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-15" yWindow="6435" windowWidth="28830" windowHeight="6480" tabRatio="905"/>
  </bookViews>
  <sheets>
    <sheet name="notes" sheetId="36" r:id="rId1"/>
    <sheet name="O&amp;M Comparison" sheetId="35" r:id="rId2"/>
    <sheet name="Div 2 forecast" sheetId="6" r:id="rId3"/>
    <sheet name="Div 12 forecast" sheetId="25" r:id="rId4"/>
    <sheet name="Div 9 forecast" sheetId="31" r:id="rId5"/>
    <sheet name="Div 91 forecast" sheetId="32" r:id="rId6"/>
    <sheet name="Div 2 history (2)" sheetId="44" r:id="rId7"/>
    <sheet name="Div 12 history (2)" sheetId="45" r:id="rId8"/>
    <sheet name="Div 9 history (2)" sheetId="46" r:id="rId9"/>
    <sheet name="Div 91 history (2)" sheetId="47" r:id="rId10"/>
    <sheet name="Div 2 budget" sheetId="20" r:id="rId11"/>
    <sheet name="Div 12 budget" sheetId="23" r:id="rId12"/>
    <sheet name="Div 9 budget" sheetId="28" r:id="rId13"/>
    <sheet name="Div 91 budget" sheetId="29" r:id="rId14"/>
    <sheet name="incent comp w cap credits" sheetId="39" r:id="rId15"/>
    <sheet name="final summary" sheetId="42" r:id="rId16"/>
    <sheet name="adjustment" sheetId="43" r:id="rId17"/>
    <sheet name="CPI Index" sheetId="48" r:id="rId18"/>
    <sheet name="Escalation" sheetId="49" r:id="rId19"/>
    <sheet name="SS Controller 1903" sheetId="50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\A" localSheetId="16">#REF!</definedName>
    <definedName name="\A">#REF!</definedName>
    <definedName name="\c" localSheetId="16">#REF!</definedName>
    <definedName name="\c">#REF!</definedName>
    <definedName name="\f" localSheetId="16">#REF!</definedName>
    <definedName name="\f">#REF!</definedName>
    <definedName name="\g" localSheetId="16">#REF!</definedName>
    <definedName name="\g">#REF!</definedName>
    <definedName name="\p" localSheetId="16">#REF!</definedName>
    <definedName name="\p">#REF!</definedName>
    <definedName name="\s" localSheetId="16">#REF!</definedName>
    <definedName name="\s">#REF!</definedName>
    <definedName name="\z" localSheetId="16">#REF!</definedName>
    <definedName name="\z">#REF!</definedName>
    <definedName name="____W.O.R.K.B.O.O.K..C.O.N.T.E.N.T.S____" localSheetId="16">#REF!</definedName>
    <definedName name="____W.O.R.K.B.O.O.K..C.O.N.T.E.N.T.S____">#REF!</definedName>
    <definedName name="_adj2">'[1]adjustment 1'!$F$8:$F$1901</definedName>
    <definedName name="_amt2">'[1]adjustment 1'!$BZ$8:$BZ$1901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" hidden="1">#REF!</definedName>
    <definedName name="_Order1" hidden="1">255</definedName>
    <definedName name="_pap05" localSheetId="16">#REF!</definedName>
    <definedName name="_pap05">#REF!</definedName>
    <definedName name="_pap06" localSheetId="16">#REF!</definedName>
    <definedName name="_pap06">#REF!</definedName>
    <definedName name="_PD1" localSheetId="16">#REF!</definedName>
    <definedName name="_PD1">#REF!</definedName>
    <definedName name="_PD2" localSheetId="16">#REF!</definedName>
    <definedName name="_PD2">#REF!</definedName>
    <definedName name="_PDM1" localSheetId="16">#REF!</definedName>
    <definedName name="_PDM1">#REF!</definedName>
    <definedName name="_PDM2" localSheetId="16">#REF!</definedName>
    <definedName name="_PDM2">#REF!</definedName>
    <definedName name="_Regression_X" localSheetId="16" hidden="1">#REF!</definedName>
    <definedName name="_Regression_X" localSheetId="15" hidden="1">#REF!</definedName>
    <definedName name="_Regression_X" localSheetId="14" hidden="1">#REF!</definedName>
    <definedName name="_Regression_X" localSheetId="1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" hidden="1">#REF!</definedName>
    <definedName name="aBTUFactor">[2]assump!$G$46</definedName>
    <definedName name="aCapital_Distr_Distr">[2]assump!$G$69:$K$69</definedName>
    <definedName name="aCapital_Distr_Gath">[2]assump!$G$70:$K$70</definedName>
    <definedName name="aCapital_Distr_gen">[2]assump!$G$72:$K$72</definedName>
    <definedName name="aCapital_Distr_PL">[2]assump!$G$68:$K$68</definedName>
    <definedName name="aCapital_Distr_ungd">[2]assump!$G$71:$K$71</definedName>
    <definedName name="aCapital_PL_Distr">[2]assump!$G$80:$K$80</definedName>
    <definedName name="aCapital_PL_Gath">[2]assump!$G$81:$K$81</definedName>
    <definedName name="aCapital_PL_Gen">[2]assump!$G$83:$K$83</definedName>
    <definedName name="aCapital_PL_PL">[2]assump!$G$79:$K$79</definedName>
    <definedName name="aCapital_PL_Ungd">[2]assump!$G$82:$K$82</definedName>
    <definedName name="actual">[3]summary!$G$2:$G$3577</definedName>
    <definedName name="aDeprRate_Distr">[2]assump!$G$21</definedName>
    <definedName name="aDeprRate_Gath">[2]assump!$G$22</definedName>
    <definedName name="aDeprRate_Gen">[2]assump!$G$24</definedName>
    <definedName name="aDeprRate_PL">[2]assump!$G$20</definedName>
    <definedName name="aDeprRate_Ungd">[2]assump!$G$23</definedName>
    <definedName name="ADVal" localSheetId="16">#REF!</definedName>
    <definedName name="ADVal">#REF!</definedName>
    <definedName name="AEL_1080" localSheetId="16">#REF!</definedName>
    <definedName name="AEL_1080">#REF!</definedName>
    <definedName name="AEL_1110" localSheetId="16">#REF!</definedName>
    <definedName name="AEL_1110">#REF!</definedName>
    <definedName name="aFITRate">[2]assump!$G$143</definedName>
    <definedName name="aGasPrice">[2]assump!$G$45</definedName>
    <definedName name="alloc_table" localSheetId="16">#REF!</definedName>
    <definedName name="alloc_table">#REF!</definedName>
    <definedName name="aLUG">[2]assump!$G$43</definedName>
    <definedName name="amounts" localSheetId="16">#REF!</definedName>
    <definedName name="amounts">#REF!</definedName>
    <definedName name="amt">'[4]Rpt 1033-Feb05-Deprec. Exp.'!$L$3:$L$1706</definedName>
    <definedName name="aRecoverRate_Distr">[2]assump!$G$37</definedName>
    <definedName name="aRecoverRate_Gath">[2]assump!$G$38</definedName>
    <definedName name="aRecoverRate_Gen">[2]assump!$G$40</definedName>
    <definedName name="aRecoverRate_PL">[2]assump!$G$36</definedName>
    <definedName name="aRecoverRate_Ungd">[2]assump!$G$39</definedName>
    <definedName name="aRetireRate_Distr">[2]assump!$G$30</definedName>
    <definedName name="aRetireRate_Gath">[2]assump!$G$31</definedName>
    <definedName name="aRetireRate_Gen">[2]assump!$G$33</definedName>
    <definedName name="aRetireRate_PL">[2]assump!$G$29</definedName>
    <definedName name="aRetireRate_Ungd">[2]assump!$G$32</definedName>
    <definedName name="aRevenueTaxRate">[2]assump!$G$44</definedName>
    <definedName name="ATMOS_1080" localSheetId="16">#REF!</definedName>
    <definedName name="ATMOS_1080">#REF!</definedName>
    <definedName name="ATMOS_1110" localSheetId="16">#REF!</definedName>
    <definedName name="ATMOS_1110">#REF!</definedName>
    <definedName name="aYear1">[2]assump!$G$52:$G$85</definedName>
    <definedName name="aYear2">[2]assump!$H$52:$H$85</definedName>
    <definedName name="aYear3">[2]assump!$I$52:$I$85</definedName>
    <definedName name="aYear4">[2]assump!$J$52:$J$85</definedName>
    <definedName name="aYear5">[2]assump!$K$52:$K$85</definedName>
    <definedName name="Base_Case" localSheetId="16">'[5]TXU model'!$B$3:$L$44,'[5]TXU model'!#REF!,'[5]TXU model'!$B$46:$L$100,'[5]TXU model'!$B$104:$L$113,'[5]TXU model'!$B$117:$L$169,'[5]TXU model'!$B$235:$L$252,'[5]TXU model'!$B$254:$L$300,'[5]TXU model'!$B$303:$L$341,'[5]TXU model'!$B$343:$L$381,'[5]TXU model'!$B$383:$L$409,'[5]TXU model'!$B$411:$L$443</definedName>
    <definedName name="Base_Case">'[5]TXU model'!$B$3:$L$44,'[5]TXU model'!#REF!,'[5]TXU model'!$B$46:$L$100,'[5]TXU model'!$B$104:$L$113,'[5]TXU model'!$B$117:$L$169,'[5]TXU model'!$B$235:$L$252,'[5]TXU model'!$B$254:$L$300,'[5]TXU model'!$B$303:$L$341,'[5]TXU model'!$B$343:$L$381,'[5]TXU model'!$B$383:$L$409,'[5]TXU model'!$B$411:$L$443</definedName>
    <definedName name="Benefits" localSheetId="16">#REF!</definedName>
    <definedName name="Benefits">#REF!</definedName>
    <definedName name="Block_1">[2]assump!$I$92:$I$131</definedName>
    <definedName name="Block_2">[2]assump!$J$92:$J$131</definedName>
    <definedName name="Block_3">[2]assump!$K$92:$K$131</definedName>
    <definedName name="Block_4">[2]assump!$L$92:$L$131</definedName>
    <definedName name="BOB" localSheetId="16">#REF!</definedName>
    <definedName name="BOB">#REF!</definedName>
    <definedName name="bu">[3]summary!$B$2:$B$3577</definedName>
    <definedName name="CapAct">[6]CapBud!$A$40:$EA$44</definedName>
    <definedName name="CapBud">[6]CapBud!$A$20:$EA$38</definedName>
    <definedName name="CaseName">[2]assump!$D$4</definedName>
    <definedName name="Category_Report" localSheetId="16">#REF!</definedName>
    <definedName name="Category_Report">#REF!</definedName>
    <definedName name="CC_Spread">'[7]Tech Serv Mgr Data Entry'!$C$53:$I$133</definedName>
    <definedName name="chancom" localSheetId="16">[8]Columbus04!#REF!</definedName>
    <definedName name="chancom">[8]Columbus04!#REF!</definedName>
    <definedName name="chanpa" localSheetId="16">[8]Columbus04!#REF!</definedName>
    <definedName name="chanpa">[8]Columbus04!#REF!</definedName>
    <definedName name="csDesignMode">1</definedName>
    <definedName name="Customer">[2]assump!$G$92:$G$131</definedName>
    <definedName name="cy_act" localSheetId="16">#REF!</definedName>
    <definedName name="cy_act">#REF!</definedName>
    <definedName name="cy_bud" localSheetId="16">#REF!</definedName>
    <definedName name="cy_bud">#REF!</definedName>
    <definedName name="cy_v_bud" localSheetId="16">#REF!</definedName>
    <definedName name="cy_v_bud">#REF!</definedName>
    <definedName name="cy_v_py" localSheetId="16">#REF!</definedName>
    <definedName name="cy_v_py">#REF!</definedName>
    <definedName name="data" localSheetId="16">#REF!</definedName>
    <definedName name="data">#REF!</definedName>
    <definedName name="data2" localSheetId="16">#REF!</definedName>
    <definedName name="data2">#REF!</definedName>
    <definedName name="_xlnm.Database" localSheetId="16">#REF!</definedName>
    <definedName name="_xlnm.Database">#REF!</definedName>
    <definedName name="DATE" localSheetId="16">#REF!</definedName>
    <definedName name="DATE">#REF!</definedName>
    <definedName name="Demand">[2]assump!$H$92:$H$131</definedName>
    <definedName name="DEPRECIATION" localSheetId="16">#REF!</definedName>
    <definedName name="DEPRECIATION">#REF!</definedName>
    <definedName name="Detail_Report" localSheetId="16">#REF!</definedName>
    <definedName name="Detail_Report">#REF!</definedName>
    <definedName name="ENERGAS_1080" localSheetId="16">#REF!</definedName>
    <definedName name="ENERGAS_1080">#REF!</definedName>
    <definedName name="ENERGAS_1110" localSheetId="16">#REF!</definedName>
    <definedName name="ENERGAS_1110">#REF!</definedName>
    <definedName name="EPSData">[9]EssEPS!$A$8:$CJ$45</definedName>
    <definedName name="EssAliasTable" localSheetId="11">"Default"</definedName>
    <definedName name="EssAliasTable" localSheetId="3">"Default"</definedName>
    <definedName name="EssAliasTable" localSheetId="7">"Default"</definedName>
    <definedName name="EssAliasTable" localSheetId="10">"Default"</definedName>
    <definedName name="EssAliasTable" localSheetId="2">"Default"</definedName>
    <definedName name="EssAliasTable" localSheetId="6">"Default"</definedName>
    <definedName name="EssAliasTable" localSheetId="12">"Default"</definedName>
    <definedName name="EssAliasTable" localSheetId="4">"Default"</definedName>
    <definedName name="EssAliasTable" localSheetId="8">"Default"</definedName>
    <definedName name="EssAliasTable" localSheetId="13">"Default"</definedName>
    <definedName name="EssAliasTable" localSheetId="5">"Default"</definedName>
    <definedName name="EssAliasTable" localSheetId="9">"Default"</definedName>
    <definedName name="EssfHasNonUnique" localSheetId="11">FALSE</definedName>
    <definedName name="EssfHasNonUnique" localSheetId="3">FALSE</definedName>
    <definedName name="EssfHasNonUnique" localSheetId="7">FALSE</definedName>
    <definedName name="EssfHasNonUnique" localSheetId="10">FALSE</definedName>
    <definedName name="EssfHasNonUnique" localSheetId="2">FALSE</definedName>
    <definedName name="EssfHasNonUnique" localSheetId="6">FALSE</definedName>
    <definedName name="EssfHasNonUnique" localSheetId="12">FALSE</definedName>
    <definedName name="EssfHasNonUnique" localSheetId="4">FALSE</definedName>
    <definedName name="EssfHasNonUnique" localSheetId="8">FALSE</definedName>
    <definedName name="EssfHasNonUnique" localSheetId="13">FALSE</definedName>
    <definedName name="EssfHasNonUnique" localSheetId="5">FALSE</definedName>
    <definedName name="EssfHasNonUnique" localSheetId="9">FALSE</definedName>
    <definedName name="EssLatest" localSheetId="11">"Oct"</definedName>
    <definedName name="EssLatest" localSheetId="3">"Oct"</definedName>
    <definedName name="EssLatest" localSheetId="7">"Oct"</definedName>
    <definedName name="EssLatest" localSheetId="10">"Oct"</definedName>
    <definedName name="EssLatest" localSheetId="2">"Oct"</definedName>
    <definedName name="EssLatest" localSheetId="6">"Oct"</definedName>
    <definedName name="EssLatest" localSheetId="12">"Oct"</definedName>
    <definedName name="EssLatest" localSheetId="4">"Oct"</definedName>
    <definedName name="EssLatest" localSheetId="8">"Oct"</definedName>
    <definedName name="EssLatest" localSheetId="13">"Oct"</definedName>
    <definedName name="EssLatest" localSheetId="5">"Oct"</definedName>
    <definedName name="EssLatest" localSheetId="9">"Oct"</definedName>
    <definedName name="EssOptions" localSheetId="11">"A3100000000111000011001100020_01000"</definedName>
    <definedName name="EssOptions" localSheetId="3">"A3100001100110000011001100020_01000"</definedName>
    <definedName name="EssOptions" localSheetId="7">"A3100001100130000011001100020_0100000"</definedName>
    <definedName name="EssOptions" localSheetId="10">"A3100000000111000011001100020_01000"</definedName>
    <definedName name="EssOptions" localSheetId="2">"A3100001100110000011001100020_01000"</definedName>
    <definedName name="EssOptions" localSheetId="6">"A3100001100130000011001100020_0100000"</definedName>
    <definedName name="EssOptions" localSheetId="12">"A3100000000111000011001100020_01000"</definedName>
    <definedName name="EssOptions" localSheetId="4">"A3100001100110000011001100020_01000"</definedName>
    <definedName name="EssOptions" localSheetId="8">"A3100001100130000011001100020_0100000"</definedName>
    <definedName name="EssOptions" localSheetId="13">"A3100000000111000011001100020_01000"</definedName>
    <definedName name="EssOptions" localSheetId="5">"A3100001100110000011001100020_01000"</definedName>
    <definedName name="EssOptions" localSheetId="9">"A3100001100130000011001100020_0100000"</definedName>
    <definedName name="EssSamplingValue" localSheetId="11">100</definedName>
    <definedName name="EssSamplingValue" localSheetId="3">100</definedName>
    <definedName name="EssSamplingValue" localSheetId="7">100</definedName>
    <definedName name="EssSamplingValue" localSheetId="10">100</definedName>
    <definedName name="EssSamplingValue" localSheetId="2">100</definedName>
    <definedName name="EssSamplingValue" localSheetId="6">100</definedName>
    <definedName name="EssSamplingValue" localSheetId="12">100</definedName>
    <definedName name="EssSamplingValue" localSheetId="4">100</definedName>
    <definedName name="EssSamplingValue" localSheetId="8">100</definedName>
    <definedName name="EssSamplingValue" localSheetId="13">100</definedName>
    <definedName name="EssSamplingValue" localSheetId="5">100</definedName>
    <definedName name="EssSamplingValue" localSheetId="9">100</definedName>
    <definedName name="expense_allocator">[10]Scenarios!$H$31</definedName>
    <definedName name="Fedtaxrate" localSheetId="16">'[11]WP B9-1'!#REF!</definedName>
    <definedName name="Fedtaxrate" localSheetId="1">'[12]WP B9-1'!#REF!</definedName>
    <definedName name="Fedtaxrate">'[11]WP B9-1'!#REF!</definedName>
    <definedName name="FIND" localSheetId="16">#REF!</definedName>
    <definedName name="FIND">#REF!</definedName>
    <definedName name="FIT_RATE" localSheetId="16">#REF!</definedName>
    <definedName name="FIT_RATE">#REF!</definedName>
    <definedName name="FIVE" localSheetId="16">#REF!</definedName>
    <definedName name="FIVE">#REF!</definedName>
    <definedName name="FOUR" localSheetId="16">#REF!</definedName>
    <definedName name="FOUR">#REF!</definedName>
    <definedName name="General" localSheetId="1">[13]Escalation!$C$7</definedName>
    <definedName name="General">[14]Escalation!$C$7</definedName>
    <definedName name="GOEXP_MVG">[15]Input!$D$51</definedName>
    <definedName name="gPct_Bulk_Capacity">[2]assump!$G$62:$K$62</definedName>
    <definedName name="gPct_Bulk_Count">[2]assump!$G$58:$K$58</definedName>
    <definedName name="gPct_Bulk_Volume">[2]assump!$G$60:$K$60</definedName>
    <definedName name="gPct_Com_Count">[2]assump!$G$53:$K$53</definedName>
    <definedName name="gPct_Com_Volume">[2]assump!$G$56:$K$56</definedName>
    <definedName name="gPct_Ind_Count">[2]assump!$G$54:$K$54</definedName>
    <definedName name="gPct_Ind_Volume">[2]assump!$G$57:$K$57</definedName>
    <definedName name="gPct_Network_Capacity">[2]assump!$G$63:$K$63</definedName>
    <definedName name="gPct_Network_Count">[2]assump!$G$59:$K$59</definedName>
    <definedName name="gPct_Network_Volume">[2]assump!$G$61:$K$61</definedName>
    <definedName name="gPct_Res_Count">[2]assump!$G$52:$K$52</definedName>
    <definedName name="gPct_Res_Volume">[2]assump!$G$55:$K$55</definedName>
    <definedName name="GREELEY_1080" localSheetId="16">#REF!</definedName>
    <definedName name="GREELEY_1080">#REF!</definedName>
    <definedName name="GREELEY_1110" localSheetId="16">#REF!</definedName>
    <definedName name="GREELEY_1110">#REF!</definedName>
    <definedName name="II" localSheetId="16">#REF!</definedName>
    <definedName name="II">#REF!</definedName>
    <definedName name="IIC" localSheetId="16">#REF!</definedName>
    <definedName name="IIC">#REF!</definedName>
    <definedName name="III" localSheetId="16">#REF!</definedName>
    <definedName name="III">#REF!</definedName>
    <definedName name="IIIA_BORD" localSheetId="16">#REF!</definedName>
    <definedName name="IIIA_BORD">#REF!</definedName>
    <definedName name="IIIPAGE_1" localSheetId="16">#REF!</definedName>
    <definedName name="IIIPAGE_1">#REF!</definedName>
    <definedName name="IIIPAGE_2" localSheetId="16">#REF!</definedName>
    <definedName name="IIIPAGE_2">#REF!</definedName>
    <definedName name="IIIPAGE_2A" localSheetId="16">#REF!</definedName>
    <definedName name="IIIPAGE_2A">#REF!</definedName>
    <definedName name="IIIPAGE_3" localSheetId="16">#REF!</definedName>
    <definedName name="IIIPAGE_3">#REF!</definedName>
    <definedName name="IIIPAGE_3A" localSheetId="16">#REF!</definedName>
    <definedName name="IIIPAGE_3A">#REF!</definedName>
    <definedName name="IIIPAGE_4" localSheetId="16">#REF!</definedName>
    <definedName name="IIIPAGE_4">#REF!</definedName>
    <definedName name="IIIPAGE_4A" localSheetId="16">#REF!</definedName>
    <definedName name="IIIPAGE_4A">#REF!</definedName>
    <definedName name="IIIPAGE_5" localSheetId="16">#REF!</definedName>
    <definedName name="IIIPAGE_5">#REF!</definedName>
    <definedName name="IIIPAGE_5A" localSheetId="16">#REF!</definedName>
    <definedName name="IIIPAGE_5A">#REF!</definedName>
    <definedName name="IIIPAGE_6" localSheetId="16">#REF!</definedName>
    <definedName name="IIIPAGE_6">#REF!</definedName>
    <definedName name="IIIPAGE_6A" localSheetId="16">#REF!</definedName>
    <definedName name="IIIPAGE_6A">#REF!</definedName>
    <definedName name="IIPAGE_1" localSheetId="16">#REF!</definedName>
    <definedName name="IIPAGE_1">#REF!</definedName>
    <definedName name="IIPAGE_1A" localSheetId="16">#REF!</definedName>
    <definedName name="IIPAGE_1A">#REF!</definedName>
    <definedName name="IIPAGE_2" localSheetId="16">#REF!</definedName>
    <definedName name="IIPAGE_2">#REF!</definedName>
    <definedName name="IIPAGE_2A" localSheetId="16">#REF!</definedName>
    <definedName name="IIPAGE_2A">#REF!</definedName>
    <definedName name="IIPAGEENG" localSheetId="16">#REF!</definedName>
    <definedName name="IIPAGEENG">#REF!</definedName>
    <definedName name="IIPAGEGGC" localSheetId="16">#REF!</definedName>
    <definedName name="IIPAGEGGC">#REF!</definedName>
    <definedName name="IIPAGETLA" localSheetId="16">#REF!</definedName>
    <definedName name="IIPAGETLA">#REF!</definedName>
    <definedName name="IIPAGEWKG" localSheetId="16">#REF!</definedName>
    <definedName name="IIPAGEWKG">#REF!</definedName>
    <definedName name="ImportedData" localSheetId="16">'[16]080 - April 1080 activity'!#REF!</definedName>
    <definedName name="ImportedData">'[16]080 - April 1080 activity'!#REF!</definedName>
    <definedName name="infl05" localSheetId="16">#REF!</definedName>
    <definedName name="infl05">#REF!</definedName>
    <definedName name="infl06" localSheetId="16">#REF!</definedName>
    <definedName name="infl06">#REF!</definedName>
    <definedName name="infl09" localSheetId="16">'[14]CPI index'!#REF!</definedName>
    <definedName name="infl09">'[14]CPI index'!#REF!</definedName>
    <definedName name="infl10" localSheetId="1">'[13]CPI index'!$B$23</definedName>
    <definedName name="infl10">'[17]CPI index'!$B$23</definedName>
    <definedName name="Insurance" localSheetId="1">[13]Escalation!$C$8</definedName>
    <definedName name="Insurance">[14]Escalation!$C$8</definedName>
    <definedName name="IPAGE_1" localSheetId="16">#REF!</definedName>
    <definedName name="IPAGE_1">#REF!</definedName>
    <definedName name="IPAGE_1A" localSheetId="16">#REF!</definedName>
    <definedName name="IPAGE_1A">#REF!</definedName>
    <definedName name="IPAGE_1B" localSheetId="16">#REF!</definedName>
    <definedName name="IPAGE_1B">#REF!</definedName>
    <definedName name="IPAGE_2" localSheetId="16">#REF!</definedName>
    <definedName name="IPAGE_2">#REF!</definedName>
    <definedName name="IPAGE_3" localSheetId="16">#REF!</definedName>
    <definedName name="IPAGE_3">#REF!</definedName>
    <definedName name="IPAGE_4" localSheetId="16">#REF!</definedName>
    <definedName name="IPAGE_4">#REF!</definedName>
    <definedName name="IPAGE_5" localSheetId="16">#REF!</definedName>
    <definedName name="IPAGE_5">#REF!</definedName>
    <definedName name="IPAGE_5A" localSheetId="16">#REF!</definedName>
    <definedName name="IPAGE_5A">#REF!</definedName>
    <definedName name="IPAGE_6" localSheetId="16">#REF!</definedName>
    <definedName name="IPAGE_6">#REF!</definedName>
    <definedName name="IPAGE_7" localSheetId="16">#REF!</definedName>
    <definedName name="IPAGE_7">#REF!</definedName>
    <definedName name="IPAGE_8" localSheetId="16">#REF!</definedName>
    <definedName name="IPAGE_8">#REF!</definedName>
    <definedName name="IV" localSheetId="16">#REF!</definedName>
    <definedName name="IV">#REF!</definedName>
    <definedName name="IVPAGE_1" localSheetId="16">#REF!</definedName>
    <definedName name="IVPAGE_1">#REF!</definedName>
    <definedName name="Labor" localSheetId="1">[13]Escalation!$C$6</definedName>
    <definedName name="Labor">[14]Escalation!$C$6</definedName>
    <definedName name="labor05" localSheetId="16">#REF!</definedName>
    <definedName name="labor05">#REF!</definedName>
    <definedName name="labor06" localSheetId="16">#REF!</definedName>
    <definedName name="labor06">#REF!</definedName>
    <definedName name="lu">'[4]Rpt 1033-Feb05-Deprec. Exp.'!$J$3:$J$1706</definedName>
    <definedName name="lu_bu" localSheetId="16">#REF!</definedName>
    <definedName name="lu_bu">#REF!</definedName>
    <definedName name="lut">'[1]adjustment 3'!$M$4:$M$371</definedName>
    <definedName name="MACROS" localSheetId="16">#REF!</definedName>
    <definedName name="MACROS">#REF!</definedName>
    <definedName name="medinfl05" localSheetId="16">#REF!</definedName>
    <definedName name="medinfl05">#REF!</definedName>
    <definedName name="medinfl06" localSheetId="16">#REF!</definedName>
    <definedName name="medinfl06">#REF!</definedName>
    <definedName name="mo">[3]summary!$A$2:$A$3577</definedName>
    <definedName name="MTX" localSheetId="16">#REF!</definedName>
    <definedName name="MTX">#REF!</definedName>
    <definedName name="nBulk_Trans">[2]assump!$G$130:$L$130</definedName>
    <definedName name="nCommercial">[2]assump!$G$115:$L$115</definedName>
    <definedName name="nConnect">[2]assump!$G$117:$L$117</definedName>
    <definedName name="nIndustrial">[2]assump!$G$116:$L$116</definedName>
    <definedName name="nIndustrial_PL">[2]assump!$G$129:$L$129</definedName>
    <definedName name="nNetwork_Trans">[2]assump!$G$131:$L$131</definedName>
    <definedName name="nReadMeter">[2]assump!$G$120:$L$120</definedName>
    <definedName name="nResidential">[2]assump!$G$114:$L$114</definedName>
    <definedName name="nReturnCheck">[2]assump!$G$119:$L$119</definedName>
    <definedName name="nServiceCall">[2]assump!$G$118:$L$118</definedName>
    <definedName name="nTampering">[2]assump!$G$121:$L$121</definedName>
    <definedName name="NvsElapsedTime">0.00166666667064419</definedName>
    <definedName name="NvsEndTime">37210.4481587963</definedName>
    <definedName name="ONE" localSheetId="16">#REF!</definedName>
    <definedName name="ONE">#REF!</definedName>
    <definedName name="OpCo_Factor" localSheetId="16">[10]Scenarios!#REF!</definedName>
    <definedName name="OpCo_Factor">[10]Scenarios!#REF!</definedName>
    <definedName name="OPEB05" localSheetId="16">#REF!</definedName>
    <definedName name="OPEB05">#REF!</definedName>
    <definedName name="OPEB06" localSheetId="16">#REF!</definedName>
    <definedName name="OPEB06">#REF!</definedName>
    <definedName name="PD" localSheetId="16">#REF!</definedName>
    <definedName name="PD">#REF!</definedName>
    <definedName name="PDB" localSheetId="16">#REF!</definedName>
    <definedName name="PDB">#REF!</definedName>
    <definedName name="PDR" localSheetId="16">#REF!</definedName>
    <definedName name="PDR">#REF!</definedName>
    <definedName name="PDW" localSheetId="16">#REF!</definedName>
    <definedName name="PDW">#REF!</definedName>
    <definedName name="Planit_Data_Entry" localSheetId="16">#REF!</definedName>
    <definedName name="Planit_Data_Entry">#REF!</definedName>
    <definedName name="_xlnm.Print_Area" localSheetId="16">adjustment!#REF!</definedName>
    <definedName name="_xlnm.Print_Area" localSheetId="11">'Div 12 budget'!$A$1:$N$92</definedName>
    <definedName name="_xlnm.Print_Area" localSheetId="10">'Div 2 budget'!$A$1:$M$144</definedName>
    <definedName name="_xlnm.Print_Area" localSheetId="6">'Div 2 history (2)'!$A$1:$H$241</definedName>
    <definedName name="_xlnm.Print_Area" localSheetId="12">'Div 9 budget'!$A$1:$M$113</definedName>
    <definedName name="_xlnm.Print_Area" localSheetId="13">'Div 91 budget'!$A$1:$N$142</definedName>
    <definedName name="_xlnm.Print_Area" localSheetId="15">'final summary'!$B$2:$J$60</definedName>
    <definedName name="_xlnm.Print_Area" localSheetId="0">notes!$B$2:$N$22</definedName>
    <definedName name="_xlnm.Print_Area" localSheetId="1">'O&amp;M Comparison'!$A$1:$R$56</definedName>
    <definedName name="Print_Area_MI">'[18]Short Summary'!$A$7:$E$64</definedName>
    <definedName name="Print_Titles_MI" localSheetId="16">#REF!</definedName>
    <definedName name="Print_Titles_MI">#REF!</definedName>
    <definedName name="PROPERTY" localSheetId="16">#REF!</definedName>
    <definedName name="PROPERTY">#REF!</definedName>
    <definedName name="py_act" localSheetId="16">#REF!</definedName>
    <definedName name="py_act">#REF!</definedName>
    <definedName name="rpt_all" localSheetId="16">'[5]TXU model'!$B$3:$L$44,'[5]TXU model'!#REF!,'[5]TXU model'!$B$46:$L$100,'[5]TXU model'!$B$104:$L$113,'[5]TXU model'!#REF!,'[5]TXU model'!$N$3:$X$44,'[5]TXU model'!#REF!,'[5]TXU model'!$N$46:$X$100,'[5]TXU model'!$N$104:$X$113,'[5]TXU model'!#REF!,'[5]TXU model'!$Z$3:$AH$44</definedName>
    <definedName name="rpt_all">'[5]TXU model'!$B$3:$L$44,'[5]TXU model'!#REF!,'[5]TXU model'!$B$46:$L$100,'[5]TXU model'!$B$104:$L$113,'[5]TXU model'!#REF!,'[5]TXU model'!$N$3:$X$44,'[5]TXU model'!#REF!,'[5]TXU model'!$N$46:$X$100,'[5]TXU model'!$N$104:$X$113,'[5]TXU model'!#REF!,'[5]TXU model'!$Z$3:$AH$44</definedName>
    <definedName name="rpt_CorePipeline" localSheetId="16">[2]consol!$T$3:$AA$44,[2]consol!#REF!,[2]consol!$T$46:$AA$100,[2]consol!$T$103:$AA$114</definedName>
    <definedName name="rpt_CorePipeline">[2]consol!$T$3:$AA$44,[2]consol!#REF!,[2]consol!$T$46:$AA$100,[2]consol!$T$103:$AA$114</definedName>
    <definedName name="rpt_DistributionSystems" localSheetId="16">[2]consol!$K$3:$R$44,[2]consol!#REF!,[2]consol!$K$46:$R$100,[2]consol!$K$103:$R$114</definedName>
    <definedName name="rpt_DistributionSystems">[2]consol!$K$3:$R$44,[2]consol!#REF!,[2]consol!$K$46:$R$100,[2]consol!$K$103:$R$114</definedName>
    <definedName name="rpt_Network" localSheetId="16">'[5]TXU model'!$Z$3:$AH$44,'[5]TXU model'!#REF!,'[5]TXU model'!$Z$46:$AH$100</definedName>
    <definedName name="rpt_Network">'[5]TXU model'!$Z$3:$AH$44,'[5]TXU model'!#REF!,'[5]TXU model'!$Z$46:$AH$100</definedName>
    <definedName name="rpt_Property_Additions" localSheetId="16">'[5]TXU model'!$G$383:$L$409,'[5]TXU model'!#REF!,'[5]TXU model'!#REF!</definedName>
    <definedName name="rpt_Property_Additions">'[5]TXU model'!$G$383:$L$409,'[5]TXU model'!#REF!,'[5]TXU model'!#REF!</definedName>
    <definedName name="rpt_Rev" localSheetId="16">'[5]TXU model'!$G$117:$L$164,'[5]TXU model'!#REF!,'[5]TXU model'!#REF!</definedName>
    <definedName name="rpt_Rev">'[5]TXU model'!$G$117:$L$164,'[5]TXU model'!#REF!,'[5]TXU model'!#REF!</definedName>
    <definedName name="rpt_TXUDistribution" localSheetId="16">'[5]TXU model'!$B$3:$L$44,'[5]TXU model'!#REF!,'[5]TXU model'!$B$46:$L$100,'[5]TXU model'!$B$104:$L$113,'[5]TXU model'!$B$117:$L$169,'[5]TXU model'!$B$235:$L$252,'[5]TXU model'!$B$254:$L$300,'[5]TXU model'!$B$303:$L$341,'[5]TXU model'!$B$343:$L$381,'[5]TXU model'!$B$383:$L$409</definedName>
    <definedName name="rpt_TXUDistribution">'[5]TXU model'!$B$3:$L$44,'[5]TXU model'!#REF!,'[5]TXU model'!$B$46:$L$100,'[5]TXU model'!$B$104:$L$113,'[5]TXU model'!$B$117:$L$169,'[5]TXU model'!$B$235:$L$252,'[5]TXU model'!$B$254:$L$300,'[5]TXU model'!$B$303:$L$341,'[5]TXU model'!$B$343:$L$381,'[5]TXU model'!$B$383:$L$409</definedName>
    <definedName name="rpt_TXUGAS" localSheetId="16">[2]consol!$B$3:$I$44,[2]consol!#REF!,[2]consol!$B$46:$I$100,[2]consol!$B$103:$I$114</definedName>
    <definedName name="rpt_TXUGAS">[2]consol!$B$3:$I$44,[2]consol!#REF!,[2]consol!$B$46:$I$100,[2]consol!$B$103:$I$114</definedName>
    <definedName name="rpt_TXUPipeline" localSheetId="16">'[5]TXU model'!$N$3:$X$44,'[5]TXU model'!#REF!,'[5]TXU model'!$N$46:$X$100,'[5]TXU model'!$N$104:$X$113,'[5]TXU model'!$N$117:$X$135,'[5]TXU model'!$N$171:$X$214,'[5]TXU model'!$N$254:$X$300,'[5]TXU model'!$N$303:$X$341,'[5]TXU model'!$N$343:$X$381,'[5]TXU model'!$N$383:$X$409</definedName>
    <definedName name="rpt_TXUPipeline">'[5]TXU model'!$N$3:$X$44,'[5]TXU model'!#REF!,'[5]TXU model'!$N$46:$X$100,'[5]TXU model'!$N$104:$X$113,'[5]TXU model'!$N$117:$X$135,'[5]TXU model'!$N$171:$X$214,'[5]TXU model'!$N$254:$X$300,'[5]TXU model'!$N$303:$X$341,'[5]TXU model'!$N$343:$X$381,'[5]TXU model'!$N$383:$X$409</definedName>
    <definedName name="sal_table" localSheetId="16">#REF!</definedName>
    <definedName name="sal_table">#REF!</definedName>
    <definedName name="SEBP05" localSheetId="16">#REF!</definedName>
    <definedName name="SEBP05">#REF!</definedName>
    <definedName name="SEBP06" localSheetId="16">#REF!</definedName>
    <definedName name="SEBP06">#REF!</definedName>
    <definedName name="Spread_Method">'[7]Tech Serv Mgr Data Entry'!$E$34:$Q$40</definedName>
    <definedName name="SS2005INFL" localSheetId="16">'[11]WP B9-1'!#REF!</definedName>
    <definedName name="SS2005INFL" localSheetId="1">'[12]WP B9-1'!#REF!</definedName>
    <definedName name="SS2005INFL">'[11]WP B9-1'!#REF!</definedName>
    <definedName name="SS2006INFL" localSheetId="16">'[11]WP B9-1'!#REF!</definedName>
    <definedName name="SS2006INFL" localSheetId="1">'[12]WP B9-1'!#REF!</definedName>
    <definedName name="SS2006INFL">'[11]WP B9-1'!#REF!</definedName>
    <definedName name="SSEXP_MVG">[15]Input!$D$43</definedName>
    <definedName name="SSEXP_PROFORMA">'[19]DATA INPUT'!$D$45</definedName>
    <definedName name="Statetax" localSheetId="16">'[11]WP B9-1'!#REF!</definedName>
    <definedName name="Statetax" localSheetId="1">'[12]WP B9-1'!#REF!</definedName>
    <definedName name="Statetax">'[11]WP B9-1'!#REF!</definedName>
    <definedName name="TABLEI" localSheetId="16">#REF!</definedName>
    <definedName name="TABLEI">#REF!</definedName>
    <definedName name="TABLEIIA" localSheetId="16">#REF!</definedName>
    <definedName name="TABLEIIA">#REF!</definedName>
    <definedName name="TABLEIIB" localSheetId="16">#REF!</definedName>
    <definedName name="TABLEIIB">#REF!</definedName>
    <definedName name="TABLEIII" localSheetId="16">#REF!</definedName>
    <definedName name="TABLEIII">#REF!</definedName>
    <definedName name="TABLEIV" localSheetId="16">#REF!</definedName>
    <definedName name="TABLEIV">#REF!</definedName>
    <definedName name="TABLEV" localSheetId="16">#REF!</definedName>
    <definedName name="TABLEV">#REF!</definedName>
    <definedName name="TABLEVI" localSheetId="16">#REF!</definedName>
    <definedName name="TABLEVI">#REF!</definedName>
    <definedName name="Tariff_Bulk_Trans">[2]assump!$G$107:$L$107</definedName>
    <definedName name="Tariff_C">[2]assump!$G$93:$L$93</definedName>
    <definedName name="Tariff_Call">[2]assump!$G$96:$L$96</definedName>
    <definedName name="Tariff_Check">[2]assump!$G$97:$L$97</definedName>
    <definedName name="Tariff_Connect">[2]assump!$G$95:$L$95</definedName>
    <definedName name="Tariff_Ind">[2]assump!$G$94:$L$94</definedName>
    <definedName name="Tariff_Ind_PL">[2]assump!$G$106:$L$106</definedName>
    <definedName name="Tariff_Network_Trans">[2]assump!$G$108:$L$108</definedName>
    <definedName name="Tariff_R">[2]assump!$G$92:$L$92</definedName>
    <definedName name="Tariff_Read">[2]assump!$G$98:$L$98</definedName>
    <definedName name="Tariff_Tamper">[2]assump!$G$99:$L$99</definedName>
    <definedName name="TAXENG" localSheetId="16">#REF!</definedName>
    <definedName name="TAXENG">#REF!</definedName>
    <definedName name="TAXGGC" localSheetId="16">#REF!</definedName>
    <definedName name="TAXGGC">#REF!</definedName>
    <definedName name="TAXRATE" localSheetId="16">#REF!</definedName>
    <definedName name="TAXRATE">#REF!</definedName>
    <definedName name="TAXTLA" localSheetId="16">#REF!</definedName>
    <definedName name="TAXTLA">#REF!</definedName>
    <definedName name="TAXWKG" localSheetId="16">#REF!</definedName>
    <definedName name="TAXWKG">#REF!</definedName>
    <definedName name="THREE" localSheetId="1">#REF!</definedName>
    <definedName name="Three">'[20]Jurisdiction Input'!$B$7</definedName>
    <definedName name="TLIG_1080" localSheetId="16">#REF!</definedName>
    <definedName name="TLIG_1080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NS_LA_1080" localSheetId="16">#REF!</definedName>
    <definedName name="TRANS_LA_1080">#REF!</definedName>
    <definedName name="TRANS_LA_1110" localSheetId="16">#REF!</definedName>
    <definedName name="TRANS_LA_1110">#REF!</definedName>
    <definedName name="transfer">'[1]adjustment 3'!$O$4:$O$371</definedName>
    <definedName name="TWO" localSheetId="16">#REF!</definedName>
    <definedName name="TWO">#REF!</definedName>
    <definedName name="UCG_1080" localSheetId="16">#REF!</definedName>
    <definedName name="UCG_1080">#REF!</definedName>
    <definedName name="UCG_1110" localSheetId="16">#REF!</definedName>
    <definedName name="UCG_1110">#REF!</definedName>
    <definedName name="Update_Base_Case" localSheetId="16">[10]Scenarios!#REF!</definedName>
    <definedName name="Update_Base_Case">[10]Scenarios!#REF!</definedName>
    <definedName name="V" localSheetId="16">#REF!</definedName>
    <definedName name="V">#REF!</definedName>
    <definedName name="WKG_1080" localSheetId="16">#REF!</definedName>
    <definedName name="WKG_1080">#REF!</definedName>
    <definedName name="WKG_1110" localSheetId="16">#REF!</definedName>
    <definedName name="WKG_1110">#REF!</definedName>
    <definedName name="WP_2_4" localSheetId="16">#REF!</definedName>
    <definedName name="WP_2_4">#REF!</definedName>
    <definedName name="WP_2_4_1" localSheetId="16">#REF!</definedName>
    <definedName name="WP_2_4_1">#REF!</definedName>
    <definedName name="WP_2_4_3" localSheetId="16">#REF!</definedName>
    <definedName name="WP_2_4_3">#REF!</definedName>
    <definedName name="WP_4_4" localSheetId="16">#REF!</definedName>
    <definedName name="WP_4_4">#REF!</definedName>
    <definedName name="wrn.Benefits." localSheetId="1" hidden="1">{"Benefits Summary",#N/A,FALSE,"Benefits Info without WC Amount";"Medical and Dental Costs",#N/A,FALSE,"Benefits Info without WC Amount";"Workers' Compensation",#N/A,FALSE,"Benefits Info without WC Amount"}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x" localSheetId="1" hidden="1">{"Benefits Summary",#N/A,FALSE,"Benefits Info without WC Amount";"Medical and Dental Costs",#N/A,FALSE,"Benefits Info without WC Amount";"Workers' Compensation",#N/A,FALSE,"Benefits Info without WC Amount"}</definedName>
    <definedName name="x" hidden="1">{"Benefits Summary",#N/A,FALSE,"Benefits Info without WC Amount";"Medical and Dental Costs",#N/A,FALSE,"Benefits Info without WC Amount";"Workers' Compensation",#N/A,FALSE,"Benefits Info without WC Amount"}</definedName>
    <definedName name="Z_23F18827_7997_11D6_8750_00508BD3B3BA_.wvu.Cols" localSheetId="16" hidden="1">#REF!,#REF!</definedName>
    <definedName name="Z_23F18827_7997_11D6_8750_00508BD3B3BA_.wvu.Cols" localSheetId="15" hidden="1">#REF!,#REF!</definedName>
    <definedName name="Z_23F18827_7997_11D6_8750_00508BD3B3BA_.wvu.Cols" localSheetId="14" hidden="1">#REF!,#REF!</definedName>
    <definedName name="Z_23F18827_7997_11D6_8750_00508BD3B3BA_.wvu.Cols" localSheetId="1" hidden="1">#REF!,#REF!</definedName>
    <definedName name="Z_23F18827_7997_11D6_8750_00508BD3B3BA_.wvu.PrintArea" localSheetId="16" hidden="1">#REF!</definedName>
    <definedName name="Z_23F18827_7997_11D6_8750_00508BD3B3BA_.wvu.PrintArea" localSheetId="15" hidden="1">#REF!</definedName>
    <definedName name="Z_23F18827_7997_11D6_8750_00508BD3B3BA_.wvu.PrintArea" localSheetId="14" hidden="1">#REF!</definedName>
    <definedName name="Z_23F18827_7997_11D6_8750_00508BD3B3BA_.wvu.PrintArea" localSheetId="1" hidden="1">#REF!</definedName>
  </definedNames>
  <calcPr calcId="145621"/>
</workbook>
</file>

<file path=xl/calcChain.xml><?xml version="1.0" encoding="utf-8"?>
<calcChain xmlns="http://schemas.openxmlformats.org/spreadsheetml/2006/main">
  <c r="P38" i="35" l="1"/>
  <c r="O38" i="35"/>
  <c r="AH242" i="31" l="1"/>
  <c r="AJ242" i="31" s="1"/>
  <c r="AN242" i="31" s="1"/>
  <c r="AI242" i="31"/>
  <c r="AH73" i="31"/>
  <c r="AI73" i="31"/>
  <c r="AJ73" i="31"/>
  <c r="AL73" i="31"/>
  <c r="AH74" i="31"/>
  <c r="AI74" i="31"/>
  <c r="AJ74" i="31"/>
  <c r="AL74" i="31"/>
  <c r="AH121" i="31"/>
  <c r="AI121" i="31"/>
  <c r="AJ121" i="31"/>
  <c r="AN121" i="31"/>
  <c r="AH128" i="31"/>
  <c r="AI128" i="31"/>
  <c r="AJ128" i="31"/>
  <c r="AN128" i="31"/>
  <c r="AH129" i="31"/>
  <c r="AI129" i="31"/>
  <c r="AJ129" i="31"/>
  <c r="AN129" i="31"/>
  <c r="AH183" i="31"/>
  <c r="AI183" i="31"/>
  <c r="AJ183" i="31"/>
  <c r="AN183" i="31" s="1"/>
  <c r="AH176" i="31"/>
  <c r="AI176" i="31"/>
  <c r="AJ176" i="31"/>
  <c r="AN176" i="31"/>
  <c r="AH170" i="31"/>
  <c r="AI170" i="31"/>
  <c r="AJ170" i="31"/>
  <c r="AM170" i="31"/>
  <c r="AH171" i="31"/>
  <c r="AI171" i="31"/>
  <c r="AJ171" i="31"/>
  <c r="AM171" i="31"/>
  <c r="AH260" i="31"/>
  <c r="AI260" i="31"/>
  <c r="AJ260" i="31"/>
  <c r="AN260" i="31"/>
  <c r="AH253" i="31"/>
  <c r="AI253" i="31"/>
  <c r="AJ253" i="31"/>
  <c r="AN253" i="31"/>
  <c r="AH254" i="31"/>
  <c r="AI254" i="31"/>
  <c r="AJ254" i="31"/>
  <c r="AN254" i="31"/>
  <c r="AH255" i="31"/>
  <c r="AI255" i="31"/>
  <c r="AJ255" i="31"/>
  <c r="AN255" i="31"/>
  <c r="AN284" i="31"/>
  <c r="AN285" i="31"/>
  <c r="AN296" i="31"/>
  <c r="AN301" i="31"/>
  <c r="AN302" i="31"/>
  <c r="AN303" i="31"/>
  <c r="AN313" i="31"/>
  <c r="AN314" i="31"/>
  <c r="AN315" i="31"/>
  <c r="AH377" i="31"/>
  <c r="AI377" i="31"/>
  <c r="AJ377" i="31"/>
  <c r="AN377" i="31" s="1"/>
  <c r="AN401" i="31"/>
  <c r="AN402" i="31"/>
  <c r="AN420" i="31"/>
  <c r="AN421" i="31"/>
  <c r="V406" i="31" l="1"/>
  <c r="W406" i="31"/>
  <c r="X406" i="31"/>
  <c r="Y406" i="31"/>
  <c r="Z406" i="31"/>
  <c r="AA406" i="31"/>
  <c r="AB406" i="31"/>
  <c r="AC406" i="31"/>
  <c r="AD406" i="31"/>
  <c r="AE406" i="31"/>
  <c r="AF406" i="31"/>
  <c r="L97" i="25" l="1"/>
  <c r="L98" i="25" s="1"/>
  <c r="C142" i="20" l="1"/>
  <c r="D142" i="20"/>
  <c r="E142" i="20"/>
  <c r="F142" i="20"/>
  <c r="G142" i="20"/>
  <c r="H142" i="20"/>
  <c r="I142" i="20"/>
  <c r="J142" i="20"/>
  <c r="K142" i="20"/>
  <c r="L142" i="20"/>
  <c r="M142" i="20"/>
  <c r="B142" i="20"/>
  <c r="B131" i="20" l="1"/>
  <c r="C131" i="20"/>
  <c r="D131" i="20"/>
  <c r="E131" i="20"/>
  <c r="F131" i="20"/>
  <c r="G131" i="20"/>
  <c r="H131" i="20"/>
  <c r="I131" i="20"/>
  <c r="J131" i="20"/>
  <c r="K131" i="20"/>
  <c r="L131" i="20"/>
  <c r="M131" i="20"/>
  <c r="B132" i="20"/>
  <c r="C132" i="20"/>
  <c r="D132" i="20"/>
  <c r="E132" i="20"/>
  <c r="F132" i="20"/>
  <c r="G132" i="20"/>
  <c r="H132" i="20"/>
  <c r="I132" i="20"/>
  <c r="J132" i="20"/>
  <c r="K132" i="20"/>
  <c r="L132" i="20"/>
  <c r="M132" i="20"/>
  <c r="B133" i="20"/>
  <c r="C133" i="20"/>
  <c r="D133" i="20"/>
  <c r="E133" i="20"/>
  <c r="F133" i="20"/>
  <c r="G133" i="20"/>
  <c r="H133" i="20"/>
  <c r="I133" i="20"/>
  <c r="J133" i="20"/>
  <c r="K133" i="20"/>
  <c r="L133" i="20"/>
  <c r="M133" i="20"/>
  <c r="B134" i="20"/>
  <c r="C134" i="20"/>
  <c r="D134" i="20"/>
  <c r="E134" i="20"/>
  <c r="F134" i="20"/>
  <c r="G134" i="20"/>
  <c r="H134" i="20"/>
  <c r="I134" i="20"/>
  <c r="J134" i="20"/>
  <c r="K134" i="20"/>
  <c r="L134" i="20"/>
  <c r="M134" i="20"/>
  <c r="B135" i="20"/>
  <c r="C135" i="20"/>
  <c r="D135" i="20"/>
  <c r="E135" i="20"/>
  <c r="F135" i="20"/>
  <c r="G135" i="20"/>
  <c r="H135" i="20"/>
  <c r="I135" i="20"/>
  <c r="J135" i="20"/>
  <c r="K135" i="20"/>
  <c r="L135" i="20"/>
  <c r="M135" i="20"/>
  <c r="B136" i="20"/>
  <c r="C136" i="20"/>
  <c r="D136" i="20"/>
  <c r="E136" i="20"/>
  <c r="F136" i="20"/>
  <c r="G136" i="20"/>
  <c r="H136" i="20"/>
  <c r="I136" i="20"/>
  <c r="J136" i="20"/>
  <c r="K136" i="20"/>
  <c r="L136" i="20"/>
  <c r="M136" i="20"/>
  <c r="B137" i="20"/>
  <c r="C137" i="20"/>
  <c r="D137" i="20"/>
  <c r="E137" i="20"/>
  <c r="F137" i="20"/>
  <c r="G137" i="20"/>
  <c r="H137" i="20"/>
  <c r="I137" i="20"/>
  <c r="J137" i="20"/>
  <c r="K137" i="20"/>
  <c r="L137" i="20"/>
  <c r="M137" i="20"/>
  <c r="B138" i="20"/>
  <c r="C138" i="20"/>
  <c r="D138" i="20"/>
  <c r="E138" i="20"/>
  <c r="F138" i="20"/>
  <c r="G138" i="20"/>
  <c r="H138" i="20"/>
  <c r="I138" i="20"/>
  <c r="J138" i="20"/>
  <c r="K138" i="20"/>
  <c r="L138" i="20"/>
  <c r="M138" i="20"/>
  <c r="B139" i="20"/>
  <c r="C139" i="20"/>
  <c r="D139" i="20"/>
  <c r="E139" i="20"/>
  <c r="F139" i="20"/>
  <c r="G139" i="20"/>
  <c r="H139" i="20"/>
  <c r="I139" i="20"/>
  <c r="J139" i="20"/>
  <c r="K139" i="20"/>
  <c r="L139" i="20"/>
  <c r="M139" i="20"/>
  <c r="B140" i="20"/>
  <c r="C140" i="20"/>
  <c r="D140" i="20"/>
  <c r="E140" i="20"/>
  <c r="F140" i="20"/>
  <c r="G140" i="20"/>
  <c r="H140" i="20"/>
  <c r="I140" i="20"/>
  <c r="J140" i="20"/>
  <c r="K140" i="20"/>
  <c r="L140" i="20"/>
  <c r="M140" i="20"/>
  <c r="B141" i="20"/>
  <c r="C141" i="20"/>
  <c r="D141" i="20"/>
  <c r="E141" i="20"/>
  <c r="F141" i="20"/>
  <c r="G141" i="20"/>
  <c r="H141" i="20"/>
  <c r="I141" i="20"/>
  <c r="J141" i="20"/>
  <c r="K141" i="20"/>
  <c r="L141" i="20"/>
  <c r="M141" i="20"/>
  <c r="B107" i="20"/>
  <c r="C107" i="20"/>
  <c r="D107" i="20"/>
  <c r="E107" i="20"/>
  <c r="F107" i="20"/>
  <c r="G107" i="20"/>
  <c r="H107" i="20"/>
  <c r="I107" i="20"/>
  <c r="J107" i="20"/>
  <c r="K107" i="20"/>
  <c r="L107" i="20"/>
  <c r="M107" i="20"/>
  <c r="B108" i="20"/>
  <c r="C108" i="20"/>
  <c r="D108" i="20"/>
  <c r="E108" i="20"/>
  <c r="F108" i="20"/>
  <c r="G108" i="20"/>
  <c r="H108" i="20"/>
  <c r="I108" i="20"/>
  <c r="J108" i="20"/>
  <c r="K108" i="20"/>
  <c r="L108" i="20"/>
  <c r="M108" i="20"/>
  <c r="B109" i="20"/>
  <c r="C109" i="20"/>
  <c r="D109" i="20"/>
  <c r="E109" i="20"/>
  <c r="F109" i="20"/>
  <c r="G109" i="20"/>
  <c r="H109" i="20"/>
  <c r="I109" i="20"/>
  <c r="J109" i="20"/>
  <c r="K109" i="20"/>
  <c r="L109" i="20"/>
  <c r="M109" i="20"/>
  <c r="B110" i="20"/>
  <c r="C110" i="20"/>
  <c r="D110" i="20"/>
  <c r="E110" i="20"/>
  <c r="F110" i="20"/>
  <c r="G110" i="20"/>
  <c r="H110" i="20"/>
  <c r="I110" i="20"/>
  <c r="J110" i="20"/>
  <c r="K110" i="20"/>
  <c r="L110" i="20"/>
  <c r="M110" i="20"/>
  <c r="B111" i="20"/>
  <c r="C111" i="20"/>
  <c r="D111" i="20"/>
  <c r="E111" i="20"/>
  <c r="F111" i="20"/>
  <c r="G111" i="20"/>
  <c r="H111" i="20"/>
  <c r="I111" i="20"/>
  <c r="J111" i="20"/>
  <c r="K111" i="20"/>
  <c r="L111" i="20"/>
  <c r="M111" i="20"/>
  <c r="B112" i="20"/>
  <c r="C112" i="20"/>
  <c r="D112" i="20"/>
  <c r="E112" i="20"/>
  <c r="F112" i="20"/>
  <c r="G112" i="20"/>
  <c r="H112" i="20"/>
  <c r="I112" i="20"/>
  <c r="J112" i="20"/>
  <c r="K112" i="20"/>
  <c r="L112" i="20"/>
  <c r="M112" i="20"/>
  <c r="B113" i="20"/>
  <c r="C113" i="20"/>
  <c r="D113" i="20"/>
  <c r="E113" i="20"/>
  <c r="F113" i="20"/>
  <c r="G113" i="20"/>
  <c r="H113" i="20"/>
  <c r="I113" i="20"/>
  <c r="J113" i="20"/>
  <c r="K113" i="20"/>
  <c r="L113" i="20"/>
  <c r="M113" i="20"/>
  <c r="B114" i="20"/>
  <c r="C114" i="20"/>
  <c r="D114" i="20"/>
  <c r="E114" i="20"/>
  <c r="F114" i="20"/>
  <c r="G114" i="20"/>
  <c r="H114" i="20"/>
  <c r="I114" i="20"/>
  <c r="J114" i="20"/>
  <c r="K114" i="20"/>
  <c r="L114" i="20"/>
  <c r="M114" i="20"/>
  <c r="B115" i="20"/>
  <c r="C115" i="20"/>
  <c r="D115" i="20"/>
  <c r="E115" i="20"/>
  <c r="F115" i="20"/>
  <c r="G115" i="20"/>
  <c r="H115" i="20"/>
  <c r="I115" i="20"/>
  <c r="J115" i="20"/>
  <c r="K115" i="20"/>
  <c r="L115" i="20"/>
  <c r="M115" i="20"/>
  <c r="B116" i="20"/>
  <c r="C116" i="20"/>
  <c r="D116" i="20"/>
  <c r="E116" i="20"/>
  <c r="F116" i="20"/>
  <c r="G116" i="20"/>
  <c r="H116" i="20"/>
  <c r="I116" i="20"/>
  <c r="J116" i="20"/>
  <c r="K116" i="20"/>
  <c r="L116" i="20"/>
  <c r="M116" i="20"/>
  <c r="B117" i="20"/>
  <c r="C117" i="20"/>
  <c r="D117" i="20"/>
  <c r="E117" i="20"/>
  <c r="F117" i="20"/>
  <c r="G117" i="20"/>
  <c r="H117" i="20"/>
  <c r="I117" i="20"/>
  <c r="J117" i="20"/>
  <c r="K117" i="20"/>
  <c r="L117" i="20"/>
  <c r="M117" i="20"/>
  <c r="B118" i="20"/>
  <c r="C118" i="20"/>
  <c r="D118" i="20"/>
  <c r="E118" i="20"/>
  <c r="F118" i="20"/>
  <c r="G118" i="20"/>
  <c r="H118" i="20"/>
  <c r="I118" i="20"/>
  <c r="J118" i="20"/>
  <c r="K118" i="20"/>
  <c r="L118" i="20"/>
  <c r="M118" i="20"/>
  <c r="B119" i="20"/>
  <c r="C119" i="20"/>
  <c r="D119" i="20"/>
  <c r="E119" i="20"/>
  <c r="F119" i="20"/>
  <c r="G119" i="20"/>
  <c r="H119" i="20"/>
  <c r="I119" i="20"/>
  <c r="J119" i="20"/>
  <c r="K119" i="20"/>
  <c r="L119" i="20"/>
  <c r="M119" i="20"/>
  <c r="B120" i="20"/>
  <c r="C120" i="20"/>
  <c r="D120" i="20"/>
  <c r="E120" i="20"/>
  <c r="F120" i="20"/>
  <c r="G120" i="20"/>
  <c r="H120" i="20"/>
  <c r="I120" i="20"/>
  <c r="J120" i="20"/>
  <c r="K120" i="20"/>
  <c r="L120" i="20"/>
  <c r="M120" i="20"/>
  <c r="B122" i="20"/>
  <c r="C122" i="20"/>
  <c r="D122" i="20"/>
  <c r="E122" i="20"/>
  <c r="F122" i="20"/>
  <c r="G122" i="20"/>
  <c r="H122" i="20"/>
  <c r="I122" i="20"/>
  <c r="J122" i="20"/>
  <c r="K122" i="20"/>
  <c r="L122" i="20"/>
  <c r="M122" i="20"/>
  <c r="B123" i="20"/>
  <c r="C123" i="20"/>
  <c r="D123" i="20"/>
  <c r="E123" i="20"/>
  <c r="F123" i="20"/>
  <c r="G123" i="20"/>
  <c r="H123" i="20"/>
  <c r="I123" i="20"/>
  <c r="J123" i="20"/>
  <c r="K123" i="20"/>
  <c r="L123" i="20"/>
  <c r="M123" i="20"/>
  <c r="B124" i="20"/>
  <c r="C124" i="20"/>
  <c r="D124" i="20"/>
  <c r="E124" i="20"/>
  <c r="F124" i="20"/>
  <c r="G124" i="20"/>
  <c r="H124" i="20"/>
  <c r="I124" i="20"/>
  <c r="J124" i="20"/>
  <c r="K124" i="20"/>
  <c r="L124" i="20"/>
  <c r="M124" i="20"/>
  <c r="B125" i="20"/>
  <c r="C125" i="20"/>
  <c r="D125" i="20"/>
  <c r="E125" i="20"/>
  <c r="F125" i="20"/>
  <c r="G125" i="20"/>
  <c r="H125" i="20"/>
  <c r="I125" i="20"/>
  <c r="J125" i="20"/>
  <c r="K125" i="20"/>
  <c r="L125" i="20"/>
  <c r="M125" i="20"/>
  <c r="B126" i="20"/>
  <c r="C126" i="20"/>
  <c r="D126" i="20"/>
  <c r="E126" i="20"/>
  <c r="F126" i="20"/>
  <c r="G126" i="20"/>
  <c r="H126" i="20"/>
  <c r="I126" i="20"/>
  <c r="J126" i="20"/>
  <c r="K126" i="20"/>
  <c r="L126" i="20"/>
  <c r="M126" i="20"/>
  <c r="B127" i="20"/>
  <c r="C127" i="20"/>
  <c r="D127" i="20"/>
  <c r="E127" i="20"/>
  <c r="F127" i="20"/>
  <c r="G127" i="20"/>
  <c r="H127" i="20"/>
  <c r="I127" i="20"/>
  <c r="J127" i="20"/>
  <c r="K127" i="20"/>
  <c r="L127" i="20"/>
  <c r="M127" i="20"/>
  <c r="B128" i="20"/>
  <c r="C128" i="20"/>
  <c r="D128" i="20"/>
  <c r="E128" i="20"/>
  <c r="F128" i="20"/>
  <c r="G128" i="20"/>
  <c r="H128" i="20"/>
  <c r="I128" i="20"/>
  <c r="J128" i="20"/>
  <c r="K128" i="20"/>
  <c r="L128" i="20"/>
  <c r="M128" i="20"/>
  <c r="B129" i="20"/>
  <c r="C129" i="20"/>
  <c r="D129" i="20"/>
  <c r="E129" i="20"/>
  <c r="F129" i="20"/>
  <c r="G129" i="20"/>
  <c r="H129" i="20"/>
  <c r="I129" i="20"/>
  <c r="J129" i="20"/>
  <c r="K129" i="20"/>
  <c r="L129" i="20"/>
  <c r="M129" i="20"/>
  <c r="B130" i="20"/>
  <c r="C130" i="20"/>
  <c r="D130" i="20"/>
  <c r="E130" i="20"/>
  <c r="F130" i="20"/>
  <c r="G130" i="20"/>
  <c r="H130" i="20"/>
  <c r="I130" i="20"/>
  <c r="J130" i="20"/>
  <c r="K130" i="20"/>
  <c r="L130" i="20"/>
  <c r="M130" i="20"/>
  <c r="B90" i="20"/>
  <c r="C90" i="20"/>
  <c r="D90" i="20"/>
  <c r="E90" i="20"/>
  <c r="F90" i="20"/>
  <c r="G90" i="20"/>
  <c r="H90" i="20"/>
  <c r="I90" i="20"/>
  <c r="J90" i="20"/>
  <c r="K90" i="20"/>
  <c r="L90" i="20"/>
  <c r="M90" i="20"/>
  <c r="B91" i="20"/>
  <c r="C91" i="20"/>
  <c r="D91" i="20"/>
  <c r="E91" i="20"/>
  <c r="F91" i="20"/>
  <c r="G91" i="20"/>
  <c r="H91" i="20"/>
  <c r="I91" i="20"/>
  <c r="J91" i="20"/>
  <c r="K91" i="20"/>
  <c r="L91" i="20"/>
  <c r="M91" i="20"/>
  <c r="B92" i="20"/>
  <c r="C92" i="20"/>
  <c r="D92" i="20"/>
  <c r="E92" i="20"/>
  <c r="F92" i="20"/>
  <c r="G92" i="20"/>
  <c r="H92" i="20"/>
  <c r="I92" i="20"/>
  <c r="J92" i="20"/>
  <c r="K92" i="20"/>
  <c r="L92" i="20"/>
  <c r="M92" i="20"/>
  <c r="B93" i="20"/>
  <c r="C93" i="20"/>
  <c r="D93" i="20"/>
  <c r="E93" i="20"/>
  <c r="F93" i="20"/>
  <c r="G93" i="20"/>
  <c r="H93" i="20"/>
  <c r="I93" i="20"/>
  <c r="J93" i="20"/>
  <c r="K93" i="20"/>
  <c r="L93" i="20"/>
  <c r="M93" i="20"/>
  <c r="B94" i="20"/>
  <c r="C94" i="20"/>
  <c r="D94" i="20"/>
  <c r="E94" i="20"/>
  <c r="F94" i="20"/>
  <c r="G94" i="20"/>
  <c r="H94" i="20"/>
  <c r="I94" i="20"/>
  <c r="J94" i="20"/>
  <c r="K94" i="20"/>
  <c r="L94" i="20"/>
  <c r="M94" i="20"/>
  <c r="B95" i="20"/>
  <c r="C95" i="20"/>
  <c r="D95" i="20"/>
  <c r="E95" i="20"/>
  <c r="F95" i="20"/>
  <c r="G95" i="20"/>
  <c r="H95" i="20"/>
  <c r="I95" i="20"/>
  <c r="J95" i="20"/>
  <c r="K95" i="20"/>
  <c r="L95" i="20"/>
  <c r="M95" i="20"/>
  <c r="B96" i="20"/>
  <c r="C96" i="20"/>
  <c r="D96" i="20"/>
  <c r="E96" i="20"/>
  <c r="F96" i="20"/>
  <c r="G96" i="20"/>
  <c r="H96" i="20"/>
  <c r="I96" i="20"/>
  <c r="J96" i="20"/>
  <c r="K96" i="20"/>
  <c r="L96" i="20"/>
  <c r="M96" i="20"/>
  <c r="B97" i="20"/>
  <c r="C97" i="20"/>
  <c r="D97" i="20"/>
  <c r="E97" i="20"/>
  <c r="F97" i="20"/>
  <c r="G97" i="20"/>
  <c r="H97" i="20"/>
  <c r="I97" i="20"/>
  <c r="J97" i="20"/>
  <c r="K97" i="20"/>
  <c r="L97" i="20"/>
  <c r="M97" i="20"/>
  <c r="B98" i="20"/>
  <c r="C98" i="20"/>
  <c r="D98" i="20"/>
  <c r="E98" i="20"/>
  <c r="F98" i="20"/>
  <c r="G98" i="20"/>
  <c r="H98" i="20"/>
  <c r="I98" i="20"/>
  <c r="J98" i="20"/>
  <c r="K98" i="20"/>
  <c r="L98" i="20"/>
  <c r="M98" i="20"/>
  <c r="B99" i="20"/>
  <c r="C99" i="20"/>
  <c r="D99" i="20"/>
  <c r="E99" i="20"/>
  <c r="F99" i="20"/>
  <c r="G99" i="20"/>
  <c r="H99" i="20"/>
  <c r="I99" i="20"/>
  <c r="J99" i="20"/>
  <c r="K99" i="20"/>
  <c r="L99" i="20"/>
  <c r="M99" i="20"/>
  <c r="B100" i="20"/>
  <c r="C100" i="20"/>
  <c r="D100" i="20"/>
  <c r="E100" i="20"/>
  <c r="F100" i="20"/>
  <c r="G100" i="20"/>
  <c r="H100" i="20"/>
  <c r="I100" i="20"/>
  <c r="J100" i="20"/>
  <c r="K100" i="20"/>
  <c r="L100" i="20"/>
  <c r="M100" i="20"/>
  <c r="B101" i="20"/>
  <c r="C101" i="20"/>
  <c r="D101" i="20"/>
  <c r="E101" i="20"/>
  <c r="F101" i="20"/>
  <c r="G101" i="20"/>
  <c r="H101" i="20"/>
  <c r="I101" i="20"/>
  <c r="J101" i="20"/>
  <c r="K101" i="20"/>
  <c r="L101" i="20"/>
  <c r="M101" i="20"/>
  <c r="B102" i="20"/>
  <c r="C102" i="20"/>
  <c r="D102" i="20"/>
  <c r="E102" i="20"/>
  <c r="F102" i="20"/>
  <c r="G102" i="20"/>
  <c r="H102" i="20"/>
  <c r="I102" i="20"/>
  <c r="J102" i="20"/>
  <c r="K102" i="20"/>
  <c r="L102" i="20"/>
  <c r="M102" i="20"/>
  <c r="B103" i="20"/>
  <c r="C103" i="20"/>
  <c r="D103" i="20"/>
  <c r="E103" i="20"/>
  <c r="F103" i="20"/>
  <c r="G103" i="20"/>
  <c r="H103" i="20"/>
  <c r="I103" i="20"/>
  <c r="J103" i="20"/>
  <c r="K103" i="20"/>
  <c r="L103" i="20"/>
  <c r="M103" i="20"/>
  <c r="B104" i="20"/>
  <c r="C104" i="20"/>
  <c r="D104" i="20"/>
  <c r="E104" i="20"/>
  <c r="F104" i="20"/>
  <c r="G104" i="20"/>
  <c r="H104" i="20"/>
  <c r="I104" i="20"/>
  <c r="J104" i="20"/>
  <c r="K104" i="20"/>
  <c r="L104" i="20"/>
  <c r="M104" i="20"/>
  <c r="B105" i="20"/>
  <c r="C105" i="20"/>
  <c r="D105" i="20"/>
  <c r="E105" i="20"/>
  <c r="F105" i="20"/>
  <c r="G105" i="20"/>
  <c r="H105" i="20"/>
  <c r="I105" i="20"/>
  <c r="J105" i="20"/>
  <c r="K105" i="20"/>
  <c r="L105" i="20"/>
  <c r="M105" i="20"/>
  <c r="B106" i="20"/>
  <c r="C106" i="20"/>
  <c r="D106" i="20"/>
  <c r="E106" i="20"/>
  <c r="F106" i="20"/>
  <c r="G106" i="20"/>
  <c r="H106" i="20"/>
  <c r="I106" i="20"/>
  <c r="J106" i="20"/>
  <c r="K106" i="20"/>
  <c r="L106" i="20"/>
  <c r="M106" i="20"/>
  <c r="B81" i="20"/>
  <c r="C81" i="20"/>
  <c r="D81" i="20"/>
  <c r="E81" i="20"/>
  <c r="F81" i="20"/>
  <c r="G81" i="20"/>
  <c r="H81" i="20"/>
  <c r="I81" i="20"/>
  <c r="J81" i="20"/>
  <c r="K81" i="20"/>
  <c r="L81" i="20"/>
  <c r="M81" i="20"/>
  <c r="B82" i="20"/>
  <c r="C82" i="20"/>
  <c r="D82" i="20"/>
  <c r="E82" i="20"/>
  <c r="F82" i="20"/>
  <c r="G82" i="20"/>
  <c r="H82" i="20"/>
  <c r="I82" i="20"/>
  <c r="J82" i="20"/>
  <c r="K82" i="20"/>
  <c r="L82" i="20"/>
  <c r="M82" i="20"/>
  <c r="B83" i="20"/>
  <c r="C83" i="20"/>
  <c r="D83" i="20"/>
  <c r="E83" i="20"/>
  <c r="F83" i="20"/>
  <c r="G83" i="20"/>
  <c r="H83" i="20"/>
  <c r="I83" i="20"/>
  <c r="J83" i="20"/>
  <c r="K83" i="20"/>
  <c r="L83" i="20"/>
  <c r="M83" i="20"/>
  <c r="B84" i="20"/>
  <c r="C84" i="20"/>
  <c r="D84" i="20"/>
  <c r="E84" i="20"/>
  <c r="F84" i="20"/>
  <c r="G84" i="20"/>
  <c r="H84" i="20"/>
  <c r="I84" i="20"/>
  <c r="J84" i="20"/>
  <c r="K84" i="20"/>
  <c r="L84" i="20"/>
  <c r="M84" i="20"/>
  <c r="B85" i="20"/>
  <c r="C85" i="20"/>
  <c r="D85" i="20"/>
  <c r="E85" i="20"/>
  <c r="F85" i="20"/>
  <c r="G85" i="20"/>
  <c r="H85" i="20"/>
  <c r="I85" i="20"/>
  <c r="J85" i="20"/>
  <c r="K85" i="20"/>
  <c r="L85" i="20"/>
  <c r="M85" i="20"/>
  <c r="B86" i="20"/>
  <c r="C86" i="20"/>
  <c r="D86" i="20"/>
  <c r="E86" i="20"/>
  <c r="F86" i="20"/>
  <c r="G86" i="20"/>
  <c r="H86" i="20"/>
  <c r="I86" i="20"/>
  <c r="J86" i="20"/>
  <c r="K86" i="20"/>
  <c r="L86" i="20"/>
  <c r="M86" i="20"/>
  <c r="B87" i="20"/>
  <c r="C87" i="20"/>
  <c r="D87" i="20"/>
  <c r="E87" i="20"/>
  <c r="F87" i="20"/>
  <c r="G87" i="20"/>
  <c r="H87" i="20"/>
  <c r="I87" i="20"/>
  <c r="J87" i="20"/>
  <c r="K87" i="20"/>
  <c r="L87" i="20"/>
  <c r="M87" i="20"/>
  <c r="B88" i="20"/>
  <c r="C88" i="20"/>
  <c r="D88" i="20"/>
  <c r="E88" i="20"/>
  <c r="F88" i="20"/>
  <c r="G88" i="20"/>
  <c r="H88" i="20"/>
  <c r="I88" i="20"/>
  <c r="J88" i="20"/>
  <c r="K88" i="20"/>
  <c r="L88" i="20"/>
  <c r="M88" i="20"/>
  <c r="B89" i="20"/>
  <c r="C89" i="20"/>
  <c r="D89" i="20"/>
  <c r="E89" i="20"/>
  <c r="F89" i="20"/>
  <c r="G89" i="20"/>
  <c r="H89" i="20"/>
  <c r="I89" i="20"/>
  <c r="J89" i="20"/>
  <c r="K89" i="20"/>
  <c r="L89" i="20"/>
  <c r="M89" i="20"/>
  <c r="B80" i="20"/>
  <c r="C80" i="20"/>
  <c r="D80" i="20"/>
  <c r="E80" i="20"/>
  <c r="F80" i="20"/>
  <c r="G80" i="20"/>
  <c r="H80" i="20"/>
  <c r="I80" i="20"/>
  <c r="J80" i="20"/>
  <c r="K80" i="20"/>
  <c r="L80" i="20"/>
  <c r="M80" i="20"/>
  <c r="B70" i="20"/>
  <c r="C70" i="20"/>
  <c r="D70" i="20"/>
  <c r="E70" i="20"/>
  <c r="F70" i="20"/>
  <c r="G70" i="20"/>
  <c r="H70" i="20"/>
  <c r="I70" i="20"/>
  <c r="J70" i="20"/>
  <c r="K70" i="20"/>
  <c r="L70" i="20"/>
  <c r="M70" i="20"/>
  <c r="B71" i="20"/>
  <c r="C71" i="20"/>
  <c r="D71" i="20"/>
  <c r="E71" i="20"/>
  <c r="F71" i="20"/>
  <c r="G71" i="20"/>
  <c r="H71" i="20"/>
  <c r="I71" i="20"/>
  <c r="J71" i="20"/>
  <c r="K71" i="20"/>
  <c r="L71" i="20"/>
  <c r="M71" i="20"/>
  <c r="B72" i="20"/>
  <c r="C72" i="20"/>
  <c r="D72" i="20"/>
  <c r="E72" i="20"/>
  <c r="F72" i="20"/>
  <c r="G72" i="20"/>
  <c r="H72" i="20"/>
  <c r="I72" i="20"/>
  <c r="J72" i="20"/>
  <c r="K72" i="20"/>
  <c r="L72" i="20"/>
  <c r="M72" i="20"/>
  <c r="B73" i="20"/>
  <c r="C73" i="20"/>
  <c r="D73" i="20"/>
  <c r="E73" i="20"/>
  <c r="F73" i="20"/>
  <c r="G73" i="20"/>
  <c r="H73" i="20"/>
  <c r="I73" i="20"/>
  <c r="J73" i="20"/>
  <c r="K73" i="20"/>
  <c r="L73" i="20"/>
  <c r="M73" i="20"/>
  <c r="B74" i="20"/>
  <c r="C74" i="20"/>
  <c r="D74" i="20"/>
  <c r="E74" i="20"/>
  <c r="F74" i="20"/>
  <c r="G74" i="20"/>
  <c r="H74" i="20"/>
  <c r="I74" i="20"/>
  <c r="J74" i="20"/>
  <c r="K74" i="20"/>
  <c r="L74" i="20"/>
  <c r="M74" i="20"/>
  <c r="B75" i="20"/>
  <c r="C75" i="20"/>
  <c r="D75" i="20"/>
  <c r="E75" i="20"/>
  <c r="F75" i="20"/>
  <c r="G75" i="20"/>
  <c r="H75" i="20"/>
  <c r="I75" i="20"/>
  <c r="J75" i="20"/>
  <c r="K75" i="20"/>
  <c r="L75" i="20"/>
  <c r="M75" i="20"/>
  <c r="B76" i="20"/>
  <c r="C76" i="20"/>
  <c r="D76" i="20"/>
  <c r="E76" i="20"/>
  <c r="F76" i="20"/>
  <c r="G76" i="20"/>
  <c r="H76" i="20"/>
  <c r="I76" i="20"/>
  <c r="J76" i="20"/>
  <c r="K76" i="20"/>
  <c r="L76" i="20"/>
  <c r="M76" i="20"/>
  <c r="B77" i="20"/>
  <c r="C77" i="20"/>
  <c r="D77" i="20"/>
  <c r="E77" i="20"/>
  <c r="F77" i="20"/>
  <c r="G77" i="20"/>
  <c r="H77" i="20"/>
  <c r="I77" i="20"/>
  <c r="J77" i="20"/>
  <c r="K77" i="20"/>
  <c r="L77" i="20"/>
  <c r="M77" i="20"/>
  <c r="B78" i="20"/>
  <c r="C78" i="20"/>
  <c r="D78" i="20"/>
  <c r="E78" i="20"/>
  <c r="F78" i="20"/>
  <c r="G78" i="20"/>
  <c r="H78" i="20"/>
  <c r="I78" i="20"/>
  <c r="J78" i="20"/>
  <c r="K78" i="20"/>
  <c r="L78" i="20"/>
  <c r="M78" i="20"/>
  <c r="B79" i="20"/>
  <c r="C79" i="20"/>
  <c r="D79" i="20"/>
  <c r="E79" i="20"/>
  <c r="F79" i="20"/>
  <c r="G79" i="20"/>
  <c r="H79" i="20"/>
  <c r="I79" i="20"/>
  <c r="J79" i="20"/>
  <c r="K79" i="20"/>
  <c r="L79" i="20"/>
  <c r="M79" i="20"/>
  <c r="B65" i="20"/>
  <c r="C65" i="20"/>
  <c r="D65" i="20"/>
  <c r="E65" i="20"/>
  <c r="F65" i="20"/>
  <c r="G65" i="20"/>
  <c r="H65" i="20"/>
  <c r="I65" i="20"/>
  <c r="J65" i="20"/>
  <c r="K65" i="20"/>
  <c r="L65" i="20"/>
  <c r="M65" i="20"/>
  <c r="B66" i="20"/>
  <c r="C66" i="20"/>
  <c r="D66" i="20"/>
  <c r="E66" i="20"/>
  <c r="F66" i="20"/>
  <c r="G66" i="20"/>
  <c r="H66" i="20"/>
  <c r="I66" i="20"/>
  <c r="J66" i="20"/>
  <c r="K66" i="20"/>
  <c r="L66" i="20"/>
  <c r="M66" i="20"/>
  <c r="B67" i="20"/>
  <c r="C67" i="20"/>
  <c r="D67" i="20"/>
  <c r="E67" i="20"/>
  <c r="F67" i="20"/>
  <c r="G67" i="20"/>
  <c r="H67" i="20"/>
  <c r="I67" i="20"/>
  <c r="J67" i="20"/>
  <c r="K67" i="20"/>
  <c r="L67" i="20"/>
  <c r="M67" i="20"/>
  <c r="B68" i="20"/>
  <c r="C68" i="20"/>
  <c r="D68" i="20"/>
  <c r="E68" i="20"/>
  <c r="F68" i="20"/>
  <c r="G68" i="20"/>
  <c r="H68" i="20"/>
  <c r="I68" i="20"/>
  <c r="J68" i="20"/>
  <c r="K68" i="20"/>
  <c r="L68" i="20"/>
  <c r="M68" i="20"/>
  <c r="B69" i="20"/>
  <c r="C69" i="20"/>
  <c r="D69" i="20"/>
  <c r="E69" i="20"/>
  <c r="F69" i="20"/>
  <c r="G69" i="20"/>
  <c r="H69" i="20"/>
  <c r="I69" i="20"/>
  <c r="J69" i="20"/>
  <c r="K69" i="20"/>
  <c r="L69" i="20"/>
  <c r="M69" i="20"/>
  <c r="B62" i="20"/>
  <c r="C62" i="20"/>
  <c r="D62" i="20"/>
  <c r="E62" i="20"/>
  <c r="F62" i="20"/>
  <c r="G62" i="20"/>
  <c r="H62" i="20"/>
  <c r="I62" i="20"/>
  <c r="J62" i="20"/>
  <c r="K62" i="20"/>
  <c r="L62" i="20"/>
  <c r="M62" i="20"/>
  <c r="B63" i="20"/>
  <c r="C63" i="20"/>
  <c r="D63" i="20"/>
  <c r="E63" i="20"/>
  <c r="F63" i="20"/>
  <c r="G63" i="20"/>
  <c r="H63" i="20"/>
  <c r="I63" i="20"/>
  <c r="J63" i="20"/>
  <c r="K63" i="20"/>
  <c r="L63" i="20"/>
  <c r="M63" i="20"/>
  <c r="B64" i="20"/>
  <c r="C64" i="20"/>
  <c r="D64" i="20"/>
  <c r="E64" i="20"/>
  <c r="F64" i="20"/>
  <c r="G64" i="20"/>
  <c r="H64" i="20"/>
  <c r="I64" i="20"/>
  <c r="J64" i="20"/>
  <c r="K64" i="20"/>
  <c r="L64" i="20"/>
  <c r="M64" i="20"/>
  <c r="B51" i="20"/>
  <c r="C51" i="20"/>
  <c r="D51" i="20"/>
  <c r="E51" i="20"/>
  <c r="F51" i="20"/>
  <c r="G51" i="20"/>
  <c r="H51" i="20"/>
  <c r="I51" i="20"/>
  <c r="J51" i="20"/>
  <c r="K51" i="20"/>
  <c r="L51" i="20"/>
  <c r="M51" i="20"/>
  <c r="B86" i="29"/>
  <c r="C86" i="29"/>
  <c r="D86" i="29"/>
  <c r="E86" i="29"/>
  <c r="F86" i="29"/>
  <c r="G86" i="29"/>
  <c r="H86" i="29"/>
  <c r="I86" i="29"/>
  <c r="J86" i="29"/>
  <c r="K86" i="29"/>
  <c r="L86" i="29"/>
  <c r="M86" i="29"/>
  <c r="C83" i="29" l="1"/>
  <c r="D83" i="29"/>
  <c r="E83" i="29"/>
  <c r="F83" i="29"/>
  <c r="G83" i="29"/>
  <c r="H83" i="29"/>
  <c r="I83" i="29"/>
  <c r="J83" i="29"/>
  <c r="K83" i="29"/>
  <c r="L83" i="29"/>
  <c r="M83" i="29"/>
  <c r="B83" i="29"/>
  <c r="D31" i="35" l="1"/>
  <c r="C7" i="49" l="1"/>
  <c r="H12" i="50" l="1"/>
  <c r="H13" i="50"/>
  <c r="H14" i="50"/>
  <c r="H15" i="50"/>
  <c r="H16" i="50"/>
  <c r="H17" i="50"/>
  <c r="H18" i="50"/>
  <c r="H19" i="50"/>
  <c r="H20" i="50"/>
  <c r="H21" i="50"/>
  <c r="H22" i="50"/>
  <c r="H23" i="50"/>
  <c r="H24" i="50"/>
  <c r="H25" i="50"/>
  <c r="H26" i="50"/>
  <c r="H27" i="50"/>
  <c r="H28" i="50"/>
  <c r="H29" i="50"/>
  <c r="H30" i="50"/>
  <c r="H31" i="50"/>
  <c r="H32" i="50"/>
  <c r="H33" i="50"/>
  <c r="H11" i="50"/>
  <c r="C25" i="29" l="1"/>
  <c r="D25" i="29"/>
  <c r="E25" i="29"/>
  <c r="F25" i="29"/>
  <c r="G25" i="29"/>
  <c r="H25" i="29"/>
  <c r="I25" i="29"/>
  <c r="J25" i="29"/>
  <c r="K25" i="29"/>
  <c r="L25" i="29"/>
  <c r="M25" i="29"/>
  <c r="B25" i="29"/>
  <c r="C15" i="29"/>
  <c r="D15" i="29"/>
  <c r="E15" i="29"/>
  <c r="F15" i="29"/>
  <c r="G15" i="29"/>
  <c r="H15" i="29"/>
  <c r="I15" i="29"/>
  <c r="J15" i="29"/>
  <c r="K15" i="29"/>
  <c r="L15" i="29"/>
  <c r="M15" i="29"/>
  <c r="C16" i="29"/>
  <c r="D16" i="29"/>
  <c r="E16" i="29"/>
  <c r="F16" i="29"/>
  <c r="G16" i="29"/>
  <c r="H16" i="29"/>
  <c r="I16" i="29"/>
  <c r="J16" i="29"/>
  <c r="K16" i="29"/>
  <c r="L16" i="29"/>
  <c r="M16" i="29"/>
  <c r="C17" i="29"/>
  <c r="D17" i="29"/>
  <c r="E17" i="29"/>
  <c r="F17" i="29"/>
  <c r="G17" i="29"/>
  <c r="H17" i="29"/>
  <c r="I17" i="29"/>
  <c r="J17" i="29"/>
  <c r="K17" i="29"/>
  <c r="L17" i="29"/>
  <c r="M17" i="29"/>
  <c r="C18" i="29"/>
  <c r="D18" i="29"/>
  <c r="E18" i="29"/>
  <c r="F18" i="29"/>
  <c r="G18" i="29"/>
  <c r="H18" i="29"/>
  <c r="I18" i="29"/>
  <c r="J18" i="29"/>
  <c r="K18" i="29"/>
  <c r="L18" i="29"/>
  <c r="M18" i="29"/>
  <c r="C19" i="29"/>
  <c r="D19" i="29"/>
  <c r="E19" i="29"/>
  <c r="F19" i="29"/>
  <c r="G19" i="29"/>
  <c r="H19" i="29"/>
  <c r="I19" i="29"/>
  <c r="J19" i="29"/>
  <c r="K19" i="29"/>
  <c r="L19" i="29"/>
  <c r="M19" i="29"/>
  <c r="C20" i="29"/>
  <c r="D20" i="29"/>
  <c r="E20" i="29"/>
  <c r="F20" i="29"/>
  <c r="G20" i="29"/>
  <c r="H20" i="29"/>
  <c r="I20" i="29"/>
  <c r="J20" i="29"/>
  <c r="K20" i="29"/>
  <c r="L20" i="29"/>
  <c r="M20" i="29"/>
  <c r="C21" i="29"/>
  <c r="D21" i="29"/>
  <c r="E21" i="29"/>
  <c r="F21" i="29"/>
  <c r="G21" i="29"/>
  <c r="H21" i="29"/>
  <c r="I21" i="29"/>
  <c r="J21" i="29"/>
  <c r="K21" i="29"/>
  <c r="L21" i="29"/>
  <c r="M21" i="29"/>
  <c r="C22" i="29"/>
  <c r="D22" i="29"/>
  <c r="E22" i="29"/>
  <c r="F22" i="29"/>
  <c r="G22" i="29"/>
  <c r="H22" i="29"/>
  <c r="I22" i="29"/>
  <c r="J22" i="29"/>
  <c r="K22" i="29"/>
  <c r="L22" i="29"/>
  <c r="M22" i="29"/>
  <c r="C23" i="29"/>
  <c r="D23" i="29"/>
  <c r="E23" i="29"/>
  <c r="F23" i="29"/>
  <c r="G23" i="29"/>
  <c r="H23" i="29"/>
  <c r="I23" i="29"/>
  <c r="J23" i="29"/>
  <c r="K23" i="29"/>
  <c r="L23" i="29"/>
  <c r="M23" i="29"/>
  <c r="C24" i="29"/>
  <c r="D24" i="29"/>
  <c r="E24" i="29"/>
  <c r="F24" i="29"/>
  <c r="G24" i="29"/>
  <c r="H24" i="29"/>
  <c r="I24" i="29"/>
  <c r="J24" i="29"/>
  <c r="K24" i="29"/>
  <c r="L24" i="29"/>
  <c r="M24" i="29"/>
  <c r="B16" i="29"/>
  <c r="B17" i="29"/>
  <c r="B18" i="29"/>
  <c r="B19" i="29"/>
  <c r="B20" i="29"/>
  <c r="B21" i="29"/>
  <c r="B22" i="29"/>
  <c r="B23" i="29"/>
  <c r="B24" i="29"/>
  <c r="B15" i="29"/>
  <c r="C76" i="28"/>
  <c r="D76" i="28"/>
  <c r="E76" i="28"/>
  <c r="F76" i="28"/>
  <c r="G76" i="28"/>
  <c r="H76" i="28"/>
  <c r="I76" i="28"/>
  <c r="J76" i="28"/>
  <c r="K76" i="28"/>
  <c r="L76" i="28"/>
  <c r="M76" i="28"/>
  <c r="B76" i="28"/>
  <c r="C67" i="28"/>
  <c r="D67" i="28"/>
  <c r="E67" i="28"/>
  <c r="F67" i="28"/>
  <c r="G67" i="28"/>
  <c r="H67" i="28"/>
  <c r="I67" i="28"/>
  <c r="J67" i="28"/>
  <c r="K67" i="28"/>
  <c r="L67" i="28"/>
  <c r="M67" i="28"/>
  <c r="C68" i="28"/>
  <c r="D68" i="28"/>
  <c r="E68" i="28"/>
  <c r="F68" i="28"/>
  <c r="G68" i="28"/>
  <c r="H68" i="28"/>
  <c r="I68" i="28"/>
  <c r="J68" i="28"/>
  <c r="K68" i="28"/>
  <c r="L68" i="28"/>
  <c r="M68" i="28"/>
  <c r="B68" i="28"/>
  <c r="B67" i="28"/>
  <c r="C55" i="23"/>
  <c r="D55" i="23"/>
  <c r="E55" i="23"/>
  <c r="F55" i="23"/>
  <c r="G55" i="23"/>
  <c r="H55" i="23"/>
  <c r="I55" i="23"/>
  <c r="J55" i="23"/>
  <c r="K55" i="23"/>
  <c r="L55" i="23"/>
  <c r="M55" i="23"/>
  <c r="B55" i="23"/>
  <c r="R25" i="29" l="1"/>
  <c r="X25" i="29"/>
  <c r="P25" i="29"/>
  <c r="U25" i="29"/>
  <c r="W25" i="29"/>
  <c r="Z25" i="29"/>
  <c r="T25" i="29" l="1"/>
  <c r="S25" i="29"/>
  <c r="V25" i="29"/>
  <c r="Y25" i="29"/>
  <c r="Q25" i="29"/>
  <c r="O25" i="29"/>
  <c r="Y3" i="32" l="1"/>
  <c r="Z3" i="32" s="1"/>
  <c r="AA3" i="32" s="1"/>
  <c r="AB3" i="32" s="1"/>
  <c r="AC3" i="32" s="1"/>
  <c r="AD3" i="32" s="1"/>
  <c r="AE3" i="32" s="1"/>
  <c r="AF3" i="32" s="1"/>
  <c r="Y3" i="31"/>
  <c r="Z3" i="31" s="1"/>
  <c r="AA3" i="31" s="1"/>
  <c r="AB3" i="31" s="1"/>
  <c r="AC3" i="31" s="1"/>
  <c r="AD3" i="31" s="1"/>
  <c r="AE3" i="31" s="1"/>
  <c r="AF3" i="31" s="1"/>
  <c r="Y3" i="6"/>
  <c r="Z3" i="6" s="1"/>
  <c r="AA3" i="6" s="1"/>
  <c r="AB3" i="6" s="1"/>
  <c r="AC3" i="6" s="1"/>
  <c r="AD3" i="6" s="1"/>
  <c r="AE3" i="6" s="1"/>
  <c r="AF3" i="6" s="1"/>
  <c r="Y3" i="25"/>
  <c r="Z3" i="25" s="1"/>
  <c r="AA3" i="25" s="1"/>
  <c r="AB3" i="25" s="1"/>
  <c r="AC3" i="25" s="1"/>
  <c r="AD3" i="25" s="1"/>
  <c r="AE3" i="25" s="1"/>
  <c r="AF3" i="25" s="1"/>
  <c r="D34" i="48"/>
  <c r="D31" i="48"/>
  <c r="I24" i="48" s="1"/>
  <c r="D30" i="48"/>
  <c r="H24" i="48" s="1"/>
  <c r="D29" i="48"/>
  <c r="G24" i="48" s="1"/>
  <c r="D29" i="35" l="1"/>
  <c r="B260" i="31" l="1"/>
  <c r="C260" i="31" s="1"/>
  <c r="F259" i="31"/>
  <c r="G259" i="31"/>
  <c r="H259" i="31"/>
  <c r="I259" i="31"/>
  <c r="J259" i="31"/>
  <c r="K259" i="31"/>
  <c r="L259" i="31"/>
  <c r="F260" i="31"/>
  <c r="G260" i="31"/>
  <c r="H260" i="31"/>
  <c r="I260" i="31"/>
  <c r="J260" i="31"/>
  <c r="K260" i="31"/>
  <c r="G258" i="31"/>
  <c r="H258" i="31"/>
  <c r="I258" i="31"/>
  <c r="I261" i="31" s="1"/>
  <c r="I262" i="31" s="1"/>
  <c r="J258" i="31"/>
  <c r="K258" i="31"/>
  <c r="F258" i="31"/>
  <c r="F261" i="31" s="1"/>
  <c r="F262" i="31" s="1"/>
  <c r="E261" i="31"/>
  <c r="J261" i="31" l="1"/>
  <c r="J262" i="31" s="1"/>
  <c r="D260" i="31"/>
  <c r="L261" i="31"/>
  <c r="H261" i="31"/>
  <c r="H262" i="31" s="1"/>
  <c r="K261" i="31"/>
  <c r="K262" i="31" s="1"/>
  <c r="G261" i="31"/>
  <c r="G262" i="31" s="1"/>
  <c r="L262" i="31"/>
  <c r="L406" i="31" l="1"/>
  <c r="L407" i="31" s="1"/>
  <c r="L422" i="31"/>
  <c r="L423" i="31" s="1"/>
  <c r="L403" i="31"/>
  <c r="L404" i="31" s="1"/>
  <c r="L379" i="31"/>
  <c r="L380" i="31" s="1"/>
  <c r="L370" i="31"/>
  <c r="L371" i="31" s="1"/>
  <c r="L326" i="31"/>
  <c r="L327" i="31" s="1"/>
  <c r="L317" i="31"/>
  <c r="L318" i="31" s="1"/>
  <c r="L305" i="31"/>
  <c r="L306" i="31" s="1"/>
  <c r="L287" i="31"/>
  <c r="L288" i="31" s="1"/>
  <c r="L256" i="31"/>
  <c r="L257" i="31" s="1"/>
  <c r="L201" i="31"/>
  <c r="L202" i="31" s="1"/>
  <c r="L173" i="31"/>
  <c r="L174" i="31" s="1"/>
  <c r="L132" i="31"/>
  <c r="L133" i="31" s="1"/>
  <c r="L123" i="31"/>
  <c r="L124" i="31" s="1"/>
  <c r="L94" i="31"/>
  <c r="L95" i="31" s="1"/>
  <c r="L75" i="31"/>
  <c r="L76" i="31" s="1"/>
  <c r="L206" i="6"/>
  <c r="L225" i="32"/>
  <c r="L203" i="32"/>
  <c r="L86" i="32"/>
  <c r="L27" i="32"/>
  <c r="L233" i="32"/>
  <c r="L234" i="32" s="1"/>
  <c r="L224" i="32"/>
  <c r="L213" i="32"/>
  <c r="L214" i="32" s="1"/>
  <c r="L202" i="32"/>
  <c r="L183" i="32"/>
  <c r="L184" i="32" s="1"/>
  <c r="L178" i="32"/>
  <c r="L179" i="32" s="1"/>
  <c r="L166" i="32"/>
  <c r="L167" i="32" s="1"/>
  <c r="L156" i="32"/>
  <c r="L157" i="32" s="1"/>
  <c r="L139" i="32"/>
  <c r="L140" i="32" s="1"/>
  <c r="L135" i="32"/>
  <c r="L136" i="32" s="1"/>
  <c r="L119" i="32"/>
  <c r="L120" i="32" s="1"/>
  <c r="L107" i="32"/>
  <c r="L108" i="32" s="1"/>
  <c r="L85" i="32"/>
  <c r="L79" i="32"/>
  <c r="L80" i="32" s="1"/>
  <c r="L55" i="32"/>
  <c r="L56" i="32" s="1"/>
  <c r="L26" i="32"/>
  <c r="L156" i="25"/>
  <c r="L157" i="25" s="1"/>
  <c r="L151" i="25"/>
  <c r="L152" i="25" s="1"/>
  <c r="L145" i="25"/>
  <c r="L146" i="25" s="1"/>
  <c r="L134" i="25"/>
  <c r="L135" i="25" s="1"/>
  <c r="L111" i="25"/>
  <c r="L112" i="25" s="1"/>
  <c r="L106" i="25"/>
  <c r="L107" i="25" s="1"/>
  <c r="L100" i="25"/>
  <c r="L101" i="25" s="1"/>
  <c r="L93" i="25"/>
  <c r="L94" i="25" s="1"/>
  <c r="L78" i="25"/>
  <c r="L79" i="25" s="1"/>
  <c r="L70" i="25"/>
  <c r="L71" i="25" s="1"/>
  <c r="L60" i="25"/>
  <c r="L61" i="25" s="1"/>
  <c r="L54" i="25"/>
  <c r="L55" i="25" s="1"/>
  <c r="L44" i="25"/>
  <c r="L45" i="25" s="1"/>
  <c r="L40" i="25"/>
  <c r="L41" i="25" s="1"/>
  <c r="L30" i="25"/>
  <c r="L31" i="25" s="1"/>
  <c r="L20" i="25"/>
  <c r="L21" i="25" s="1"/>
  <c r="L238" i="6"/>
  <c r="L239" i="6" s="1"/>
  <c r="L233" i="6"/>
  <c r="L234" i="6" s="1"/>
  <c r="L221" i="6"/>
  <c r="L222" i="6" s="1"/>
  <c r="L205" i="6"/>
  <c r="L181" i="6"/>
  <c r="L182" i="6" s="1"/>
  <c r="L174" i="6"/>
  <c r="L175" i="6" s="1"/>
  <c r="L167" i="6"/>
  <c r="L168" i="6" s="1"/>
  <c r="L147" i="6"/>
  <c r="L148" i="6" s="1"/>
  <c r="L138" i="6"/>
  <c r="L139" i="6" s="1"/>
  <c r="L124" i="6"/>
  <c r="L125" i="6" s="1"/>
  <c r="L113" i="6"/>
  <c r="L114" i="6" s="1"/>
  <c r="L99" i="6"/>
  <c r="L100" i="6" s="1"/>
  <c r="L90" i="6"/>
  <c r="L91" i="6" s="1"/>
  <c r="L80" i="6"/>
  <c r="L72" i="6"/>
  <c r="L73" i="6" s="1"/>
  <c r="L53" i="6"/>
  <c r="L54" i="6" s="1"/>
  <c r="L33" i="6"/>
  <c r="L34" i="6" s="1"/>
  <c r="L77" i="6" l="1"/>
  <c r="L81" i="6"/>
  <c r="L424" i="31"/>
  <c r="F285" i="31"/>
  <c r="G285" i="31"/>
  <c r="H285" i="31"/>
  <c r="I285" i="31"/>
  <c r="J285" i="31"/>
  <c r="K285" i="31"/>
  <c r="F286" i="31"/>
  <c r="G286" i="31"/>
  <c r="H286" i="31"/>
  <c r="I286" i="31"/>
  <c r="J286" i="31"/>
  <c r="K286" i="31"/>
  <c r="B285" i="31"/>
  <c r="C285" i="31" s="1"/>
  <c r="B286" i="31"/>
  <c r="C286" i="31" s="1"/>
  <c r="D286" i="31" l="1"/>
  <c r="D285" i="31"/>
  <c r="U44" i="25"/>
  <c r="V44" i="25"/>
  <c r="W44" i="25"/>
  <c r="AL6" i="25"/>
  <c r="AL6" i="6"/>
  <c r="F219" i="6" l="1"/>
  <c r="G219" i="6"/>
  <c r="H219" i="6"/>
  <c r="I219" i="6"/>
  <c r="J219" i="6"/>
  <c r="K219" i="6"/>
  <c r="F220" i="6"/>
  <c r="G220" i="6"/>
  <c r="H220" i="6"/>
  <c r="I220" i="6"/>
  <c r="J220" i="6"/>
  <c r="K220" i="6"/>
  <c r="B219" i="6"/>
  <c r="C219" i="6"/>
  <c r="B220" i="6"/>
  <c r="C220" i="6"/>
  <c r="F154" i="25"/>
  <c r="G154" i="25"/>
  <c r="H154" i="25"/>
  <c r="I154" i="25"/>
  <c r="J154" i="25"/>
  <c r="K154" i="25"/>
  <c r="F155" i="25"/>
  <c r="G155" i="25"/>
  <c r="H155" i="25"/>
  <c r="I155" i="25"/>
  <c r="J155" i="25"/>
  <c r="K155" i="25"/>
  <c r="B154" i="25"/>
  <c r="C154" i="25" s="1"/>
  <c r="B155" i="25"/>
  <c r="C155" i="25" s="1"/>
  <c r="K42" i="25"/>
  <c r="B76" i="25"/>
  <c r="C76" i="25" s="1"/>
  <c r="B77" i="25"/>
  <c r="C77" i="25" s="1"/>
  <c r="F76" i="25"/>
  <c r="G76" i="25"/>
  <c r="H76" i="25"/>
  <c r="I76" i="25"/>
  <c r="J76" i="25"/>
  <c r="K76" i="25"/>
  <c r="F77" i="25"/>
  <c r="G77" i="25"/>
  <c r="H77" i="25"/>
  <c r="I77" i="25"/>
  <c r="J77" i="25"/>
  <c r="K77" i="25"/>
  <c r="F149" i="25"/>
  <c r="G149" i="25"/>
  <c r="H149" i="25"/>
  <c r="I149" i="25"/>
  <c r="J149" i="25"/>
  <c r="K149" i="25"/>
  <c r="F150" i="25"/>
  <c r="G150" i="25"/>
  <c r="H150" i="25"/>
  <c r="I150" i="25"/>
  <c r="J150" i="25"/>
  <c r="K150" i="25"/>
  <c r="B149" i="25"/>
  <c r="C149" i="25" s="1"/>
  <c r="F58" i="25"/>
  <c r="G58" i="25"/>
  <c r="H58" i="25"/>
  <c r="I58" i="25"/>
  <c r="J58" i="25"/>
  <c r="K58" i="25"/>
  <c r="F59" i="25"/>
  <c r="G59" i="25"/>
  <c r="H59" i="25"/>
  <c r="I59" i="25"/>
  <c r="J59" i="25"/>
  <c r="K59" i="25"/>
  <c r="B58" i="25"/>
  <c r="C58" i="25" s="1"/>
  <c r="F76" i="32"/>
  <c r="G76" i="32"/>
  <c r="H76" i="32"/>
  <c r="I76" i="32"/>
  <c r="J76" i="32"/>
  <c r="K76" i="32"/>
  <c r="F77" i="32"/>
  <c r="G77" i="32"/>
  <c r="H77" i="32"/>
  <c r="I77" i="32"/>
  <c r="J77" i="32"/>
  <c r="K77" i="32"/>
  <c r="F78" i="32"/>
  <c r="G78" i="32"/>
  <c r="H78" i="32"/>
  <c r="I78" i="32"/>
  <c r="J78" i="32"/>
  <c r="K78" i="32"/>
  <c r="B76" i="32"/>
  <c r="C76" i="32" s="1"/>
  <c r="B77" i="32"/>
  <c r="C77" i="32" s="1"/>
  <c r="F131" i="32"/>
  <c r="G131" i="32"/>
  <c r="H131" i="32"/>
  <c r="I131" i="32"/>
  <c r="J131" i="32"/>
  <c r="K131" i="32"/>
  <c r="F132" i="32"/>
  <c r="G132" i="32"/>
  <c r="H132" i="32"/>
  <c r="I132" i="32"/>
  <c r="J132" i="32"/>
  <c r="K132" i="32"/>
  <c r="F133" i="32"/>
  <c r="G133" i="32"/>
  <c r="H133" i="32"/>
  <c r="I133" i="32"/>
  <c r="J133" i="32"/>
  <c r="K133" i="32"/>
  <c r="F134" i="32"/>
  <c r="G134" i="32"/>
  <c r="H134" i="32"/>
  <c r="I134" i="32"/>
  <c r="J134" i="32"/>
  <c r="K134" i="32"/>
  <c r="B131" i="32"/>
  <c r="C131" i="32" s="1"/>
  <c r="B132" i="32"/>
  <c r="C132" i="32" s="1"/>
  <c r="B133" i="32"/>
  <c r="C133" i="32" s="1"/>
  <c r="F231" i="32"/>
  <c r="G231" i="32"/>
  <c r="H231" i="32"/>
  <c r="I231" i="32"/>
  <c r="J231" i="32"/>
  <c r="K231" i="32"/>
  <c r="F232" i="32"/>
  <c r="G232" i="32"/>
  <c r="H232" i="32"/>
  <c r="I232" i="32"/>
  <c r="J232" i="32"/>
  <c r="K232" i="32"/>
  <c r="B231" i="32"/>
  <c r="C231" i="32"/>
  <c r="B232" i="32"/>
  <c r="C232" i="32"/>
  <c r="B210" i="32"/>
  <c r="C210" i="32" s="1"/>
  <c r="B211" i="32"/>
  <c r="C211" i="32" s="1"/>
  <c r="F210" i="32"/>
  <c r="G210" i="32"/>
  <c r="H210" i="32"/>
  <c r="I210" i="32"/>
  <c r="J210" i="32"/>
  <c r="K210" i="32"/>
  <c r="F211" i="32"/>
  <c r="G211" i="32"/>
  <c r="H211" i="32"/>
  <c r="I211" i="32"/>
  <c r="J211" i="32"/>
  <c r="K211" i="32"/>
  <c r="F212" i="32"/>
  <c r="G212" i="32"/>
  <c r="H212" i="32"/>
  <c r="I212" i="32"/>
  <c r="J212" i="32"/>
  <c r="K212" i="32"/>
  <c r="B420" i="31"/>
  <c r="C420" i="31" s="1"/>
  <c r="F170" i="31"/>
  <c r="G170" i="31"/>
  <c r="H170" i="31"/>
  <c r="I170" i="31"/>
  <c r="J170" i="31"/>
  <c r="K170" i="31"/>
  <c r="F171" i="31"/>
  <c r="G171" i="31"/>
  <c r="H171" i="31"/>
  <c r="I171" i="31"/>
  <c r="J171" i="31"/>
  <c r="K171" i="31"/>
  <c r="F172" i="31"/>
  <c r="G172" i="31"/>
  <c r="H172" i="31"/>
  <c r="I172" i="31"/>
  <c r="J172" i="31"/>
  <c r="K172" i="31"/>
  <c r="B170" i="31"/>
  <c r="C170" i="31" s="1"/>
  <c r="B171" i="31"/>
  <c r="C171" i="31" s="1"/>
  <c r="B121" i="31"/>
  <c r="C121" i="31" s="1"/>
  <c r="F121" i="31"/>
  <c r="G121" i="31"/>
  <c r="H121" i="31"/>
  <c r="I121" i="31"/>
  <c r="J121" i="31"/>
  <c r="K121" i="31"/>
  <c r="F122" i="31"/>
  <c r="G122" i="31"/>
  <c r="H122" i="31"/>
  <c r="I122" i="31"/>
  <c r="J122" i="31"/>
  <c r="K122" i="31"/>
  <c r="B128" i="31"/>
  <c r="C128" i="31" s="1"/>
  <c r="B129" i="31"/>
  <c r="C129" i="31" s="1"/>
  <c r="F128" i="31"/>
  <c r="G128" i="31"/>
  <c r="H128" i="31"/>
  <c r="I128" i="31"/>
  <c r="J128" i="31"/>
  <c r="K128" i="31"/>
  <c r="F129" i="31"/>
  <c r="G129" i="31"/>
  <c r="H129" i="31"/>
  <c r="I129" i="31"/>
  <c r="J129" i="31"/>
  <c r="K129" i="31"/>
  <c r="F130" i="31"/>
  <c r="G130" i="31"/>
  <c r="H130" i="31"/>
  <c r="I130" i="31"/>
  <c r="J130" i="31"/>
  <c r="K130" i="31"/>
  <c r="F131" i="31"/>
  <c r="G131" i="31"/>
  <c r="H131" i="31"/>
  <c r="I131" i="31"/>
  <c r="J131" i="31"/>
  <c r="K131" i="31"/>
  <c r="F420" i="31"/>
  <c r="G420" i="31"/>
  <c r="H420" i="31"/>
  <c r="I420" i="31"/>
  <c r="J420" i="31"/>
  <c r="K420" i="31"/>
  <c r="F421" i="31"/>
  <c r="G421" i="31"/>
  <c r="H421" i="31"/>
  <c r="I421" i="31"/>
  <c r="J421" i="31"/>
  <c r="K421" i="31"/>
  <c r="B377" i="31"/>
  <c r="C377" i="31" s="1"/>
  <c r="F377" i="31"/>
  <c r="G377" i="31"/>
  <c r="H377" i="31"/>
  <c r="I377" i="31"/>
  <c r="J377" i="31"/>
  <c r="K377" i="31"/>
  <c r="F378" i="31"/>
  <c r="G378" i="31"/>
  <c r="H378" i="31"/>
  <c r="I378" i="31"/>
  <c r="J378" i="31"/>
  <c r="K378" i="31"/>
  <c r="F284" i="31"/>
  <c r="G284" i="31"/>
  <c r="H284" i="31"/>
  <c r="I284" i="31"/>
  <c r="J284" i="31"/>
  <c r="K284" i="31"/>
  <c r="B284" i="31"/>
  <c r="C284" i="31" s="1"/>
  <c r="B302" i="31"/>
  <c r="C302" i="31" s="1"/>
  <c r="B303" i="31"/>
  <c r="C303" i="31" s="1"/>
  <c r="B301" i="31"/>
  <c r="C301" i="31" s="1"/>
  <c r="F301" i="31"/>
  <c r="G301" i="31"/>
  <c r="H301" i="31"/>
  <c r="I301" i="31"/>
  <c r="J301" i="31"/>
  <c r="K301" i="31"/>
  <c r="F302" i="31"/>
  <c r="G302" i="31"/>
  <c r="H302" i="31"/>
  <c r="I302" i="31"/>
  <c r="J302" i="31"/>
  <c r="K302" i="31"/>
  <c r="F303" i="31"/>
  <c r="G303" i="31"/>
  <c r="H303" i="31"/>
  <c r="I303" i="31"/>
  <c r="J303" i="31"/>
  <c r="K303" i="31"/>
  <c r="F304" i="31"/>
  <c r="G304" i="31"/>
  <c r="H304" i="31"/>
  <c r="I304" i="31"/>
  <c r="J304" i="31"/>
  <c r="K304" i="31"/>
  <c r="F314" i="31"/>
  <c r="G314" i="31"/>
  <c r="H314" i="31"/>
  <c r="I314" i="31"/>
  <c r="J314" i="31"/>
  <c r="K314" i="31"/>
  <c r="F315" i="31"/>
  <c r="G315" i="31"/>
  <c r="H315" i="31"/>
  <c r="I315" i="31"/>
  <c r="J315" i="31"/>
  <c r="K315" i="31"/>
  <c r="F316" i="31"/>
  <c r="G316" i="31"/>
  <c r="H316" i="31"/>
  <c r="I316" i="31"/>
  <c r="J316" i="31"/>
  <c r="K316" i="31"/>
  <c r="B313" i="31"/>
  <c r="C313" i="31"/>
  <c r="B314" i="31"/>
  <c r="C314" i="31" s="1"/>
  <c r="B315" i="31"/>
  <c r="C315" i="31" s="1"/>
  <c r="F313" i="31"/>
  <c r="G313" i="31"/>
  <c r="H313" i="31"/>
  <c r="I313" i="31"/>
  <c r="J313" i="31"/>
  <c r="K313" i="31"/>
  <c r="D219" i="6" l="1"/>
  <c r="D155" i="25"/>
  <c r="D154" i="25"/>
  <c r="D220" i="6"/>
  <c r="D132" i="32"/>
  <c r="D170" i="31"/>
  <c r="D77" i="32"/>
  <c r="D76" i="32"/>
  <c r="D77" i="25"/>
  <c r="D76" i="25"/>
  <c r="D149" i="25"/>
  <c r="D58" i="25"/>
  <c r="D131" i="32"/>
  <c r="D133" i="32"/>
  <c r="D231" i="32"/>
  <c r="D210" i="32"/>
  <c r="D211" i="32"/>
  <c r="D171" i="31"/>
  <c r="D121" i="31"/>
  <c r="D129" i="31"/>
  <c r="D128" i="31"/>
  <c r="D420" i="31"/>
  <c r="D377" i="31"/>
  <c r="D284" i="31"/>
  <c r="D301" i="31"/>
  <c r="D303" i="31"/>
  <c r="D302" i="31"/>
  <c r="D314" i="31"/>
  <c r="D313" i="31"/>
  <c r="D315" i="31"/>
  <c r="K81" i="32" l="1"/>
  <c r="K82" i="32"/>
  <c r="K83" i="32"/>
  <c r="K84" i="32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72" i="6" l="1"/>
  <c r="K73" i="6" s="1"/>
  <c r="K53" i="6"/>
  <c r="K54" i="6" s="1"/>
  <c r="K85" i="32"/>
  <c r="H29" i="35" l="1"/>
  <c r="L29" i="35"/>
  <c r="D30" i="35"/>
  <c r="I17" i="39" l="1"/>
  <c r="I18" i="39"/>
  <c r="I13" i="39"/>
  <c r="M11" i="20" l="1"/>
  <c r="M12" i="20"/>
  <c r="M13" i="20"/>
  <c r="M14" i="20"/>
  <c r="M16" i="20"/>
  <c r="M19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41" i="20"/>
  <c r="M42" i="20"/>
  <c r="M43" i="20"/>
  <c r="M44" i="20"/>
  <c r="M45" i="20"/>
  <c r="M46" i="20"/>
  <c r="X80" i="6" s="1"/>
  <c r="M47" i="20"/>
  <c r="M48" i="20"/>
  <c r="M49" i="20"/>
  <c r="M50" i="20"/>
  <c r="M52" i="20"/>
  <c r="M53" i="20"/>
  <c r="M54" i="20"/>
  <c r="M55" i="20"/>
  <c r="M56" i="20"/>
  <c r="M57" i="20"/>
  <c r="X99" i="6" s="1"/>
  <c r="M58" i="20"/>
  <c r="M59" i="20"/>
  <c r="M60" i="20"/>
  <c r="M61" i="20"/>
  <c r="X124" i="6"/>
  <c r="X147" i="6"/>
  <c r="X167" i="6"/>
  <c r="X174" i="6"/>
  <c r="X181" i="6"/>
  <c r="X221" i="6"/>
  <c r="X233" i="6"/>
  <c r="X238" i="6"/>
  <c r="B11" i="20"/>
  <c r="C11" i="20"/>
  <c r="D11" i="20"/>
  <c r="E11" i="20"/>
  <c r="F11" i="20"/>
  <c r="G11" i="20"/>
  <c r="H11" i="20"/>
  <c r="I11" i="20"/>
  <c r="J11" i="20"/>
  <c r="K11" i="20"/>
  <c r="L11" i="20"/>
  <c r="B12" i="20"/>
  <c r="C12" i="20"/>
  <c r="D12" i="20"/>
  <c r="E12" i="20"/>
  <c r="F12" i="20"/>
  <c r="G12" i="20"/>
  <c r="H12" i="20"/>
  <c r="I12" i="20"/>
  <c r="J12" i="20"/>
  <c r="K12" i="20"/>
  <c r="L12" i="20"/>
  <c r="B13" i="20"/>
  <c r="C13" i="20"/>
  <c r="D13" i="20"/>
  <c r="E13" i="20"/>
  <c r="F13" i="20"/>
  <c r="G13" i="20"/>
  <c r="H13" i="20"/>
  <c r="I13" i="20"/>
  <c r="J13" i="20"/>
  <c r="K13" i="20"/>
  <c r="L13" i="20"/>
  <c r="B14" i="20"/>
  <c r="C14" i="20"/>
  <c r="D14" i="20"/>
  <c r="E14" i="20"/>
  <c r="F14" i="20"/>
  <c r="G14" i="20"/>
  <c r="H14" i="20"/>
  <c r="I14" i="20"/>
  <c r="J14" i="20"/>
  <c r="K14" i="20"/>
  <c r="L14" i="20"/>
  <c r="B16" i="20"/>
  <c r="C16" i="20"/>
  <c r="D16" i="20"/>
  <c r="E16" i="20"/>
  <c r="F16" i="20"/>
  <c r="G16" i="20"/>
  <c r="H16" i="20"/>
  <c r="I16" i="20"/>
  <c r="J16" i="20"/>
  <c r="K16" i="20"/>
  <c r="L16" i="20"/>
  <c r="B19" i="20"/>
  <c r="C19" i="20"/>
  <c r="D19" i="20"/>
  <c r="E19" i="20"/>
  <c r="F19" i="20"/>
  <c r="G19" i="20"/>
  <c r="H19" i="20"/>
  <c r="I19" i="20"/>
  <c r="J19" i="20"/>
  <c r="K19" i="20"/>
  <c r="L19" i="20"/>
  <c r="B27" i="20"/>
  <c r="C27" i="20"/>
  <c r="D27" i="20"/>
  <c r="E27" i="20"/>
  <c r="F27" i="20"/>
  <c r="G27" i="20"/>
  <c r="H27" i="20"/>
  <c r="I27" i="20"/>
  <c r="J27" i="20"/>
  <c r="K27" i="20"/>
  <c r="L27" i="20"/>
  <c r="B28" i="20"/>
  <c r="C28" i="20"/>
  <c r="D28" i="20"/>
  <c r="E28" i="20"/>
  <c r="F28" i="20"/>
  <c r="G28" i="20"/>
  <c r="H28" i="20"/>
  <c r="I28" i="20"/>
  <c r="J28" i="20"/>
  <c r="K28" i="20"/>
  <c r="L28" i="20"/>
  <c r="B29" i="20"/>
  <c r="C29" i="20"/>
  <c r="D29" i="20"/>
  <c r="E29" i="20"/>
  <c r="F29" i="20"/>
  <c r="G29" i="20"/>
  <c r="H29" i="20"/>
  <c r="I29" i="20"/>
  <c r="J29" i="20"/>
  <c r="K29" i="20"/>
  <c r="L29" i="20"/>
  <c r="B30" i="20"/>
  <c r="C30" i="20"/>
  <c r="D30" i="20"/>
  <c r="E30" i="20"/>
  <c r="F30" i="20"/>
  <c r="G30" i="20"/>
  <c r="H30" i="20"/>
  <c r="I30" i="20"/>
  <c r="J30" i="20"/>
  <c r="K30" i="20"/>
  <c r="L30" i="20"/>
  <c r="B31" i="20"/>
  <c r="C31" i="20"/>
  <c r="D31" i="20"/>
  <c r="E31" i="20"/>
  <c r="F31" i="20"/>
  <c r="G31" i="20"/>
  <c r="H31" i="20"/>
  <c r="I31" i="20"/>
  <c r="J31" i="20"/>
  <c r="K31" i="20"/>
  <c r="L31" i="20"/>
  <c r="B32" i="20"/>
  <c r="C32" i="20"/>
  <c r="D32" i="20"/>
  <c r="E32" i="20"/>
  <c r="F32" i="20"/>
  <c r="G32" i="20"/>
  <c r="H32" i="20"/>
  <c r="I32" i="20"/>
  <c r="J32" i="20"/>
  <c r="K32" i="20"/>
  <c r="L32" i="20"/>
  <c r="B33" i="20"/>
  <c r="C33" i="20"/>
  <c r="D33" i="20"/>
  <c r="E33" i="20"/>
  <c r="F33" i="20"/>
  <c r="G33" i="20"/>
  <c r="H33" i="20"/>
  <c r="I33" i="20"/>
  <c r="J33" i="20"/>
  <c r="K33" i="20"/>
  <c r="L33" i="20"/>
  <c r="B34" i="20"/>
  <c r="C34" i="20"/>
  <c r="D34" i="20"/>
  <c r="E34" i="20"/>
  <c r="F34" i="20"/>
  <c r="G34" i="20"/>
  <c r="H34" i="20"/>
  <c r="I34" i="20"/>
  <c r="J34" i="20"/>
  <c r="K34" i="20"/>
  <c r="L34" i="20"/>
  <c r="B35" i="20"/>
  <c r="C35" i="20"/>
  <c r="D35" i="20"/>
  <c r="E35" i="20"/>
  <c r="F35" i="20"/>
  <c r="G35" i="20"/>
  <c r="H35" i="20"/>
  <c r="I35" i="20"/>
  <c r="J35" i="20"/>
  <c r="K35" i="20"/>
  <c r="L35" i="20"/>
  <c r="B36" i="20"/>
  <c r="C36" i="20"/>
  <c r="D36" i="20"/>
  <c r="E36" i="20"/>
  <c r="F36" i="20"/>
  <c r="G36" i="20"/>
  <c r="H36" i="20"/>
  <c r="I36" i="20"/>
  <c r="J36" i="20"/>
  <c r="K36" i="20"/>
  <c r="L36" i="20"/>
  <c r="B37" i="20"/>
  <c r="C37" i="20"/>
  <c r="D37" i="20"/>
  <c r="E37" i="20"/>
  <c r="F37" i="20"/>
  <c r="G37" i="20"/>
  <c r="H37" i="20"/>
  <c r="I37" i="20"/>
  <c r="J37" i="20"/>
  <c r="K37" i="20"/>
  <c r="L37" i="20"/>
  <c r="B38" i="20"/>
  <c r="C38" i="20"/>
  <c r="D38" i="20"/>
  <c r="E38" i="20"/>
  <c r="F38" i="20"/>
  <c r="G38" i="20"/>
  <c r="H38" i="20"/>
  <c r="I38" i="20"/>
  <c r="J38" i="20"/>
  <c r="K38" i="20"/>
  <c r="L38" i="20"/>
  <c r="B41" i="20"/>
  <c r="C41" i="20"/>
  <c r="D41" i="20"/>
  <c r="E41" i="20"/>
  <c r="F41" i="20"/>
  <c r="G41" i="20"/>
  <c r="H41" i="20"/>
  <c r="I41" i="20"/>
  <c r="J41" i="20"/>
  <c r="K41" i="20"/>
  <c r="L41" i="20"/>
  <c r="B42" i="20"/>
  <c r="C42" i="20"/>
  <c r="D42" i="20"/>
  <c r="E42" i="20"/>
  <c r="F42" i="20"/>
  <c r="G42" i="20"/>
  <c r="H42" i="20"/>
  <c r="I42" i="20"/>
  <c r="J42" i="20"/>
  <c r="K42" i="20"/>
  <c r="L42" i="20"/>
  <c r="B43" i="20"/>
  <c r="C43" i="20"/>
  <c r="D43" i="20"/>
  <c r="E43" i="20"/>
  <c r="F43" i="20"/>
  <c r="G43" i="20"/>
  <c r="H43" i="20"/>
  <c r="I43" i="20"/>
  <c r="J43" i="20"/>
  <c r="K43" i="20"/>
  <c r="L43" i="20"/>
  <c r="B44" i="20"/>
  <c r="C44" i="20"/>
  <c r="D44" i="20"/>
  <c r="E44" i="20"/>
  <c r="F44" i="20"/>
  <c r="G44" i="20"/>
  <c r="H44" i="20"/>
  <c r="I44" i="20"/>
  <c r="J44" i="20"/>
  <c r="K44" i="20"/>
  <c r="L44" i="20"/>
  <c r="B45" i="20"/>
  <c r="C45" i="20"/>
  <c r="D45" i="20"/>
  <c r="E45" i="20"/>
  <c r="F45" i="20"/>
  <c r="G45" i="20"/>
  <c r="H45" i="20"/>
  <c r="I45" i="20"/>
  <c r="J45" i="20"/>
  <c r="K45" i="20"/>
  <c r="L45" i="20"/>
  <c r="B46" i="20"/>
  <c r="M80" i="6" s="1"/>
  <c r="Y80" i="6" s="1"/>
  <c r="C46" i="20"/>
  <c r="N80" i="6" s="1"/>
  <c r="Z80" i="6" s="1"/>
  <c r="D46" i="20"/>
  <c r="O80" i="6" s="1"/>
  <c r="AA80" i="6" s="1"/>
  <c r="E46" i="20"/>
  <c r="P80" i="6" s="1"/>
  <c r="AB80" i="6" s="1"/>
  <c r="F46" i="20"/>
  <c r="Q80" i="6" s="1"/>
  <c r="AC80" i="6" s="1"/>
  <c r="G46" i="20"/>
  <c r="R80" i="6" s="1"/>
  <c r="AD80" i="6" s="1"/>
  <c r="H46" i="20"/>
  <c r="S80" i="6" s="1"/>
  <c r="AE80" i="6" s="1"/>
  <c r="I46" i="20"/>
  <c r="T80" i="6" s="1"/>
  <c r="AF80" i="6" s="1"/>
  <c r="J46" i="20"/>
  <c r="U80" i="6" s="1"/>
  <c r="K46" i="20"/>
  <c r="V80" i="6" s="1"/>
  <c r="L46" i="20"/>
  <c r="W80" i="6" s="1"/>
  <c r="B47" i="20"/>
  <c r="C47" i="20"/>
  <c r="D47" i="20"/>
  <c r="E47" i="20"/>
  <c r="F47" i="20"/>
  <c r="G47" i="20"/>
  <c r="H47" i="20"/>
  <c r="I47" i="20"/>
  <c r="J47" i="20"/>
  <c r="K47" i="20"/>
  <c r="L47" i="20"/>
  <c r="B48" i="20"/>
  <c r="C48" i="20"/>
  <c r="D48" i="20"/>
  <c r="E48" i="20"/>
  <c r="F48" i="20"/>
  <c r="G48" i="20"/>
  <c r="H48" i="20"/>
  <c r="I48" i="20"/>
  <c r="J48" i="20"/>
  <c r="K48" i="20"/>
  <c r="L48" i="20"/>
  <c r="B49" i="20"/>
  <c r="C49" i="20"/>
  <c r="D49" i="20"/>
  <c r="E49" i="20"/>
  <c r="F49" i="20"/>
  <c r="G49" i="20"/>
  <c r="H49" i="20"/>
  <c r="I49" i="20"/>
  <c r="J49" i="20"/>
  <c r="K49" i="20"/>
  <c r="L49" i="20"/>
  <c r="B50" i="20"/>
  <c r="C50" i="20"/>
  <c r="D50" i="20"/>
  <c r="E50" i="20"/>
  <c r="F50" i="20"/>
  <c r="G50" i="20"/>
  <c r="H50" i="20"/>
  <c r="I50" i="20"/>
  <c r="J50" i="20"/>
  <c r="K50" i="20"/>
  <c r="L50" i="20"/>
  <c r="B52" i="20"/>
  <c r="C52" i="20"/>
  <c r="D52" i="20"/>
  <c r="E52" i="20"/>
  <c r="F52" i="20"/>
  <c r="G52" i="20"/>
  <c r="H52" i="20"/>
  <c r="I52" i="20"/>
  <c r="J52" i="20"/>
  <c r="K52" i="20"/>
  <c r="L52" i="20"/>
  <c r="B53" i="20"/>
  <c r="C53" i="20"/>
  <c r="D53" i="20"/>
  <c r="E53" i="20"/>
  <c r="F53" i="20"/>
  <c r="G53" i="20"/>
  <c r="H53" i="20"/>
  <c r="I53" i="20"/>
  <c r="J53" i="20"/>
  <c r="K53" i="20"/>
  <c r="L53" i="20"/>
  <c r="B54" i="20"/>
  <c r="C54" i="20"/>
  <c r="D54" i="20"/>
  <c r="E54" i="20"/>
  <c r="F54" i="20"/>
  <c r="G54" i="20"/>
  <c r="H54" i="20"/>
  <c r="I54" i="20"/>
  <c r="J54" i="20"/>
  <c r="K54" i="20"/>
  <c r="L54" i="20"/>
  <c r="B55" i="20"/>
  <c r="C55" i="20"/>
  <c r="D55" i="20"/>
  <c r="E55" i="20"/>
  <c r="F55" i="20"/>
  <c r="G55" i="20"/>
  <c r="H55" i="20"/>
  <c r="I55" i="20"/>
  <c r="J55" i="20"/>
  <c r="K55" i="20"/>
  <c r="L55" i="20"/>
  <c r="B56" i="20"/>
  <c r="C56" i="20"/>
  <c r="D56" i="20"/>
  <c r="E56" i="20"/>
  <c r="F56" i="20"/>
  <c r="G56" i="20"/>
  <c r="H56" i="20"/>
  <c r="I56" i="20"/>
  <c r="J56" i="20"/>
  <c r="K56" i="20"/>
  <c r="L56" i="20"/>
  <c r="B57" i="20"/>
  <c r="M99" i="6" s="1"/>
  <c r="Y99" i="6" s="1"/>
  <c r="C57" i="20"/>
  <c r="N99" i="6" s="1"/>
  <c r="Z99" i="6" s="1"/>
  <c r="D57" i="20"/>
  <c r="O99" i="6" s="1"/>
  <c r="AA99" i="6" s="1"/>
  <c r="E57" i="20"/>
  <c r="P99" i="6" s="1"/>
  <c r="AB99" i="6" s="1"/>
  <c r="F57" i="20"/>
  <c r="Q99" i="6" s="1"/>
  <c r="AC99" i="6" s="1"/>
  <c r="G57" i="20"/>
  <c r="R99" i="6" s="1"/>
  <c r="AD99" i="6" s="1"/>
  <c r="H57" i="20"/>
  <c r="S99" i="6" s="1"/>
  <c r="AE99" i="6" s="1"/>
  <c r="I57" i="20"/>
  <c r="T99" i="6" s="1"/>
  <c r="AF99" i="6" s="1"/>
  <c r="J57" i="20"/>
  <c r="U99" i="6" s="1"/>
  <c r="K57" i="20"/>
  <c r="V99" i="6" s="1"/>
  <c r="L57" i="20"/>
  <c r="W99" i="6" s="1"/>
  <c r="B58" i="20"/>
  <c r="C58" i="20"/>
  <c r="D58" i="20"/>
  <c r="E58" i="20"/>
  <c r="F58" i="20"/>
  <c r="G58" i="20"/>
  <c r="H58" i="20"/>
  <c r="I58" i="20"/>
  <c r="J58" i="20"/>
  <c r="K58" i="20"/>
  <c r="L58" i="20"/>
  <c r="B59" i="20"/>
  <c r="C59" i="20"/>
  <c r="D59" i="20"/>
  <c r="E59" i="20"/>
  <c r="F59" i="20"/>
  <c r="G59" i="20"/>
  <c r="H59" i="20"/>
  <c r="I59" i="20"/>
  <c r="J59" i="20"/>
  <c r="K59" i="20"/>
  <c r="L59" i="20"/>
  <c r="B60" i="20"/>
  <c r="C60" i="20"/>
  <c r="D60" i="20"/>
  <c r="E60" i="20"/>
  <c r="F60" i="20"/>
  <c r="G60" i="20"/>
  <c r="H60" i="20"/>
  <c r="I60" i="20"/>
  <c r="J60" i="20"/>
  <c r="K60" i="20"/>
  <c r="L60" i="20"/>
  <c r="B61" i="20"/>
  <c r="C61" i="20"/>
  <c r="D61" i="20"/>
  <c r="E61" i="20"/>
  <c r="F61" i="20"/>
  <c r="G61" i="20"/>
  <c r="H61" i="20"/>
  <c r="I61" i="20"/>
  <c r="J61" i="20"/>
  <c r="K61" i="20"/>
  <c r="L61" i="20"/>
  <c r="M124" i="6"/>
  <c r="Y124" i="6" s="1"/>
  <c r="N124" i="6"/>
  <c r="Z124" i="6" s="1"/>
  <c r="O124" i="6"/>
  <c r="AA124" i="6" s="1"/>
  <c r="P124" i="6"/>
  <c r="AB124" i="6" s="1"/>
  <c r="Q124" i="6"/>
  <c r="AC124" i="6" s="1"/>
  <c r="R124" i="6"/>
  <c r="AD124" i="6" s="1"/>
  <c r="S124" i="6"/>
  <c r="AE124" i="6" s="1"/>
  <c r="T124" i="6"/>
  <c r="AF124" i="6" s="1"/>
  <c r="U124" i="6"/>
  <c r="V124" i="6"/>
  <c r="W124" i="6"/>
  <c r="M147" i="6"/>
  <c r="Y147" i="6" s="1"/>
  <c r="N147" i="6"/>
  <c r="Z147" i="6" s="1"/>
  <c r="O147" i="6"/>
  <c r="AA147" i="6" s="1"/>
  <c r="P147" i="6"/>
  <c r="AB147" i="6" s="1"/>
  <c r="Q147" i="6"/>
  <c r="AC147" i="6" s="1"/>
  <c r="R147" i="6"/>
  <c r="AD147" i="6" s="1"/>
  <c r="S147" i="6"/>
  <c r="AE147" i="6" s="1"/>
  <c r="T147" i="6"/>
  <c r="AF147" i="6" s="1"/>
  <c r="U147" i="6"/>
  <c r="V147" i="6"/>
  <c r="W147" i="6"/>
  <c r="M167" i="6"/>
  <c r="Y167" i="6" s="1"/>
  <c r="N167" i="6"/>
  <c r="Z167" i="6" s="1"/>
  <c r="O167" i="6"/>
  <c r="AA167" i="6" s="1"/>
  <c r="P167" i="6"/>
  <c r="AB167" i="6" s="1"/>
  <c r="Q167" i="6"/>
  <c r="AC167" i="6" s="1"/>
  <c r="R167" i="6"/>
  <c r="AD167" i="6" s="1"/>
  <c r="S167" i="6"/>
  <c r="AE167" i="6" s="1"/>
  <c r="T167" i="6"/>
  <c r="AF167" i="6" s="1"/>
  <c r="U167" i="6"/>
  <c r="V167" i="6"/>
  <c r="W167" i="6"/>
  <c r="M174" i="6"/>
  <c r="Y174" i="6" s="1"/>
  <c r="N174" i="6"/>
  <c r="Z174" i="6" s="1"/>
  <c r="O174" i="6"/>
  <c r="AA174" i="6" s="1"/>
  <c r="P174" i="6"/>
  <c r="AB174" i="6" s="1"/>
  <c r="Q174" i="6"/>
  <c r="AC174" i="6" s="1"/>
  <c r="R174" i="6"/>
  <c r="AD174" i="6" s="1"/>
  <c r="S174" i="6"/>
  <c r="AE174" i="6" s="1"/>
  <c r="T174" i="6"/>
  <c r="AF174" i="6" s="1"/>
  <c r="U174" i="6"/>
  <c r="V174" i="6"/>
  <c r="W174" i="6"/>
  <c r="M181" i="6"/>
  <c r="Y181" i="6" s="1"/>
  <c r="N181" i="6"/>
  <c r="Z181" i="6" s="1"/>
  <c r="O181" i="6"/>
  <c r="AA181" i="6" s="1"/>
  <c r="P181" i="6"/>
  <c r="AB181" i="6" s="1"/>
  <c r="Q181" i="6"/>
  <c r="AC181" i="6" s="1"/>
  <c r="R181" i="6"/>
  <c r="AD181" i="6" s="1"/>
  <c r="S181" i="6"/>
  <c r="AE181" i="6" s="1"/>
  <c r="T181" i="6"/>
  <c r="AF181" i="6" s="1"/>
  <c r="U181" i="6"/>
  <c r="V181" i="6"/>
  <c r="W181" i="6"/>
  <c r="M221" i="6"/>
  <c r="Y221" i="6" s="1"/>
  <c r="N221" i="6"/>
  <c r="Z221" i="6" s="1"/>
  <c r="O221" i="6"/>
  <c r="AA221" i="6" s="1"/>
  <c r="P221" i="6"/>
  <c r="AB221" i="6" s="1"/>
  <c r="Q221" i="6"/>
  <c r="AC221" i="6" s="1"/>
  <c r="R221" i="6"/>
  <c r="AD221" i="6" s="1"/>
  <c r="S221" i="6"/>
  <c r="AE221" i="6" s="1"/>
  <c r="T221" i="6"/>
  <c r="AF221" i="6" s="1"/>
  <c r="U221" i="6"/>
  <c r="V221" i="6"/>
  <c r="W221" i="6"/>
  <c r="M233" i="6"/>
  <c r="Y233" i="6" s="1"/>
  <c r="N233" i="6"/>
  <c r="Z233" i="6" s="1"/>
  <c r="O233" i="6"/>
  <c r="AA233" i="6" s="1"/>
  <c r="P233" i="6"/>
  <c r="AB233" i="6" s="1"/>
  <c r="Q233" i="6"/>
  <c r="AC233" i="6" s="1"/>
  <c r="R233" i="6"/>
  <c r="AD233" i="6" s="1"/>
  <c r="S233" i="6"/>
  <c r="AE233" i="6" s="1"/>
  <c r="T233" i="6"/>
  <c r="AF233" i="6" s="1"/>
  <c r="U233" i="6"/>
  <c r="V233" i="6"/>
  <c r="W233" i="6"/>
  <c r="M238" i="6"/>
  <c r="Y238" i="6" s="1"/>
  <c r="N238" i="6"/>
  <c r="Z238" i="6" s="1"/>
  <c r="O238" i="6"/>
  <c r="AA238" i="6" s="1"/>
  <c r="P238" i="6"/>
  <c r="AB238" i="6" s="1"/>
  <c r="Q238" i="6"/>
  <c r="AC238" i="6" s="1"/>
  <c r="R238" i="6"/>
  <c r="AD238" i="6" s="1"/>
  <c r="S238" i="6"/>
  <c r="AE238" i="6" s="1"/>
  <c r="T238" i="6"/>
  <c r="AF238" i="6" s="1"/>
  <c r="U238" i="6"/>
  <c r="V238" i="6"/>
  <c r="W238" i="6"/>
  <c r="B11" i="29"/>
  <c r="C11" i="29"/>
  <c r="D11" i="29"/>
  <c r="E11" i="29"/>
  <c r="F11" i="29"/>
  <c r="G11" i="29"/>
  <c r="H11" i="29"/>
  <c r="I11" i="29"/>
  <c r="J11" i="29"/>
  <c r="K11" i="29"/>
  <c r="L11" i="29"/>
  <c r="M11" i="29"/>
  <c r="B12" i="29"/>
  <c r="C12" i="29"/>
  <c r="D12" i="29"/>
  <c r="E12" i="29"/>
  <c r="F12" i="29"/>
  <c r="G12" i="29"/>
  <c r="H12" i="29"/>
  <c r="I12" i="29"/>
  <c r="J12" i="29"/>
  <c r="K12" i="29"/>
  <c r="L12" i="29"/>
  <c r="M12" i="29"/>
  <c r="B13" i="29"/>
  <c r="M26" i="32" s="1"/>
  <c r="C13" i="29"/>
  <c r="N26" i="32" s="1"/>
  <c r="D13" i="29"/>
  <c r="O26" i="32" s="1"/>
  <c r="E13" i="29"/>
  <c r="P26" i="32" s="1"/>
  <c r="F13" i="29"/>
  <c r="Q26" i="32" s="1"/>
  <c r="G13" i="29"/>
  <c r="R26" i="32" s="1"/>
  <c r="H13" i="29"/>
  <c r="S26" i="32" s="1"/>
  <c r="I13" i="29"/>
  <c r="T26" i="32" s="1"/>
  <c r="J13" i="29"/>
  <c r="U26" i="32" s="1"/>
  <c r="K13" i="29"/>
  <c r="V26" i="32" s="1"/>
  <c r="L13" i="29"/>
  <c r="W26" i="32" s="1"/>
  <c r="M13" i="29"/>
  <c r="X26" i="32" s="1"/>
  <c r="B14" i="29"/>
  <c r="C14" i="29"/>
  <c r="D14" i="29"/>
  <c r="E14" i="29"/>
  <c r="F14" i="29"/>
  <c r="G14" i="29"/>
  <c r="H14" i="29"/>
  <c r="I14" i="29"/>
  <c r="J14" i="29"/>
  <c r="K14" i="29"/>
  <c r="L14" i="29"/>
  <c r="M14" i="29"/>
  <c r="M55" i="32"/>
  <c r="N55" i="32"/>
  <c r="O55" i="32"/>
  <c r="P55" i="32"/>
  <c r="Q55" i="32"/>
  <c r="R55" i="32"/>
  <c r="S55" i="32"/>
  <c r="T55" i="32"/>
  <c r="U55" i="32"/>
  <c r="V55" i="32"/>
  <c r="W55" i="32"/>
  <c r="X55" i="32"/>
  <c r="B26" i="29"/>
  <c r="C26" i="29"/>
  <c r="D26" i="29"/>
  <c r="E26" i="29"/>
  <c r="F26" i="29"/>
  <c r="G26" i="29"/>
  <c r="H26" i="29"/>
  <c r="I26" i="29"/>
  <c r="J26" i="29"/>
  <c r="K26" i="29"/>
  <c r="L26" i="29"/>
  <c r="M26" i="29"/>
  <c r="B27" i="29"/>
  <c r="C27" i="29"/>
  <c r="D27" i="29"/>
  <c r="E27" i="29"/>
  <c r="F27" i="29"/>
  <c r="G27" i="29"/>
  <c r="H27" i="29"/>
  <c r="I27" i="29"/>
  <c r="J27" i="29"/>
  <c r="K27" i="29"/>
  <c r="L27" i="29"/>
  <c r="M27" i="29"/>
  <c r="B28" i="29"/>
  <c r="C28" i="29"/>
  <c r="D28" i="29"/>
  <c r="E28" i="29"/>
  <c r="F28" i="29"/>
  <c r="G28" i="29"/>
  <c r="H28" i="29"/>
  <c r="I28" i="29"/>
  <c r="J28" i="29"/>
  <c r="K28" i="29"/>
  <c r="L28" i="29"/>
  <c r="M28" i="29"/>
  <c r="B29" i="29"/>
  <c r="C29" i="29"/>
  <c r="D29" i="29"/>
  <c r="E29" i="29"/>
  <c r="F29" i="29"/>
  <c r="G29" i="29"/>
  <c r="H29" i="29"/>
  <c r="I29" i="29"/>
  <c r="J29" i="29"/>
  <c r="K29" i="29"/>
  <c r="L29" i="29"/>
  <c r="M29" i="29"/>
  <c r="B30" i="29"/>
  <c r="C30" i="29"/>
  <c r="D30" i="29"/>
  <c r="E30" i="29"/>
  <c r="F30" i="29"/>
  <c r="G30" i="29"/>
  <c r="H30" i="29"/>
  <c r="I30" i="29"/>
  <c r="J30" i="29"/>
  <c r="K30" i="29"/>
  <c r="L30" i="29"/>
  <c r="M30" i="29"/>
  <c r="B31" i="29"/>
  <c r="C31" i="29"/>
  <c r="D31" i="29"/>
  <c r="E31" i="29"/>
  <c r="F31" i="29"/>
  <c r="G31" i="29"/>
  <c r="H31" i="29"/>
  <c r="I31" i="29"/>
  <c r="J31" i="29"/>
  <c r="K31" i="29"/>
  <c r="L31" i="29"/>
  <c r="M31" i="29"/>
  <c r="B32" i="29"/>
  <c r="C32" i="29"/>
  <c r="D32" i="29"/>
  <c r="E32" i="29"/>
  <c r="F32" i="29"/>
  <c r="G32" i="29"/>
  <c r="H32" i="29"/>
  <c r="I32" i="29"/>
  <c r="J32" i="29"/>
  <c r="K32" i="29"/>
  <c r="L32" i="29"/>
  <c r="M32" i="29"/>
  <c r="B33" i="29"/>
  <c r="C33" i="29"/>
  <c r="D33" i="29"/>
  <c r="E33" i="29"/>
  <c r="F33" i="29"/>
  <c r="G33" i="29"/>
  <c r="H33" i="29"/>
  <c r="I33" i="29"/>
  <c r="J33" i="29"/>
  <c r="K33" i="29"/>
  <c r="L33" i="29"/>
  <c r="M33" i="29"/>
  <c r="B34" i="29"/>
  <c r="C34" i="29"/>
  <c r="D34" i="29"/>
  <c r="E34" i="29"/>
  <c r="F34" i="29"/>
  <c r="G34" i="29"/>
  <c r="H34" i="29"/>
  <c r="I34" i="29"/>
  <c r="J34" i="29"/>
  <c r="K34" i="29"/>
  <c r="L34" i="29"/>
  <c r="M34" i="29"/>
  <c r="B35" i="29"/>
  <c r="C35" i="29"/>
  <c r="D35" i="29"/>
  <c r="E35" i="29"/>
  <c r="F35" i="29"/>
  <c r="G35" i="29"/>
  <c r="H35" i="29"/>
  <c r="I35" i="29"/>
  <c r="J35" i="29"/>
  <c r="K35" i="29"/>
  <c r="L35" i="29"/>
  <c r="M35" i="29"/>
  <c r="B36" i="29"/>
  <c r="C36" i="29"/>
  <c r="D36" i="29"/>
  <c r="E36" i="29"/>
  <c r="F36" i="29"/>
  <c r="G36" i="29"/>
  <c r="H36" i="29"/>
  <c r="I36" i="29"/>
  <c r="J36" i="29"/>
  <c r="K36" i="29"/>
  <c r="L36" i="29"/>
  <c r="M36" i="29"/>
  <c r="B37" i="29"/>
  <c r="C37" i="29"/>
  <c r="D37" i="29"/>
  <c r="E37" i="29"/>
  <c r="F37" i="29"/>
  <c r="G37" i="29"/>
  <c r="H37" i="29"/>
  <c r="I37" i="29"/>
  <c r="J37" i="29"/>
  <c r="K37" i="29"/>
  <c r="L37" i="29"/>
  <c r="M37" i="29"/>
  <c r="B38" i="29"/>
  <c r="C38" i="29"/>
  <c r="D38" i="29"/>
  <c r="E38" i="29"/>
  <c r="F38" i="29"/>
  <c r="G38" i="29"/>
  <c r="H38" i="29"/>
  <c r="I38" i="29"/>
  <c r="J38" i="29"/>
  <c r="K38" i="29"/>
  <c r="L38" i="29"/>
  <c r="M38" i="29"/>
  <c r="B39" i="29"/>
  <c r="C39" i="29"/>
  <c r="D39" i="29"/>
  <c r="E39" i="29"/>
  <c r="F39" i="29"/>
  <c r="G39" i="29"/>
  <c r="H39" i="29"/>
  <c r="I39" i="29"/>
  <c r="J39" i="29"/>
  <c r="K39" i="29"/>
  <c r="L39" i="29"/>
  <c r="M39" i="29"/>
  <c r="B40" i="29"/>
  <c r="C40" i="29"/>
  <c r="D40" i="29"/>
  <c r="E40" i="29"/>
  <c r="F40" i="29"/>
  <c r="G40" i="29"/>
  <c r="H40" i="29"/>
  <c r="I40" i="29"/>
  <c r="J40" i="29"/>
  <c r="K40" i="29"/>
  <c r="L40" i="29"/>
  <c r="M40" i="29"/>
  <c r="B41" i="29"/>
  <c r="M79" i="32" s="1"/>
  <c r="Y79" i="32" s="1"/>
  <c r="C41" i="29"/>
  <c r="N79" i="32" s="1"/>
  <c r="Z79" i="32" s="1"/>
  <c r="D41" i="29"/>
  <c r="O79" i="32" s="1"/>
  <c r="AA79" i="32" s="1"/>
  <c r="E41" i="29"/>
  <c r="P79" i="32" s="1"/>
  <c r="AB79" i="32" s="1"/>
  <c r="F41" i="29"/>
  <c r="Q79" i="32" s="1"/>
  <c r="AC79" i="32" s="1"/>
  <c r="G41" i="29"/>
  <c r="R79" i="32" s="1"/>
  <c r="AD79" i="32" s="1"/>
  <c r="H41" i="29"/>
  <c r="S79" i="32" s="1"/>
  <c r="AE79" i="32" s="1"/>
  <c r="I41" i="29"/>
  <c r="T79" i="32" s="1"/>
  <c r="AF79" i="32" s="1"/>
  <c r="J41" i="29"/>
  <c r="U79" i="32" s="1"/>
  <c r="K41" i="29"/>
  <c r="V79" i="32" s="1"/>
  <c r="L41" i="29"/>
  <c r="W79" i="32" s="1"/>
  <c r="M41" i="29"/>
  <c r="X79" i="32" s="1"/>
  <c r="B42" i="29"/>
  <c r="C42" i="29"/>
  <c r="D42" i="29"/>
  <c r="E42" i="29"/>
  <c r="F42" i="29"/>
  <c r="G42" i="29"/>
  <c r="H42" i="29"/>
  <c r="I42" i="29"/>
  <c r="J42" i="29"/>
  <c r="K42" i="29"/>
  <c r="L42" i="29"/>
  <c r="M42" i="29"/>
  <c r="B43" i="29"/>
  <c r="C43" i="29"/>
  <c r="D43" i="29"/>
  <c r="E43" i="29"/>
  <c r="F43" i="29"/>
  <c r="G43" i="29"/>
  <c r="H43" i="29"/>
  <c r="I43" i="29"/>
  <c r="J43" i="29"/>
  <c r="K43" i="29"/>
  <c r="L43" i="29"/>
  <c r="M43" i="29"/>
  <c r="B44" i="29"/>
  <c r="C44" i="29"/>
  <c r="D44" i="29"/>
  <c r="E44" i="29"/>
  <c r="F44" i="29"/>
  <c r="G44" i="29"/>
  <c r="H44" i="29"/>
  <c r="I44" i="29"/>
  <c r="J44" i="29"/>
  <c r="K44" i="29"/>
  <c r="L44" i="29"/>
  <c r="M44" i="29"/>
  <c r="B45" i="29"/>
  <c r="C45" i="29"/>
  <c r="D45" i="29"/>
  <c r="E45" i="29"/>
  <c r="F45" i="29"/>
  <c r="G45" i="29"/>
  <c r="H45" i="29"/>
  <c r="I45" i="29"/>
  <c r="J45" i="29"/>
  <c r="K45" i="29"/>
  <c r="L45" i="29"/>
  <c r="M45" i="29"/>
  <c r="B46" i="29"/>
  <c r="C46" i="29"/>
  <c r="D46" i="29"/>
  <c r="E46" i="29"/>
  <c r="F46" i="29"/>
  <c r="G46" i="29"/>
  <c r="H46" i="29"/>
  <c r="I46" i="29"/>
  <c r="J46" i="29"/>
  <c r="K46" i="29"/>
  <c r="L46" i="29"/>
  <c r="M46" i="29"/>
  <c r="B47" i="29"/>
  <c r="M85" i="32" s="1"/>
  <c r="Y85" i="32" s="1"/>
  <c r="C47" i="29"/>
  <c r="N85" i="32" s="1"/>
  <c r="Z85" i="32" s="1"/>
  <c r="D47" i="29"/>
  <c r="O85" i="32" s="1"/>
  <c r="AA85" i="32" s="1"/>
  <c r="E47" i="29"/>
  <c r="P85" i="32" s="1"/>
  <c r="AB85" i="32" s="1"/>
  <c r="F47" i="29"/>
  <c r="Q85" i="32" s="1"/>
  <c r="AC85" i="32" s="1"/>
  <c r="G47" i="29"/>
  <c r="R85" i="32" s="1"/>
  <c r="AD85" i="32" s="1"/>
  <c r="H47" i="29"/>
  <c r="S85" i="32" s="1"/>
  <c r="AE85" i="32" s="1"/>
  <c r="I47" i="29"/>
  <c r="T85" i="32" s="1"/>
  <c r="AF85" i="32" s="1"/>
  <c r="J47" i="29"/>
  <c r="U85" i="32" s="1"/>
  <c r="K47" i="29"/>
  <c r="V85" i="32" s="1"/>
  <c r="L47" i="29"/>
  <c r="W85" i="32" s="1"/>
  <c r="M47" i="29"/>
  <c r="X85" i="32" s="1"/>
  <c r="B48" i="29"/>
  <c r="C48" i="29"/>
  <c r="D48" i="29"/>
  <c r="E48" i="29"/>
  <c r="F48" i="29"/>
  <c r="G48" i="29"/>
  <c r="H48" i="29"/>
  <c r="I48" i="29"/>
  <c r="J48" i="29"/>
  <c r="K48" i="29"/>
  <c r="L48" i="29"/>
  <c r="M48" i="29"/>
  <c r="B49" i="29"/>
  <c r="C49" i="29"/>
  <c r="D49" i="29"/>
  <c r="E49" i="29"/>
  <c r="F49" i="29"/>
  <c r="G49" i="29"/>
  <c r="H49" i="29"/>
  <c r="I49" i="29"/>
  <c r="J49" i="29"/>
  <c r="K49" i="29"/>
  <c r="L49" i="29"/>
  <c r="M49" i="29"/>
  <c r="B50" i="29"/>
  <c r="C50" i="29"/>
  <c r="D50" i="29"/>
  <c r="E50" i="29"/>
  <c r="F50" i="29"/>
  <c r="G50" i="29"/>
  <c r="H50" i="29"/>
  <c r="I50" i="29"/>
  <c r="J50" i="29"/>
  <c r="K50" i="29"/>
  <c r="L50" i="29"/>
  <c r="M50" i="29"/>
  <c r="B51" i="29"/>
  <c r="C51" i="29"/>
  <c r="D51" i="29"/>
  <c r="E51" i="29"/>
  <c r="F51" i="29"/>
  <c r="G51" i="29"/>
  <c r="H51" i="29"/>
  <c r="I51" i="29"/>
  <c r="J51" i="29"/>
  <c r="K51" i="29"/>
  <c r="L51" i="29"/>
  <c r="M51" i="29"/>
  <c r="B52" i="29"/>
  <c r="C52" i="29"/>
  <c r="D52" i="29"/>
  <c r="E52" i="29"/>
  <c r="F52" i="29"/>
  <c r="G52" i="29"/>
  <c r="H52" i="29"/>
  <c r="I52" i="29"/>
  <c r="J52" i="29"/>
  <c r="K52" i="29"/>
  <c r="L52" i="29"/>
  <c r="M52" i="29"/>
  <c r="B53" i="29"/>
  <c r="C53" i="29"/>
  <c r="D53" i="29"/>
  <c r="E53" i="29"/>
  <c r="F53" i="29"/>
  <c r="G53" i="29"/>
  <c r="H53" i="29"/>
  <c r="I53" i="29"/>
  <c r="J53" i="29"/>
  <c r="K53" i="29"/>
  <c r="L53" i="29"/>
  <c r="M53" i="29"/>
  <c r="B54" i="29"/>
  <c r="C54" i="29"/>
  <c r="D54" i="29"/>
  <c r="E54" i="29"/>
  <c r="F54" i="29"/>
  <c r="G54" i="29"/>
  <c r="H54" i="29"/>
  <c r="I54" i="29"/>
  <c r="J54" i="29"/>
  <c r="K54" i="29"/>
  <c r="L54" i="29"/>
  <c r="M54" i="29"/>
  <c r="B55" i="29"/>
  <c r="M107" i="32" s="1"/>
  <c r="C55" i="29"/>
  <c r="N107" i="32" s="1"/>
  <c r="D55" i="29"/>
  <c r="O107" i="32" s="1"/>
  <c r="E55" i="29"/>
  <c r="P107" i="32" s="1"/>
  <c r="F55" i="29"/>
  <c r="Q107" i="32" s="1"/>
  <c r="G55" i="29"/>
  <c r="R107" i="32" s="1"/>
  <c r="H55" i="29"/>
  <c r="S107" i="32" s="1"/>
  <c r="I55" i="29"/>
  <c r="T107" i="32" s="1"/>
  <c r="J55" i="29"/>
  <c r="U107" i="32" s="1"/>
  <c r="K55" i="29"/>
  <c r="V107" i="32" s="1"/>
  <c r="L55" i="29"/>
  <c r="W107" i="32" s="1"/>
  <c r="M55" i="29"/>
  <c r="X107" i="32" s="1"/>
  <c r="B56" i="29"/>
  <c r="C56" i="29"/>
  <c r="D56" i="29"/>
  <c r="E56" i="29"/>
  <c r="F56" i="29"/>
  <c r="G56" i="29"/>
  <c r="H56" i="29"/>
  <c r="I56" i="29"/>
  <c r="J56" i="29"/>
  <c r="K56" i="29"/>
  <c r="L56" i="29"/>
  <c r="M56" i="29"/>
  <c r="B57" i="29"/>
  <c r="C57" i="29"/>
  <c r="D57" i="29"/>
  <c r="E57" i="29"/>
  <c r="F57" i="29"/>
  <c r="G57" i="29"/>
  <c r="H57" i="29"/>
  <c r="I57" i="29"/>
  <c r="J57" i="29"/>
  <c r="K57" i="29"/>
  <c r="L57" i="29"/>
  <c r="M57" i="29"/>
  <c r="B58" i="29"/>
  <c r="C58" i="29"/>
  <c r="D58" i="29"/>
  <c r="E58" i="29"/>
  <c r="F58" i="29"/>
  <c r="G58" i="29"/>
  <c r="H58" i="29"/>
  <c r="I58" i="29"/>
  <c r="J58" i="29"/>
  <c r="K58" i="29"/>
  <c r="L58" i="29"/>
  <c r="M58" i="29"/>
  <c r="B59" i="29"/>
  <c r="C59" i="29"/>
  <c r="D59" i="29"/>
  <c r="E59" i="29"/>
  <c r="F59" i="29"/>
  <c r="G59" i="29"/>
  <c r="H59" i="29"/>
  <c r="I59" i="29"/>
  <c r="J59" i="29"/>
  <c r="K59" i="29"/>
  <c r="L59" i="29"/>
  <c r="M59" i="29"/>
  <c r="B60" i="29"/>
  <c r="C60" i="29"/>
  <c r="D60" i="29"/>
  <c r="E60" i="29"/>
  <c r="F60" i="29"/>
  <c r="G60" i="29"/>
  <c r="H60" i="29"/>
  <c r="I60" i="29"/>
  <c r="J60" i="29"/>
  <c r="K60" i="29"/>
  <c r="L60" i="29"/>
  <c r="M60" i="29"/>
  <c r="B61" i="29"/>
  <c r="M119" i="32" s="1"/>
  <c r="Y119" i="32" s="1"/>
  <c r="C61" i="29"/>
  <c r="N119" i="32" s="1"/>
  <c r="Z119" i="32" s="1"/>
  <c r="D61" i="29"/>
  <c r="O119" i="32" s="1"/>
  <c r="AA119" i="32" s="1"/>
  <c r="E61" i="29"/>
  <c r="P119" i="32" s="1"/>
  <c r="AB119" i="32" s="1"/>
  <c r="F61" i="29"/>
  <c r="Q119" i="32" s="1"/>
  <c r="AC119" i="32" s="1"/>
  <c r="G61" i="29"/>
  <c r="R119" i="32" s="1"/>
  <c r="AD119" i="32" s="1"/>
  <c r="H61" i="29"/>
  <c r="S119" i="32" s="1"/>
  <c r="AE119" i="32" s="1"/>
  <c r="I61" i="29"/>
  <c r="T119" i="32" s="1"/>
  <c r="AF119" i="32" s="1"/>
  <c r="J61" i="29"/>
  <c r="U119" i="32" s="1"/>
  <c r="K61" i="29"/>
  <c r="V119" i="32" s="1"/>
  <c r="L61" i="29"/>
  <c r="W119" i="32" s="1"/>
  <c r="M61" i="29"/>
  <c r="X119" i="32" s="1"/>
  <c r="B62" i="29"/>
  <c r="C62" i="29"/>
  <c r="D62" i="29"/>
  <c r="E62" i="29"/>
  <c r="F62" i="29"/>
  <c r="G62" i="29"/>
  <c r="H62" i="29"/>
  <c r="I62" i="29"/>
  <c r="J62" i="29"/>
  <c r="K62" i="29"/>
  <c r="L62" i="29"/>
  <c r="M62" i="29"/>
  <c r="B63" i="29"/>
  <c r="C63" i="29"/>
  <c r="D63" i="29"/>
  <c r="E63" i="29"/>
  <c r="F63" i="29"/>
  <c r="G63" i="29"/>
  <c r="H63" i="29"/>
  <c r="I63" i="29"/>
  <c r="J63" i="29"/>
  <c r="K63" i="29"/>
  <c r="L63" i="29"/>
  <c r="M63" i="29"/>
  <c r="B64" i="29"/>
  <c r="C64" i="29"/>
  <c r="D64" i="29"/>
  <c r="E64" i="29"/>
  <c r="F64" i="29"/>
  <c r="G64" i="29"/>
  <c r="H64" i="29"/>
  <c r="I64" i="29"/>
  <c r="J64" i="29"/>
  <c r="K64" i="29"/>
  <c r="L64" i="29"/>
  <c r="M64" i="29"/>
  <c r="B65" i="29"/>
  <c r="C65" i="29"/>
  <c r="D65" i="29"/>
  <c r="E65" i="29"/>
  <c r="F65" i="29"/>
  <c r="G65" i="29"/>
  <c r="H65" i="29"/>
  <c r="I65" i="29"/>
  <c r="J65" i="29"/>
  <c r="K65" i="29"/>
  <c r="L65" i="29"/>
  <c r="M65" i="29"/>
  <c r="B66" i="29"/>
  <c r="C66" i="29"/>
  <c r="D66" i="29"/>
  <c r="E66" i="29"/>
  <c r="F66" i="29"/>
  <c r="G66" i="29"/>
  <c r="H66" i="29"/>
  <c r="I66" i="29"/>
  <c r="J66" i="29"/>
  <c r="K66" i="29"/>
  <c r="L66" i="29"/>
  <c r="M66" i="29"/>
  <c r="B67" i="29"/>
  <c r="M135" i="32" s="1"/>
  <c r="Y135" i="32" s="1"/>
  <c r="C67" i="29"/>
  <c r="N135" i="32" s="1"/>
  <c r="Z135" i="32" s="1"/>
  <c r="D67" i="29"/>
  <c r="O135" i="32" s="1"/>
  <c r="AA135" i="32" s="1"/>
  <c r="E67" i="29"/>
  <c r="P135" i="32" s="1"/>
  <c r="AB135" i="32" s="1"/>
  <c r="F67" i="29"/>
  <c r="Q135" i="32" s="1"/>
  <c r="AC135" i="32" s="1"/>
  <c r="G67" i="29"/>
  <c r="R135" i="32" s="1"/>
  <c r="AD135" i="32" s="1"/>
  <c r="H67" i="29"/>
  <c r="S135" i="32" s="1"/>
  <c r="AE135" i="32" s="1"/>
  <c r="I67" i="29"/>
  <c r="T135" i="32" s="1"/>
  <c r="AF135" i="32" s="1"/>
  <c r="J67" i="29"/>
  <c r="U135" i="32" s="1"/>
  <c r="K67" i="29"/>
  <c r="V135" i="32" s="1"/>
  <c r="L67" i="29"/>
  <c r="W135" i="32" s="1"/>
  <c r="M67" i="29"/>
  <c r="X135" i="32" s="1"/>
  <c r="B68" i="29"/>
  <c r="C68" i="29"/>
  <c r="D68" i="29"/>
  <c r="E68" i="29"/>
  <c r="F68" i="29"/>
  <c r="G68" i="29"/>
  <c r="H68" i="29"/>
  <c r="I68" i="29"/>
  <c r="J68" i="29"/>
  <c r="K68" i="29"/>
  <c r="L68" i="29"/>
  <c r="M68" i="29"/>
  <c r="B69" i="29"/>
  <c r="C69" i="29"/>
  <c r="D69" i="29"/>
  <c r="E69" i="29"/>
  <c r="F69" i="29"/>
  <c r="G69" i="29"/>
  <c r="H69" i="29"/>
  <c r="I69" i="29"/>
  <c r="J69" i="29"/>
  <c r="K69" i="29"/>
  <c r="L69" i="29"/>
  <c r="M69" i="29"/>
  <c r="B70" i="29"/>
  <c r="C70" i="29"/>
  <c r="D70" i="29"/>
  <c r="E70" i="29"/>
  <c r="F70" i="29"/>
  <c r="G70" i="29"/>
  <c r="H70" i="29"/>
  <c r="I70" i="29"/>
  <c r="J70" i="29"/>
  <c r="K70" i="29"/>
  <c r="L70" i="29"/>
  <c r="M70" i="29"/>
  <c r="B71" i="29"/>
  <c r="M139" i="32" s="1"/>
  <c r="Y139" i="32" s="1"/>
  <c r="C71" i="29"/>
  <c r="N139" i="32" s="1"/>
  <c r="Z139" i="32" s="1"/>
  <c r="D71" i="29"/>
  <c r="O139" i="32" s="1"/>
  <c r="AA139" i="32" s="1"/>
  <c r="E71" i="29"/>
  <c r="P139" i="32" s="1"/>
  <c r="AB139" i="32" s="1"/>
  <c r="F71" i="29"/>
  <c r="Q139" i="32" s="1"/>
  <c r="AC139" i="32" s="1"/>
  <c r="G71" i="29"/>
  <c r="R139" i="32" s="1"/>
  <c r="AD139" i="32" s="1"/>
  <c r="H71" i="29"/>
  <c r="S139" i="32" s="1"/>
  <c r="AE139" i="32" s="1"/>
  <c r="I71" i="29"/>
  <c r="T139" i="32" s="1"/>
  <c r="AF139" i="32" s="1"/>
  <c r="J71" i="29"/>
  <c r="U139" i="32" s="1"/>
  <c r="K71" i="29"/>
  <c r="V139" i="32" s="1"/>
  <c r="L71" i="29"/>
  <c r="W139" i="32" s="1"/>
  <c r="M71" i="29"/>
  <c r="X139" i="32" s="1"/>
  <c r="B72" i="29"/>
  <c r="C72" i="29"/>
  <c r="D72" i="29"/>
  <c r="E72" i="29"/>
  <c r="F72" i="29"/>
  <c r="G72" i="29"/>
  <c r="H72" i="29"/>
  <c r="I72" i="29"/>
  <c r="J72" i="29"/>
  <c r="K72" i="29"/>
  <c r="L72" i="29"/>
  <c r="M72" i="29"/>
  <c r="B73" i="29"/>
  <c r="C73" i="29"/>
  <c r="D73" i="29"/>
  <c r="E73" i="29"/>
  <c r="F73" i="29"/>
  <c r="G73" i="29"/>
  <c r="H73" i="29"/>
  <c r="I73" i="29"/>
  <c r="J73" i="29"/>
  <c r="K73" i="29"/>
  <c r="L73" i="29"/>
  <c r="M73" i="29"/>
  <c r="B74" i="29"/>
  <c r="C74" i="29"/>
  <c r="D74" i="29"/>
  <c r="E74" i="29"/>
  <c r="F74" i="29"/>
  <c r="G74" i="29"/>
  <c r="H74" i="29"/>
  <c r="I74" i="29"/>
  <c r="J74" i="29"/>
  <c r="K74" i="29"/>
  <c r="L74" i="29"/>
  <c r="M74" i="29"/>
  <c r="B75" i="29"/>
  <c r="C75" i="29"/>
  <c r="D75" i="29"/>
  <c r="E75" i="29"/>
  <c r="F75" i="29"/>
  <c r="G75" i="29"/>
  <c r="H75" i="29"/>
  <c r="I75" i="29"/>
  <c r="J75" i="29"/>
  <c r="K75" i="29"/>
  <c r="L75" i="29"/>
  <c r="M75" i="29"/>
  <c r="B76" i="29"/>
  <c r="C76" i="29"/>
  <c r="D76" i="29"/>
  <c r="E76" i="29"/>
  <c r="F76" i="29"/>
  <c r="G76" i="29"/>
  <c r="H76" i="29"/>
  <c r="I76" i="29"/>
  <c r="J76" i="29"/>
  <c r="K76" i="29"/>
  <c r="L76" i="29"/>
  <c r="M76" i="29"/>
  <c r="B77" i="29"/>
  <c r="C77" i="29"/>
  <c r="D77" i="29"/>
  <c r="E77" i="29"/>
  <c r="F77" i="29"/>
  <c r="G77" i="29"/>
  <c r="H77" i="29"/>
  <c r="I77" i="29"/>
  <c r="J77" i="29"/>
  <c r="K77" i="29"/>
  <c r="L77" i="29"/>
  <c r="M77" i="29"/>
  <c r="B78" i="29"/>
  <c r="C78" i="29"/>
  <c r="D78" i="29"/>
  <c r="E78" i="29"/>
  <c r="F78" i="29"/>
  <c r="G78" i="29"/>
  <c r="H78" i="29"/>
  <c r="I78" i="29"/>
  <c r="J78" i="29"/>
  <c r="K78" i="29"/>
  <c r="L78" i="29"/>
  <c r="M78" i="29"/>
  <c r="B79" i="29"/>
  <c r="C79" i="29"/>
  <c r="D79" i="29"/>
  <c r="E79" i="29"/>
  <c r="F79" i="29"/>
  <c r="G79" i="29"/>
  <c r="H79" i="29"/>
  <c r="I79" i="29"/>
  <c r="J79" i="29"/>
  <c r="K79" i="29"/>
  <c r="L79" i="29"/>
  <c r="M79" i="29"/>
  <c r="B80" i="29"/>
  <c r="C80" i="29"/>
  <c r="D80" i="29"/>
  <c r="E80" i="29"/>
  <c r="F80" i="29"/>
  <c r="G80" i="29"/>
  <c r="H80" i="29"/>
  <c r="I80" i="29"/>
  <c r="J80" i="29"/>
  <c r="K80" i="29"/>
  <c r="L80" i="29"/>
  <c r="M80" i="29"/>
  <c r="B81" i="29"/>
  <c r="C81" i="29"/>
  <c r="D81" i="29"/>
  <c r="E81" i="29"/>
  <c r="F81" i="29"/>
  <c r="G81" i="29"/>
  <c r="H81" i="29"/>
  <c r="I81" i="29"/>
  <c r="J81" i="29"/>
  <c r="K81" i="29"/>
  <c r="L81" i="29"/>
  <c r="M81" i="29"/>
  <c r="B82" i="29"/>
  <c r="C82" i="29"/>
  <c r="D82" i="29"/>
  <c r="E82" i="29"/>
  <c r="F82" i="29"/>
  <c r="G82" i="29"/>
  <c r="H82" i="29"/>
  <c r="I82" i="29"/>
  <c r="J82" i="29"/>
  <c r="K82" i="29"/>
  <c r="L82" i="29"/>
  <c r="M82" i="29"/>
  <c r="B84" i="29"/>
  <c r="C84" i="29"/>
  <c r="D84" i="29"/>
  <c r="E84" i="29"/>
  <c r="F84" i="29"/>
  <c r="G84" i="29"/>
  <c r="H84" i="29"/>
  <c r="I84" i="29"/>
  <c r="J84" i="29"/>
  <c r="K84" i="29"/>
  <c r="L84" i="29"/>
  <c r="M84" i="29"/>
  <c r="B85" i="29"/>
  <c r="C85" i="29"/>
  <c r="D85" i="29"/>
  <c r="E85" i="29"/>
  <c r="F85" i="29"/>
  <c r="G85" i="29"/>
  <c r="H85" i="29"/>
  <c r="I85" i="29"/>
  <c r="J85" i="29"/>
  <c r="K85" i="29"/>
  <c r="L85" i="29"/>
  <c r="M85" i="29"/>
  <c r="B87" i="29"/>
  <c r="C87" i="29"/>
  <c r="D87" i="29"/>
  <c r="E87" i="29"/>
  <c r="F87" i="29"/>
  <c r="G87" i="29"/>
  <c r="H87" i="29"/>
  <c r="I87" i="29"/>
  <c r="J87" i="29"/>
  <c r="K87" i="29"/>
  <c r="L87" i="29"/>
  <c r="M87" i="29"/>
  <c r="B88" i="29"/>
  <c r="M156" i="32" s="1"/>
  <c r="Y156" i="32" s="1"/>
  <c r="C88" i="29"/>
  <c r="N156" i="32" s="1"/>
  <c r="Z156" i="32" s="1"/>
  <c r="D88" i="29"/>
  <c r="O156" i="32" s="1"/>
  <c r="AA156" i="32" s="1"/>
  <c r="E88" i="29"/>
  <c r="P156" i="32" s="1"/>
  <c r="AB156" i="32" s="1"/>
  <c r="F88" i="29"/>
  <c r="Q156" i="32" s="1"/>
  <c r="AC156" i="32" s="1"/>
  <c r="G88" i="29"/>
  <c r="R156" i="32" s="1"/>
  <c r="AD156" i="32" s="1"/>
  <c r="H88" i="29"/>
  <c r="S156" i="32" s="1"/>
  <c r="AE156" i="32" s="1"/>
  <c r="I88" i="29"/>
  <c r="T156" i="32" s="1"/>
  <c r="AF156" i="32" s="1"/>
  <c r="J88" i="29"/>
  <c r="U156" i="32" s="1"/>
  <c r="K88" i="29"/>
  <c r="V156" i="32" s="1"/>
  <c r="L88" i="29"/>
  <c r="W156" i="32" s="1"/>
  <c r="M88" i="29"/>
  <c r="X156" i="32" s="1"/>
  <c r="B89" i="29"/>
  <c r="C89" i="29"/>
  <c r="D89" i="29"/>
  <c r="E89" i="29"/>
  <c r="F89" i="29"/>
  <c r="G89" i="29"/>
  <c r="H89" i="29"/>
  <c r="I89" i="29"/>
  <c r="J89" i="29"/>
  <c r="K89" i="29"/>
  <c r="L89" i="29"/>
  <c r="M89" i="29"/>
  <c r="B90" i="29"/>
  <c r="C90" i="29"/>
  <c r="D90" i="29"/>
  <c r="E90" i="29"/>
  <c r="F90" i="29"/>
  <c r="G90" i="29"/>
  <c r="H90" i="29"/>
  <c r="I90" i="29"/>
  <c r="J90" i="29"/>
  <c r="K90" i="29"/>
  <c r="L90" i="29"/>
  <c r="M90" i="29"/>
  <c r="B91" i="29"/>
  <c r="C91" i="29"/>
  <c r="D91" i="29"/>
  <c r="E91" i="29"/>
  <c r="F91" i="29"/>
  <c r="G91" i="29"/>
  <c r="H91" i="29"/>
  <c r="I91" i="29"/>
  <c r="J91" i="29"/>
  <c r="K91" i="29"/>
  <c r="L91" i="29"/>
  <c r="M91" i="29"/>
  <c r="B92" i="29"/>
  <c r="C92" i="29"/>
  <c r="D92" i="29"/>
  <c r="E92" i="29"/>
  <c r="F92" i="29"/>
  <c r="G92" i="29"/>
  <c r="H92" i="29"/>
  <c r="I92" i="29"/>
  <c r="J92" i="29"/>
  <c r="K92" i="29"/>
  <c r="L92" i="29"/>
  <c r="M92" i="29"/>
  <c r="B93" i="29"/>
  <c r="C93" i="29"/>
  <c r="D93" i="29"/>
  <c r="E93" i="29"/>
  <c r="F93" i="29"/>
  <c r="G93" i="29"/>
  <c r="H93" i="29"/>
  <c r="I93" i="29"/>
  <c r="J93" i="29"/>
  <c r="K93" i="29"/>
  <c r="L93" i="29"/>
  <c r="M93" i="29"/>
  <c r="B94" i="29"/>
  <c r="C94" i="29"/>
  <c r="D94" i="29"/>
  <c r="E94" i="29"/>
  <c r="F94" i="29"/>
  <c r="G94" i="29"/>
  <c r="H94" i="29"/>
  <c r="I94" i="29"/>
  <c r="J94" i="29"/>
  <c r="K94" i="29"/>
  <c r="L94" i="29"/>
  <c r="M94" i="29"/>
  <c r="B95" i="29"/>
  <c r="C95" i="29"/>
  <c r="D95" i="29"/>
  <c r="E95" i="29"/>
  <c r="F95" i="29"/>
  <c r="G95" i="29"/>
  <c r="H95" i="29"/>
  <c r="I95" i="29"/>
  <c r="J95" i="29"/>
  <c r="K95" i="29"/>
  <c r="L95" i="29"/>
  <c r="M95" i="29"/>
  <c r="B96" i="29"/>
  <c r="C96" i="29"/>
  <c r="D96" i="29"/>
  <c r="E96" i="29"/>
  <c r="F96" i="29"/>
  <c r="G96" i="29"/>
  <c r="H96" i="29"/>
  <c r="I96" i="29"/>
  <c r="J96" i="29"/>
  <c r="K96" i="29"/>
  <c r="L96" i="29"/>
  <c r="M96" i="29"/>
  <c r="B97" i="29"/>
  <c r="M166" i="32" s="1"/>
  <c r="Y166" i="32" s="1"/>
  <c r="C97" i="29"/>
  <c r="N166" i="32" s="1"/>
  <c r="Z166" i="32" s="1"/>
  <c r="D97" i="29"/>
  <c r="O166" i="32" s="1"/>
  <c r="AA166" i="32" s="1"/>
  <c r="E97" i="29"/>
  <c r="P166" i="32" s="1"/>
  <c r="AB166" i="32" s="1"/>
  <c r="F97" i="29"/>
  <c r="Q166" i="32" s="1"/>
  <c r="AC166" i="32" s="1"/>
  <c r="G97" i="29"/>
  <c r="R166" i="32" s="1"/>
  <c r="AD166" i="32" s="1"/>
  <c r="H97" i="29"/>
  <c r="S166" i="32" s="1"/>
  <c r="AE166" i="32" s="1"/>
  <c r="I97" i="29"/>
  <c r="T166" i="32" s="1"/>
  <c r="AF166" i="32" s="1"/>
  <c r="J97" i="29"/>
  <c r="U166" i="32" s="1"/>
  <c r="K97" i="29"/>
  <c r="V166" i="32" s="1"/>
  <c r="L97" i="29"/>
  <c r="W166" i="32" s="1"/>
  <c r="M97" i="29"/>
  <c r="X166" i="32" s="1"/>
  <c r="B98" i="29"/>
  <c r="C98" i="29"/>
  <c r="D98" i="29"/>
  <c r="E98" i="29"/>
  <c r="F98" i="29"/>
  <c r="G98" i="29"/>
  <c r="H98" i="29"/>
  <c r="I98" i="29"/>
  <c r="J98" i="29"/>
  <c r="K98" i="29"/>
  <c r="L98" i="29"/>
  <c r="M98" i="29"/>
  <c r="B99" i="29"/>
  <c r="C99" i="29"/>
  <c r="D99" i="29"/>
  <c r="E99" i="29"/>
  <c r="F99" i="29"/>
  <c r="G99" i="29"/>
  <c r="H99" i="29"/>
  <c r="I99" i="29"/>
  <c r="J99" i="29"/>
  <c r="K99" i="29"/>
  <c r="L99" i="29"/>
  <c r="M99" i="29"/>
  <c r="B100" i="29"/>
  <c r="M169" i="32" s="1"/>
  <c r="Y169" i="32" s="1"/>
  <c r="Y168" i="32" s="1"/>
  <c r="C100" i="29"/>
  <c r="N169" i="32" s="1"/>
  <c r="Z169" i="32" s="1"/>
  <c r="Z168" i="32" s="1"/>
  <c r="D100" i="29"/>
  <c r="O169" i="32" s="1"/>
  <c r="AA169" i="32" s="1"/>
  <c r="AA168" i="32" s="1"/>
  <c r="E100" i="29"/>
  <c r="P169" i="32" s="1"/>
  <c r="AB169" i="32" s="1"/>
  <c r="AB168" i="32" s="1"/>
  <c r="F100" i="29"/>
  <c r="Q169" i="32" s="1"/>
  <c r="AC169" i="32" s="1"/>
  <c r="AC168" i="32" s="1"/>
  <c r="G100" i="29"/>
  <c r="R169" i="32" s="1"/>
  <c r="AD169" i="32" s="1"/>
  <c r="AD168" i="32" s="1"/>
  <c r="H100" i="29"/>
  <c r="S169" i="32" s="1"/>
  <c r="AE169" i="32" s="1"/>
  <c r="AE168" i="32" s="1"/>
  <c r="I100" i="29"/>
  <c r="T169" i="32" s="1"/>
  <c r="AF169" i="32" s="1"/>
  <c r="AF168" i="32" s="1"/>
  <c r="J100" i="29"/>
  <c r="U169" i="32" s="1"/>
  <c r="K100" i="29"/>
  <c r="V169" i="32" s="1"/>
  <c r="L100" i="29"/>
  <c r="W169" i="32" s="1"/>
  <c r="M100" i="29"/>
  <c r="X169" i="32" s="1"/>
  <c r="B101" i="29"/>
  <c r="C101" i="29"/>
  <c r="D101" i="29"/>
  <c r="E101" i="29"/>
  <c r="F101" i="29"/>
  <c r="G101" i="29"/>
  <c r="H101" i="29"/>
  <c r="I101" i="29"/>
  <c r="J101" i="29"/>
  <c r="K101" i="29"/>
  <c r="L101" i="29"/>
  <c r="M101" i="29"/>
  <c r="B102" i="29"/>
  <c r="C102" i="29"/>
  <c r="D102" i="29"/>
  <c r="E102" i="29"/>
  <c r="F102" i="29"/>
  <c r="G102" i="29"/>
  <c r="H102" i="29"/>
  <c r="I102" i="29"/>
  <c r="J102" i="29"/>
  <c r="K102" i="29"/>
  <c r="L102" i="29"/>
  <c r="M102" i="29"/>
  <c r="B103" i="29"/>
  <c r="C103" i="29"/>
  <c r="D103" i="29"/>
  <c r="E103" i="29"/>
  <c r="F103" i="29"/>
  <c r="G103" i="29"/>
  <c r="H103" i="29"/>
  <c r="I103" i="29"/>
  <c r="J103" i="29"/>
  <c r="K103" i="29"/>
  <c r="L103" i="29"/>
  <c r="M103" i="29"/>
  <c r="B104" i="29"/>
  <c r="C104" i="29"/>
  <c r="D104" i="29"/>
  <c r="E104" i="29"/>
  <c r="F104" i="29"/>
  <c r="G104" i="29"/>
  <c r="H104" i="29"/>
  <c r="I104" i="29"/>
  <c r="J104" i="29"/>
  <c r="K104" i="29"/>
  <c r="L104" i="29"/>
  <c r="M104" i="29"/>
  <c r="B105" i="29"/>
  <c r="C105" i="29"/>
  <c r="D105" i="29"/>
  <c r="E105" i="29"/>
  <c r="F105" i="29"/>
  <c r="G105" i="29"/>
  <c r="H105" i="29"/>
  <c r="I105" i="29"/>
  <c r="J105" i="29"/>
  <c r="K105" i="29"/>
  <c r="L105" i="29"/>
  <c r="M105" i="29"/>
  <c r="B106" i="29"/>
  <c r="M178" i="32" s="1"/>
  <c r="Y178" i="32" s="1"/>
  <c r="C106" i="29"/>
  <c r="N178" i="32" s="1"/>
  <c r="Z178" i="32" s="1"/>
  <c r="D106" i="29"/>
  <c r="O178" i="32" s="1"/>
  <c r="AA178" i="32" s="1"/>
  <c r="E106" i="29"/>
  <c r="P178" i="32" s="1"/>
  <c r="AB178" i="32" s="1"/>
  <c r="F106" i="29"/>
  <c r="Q178" i="32" s="1"/>
  <c r="AC178" i="32" s="1"/>
  <c r="G106" i="29"/>
  <c r="R178" i="32" s="1"/>
  <c r="AD178" i="32" s="1"/>
  <c r="H106" i="29"/>
  <c r="S178" i="32" s="1"/>
  <c r="AE178" i="32" s="1"/>
  <c r="I106" i="29"/>
  <c r="T178" i="32" s="1"/>
  <c r="AF178" i="32" s="1"/>
  <c r="J106" i="29"/>
  <c r="U178" i="32" s="1"/>
  <c r="K106" i="29"/>
  <c r="V178" i="32" s="1"/>
  <c r="L106" i="29"/>
  <c r="W178" i="32" s="1"/>
  <c r="M106" i="29"/>
  <c r="X178" i="32" s="1"/>
  <c r="B107" i="29"/>
  <c r="C107" i="29"/>
  <c r="D107" i="29"/>
  <c r="E107" i="29"/>
  <c r="F107" i="29"/>
  <c r="G107" i="29"/>
  <c r="H107" i="29"/>
  <c r="I107" i="29"/>
  <c r="J107" i="29"/>
  <c r="K107" i="29"/>
  <c r="L107" i="29"/>
  <c r="M107" i="29"/>
  <c r="B108" i="29"/>
  <c r="C108" i="29"/>
  <c r="D108" i="29"/>
  <c r="E108" i="29"/>
  <c r="F108" i="29"/>
  <c r="G108" i="29"/>
  <c r="H108" i="29"/>
  <c r="I108" i="29"/>
  <c r="J108" i="29"/>
  <c r="K108" i="29"/>
  <c r="L108" i="29"/>
  <c r="M108" i="29"/>
  <c r="B109" i="29"/>
  <c r="M183" i="32" s="1"/>
  <c r="Y183" i="32" s="1"/>
  <c r="C109" i="29"/>
  <c r="N183" i="32" s="1"/>
  <c r="Z183" i="32" s="1"/>
  <c r="D109" i="29"/>
  <c r="O183" i="32" s="1"/>
  <c r="AA183" i="32" s="1"/>
  <c r="E109" i="29"/>
  <c r="P183" i="32" s="1"/>
  <c r="AB183" i="32" s="1"/>
  <c r="F109" i="29"/>
  <c r="Q183" i="32" s="1"/>
  <c r="AC183" i="32" s="1"/>
  <c r="G109" i="29"/>
  <c r="R183" i="32" s="1"/>
  <c r="AD183" i="32" s="1"/>
  <c r="H109" i="29"/>
  <c r="S183" i="32" s="1"/>
  <c r="AE183" i="32" s="1"/>
  <c r="I109" i="29"/>
  <c r="T183" i="32" s="1"/>
  <c r="AF183" i="32" s="1"/>
  <c r="J109" i="29"/>
  <c r="U183" i="32" s="1"/>
  <c r="K109" i="29"/>
  <c r="V183" i="32" s="1"/>
  <c r="L109" i="29"/>
  <c r="W183" i="32" s="1"/>
  <c r="M109" i="29"/>
  <c r="X183" i="32" s="1"/>
  <c r="B110" i="29"/>
  <c r="C110" i="29"/>
  <c r="D110" i="29"/>
  <c r="E110" i="29"/>
  <c r="F110" i="29"/>
  <c r="G110" i="29"/>
  <c r="H110" i="29"/>
  <c r="I110" i="29"/>
  <c r="J110" i="29"/>
  <c r="K110" i="29"/>
  <c r="L110" i="29"/>
  <c r="M110" i="29"/>
  <c r="B111" i="29"/>
  <c r="C111" i="29"/>
  <c r="D111" i="29"/>
  <c r="E111" i="29"/>
  <c r="F111" i="29"/>
  <c r="G111" i="29"/>
  <c r="H111" i="29"/>
  <c r="I111" i="29"/>
  <c r="J111" i="29"/>
  <c r="K111" i="29"/>
  <c r="L111" i="29"/>
  <c r="M111" i="29"/>
  <c r="B112" i="29"/>
  <c r="C112" i="29"/>
  <c r="D112" i="29"/>
  <c r="E112" i="29"/>
  <c r="F112" i="29"/>
  <c r="G112" i="29"/>
  <c r="H112" i="29"/>
  <c r="I112" i="29"/>
  <c r="J112" i="29"/>
  <c r="K112" i="29"/>
  <c r="L112" i="29"/>
  <c r="M112" i="29"/>
  <c r="B113" i="29"/>
  <c r="C113" i="29"/>
  <c r="D113" i="29"/>
  <c r="E113" i="29"/>
  <c r="F113" i="29"/>
  <c r="G113" i="29"/>
  <c r="H113" i="29"/>
  <c r="I113" i="29"/>
  <c r="J113" i="29"/>
  <c r="K113" i="29"/>
  <c r="L113" i="29"/>
  <c r="M113" i="29"/>
  <c r="B114" i="29"/>
  <c r="C114" i="29"/>
  <c r="D114" i="29"/>
  <c r="E114" i="29"/>
  <c r="F114" i="29"/>
  <c r="G114" i="29"/>
  <c r="H114" i="29"/>
  <c r="I114" i="29"/>
  <c r="J114" i="29"/>
  <c r="K114" i="29"/>
  <c r="L114" i="29"/>
  <c r="M114" i="29"/>
  <c r="B115" i="29"/>
  <c r="C115" i="29"/>
  <c r="D115" i="29"/>
  <c r="E115" i="29"/>
  <c r="F115" i="29"/>
  <c r="G115" i="29"/>
  <c r="H115" i="29"/>
  <c r="I115" i="29"/>
  <c r="J115" i="29"/>
  <c r="K115" i="29"/>
  <c r="L115" i="29"/>
  <c r="M115" i="29"/>
  <c r="B116" i="29"/>
  <c r="M202" i="32" s="1"/>
  <c r="Y202" i="32" s="1"/>
  <c r="C116" i="29"/>
  <c r="N202" i="32" s="1"/>
  <c r="Z202" i="32" s="1"/>
  <c r="D116" i="29"/>
  <c r="O202" i="32" s="1"/>
  <c r="AA202" i="32" s="1"/>
  <c r="E116" i="29"/>
  <c r="P202" i="32" s="1"/>
  <c r="AB202" i="32" s="1"/>
  <c r="F116" i="29"/>
  <c r="Q202" i="32" s="1"/>
  <c r="AC202" i="32" s="1"/>
  <c r="G116" i="29"/>
  <c r="R202" i="32" s="1"/>
  <c r="AD202" i="32" s="1"/>
  <c r="H116" i="29"/>
  <c r="S202" i="32" s="1"/>
  <c r="AE202" i="32" s="1"/>
  <c r="I116" i="29"/>
  <c r="T202" i="32" s="1"/>
  <c r="AF202" i="32" s="1"/>
  <c r="J116" i="29"/>
  <c r="U202" i="32" s="1"/>
  <c r="K116" i="29"/>
  <c r="V202" i="32" s="1"/>
  <c r="L116" i="29"/>
  <c r="W202" i="32" s="1"/>
  <c r="M116" i="29"/>
  <c r="X202" i="32" s="1"/>
  <c r="B117" i="29"/>
  <c r="C117" i="29"/>
  <c r="D117" i="29"/>
  <c r="E117" i="29"/>
  <c r="F117" i="29"/>
  <c r="G117" i="29"/>
  <c r="H117" i="29"/>
  <c r="I117" i="29"/>
  <c r="J117" i="29"/>
  <c r="K117" i="29"/>
  <c r="L117" i="29"/>
  <c r="M117" i="29"/>
  <c r="B118" i="29"/>
  <c r="C118" i="29"/>
  <c r="D118" i="29"/>
  <c r="E118" i="29"/>
  <c r="F118" i="29"/>
  <c r="G118" i="29"/>
  <c r="H118" i="29"/>
  <c r="I118" i="29"/>
  <c r="J118" i="29"/>
  <c r="K118" i="29"/>
  <c r="L118" i="29"/>
  <c r="M118" i="29"/>
  <c r="B119" i="29"/>
  <c r="C119" i="29"/>
  <c r="D119" i="29"/>
  <c r="E119" i="29"/>
  <c r="F119" i="29"/>
  <c r="G119" i="29"/>
  <c r="H119" i="29"/>
  <c r="I119" i="29"/>
  <c r="J119" i="29"/>
  <c r="K119" i="29"/>
  <c r="L119" i="29"/>
  <c r="M119" i="29"/>
  <c r="B120" i="29"/>
  <c r="C120" i="29"/>
  <c r="D120" i="29"/>
  <c r="E120" i="29"/>
  <c r="F120" i="29"/>
  <c r="G120" i="29"/>
  <c r="H120" i="29"/>
  <c r="I120" i="29"/>
  <c r="J120" i="29"/>
  <c r="K120" i="29"/>
  <c r="L120" i="29"/>
  <c r="M120" i="29"/>
  <c r="B121" i="29"/>
  <c r="C121" i="29"/>
  <c r="D121" i="29"/>
  <c r="E121" i="29"/>
  <c r="F121" i="29"/>
  <c r="G121" i="29"/>
  <c r="H121" i="29"/>
  <c r="I121" i="29"/>
  <c r="J121" i="29"/>
  <c r="K121" i="29"/>
  <c r="L121" i="29"/>
  <c r="M121" i="29"/>
  <c r="B122" i="29"/>
  <c r="C122" i="29"/>
  <c r="D122" i="29"/>
  <c r="E122" i="29"/>
  <c r="F122" i="29"/>
  <c r="G122" i="29"/>
  <c r="H122" i="29"/>
  <c r="I122" i="29"/>
  <c r="J122" i="29"/>
  <c r="K122" i="29"/>
  <c r="L122" i="29"/>
  <c r="M122" i="29"/>
  <c r="B123" i="29"/>
  <c r="C123" i="29"/>
  <c r="D123" i="29"/>
  <c r="E123" i="29"/>
  <c r="F123" i="29"/>
  <c r="G123" i="29"/>
  <c r="H123" i="29"/>
  <c r="I123" i="29"/>
  <c r="J123" i="29"/>
  <c r="K123" i="29"/>
  <c r="L123" i="29"/>
  <c r="M123" i="29"/>
  <c r="B124" i="29"/>
  <c r="C124" i="29"/>
  <c r="D124" i="29"/>
  <c r="E124" i="29"/>
  <c r="F124" i="29"/>
  <c r="G124" i="29"/>
  <c r="H124" i="29"/>
  <c r="I124" i="29"/>
  <c r="J124" i="29"/>
  <c r="K124" i="29"/>
  <c r="L124" i="29"/>
  <c r="M124" i="29"/>
  <c r="B125" i="29"/>
  <c r="C125" i="29"/>
  <c r="D125" i="29"/>
  <c r="E125" i="29"/>
  <c r="F125" i="29"/>
  <c r="G125" i="29"/>
  <c r="H125" i="29"/>
  <c r="I125" i="29"/>
  <c r="J125" i="29"/>
  <c r="K125" i="29"/>
  <c r="L125" i="29"/>
  <c r="M125" i="29"/>
  <c r="B126" i="29"/>
  <c r="M213" i="32" s="1"/>
  <c r="Y213" i="32" s="1"/>
  <c r="C126" i="29"/>
  <c r="N213" i="32" s="1"/>
  <c r="Z213" i="32" s="1"/>
  <c r="D126" i="29"/>
  <c r="O213" i="32" s="1"/>
  <c r="AA213" i="32" s="1"/>
  <c r="E126" i="29"/>
  <c r="P213" i="32" s="1"/>
  <c r="AB213" i="32" s="1"/>
  <c r="F126" i="29"/>
  <c r="Q213" i="32" s="1"/>
  <c r="AC213" i="32" s="1"/>
  <c r="G126" i="29"/>
  <c r="R213" i="32" s="1"/>
  <c r="AD213" i="32" s="1"/>
  <c r="H126" i="29"/>
  <c r="S213" i="32" s="1"/>
  <c r="AE213" i="32" s="1"/>
  <c r="I126" i="29"/>
  <c r="T213" i="32" s="1"/>
  <c r="AF213" i="32" s="1"/>
  <c r="J126" i="29"/>
  <c r="U213" i="32" s="1"/>
  <c r="K126" i="29"/>
  <c r="V213" i="32" s="1"/>
  <c r="L126" i="29"/>
  <c r="W213" i="32" s="1"/>
  <c r="M126" i="29"/>
  <c r="X213" i="32" s="1"/>
  <c r="B127" i="29"/>
  <c r="C127" i="29"/>
  <c r="D127" i="29"/>
  <c r="E127" i="29"/>
  <c r="F127" i="29"/>
  <c r="G127" i="29"/>
  <c r="H127" i="29"/>
  <c r="I127" i="29"/>
  <c r="J127" i="29"/>
  <c r="K127" i="29"/>
  <c r="L127" i="29"/>
  <c r="M127" i="29"/>
  <c r="B128" i="29"/>
  <c r="C128" i="29"/>
  <c r="D128" i="29"/>
  <c r="E128" i="29"/>
  <c r="F128" i="29"/>
  <c r="G128" i="29"/>
  <c r="H128" i="29"/>
  <c r="I128" i="29"/>
  <c r="J128" i="29"/>
  <c r="K128" i="29"/>
  <c r="L128" i="29"/>
  <c r="M128" i="29"/>
  <c r="B129" i="29"/>
  <c r="C129" i="29"/>
  <c r="D129" i="29"/>
  <c r="E129" i="29"/>
  <c r="F129" i="29"/>
  <c r="G129" i="29"/>
  <c r="H129" i="29"/>
  <c r="I129" i="29"/>
  <c r="J129" i="29"/>
  <c r="K129" i="29"/>
  <c r="L129" i="29"/>
  <c r="M129" i="29"/>
  <c r="B130" i="29"/>
  <c r="C130" i="29"/>
  <c r="D130" i="29"/>
  <c r="E130" i="29"/>
  <c r="F130" i="29"/>
  <c r="G130" i="29"/>
  <c r="H130" i="29"/>
  <c r="I130" i="29"/>
  <c r="J130" i="29"/>
  <c r="K130" i="29"/>
  <c r="L130" i="29"/>
  <c r="M130" i="29"/>
  <c r="B131" i="29"/>
  <c r="C131" i="29"/>
  <c r="D131" i="29"/>
  <c r="E131" i="29"/>
  <c r="F131" i="29"/>
  <c r="G131" i="29"/>
  <c r="H131" i="29"/>
  <c r="I131" i="29"/>
  <c r="J131" i="29"/>
  <c r="K131" i="29"/>
  <c r="L131" i="29"/>
  <c r="M131" i="29"/>
  <c r="B132" i="29"/>
  <c r="M224" i="32" s="1"/>
  <c r="Y224" i="32" s="1"/>
  <c r="C132" i="29"/>
  <c r="N224" i="32" s="1"/>
  <c r="Z224" i="32" s="1"/>
  <c r="D132" i="29"/>
  <c r="O224" i="32" s="1"/>
  <c r="AA224" i="32" s="1"/>
  <c r="E132" i="29"/>
  <c r="P224" i="32" s="1"/>
  <c r="AB224" i="32" s="1"/>
  <c r="F132" i="29"/>
  <c r="Q224" i="32" s="1"/>
  <c r="AC224" i="32" s="1"/>
  <c r="G132" i="29"/>
  <c r="R224" i="32" s="1"/>
  <c r="AD224" i="32" s="1"/>
  <c r="H132" i="29"/>
  <c r="S224" i="32" s="1"/>
  <c r="AE224" i="32" s="1"/>
  <c r="I132" i="29"/>
  <c r="T224" i="32" s="1"/>
  <c r="AF224" i="32" s="1"/>
  <c r="J132" i="29"/>
  <c r="U224" i="32" s="1"/>
  <c r="K132" i="29"/>
  <c r="V224" i="32" s="1"/>
  <c r="L132" i="29"/>
  <c r="W224" i="32" s="1"/>
  <c r="M132" i="29"/>
  <c r="X224" i="32" s="1"/>
  <c r="B133" i="29"/>
  <c r="C133" i="29"/>
  <c r="D133" i="29"/>
  <c r="E133" i="29"/>
  <c r="F133" i="29"/>
  <c r="M227" i="32" s="1"/>
  <c r="G133" i="29"/>
  <c r="H133" i="29"/>
  <c r="I133" i="29"/>
  <c r="J133" i="29"/>
  <c r="K133" i="29"/>
  <c r="L133" i="29"/>
  <c r="M133" i="29"/>
  <c r="B134" i="29"/>
  <c r="C134" i="29"/>
  <c r="D134" i="29"/>
  <c r="E134" i="29"/>
  <c r="F134" i="29"/>
  <c r="G134" i="29"/>
  <c r="H134" i="29"/>
  <c r="I134" i="29"/>
  <c r="J134" i="29"/>
  <c r="K134" i="29"/>
  <c r="L134" i="29"/>
  <c r="M134" i="29"/>
  <c r="B135" i="29"/>
  <c r="C135" i="29"/>
  <c r="D135" i="29"/>
  <c r="E135" i="29"/>
  <c r="F135" i="29"/>
  <c r="G135" i="29"/>
  <c r="H135" i="29"/>
  <c r="I135" i="29"/>
  <c r="J135" i="29"/>
  <c r="K135" i="29"/>
  <c r="L135" i="29"/>
  <c r="M135" i="29"/>
  <c r="B136" i="29"/>
  <c r="C136" i="29"/>
  <c r="D136" i="29"/>
  <c r="E136" i="29"/>
  <c r="F136" i="29"/>
  <c r="G136" i="29"/>
  <c r="H136" i="29"/>
  <c r="I136" i="29"/>
  <c r="J136" i="29"/>
  <c r="K136" i="29"/>
  <c r="L136" i="29"/>
  <c r="M136" i="29"/>
  <c r="B137" i="29"/>
  <c r="M233" i="32" s="1"/>
  <c r="Y233" i="32" s="1"/>
  <c r="C137" i="29"/>
  <c r="N233" i="32" s="1"/>
  <c r="Z233" i="32" s="1"/>
  <c r="D137" i="29"/>
  <c r="O233" i="32" s="1"/>
  <c r="AA233" i="32" s="1"/>
  <c r="E137" i="29"/>
  <c r="P233" i="32" s="1"/>
  <c r="AB233" i="32" s="1"/>
  <c r="F137" i="29"/>
  <c r="Q233" i="32" s="1"/>
  <c r="AC233" i="32" s="1"/>
  <c r="G137" i="29"/>
  <c r="R233" i="32" s="1"/>
  <c r="AD233" i="32" s="1"/>
  <c r="H137" i="29"/>
  <c r="S233" i="32" s="1"/>
  <c r="AE233" i="32" s="1"/>
  <c r="I137" i="29"/>
  <c r="T233" i="32" s="1"/>
  <c r="AF233" i="32" s="1"/>
  <c r="J137" i="29"/>
  <c r="U233" i="32" s="1"/>
  <c r="K137" i="29"/>
  <c r="V233" i="32" s="1"/>
  <c r="L137" i="29"/>
  <c r="W233" i="32" s="1"/>
  <c r="M137" i="29"/>
  <c r="X233" i="32" s="1"/>
  <c r="B138" i="29"/>
  <c r="C138" i="29"/>
  <c r="D138" i="29"/>
  <c r="E138" i="29"/>
  <c r="F138" i="29"/>
  <c r="G138" i="29"/>
  <c r="H138" i="29"/>
  <c r="I138" i="29"/>
  <c r="J138" i="29"/>
  <c r="K138" i="29"/>
  <c r="L138" i="29"/>
  <c r="M138" i="29"/>
  <c r="B139" i="29"/>
  <c r="C139" i="29"/>
  <c r="D139" i="29"/>
  <c r="E139" i="29"/>
  <c r="F139" i="29"/>
  <c r="G139" i="29"/>
  <c r="H139" i="29"/>
  <c r="I139" i="29"/>
  <c r="J139" i="29"/>
  <c r="K139" i="29"/>
  <c r="L139" i="29"/>
  <c r="M139" i="29"/>
  <c r="M10" i="29"/>
  <c r="C10" i="29"/>
  <c r="D10" i="29"/>
  <c r="E10" i="29"/>
  <c r="F10" i="29"/>
  <c r="G10" i="29"/>
  <c r="H10" i="29"/>
  <c r="I10" i="29"/>
  <c r="J10" i="29"/>
  <c r="K10" i="29"/>
  <c r="L10" i="29"/>
  <c r="B10" i="29"/>
  <c r="B11" i="28"/>
  <c r="C11" i="28"/>
  <c r="D11" i="28"/>
  <c r="E11" i="28"/>
  <c r="F11" i="28"/>
  <c r="G11" i="28"/>
  <c r="H11" i="28"/>
  <c r="I11" i="28"/>
  <c r="J11" i="28"/>
  <c r="K11" i="28"/>
  <c r="L11" i="28"/>
  <c r="M11" i="28"/>
  <c r="B12" i="28"/>
  <c r="C12" i="28"/>
  <c r="D12" i="28"/>
  <c r="E12" i="28"/>
  <c r="F12" i="28"/>
  <c r="G12" i="28"/>
  <c r="H12" i="28"/>
  <c r="I12" i="28"/>
  <c r="J12" i="28"/>
  <c r="K12" i="28"/>
  <c r="L12" i="28"/>
  <c r="M12" i="28"/>
  <c r="B13" i="28"/>
  <c r="M75" i="31" s="1"/>
  <c r="C13" i="28"/>
  <c r="N75" i="31" s="1"/>
  <c r="D13" i="28"/>
  <c r="O75" i="31" s="1"/>
  <c r="E13" i="28"/>
  <c r="P75" i="31" s="1"/>
  <c r="F13" i="28"/>
  <c r="Q75" i="31" s="1"/>
  <c r="G13" i="28"/>
  <c r="R75" i="31" s="1"/>
  <c r="H13" i="28"/>
  <c r="S75" i="31" s="1"/>
  <c r="I13" i="28"/>
  <c r="T75" i="31" s="1"/>
  <c r="J13" i="28"/>
  <c r="U75" i="31" s="1"/>
  <c r="K13" i="28"/>
  <c r="V75" i="31" s="1"/>
  <c r="L13" i="28"/>
  <c r="W75" i="31" s="1"/>
  <c r="M13" i="28"/>
  <c r="X75" i="31" s="1"/>
  <c r="B14" i="28"/>
  <c r="C14" i="28"/>
  <c r="D14" i="28"/>
  <c r="E14" i="28"/>
  <c r="F14" i="28"/>
  <c r="G14" i="28"/>
  <c r="H14" i="28"/>
  <c r="I14" i="28"/>
  <c r="J14" i="28"/>
  <c r="K14" i="28"/>
  <c r="L14" i="28"/>
  <c r="M14" i="28"/>
  <c r="B15" i="28"/>
  <c r="C15" i="28"/>
  <c r="D15" i="28"/>
  <c r="E15" i="28"/>
  <c r="F15" i="28"/>
  <c r="G15" i="28"/>
  <c r="H15" i="28"/>
  <c r="I15" i="28"/>
  <c r="J15" i="28"/>
  <c r="K15" i="28"/>
  <c r="L15" i="28"/>
  <c r="M15" i="28"/>
  <c r="B16" i="28"/>
  <c r="C16" i="28"/>
  <c r="D16" i="28"/>
  <c r="E16" i="28"/>
  <c r="F16" i="28"/>
  <c r="G16" i="28"/>
  <c r="H16" i="28"/>
  <c r="I16" i="28"/>
  <c r="J16" i="28"/>
  <c r="K16" i="28"/>
  <c r="L16" i="28"/>
  <c r="M16" i="28"/>
  <c r="B17" i="28"/>
  <c r="C17" i="28"/>
  <c r="D17" i="28"/>
  <c r="E17" i="28"/>
  <c r="F17" i="28"/>
  <c r="G17" i="28"/>
  <c r="H17" i="28"/>
  <c r="I17" i="28"/>
  <c r="J17" i="28"/>
  <c r="K17" i="28"/>
  <c r="L17" i="28"/>
  <c r="M17" i="28"/>
  <c r="B18" i="28"/>
  <c r="C18" i="28"/>
  <c r="D18" i="28"/>
  <c r="E18" i="28"/>
  <c r="F18" i="28"/>
  <c r="G18" i="28"/>
  <c r="H18" i="28"/>
  <c r="I18" i="28"/>
  <c r="J18" i="28"/>
  <c r="K18" i="28"/>
  <c r="L18" i="28"/>
  <c r="M18" i="28"/>
  <c r="B19" i="28"/>
  <c r="C19" i="28"/>
  <c r="D19" i="28"/>
  <c r="E19" i="28"/>
  <c r="F19" i="28"/>
  <c r="G19" i="28"/>
  <c r="H19" i="28"/>
  <c r="I19" i="28"/>
  <c r="J19" i="28"/>
  <c r="K19" i="28"/>
  <c r="L19" i="28"/>
  <c r="M19" i="28"/>
  <c r="B20" i="28"/>
  <c r="C20" i="28"/>
  <c r="D20" i="28"/>
  <c r="E20" i="28"/>
  <c r="F20" i="28"/>
  <c r="G20" i="28"/>
  <c r="H20" i="28"/>
  <c r="I20" i="28"/>
  <c r="J20" i="28"/>
  <c r="K20" i="28"/>
  <c r="L20" i="28"/>
  <c r="M20" i="28"/>
  <c r="B21" i="28"/>
  <c r="C21" i="28"/>
  <c r="D21" i="28"/>
  <c r="E21" i="28"/>
  <c r="F21" i="28"/>
  <c r="G21" i="28"/>
  <c r="H21" i="28"/>
  <c r="I21" i="28"/>
  <c r="J21" i="28"/>
  <c r="K21" i="28"/>
  <c r="L21" i="28"/>
  <c r="M21" i="28"/>
  <c r="B22" i="28"/>
  <c r="C22" i="28"/>
  <c r="D22" i="28"/>
  <c r="E22" i="28"/>
  <c r="F22" i="28"/>
  <c r="G22" i="28"/>
  <c r="H22" i="28"/>
  <c r="I22" i="28"/>
  <c r="J22" i="28"/>
  <c r="K22" i="28"/>
  <c r="L22" i="28"/>
  <c r="M22" i="28"/>
  <c r="B23" i="28"/>
  <c r="M94" i="31" s="1"/>
  <c r="C23" i="28"/>
  <c r="N94" i="31" s="1"/>
  <c r="D23" i="28"/>
  <c r="O94" i="31" s="1"/>
  <c r="E23" i="28"/>
  <c r="P94" i="31" s="1"/>
  <c r="F23" i="28"/>
  <c r="Q94" i="31" s="1"/>
  <c r="G23" i="28"/>
  <c r="R94" i="31" s="1"/>
  <c r="H23" i="28"/>
  <c r="S94" i="31" s="1"/>
  <c r="I23" i="28"/>
  <c r="T94" i="31" s="1"/>
  <c r="J23" i="28"/>
  <c r="U94" i="31" s="1"/>
  <c r="K23" i="28"/>
  <c r="V94" i="31" s="1"/>
  <c r="L23" i="28"/>
  <c r="W94" i="31" s="1"/>
  <c r="M23" i="28"/>
  <c r="X94" i="31" s="1"/>
  <c r="B24" i="28"/>
  <c r="C24" i="28"/>
  <c r="D24" i="28"/>
  <c r="E24" i="28"/>
  <c r="F24" i="28"/>
  <c r="G24" i="28"/>
  <c r="H24" i="28"/>
  <c r="I24" i="28"/>
  <c r="J24" i="28"/>
  <c r="K24" i="28"/>
  <c r="L24" i="28"/>
  <c r="M24" i="28"/>
  <c r="B25" i="28"/>
  <c r="C25" i="28"/>
  <c r="D25" i="28"/>
  <c r="E25" i="28"/>
  <c r="F25" i="28"/>
  <c r="G25" i="28"/>
  <c r="H25" i="28"/>
  <c r="I25" i="28"/>
  <c r="J25" i="28"/>
  <c r="K25" i="28"/>
  <c r="L25" i="28"/>
  <c r="M25" i="28"/>
  <c r="B26" i="28"/>
  <c r="C26" i="28"/>
  <c r="D26" i="28"/>
  <c r="E26" i="28"/>
  <c r="F26" i="28"/>
  <c r="G26" i="28"/>
  <c r="H26" i="28"/>
  <c r="I26" i="28"/>
  <c r="J26" i="28"/>
  <c r="K26" i="28"/>
  <c r="L26" i="28"/>
  <c r="M26" i="28"/>
  <c r="B27" i="28"/>
  <c r="C27" i="28"/>
  <c r="D27" i="28"/>
  <c r="E27" i="28"/>
  <c r="F27" i="28"/>
  <c r="G27" i="28"/>
  <c r="H27" i="28"/>
  <c r="I27" i="28"/>
  <c r="J27" i="28"/>
  <c r="K27" i="28"/>
  <c r="L27" i="28"/>
  <c r="M27" i="28"/>
  <c r="B28" i="28"/>
  <c r="C28" i="28"/>
  <c r="D28" i="28"/>
  <c r="E28" i="28"/>
  <c r="F28" i="28"/>
  <c r="G28" i="28"/>
  <c r="H28" i="28"/>
  <c r="I28" i="28"/>
  <c r="J28" i="28"/>
  <c r="K28" i="28"/>
  <c r="L28" i="28"/>
  <c r="M28" i="28"/>
  <c r="B29" i="28"/>
  <c r="M123" i="31" s="1"/>
  <c r="Y123" i="31" s="1"/>
  <c r="C29" i="28"/>
  <c r="N123" i="31" s="1"/>
  <c r="Z123" i="31" s="1"/>
  <c r="D29" i="28"/>
  <c r="O123" i="31" s="1"/>
  <c r="AA123" i="31" s="1"/>
  <c r="E29" i="28"/>
  <c r="P123" i="31" s="1"/>
  <c r="AB123" i="31" s="1"/>
  <c r="F29" i="28"/>
  <c r="Q123" i="31" s="1"/>
  <c r="AC123" i="31" s="1"/>
  <c r="G29" i="28"/>
  <c r="R123" i="31" s="1"/>
  <c r="AD123" i="31" s="1"/>
  <c r="H29" i="28"/>
  <c r="S123" i="31" s="1"/>
  <c r="AE123" i="31" s="1"/>
  <c r="I29" i="28"/>
  <c r="T123" i="31" s="1"/>
  <c r="AF123" i="31" s="1"/>
  <c r="J29" i="28"/>
  <c r="U123" i="31" s="1"/>
  <c r="K29" i="28"/>
  <c r="V123" i="31" s="1"/>
  <c r="L29" i="28"/>
  <c r="W123" i="31" s="1"/>
  <c r="M29" i="28"/>
  <c r="X123" i="31" s="1"/>
  <c r="B30" i="28"/>
  <c r="C30" i="28"/>
  <c r="D30" i="28"/>
  <c r="E30" i="28"/>
  <c r="F30" i="28"/>
  <c r="G30" i="28"/>
  <c r="H30" i="28"/>
  <c r="I30" i="28"/>
  <c r="J30" i="28"/>
  <c r="K30" i="28"/>
  <c r="L30" i="28"/>
  <c r="M30" i="28"/>
  <c r="B31" i="28"/>
  <c r="C31" i="28"/>
  <c r="D31" i="28"/>
  <c r="E31" i="28"/>
  <c r="F31" i="28"/>
  <c r="G31" i="28"/>
  <c r="H31" i="28"/>
  <c r="I31" i="28"/>
  <c r="J31" i="28"/>
  <c r="K31" i="28"/>
  <c r="L31" i="28"/>
  <c r="M31" i="28"/>
  <c r="B32" i="28"/>
  <c r="C32" i="28"/>
  <c r="D32" i="28"/>
  <c r="E32" i="28"/>
  <c r="F32" i="28"/>
  <c r="G32" i="28"/>
  <c r="H32" i="28"/>
  <c r="I32" i="28"/>
  <c r="J32" i="28"/>
  <c r="K32" i="28"/>
  <c r="L32" i="28"/>
  <c r="M32" i="28"/>
  <c r="B33" i="28"/>
  <c r="C33" i="28"/>
  <c r="D33" i="28"/>
  <c r="E33" i="28"/>
  <c r="F33" i="28"/>
  <c r="G33" i="28"/>
  <c r="H33" i="28"/>
  <c r="I33" i="28"/>
  <c r="J33" i="28"/>
  <c r="K33" i="28"/>
  <c r="L33" i="28"/>
  <c r="M33" i="28"/>
  <c r="B34" i="28"/>
  <c r="M132" i="31" s="1"/>
  <c r="Y132" i="31" s="1"/>
  <c r="C34" i="28"/>
  <c r="N132" i="31" s="1"/>
  <c r="Z132" i="31" s="1"/>
  <c r="D34" i="28"/>
  <c r="O132" i="31" s="1"/>
  <c r="AA132" i="31" s="1"/>
  <c r="E34" i="28"/>
  <c r="P132" i="31" s="1"/>
  <c r="AB132" i="31" s="1"/>
  <c r="F34" i="28"/>
  <c r="Q132" i="31" s="1"/>
  <c r="AC132" i="31" s="1"/>
  <c r="G34" i="28"/>
  <c r="R132" i="31" s="1"/>
  <c r="AD132" i="31" s="1"/>
  <c r="H34" i="28"/>
  <c r="S132" i="31" s="1"/>
  <c r="AE132" i="31" s="1"/>
  <c r="I34" i="28"/>
  <c r="T132" i="31" s="1"/>
  <c r="AF132" i="31" s="1"/>
  <c r="J34" i="28"/>
  <c r="U132" i="31" s="1"/>
  <c r="K34" i="28"/>
  <c r="V132" i="31" s="1"/>
  <c r="L34" i="28"/>
  <c r="W132" i="31" s="1"/>
  <c r="M34" i="28"/>
  <c r="X132" i="31" s="1"/>
  <c r="B35" i="28"/>
  <c r="C35" i="28"/>
  <c r="D35" i="28"/>
  <c r="E35" i="28"/>
  <c r="F35" i="28"/>
  <c r="G35" i="28"/>
  <c r="H35" i="28"/>
  <c r="I35" i="28"/>
  <c r="J35" i="28"/>
  <c r="K35" i="28"/>
  <c r="L35" i="28"/>
  <c r="M35" i="28"/>
  <c r="B36" i="28"/>
  <c r="C36" i="28"/>
  <c r="D36" i="28"/>
  <c r="E36" i="28"/>
  <c r="F36" i="28"/>
  <c r="G36" i="28"/>
  <c r="H36" i="28"/>
  <c r="I36" i="28"/>
  <c r="J36" i="28"/>
  <c r="K36" i="28"/>
  <c r="L36" i="28"/>
  <c r="M36" i="28"/>
  <c r="B37" i="28"/>
  <c r="C37" i="28"/>
  <c r="D37" i="28"/>
  <c r="E37" i="28"/>
  <c r="F37" i="28"/>
  <c r="G37" i="28"/>
  <c r="H37" i="28"/>
  <c r="I37" i="28"/>
  <c r="J37" i="28"/>
  <c r="K37" i="28"/>
  <c r="L37" i="28"/>
  <c r="M37" i="28"/>
  <c r="B38" i="28"/>
  <c r="C38" i="28"/>
  <c r="D38" i="28"/>
  <c r="E38" i="28"/>
  <c r="F38" i="28"/>
  <c r="G38" i="28"/>
  <c r="H38" i="28"/>
  <c r="I38" i="28"/>
  <c r="J38" i="28"/>
  <c r="K38" i="28"/>
  <c r="L38" i="28"/>
  <c r="M38" i="28"/>
  <c r="B39" i="28"/>
  <c r="C39" i="28"/>
  <c r="D39" i="28"/>
  <c r="E39" i="28"/>
  <c r="F39" i="28"/>
  <c r="G39" i="28"/>
  <c r="H39" i="28"/>
  <c r="I39" i="28"/>
  <c r="J39" i="28"/>
  <c r="K39" i="28"/>
  <c r="L39" i="28"/>
  <c r="M39" i="28"/>
  <c r="B40" i="28"/>
  <c r="C40" i="28"/>
  <c r="D40" i="28"/>
  <c r="E40" i="28"/>
  <c r="F40" i="28"/>
  <c r="G40" i="28"/>
  <c r="H40" i="28"/>
  <c r="I40" i="28"/>
  <c r="J40" i="28"/>
  <c r="K40" i="28"/>
  <c r="L40" i="28"/>
  <c r="M40" i="28"/>
  <c r="B41" i="28"/>
  <c r="C41" i="28"/>
  <c r="D41" i="28"/>
  <c r="E41" i="28"/>
  <c r="F41" i="28"/>
  <c r="G41" i="28"/>
  <c r="H41" i="28"/>
  <c r="I41" i="28"/>
  <c r="J41" i="28"/>
  <c r="K41" i="28"/>
  <c r="L41" i="28"/>
  <c r="M41" i="28"/>
  <c r="B42" i="28"/>
  <c r="M173" i="31" s="1"/>
  <c r="C42" i="28"/>
  <c r="N173" i="31" s="1"/>
  <c r="D42" i="28"/>
  <c r="O173" i="31" s="1"/>
  <c r="E42" i="28"/>
  <c r="P173" i="31" s="1"/>
  <c r="F42" i="28"/>
  <c r="Q173" i="31" s="1"/>
  <c r="G42" i="28"/>
  <c r="R173" i="31" s="1"/>
  <c r="H42" i="28"/>
  <c r="S173" i="31" s="1"/>
  <c r="I42" i="28"/>
  <c r="T173" i="31" s="1"/>
  <c r="J42" i="28"/>
  <c r="U173" i="31" s="1"/>
  <c r="K42" i="28"/>
  <c r="V173" i="31" s="1"/>
  <c r="L42" i="28"/>
  <c r="W173" i="31" s="1"/>
  <c r="M42" i="28"/>
  <c r="X173" i="31" s="1"/>
  <c r="B43" i="28"/>
  <c r="C43" i="28"/>
  <c r="D43" i="28"/>
  <c r="E43" i="28"/>
  <c r="F43" i="28"/>
  <c r="G43" i="28"/>
  <c r="H43" i="28"/>
  <c r="I43" i="28"/>
  <c r="J43" i="28"/>
  <c r="K43" i="28"/>
  <c r="L43" i="28"/>
  <c r="M43" i="28"/>
  <c r="B44" i="28"/>
  <c r="C44" i="28"/>
  <c r="D44" i="28"/>
  <c r="E44" i="28"/>
  <c r="F44" i="28"/>
  <c r="G44" i="28"/>
  <c r="H44" i="28"/>
  <c r="I44" i="28"/>
  <c r="J44" i="28"/>
  <c r="K44" i="28"/>
  <c r="L44" i="28"/>
  <c r="M44" i="28"/>
  <c r="B45" i="28"/>
  <c r="C45" i="28"/>
  <c r="D45" i="28"/>
  <c r="E45" i="28"/>
  <c r="F45" i="28"/>
  <c r="G45" i="28"/>
  <c r="H45" i="28"/>
  <c r="I45" i="28"/>
  <c r="J45" i="28"/>
  <c r="K45" i="28"/>
  <c r="L45" i="28"/>
  <c r="M45" i="28"/>
  <c r="B46" i="28"/>
  <c r="C46" i="28"/>
  <c r="D46" i="28"/>
  <c r="E46" i="28"/>
  <c r="F46" i="28"/>
  <c r="G46" i="28"/>
  <c r="H46" i="28"/>
  <c r="I46" i="28"/>
  <c r="J46" i="28"/>
  <c r="K46" i="28"/>
  <c r="L46" i="28"/>
  <c r="M46" i="28"/>
  <c r="B47" i="28"/>
  <c r="C47" i="28"/>
  <c r="D47" i="28"/>
  <c r="E47" i="28"/>
  <c r="F47" i="28"/>
  <c r="G47" i="28"/>
  <c r="H47" i="28"/>
  <c r="I47" i="28"/>
  <c r="J47" i="28"/>
  <c r="K47" i="28"/>
  <c r="L47" i="28"/>
  <c r="M47" i="28"/>
  <c r="B48" i="28"/>
  <c r="C48" i="28"/>
  <c r="D48" i="28"/>
  <c r="E48" i="28"/>
  <c r="F48" i="28"/>
  <c r="G48" i="28"/>
  <c r="H48" i="28"/>
  <c r="I48" i="28"/>
  <c r="J48" i="28"/>
  <c r="K48" i="28"/>
  <c r="L48" i="28"/>
  <c r="M48" i="28"/>
  <c r="B49" i="28"/>
  <c r="C49" i="28"/>
  <c r="D49" i="28"/>
  <c r="E49" i="28"/>
  <c r="F49" i="28"/>
  <c r="G49" i="28"/>
  <c r="H49" i="28"/>
  <c r="I49" i="28"/>
  <c r="J49" i="28"/>
  <c r="K49" i="28"/>
  <c r="L49" i="28"/>
  <c r="M49" i="28"/>
  <c r="B50" i="28"/>
  <c r="C50" i="28"/>
  <c r="D50" i="28"/>
  <c r="E50" i="28"/>
  <c r="F50" i="28"/>
  <c r="G50" i="28"/>
  <c r="H50" i="28"/>
  <c r="I50" i="28"/>
  <c r="J50" i="28"/>
  <c r="K50" i="28"/>
  <c r="L50" i="28"/>
  <c r="M50" i="28"/>
  <c r="B51" i="28"/>
  <c r="M201" i="31" s="1"/>
  <c r="Y201" i="31" s="1"/>
  <c r="C51" i="28"/>
  <c r="N201" i="31" s="1"/>
  <c r="Z201" i="31" s="1"/>
  <c r="D51" i="28"/>
  <c r="O201" i="31" s="1"/>
  <c r="AA201" i="31" s="1"/>
  <c r="E51" i="28"/>
  <c r="P201" i="31" s="1"/>
  <c r="AB201" i="31" s="1"/>
  <c r="F51" i="28"/>
  <c r="Q201" i="31" s="1"/>
  <c r="AC201" i="31" s="1"/>
  <c r="G51" i="28"/>
  <c r="R201" i="31" s="1"/>
  <c r="AD201" i="31" s="1"/>
  <c r="H51" i="28"/>
  <c r="S201" i="31" s="1"/>
  <c r="AE201" i="31" s="1"/>
  <c r="I51" i="28"/>
  <c r="T201" i="31" s="1"/>
  <c r="AF201" i="31" s="1"/>
  <c r="J51" i="28"/>
  <c r="U201" i="31" s="1"/>
  <c r="K51" i="28"/>
  <c r="V201" i="31" s="1"/>
  <c r="L51" i="28"/>
  <c r="W201" i="31" s="1"/>
  <c r="M51" i="28"/>
  <c r="X201" i="31" s="1"/>
  <c r="B52" i="28"/>
  <c r="C52" i="28"/>
  <c r="D52" i="28"/>
  <c r="E52" i="28"/>
  <c r="F52" i="28"/>
  <c r="G52" i="28"/>
  <c r="H52" i="28"/>
  <c r="I52" i="28"/>
  <c r="J52" i="28"/>
  <c r="K52" i="28"/>
  <c r="L52" i="28"/>
  <c r="M52" i="28"/>
  <c r="B53" i="28"/>
  <c r="C53" i="28"/>
  <c r="D53" i="28"/>
  <c r="E53" i="28"/>
  <c r="F53" i="28"/>
  <c r="G53" i="28"/>
  <c r="H53" i="28"/>
  <c r="I53" i="28"/>
  <c r="J53" i="28"/>
  <c r="K53" i="28"/>
  <c r="L53" i="28"/>
  <c r="M53" i="28"/>
  <c r="B54" i="28"/>
  <c r="C54" i="28"/>
  <c r="D54" i="28"/>
  <c r="E54" i="28"/>
  <c r="F54" i="28"/>
  <c r="G54" i="28"/>
  <c r="H54" i="28"/>
  <c r="I54" i="28"/>
  <c r="J54" i="28"/>
  <c r="K54" i="28"/>
  <c r="L54" i="28"/>
  <c r="M54" i="28"/>
  <c r="B55" i="28"/>
  <c r="C55" i="28"/>
  <c r="D55" i="28"/>
  <c r="E55" i="28"/>
  <c r="F55" i="28"/>
  <c r="G55" i="28"/>
  <c r="H55" i="28"/>
  <c r="I55" i="28"/>
  <c r="J55" i="28"/>
  <c r="K55" i="28"/>
  <c r="L55" i="28"/>
  <c r="M55" i="28"/>
  <c r="B56" i="28"/>
  <c r="C56" i="28"/>
  <c r="D56" i="28"/>
  <c r="E56" i="28"/>
  <c r="F56" i="28"/>
  <c r="G56" i="28"/>
  <c r="H56" i="28"/>
  <c r="I56" i="28"/>
  <c r="J56" i="28"/>
  <c r="K56" i="28"/>
  <c r="L56" i="28"/>
  <c r="M56" i="28"/>
  <c r="B57" i="28"/>
  <c r="M256" i="31" s="1"/>
  <c r="Y256" i="31" s="1"/>
  <c r="C57" i="28"/>
  <c r="N256" i="31" s="1"/>
  <c r="Z256" i="31" s="1"/>
  <c r="D57" i="28"/>
  <c r="O256" i="31" s="1"/>
  <c r="AA256" i="31" s="1"/>
  <c r="E57" i="28"/>
  <c r="P256" i="31" s="1"/>
  <c r="AB256" i="31" s="1"/>
  <c r="F57" i="28"/>
  <c r="Q256" i="31" s="1"/>
  <c r="AC256" i="31" s="1"/>
  <c r="G57" i="28"/>
  <c r="R256" i="31" s="1"/>
  <c r="AD256" i="31" s="1"/>
  <c r="H57" i="28"/>
  <c r="S256" i="31" s="1"/>
  <c r="AE256" i="31" s="1"/>
  <c r="I57" i="28"/>
  <c r="T256" i="31" s="1"/>
  <c r="AF256" i="31" s="1"/>
  <c r="J57" i="28"/>
  <c r="U256" i="31" s="1"/>
  <c r="K57" i="28"/>
  <c r="V256" i="31" s="1"/>
  <c r="L57" i="28"/>
  <c r="W256" i="31" s="1"/>
  <c r="M57" i="28"/>
  <c r="X256" i="31" s="1"/>
  <c r="B58" i="28"/>
  <c r="C58" i="28"/>
  <c r="D58" i="28"/>
  <c r="E58" i="28"/>
  <c r="F58" i="28"/>
  <c r="G58" i="28"/>
  <c r="H58" i="28"/>
  <c r="I58" i="28"/>
  <c r="J58" i="28"/>
  <c r="K58" i="28"/>
  <c r="L58" i="28"/>
  <c r="M58" i="28"/>
  <c r="B59" i="28"/>
  <c r="C59" i="28"/>
  <c r="D59" i="28"/>
  <c r="E59" i="28"/>
  <c r="F59" i="28"/>
  <c r="G59" i="28"/>
  <c r="H59" i="28"/>
  <c r="I59" i="28"/>
  <c r="J59" i="28"/>
  <c r="K59" i="28"/>
  <c r="L59" i="28"/>
  <c r="M59" i="28"/>
  <c r="B60" i="28"/>
  <c r="C60" i="28"/>
  <c r="D60" i="28"/>
  <c r="E60" i="28"/>
  <c r="F60" i="28"/>
  <c r="G60" i="28"/>
  <c r="H60" i="28"/>
  <c r="I60" i="28"/>
  <c r="J60" i="28"/>
  <c r="K60" i="28"/>
  <c r="L60" i="28"/>
  <c r="M60" i="28"/>
  <c r="B61" i="28"/>
  <c r="M261" i="31" s="1"/>
  <c r="M260" i="31" s="1"/>
  <c r="C61" i="28"/>
  <c r="N261" i="31" s="1"/>
  <c r="N260" i="31" s="1"/>
  <c r="D61" i="28"/>
  <c r="O261" i="31" s="1"/>
  <c r="O260" i="31" s="1"/>
  <c r="E61" i="28"/>
  <c r="P261" i="31" s="1"/>
  <c r="P260" i="31" s="1"/>
  <c r="F61" i="28"/>
  <c r="Q261" i="31" s="1"/>
  <c r="Q260" i="31" s="1"/>
  <c r="G61" i="28"/>
  <c r="R261" i="31" s="1"/>
  <c r="R260" i="31" s="1"/>
  <c r="H61" i="28"/>
  <c r="S261" i="31" s="1"/>
  <c r="S260" i="31" s="1"/>
  <c r="I61" i="28"/>
  <c r="T261" i="31" s="1"/>
  <c r="T260" i="31" s="1"/>
  <c r="J61" i="28"/>
  <c r="U261" i="31" s="1"/>
  <c r="U260" i="31" s="1"/>
  <c r="K61" i="28"/>
  <c r="V261" i="31" s="1"/>
  <c r="V260" i="31" s="1"/>
  <c r="L61" i="28"/>
  <c r="W261" i="31" s="1"/>
  <c r="W260" i="31" s="1"/>
  <c r="M61" i="28"/>
  <c r="X261" i="31" s="1"/>
  <c r="X260" i="31" s="1"/>
  <c r="B62" i="28"/>
  <c r="C62" i="28"/>
  <c r="D62" i="28"/>
  <c r="E62" i="28"/>
  <c r="F62" i="28"/>
  <c r="G62" i="28"/>
  <c r="H62" i="28"/>
  <c r="I62" i="28"/>
  <c r="J62" i="28"/>
  <c r="K62" i="28"/>
  <c r="L62" i="28"/>
  <c r="M62" i="28"/>
  <c r="B63" i="28"/>
  <c r="C63" i="28"/>
  <c r="D63" i="28"/>
  <c r="E63" i="28"/>
  <c r="F63" i="28"/>
  <c r="G63" i="28"/>
  <c r="H63" i="28"/>
  <c r="I63" i="28"/>
  <c r="J63" i="28"/>
  <c r="K63" i="28"/>
  <c r="L63" i="28"/>
  <c r="M63" i="28"/>
  <c r="B64" i="28"/>
  <c r="C64" i="28"/>
  <c r="D64" i="28"/>
  <c r="E64" i="28"/>
  <c r="F64" i="28"/>
  <c r="G64" i="28"/>
  <c r="H64" i="28"/>
  <c r="I64" i="28"/>
  <c r="J64" i="28"/>
  <c r="K64" i="28"/>
  <c r="L64" i="28"/>
  <c r="M64" i="28"/>
  <c r="B65" i="28"/>
  <c r="C65" i="28"/>
  <c r="D65" i="28"/>
  <c r="E65" i="28"/>
  <c r="F65" i="28"/>
  <c r="G65" i="28"/>
  <c r="H65" i="28"/>
  <c r="I65" i="28"/>
  <c r="J65" i="28"/>
  <c r="K65" i="28"/>
  <c r="L65" i="28"/>
  <c r="M65" i="28"/>
  <c r="B66" i="28"/>
  <c r="C66" i="28"/>
  <c r="D66" i="28"/>
  <c r="E66" i="28"/>
  <c r="F66" i="28"/>
  <c r="G66" i="28"/>
  <c r="H66" i="28"/>
  <c r="I66" i="28"/>
  <c r="J66" i="28"/>
  <c r="K66" i="28"/>
  <c r="L66" i="28"/>
  <c r="M66" i="28"/>
  <c r="B69" i="28"/>
  <c r="C69" i="28"/>
  <c r="D69" i="28"/>
  <c r="E69" i="28"/>
  <c r="F69" i="28"/>
  <c r="G69" i="28"/>
  <c r="H69" i="28"/>
  <c r="I69" i="28"/>
  <c r="J69" i="28"/>
  <c r="K69" i="28"/>
  <c r="L69" i="28"/>
  <c r="M69" i="28"/>
  <c r="B70" i="28"/>
  <c r="C70" i="28"/>
  <c r="D70" i="28"/>
  <c r="E70" i="28"/>
  <c r="F70" i="28"/>
  <c r="G70" i="28"/>
  <c r="H70" i="28"/>
  <c r="I70" i="28"/>
  <c r="J70" i="28"/>
  <c r="K70" i="28"/>
  <c r="L70" i="28"/>
  <c r="M70" i="28"/>
  <c r="B71" i="28"/>
  <c r="C71" i="28"/>
  <c r="D71" i="28"/>
  <c r="E71" i="28"/>
  <c r="F71" i="28"/>
  <c r="G71" i="28"/>
  <c r="H71" i="28"/>
  <c r="I71" i="28"/>
  <c r="J71" i="28"/>
  <c r="K71" i="28"/>
  <c r="L71" i="28"/>
  <c r="M71" i="28"/>
  <c r="B72" i="28"/>
  <c r="C72" i="28"/>
  <c r="D72" i="28"/>
  <c r="E72" i="28"/>
  <c r="F72" i="28"/>
  <c r="G72" i="28"/>
  <c r="H72" i="28"/>
  <c r="I72" i="28"/>
  <c r="J72" i="28"/>
  <c r="K72" i="28"/>
  <c r="L72" i="28"/>
  <c r="M72" i="28"/>
  <c r="B73" i="28"/>
  <c r="C73" i="28"/>
  <c r="D73" i="28"/>
  <c r="E73" i="28"/>
  <c r="F73" i="28"/>
  <c r="G73" i="28"/>
  <c r="H73" i="28"/>
  <c r="I73" i="28"/>
  <c r="J73" i="28"/>
  <c r="K73" i="28"/>
  <c r="L73" i="28"/>
  <c r="M73" i="28"/>
  <c r="B74" i="28"/>
  <c r="C74" i="28"/>
  <c r="D74" i="28"/>
  <c r="E74" i="28"/>
  <c r="F74" i="28"/>
  <c r="G74" i="28"/>
  <c r="H74" i="28"/>
  <c r="I74" i="28"/>
  <c r="J74" i="28"/>
  <c r="K74" i="28"/>
  <c r="L74" i="28"/>
  <c r="M74" i="28"/>
  <c r="B75" i="28"/>
  <c r="C75" i="28"/>
  <c r="D75" i="28"/>
  <c r="E75" i="28"/>
  <c r="F75" i="28"/>
  <c r="G75" i="28"/>
  <c r="H75" i="28"/>
  <c r="I75" i="28"/>
  <c r="J75" i="28"/>
  <c r="K75" i="28"/>
  <c r="L75" i="28"/>
  <c r="M75" i="28"/>
  <c r="B77" i="28"/>
  <c r="C77" i="28"/>
  <c r="D77" i="28"/>
  <c r="E77" i="28"/>
  <c r="F77" i="28"/>
  <c r="G77" i="28"/>
  <c r="H77" i="28"/>
  <c r="I77" i="28"/>
  <c r="J77" i="28"/>
  <c r="K77" i="28"/>
  <c r="L77" i="28"/>
  <c r="M77" i="28"/>
  <c r="B78" i="28"/>
  <c r="C78" i="28"/>
  <c r="D78" i="28"/>
  <c r="E78" i="28"/>
  <c r="F78" i="28"/>
  <c r="G78" i="28"/>
  <c r="H78" i="28"/>
  <c r="I78" i="28"/>
  <c r="J78" i="28"/>
  <c r="K78" i="28"/>
  <c r="L78" i="28"/>
  <c r="M78" i="28"/>
  <c r="B79" i="28"/>
  <c r="C79" i="28"/>
  <c r="D79" i="28"/>
  <c r="E79" i="28"/>
  <c r="F79" i="28"/>
  <c r="G79" i="28"/>
  <c r="H79" i="28"/>
  <c r="I79" i="28"/>
  <c r="J79" i="28"/>
  <c r="K79" i="28"/>
  <c r="L79" i="28"/>
  <c r="M79" i="28"/>
  <c r="B80" i="28"/>
  <c r="C80" i="28"/>
  <c r="D80" i="28"/>
  <c r="E80" i="28"/>
  <c r="F80" i="28"/>
  <c r="G80" i="28"/>
  <c r="H80" i="28"/>
  <c r="I80" i="28"/>
  <c r="J80" i="28"/>
  <c r="K80" i="28"/>
  <c r="L80" i="28"/>
  <c r="M80" i="28"/>
  <c r="B81" i="28"/>
  <c r="C81" i="28"/>
  <c r="D81" i="28"/>
  <c r="E81" i="28"/>
  <c r="F81" i="28"/>
  <c r="G81" i="28"/>
  <c r="H81" i="28"/>
  <c r="I81" i="28"/>
  <c r="J81" i="28"/>
  <c r="K81" i="28"/>
  <c r="L81" i="28"/>
  <c r="M81" i="28"/>
  <c r="B82" i="28"/>
  <c r="C82" i="28"/>
  <c r="D82" i="28"/>
  <c r="E82" i="28"/>
  <c r="F82" i="28"/>
  <c r="G82" i="28"/>
  <c r="H82" i="28"/>
  <c r="I82" i="28"/>
  <c r="J82" i="28"/>
  <c r="K82" i="28"/>
  <c r="L82" i="28"/>
  <c r="M82" i="28"/>
  <c r="B83" i="28"/>
  <c r="M317" i="31" s="1"/>
  <c r="Y317" i="31" s="1"/>
  <c r="C83" i="28"/>
  <c r="N317" i="31" s="1"/>
  <c r="Z317" i="31" s="1"/>
  <c r="D83" i="28"/>
  <c r="O317" i="31" s="1"/>
  <c r="AA317" i="31" s="1"/>
  <c r="E83" i="28"/>
  <c r="P317" i="31" s="1"/>
  <c r="AB317" i="31" s="1"/>
  <c r="F83" i="28"/>
  <c r="Q317" i="31" s="1"/>
  <c r="AC317" i="31" s="1"/>
  <c r="G83" i="28"/>
  <c r="R317" i="31" s="1"/>
  <c r="AD317" i="31" s="1"/>
  <c r="H83" i="28"/>
  <c r="S317" i="31" s="1"/>
  <c r="AE317" i="31" s="1"/>
  <c r="I83" i="28"/>
  <c r="T317" i="31" s="1"/>
  <c r="AF317" i="31" s="1"/>
  <c r="J83" i="28"/>
  <c r="U317" i="31" s="1"/>
  <c r="K83" i="28"/>
  <c r="V317" i="31" s="1"/>
  <c r="L83" i="28"/>
  <c r="W317" i="31" s="1"/>
  <c r="M83" i="28"/>
  <c r="X317" i="31" s="1"/>
  <c r="B84" i="28"/>
  <c r="C84" i="28"/>
  <c r="D84" i="28"/>
  <c r="E84" i="28"/>
  <c r="F84" i="28"/>
  <c r="G84" i="28"/>
  <c r="H84" i="28"/>
  <c r="I84" i="28"/>
  <c r="J84" i="28"/>
  <c r="K84" i="28"/>
  <c r="L84" i="28"/>
  <c r="M84" i="28"/>
  <c r="B85" i="28"/>
  <c r="C85" i="28"/>
  <c r="D85" i="28"/>
  <c r="E85" i="28"/>
  <c r="F85" i="28"/>
  <c r="G85" i="28"/>
  <c r="H85" i="28"/>
  <c r="I85" i="28"/>
  <c r="J85" i="28"/>
  <c r="K85" i="28"/>
  <c r="L85" i="28"/>
  <c r="M85" i="28"/>
  <c r="B86" i="28"/>
  <c r="M326" i="31" s="1"/>
  <c r="Y326" i="31" s="1"/>
  <c r="C86" i="28"/>
  <c r="N326" i="31" s="1"/>
  <c r="Z326" i="31" s="1"/>
  <c r="D86" i="28"/>
  <c r="O326" i="31" s="1"/>
  <c r="AA326" i="31" s="1"/>
  <c r="E86" i="28"/>
  <c r="P326" i="31" s="1"/>
  <c r="AB326" i="31" s="1"/>
  <c r="F86" i="28"/>
  <c r="Q326" i="31" s="1"/>
  <c r="AC326" i="31" s="1"/>
  <c r="G86" i="28"/>
  <c r="R326" i="31" s="1"/>
  <c r="AD326" i="31" s="1"/>
  <c r="H86" i="28"/>
  <c r="S326" i="31" s="1"/>
  <c r="AE326" i="31" s="1"/>
  <c r="I86" i="28"/>
  <c r="T326" i="31" s="1"/>
  <c r="AF326" i="31" s="1"/>
  <c r="J86" i="28"/>
  <c r="U326" i="31" s="1"/>
  <c r="K86" i="28"/>
  <c r="V326" i="31" s="1"/>
  <c r="L86" i="28"/>
  <c r="W326" i="31" s="1"/>
  <c r="M86" i="28"/>
  <c r="X326" i="31" s="1"/>
  <c r="B87" i="28"/>
  <c r="C87" i="28"/>
  <c r="D87" i="28"/>
  <c r="E87" i="28"/>
  <c r="F87" i="28"/>
  <c r="G87" i="28"/>
  <c r="H87" i="28"/>
  <c r="I87" i="28"/>
  <c r="J87" i="28"/>
  <c r="K87" i="28"/>
  <c r="L87" i="28"/>
  <c r="M87" i="28"/>
  <c r="B88" i="28"/>
  <c r="C88" i="28"/>
  <c r="D88" i="28"/>
  <c r="E88" i="28"/>
  <c r="F88" i="28"/>
  <c r="G88" i="28"/>
  <c r="H88" i="28"/>
  <c r="I88" i="28"/>
  <c r="J88" i="28"/>
  <c r="K88" i="28"/>
  <c r="L88" i="28"/>
  <c r="M88" i="28"/>
  <c r="B89" i="28"/>
  <c r="C89" i="28"/>
  <c r="D89" i="28"/>
  <c r="E89" i="28"/>
  <c r="F89" i="28"/>
  <c r="G89" i="28"/>
  <c r="H89" i="28"/>
  <c r="I89" i="28"/>
  <c r="J89" i="28"/>
  <c r="K89" i="28"/>
  <c r="L89" i="28"/>
  <c r="M89" i="28"/>
  <c r="B90" i="28"/>
  <c r="C90" i="28"/>
  <c r="D90" i="28"/>
  <c r="E90" i="28"/>
  <c r="F90" i="28"/>
  <c r="G90" i="28"/>
  <c r="H90" i="28"/>
  <c r="I90" i="28"/>
  <c r="J90" i="28"/>
  <c r="K90" i="28"/>
  <c r="L90" i="28"/>
  <c r="M90" i="28"/>
  <c r="B91" i="28"/>
  <c r="C91" i="28"/>
  <c r="D91" i="28"/>
  <c r="E91" i="28"/>
  <c r="F91" i="28"/>
  <c r="G91" i="28"/>
  <c r="H91" i="28"/>
  <c r="I91" i="28"/>
  <c r="J91" i="28"/>
  <c r="K91" i="28"/>
  <c r="L91" i="28"/>
  <c r="M91" i="28"/>
  <c r="B92" i="28"/>
  <c r="C92" i="28"/>
  <c r="D92" i="28"/>
  <c r="E92" i="28"/>
  <c r="F92" i="28"/>
  <c r="G92" i="28"/>
  <c r="H92" i="28"/>
  <c r="I92" i="28"/>
  <c r="J92" i="28"/>
  <c r="K92" i="28"/>
  <c r="L92" i="28"/>
  <c r="M92" i="28"/>
  <c r="B93" i="28"/>
  <c r="M370" i="31" s="1"/>
  <c r="Y370" i="31" s="1"/>
  <c r="C93" i="28"/>
  <c r="N370" i="31" s="1"/>
  <c r="Z370" i="31" s="1"/>
  <c r="D93" i="28"/>
  <c r="O370" i="31" s="1"/>
  <c r="AA370" i="31" s="1"/>
  <c r="E93" i="28"/>
  <c r="P370" i="31" s="1"/>
  <c r="AB370" i="31" s="1"/>
  <c r="F93" i="28"/>
  <c r="Q370" i="31" s="1"/>
  <c r="AC370" i="31" s="1"/>
  <c r="G93" i="28"/>
  <c r="R370" i="31" s="1"/>
  <c r="AD370" i="31" s="1"/>
  <c r="H93" i="28"/>
  <c r="S370" i="31" s="1"/>
  <c r="AE370" i="31" s="1"/>
  <c r="I93" i="28"/>
  <c r="T370" i="31" s="1"/>
  <c r="AF370" i="31" s="1"/>
  <c r="J93" i="28"/>
  <c r="U370" i="31" s="1"/>
  <c r="K93" i="28"/>
  <c r="V370" i="31" s="1"/>
  <c r="L93" i="28"/>
  <c r="W370" i="31" s="1"/>
  <c r="M93" i="28"/>
  <c r="X370" i="31" s="1"/>
  <c r="B94" i="28"/>
  <c r="C94" i="28"/>
  <c r="D94" i="28"/>
  <c r="E94" i="28"/>
  <c r="F94" i="28"/>
  <c r="G94" i="28"/>
  <c r="H94" i="28"/>
  <c r="I94" i="28"/>
  <c r="J94" i="28"/>
  <c r="K94" i="28"/>
  <c r="L94" i="28"/>
  <c r="M94" i="28"/>
  <c r="B95" i="28"/>
  <c r="C95" i="28"/>
  <c r="D95" i="28"/>
  <c r="E95" i="28"/>
  <c r="F95" i="28"/>
  <c r="G95" i="28"/>
  <c r="H95" i="28"/>
  <c r="I95" i="28"/>
  <c r="J95" i="28"/>
  <c r="K95" i="28"/>
  <c r="L95" i="28"/>
  <c r="M95" i="28"/>
  <c r="B96" i="28"/>
  <c r="C96" i="28"/>
  <c r="D96" i="28"/>
  <c r="E96" i="28"/>
  <c r="F96" i="28"/>
  <c r="G96" i="28"/>
  <c r="H96" i="28"/>
  <c r="I96" i="28"/>
  <c r="J96" i="28"/>
  <c r="K96" i="28"/>
  <c r="L96" i="28"/>
  <c r="M96" i="28"/>
  <c r="B97" i="28"/>
  <c r="C97" i="28"/>
  <c r="D97" i="28"/>
  <c r="E97" i="28"/>
  <c r="F97" i="28"/>
  <c r="G97" i="28"/>
  <c r="H97" i="28"/>
  <c r="I97" i="28"/>
  <c r="J97" i="28"/>
  <c r="K97" i="28"/>
  <c r="L97" i="28"/>
  <c r="M97" i="28"/>
  <c r="B98" i="28"/>
  <c r="C98" i="28"/>
  <c r="D98" i="28"/>
  <c r="E98" i="28"/>
  <c r="F98" i="28"/>
  <c r="G98" i="28"/>
  <c r="H98" i="28"/>
  <c r="I98" i="28"/>
  <c r="J98" i="28"/>
  <c r="K98" i="28"/>
  <c r="L98" i="28"/>
  <c r="M98" i="28"/>
  <c r="B99" i="28"/>
  <c r="M379" i="31" s="1"/>
  <c r="Y379" i="31" s="1"/>
  <c r="C99" i="28"/>
  <c r="N379" i="31" s="1"/>
  <c r="Z379" i="31" s="1"/>
  <c r="D99" i="28"/>
  <c r="O379" i="31" s="1"/>
  <c r="AA379" i="31" s="1"/>
  <c r="E99" i="28"/>
  <c r="P379" i="31" s="1"/>
  <c r="AB379" i="31" s="1"/>
  <c r="F99" i="28"/>
  <c r="Q379" i="31" s="1"/>
  <c r="AC379" i="31" s="1"/>
  <c r="G99" i="28"/>
  <c r="R379" i="31" s="1"/>
  <c r="AD379" i="31" s="1"/>
  <c r="H99" i="28"/>
  <c r="S379" i="31" s="1"/>
  <c r="AE379" i="31" s="1"/>
  <c r="I99" i="28"/>
  <c r="T379" i="31" s="1"/>
  <c r="AF379" i="31" s="1"/>
  <c r="J99" i="28"/>
  <c r="U379" i="31" s="1"/>
  <c r="K99" i="28"/>
  <c r="V379" i="31" s="1"/>
  <c r="L99" i="28"/>
  <c r="W379" i="31" s="1"/>
  <c r="M99" i="28"/>
  <c r="X379" i="31" s="1"/>
  <c r="B100" i="28"/>
  <c r="C100" i="28"/>
  <c r="D100" i="28"/>
  <c r="E100" i="28"/>
  <c r="F100" i="28"/>
  <c r="G100" i="28"/>
  <c r="H100" i="28"/>
  <c r="I100" i="28"/>
  <c r="J100" i="28"/>
  <c r="K100" i="28"/>
  <c r="L100" i="28"/>
  <c r="M100" i="28"/>
  <c r="B101" i="28"/>
  <c r="C101" i="28"/>
  <c r="D101" i="28"/>
  <c r="E101" i="28"/>
  <c r="F101" i="28"/>
  <c r="G101" i="28"/>
  <c r="H101" i="28"/>
  <c r="I101" i="28"/>
  <c r="J101" i="28"/>
  <c r="K101" i="28"/>
  <c r="L101" i="28"/>
  <c r="M101" i="28"/>
  <c r="B102" i="28"/>
  <c r="M403" i="31" s="1"/>
  <c r="Y403" i="31" s="1"/>
  <c r="C102" i="28"/>
  <c r="N403" i="31" s="1"/>
  <c r="Z403" i="31" s="1"/>
  <c r="D102" i="28"/>
  <c r="O403" i="31" s="1"/>
  <c r="AA403" i="31" s="1"/>
  <c r="E102" i="28"/>
  <c r="P403" i="31" s="1"/>
  <c r="AB403" i="31" s="1"/>
  <c r="F102" i="28"/>
  <c r="Q403" i="31" s="1"/>
  <c r="AC403" i="31" s="1"/>
  <c r="G102" i="28"/>
  <c r="R403" i="31" s="1"/>
  <c r="AD403" i="31" s="1"/>
  <c r="H102" i="28"/>
  <c r="S403" i="31" s="1"/>
  <c r="AE403" i="31" s="1"/>
  <c r="I102" i="28"/>
  <c r="T403" i="31" s="1"/>
  <c r="AF403" i="31" s="1"/>
  <c r="J102" i="28"/>
  <c r="U403" i="31" s="1"/>
  <c r="K102" i="28"/>
  <c r="V403" i="31" s="1"/>
  <c r="L102" i="28"/>
  <c r="W403" i="31" s="1"/>
  <c r="M102" i="28"/>
  <c r="X403" i="31" s="1"/>
  <c r="B103" i="28"/>
  <c r="C103" i="28"/>
  <c r="D103" i="28"/>
  <c r="E103" i="28"/>
  <c r="F103" i="28"/>
  <c r="G103" i="28"/>
  <c r="H103" i="28"/>
  <c r="I103" i="28"/>
  <c r="J103" i="28"/>
  <c r="K103" i="28"/>
  <c r="L103" i="28"/>
  <c r="M103" i="28"/>
  <c r="B104" i="28"/>
  <c r="C104" i="28"/>
  <c r="D104" i="28"/>
  <c r="E104" i="28"/>
  <c r="F104" i="28"/>
  <c r="G104" i="28"/>
  <c r="H104" i="28"/>
  <c r="I104" i="28"/>
  <c r="J104" i="28"/>
  <c r="K104" i="28"/>
  <c r="L104" i="28"/>
  <c r="M104" i="28"/>
  <c r="B105" i="28"/>
  <c r="M406" i="31" s="1"/>
  <c r="C105" i="28"/>
  <c r="N406" i="31" s="1"/>
  <c r="D105" i="28"/>
  <c r="O406" i="31" s="1"/>
  <c r="E105" i="28"/>
  <c r="P406" i="31" s="1"/>
  <c r="F105" i="28"/>
  <c r="Q406" i="31" s="1"/>
  <c r="G105" i="28"/>
  <c r="R406" i="31" s="1"/>
  <c r="H105" i="28"/>
  <c r="S406" i="31" s="1"/>
  <c r="I105" i="28"/>
  <c r="T406" i="31" s="1"/>
  <c r="J105" i="28"/>
  <c r="K105" i="28"/>
  <c r="L105" i="28"/>
  <c r="M105" i="28"/>
  <c r="B106" i="28"/>
  <c r="C106" i="28"/>
  <c r="D106" i="28"/>
  <c r="E106" i="28"/>
  <c r="F106" i="28"/>
  <c r="G106" i="28"/>
  <c r="H106" i="28"/>
  <c r="I106" i="28"/>
  <c r="J106" i="28"/>
  <c r="K106" i="28"/>
  <c r="L106" i="28"/>
  <c r="M106" i="28"/>
  <c r="B107" i="28"/>
  <c r="C107" i="28"/>
  <c r="D107" i="28"/>
  <c r="E107" i="28"/>
  <c r="F107" i="28"/>
  <c r="G107" i="28"/>
  <c r="H107" i="28"/>
  <c r="I107" i="28"/>
  <c r="J107" i="28"/>
  <c r="K107" i="28"/>
  <c r="L107" i="28"/>
  <c r="M107" i="28"/>
  <c r="B108" i="28"/>
  <c r="M422" i="31" s="1"/>
  <c r="Y422" i="31" s="1"/>
  <c r="C108" i="28"/>
  <c r="N422" i="31" s="1"/>
  <c r="Z422" i="31" s="1"/>
  <c r="D108" i="28"/>
  <c r="O422" i="31" s="1"/>
  <c r="AA422" i="31" s="1"/>
  <c r="E108" i="28"/>
  <c r="P422" i="31" s="1"/>
  <c r="AB422" i="31" s="1"/>
  <c r="F108" i="28"/>
  <c r="Q422" i="31" s="1"/>
  <c r="AC422" i="31" s="1"/>
  <c r="G108" i="28"/>
  <c r="R422" i="31" s="1"/>
  <c r="AD422" i="31" s="1"/>
  <c r="H108" i="28"/>
  <c r="S422" i="31" s="1"/>
  <c r="AE422" i="31" s="1"/>
  <c r="I108" i="28"/>
  <c r="T422" i="31" s="1"/>
  <c r="AF422" i="31" s="1"/>
  <c r="J108" i="28"/>
  <c r="U422" i="31" s="1"/>
  <c r="K108" i="28"/>
  <c r="V422" i="31" s="1"/>
  <c r="L108" i="28"/>
  <c r="W422" i="31" s="1"/>
  <c r="M108" i="28"/>
  <c r="X422" i="31" s="1"/>
  <c r="B109" i="28"/>
  <c r="C109" i="28"/>
  <c r="D109" i="28"/>
  <c r="E109" i="28"/>
  <c r="F109" i="28"/>
  <c r="G109" i="28"/>
  <c r="H109" i="28"/>
  <c r="I109" i="28"/>
  <c r="J109" i="28"/>
  <c r="K109" i="28"/>
  <c r="L109" i="28"/>
  <c r="M109" i="28"/>
  <c r="B110" i="28"/>
  <c r="C110" i="28"/>
  <c r="D110" i="28"/>
  <c r="E110" i="28"/>
  <c r="F110" i="28"/>
  <c r="G110" i="28"/>
  <c r="H110" i="28"/>
  <c r="I110" i="28"/>
  <c r="J110" i="28"/>
  <c r="K110" i="28"/>
  <c r="L110" i="28"/>
  <c r="M110" i="28"/>
  <c r="C10" i="28"/>
  <c r="D10" i="28"/>
  <c r="E10" i="28"/>
  <c r="F10" i="28"/>
  <c r="G10" i="28"/>
  <c r="H10" i="28"/>
  <c r="I10" i="28"/>
  <c r="J10" i="28"/>
  <c r="K10" i="28"/>
  <c r="L10" i="28"/>
  <c r="M10" i="28"/>
  <c r="B10" i="28"/>
  <c r="B11" i="23"/>
  <c r="C11" i="23"/>
  <c r="D11" i="23"/>
  <c r="E11" i="23"/>
  <c r="F11" i="23"/>
  <c r="G11" i="23"/>
  <c r="H11" i="23"/>
  <c r="I11" i="23"/>
  <c r="J11" i="23"/>
  <c r="K11" i="23"/>
  <c r="L11" i="23"/>
  <c r="M11" i="23"/>
  <c r="B12" i="23"/>
  <c r="C12" i="23"/>
  <c r="D12" i="23"/>
  <c r="E12" i="23"/>
  <c r="F12" i="23"/>
  <c r="G12" i="23"/>
  <c r="H12" i="23"/>
  <c r="I12" i="23"/>
  <c r="J12" i="23"/>
  <c r="K12" i="23"/>
  <c r="L12" i="23"/>
  <c r="M12" i="23"/>
  <c r="B13" i="23"/>
  <c r="M20" i="25" s="1"/>
  <c r="C13" i="23"/>
  <c r="N20" i="25" s="1"/>
  <c r="D13" i="23"/>
  <c r="O20" i="25" s="1"/>
  <c r="E13" i="23"/>
  <c r="P20" i="25" s="1"/>
  <c r="F13" i="23"/>
  <c r="Q20" i="25" s="1"/>
  <c r="G13" i="23"/>
  <c r="R20" i="25" s="1"/>
  <c r="H13" i="23"/>
  <c r="S20" i="25" s="1"/>
  <c r="I13" i="23"/>
  <c r="T20" i="25" s="1"/>
  <c r="J13" i="23"/>
  <c r="U20" i="25" s="1"/>
  <c r="K13" i="23"/>
  <c r="V20" i="25" s="1"/>
  <c r="L13" i="23"/>
  <c r="W20" i="25" s="1"/>
  <c r="M13" i="23"/>
  <c r="X20" i="25" s="1"/>
  <c r="B14" i="23"/>
  <c r="C14" i="23"/>
  <c r="D14" i="23"/>
  <c r="E14" i="23"/>
  <c r="F14" i="23"/>
  <c r="G14" i="23"/>
  <c r="H14" i="23"/>
  <c r="I14" i="23"/>
  <c r="J14" i="23"/>
  <c r="K14" i="23"/>
  <c r="L14" i="23"/>
  <c r="M14" i="23"/>
  <c r="B15" i="23"/>
  <c r="C15" i="23"/>
  <c r="D15" i="23"/>
  <c r="E15" i="23"/>
  <c r="F15" i="23"/>
  <c r="G15" i="23"/>
  <c r="H15" i="23"/>
  <c r="I15" i="23"/>
  <c r="J15" i="23"/>
  <c r="K15" i="23"/>
  <c r="L15" i="23"/>
  <c r="M15" i="23"/>
  <c r="B16" i="23"/>
  <c r="C16" i="23"/>
  <c r="D16" i="23"/>
  <c r="E16" i="23"/>
  <c r="F16" i="23"/>
  <c r="G16" i="23"/>
  <c r="H16" i="23"/>
  <c r="I16" i="23"/>
  <c r="J16" i="23"/>
  <c r="K16" i="23"/>
  <c r="L16" i="23"/>
  <c r="M16" i="23"/>
  <c r="B17" i="23"/>
  <c r="C17" i="23"/>
  <c r="D17" i="23"/>
  <c r="E17" i="23"/>
  <c r="F17" i="23"/>
  <c r="G17" i="23"/>
  <c r="H17" i="23"/>
  <c r="I17" i="23"/>
  <c r="J17" i="23"/>
  <c r="K17" i="23"/>
  <c r="L17" i="23"/>
  <c r="M17" i="23"/>
  <c r="B18" i="23"/>
  <c r="C18" i="23"/>
  <c r="D18" i="23"/>
  <c r="E18" i="23"/>
  <c r="F18" i="23"/>
  <c r="G18" i="23"/>
  <c r="H18" i="23"/>
  <c r="I18" i="23"/>
  <c r="J18" i="23"/>
  <c r="K18" i="23"/>
  <c r="L18" i="23"/>
  <c r="M18" i="23"/>
  <c r="B19" i="23"/>
  <c r="C19" i="23"/>
  <c r="D19" i="23"/>
  <c r="E19" i="23"/>
  <c r="F19" i="23"/>
  <c r="G19" i="23"/>
  <c r="H19" i="23"/>
  <c r="I19" i="23"/>
  <c r="J19" i="23"/>
  <c r="K19" i="23"/>
  <c r="L19" i="23"/>
  <c r="M19" i="23"/>
  <c r="B20" i="23"/>
  <c r="C20" i="23"/>
  <c r="D20" i="23"/>
  <c r="E20" i="23"/>
  <c r="F20" i="23"/>
  <c r="G20" i="23"/>
  <c r="H20" i="23"/>
  <c r="I20" i="23"/>
  <c r="J20" i="23"/>
  <c r="K20" i="23"/>
  <c r="L20" i="23"/>
  <c r="M20" i="23"/>
  <c r="B21" i="23"/>
  <c r="C21" i="23"/>
  <c r="D21" i="23"/>
  <c r="E21" i="23"/>
  <c r="F21" i="23"/>
  <c r="G21" i="23"/>
  <c r="H21" i="23"/>
  <c r="I21" i="23"/>
  <c r="J21" i="23"/>
  <c r="K21" i="23"/>
  <c r="L21" i="23"/>
  <c r="M21" i="23"/>
  <c r="B22" i="23"/>
  <c r="C22" i="23"/>
  <c r="D22" i="23"/>
  <c r="E22" i="23"/>
  <c r="F22" i="23"/>
  <c r="G22" i="23"/>
  <c r="H22" i="23"/>
  <c r="I22" i="23"/>
  <c r="J22" i="23"/>
  <c r="K22" i="23"/>
  <c r="L22" i="23"/>
  <c r="M22" i="23"/>
  <c r="B23" i="23"/>
  <c r="M30" i="25" s="1"/>
  <c r="C23" i="23"/>
  <c r="N30" i="25" s="1"/>
  <c r="D23" i="23"/>
  <c r="O30" i="25" s="1"/>
  <c r="E23" i="23"/>
  <c r="P30" i="25" s="1"/>
  <c r="F23" i="23"/>
  <c r="Q30" i="25" s="1"/>
  <c r="G23" i="23"/>
  <c r="R30" i="25" s="1"/>
  <c r="H23" i="23"/>
  <c r="S30" i="25" s="1"/>
  <c r="I23" i="23"/>
  <c r="T30" i="25" s="1"/>
  <c r="J23" i="23"/>
  <c r="U30" i="25" s="1"/>
  <c r="K23" i="23"/>
  <c r="V30" i="25" s="1"/>
  <c r="L23" i="23"/>
  <c r="W30" i="25" s="1"/>
  <c r="M23" i="23"/>
  <c r="X30" i="25" s="1"/>
  <c r="B24" i="23"/>
  <c r="C24" i="23"/>
  <c r="D24" i="23"/>
  <c r="E24" i="23"/>
  <c r="F24" i="23"/>
  <c r="G24" i="23"/>
  <c r="H24" i="23"/>
  <c r="I24" i="23"/>
  <c r="J24" i="23"/>
  <c r="K24" i="23"/>
  <c r="L24" i="23"/>
  <c r="M24" i="23"/>
  <c r="B25" i="23"/>
  <c r="C25" i="23"/>
  <c r="D25" i="23"/>
  <c r="E25" i="23"/>
  <c r="F25" i="23"/>
  <c r="G25" i="23"/>
  <c r="H25" i="23"/>
  <c r="I25" i="23"/>
  <c r="J25" i="23"/>
  <c r="K25" i="23"/>
  <c r="L25" i="23"/>
  <c r="M25" i="23"/>
  <c r="B26" i="23"/>
  <c r="C26" i="23"/>
  <c r="D26" i="23"/>
  <c r="E26" i="23"/>
  <c r="F26" i="23"/>
  <c r="G26" i="23"/>
  <c r="H26" i="23"/>
  <c r="I26" i="23"/>
  <c r="J26" i="23"/>
  <c r="K26" i="23"/>
  <c r="L26" i="23"/>
  <c r="M26" i="23"/>
  <c r="B27" i="23"/>
  <c r="C27" i="23"/>
  <c r="D27" i="23"/>
  <c r="E27" i="23"/>
  <c r="F27" i="23"/>
  <c r="G27" i="23"/>
  <c r="H27" i="23"/>
  <c r="I27" i="23"/>
  <c r="J27" i="23"/>
  <c r="K27" i="23"/>
  <c r="L27" i="23"/>
  <c r="M27" i="23"/>
  <c r="B28" i="23"/>
  <c r="C28" i="23"/>
  <c r="D28" i="23"/>
  <c r="E28" i="23"/>
  <c r="F28" i="23"/>
  <c r="G28" i="23"/>
  <c r="H28" i="23"/>
  <c r="I28" i="23"/>
  <c r="J28" i="23"/>
  <c r="K28" i="23"/>
  <c r="L28" i="23"/>
  <c r="M28" i="23"/>
  <c r="B29" i="23"/>
  <c r="C29" i="23"/>
  <c r="D29" i="23"/>
  <c r="E29" i="23"/>
  <c r="F29" i="23"/>
  <c r="G29" i="23"/>
  <c r="H29" i="23"/>
  <c r="I29" i="23"/>
  <c r="J29" i="23"/>
  <c r="K29" i="23"/>
  <c r="L29" i="23"/>
  <c r="M29" i="23"/>
  <c r="B30" i="23"/>
  <c r="C30" i="23"/>
  <c r="D30" i="23"/>
  <c r="E30" i="23"/>
  <c r="F30" i="23"/>
  <c r="G30" i="23"/>
  <c r="H30" i="23"/>
  <c r="I30" i="23"/>
  <c r="J30" i="23"/>
  <c r="K30" i="23"/>
  <c r="L30" i="23"/>
  <c r="M30" i="23"/>
  <c r="B31" i="23"/>
  <c r="M40" i="25" s="1"/>
  <c r="Y40" i="25" s="1"/>
  <c r="C31" i="23"/>
  <c r="N40" i="25" s="1"/>
  <c r="Z40" i="25" s="1"/>
  <c r="D31" i="23"/>
  <c r="O40" i="25" s="1"/>
  <c r="AA40" i="25" s="1"/>
  <c r="E31" i="23"/>
  <c r="P40" i="25" s="1"/>
  <c r="AB40" i="25" s="1"/>
  <c r="F31" i="23"/>
  <c r="Q40" i="25" s="1"/>
  <c r="AC40" i="25" s="1"/>
  <c r="G31" i="23"/>
  <c r="R40" i="25" s="1"/>
  <c r="AD40" i="25" s="1"/>
  <c r="H31" i="23"/>
  <c r="S40" i="25" s="1"/>
  <c r="AE40" i="25" s="1"/>
  <c r="I31" i="23"/>
  <c r="T40" i="25" s="1"/>
  <c r="AF40" i="25" s="1"/>
  <c r="J31" i="23"/>
  <c r="U40" i="25" s="1"/>
  <c r="K31" i="23"/>
  <c r="V40" i="25" s="1"/>
  <c r="L31" i="23"/>
  <c r="W40" i="25" s="1"/>
  <c r="M31" i="23"/>
  <c r="X40" i="25" s="1"/>
  <c r="B32" i="23"/>
  <c r="C32" i="23"/>
  <c r="D32" i="23"/>
  <c r="E32" i="23"/>
  <c r="F32" i="23"/>
  <c r="M44" i="25" s="1"/>
  <c r="G32" i="23"/>
  <c r="H32" i="23"/>
  <c r="I32" i="23"/>
  <c r="J32" i="23"/>
  <c r="K32" i="23"/>
  <c r="L32" i="23"/>
  <c r="M32" i="23"/>
  <c r="B33" i="23"/>
  <c r="C33" i="23"/>
  <c r="D33" i="23"/>
  <c r="E33" i="23"/>
  <c r="F33" i="23"/>
  <c r="G33" i="23"/>
  <c r="H33" i="23"/>
  <c r="I33" i="23"/>
  <c r="J33" i="23"/>
  <c r="K33" i="23"/>
  <c r="L33" i="23"/>
  <c r="M33" i="23"/>
  <c r="B34" i="23"/>
  <c r="C34" i="23"/>
  <c r="D34" i="23"/>
  <c r="E34" i="23"/>
  <c r="F34" i="23"/>
  <c r="G34" i="23"/>
  <c r="H34" i="23"/>
  <c r="I34" i="23"/>
  <c r="J34" i="23"/>
  <c r="K34" i="23"/>
  <c r="L34" i="23"/>
  <c r="M34" i="23"/>
  <c r="B35" i="23"/>
  <c r="C35" i="23"/>
  <c r="D35" i="23"/>
  <c r="E35" i="23"/>
  <c r="F35" i="23"/>
  <c r="G35" i="23"/>
  <c r="H35" i="23"/>
  <c r="I35" i="23"/>
  <c r="J35" i="23"/>
  <c r="K35" i="23"/>
  <c r="L35" i="23"/>
  <c r="M35" i="23"/>
  <c r="B36" i="23"/>
  <c r="M54" i="25" s="1"/>
  <c r="C36" i="23"/>
  <c r="N54" i="25" s="1"/>
  <c r="D36" i="23"/>
  <c r="O54" i="25" s="1"/>
  <c r="E36" i="23"/>
  <c r="P54" i="25" s="1"/>
  <c r="F36" i="23"/>
  <c r="Q54" i="25" s="1"/>
  <c r="G36" i="23"/>
  <c r="R54" i="25" s="1"/>
  <c r="H36" i="23"/>
  <c r="S54" i="25" s="1"/>
  <c r="I36" i="23"/>
  <c r="T54" i="25" s="1"/>
  <c r="J36" i="23"/>
  <c r="U54" i="25" s="1"/>
  <c r="K36" i="23"/>
  <c r="V54" i="25" s="1"/>
  <c r="L36" i="23"/>
  <c r="W54" i="25" s="1"/>
  <c r="M36" i="23"/>
  <c r="X54" i="25" s="1"/>
  <c r="B37" i="23"/>
  <c r="C37" i="23"/>
  <c r="D37" i="23"/>
  <c r="E37" i="23"/>
  <c r="F37" i="23"/>
  <c r="G37" i="23"/>
  <c r="H37" i="23"/>
  <c r="I37" i="23"/>
  <c r="J37" i="23"/>
  <c r="K37" i="23"/>
  <c r="L37" i="23"/>
  <c r="M37" i="23"/>
  <c r="B38" i="23"/>
  <c r="C38" i="23"/>
  <c r="D38" i="23"/>
  <c r="E38" i="23"/>
  <c r="F38" i="23"/>
  <c r="G38" i="23"/>
  <c r="H38" i="23"/>
  <c r="I38" i="23"/>
  <c r="J38" i="23"/>
  <c r="K38" i="23"/>
  <c r="L38" i="23"/>
  <c r="M38" i="23"/>
  <c r="B39" i="23"/>
  <c r="C39" i="23"/>
  <c r="D39" i="23"/>
  <c r="E39" i="23"/>
  <c r="F39" i="23"/>
  <c r="G39" i="23"/>
  <c r="H39" i="23"/>
  <c r="I39" i="23"/>
  <c r="J39" i="23"/>
  <c r="K39" i="23"/>
  <c r="L39" i="23"/>
  <c r="M39" i="23"/>
  <c r="B40" i="23"/>
  <c r="M60" i="25" s="1"/>
  <c r="Y60" i="25" s="1"/>
  <c r="C40" i="23"/>
  <c r="N60" i="25" s="1"/>
  <c r="Z60" i="25" s="1"/>
  <c r="D40" i="23"/>
  <c r="O60" i="25" s="1"/>
  <c r="AA60" i="25" s="1"/>
  <c r="E40" i="23"/>
  <c r="P60" i="25" s="1"/>
  <c r="AB60" i="25" s="1"/>
  <c r="F40" i="23"/>
  <c r="Q60" i="25" s="1"/>
  <c r="AC60" i="25" s="1"/>
  <c r="G40" i="23"/>
  <c r="R60" i="25" s="1"/>
  <c r="AD60" i="25" s="1"/>
  <c r="H40" i="23"/>
  <c r="S60" i="25" s="1"/>
  <c r="AE60" i="25" s="1"/>
  <c r="I40" i="23"/>
  <c r="T60" i="25" s="1"/>
  <c r="AF60" i="25" s="1"/>
  <c r="J40" i="23"/>
  <c r="U60" i="25" s="1"/>
  <c r="K40" i="23"/>
  <c r="V60" i="25" s="1"/>
  <c r="L40" i="23"/>
  <c r="W60" i="25" s="1"/>
  <c r="M40" i="23"/>
  <c r="X60" i="25" s="1"/>
  <c r="B41" i="23"/>
  <c r="C41" i="23"/>
  <c r="D41" i="23"/>
  <c r="E41" i="23"/>
  <c r="F41" i="23"/>
  <c r="G41" i="23"/>
  <c r="H41" i="23"/>
  <c r="I41" i="23"/>
  <c r="J41" i="23"/>
  <c r="K41" i="23"/>
  <c r="L41" i="23"/>
  <c r="M41" i="23"/>
  <c r="B42" i="23"/>
  <c r="C42" i="23"/>
  <c r="D42" i="23"/>
  <c r="E42" i="23"/>
  <c r="F42" i="23"/>
  <c r="G42" i="23"/>
  <c r="H42" i="23"/>
  <c r="I42" i="23"/>
  <c r="J42" i="23"/>
  <c r="K42" i="23"/>
  <c r="L42" i="23"/>
  <c r="M42" i="23"/>
  <c r="B43" i="23"/>
  <c r="M70" i="25" s="1"/>
  <c r="Y70" i="25" s="1"/>
  <c r="C43" i="23"/>
  <c r="N70" i="25" s="1"/>
  <c r="Z70" i="25" s="1"/>
  <c r="D43" i="23"/>
  <c r="O70" i="25" s="1"/>
  <c r="AA70" i="25" s="1"/>
  <c r="E43" i="23"/>
  <c r="P70" i="25" s="1"/>
  <c r="AB70" i="25" s="1"/>
  <c r="F43" i="23"/>
  <c r="Q70" i="25" s="1"/>
  <c r="AC70" i="25" s="1"/>
  <c r="G43" i="23"/>
  <c r="R70" i="25" s="1"/>
  <c r="AD70" i="25" s="1"/>
  <c r="H43" i="23"/>
  <c r="S70" i="25" s="1"/>
  <c r="AE70" i="25" s="1"/>
  <c r="I43" i="23"/>
  <c r="T70" i="25" s="1"/>
  <c r="AF70" i="25" s="1"/>
  <c r="J43" i="23"/>
  <c r="U70" i="25" s="1"/>
  <c r="K43" i="23"/>
  <c r="V70" i="25" s="1"/>
  <c r="L43" i="23"/>
  <c r="W70" i="25" s="1"/>
  <c r="M43" i="23"/>
  <c r="X70" i="25" s="1"/>
  <c r="B44" i="23"/>
  <c r="C44" i="23"/>
  <c r="D44" i="23"/>
  <c r="E44" i="23"/>
  <c r="F44" i="23"/>
  <c r="G44" i="23"/>
  <c r="H44" i="23"/>
  <c r="I44" i="23"/>
  <c r="J44" i="23"/>
  <c r="K44" i="23"/>
  <c r="L44" i="23"/>
  <c r="M44" i="23"/>
  <c r="B45" i="23"/>
  <c r="C45" i="23"/>
  <c r="D45" i="23"/>
  <c r="E45" i="23"/>
  <c r="F45" i="23"/>
  <c r="G45" i="23"/>
  <c r="H45" i="23"/>
  <c r="I45" i="23"/>
  <c r="J45" i="23"/>
  <c r="K45" i="23"/>
  <c r="L45" i="23"/>
  <c r="M45" i="23"/>
  <c r="B46" i="23"/>
  <c r="C46" i="23"/>
  <c r="D46" i="23"/>
  <c r="E46" i="23"/>
  <c r="F46" i="23"/>
  <c r="G46" i="23"/>
  <c r="H46" i="23"/>
  <c r="I46" i="23"/>
  <c r="J46" i="23"/>
  <c r="K46" i="23"/>
  <c r="L46" i="23"/>
  <c r="M46" i="23"/>
  <c r="B47" i="23"/>
  <c r="M78" i="25" s="1"/>
  <c r="Y78" i="25" s="1"/>
  <c r="C47" i="23"/>
  <c r="N78" i="25" s="1"/>
  <c r="Z78" i="25" s="1"/>
  <c r="D47" i="23"/>
  <c r="O78" i="25" s="1"/>
  <c r="AA78" i="25" s="1"/>
  <c r="E47" i="23"/>
  <c r="P78" i="25" s="1"/>
  <c r="AB78" i="25" s="1"/>
  <c r="F47" i="23"/>
  <c r="Q78" i="25" s="1"/>
  <c r="AC78" i="25" s="1"/>
  <c r="G47" i="23"/>
  <c r="R78" i="25" s="1"/>
  <c r="AD78" i="25" s="1"/>
  <c r="H47" i="23"/>
  <c r="S78" i="25" s="1"/>
  <c r="AE78" i="25" s="1"/>
  <c r="I47" i="23"/>
  <c r="T78" i="25" s="1"/>
  <c r="AF78" i="25" s="1"/>
  <c r="J47" i="23"/>
  <c r="U78" i="25" s="1"/>
  <c r="K47" i="23"/>
  <c r="V78" i="25" s="1"/>
  <c r="L47" i="23"/>
  <c r="W78" i="25" s="1"/>
  <c r="M47" i="23"/>
  <c r="X78" i="25" s="1"/>
  <c r="B48" i="23"/>
  <c r="C48" i="23"/>
  <c r="D48" i="23"/>
  <c r="E48" i="23"/>
  <c r="F48" i="23"/>
  <c r="G48" i="23"/>
  <c r="H48" i="23"/>
  <c r="I48" i="23"/>
  <c r="J48" i="23"/>
  <c r="K48" i="23"/>
  <c r="L48" i="23"/>
  <c r="M48" i="23"/>
  <c r="B49" i="23"/>
  <c r="C49" i="23"/>
  <c r="D49" i="23"/>
  <c r="E49" i="23"/>
  <c r="F49" i="23"/>
  <c r="G49" i="23"/>
  <c r="H49" i="23"/>
  <c r="I49" i="23"/>
  <c r="J49" i="23"/>
  <c r="K49" i="23"/>
  <c r="L49" i="23"/>
  <c r="M49" i="23"/>
  <c r="B50" i="23"/>
  <c r="C50" i="23"/>
  <c r="D50" i="23"/>
  <c r="E50" i="23"/>
  <c r="F50" i="23"/>
  <c r="G50" i="23"/>
  <c r="H50" i="23"/>
  <c r="I50" i="23"/>
  <c r="J50" i="23"/>
  <c r="K50" i="23"/>
  <c r="L50" i="23"/>
  <c r="M50" i="23"/>
  <c r="B51" i="23"/>
  <c r="C51" i="23"/>
  <c r="D51" i="23"/>
  <c r="E51" i="23"/>
  <c r="F51" i="23"/>
  <c r="G51" i="23"/>
  <c r="H51" i="23"/>
  <c r="I51" i="23"/>
  <c r="J51" i="23"/>
  <c r="K51" i="23"/>
  <c r="L51" i="23"/>
  <c r="M51" i="23"/>
  <c r="B52" i="23"/>
  <c r="C52" i="23"/>
  <c r="D52" i="23"/>
  <c r="E52" i="23"/>
  <c r="F52" i="23"/>
  <c r="G52" i="23"/>
  <c r="H52" i="23"/>
  <c r="I52" i="23"/>
  <c r="J52" i="23"/>
  <c r="K52" i="23"/>
  <c r="L52" i="23"/>
  <c r="M52" i="23"/>
  <c r="B53" i="23"/>
  <c r="C53" i="23"/>
  <c r="D53" i="23"/>
  <c r="E53" i="23"/>
  <c r="F53" i="23"/>
  <c r="G53" i="23"/>
  <c r="H53" i="23"/>
  <c r="I53" i="23"/>
  <c r="J53" i="23"/>
  <c r="K53" i="23"/>
  <c r="L53" i="23"/>
  <c r="M53" i="23"/>
  <c r="B54" i="23"/>
  <c r="C54" i="23"/>
  <c r="D54" i="23"/>
  <c r="E54" i="23"/>
  <c r="F54" i="23"/>
  <c r="G54" i="23"/>
  <c r="H54" i="23"/>
  <c r="I54" i="23"/>
  <c r="J54" i="23"/>
  <c r="K54" i="23"/>
  <c r="L54" i="23"/>
  <c r="M54" i="23"/>
  <c r="B56" i="23"/>
  <c r="C56" i="23"/>
  <c r="D56" i="23"/>
  <c r="E56" i="23"/>
  <c r="F56" i="23"/>
  <c r="G56" i="23"/>
  <c r="H56" i="23"/>
  <c r="I56" i="23"/>
  <c r="J56" i="23"/>
  <c r="K56" i="23"/>
  <c r="L56" i="23"/>
  <c r="M56" i="23"/>
  <c r="B57" i="23"/>
  <c r="C57" i="23"/>
  <c r="D57" i="23"/>
  <c r="E57" i="23"/>
  <c r="F57" i="23"/>
  <c r="G57" i="23"/>
  <c r="H57" i="23"/>
  <c r="I57" i="23"/>
  <c r="J57" i="23"/>
  <c r="K57" i="23"/>
  <c r="L57" i="23"/>
  <c r="M57" i="23"/>
  <c r="B58" i="23"/>
  <c r="C58" i="23"/>
  <c r="D58" i="23"/>
  <c r="E58" i="23"/>
  <c r="F58" i="23"/>
  <c r="G58" i="23"/>
  <c r="H58" i="23"/>
  <c r="I58" i="23"/>
  <c r="J58" i="23"/>
  <c r="K58" i="23"/>
  <c r="L58" i="23"/>
  <c r="M58" i="23"/>
  <c r="B59" i="23"/>
  <c r="M97" i="25" s="1"/>
  <c r="Y97" i="25" s="1"/>
  <c r="C59" i="23"/>
  <c r="N97" i="25" s="1"/>
  <c r="Z97" i="25" s="1"/>
  <c r="D59" i="23"/>
  <c r="O97" i="25" s="1"/>
  <c r="AA97" i="25" s="1"/>
  <c r="E59" i="23"/>
  <c r="P97" i="25" s="1"/>
  <c r="AB97" i="25" s="1"/>
  <c r="F59" i="23"/>
  <c r="Q97" i="25" s="1"/>
  <c r="AC97" i="25" s="1"/>
  <c r="G59" i="23"/>
  <c r="R97" i="25" s="1"/>
  <c r="AD97" i="25" s="1"/>
  <c r="H59" i="23"/>
  <c r="S97" i="25" s="1"/>
  <c r="AE97" i="25" s="1"/>
  <c r="I59" i="23"/>
  <c r="T97" i="25" s="1"/>
  <c r="AF97" i="25" s="1"/>
  <c r="J59" i="23"/>
  <c r="U97" i="25" s="1"/>
  <c r="K59" i="23"/>
  <c r="V97" i="25" s="1"/>
  <c r="L59" i="23"/>
  <c r="W97" i="25" s="1"/>
  <c r="M59" i="23"/>
  <c r="X97" i="25" s="1"/>
  <c r="B60" i="23"/>
  <c r="C60" i="23"/>
  <c r="D60" i="23"/>
  <c r="E60" i="23"/>
  <c r="F60" i="23"/>
  <c r="G60" i="23"/>
  <c r="H60" i="23"/>
  <c r="I60" i="23"/>
  <c r="J60" i="23"/>
  <c r="K60" i="23"/>
  <c r="L60" i="23"/>
  <c r="M60" i="23"/>
  <c r="B61" i="23"/>
  <c r="C61" i="23"/>
  <c r="D61" i="23"/>
  <c r="E61" i="23"/>
  <c r="F61" i="23"/>
  <c r="G61" i="23"/>
  <c r="H61" i="23"/>
  <c r="I61" i="23"/>
  <c r="J61" i="23"/>
  <c r="K61" i="23"/>
  <c r="L61" i="23"/>
  <c r="M61" i="23"/>
  <c r="B62" i="23"/>
  <c r="M100" i="25" s="1"/>
  <c r="Y100" i="25" s="1"/>
  <c r="C62" i="23"/>
  <c r="N100" i="25" s="1"/>
  <c r="Z100" i="25" s="1"/>
  <c r="D62" i="23"/>
  <c r="O100" i="25" s="1"/>
  <c r="AA100" i="25" s="1"/>
  <c r="E62" i="23"/>
  <c r="P100" i="25" s="1"/>
  <c r="AB100" i="25" s="1"/>
  <c r="F62" i="23"/>
  <c r="Q100" i="25" s="1"/>
  <c r="AC100" i="25" s="1"/>
  <c r="G62" i="23"/>
  <c r="R100" i="25" s="1"/>
  <c r="AD100" i="25" s="1"/>
  <c r="H62" i="23"/>
  <c r="S100" i="25" s="1"/>
  <c r="AE100" i="25" s="1"/>
  <c r="I62" i="23"/>
  <c r="T100" i="25" s="1"/>
  <c r="AF100" i="25" s="1"/>
  <c r="J62" i="23"/>
  <c r="U100" i="25" s="1"/>
  <c r="K62" i="23"/>
  <c r="V100" i="25" s="1"/>
  <c r="L62" i="23"/>
  <c r="W100" i="25" s="1"/>
  <c r="M62" i="23"/>
  <c r="X100" i="25" s="1"/>
  <c r="B63" i="23"/>
  <c r="C63" i="23"/>
  <c r="D63" i="23"/>
  <c r="E63" i="23"/>
  <c r="F63" i="23"/>
  <c r="G63" i="23"/>
  <c r="H63" i="23"/>
  <c r="I63" i="23"/>
  <c r="J63" i="23"/>
  <c r="K63" i="23"/>
  <c r="L63" i="23"/>
  <c r="M63" i="23"/>
  <c r="B64" i="23"/>
  <c r="C64" i="23"/>
  <c r="D64" i="23"/>
  <c r="E64" i="23"/>
  <c r="F64" i="23"/>
  <c r="G64" i="23"/>
  <c r="H64" i="23"/>
  <c r="I64" i="23"/>
  <c r="J64" i="23"/>
  <c r="K64" i="23"/>
  <c r="L64" i="23"/>
  <c r="M64" i="23"/>
  <c r="B65" i="23"/>
  <c r="C65" i="23"/>
  <c r="D65" i="23"/>
  <c r="E65" i="23"/>
  <c r="F65" i="23"/>
  <c r="G65" i="23"/>
  <c r="H65" i="23"/>
  <c r="I65" i="23"/>
  <c r="J65" i="23"/>
  <c r="K65" i="23"/>
  <c r="L65" i="23"/>
  <c r="M65" i="23"/>
  <c r="B66" i="23"/>
  <c r="M106" i="25" s="1"/>
  <c r="Y106" i="25" s="1"/>
  <c r="C66" i="23"/>
  <c r="N106" i="25" s="1"/>
  <c r="Z106" i="25" s="1"/>
  <c r="D66" i="23"/>
  <c r="O106" i="25" s="1"/>
  <c r="AA106" i="25" s="1"/>
  <c r="E66" i="23"/>
  <c r="P106" i="25" s="1"/>
  <c r="AB106" i="25" s="1"/>
  <c r="F66" i="23"/>
  <c r="Q106" i="25" s="1"/>
  <c r="AC106" i="25" s="1"/>
  <c r="G66" i="23"/>
  <c r="R106" i="25" s="1"/>
  <c r="AD106" i="25" s="1"/>
  <c r="H66" i="23"/>
  <c r="S106" i="25" s="1"/>
  <c r="AE106" i="25" s="1"/>
  <c r="I66" i="23"/>
  <c r="T106" i="25" s="1"/>
  <c r="AF106" i="25" s="1"/>
  <c r="J66" i="23"/>
  <c r="U106" i="25" s="1"/>
  <c r="K66" i="23"/>
  <c r="V106" i="25" s="1"/>
  <c r="L66" i="23"/>
  <c r="W106" i="25" s="1"/>
  <c r="M66" i="23"/>
  <c r="X106" i="25" s="1"/>
  <c r="B67" i="23"/>
  <c r="C67" i="23"/>
  <c r="D67" i="23"/>
  <c r="E67" i="23"/>
  <c r="F67" i="23"/>
  <c r="G67" i="23"/>
  <c r="H67" i="23"/>
  <c r="I67" i="23"/>
  <c r="J67" i="23"/>
  <c r="K67" i="23"/>
  <c r="L67" i="23"/>
  <c r="M67" i="23"/>
  <c r="B68" i="23"/>
  <c r="C68" i="23"/>
  <c r="D68" i="23"/>
  <c r="E68" i="23"/>
  <c r="F68" i="23"/>
  <c r="G68" i="23"/>
  <c r="H68" i="23"/>
  <c r="I68" i="23"/>
  <c r="J68" i="23"/>
  <c r="K68" i="23"/>
  <c r="L68" i="23"/>
  <c r="M68" i="23"/>
  <c r="B69" i="23"/>
  <c r="M111" i="25" s="1"/>
  <c r="Y111" i="25" s="1"/>
  <c r="C69" i="23"/>
  <c r="N111" i="25" s="1"/>
  <c r="Z111" i="25" s="1"/>
  <c r="D69" i="23"/>
  <c r="O111" i="25" s="1"/>
  <c r="AA111" i="25" s="1"/>
  <c r="E69" i="23"/>
  <c r="P111" i="25" s="1"/>
  <c r="AB111" i="25" s="1"/>
  <c r="F69" i="23"/>
  <c r="Q111" i="25" s="1"/>
  <c r="AC111" i="25" s="1"/>
  <c r="G69" i="23"/>
  <c r="R111" i="25" s="1"/>
  <c r="AD111" i="25" s="1"/>
  <c r="H69" i="23"/>
  <c r="S111" i="25" s="1"/>
  <c r="AE111" i="25" s="1"/>
  <c r="I69" i="23"/>
  <c r="T111" i="25" s="1"/>
  <c r="AF111" i="25" s="1"/>
  <c r="J69" i="23"/>
  <c r="U111" i="25" s="1"/>
  <c r="K69" i="23"/>
  <c r="V111" i="25" s="1"/>
  <c r="L69" i="23"/>
  <c r="W111" i="25" s="1"/>
  <c r="M69" i="23"/>
  <c r="X111" i="25" s="1"/>
  <c r="B70" i="23"/>
  <c r="C70" i="23"/>
  <c r="D70" i="23"/>
  <c r="E70" i="23"/>
  <c r="F70" i="23"/>
  <c r="G70" i="23"/>
  <c r="H70" i="23"/>
  <c r="I70" i="23"/>
  <c r="J70" i="23"/>
  <c r="K70" i="23"/>
  <c r="L70" i="23"/>
  <c r="M70" i="23"/>
  <c r="B71" i="23"/>
  <c r="C71" i="23"/>
  <c r="D71" i="23"/>
  <c r="E71" i="23"/>
  <c r="F71" i="23"/>
  <c r="G71" i="23"/>
  <c r="H71" i="23"/>
  <c r="I71" i="23"/>
  <c r="J71" i="23"/>
  <c r="K71" i="23"/>
  <c r="L71" i="23"/>
  <c r="M71" i="23"/>
  <c r="B72" i="23"/>
  <c r="C72" i="23"/>
  <c r="D72" i="23"/>
  <c r="E72" i="23"/>
  <c r="F72" i="23"/>
  <c r="G72" i="23"/>
  <c r="H72" i="23"/>
  <c r="I72" i="23"/>
  <c r="J72" i="23"/>
  <c r="K72" i="23"/>
  <c r="L72" i="23"/>
  <c r="M72" i="23"/>
  <c r="B73" i="23"/>
  <c r="C73" i="23"/>
  <c r="D73" i="23"/>
  <c r="E73" i="23"/>
  <c r="F73" i="23"/>
  <c r="G73" i="23"/>
  <c r="H73" i="23"/>
  <c r="I73" i="23"/>
  <c r="J73" i="23"/>
  <c r="K73" i="23"/>
  <c r="L73" i="23"/>
  <c r="M73" i="23"/>
  <c r="B74" i="23"/>
  <c r="C74" i="23"/>
  <c r="D74" i="23"/>
  <c r="E74" i="23"/>
  <c r="F74" i="23"/>
  <c r="G74" i="23"/>
  <c r="H74" i="23"/>
  <c r="I74" i="23"/>
  <c r="J74" i="23"/>
  <c r="K74" i="23"/>
  <c r="L74" i="23"/>
  <c r="M74" i="23"/>
  <c r="B75" i="23"/>
  <c r="C75" i="23"/>
  <c r="D75" i="23"/>
  <c r="E75" i="23"/>
  <c r="F75" i="23"/>
  <c r="G75" i="23"/>
  <c r="H75" i="23"/>
  <c r="I75" i="23"/>
  <c r="J75" i="23"/>
  <c r="K75" i="23"/>
  <c r="L75" i="23"/>
  <c r="M75" i="23"/>
  <c r="B76" i="23"/>
  <c r="M134" i="25" s="1"/>
  <c r="Y134" i="25" s="1"/>
  <c r="C76" i="23"/>
  <c r="N134" i="25" s="1"/>
  <c r="Z134" i="25" s="1"/>
  <c r="D76" i="23"/>
  <c r="O134" i="25" s="1"/>
  <c r="AA134" i="25" s="1"/>
  <c r="E76" i="23"/>
  <c r="P134" i="25" s="1"/>
  <c r="AB134" i="25" s="1"/>
  <c r="F76" i="23"/>
  <c r="Q134" i="25" s="1"/>
  <c r="AC134" i="25" s="1"/>
  <c r="G76" i="23"/>
  <c r="R134" i="25" s="1"/>
  <c r="AD134" i="25" s="1"/>
  <c r="H76" i="23"/>
  <c r="S134" i="25" s="1"/>
  <c r="AE134" i="25" s="1"/>
  <c r="I76" i="23"/>
  <c r="T134" i="25" s="1"/>
  <c r="AF134" i="25" s="1"/>
  <c r="J76" i="23"/>
  <c r="U134" i="25" s="1"/>
  <c r="K76" i="23"/>
  <c r="V134" i="25" s="1"/>
  <c r="L76" i="23"/>
  <c r="W134" i="25" s="1"/>
  <c r="M76" i="23"/>
  <c r="X134" i="25" s="1"/>
  <c r="B77" i="23"/>
  <c r="C77" i="23"/>
  <c r="D77" i="23"/>
  <c r="E77" i="23"/>
  <c r="F77" i="23"/>
  <c r="G77" i="23"/>
  <c r="H77" i="23"/>
  <c r="I77" i="23"/>
  <c r="J77" i="23"/>
  <c r="K77" i="23"/>
  <c r="L77" i="23"/>
  <c r="M77" i="23"/>
  <c r="B78" i="23"/>
  <c r="C78" i="23"/>
  <c r="D78" i="23"/>
  <c r="E78" i="23"/>
  <c r="F78" i="23"/>
  <c r="G78" i="23"/>
  <c r="H78" i="23"/>
  <c r="I78" i="23"/>
  <c r="J78" i="23"/>
  <c r="K78" i="23"/>
  <c r="L78" i="23"/>
  <c r="M78" i="23"/>
  <c r="B79" i="23"/>
  <c r="C79" i="23"/>
  <c r="D79" i="23"/>
  <c r="E79" i="23"/>
  <c r="F79" i="23"/>
  <c r="G79" i="23"/>
  <c r="H79" i="23"/>
  <c r="I79" i="23"/>
  <c r="J79" i="23"/>
  <c r="K79" i="23"/>
  <c r="L79" i="23"/>
  <c r="M79" i="23"/>
  <c r="B80" i="23"/>
  <c r="C80" i="23"/>
  <c r="D80" i="23"/>
  <c r="E80" i="23"/>
  <c r="F80" i="23"/>
  <c r="G80" i="23"/>
  <c r="H80" i="23"/>
  <c r="I80" i="23"/>
  <c r="J80" i="23"/>
  <c r="K80" i="23"/>
  <c r="L80" i="23"/>
  <c r="M80" i="23"/>
  <c r="B81" i="23"/>
  <c r="M145" i="25" s="1"/>
  <c r="Y145" i="25" s="1"/>
  <c r="C81" i="23"/>
  <c r="N145" i="25" s="1"/>
  <c r="Z145" i="25" s="1"/>
  <c r="D81" i="23"/>
  <c r="O145" i="25" s="1"/>
  <c r="AA145" i="25" s="1"/>
  <c r="E81" i="23"/>
  <c r="P145" i="25" s="1"/>
  <c r="AB145" i="25" s="1"/>
  <c r="F81" i="23"/>
  <c r="Q145" i="25" s="1"/>
  <c r="AC145" i="25" s="1"/>
  <c r="G81" i="23"/>
  <c r="R145" i="25" s="1"/>
  <c r="AD145" i="25" s="1"/>
  <c r="H81" i="23"/>
  <c r="S145" i="25" s="1"/>
  <c r="AE145" i="25" s="1"/>
  <c r="I81" i="23"/>
  <c r="T145" i="25" s="1"/>
  <c r="AF145" i="25" s="1"/>
  <c r="J81" i="23"/>
  <c r="U145" i="25" s="1"/>
  <c r="K81" i="23"/>
  <c r="V145" i="25" s="1"/>
  <c r="L81" i="23"/>
  <c r="W145" i="25" s="1"/>
  <c r="M81" i="23"/>
  <c r="X145" i="25" s="1"/>
  <c r="B82" i="23"/>
  <c r="C82" i="23"/>
  <c r="D82" i="23"/>
  <c r="E82" i="23"/>
  <c r="F82" i="23"/>
  <c r="G82" i="23"/>
  <c r="H82" i="23"/>
  <c r="I82" i="23"/>
  <c r="J82" i="23"/>
  <c r="K82" i="23"/>
  <c r="L82" i="23"/>
  <c r="M82" i="23"/>
  <c r="B83" i="23"/>
  <c r="C83" i="23"/>
  <c r="D83" i="23"/>
  <c r="E83" i="23"/>
  <c r="F83" i="23"/>
  <c r="G83" i="23"/>
  <c r="H83" i="23"/>
  <c r="I83" i="23"/>
  <c r="J83" i="23"/>
  <c r="K83" i="23"/>
  <c r="L83" i="23"/>
  <c r="M83" i="23"/>
  <c r="B84" i="23"/>
  <c r="M151" i="25" s="1"/>
  <c r="Y151" i="25" s="1"/>
  <c r="C84" i="23"/>
  <c r="N151" i="25" s="1"/>
  <c r="Z151" i="25" s="1"/>
  <c r="D84" i="23"/>
  <c r="O151" i="25" s="1"/>
  <c r="AA151" i="25" s="1"/>
  <c r="E84" i="23"/>
  <c r="P151" i="25" s="1"/>
  <c r="AB151" i="25" s="1"/>
  <c r="F84" i="23"/>
  <c r="Q151" i="25" s="1"/>
  <c r="AC151" i="25" s="1"/>
  <c r="G84" i="23"/>
  <c r="R151" i="25" s="1"/>
  <c r="AD151" i="25" s="1"/>
  <c r="H84" i="23"/>
  <c r="S151" i="25" s="1"/>
  <c r="AE151" i="25" s="1"/>
  <c r="I84" i="23"/>
  <c r="T151" i="25" s="1"/>
  <c r="AF151" i="25" s="1"/>
  <c r="J84" i="23"/>
  <c r="U151" i="25" s="1"/>
  <c r="K84" i="23"/>
  <c r="V151" i="25" s="1"/>
  <c r="L84" i="23"/>
  <c r="W151" i="25" s="1"/>
  <c r="M84" i="23"/>
  <c r="X151" i="25" s="1"/>
  <c r="B85" i="23"/>
  <c r="C85" i="23"/>
  <c r="D85" i="23"/>
  <c r="E85" i="23"/>
  <c r="F85" i="23"/>
  <c r="G85" i="23"/>
  <c r="H85" i="23"/>
  <c r="I85" i="23"/>
  <c r="J85" i="23"/>
  <c r="K85" i="23"/>
  <c r="L85" i="23"/>
  <c r="M85" i="23"/>
  <c r="B86" i="23"/>
  <c r="C86" i="23"/>
  <c r="D86" i="23"/>
  <c r="E86" i="23"/>
  <c r="F86" i="23"/>
  <c r="G86" i="23"/>
  <c r="H86" i="23"/>
  <c r="I86" i="23"/>
  <c r="J86" i="23"/>
  <c r="K86" i="23"/>
  <c r="L86" i="23"/>
  <c r="M86" i="23"/>
  <c r="B87" i="23"/>
  <c r="M156" i="25" s="1"/>
  <c r="Y156" i="25" s="1"/>
  <c r="C87" i="23"/>
  <c r="N156" i="25" s="1"/>
  <c r="Z156" i="25" s="1"/>
  <c r="D87" i="23"/>
  <c r="O156" i="25" s="1"/>
  <c r="AA156" i="25" s="1"/>
  <c r="E87" i="23"/>
  <c r="P156" i="25" s="1"/>
  <c r="AB156" i="25" s="1"/>
  <c r="F87" i="23"/>
  <c r="Q156" i="25" s="1"/>
  <c r="AC156" i="25" s="1"/>
  <c r="G87" i="23"/>
  <c r="R156" i="25" s="1"/>
  <c r="AD156" i="25" s="1"/>
  <c r="H87" i="23"/>
  <c r="S156" i="25" s="1"/>
  <c r="AE156" i="25" s="1"/>
  <c r="I87" i="23"/>
  <c r="T156" i="25" s="1"/>
  <c r="AF156" i="25" s="1"/>
  <c r="J87" i="23"/>
  <c r="U156" i="25" s="1"/>
  <c r="K87" i="23"/>
  <c r="V156" i="25" s="1"/>
  <c r="L87" i="23"/>
  <c r="W156" i="25" s="1"/>
  <c r="M87" i="23"/>
  <c r="X156" i="25" s="1"/>
  <c r="B88" i="23"/>
  <c r="C88" i="23"/>
  <c r="D88" i="23"/>
  <c r="E88" i="23"/>
  <c r="F88" i="23"/>
  <c r="G88" i="23"/>
  <c r="H88" i="23"/>
  <c r="I88" i="23"/>
  <c r="J88" i="23"/>
  <c r="K88" i="23"/>
  <c r="L88" i="23"/>
  <c r="M88" i="23"/>
  <c r="B89" i="23"/>
  <c r="C89" i="23"/>
  <c r="D89" i="23"/>
  <c r="E89" i="23"/>
  <c r="F89" i="23"/>
  <c r="G89" i="23"/>
  <c r="H89" i="23"/>
  <c r="I89" i="23"/>
  <c r="J89" i="23"/>
  <c r="K89" i="23"/>
  <c r="L89" i="23"/>
  <c r="M89" i="23"/>
  <c r="C10" i="23"/>
  <c r="D10" i="23"/>
  <c r="E10" i="23"/>
  <c r="F10" i="23"/>
  <c r="G10" i="23"/>
  <c r="H10" i="23"/>
  <c r="I10" i="23"/>
  <c r="J10" i="23"/>
  <c r="K10" i="23"/>
  <c r="L10" i="23"/>
  <c r="M10" i="23"/>
  <c r="B10" i="23"/>
  <c r="X93" i="25" l="1"/>
  <c r="Z56" i="23"/>
  <c r="P93" i="25"/>
  <c r="AB93" i="25" s="1"/>
  <c r="R56" i="23"/>
  <c r="X305" i="31"/>
  <c r="Z77" i="28"/>
  <c r="P305" i="31"/>
  <c r="AB305" i="31" s="1"/>
  <c r="R77" i="28"/>
  <c r="T138" i="6"/>
  <c r="AF138" i="6" s="1"/>
  <c r="V79" i="20"/>
  <c r="X138" i="6"/>
  <c r="Z79" i="20"/>
  <c r="W93" i="25"/>
  <c r="Y56" i="23"/>
  <c r="O93" i="25"/>
  <c r="AA93" i="25" s="1"/>
  <c r="Q56" i="23"/>
  <c r="W305" i="31"/>
  <c r="Y77" i="28"/>
  <c r="O305" i="31"/>
  <c r="AA305" i="31" s="1"/>
  <c r="Q77" i="28"/>
  <c r="W138" i="6"/>
  <c r="Y79" i="20"/>
  <c r="O138" i="6"/>
  <c r="AA138" i="6" s="1"/>
  <c r="Q79" i="20"/>
  <c r="V93" i="25"/>
  <c r="X56" i="23"/>
  <c r="R93" i="25"/>
  <c r="AD93" i="25" s="1"/>
  <c r="T56" i="23"/>
  <c r="N93" i="25"/>
  <c r="Z93" i="25" s="1"/>
  <c r="P56" i="23"/>
  <c r="V305" i="31"/>
  <c r="X77" i="28"/>
  <c r="R305" i="31"/>
  <c r="AD305" i="31" s="1"/>
  <c r="T77" i="28"/>
  <c r="N305" i="31"/>
  <c r="Z305" i="31" s="1"/>
  <c r="P77" i="28"/>
  <c r="V138" i="6"/>
  <c r="X79" i="20"/>
  <c r="R138" i="6"/>
  <c r="AD138" i="6" s="1"/>
  <c r="T79" i="20"/>
  <c r="N138" i="6"/>
  <c r="Z138" i="6" s="1"/>
  <c r="P79" i="20"/>
  <c r="T93" i="25"/>
  <c r="AF93" i="25" s="1"/>
  <c r="V56" i="23"/>
  <c r="T305" i="31"/>
  <c r="AF305" i="31" s="1"/>
  <c r="V77" i="28"/>
  <c r="P138" i="6"/>
  <c r="AB138" i="6" s="1"/>
  <c r="R79" i="20"/>
  <c r="S93" i="25"/>
  <c r="AE93" i="25" s="1"/>
  <c r="U56" i="23"/>
  <c r="S305" i="31"/>
  <c r="AE305" i="31" s="1"/>
  <c r="U77" i="28"/>
  <c r="S138" i="6"/>
  <c r="AE138" i="6" s="1"/>
  <c r="U79" i="20"/>
  <c r="U93" i="25"/>
  <c r="W56" i="23"/>
  <c r="Q93" i="25"/>
  <c r="AC93" i="25" s="1"/>
  <c r="S56" i="23"/>
  <c r="M93" i="25"/>
  <c r="Y93" i="25" s="1"/>
  <c r="O56" i="23"/>
  <c r="U305" i="31"/>
  <c r="W77" i="28"/>
  <c r="Q305" i="31"/>
  <c r="AC305" i="31" s="1"/>
  <c r="S77" i="28"/>
  <c r="M305" i="31"/>
  <c r="Y305" i="31" s="1"/>
  <c r="O77" i="28"/>
  <c r="U138" i="6"/>
  <c r="W79" i="20"/>
  <c r="Q138" i="6"/>
  <c r="AC138" i="6" s="1"/>
  <c r="S79" i="20"/>
  <c r="M138" i="6"/>
  <c r="Y138" i="6" s="1"/>
  <c r="O79" i="20"/>
  <c r="X287" i="31"/>
  <c r="Z69" i="28"/>
  <c r="T287" i="31"/>
  <c r="AF287" i="31" s="1"/>
  <c r="V69" i="28"/>
  <c r="P287" i="31"/>
  <c r="AB287" i="31" s="1"/>
  <c r="R69" i="28"/>
  <c r="W287" i="31"/>
  <c r="Y69" i="28"/>
  <c r="S287" i="31"/>
  <c r="AE287" i="31" s="1"/>
  <c r="U69" i="28"/>
  <c r="O287" i="31"/>
  <c r="AA287" i="31" s="1"/>
  <c r="Q69" i="28"/>
  <c r="V287" i="31"/>
  <c r="X69" i="28"/>
  <c r="R287" i="31"/>
  <c r="AD287" i="31" s="1"/>
  <c r="T69" i="28"/>
  <c r="N287" i="31"/>
  <c r="Z287" i="31" s="1"/>
  <c r="P69" i="28"/>
  <c r="U287" i="31"/>
  <c r="W69" i="28"/>
  <c r="Q287" i="31"/>
  <c r="AC287" i="31" s="1"/>
  <c r="S69" i="28"/>
  <c r="M287" i="31"/>
  <c r="Y287" i="31" s="1"/>
  <c r="O69" i="28"/>
  <c r="T113" i="6"/>
  <c r="AF113" i="6" s="1"/>
  <c r="V63" i="20"/>
  <c r="P113" i="6"/>
  <c r="AB113" i="6" s="1"/>
  <c r="R63" i="20"/>
  <c r="V90" i="6"/>
  <c r="X52" i="20"/>
  <c r="R90" i="6"/>
  <c r="AD90" i="6" s="1"/>
  <c r="T52" i="20"/>
  <c r="N90" i="6"/>
  <c r="Z90" i="6" s="1"/>
  <c r="P52" i="20"/>
  <c r="X113" i="6"/>
  <c r="Z63" i="20"/>
  <c r="W113" i="6"/>
  <c r="Y63" i="20"/>
  <c r="S113" i="6"/>
  <c r="AE113" i="6" s="1"/>
  <c r="U63" i="20"/>
  <c r="O113" i="6"/>
  <c r="AA113" i="6" s="1"/>
  <c r="Q63" i="20"/>
  <c r="U90" i="6"/>
  <c r="W52" i="20"/>
  <c r="Q90" i="6"/>
  <c r="AC90" i="6" s="1"/>
  <c r="S52" i="20"/>
  <c r="M90" i="6"/>
  <c r="Y90" i="6" s="1"/>
  <c r="O52" i="20"/>
  <c r="V113" i="6"/>
  <c r="X63" i="20"/>
  <c r="R113" i="6"/>
  <c r="AD113" i="6" s="1"/>
  <c r="T63" i="20"/>
  <c r="N113" i="6"/>
  <c r="Z113" i="6" s="1"/>
  <c r="P63" i="20"/>
  <c r="T90" i="6"/>
  <c r="AF90" i="6" s="1"/>
  <c r="V52" i="20"/>
  <c r="P90" i="6"/>
  <c r="AB90" i="6" s="1"/>
  <c r="R52" i="20"/>
  <c r="X90" i="6"/>
  <c r="Z52" i="20"/>
  <c r="U113" i="6"/>
  <c r="W63" i="20"/>
  <c r="Q113" i="6"/>
  <c r="AC113" i="6" s="1"/>
  <c r="S63" i="20"/>
  <c r="M113" i="6"/>
  <c r="Y113" i="6" s="1"/>
  <c r="O63" i="20"/>
  <c r="W90" i="6"/>
  <c r="Y52" i="20"/>
  <c r="S90" i="6"/>
  <c r="AE90" i="6" s="1"/>
  <c r="U52" i="20"/>
  <c r="O90" i="6"/>
  <c r="AA90" i="6" s="1"/>
  <c r="Q52" i="20"/>
  <c r="M258" i="31"/>
  <c r="M259" i="31"/>
  <c r="M235" i="32"/>
  <c r="M236" i="32" s="1"/>
  <c r="M424" i="31" l="1"/>
  <c r="M158" i="25"/>
  <c r="M262" i="31"/>
  <c r="K86" i="32"/>
  <c r="F230" i="32"/>
  <c r="G230" i="32"/>
  <c r="H230" i="32"/>
  <c r="I230" i="32"/>
  <c r="J230" i="32"/>
  <c r="K230" i="32"/>
  <c r="G229" i="32"/>
  <c r="H229" i="32"/>
  <c r="I229" i="32"/>
  <c r="J229" i="32"/>
  <c r="K229" i="32"/>
  <c r="F229" i="32"/>
  <c r="F223" i="32"/>
  <c r="G223" i="32"/>
  <c r="H223" i="32"/>
  <c r="I223" i="32"/>
  <c r="J223" i="32"/>
  <c r="K223" i="32"/>
  <c r="F216" i="32"/>
  <c r="G216" i="32"/>
  <c r="H216" i="32"/>
  <c r="I216" i="32"/>
  <c r="J216" i="32"/>
  <c r="K216" i="32"/>
  <c r="F217" i="32"/>
  <c r="G217" i="32"/>
  <c r="H217" i="32"/>
  <c r="I217" i="32"/>
  <c r="J217" i="32"/>
  <c r="K217" i="32"/>
  <c r="F218" i="32"/>
  <c r="G218" i="32"/>
  <c r="H218" i="32"/>
  <c r="I218" i="32"/>
  <c r="J218" i="32"/>
  <c r="K218" i="32"/>
  <c r="F219" i="32"/>
  <c r="G219" i="32"/>
  <c r="H219" i="32"/>
  <c r="I219" i="32"/>
  <c r="J219" i="32"/>
  <c r="K219" i="32"/>
  <c r="F220" i="32"/>
  <c r="G220" i="32"/>
  <c r="H220" i="32"/>
  <c r="I220" i="32"/>
  <c r="J220" i="32"/>
  <c r="K220" i="32"/>
  <c r="F221" i="32"/>
  <c r="G221" i="32"/>
  <c r="H221" i="32"/>
  <c r="I221" i="32"/>
  <c r="J221" i="32"/>
  <c r="K221" i="32"/>
  <c r="F222" i="32"/>
  <c r="G222" i="32"/>
  <c r="H222" i="32"/>
  <c r="I222" i="32"/>
  <c r="J222" i="32"/>
  <c r="K222" i="32"/>
  <c r="G215" i="32"/>
  <c r="H215" i="32"/>
  <c r="I215" i="32"/>
  <c r="J215" i="32"/>
  <c r="K215" i="32"/>
  <c r="F215" i="32"/>
  <c r="B223" i="32"/>
  <c r="C223" i="32" s="1"/>
  <c r="F205" i="32"/>
  <c r="G205" i="32"/>
  <c r="H205" i="32"/>
  <c r="I205" i="32"/>
  <c r="J205" i="32"/>
  <c r="K205" i="32"/>
  <c r="F206" i="32"/>
  <c r="G206" i="32"/>
  <c r="H206" i="32"/>
  <c r="I206" i="32"/>
  <c r="J206" i="32"/>
  <c r="K206" i="32"/>
  <c r="F207" i="32"/>
  <c r="G207" i="32"/>
  <c r="H207" i="32"/>
  <c r="I207" i="32"/>
  <c r="J207" i="32"/>
  <c r="K207" i="32"/>
  <c r="F208" i="32"/>
  <c r="G208" i="32"/>
  <c r="H208" i="32"/>
  <c r="I208" i="32"/>
  <c r="J208" i="32"/>
  <c r="K208" i="32"/>
  <c r="F209" i="32"/>
  <c r="G209" i="32"/>
  <c r="H209" i="32"/>
  <c r="I209" i="32"/>
  <c r="J209" i="32"/>
  <c r="K209" i="32"/>
  <c r="G204" i="32"/>
  <c r="H204" i="32"/>
  <c r="I204" i="32"/>
  <c r="J204" i="32"/>
  <c r="K204" i="32"/>
  <c r="F204" i="32"/>
  <c r="B212" i="32"/>
  <c r="C212" i="32" s="1"/>
  <c r="F186" i="32"/>
  <c r="G186" i="32"/>
  <c r="H186" i="32"/>
  <c r="I186" i="32"/>
  <c r="J186" i="32"/>
  <c r="K186" i="32"/>
  <c r="F187" i="32"/>
  <c r="G187" i="32"/>
  <c r="H187" i="32"/>
  <c r="I187" i="32"/>
  <c r="J187" i="32"/>
  <c r="K187" i="32"/>
  <c r="F188" i="32"/>
  <c r="G188" i="32"/>
  <c r="H188" i="32"/>
  <c r="I188" i="32"/>
  <c r="J188" i="32"/>
  <c r="K188" i="32"/>
  <c r="F189" i="32"/>
  <c r="G189" i="32"/>
  <c r="H189" i="32"/>
  <c r="I189" i="32"/>
  <c r="J189" i="32"/>
  <c r="K189" i="32"/>
  <c r="F190" i="32"/>
  <c r="G190" i="32"/>
  <c r="H190" i="32"/>
  <c r="I190" i="32"/>
  <c r="J190" i="32"/>
  <c r="K190" i="32"/>
  <c r="F191" i="32"/>
  <c r="G191" i="32"/>
  <c r="H191" i="32"/>
  <c r="I191" i="32"/>
  <c r="J191" i="32"/>
  <c r="K191" i="32"/>
  <c r="F192" i="32"/>
  <c r="G192" i="32"/>
  <c r="H192" i="32"/>
  <c r="I192" i="32"/>
  <c r="J192" i="32"/>
  <c r="K192" i="32"/>
  <c r="F193" i="32"/>
  <c r="G193" i="32"/>
  <c r="H193" i="32"/>
  <c r="I193" i="32"/>
  <c r="J193" i="32"/>
  <c r="K193" i="32"/>
  <c r="F194" i="32"/>
  <c r="G194" i="32"/>
  <c r="H194" i="32"/>
  <c r="I194" i="32"/>
  <c r="J194" i="32"/>
  <c r="K194" i="32"/>
  <c r="F195" i="32"/>
  <c r="G195" i="32"/>
  <c r="H195" i="32"/>
  <c r="I195" i="32"/>
  <c r="J195" i="32"/>
  <c r="K195" i="32"/>
  <c r="F196" i="32"/>
  <c r="G196" i="32"/>
  <c r="H196" i="32"/>
  <c r="I196" i="32"/>
  <c r="J196" i="32"/>
  <c r="K196" i="32"/>
  <c r="F197" i="32"/>
  <c r="G197" i="32"/>
  <c r="H197" i="32"/>
  <c r="I197" i="32"/>
  <c r="J197" i="32"/>
  <c r="K197" i="32"/>
  <c r="F198" i="32"/>
  <c r="G198" i="32"/>
  <c r="H198" i="32"/>
  <c r="I198" i="32"/>
  <c r="J198" i="32"/>
  <c r="K198" i="32"/>
  <c r="F199" i="32"/>
  <c r="G199" i="32"/>
  <c r="H199" i="32"/>
  <c r="I199" i="32"/>
  <c r="J199" i="32"/>
  <c r="K199" i="32"/>
  <c r="F200" i="32"/>
  <c r="G200" i="32"/>
  <c r="H200" i="32"/>
  <c r="I200" i="32"/>
  <c r="J200" i="32"/>
  <c r="K200" i="32"/>
  <c r="F201" i="32"/>
  <c r="G201" i="32"/>
  <c r="H201" i="32"/>
  <c r="I201" i="32"/>
  <c r="J201" i="32"/>
  <c r="K201" i="32"/>
  <c r="G185" i="32"/>
  <c r="H185" i="32"/>
  <c r="I185" i="32"/>
  <c r="J185" i="32"/>
  <c r="K185" i="32"/>
  <c r="F185" i="32"/>
  <c r="F181" i="32"/>
  <c r="G181" i="32"/>
  <c r="H181" i="32"/>
  <c r="I181" i="32"/>
  <c r="J181" i="32"/>
  <c r="K181" i="32"/>
  <c r="F182" i="32"/>
  <c r="G182" i="32"/>
  <c r="H182" i="32"/>
  <c r="I182" i="32"/>
  <c r="J182" i="32"/>
  <c r="K182" i="32"/>
  <c r="G180" i="32"/>
  <c r="H180" i="32"/>
  <c r="I180" i="32"/>
  <c r="J180" i="32"/>
  <c r="K180" i="32"/>
  <c r="F180" i="32"/>
  <c r="F172" i="32"/>
  <c r="G172" i="32"/>
  <c r="H172" i="32"/>
  <c r="I172" i="32"/>
  <c r="J172" i="32"/>
  <c r="K172" i="32"/>
  <c r="F173" i="32"/>
  <c r="G173" i="32"/>
  <c r="H173" i="32"/>
  <c r="I173" i="32"/>
  <c r="J173" i="32"/>
  <c r="K173" i="32"/>
  <c r="F174" i="32"/>
  <c r="G174" i="32"/>
  <c r="H174" i="32"/>
  <c r="I174" i="32"/>
  <c r="J174" i="32"/>
  <c r="K174" i="32"/>
  <c r="F175" i="32"/>
  <c r="G175" i="32"/>
  <c r="H175" i="32"/>
  <c r="I175" i="32"/>
  <c r="J175" i="32"/>
  <c r="K175" i="32"/>
  <c r="F176" i="32"/>
  <c r="G176" i="32"/>
  <c r="H176" i="32"/>
  <c r="I176" i="32"/>
  <c r="J176" i="32"/>
  <c r="K176" i="32"/>
  <c r="F177" i="32"/>
  <c r="G177" i="32"/>
  <c r="H177" i="32"/>
  <c r="I177" i="32"/>
  <c r="J177" i="32"/>
  <c r="K177" i="32"/>
  <c r="G171" i="32"/>
  <c r="H171" i="32"/>
  <c r="I171" i="32"/>
  <c r="J171" i="32"/>
  <c r="K171" i="32"/>
  <c r="F171" i="32"/>
  <c r="B176" i="32"/>
  <c r="C176" i="32" s="1"/>
  <c r="B177" i="32"/>
  <c r="C177" i="32" s="1"/>
  <c r="F159" i="32"/>
  <c r="G159" i="32"/>
  <c r="H159" i="32"/>
  <c r="I159" i="32"/>
  <c r="J159" i="32"/>
  <c r="K159" i="32"/>
  <c r="F160" i="32"/>
  <c r="G160" i="32"/>
  <c r="H160" i="32"/>
  <c r="I160" i="32"/>
  <c r="J160" i="32"/>
  <c r="K160" i="32"/>
  <c r="F161" i="32"/>
  <c r="G161" i="32"/>
  <c r="H161" i="32"/>
  <c r="I161" i="32"/>
  <c r="J161" i="32"/>
  <c r="K161" i="32"/>
  <c r="F162" i="32"/>
  <c r="G162" i="32"/>
  <c r="H162" i="32"/>
  <c r="I162" i="32"/>
  <c r="J162" i="32"/>
  <c r="K162" i="32"/>
  <c r="F163" i="32"/>
  <c r="G163" i="32"/>
  <c r="H163" i="32"/>
  <c r="I163" i="32"/>
  <c r="J163" i="32"/>
  <c r="K163" i="32"/>
  <c r="F164" i="32"/>
  <c r="G164" i="32"/>
  <c r="H164" i="32"/>
  <c r="I164" i="32"/>
  <c r="J164" i="32"/>
  <c r="K164" i="32"/>
  <c r="F165" i="32"/>
  <c r="G165" i="32"/>
  <c r="H165" i="32"/>
  <c r="I165" i="32"/>
  <c r="J165" i="32"/>
  <c r="K165" i="32"/>
  <c r="G158" i="32"/>
  <c r="H158" i="32"/>
  <c r="I158" i="32"/>
  <c r="J158" i="32"/>
  <c r="K158" i="32"/>
  <c r="F158" i="32"/>
  <c r="F142" i="32"/>
  <c r="G142" i="32"/>
  <c r="H142" i="32"/>
  <c r="I142" i="32"/>
  <c r="J142" i="32"/>
  <c r="K142" i="32"/>
  <c r="F143" i="32"/>
  <c r="G143" i="32"/>
  <c r="H143" i="32"/>
  <c r="I143" i="32"/>
  <c r="J143" i="32"/>
  <c r="K143" i="32"/>
  <c r="F144" i="32"/>
  <c r="G144" i="32"/>
  <c r="H144" i="32"/>
  <c r="I144" i="32"/>
  <c r="J144" i="32"/>
  <c r="K144" i="32"/>
  <c r="F145" i="32"/>
  <c r="G145" i="32"/>
  <c r="H145" i="32"/>
  <c r="I145" i="32"/>
  <c r="J145" i="32"/>
  <c r="K145" i="32"/>
  <c r="F146" i="32"/>
  <c r="G146" i="32"/>
  <c r="H146" i="32"/>
  <c r="I146" i="32"/>
  <c r="J146" i="32"/>
  <c r="K146" i="32"/>
  <c r="F147" i="32"/>
  <c r="G147" i="32"/>
  <c r="H147" i="32"/>
  <c r="I147" i="32"/>
  <c r="J147" i="32"/>
  <c r="K147" i="32"/>
  <c r="F148" i="32"/>
  <c r="G148" i="32"/>
  <c r="H148" i="32"/>
  <c r="I148" i="32"/>
  <c r="J148" i="32"/>
  <c r="K148" i="32"/>
  <c r="F149" i="32"/>
  <c r="G149" i="32"/>
  <c r="H149" i="32"/>
  <c r="I149" i="32"/>
  <c r="J149" i="32"/>
  <c r="K149" i="32"/>
  <c r="F150" i="32"/>
  <c r="G150" i="32"/>
  <c r="H150" i="32"/>
  <c r="I150" i="32"/>
  <c r="J150" i="32"/>
  <c r="K150" i="32"/>
  <c r="F151" i="32"/>
  <c r="G151" i="32"/>
  <c r="H151" i="32"/>
  <c r="I151" i="32"/>
  <c r="J151" i="32"/>
  <c r="K151" i="32"/>
  <c r="F152" i="32"/>
  <c r="G152" i="32"/>
  <c r="H152" i="32"/>
  <c r="I152" i="32"/>
  <c r="J152" i="32"/>
  <c r="K152" i="32"/>
  <c r="F153" i="32"/>
  <c r="G153" i="32"/>
  <c r="H153" i="32"/>
  <c r="I153" i="32"/>
  <c r="J153" i="32"/>
  <c r="K153" i="32"/>
  <c r="F154" i="32"/>
  <c r="G154" i="32"/>
  <c r="H154" i="32"/>
  <c r="I154" i="32"/>
  <c r="J154" i="32"/>
  <c r="K154" i="32"/>
  <c r="F155" i="32"/>
  <c r="G155" i="32"/>
  <c r="H155" i="32"/>
  <c r="I155" i="32"/>
  <c r="J155" i="32"/>
  <c r="K155" i="32"/>
  <c r="G141" i="32"/>
  <c r="H141" i="32"/>
  <c r="I141" i="32"/>
  <c r="J141" i="32"/>
  <c r="K141" i="32"/>
  <c r="F141" i="32"/>
  <c r="F138" i="32"/>
  <c r="G138" i="32"/>
  <c r="H138" i="32"/>
  <c r="I138" i="32"/>
  <c r="J138" i="32"/>
  <c r="K138" i="32"/>
  <c r="G137" i="32"/>
  <c r="H137" i="32"/>
  <c r="I137" i="32"/>
  <c r="J137" i="32"/>
  <c r="K137" i="32"/>
  <c r="F137" i="32"/>
  <c r="F122" i="32"/>
  <c r="G122" i="32"/>
  <c r="H122" i="32"/>
  <c r="I122" i="32"/>
  <c r="J122" i="32"/>
  <c r="K122" i="32"/>
  <c r="F123" i="32"/>
  <c r="G123" i="32"/>
  <c r="H123" i="32"/>
  <c r="I123" i="32"/>
  <c r="J123" i="32"/>
  <c r="K123" i="32"/>
  <c r="F124" i="32"/>
  <c r="G124" i="32"/>
  <c r="H124" i="32"/>
  <c r="I124" i="32"/>
  <c r="J124" i="32"/>
  <c r="K124" i="32"/>
  <c r="F125" i="32"/>
  <c r="G125" i="32"/>
  <c r="H125" i="32"/>
  <c r="I125" i="32"/>
  <c r="J125" i="32"/>
  <c r="K125" i="32"/>
  <c r="F126" i="32"/>
  <c r="G126" i="32"/>
  <c r="H126" i="32"/>
  <c r="I126" i="32"/>
  <c r="J126" i="32"/>
  <c r="K126" i="32"/>
  <c r="F127" i="32"/>
  <c r="G127" i="32"/>
  <c r="H127" i="32"/>
  <c r="I127" i="32"/>
  <c r="J127" i="32"/>
  <c r="K127" i="32"/>
  <c r="F128" i="32"/>
  <c r="G128" i="32"/>
  <c r="H128" i="32"/>
  <c r="I128" i="32"/>
  <c r="J128" i="32"/>
  <c r="K128" i="32"/>
  <c r="F129" i="32"/>
  <c r="G129" i="32"/>
  <c r="H129" i="32"/>
  <c r="I129" i="32"/>
  <c r="J129" i="32"/>
  <c r="K129" i="32"/>
  <c r="F130" i="32"/>
  <c r="G130" i="32"/>
  <c r="H130" i="32"/>
  <c r="I130" i="32"/>
  <c r="J130" i="32"/>
  <c r="K130" i="32"/>
  <c r="G121" i="32"/>
  <c r="H121" i="32"/>
  <c r="I121" i="32"/>
  <c r="J121" i="32"/>
  <c r="K121" i="32"/>
  <c r="F121" i="32"/>
  <c r="F110" i="32"/>
  <c r="G110" i="32"/>
  <c r="H110" i="32"/>
  <c r="I110" i="32"/>
  <c r="J110" i="32"/>
  <c r="K110" i="32"/>
  <c r="F111" i="32"/>
  <c r="G111" i="32"/>
  <c r="H111" i="32"/>
  <c r="I111" i="32"/>
  <c r="J111" i="32"/>
  <c r="K111" i="32"/>
  <c r="F112" i="32"/>
  <c r="G112" i="32"/>
  <c r="H112" i="32"/>
  <c r="I112" i="32"/>
  <c r="J112" i="32"/>
  <c r="K112" i="32"/>
  <c r="F113" i="32"/>
  <c r="G113" i="32"/>
  <c r="H113" i="32"/>
  <c r="I113" i="32"/>
  <c r="J113" i="32"/>
  <c r="K113" i="32"/>
  <c r="F114" i="32"/>
  <c r="G114" i="32"/>
  <c r="H114" i="32"/>
  <c r="I114" i="32"/>
  <c r="J114" i="32"/>
  <c r="K114" i="32"/>
  <c r="F115" i="32"/>
  <c r="G115" i="32"/>
  <c r="H115" i="32"/>
  <c r="I115" i="32"/>
  <c r="J115" i="32"/>
  <c r="K115" i="32"/>
  <c r="F116" i="32"/>
  <c r="G116" i="32"/>
  <c r="H116" i="32"/>
  <c r="I116" i="32"/>
  <c r="J116" i="32"/>
  <c r="K116" i="32"/>
  <c r="F117" i="32"/>
  <c r="G117" i="32"/>
  <c r="H117" i="32"/>
  <c r="I117" i="32"/>
  <c r="J117" i="32"/>
  <c r="K117" i="32"/>
  <c r="F118" i="32"/>
  <c r="G118" i="32"/>
  <c r="H118" i="32"/>
  <c r="I118" i="32"/>
  <c r="J118" i="32"/>
  <c r="K118" i="32"/>
  <c r="G109" i="32"/>
  <c r="H109" i="32"/>
  <c r="I109" i="32"/>
  <c r="J109" i="32"/>
  <c r="K109" i="32"/>
  <c r="F109" i="32"/>
  <c r="F88" i="32"/>
  <c r="G88" i="32"/>
  <c r="H88" i="32"/>
  <c r="I88" i="32"/>
  <c r="J88" i="32"/>
  <c r="K88" i="32"/>
  <c r="F89" i="32"/>
  <c r="G89" i="32"/>
  <c r="H89" i="32"/>
  <c r="I89" i="32"/>
  <c r="J89" i="32"/>
  <c r="K89" i="32"/>
  <c r="F90" i="32"/>
  <c r="G90" i="32"/>
  <c r="H90" i="32"/>
  <c r="I90" i="32"/>
  <c r="J90" i="32"/>
  <c r="K90" i="32"/>
  <c r="F91" i="32"/>
  <c r="G91" i="32"/>
  <c r="H91" i="32"/>
  <c r="I91" i="32"/>
  <c r="J91" i="32"/>
  <c r="K91" i="32"/>
  <c r="F92" i="32"/>
  <c r="G92" i="32"/>
  <c r="H92" i="32"/>
  <c r="I92" i="32"/>
  <c r="J92" i="32"/>
  <c r="K92" i="32"/>
  <c r="F93" i="32"/>
  <c r="G93" i="32"/>
  <c r="H93" i="32"/>
  <c r="I93" i="32"/>
  <c r="J93" i="32"/>
  <c r="K93" i="32"/>
  <c r="F94" i="32"/>
  <c r="G94" i="32"/>
  <c r="H94" i="32"/>
  <c r="I94" i="32"/>
  <c r="J94" i="32"/>
  <c r="K94" i="32"/>
  <c r="F95" i="32"/>
  <c r="G95" i="32"/>
  <c r="H95" i="32"/>
  <c r="I95" i="32"/>
  <c r="J95" i="32"/>
  <c r="K95" i="32"/>
  <c r="F96" i="32"/>
  <c r="G96" i="32"/>
  <c r="H96" i="32"/>
  <c r="I96" i="32"/>
  <c r="J96" i="32"/>
  <c r="K96" i="32"/>
  <c r="F97" i="32"/>
  <c r="G97" i="32"/>
  <c r="H97" i="32"/>
  <c r="I97" i="32"/>
  <c r="J97" i="32"/>
  <c r="K97" i="32"/>
  <c r="F98" i="32"/>
  <c r="G98" i="32"/>
  <c r="H98" i="32"/>
  <c r="I98" i="32"/>
  <c r="J98" i="32"/>
  <c r="K98" i="32"/>
  <c r="F99" i="32"/>
  <c r="G99" i="32"/>
  <c r="H99" i="32"/>
  <c r="I99" i="32"/>
  <c r="J99" i="32"/>
  <c r="K99" i="32"/>
  <c r="F100" i="32"/>
  <c r="G100" i="32"/>
  <c r="H100" i="32"/>
  <c r="I100" i="32"/>
  <c r="J100" i="32"/>
  <c r="K100" i="32"/>
  <c r="F101" i="32"/>
  <c r="G101" i="32"/>
  <c r="H101" i="32"/>
  <c r="I101" i="32"/>
  <c r="J101" i="32"/>
  <c r="K101" i="32"/>
  <c r="F102" i="32"/>
  <c r="G102" i="32"/>
  <c r="H102" i="32"/>
  <c r="I102" i="32"/>
  <c r="J102" i="32"/>
  <c r="K102" i="32"/>
  <c r="F103" i="32"/>
  <c r="G103" i="32"/>
  <c r="H103" i="32"/>
  <c r="I103" i="32"/>
  <c r="J103" i="32"/>
  <c r="K103" i="32"/>
  <c r="F104" i="32"/>
  <c r="G104" i="32"/>
  <c r="H104" i="32"/>
  <c r="I104" i="32"/>
  <c r="J104" i="32"/>
  <c r="K104" i="32"/>
  <c r="F105" i="32"/>
  <c r="G105" i="32"/>
  <c r="H105" i="32"/>
  <c r="I105" i="32"/>
  <c r="J105" i="32"/>
  <c r="K105" i="32"/>
  <c r="F106" i="32"/>
  <c r="G106" i="32"/>
  <c r="H106" i="32"/>
  <c r="I106" i="32"/>
  <c r="J106" i="32"/>
  <c r="K106" i="32"/>
  <c r="G87" i="32"/>
  <c r="H87" i="32"/>
  <c r="I87" i="32"/>
  <c r="J87" i="32"/>
  <c r="K87" i="32"/>
  <c r="F87" i="32"/>
  <c r="F82" i="32"/>
  <c r="G82" i="32"/>
  <c r="H82" i="32"/>
  <c r="I82" i="32"/>
  <c r="J82" i="32"/>
  <c r="F83" i="32"/>
  <c r="G83" i="32"/>
  <c r="H83" i="32"/>
  <c r="I83" i="32"/>
  <c r="J83" i="32"/>
  <c r="F84" i="32"/>
  <c r="G84" i="32"/>
  <c r="H84" i="32"/>
  <c r="I84" i="32"/>
  <c r="J84" i="32"/>
  <c r="G81" i="32"/>
  <c r="H81" i="32"/>
  <c r="I81" i="32"/>
  <c r="J81" i="32"/>
  <c r="F81" i="32"/>
  <c r="F58" i="32"/>
  <c r="G58" i="32"/>
  <c r="H58" i="32"/>
  <c r="I58" i="32"/>
  <c r="J58" i="32"/>
  <c r="K58" i="32"/>
  <c r="F59" i="32"/>
  <c r="G59" i="32"/>
  <c r="H59" i="32"/>
  <c r="I59" i="32"/>
  <c r="J59" i="32"/>
  <c r="K59" i="32"/>
  <c r="F60" i="32"/>
  <c r="G60" i="32"/>
  <c r="H60" i="32"/>
  <c r="I60" i="32"/>
  <c r="J60" i="32"/>
  <c r="K60" i="32"/>
  <c r="F61" i="32"/>
  <c r="G61" i="32"/>
  <c r="H61" i="32"/>
  <c r="I61" i="32"/>
  <c r="J61" i="32"/>
  <c r="K61" i="32"/>
  <c r="F62" i="32"/>
  <c r="G62" i="32"/>
  <c r="H62" i="32"/>
  <c r="I62" i="32"/>
  <c r="J62" i="32"/>
  <c r="K62" i="32"/>
  <c r="F63" i="32"/>
  <c r="G63" i="32"/>
  <c r="H63" i="32"/>
  <c r="I63" i="32"/>
  <c r="J63" i="32"/>
  <c r="K63" i="32"/>
  <c r="F64" i="32"/>
  <c r="G64" i="32"/>
  <c r="H64" i="32"/>
  <c r="I64" i="32"/>
  <c r="J64" i="32"/>
  <c r="K64" i="32"/>
  <c r="K241" i="32" s="1"/>
  <c r="F65" i="32"/>
  <c r="G65" i="32"/>
  <c r="H65" i="32"/>
  <c r="I65" i="32"/>
  <c r="J65" i="32"/>
  <c r="K65" i="32"/>
  <c r="F66" i="32"/>
  <c r="G66" i="32"/>
  <c r="H66" i="32"/>
  <c r="I66" i="32"/>
  <c r="J66" i="32"/>
  <c r="K66" i="32"/>
  <c r="F67" i="32"/>
  <c r="G67" i="32"/>
  <c r="H67" i="32"/>
  <c r="I67" i="32"/>
  <c r="J67" i="32"/>
  <c r="K67" i="32"/>
  <c r="K240" i="32" s="1"/>
  <c r="F68" i="32"/>
  <c r="G68" i="32"/>
  <c r="H68" i="32"/>
  <c r="I68" i="32"/>
  <c r="J68" i="32"/>
  <c r="K68" i="32"/>
  <c r="K239" i="32" s="1"/>
  <c r="K242" i="32" s="1"/>
  <c r="F69" i="32"/>
  <c r="G69" i="32"/>
  <c r="H69" i="32"/>
  <c r="I69" i="32"/>
  <c r="J69" i="32"/>
  <c r="K69" i="32"/>
  <c r="F70" i="32"/>
  <c r="G70" i="32"/>
  <c r="H70" i="32"/>
  <c r="I70" i="32"/>
  <c r="J70" i="32"/>
  <c r="K70" i="32"/>
  <c r="F71" i="32"/>
  <c r="G71" i="32"/>
  <c r="H71" i="32"/>
  <c r="I71" i="32"/>
  <c r="J71" i="32"/>
  <c r="K71" i="32"/>
  <c r="F72" i="32"/>
  <c r="G72" i="32"/>
  <c r="H72" i="32"/>
  <c r="I72" i="32"/>
  <c r="J72" i="32"/>
  <c r="K72" i="32"/>
  <c r="F73" i="32"/>
  <c r="G73" i="32"/>
  <c r="H73" i="32"/>
  <c r="I73" i="32"/>
  <c r="J73" i="32"/>
  <c r="K73" i="32"/>
  <c r="F74" i="32"/>
  <c r="G74" i="32"/>
  <c r="H74" i="32"/>
  <c r="I74" i="32"/>
  <c r="J74" i="32"/>
  <c r="K74" i="32"/>
  <c r="F75" i="32"/>
  <c r="G75" i="32"/>
  <c r="H75" i="32"/>
  <c r="I75" i="32"/>
  <c r="J75" i="32"/>
  <c r="K75" i="32"/>
  <c r="G57" i="32"/>
  <c r="H57" i="32"/>
  <c r="I57" i="32"/>
  <c r="J57" i="32"/>
  <c r="K57" i="32"/>
  <c r="F57" i="32"/>
  <c r="B78" i="32"/>
  <c r="C78" i="32" s="1"/>
  <c r="F10" i="32"/>
  <c r="G10" i="32"/>
  <c r="H10" i="32"/>
  <c r="I10" i="32"/>
  <c r="J10" i="32"/>
  <c r="K10" i="32"/>
  <c r="F11" i="32"/>
  <c r="G11" i="32"/>
  <c r="H11" i="32"/>
  <c r="I11" i="32"/>
  <c r="J11" i="32"/>
  <c r="K11" i="32"/>
  <c r="F12" i="32"/>
  <c r="G12" i="32"/>
  <c r="H12" i="32"/>
  <c r="I12" i="32"/>
  <c r="J12" i="32"/>
  <c r="K12" i="32"/>
  <c r="F13" i="32"/>
  <c r="G13" i="32"/>
  <c r="H13" i="32"/>
  <c r="I13" i="32"/>
  <c r="J13" i="32"/>
  <c r="K13" i="32"/>
  <c r="F14" i="32"/>
  <c r="G14" i="32"/>
  <c r="H14" i="32"/>
  <c r="I14" i="32"/>
  <c r="J14" i="32"/>
  <c r="K14" i="32"/>
  <c r="F15" i="32"/>
  <c r="G15" i="32"/>
  <c r="H15" i="32"/>
  <c r="I15" i="32"/>
  <c r="J15" i="32"/>
  <c r="K15" i="32"/>
  <c r="F16" i="32"/>
  <c r="G16" i="32"/>
  <c r="H16" i="32"/>
  <c r="I16" i="32"/>
  <c r="J16" i="32"/>
  <c r="K16" i="32"/>
  <c r="F17" i="32"/>
  <c r="G17" i="32"/>
  <c r="H17" i="32"/>
  <c r="I17" i="32"/>
  <c r="J17" i="32"/>
  <c r="K17" i="32"/>
  <c r="F18" i="32"/>
  <c r="G18" i="32"/>
  <c r="H18" i="32"/>
  <c r="I18" i="32"/>
  <c r="J18" i="32"/>
  <c r="K18" i="32"/>
  <c r="F19" i="32"/>
  <c r="G19" i="32"/>
  <c r="H19" i="32"/>
  <c r="I19" i="32"/>
  <c r="J19" i="32"/>
  <c r="K19" i="32"/>
  <c r="F20" i="32"/>
  <c r="G20" i="32"/>
  <c r="H20" i="32"/>
  <c r="I20" i="32"/>
  <c r="J20" i="32"/>
  <c r="K20" i="32"/>
  <c r="F21" i="32"/>
  <c r="G21" i="32"/>
  <c r="H21" i="32"/>
  <c r="I21" i="32"/>
  <c r="J21" i="32"/>
  <c r="K21" i="32"/>
  <c r="F22" i="32"/>
  <c r="G22" i="32"/>
  <c r="H22" i="32"/>
  <c r="I22" i="32"/>
  <c r="J22" i="32"/>
  <c r="K22" i="32"/>
  <c r="F23" i="32"/>
  <c r="G23" i="32"/>
  <c r="H23" i="32"/>
  <c r="I23" i="32"/>
  <c r="J23" i="32"/>
  <c r="K23" i="32"/>
  <c r="F24" i="32"/>
  <c r="G24" i="32"/>
  <c r="H24" i="32"/>
  <c r="I24" i="32"/>
  <c r="J24" i="32"/>
  <c r="K24" i="32"/>
  <c r="F25" i="32"/>
  <c r="G25" i="32"/>
  <c r="H25" i="32"/>
  <c r="I25" i="32"/>
  <c r="J25" i="32"/>
  <c r="K25" i="32"/>
  <c r="G9" i="32"/>
  <c r="H9" i="32"/>
  <c r="I9" i="32"/>
  <c r="J9" i="32"/>
  <c r="K9" i="32"/>
  <c r="F9" i="32"/>
  <c r="F29" i="32"/>
  <c r="G29" i="32"/>
  <c r="H29" i="32"/>
  <c r="I29" i="32"/>
  <c r="J29" i="32"/>
  <c r="K29" i="32"/>
  <c r="F30" i="32"/>
  <c r="G30" i="32"/>
  <c r="H30" i="32"/>
  <c r="I30" i="32"/>
  <c r="J30" i="32"/>
  <c r="K30" i="32"/>
  <c r="F31" i="32"/>
  <c r="G31" i="32"/>
  <c r="H31" i="32"/>
  <c r="I31" i="32"/>
  <c r="J31" i="32"/>
  <c r="K31" i="32"/>
  <c r="F32" i="32"/>
  <c r="G32" i="32"/>
  <c r="H32" i="32"/>
  <c r="I32" i="32"/>
  <c r="J32" i="32"/>
  <c r="K32" i="32"/>
  <c r="F33" i="32"/>
  <c r="G33" i="32"/>
  <c r="H33" i="32"/>
  <c r="I33" i="32"/>
  <c r="J33" i="32"/>
  <c r="K33" i="32"/>
  <c r="F34" i="32"/>
  <c r="G34" i="32"/>
  <c r="H34" i="32"/>
  <c r="I34" i="32"/>
  <c r="J34" i="32"/>
  <c r="K34" i="32"/>
  <c r="F35" i="32"/>
  <c r="G35" i="32"/>
  <c r="H35" i="32"/>
  <c r="I35" i="32"/>
  <c r="J35" i="32"/>
  <c r="K35" i="32"/>
  <c r="F36" i="32"/>
  <c r="G36" i="32"/>
  <c r="H36" i="32"/>
  <c r="I36" i="32"/>
  <c r="J36" i="32"/>
  <c r="K36" i="32"/>
  <c r="F37" i="32"/>
  <c r="G37" i="32"/>
  <c r="H37" i="32"/>
  <c r="I37" i="32"/>
  <c r="J37" i="32"/>
  <c r="K37" i="32"/>
  <c r="F38" i="32"/>
  <c r="G38" i="32"/>
  <c r="H38" i="32"/>
  <c r="I38" i="32"/>
  <c r="J38" i="32"/>
  <c r="K38" i="32"/>
  <c r="F39" i="32"/>
  <c r="G39" i="32"/>
  <c r="H39" i="32"/>
  <c r="I39" i="32"/>
  <c r="J39" i="32"/>
  <c r="K39" i="32"/>
  <c r="F40" i="32"/>
  <c r="G40" i="32"/>
  <c r="H40" i="32"/>
  <c r="I40" i="32"/>
  <c r="J40" i="32"/>
  <c r="K40" i="32"/>
  <c r="F41" i="32"/>
  <c r="G41" i="32"/>
  <c r="H41" i="32"/>
  <c r="I41" i="32"/>
  <c r="J41" i="32"/>
  <c r="K41" i="32"/>
  <c r="F42" i="32"/>
  <c r="G42" i="32"/>
  <c r="H42" i="32"/>
  <c r="I42" i="32"/>
  <c r="J42" i="32"/>
  <c r="K42" i="32"/>
  <c r="F43" i="32"/>
  <c r="G43" i="32"/>
  <c r="H43" i="32"/>
  <c r="I43" i="32"/>
  <c r="J43" i="32"/>
  <c r="K43" i="32"/>
  <c r="F44" i="32"/>
  <c r="G44" i="32"/>
  <c r="H44" i="32"/>
  <c r="I44" i="32"/>
  <c r="J44" i="32"/>
  <c r="K44" i="32"/>
  <c r="F45" i="32"/>
  <c r="G45" i="32"/>
  <c r="H45" i="32"/>
  <c r="I45" i="32"/>
  <c r="J45" i="32"/>
  <c r="K45" i="32"/>
  <c r="F46" i="32"/>
  <c r="G46" i="32"/>
  <c r="H46" i="32"/>
  <c r="I46" i="32"/>
  <c r="J46" i="32"/>
  <c r="K46" i="32"/>
  <c r="F47" i="32"/>
  <c r="G47" i="32"/>
  <c r="H47" i="32"/>
  <c r="I47" i="32"/>
  <c r="J47" i="32"/>
  <c r="K47" i="32"/>
  <c r="F48" i="32"/>
  <c r="G48" i="32"/>
  <c r="H48" i="32"/>
  <c r="I48" i="32"/>
  <c r="J48" i="32"/>
  <c r="K48" i="32"/>
  <c r="F49" i="32"/>
  <c r="G49" i="32"/>
  <c r="H49" i="32"/>
  <c r="I49" i="32"/>
  <c r="J49" i="32"/>
  <c r="K49" i="32"/>
  <c r="F50" i="32"/>
  <c r="G50" i="32"/>
  <c r="H50" i="32"/>
  <c r="I50" i="32"/>
  <c r="J50" i="32"/>
  <c r="K50" i="32"/>
  <c r="F51" i="32"/>
  <c r="G51" i="32"/>
  <c r="H51" i="32"/>
  <c r="I51" i="32"/>
  <c r="J51" i="32"/>
  <c r="K51" i="32"/>
  <c r="F52" i="32"/>
  <c r="G52" i="32"/>
  <c r="H52" i="32"/>
  <c r="I52" i="32"/>
  <c r="J52" i="32"/>
  <c r="K52" i="32"/>
  <c r="F53" i="32"/>
  <c r="G53" i="32"/>
  <c r="H53" i="32"/>
  <c r="I53" i="32"/>
  <c r="J53" i="32"/>
  <c r="K53" i="32"/>
  <c r="F54" i="32"/>
  <c r="G54" i="32"/>
  <c r="H54" i="32"/>
  <c r="I54" i="32"/>
  <c r="J54" i="32"/>
  <c r="K54" i="32"/>
  <c r="G28" i="32"/>
  <c r="H28" i="32"/>
  <c r="I28" i="32"/>
  <c r="J28" i="32"/>
  <c r="K28" i="32"/>
  <c r="F28" i="32"/>
  <c r="F409" i="31"/>
  <c r="G409" i="31"/>
  <c r="H409" i="31"/>
  <c r="I409" i="31"/>
  <c r="J409" i="31"/>
  <c r="K409" i="31"/>
  <c r="F410" i="31"/>
  <c r="G410" i="31"/>
  <c r="H410" i="31"/>
  <c r="I410" i="31"/>
  <c r="J410" i="31"/>
  <c r="K410" i="31"/>
  <c r="F411" i="31"/>
  <c r="G411" i="31"/>
  <c r="H411" i="31"/>
  <c r="I411" i="31"/>
  <c r="J411" i="31"/>
  <c r="K411" i="31"/>
  <c r="F412" i="31"/>
  <c r="G412" i="31"/>
  <c r="H412" i="31"/>
  <c r="I412" i="31"/>
  <c r="J412" i="31"/>
  <c r="K412" i="31"/>
  <c r="F413" i="31"/>
  <c r="G413" i="31"/>
  <c r="H413" i="31"/>
  <c r="I413" i="31"/>
  <c r="J413" i="31"/>
  <c r="K413" i="31"/>
  <c r="F414" i="31"/>
  <c r="G414" i="31"/>
  <c r="H414" i="31"/>
  <c r="I414" i="31"/>
  <c r="J414" i="31"/>
  <c r="K414" i="31"/>
  <c r="F415" i="31"/>
  <c r="G415" i="31"/>
  <c r="H415" i="31"/>
  <c r="I415" i="31"/>
  <c r="J415" i="31"/>
  <c r="K415" i="31"/>
  <c r="F416" i="31"/>
  <c r="G416" i="31"/>
  <c r="H416" i="31"/>
  <c r="I416" i="31"/>
  <c r="J416" i="31"/>
  <c r="K416" i="31"/>
  <c r="F417" i="31"/>
  <c r="G417" i="31"/>
  <c r="H417" i="31"/>
  <c r="I417" i="31"/>
  <c r="J417" i="31"/>
  <c r="K417" i="31"/>
  <c r="F418" i="31"/>
  <c r="G418" i="31"/>
  <c r="H418" i="31"/>
  <c r="I418" i="31"/>
  <c r="J418" i="31"/>
  <c r="K418" i="31"/>
  <c r="F419" i="31"/>
  <c r="G419" i="31"/>
  <c r="H419" i="31"/>
  <c r="I419" i="31"/>
  <c r="J419" i="31"/>
  <c r="K419" i="31"/>
  <c r="G408" i="31"/>
  <c r="H408" i="31"/>
  <c r="I408" i="31"/>
  <c r="J408" i="31"/>
  <c r="K408" i="31"/>
  <c r="F408" i="31"/>
  <c r="G405" i="31"/>
  <c r="H405" i="31"/>
  <c r="I405" i="31"/>
  <c r="J405" i="31"/>
  <c r="K405" i="31"/>
  <c r="F405" i="31"/>
  <c r="F382" i="31"/>
  <c r="G382" i="31"/>
  <c r="H382" i="31"/>
  <c r="I382" i="31"/>
  <c r="J382" i="31"/>
  <c r="K382" i="31"/>
  <c r="F383" i="31"/>
  <c r="G383" i="31"/>
  <c r="H383" i="31"/>
  <c r="I383" i="31"/>
  <c r="J383" i="31"/>
  <c r="K383" i="31"/>
  <c r="F384" i="31"/>
  <c r="G384" i="31"/>
  <c r="H384" i="31"/>
  <c r="I384" i="31"/>
  <c r="J384" i="31"/>
  <c r="K384" i="31"/>
  <c r="F385" i="31"/>
  <c r="G385" i="31"/>
  <c r="H385" i="31"/>
  <c r="I385" i="31"/>
  <c r="J385" i="31"/>
  <c r="K385" i="31"/>
  <c r="F386" i="31"/>
  <c r="G386" i="31"/>
  <c r="H386" i="31"/>
  <c r="I386" i="31"/>
  <c r="J386" i="31"/>
  <c r="K386" i="31"/>
  <c r="F387" i="31"/>
  <c r="G387" i="31"/>
  <c r="H387" i="31"/>
  <c r="I387" i="31"/>
  <c r="J387" i="31"/>
  <c r="K387" i="31"/>
  <c r="F388" i="31"/>
  <c r="G388" i="31"/>
  <c r="H388" i="31"/>
  <c r="I388" i="31"/>
  <c r="J388" i="31"/>
  <c r="K388" i="31"/>
  <c r="F389" i="31"/>
  <c r="G389" i="31"/>
  <c r="H389" i="31"/>
  <c r="I389" i="31"/>
  <c r="J389" i="31"/>
  <c r="K389" i="31"/>
  <c r="F390" i="31"/>
  <c r="G390" i="31"/>
  <c r="H390" i="31"/>
  <c r="I390" i="31"/>
  <c r="J390" i="31"/>
  <c r="K390" i="31"/>
  <c r="F391" i="31"/>
  <c r="G391" i="31"/>
  <c r="H391" i="31"/>
  <c r="I391" i="31"/>
  <c r="J391" i="31"/>
  <c r="K391" i="31"/>
  <c r="F392" i="31"/>
  <c r="G392" i="31"/>
  <c r="H392" i="31"/>
  <c r="I392" i="31"/>
  <c r="J392" i="31"/>
  <c r="K392" i="31"/>
  <c r="F393" i="31"/>
  <c r="G393" i="31"/>
  <c r="H393" i="31"/>
  <c r="I393" i="31"/>
  <c r="J393" i="31"/>
  <c r="K393" i="31"/>
  <c r="F394" i="31"/>
  <c r="G394" i="31"/>
  <c r="H394" i="31"/>
  <c r="I394" i="31"/>
  <c r="J394" i="31"/>
  <c r="K394" i="31"/>
  <c r="F395" i="31"/>
  <c r="G395" i="31"/>
  <c r="H395" i="31"/>
  <c r="I395" i="31"/>
  <c r="J395" i="31"/>
  <c r="K395" i="31"/>
  <c r="F396" i="31"/>
  <c r="G396" i="31"/>
  <c r="H396" i="31"/>
  <c r="I396" i="31"/>
  <c r="J396" i="31"/>
  <c r="K396" i="31"/>
  <c r="F397" i="31"/>
  <c r="G397" i="31"/>
  <c r="H397" i="31"/>
  <c r="I397" i="31"/>
  <c r="J397" i="31"/>
  <c r="K397" i="31"/>
  <c r="F398" i="31"/>
  <c r="G398" i="31"/>
  <c r="H398" i="31"/>
  <c r="I398" i="31"/>
  <c r="J398" i="31"/>
  <c r="K398" i="31"/>
  <c r="F399" i="31"/>
  <c r="G399" i="31"/>
  <c r="H399" i="31"/>
  <c r="I399" i="31"/>
  <c r="J399" i="31"/>
  <c r="K399" i="31"/>
  <c r="F400" i="31"/>
  <c r="G400" i="31"/>
  <c r="H400" i="31"/>
  <c r="I400" i="31"/>
  <c r="J400" i="31"/>
  <c r="K400" i="31"/>
  <c r="F401" i="31"/>
  <c r="G401" i="31"/>
  <c r="H401" i="31"/>
  <c r="I401" i="31"/>
  <c r="J401" i="31"/>
  <c r="K401" i="31"/>
  <c r="F402" i="31"/>
  <c r="G402" i="31"/>
  <c r="H402" i="31"/>
  <c r="I402" i="31"/>
  <c r="J402" i="31"/>
  <c r="K402" i="31"/>
  <c r="G381" i="31"/>
  <c r="H381" i="31"/>
  <c r="I381" i="31"/>
  <c r="J381" i="31"/>
  <c r="K381" i="31"/>
  <c r="F381" i="31"/>
  <c r="B401" i="31"/>
  <c r="C401" i="31" s="1"/>
  <c r="B402" i="31"/>
  <c r="C402" i="31" s="1"/>
  <c r="F373" i="31"/>
  <c r="G373" i="31"/>
  <c r="H373" i="31"/>
  <c r="I373" i="31"/>
  <c r="J373" i="31"/>
  <c r="K373" i="31"/>
  <c r="F374" i="31"/>
  <c r="G374" i="31"/>
  <c r="H374" i="31"/>
  <c r="I374" i="31"/>
  <c r="J374" i="31"/>
  <c r="K374" i="31"/>
  <c r="F375" i="31"/>
  <c r="G375" i="31"/>
  <c r="H375" i="31"/>
  <c r="I375" i="31"/>
  <c r="J375" i="31"/>
  <c r="K375" i="31"/>
  <c r="F376" i="31"/>
  <c r="G376" i="31"/>
  <c r="H376" i="31"/>
  <c r="I376" i="31"/>
  <c r="J376" i="31"/>
  <c r="K376" i="31"/>
  <c r="G372" i="31"/>
  <c r="H372" i="31"/>
  <c r="I372" i="31"/>
  <c r="J372" i="31"/>
  <c r="K372" i="31"/>
  <c r="F372" i="31"/>
  <c r="F329" i="31"/>
  <c r="G329" i="31"/>
  <c r="H329" i="31"/>
  <c r="I329" i="31"/>
  <c r="J329" i="31"/>
  <c r="K329" i="31"/>
  <c r="F330" i="31"/>
  <c r="G330" i="31"/>
  <c r="H330" i="31"/>
  <c r="I330" i="31"/>
  <c r="J330" i="31"/>
  <c r="K330" i="31"/>
  <c r="F331" i="31"/>
  <c r="G331" i="31"/>
  <c r="H331" i="31"/>
  <c r="I331" i="31"/>
  <c r="J331" i="31"/>
  <c r="K331" i="31"/>
  <c r="F332" i="31"/>
  <c r="G332" i="31"/>
  <c r="H332" i="31"/>
  <c r="I332" i="31"/>
  <c r="J332" i="31"/>
  <c r="K332" i="31"/>
  <c r="F333" i="31"/>
  <c r="G333" i="31"/>
  <c r="H333" i="31"/>
  <c r="I333" i="31"/>
  <c r="J333" i="31"/>
  <c r="K333" i="31"/>
  <c r="F334" i="31"/>
  <c r="G334" i="31"/>
  <c r="H334" i="31"/>
  <c r="I334" i="31"/>
  <c r="J334" i="31"/>
  <c r="K334" i="31"/>
  <c r="F335" i="31"/>
  <c r="G335" i="31"/>
  <c r="H335" i="31"/>
  <c r="I335" i="31"/>
  <c r="J335" i="31"/>
  <c r="K335" i="31"/>
  <c r="F336" i="31"/>
  <c r="G336" i="31"/>
  <c r="H336" i="31"/>
  <c r="I336" i="31"/>
  <c r="J336" i="31"/>
  <c r="K336" i="31"/>
  <c r="F337" i="31"/>
  <c r="G337" i="31"/>
  <c r="H337" i="31"/>
  <c r="I337" i="31"/>
  <c r="J337" i="31"/>
  <c r="K337" i="31"/>
  <c r="F338" i="31"/>
  <c r="G338" i="31"/>
  <c r="H338" i="31"/>
  <c r="I338" i="31"/>
  <c r="J338" i="31"/>
  <c r="K338" i="31"/>
  <c r="F339" i="31"/>
  <c r="G339" i="31"/>
  <c r="H339" i="31"/>
  <c r="I339" i="31"/>
  <c r="J339" i="31"/>
  <c r="K339" i="31"/>
  <c r="F340" i="31"/>
  <c r="G340" i="31"/>
  <c r="H340" i="31"/>
  <c r="I340" i="31"/>
  <c r="J340" i="31"/>
  <c r="K340" i="31"/>
  <c r="F341" i="31"/>
  <c r="G341" i="31"/>
  <c r="H341" i="31"/>
  <c r="I341" i="31"/>
  <c r="J341" i="31"/>
  <c r="K341" i="31"/>
  <c r="F342" i="31"/>
  <c r="G342" i="31"/>
  <c r="H342" i="31"/>
  <c r="I342" i="31"/>
  <c r="J342" i="31"/>
  <c r="K342" i="31"/>
  <c r="F343" i="31"/>
  <c r="G343" i="31"/>
  <c r="H343" i="31"/>
  <c r="I343" i="31"/>
  <c r="J343" i="31"/>
  <c r="K343" i="31"/>
  <c r="F344" i="31"/>
  <c r="G344" i="31"/>
  <c r="H344" i="31"/>
  <c r="I344" i="31"/>
  <c r="J344" i="31"/>
  <c r="K344" i="31"/>
  <c r="F345" i="31"/>
  <c r="G345" i="31"/>
  <c r="H345" i="31"/>
  <c r="I345" i="31"/>
  <c r="J345" i="31"/>
  <c r="K345" i="31"/>
  <c r="F346" i="31"/>
  <c r="G346" i="31"/>
  <c r="H346" i="31"/>
  <c r="I346" i="31"/>
  <c r="J346" i="31"/>
  <c r="K346" i="31"/>
  <c r="F347" i="31"/>
  <c r="G347" i="31"/>
  <c r="H347" i="31"/>
  <c r="I347" i="31"/>
  <c r="J347" i="31"/>
  <c r="K347" i="31"/>
  <c r="F348" i="31"/>
  <c r="G348" i="31"/>
  <c r="H348" i="31"/>
  <c r="I348" i="31"/>
  <c r="J348" i="31"/>
  <c r="K348" i="31"/>
  <c r="F349" i="31"/>
  <c r="G349" i="31"/>
  <c r="H349" i="31"/>
  <c r="I349" i="31"/>
  <c r="J349" i="31"/>
  <c r="K349" i="31"/>
  <c r="F350" i="31"/>
  <c r="G350" i="31"/>
  <c r="H350" i="31"/>
  <c r="I350" i="31"/>
  <c r="J350" i="31"/>
  <c r="K350" i="31"/>
  <c r="F351" i="31"/>
  <c r="G351" i="31"/>
  <c r="H351" i="31"/>
  <c r="I351" i="31"/>
  <c r="J351" i="31"/>
  <c r="K351" i="31"/>
  <c r="F352" i="31"/>
  <c r="G352" i="31"/>
  <c r="H352" i="31"/>
  <c r="I352" i="31"/>
  <c r="J352" i="31"/>
  <c r="K352" i="31"/>
  <c r="F353" i="31"/>
  <c r="G353" i="31"/>
  <c r="H353" i="31"/>
  <c r="I353" i="31"/>
  <c r="J353" i="31"/>
  <c r="K353" i="31"/>
  <c r="F354" i="31"/>
  <c r="G354" i="31"/>
  <c r="H354" i="31"/>
  <c r="I354" i="31"/>
  <c r="J354" i="31"/>
  <c r="K354" i="31"/>
  <c r="F355" i="31"/>
  <c r="G355" i="31"/>
  <c r="H355" i="31"/>
  <c r="I355" i="31"/>
  <c r="J355" i="31"/>
  <c r="K355" i="31"/>
  <c r="F356" i="31"/>
  <c r="G356" i="31"/>
  <c r="H356" i="31"/>
  <c r="I356" i="31"/>
  <c r="J356" i="31"/>
  <c r="K356" i="31"/>
  <c r="F357" i="31"/>
  <c r="G357" i="31"/>
  <c r="H357" i="31"/>
  <c r="I357" i="31"/>
  <c r="J357" i="31"/>
  <c r="K357" i="31"/>
  <c r="F358" i="31"/>
  <c r="G358" i="31"/>
  <c r="H358" i="31"/>
  <c r="I358" i="31"/>
  <c r="J358" i="31"/>
  <c r="K358" i="31"/>
  <c r="F359" i="31"/>
  <c r="G359" i="31"/>
  <c r="H359" i="31"/>
  <c r="I359" i="31"/>
  <c r="J359" i="31"/>
  <c r="K359" i="31"/>
  <c r="F360" i="31"/>
  <c r="G360" i="31"/>
  <c r="H360" i="31"/>
  <c r="I360" i="31"/>
  <c r="J360" i="31"/>
  <c r="K360" i="31"/>
  <c r="F361" i="31"/>
  <c r="G361" i="31"/>
  <c r="H361" i="31"/>
  <c r="I361" i="31"/>
  <c r="J361" i="31"/>
  <c r="K361" i="31"/>
  <c r="F362" i="31"/>
  <c r="G362" i="31"/>
  <c r="H362" i="31"/>
  <c r="I362" i="31"/>
  <c r="J362" i="31"/>
  <c r="K362" i="31"/>
  <c r="F363" i="31"/>
  <c r="G363" i="31"/>
  <c r="H363" i="31"/>
  <c r="I363" i="31"/>
  <c r="J363" i="31"/>
  <c r="K363" i="31"/>
  <c r="F364" i="31"/>
  <c r="G364" i="31"/>
  <c r="H364" i="31"/>
  <c r="I364" i="31"/>
  <c r="J364" i="31"/>
  <c r="K364" i="31"/>
  <c r="F365" i="31"/>
  <c r="G365" i="31"/>
  <c r="H365" i="31"/>
  <c r="I365" i="31"/>
  <c r="J365" i="31"/>
  <c r="K365" i="31"/>
  <c r="F366" i="31"/>
  <c r="G366" i="31"/>
  <c r="H366" i="31"/>
  <c r="I366" i="31"/>
  <c r="J366" i="31"/>
  <c r="K366" i="31"/>
  <c r="F367" i="31"/>
  <c r="G367" i="31"/>
  <c r="H367" i="31"/>
  <c r="I367" i="31"/>
  <c r="J367" i="31"/>
  <c r="K367" i="31"/>
  <c r="F368" i="31"/>
  <c r="G368" i="31"/>
  <c r="H368" i="31"/>
  <c r="I368" i="31"/>
  <c r="J368" i="31"/>
  <c r="K368" i="31"/>
  <c r="F369" i="31"/>
  <c r="G369" i="31"/>
  <c r="H369" i="31"/>
  <c r="I369" i="31"/>
  <c r="J369" i="31"/>
  <c r="K369" i="31"/>
  <c r="G328" i="31"/>
  <c r="H328" i="31"/>
  <c r="I328" i="31"/>
  <c r="J328" i="31"/>
  <c r="K328" i="31"/>
  <c r="F328" i="31"/>
  <c r="F320" i="31"/>
  <c r="G320" i="31"/>
  <c r="H320" i="31"/>
  <c r="I320" i="31"/>
  <c r="J320" i="31"/>
  <c r="K320" i="31"/>
  <c r="F321" i="31"/>
  <c r="G321" i="31"/>
  <c r="H321" i="31"/>
  <c r="I321" i="31"/>
  <c r="J321" i="31"/>
  <c r="K321" i="31"/>
  <c r="F322" i="31"/>
  <c r="G322" i="31"/>
  <c r="H322" i="31"/>
  <c r="I322" i="31"/>
  <c r="J322" i="31"/>
  <c r="K322" i="31"/>
  <c r="F323" i="31"/>
  <c r="G323" i="31"/>
  <c r="H323" i="31"/>
  <c r="I323" i="31"/>
  <c r="J323" i="31"/>
  <c r="K323" i="31"/>
  <c r="F324" i="31"/>
  <c r="G324" i="31"/>
  <c r="H324" i="31"/>
  <c r="I324" i="31"/>
  <c r="J324" i="31"/>
  <c r="K324" i="31"/>
  <c r="F325" i="31"/>
  <c r="G325" i="31"/>
  <c r="H325" i="31"/>
  <c r="I325" i="31"/>
  <c r="J325" i="31"/>
  <c r="K325" i="31"/>
  <c r="G319" i="31"/>
  <c r="H319" i="31"/>
  <c r="I319" i="31"/>
  <c r="J319" i="31"/>
  <c r="K319" i="31"/>
  <c r="F319" i="31"/>
  <c r="F308" i="31"/>
  <c r="G308" i="31"/>
  <c r="H308" i="31"/>
  <c r="I308" i="31"/>
  <c r="J308" i="31"/>
  <c r="K308" i="31"/>
  <c r="F309" i="31"/>
  <c r="G309" i="31"/>
  <c r="H309" i="31"/>
  <c r="I309" i="31"/>
  <c r="J309" i="31"/>
  <c r="K309" i="31"/>
  <c r="F310" i="31"/>
  <c r="G310" i="31"/>
  <c r="H310" i="31"/>
  <c r="I310" i="31"/>
  <c r="J310" i="31"/>
  <c r="K310" i="31"/>
  <c r="F311" i="31"/>
  <c r="G311" i="31"/>
  <c r="H311" i="31"/>
  <c r="I311" i="31"/>
  <c r="J311" i="31"/>
  <c r="K311" i="31"/>
  <c r="F312" i="31"/>
  <c r="G312" i="31"/>
  <c r="H312" i="31"/>
  <c r="I312" i="31"/>
  <c r="J312" i="31"/>
  <c r="K312" i="31"/>
  <c r="G307" i="31"/>
  <c r="H307" i="31"/>
  <c r="I307" i="31"/>
  <c r="J307" i="31"/>
  <c r="K307" i="31"/>
  <c r="F307" i="31"/>
  <c r="F290" i="31"/>
  <c r="G290" i="31"/>
  <c r="H290" i="31"/>
  <c r="I290" i="31"/>
  <c r="J290" i="31"/>
  <c r="K290" i="31"/>
  <c r="F291" i="31"/>
  <c r="G291" i="31"/>
  <c r="H291" i="31"/>
  <c r="I291" i="31"/>
  <c r="J291" i="31"/>
  <c r="K291" i="31"/>
  <c r="F292" i="31"/>
  <c r="G292" i="31"/>
  <c r="H292" i="31"/>
  <c r="I292" i="31"/>
  <c r="J292" i="31"/>
  <c r="K292" i="31"/>
  <c r="F293" i="31"/>
  <c r="G293" i="31"/>
  <c r="H293" i="31"/>
  <c r="I293" i="31"/>
  <c r="J293" i="31"/>
  <c r="K293" i="31"/>
  <c r="F294" i="31"/>
  <c r="G294" i="31"/>
  <c r="H294" i="31"/>
  <c r="I294" i="31"/>
  <c r="J294" i="31"/>
  <c r="K294" i="31"/>
  <c r="F295" i="31"/>
  <c r="G295" i="31"/>
  <c r="H295" i="31"/>
  <c r="I295" i="31"/>
  <c r="J295" i="31"/>
  <c r="K295" i="31"/>
  <c r="F296" i="31"/>
  <c r="G296" i="31"/>
  <c r="H296" i="31"/>
  <c r="I296" i="31"/>
  <c r="J296" i="31"/>
  <c r="K296" i="31"/>
  <c r="F297" i="31"/>
  <c r="G297" i="31"/>
  <c r="H297" i="31"/>
  <c r="I297" i="31"/>
  <c r="J297" i="31"/>
  <c r="K297" i="31"/>
  <c r="F298" i="31"/>
  <c r="G298" i="31"/>
  <c r="H298" i="31"/>
  <c r="I298" i="31"/>
  <c r="J298" i="31"/>
  <c r="K298" i="31"/>
  <c r="F299" i="31"/>
  <c r="G299" i="31"/>
  <c r="H299" i="31"/>
  <c r="I299" i="31"/>
  <c r="J299" i="31"/>
  <c r="K299" i="31"/>
  <c r="F300" i="31"/>
  <c r="G300" i="31"/>
  <c r="H300" i="31"/>
  <c r="I300" i="31"/>
  <c r="J300" i="31"/>
  <c r="K300" i="31"/>
  <c r="G289" i="31"/>
  <c r="H289" i="31"/>
  <c r="I289" i="31"/>
  <c r="J289" i="31"/>
  <c r="K289" i="31"/>
  <c r="F289" i="31"/>
  <c r="F264" i="31"/>
  <c r="G264" i="31"/>
  <c r="H264" i="31"/>
  <c r="I264" i="31"/>
  <c r="J264" i="31"/>
  <c r="K264" i="31"/>
  <c r="F265" i="31"/>
  <c r="G265" i="31"/>
  <c r="H265" i="31"/>
  <c r="I265" i="31"/>
  <c r="J265" i="31"/>
  <c r="K265" i="31"/>
  <c r="F266" i="31"/>
  <c r="G266" i="31"/>
  <c r="H266" i="31"/>
  <c r="I266" i="31"/>
  <c r="J266" i="31"/>
  <c r="K266" i="31"/>
  <c r="F267" i="31"/>
  <c r="G267" i="31"/>
  <c r="H267" i="31"/>
  <c r="I267" i="31"/>
  <c r="J267" i="31"/>
  <c r="K267" i="31"/>
  <c r="F268" i="31"/>
  <c r="G268" i="31"/>
  <c r="H268" i="31"/>
  <c r="I268" i="31"/>
  <c r="J268" i="31"/>
  <c r="K268" i="31"/>
  <c r="F269" i="31"/>
  <c r="G269" i="31"/>
  <c r="H269" i="31"/>
  <c r="I269" i="31"/>
  <c r="J269" i="31"/>
  <c r="K269" i="31"/>
  <c r="F270" i="31"/>
  <c r="G270" i="31"/>
  <c r="H270" i="31"/>
  <c r="I270" i="31"/>
  <c r="J270" i="31"/>
  <c r="K270" i="31"/>
  <c r="F271" i="31"/>
  <c r="G271" i="31"/>
  <c r="H271" i="31"/>
  <c r="I271" i="31"/>
  <c r="J271" i="31"/>
  <c r="K271" i="31"/>
  <c r="F272" i="31"/>
  <c r="G272" i="31"/>
  <c r="H272" i="31"/>
  <c r="I272" i="31"/>
  <c r="J272" i="31"/>
  <c r="K272" i="31"/>
  <c r="F273" i="31"/>
  <c r="G273" i="31"/>
  <c r="H273" i="31"/>
  <c r="I273" i="31"/>
  <c r="J273" i="31"/>
  <c r="K273" i="31"/>
  <c r="F274" i="31"/>
  <c r="G274" i="31"/>
  <c r="H274" i="31"/>
  <c r="I274" i="31"/>
  <c r="J274" i="31"/>
  <c r="K274" i="31"/>
  <c r="F275" i="31"/>
  <c r="G275" i="31"/>
  <c r="H275" i="31"/>
  <c r="I275" i="31"/>
  <c r="J275" i="31"/>
  <c r="K275" i="31"/>
  <c r="F276" i="31"/>
  <c r="G276" i="31"/>
  <c r="H276" i="31"/>
  <c r="I276" i="31"/>
  <c r="J276" i="31"/>
  <c r="K276" i="31"/>
  <c r="F277" i="31"/>
  <c r="G277" i="31"/>
  <c r="H277" i="31"/>
  <c r="I277" i="31"/>
  <c r="J277" i="31"/>
  <c r="K277" i="31"/>
  <c r="F278" i="31"/>
  <c r="G278" i="31"/>
  <c r="H278" i="31"/>
  <c r="I278" i="31"/>
  <c r="J278" i="31"/>
  <c r="K278" i="31"/>
  <c r="F279" i="31"/>
  <c r="G279" i="31"/>
  <c r="H279" i="31"/>
  <c r="I279" i="31"/>
  <c r="J279" i="31"/>
  <c r="K279" i="31"/>
  <c r="F280" i="31"/>
  <c r="G280" i="31"/>
  <c r="H280" i="31"/>
  <c r="I280" i="31"/>
  <c r="J280" i="31"/>
  <c r="K280" i="31"/>
  <c r="F281" i="31"/>
  <c r="G281" i="31"/>
  <c r="H281" i="31"/>
  <c r="I281" i="31"/>
  <c r="J281" i="31"/>
  <c r="K281" i="31"/>
  <c r="F282" i="31"/>
  <c r="G282" i="31"/>
  <c r="H282" i="31"/>
  <c r="I282" i="31"/>
  <c r="J282" i="31"/>
  <c r="K282" i="31"/>
  <c r="F283" i="31"/>
  <c r="G283" i="31"/>
  <c r="H283" i="31"/>
  <c r="I283" i="31"/>
  <c r="J283" i="31"/>
  <c r="K283" i="31"/>
  <c r="G263" i="31"/>
  <c r="H263" i="31"/>
  <c r="I263" i="31"/>
  <c r="J263" i="31"/>
  <c r="K263" i="31"/>
  <c r="F263" i="31"/>
  <c r="F204" i="31"/>
  <c r="G204" i="31"/>
  <c r="H204" i="31"/>
  <c r="I204" i="31"/>
  <c r="J204" i="31"/>
  <c r="K204" i="31"/>
  <c r="F205" i="31"/>
  <c r="G205" i="31"/>
  <c r="H205" i="31"/>
  <c r="I205" i="31"/>
  <c r="J205" i="31"/>
  <c r="K205" i="31"/>
  <c r="F206" i="31"/>
  <c r="G206" i="31"/>
  <c r="H206" i="31"/>
  <c r="I206" i="31"/>
  <c r="J206" i="31"/>
  <c r="K206" i="31"/>
  <c r="F207" i="31"/>
  <c r="G207" i="31"/>
  <c r="H207" i="31"/>
  <c r="I207" i="31"/>
  <c r="J207" i="31"/>
  <c r="K207" i="31"/>
  <c r="F208" i="31"/>
  <c r="G208" i="31"/>
  <c r="H208" i="31"/>
  <c r="I208" i="31"/>
  <c r="J208" i="31"/>
  <c r="K208" i="31"/>
  <c r="F209" i="31"/>
  <c r="G209" i="31"/>
  <c r="H209" i="31"/>
  <c r="I209" i="31"/>
  <c r="J209" i="31"/>
  <c r="K209" i="31"/>
  <c r="F210" i="31"/>
  <c r="G210" i="31"/>
  <c r="H210" i="31"/>
  <c r="I210" i="31"/>
  <c r="J210" i="31"/>
  <c r="K210" i="31"/>
  <c r="F211" i="31"/>
  <c r="G211" i="31"/>
  <c r="H211" i="31"/>
  <c r="I211" i="31"/>
  <c r="J211" i="31"/>
  <c r="K211" i="31"/>
  <c r="F212" i="31"/>
  <c r="G212" i="31"/>
  <c r="H212" i="31"/>
  <c r="I212" i="31"/>
  <c r="J212" i="31"/>
  <c r="K212" i="31"/>
  <c r="F213" i="31"/>
  <c r="G213" i="31"/>
  <c r="H213" i="31"/>
  <c r="I213" i="31"/>
  <c r="J213" i="31"/>
  <c r="K213" i="31"/>
  <c r="F214" i="31"/>
  <c r="G214" i="31"/>
  <c r="H214" i="31"/>
  <c r="I214" i="31"/>
  <c r="J214" i="31"/>
  <c r="K214" i="31"/>
  <c r="F215" i="31"/>
  <c r="G215" i="31"/>
  <c r="H215" i="31"/>
  <c r="I215" i="31"/>
  <c r="J215" i="31"/>
  <c r="K215" i="31"/>
  <c r="F216" i="31"/>
  <c r="G216" i="31"/>
  <c r="H216" i="31"/>
  <c r="I216" i="31"/>
  <c r="J216" i="31"/>
  <c r="K216" i="31"/>
  <c r="F217" i="31"/>
  <c r="G217" i="31"/>
  <c r="H217" i="31"/>
  <c r="I217" i="31"/>
  <c r="J217" i="31"/>
  <c r="K217" i="31"/>
  <c r="F218" i="31"/>
  <c r="G218" i="31"/>
  <c r="H218" i="31"/>
  <c r="I218" i="31"/>
  <c r="J218" i="31"/>
  <c r="K218" i="31"/>
  <c r="F219" i="31"/>
  <c r="G219" i="31"/>
  <c r="H219" i="31"/>
  <c r="I219" i="31"/>
  <c r="J219" i="31"/>
  <c r="K219" i="31"/>
  <c r="F220" i="31"/>
  <c r="G220" i="31"/>
  <c r="H220" i="31"/>
  <c r="I220" i="31"/>
  <c r="J220" i="31"/>
  <c r="K220" i="31"/>
  <c r="F221" i="31"/>
  <c r="G221" i="31"/>
  <c r="H221" i="31"/>
  <c r="I221" i="31"/>
  <c r="J221" i="31"/>
  <c r="K221" i="31"/>
  <c r="F222" i="31"/>
  <c r="G222" i="31"/>
  <c r="H222" i="31"/>
  <c r="I222" i="31"/>
  <c r="J222" i="31"/>
  <c r="K222" i="31"/>
  <c r="F223" i="31"/>
  <c r="G223" i="31"/>
  <c r="H223" i="31"/>
  <c r="I223" i="31"/>
  <c r="J223" i="31"/>
  <c r="K223" i="31"/>
  <c r="F224" i="31"/>
  <c r="G224" i="31"/>
  <c r="H224" i="31"/>
  <c r="I224" i="31"/>
  <c r="J224" i="31"/>
  <c r="K224" i="31"/>
  <c r="F225" i="31"/>
  <c r="G225" i="31"/>
  <c r="H225" i="31"/>
  <c r="I225" i="31"/>
  <c r="J225" i="31"/>
  <c r="K225" i="31"/>
  <c r="F226" i="31"/>
  <c r="G226" i="31"/>
  <c r="H226" i="31"/>
  <c r="I226" i="31"/>
  <c r="J226" i="31"/>
  <c r="K226" i="31"/>
  <c r="F227" i="31"/>
  <c r="G227" i="31"/>
  <c r="H227" i="31"/>
  <c r="I227" i="31"/>
  <c r="J227" i="31"/>
  <c r="K227" i="31"/>
  <c r="F228" i="31"/>
  <c r="G228" i="31"/>
  <c r="H228" i="31"/>
  <c r="I228" i="31"/>
  <c r="J228" i="31"/>
  <c r="K228" i="31"/>
  <c r="F229" i="31"/>
  <c r="G229" i="31"/>
  <c r="H229" i="31"/>
  <c r="I229" i="31"/>
  <c r="J229" i="31"/>
  <c r="K229" i="31"/>
  <c r="F230" i="31"/>
  <c r="G230" i="31"/>
  <c r="H230" i="31"/>
  <c r="I230" i="31"/>
  <c r="J230" i="31"/>
  <c r="K230" i="31"/>
  <c r="F231" i="31"/>
  <c r="G231" i="31"/>
  <c r="H231" i="31"/>
  <c r="I231" i="31"/>
  <c r="J231" i="31"/>
  <c r="K231" i="31"/>
  <c r="F232" i="31"/>
  <c r="G232" i="31"/>
  <c r="H232" i="31"/>
  <c r="I232" i="31"/>
  <c r="J232" i="31"/>
  <c r="K232" i="31"/>
  <c r="F233" i="31"/>
  <c r="G233" i="31"/>
  <c r="H233" i="31"/>
  <c r="I233" i="31"/>
  <c r="J233" i="31"/>
  <c r="K233" i="31"/>
  <c r="F234" i="31"/>
  <c r="G234" i="31"/>
  <c r="H234" i="31"/>
  <c r="I234" i="31"/>
  <c r="J234" i="31"/>
  <c r="K234" i="31"/>
  <c r="F235" i="31"/>
  <c r="G235" i="31"/>
  <c r="H235" i="31"/>
  <c r="I235" i="31"/>
  <c r="J235" i="31"/>
  <c r="K235" i="31"/>
  <c r="F236" i="31"/>
  <c r="G236" i="31"/>
  <c r="H236" i="31"/>
  <c r="I236" i="31"/>
  <c r="J236" i="31"/>
  <c r="K236" i="31"/>
  <c r="F237" i="31"/>
  <c r="G237" i="31"/>
  <c r="H237" i="31"/>
  <c r="I237" i="31"/>
  <c r="J237" i="31"/>
  <c r="K237" i="31"/>
  <c r="F238" i="31"/>
  <c r="G238" i="31"/>
  <c r="H238" i="31"/>
  <c r="I238" i="31"/>
  <c r="J238" i="31"/>
  <c r="K238" i="31"/>
  <c r="F239" i="31"/>
  <c r="G239" i="31"/>
  <c r="H239" i="31"/>
  <c r="I239" i="31"/>
  <c r="J239" i="31"/>
  <c r="K239" i="31"/>
  <c r="F240" i="31"/>
  <c r="G240" i="31"/>
  <c r="H240" i="31"/>
  <c r="I240" i="31"/>
  <c r="J240" i="31"/>
  <c r="K240" i="31"/>
  <c r="F241" i="31"/>
  <c r="G241" i="31"/>
  <c r="H241" i="31"/>
  <c r="I241" i="31"/>
  <c r="J241" i="31"/>
  <c r="K241" i="31"/>
  <c r="F242" i="31"/>
  <c r="G242" i="31"/>
  <c r="H242" i="31"/>
  <c r="I242" i="31"/>
  <c r="J242" i="31"/>
  <c r="K242" i="31"/>
  <c r="F243" i="31"/>
  <c r="G243" i="31"/>
  <c r="H243" i="31"/>
  <c r="I243" i="31"/>
  <c r="J243" i="31"/>
  <c r="K243" i="31"/>
  <c r="F244" i="31"/>
  <c r="G244" i="31"/>
  <c r="H244" i="31"/>
  <c r="I244" i="31"/>
  <c r="J244" i="31"/>
  <c r="K244" i="31"/>
  <c r="F245" i="31"/>
  <c r="G245" i="31"/>
  <c r="H245" i="31"/>
  <c r="I245" i="31"/>
  <c r="J245" i="31"/>
  <c r="K245" i="31"/>
  <c r="F246" i="31"/>
  <c r="G246" i="31"/>
  <c r="H246" i="31"/>
  <c r="I246" i="31"/>
  <c r="J246" i="31"/>
  <c r="K246" i="31"/>
  <c r="F247" i="31"/>
  <c r="G247" i="31"/>
  <c r="H247" i="31"/>
  <c r="I247" i="31"/>
  <c r="J247" i="31"/>
  <c r="K247" i="31"/>
  <c r="F248" i="31"/>
  <c r="G248" i="31"/>
  <c r="H248" i="31"/>
  <c r="I248" i="31"/>
  <c r="J248" i="31"/>
  <c r="K248" i="31"/>
  <c r="F249" i="31"/>
  <c r="G249" i="31"/>
  <c r="H249" i="31"/>
  <c r="I249" i="31"/>
  <c r="J249" i="31"/>
  <c r="K249" i="31"/>
  <c r="F250" i="31"/>
  <c r="G250" i="31"/>
  <c r="H250" i="31"/>
  <c r="I250" i="31"/>
  <c r="J250" i="31"/>
  <c r="K250" i="31"/>
  <c r="F251" i="31"/>
  <c r="G251" i="31"/>
  <c r="H251" i="31"/>
  <c r="I251" i="31"/>
  <c r="J251" i="31"/>
  <c r="K251" i="31"/>
  <c r="F252" i="31"/>
  <c r="G252" i="31"/>
  <c r="H252" i="31"/>
  <c r="I252" i="31"/>
  <c r="J252" i="31"/>
  <c r="K252" i="31"/>
  <c r="F253" i="31"/>
  <c r="G253" i="31"/>
  <c r="H253" i="31"/>
  <c r="I253" i="31"/>
  <c r="J253" i="31"/>
  <c r="K253" i="31"/>
  <c r="F254" i="31"/>
  <c r="G254" i="31"/>
  <c r="H254" i="31"/>
  <c r="I254" i="31"/>
  <c r="J254" i="31"/>
  <c r="K254" i="31"/>
  <c r="F255" i="31"/>
  <c r="G255" i="31"/>
  <c r="H255" i="31"/>
  <c r="I255" i="31"/>
  <c r="J255" i="31"/>
  <c r="K255" i="31"/>
  <c r="G203" i="31"/>
  <c r="H203" i="31"/>
  <c r="I203" i="31"/>
  <c r="J203" i="31"/>
  <c r="K203" i="31"/>
  <c r="F203" i="31"/>
  <c r="B253" i="31"/>
  <c r="C253" i="31" s="1"/>
  <c r="B254" i="31"/>
  <c r="C254" i="31" s="1"/>
  <c r="B255" i="31"/>
  <c r="C255" i="31" s="1"/>
  <c r="F176" i="31"/>
  <c r="G176" i="31"/>
  <c r="H176" i="31"/>
  <c r="I176" i="31"/>
  <c r="J176" i="31"/>
  <c r="K176" i="31"/>
  <c r="F177" i="31"/>
  <c r="G177" i="31"/>
  <c r="H177" i="31"/>
  <c r="I177" i="31"/>
  <c r="J177" i="31"/>
  <c r="K177" i="31"/>
  <c r="F178" i="31"/>
  <c r="G178" i="31"/>
  <c r="H178" i="31"/>
  <c r="I178" i="31"/>
  <c r="J178" i="31"/>
  <c r="K178" i="31"/>
  <c r="F179" i="31"/>
  <c r="G179" i="31"/>
  <c r="H179" i="31"/>
  <c r="I179" i="31"/>
  <c r="J179" i="31"/>
  <c r="K179" i="31"/>
  <c r="F180" i="31"/>
  <c r="G180" i="31"/>
  <c r="H180" i="31"/>
  <c r="I180" i="31"/>
  <c r="J180" i="31"/>
  <c r="K180" i="31"/>
  <c r="F181" i="31"/>
  <c r="G181" i="31"/>
  <c r="H181" i="31"/>
  <c r="I181" i="31"/>
  <c r="J181" i="31"/>
  <c r="K181" i="31"/>
  <c r="F182" i="31"/>
  <c r="G182" i="31"/>
  <c r="H182" i="31"/>
  <c r="I182" i="31"/>
  <c r="J182" i="31"/>
  <c r="K182" i="31"/>
  <c r="F183" i="31"/>
  <c r="G183" i="31"/>
  <c r="H183" i="31"/>
  <c r="I183" i="31"/>
  <c r="J183" i="31"/>
  <c r="K183" i="31"/>
  <c r="F184" i="31"/>
  <c r="G184" i="31"/>
  <c r="H184" i="31"/>
  <c r="I184" i="31"/>
  <c r="J184" i="31"/>
  <c r="K184" i="31"/>
  <c r="F185" i="31"/>
  <c r="G185" i="31"/>
  <c r="H185" i="31"/>
  <c r="I185" i="31"/>
  <c r="J185" i="31"/>
  <c r="K185" i="31"/>
  <c r="F186" i="31"/>
  <c r="G186" i="31"/>
  <c r="H186" i="31"/>
  <c r="I186" i="31"/>
  <c r="J186" i="31"/>
  <c r="K186" i="31"/>
  <c r="F187" i="31"/>
  <c r="G187" i="31"/>
  <c r="H187" i="31"/>
  <c r="I187" i="31"/>
  <c r="J187" i="31"/>
  <c r="K187" i="31"/>
  <c r="F188" i="31"/>
  <c r="G188" i="31"/>
  <c r="H188" i="31"/>
  <c r="I188" i="31"/>
  <c r="J188" i="31"/>
  <c r="K188" i="31"/>
  <c r="F189" i="31"/>
  <c r="G189" i="31"/>
  <c r="H189" i="31"/>
  <c r="I189" i="31"/>
  <c r="J189" i="31"/>
  <c r="K189" i="31"/>
  <c r="F190" i="31"/>
  <c r="G190" i="31"/>
  <c r="H190" i="31"/>
  <c r="I190" i="31"/>
  <c r="J190" i="31"/>
  <c r="K190" i="31"/>
  <c r="F191" i="31"/>
  <c r="G191" i="31"/>
  <c r="H191" i="31"/>
  <c r="I191" i="31"/>
  <c r="J191" i="31"/>
  <c r="K191" i="31"/>
  <c r="F192" i="31"/>
  <c r="G192" i="31"/>
  <c r="H192" i="31"/>
  <c r="I192" i="31"/>
  <c r="J192" i="31"/>
  <c r="K192" i="31"/>
  <c r="F193" i="31"/>
  <c r="G193" i="31"/>
  <c r="H193" i="31"/>
  <c r="I193" i="31"/>
  <c r="J193" i="31"/>
  <c r="K193" i="31"/>
  <c r="F194" i="31"/>
  <c r="G194" i="31"/>
  <c r="H194" i="31"/>
  <c r="I194" i="31"/>
  <c r="J194" i="31"/>
  <c r="K194" i="31"/>
  <c r="F195" i="31"/>
  <c r="G195" i="31"/>
  <c r="H195" i="31"/>
  <c r="I195" i="31"/>
  <c r="J195" i="31"/>
  <c r="K195" i="31"/>
  <c r="F196" i="31"/>
  <c r="G196" i="31"/>
  <c r="H196" i="31"/>
  <c r="I196" i="31"/>
  <c r="J196" i="31"/>
  <c r="K196" i="31"/>
  <c r="F197" i="31"/>
  <c r="G197" i="31"/>
  <c r="H197" i="31"/>
  <c r="I197" i="31"/>
  <c r="J197" i="31"/>
  <c r="K197" i="31"/>
  <c r="F198" i="31"/>
  <c r="G198" i="31"/>
  <c r="H198" i="31"/>
  <c r="I198" i="31"/>
  <c r="J198" i="31"/>
  <c r="K198" i="31"/>
  <c r="F199" i="31"/>
  <c r="G199" i="31"/>
  <c r="H199" i="31"/>
  <c r="I199" i="31"/>
  <c r="J199" i="31"/>
  <c r="K199" i="31"/>
  <c r="F200" i="31"/>
  <c r="G200" i="31"/>
  <c r="H200" i="31"/>
  <c r="I200" i="31"/>
  <c r="J200" i="31"/>
  <c r="K200" i="31"/>
  <c r="G175" i="31"/>
  <c r="H175" i="31"/>
  <c r="I175" i="31"/>
  <c r="J175" i="31"/>
  <c r="K175" i="31"/>
  <c r="F175" i="31"/>
  <c r="F135" i="31"/>
  <c r="G135" i="31"/>
  <c r="H135" i="31"/>
  <c r="I135" i="31"/>
  <c r="J135" i="31"/>
  <c r="K135" i="31"/>
  <c r="F136" i="31"/>
  <c r="G136" i="31"/>
  <c r="H136" i="31"/>
  <c r="I136" i="31"/>
  <c r="J136" i="31"/>
  <c r="K136" i="31"/>
  <c r="F137" i="31"/>
  <c r="G137" i="31"/>
  <c r="H137" i="31"/>
  <c r="I137" i="31"/>
  <c r="J137" i="31"/>
  <c r="K137" i="31"/>
  <c r="F138" i="31"/>
  <c r="G138" i="31"/>
  <c r="H138" i="31"/>
  <c r="I138" i="31"/>
  <c r="J138" i="31"/>
  <c r="K138" i="31"/>
  <c r="F139" i="31"/>
  <c r="G139" i="31"/>
  <c r="H139" i="31"/>
  <c r="I139" i="31"/>
  <c r="J139" i="31"/>
  <c r="K139" i="31"/>
  <c r="F140" i="31"/>
  <c r="G140" i="31"/>
  <c r="H140" i="31"/>
  <c r="I140" i="31"/>
  <c r="J140" i="31"/>
  <c r="K140" i="31"/>
  <c r="F141" i="31"/>
  <c r="G141" i="31"/>
  <c r="H141" i="31"/>
  <c r="I141" i="31"/>
  <c r="J141" i="31"/>
  <c r="K141" i="31"/>
  <c r="F142" i="31"/>
  <c r="G142" i="31"/>
  <c r="H142" i="31"/>
  <c r="I142" i="31"/>
  <c r="J142" i="31"/>
  <c r="K142" i="31"/>
  <c r="F143" i="31"/>
  <c r="G143" i="31"/>
  <c r="H143" i="31"/>
  <c r="I143" i="31"/>
  <c r="J143" i="31"/>
  <c r="K143" i="31"/>
  <c r="F144" i="31"/>
  <c r="G144" i="31"/>
  <c r="H144" i="31"/>
  <c r="I144" i="31"/>
  <c r="J144" i="31"/>
  <c r="K144" i="31"/>
  <c r="F145" i="31"/>
  <c r="G145" i="31"/>
  <c r="H145" i="31"/>
  <c r="I145" i="31"/>
  <c r="J145" i="31"/>
  <c r="K145" i="31"/>
  <c r="F146" i="31"/>
  <c r="G146" i="31"/>
  <c r="H146" i="31"/>
  <c r="I146" i="31"/>
  <c r="J146" i="31"/>
  <c r="K146" i="31"/>
  <c r="F147" i="31"/>
  <c r="G147" i="31"/>
  <c r="H147" i="31"/>
  <c r="I147" i="31"/>
  <c r="J147" i="31"/>
  <c r="K147" i="31"/>
  <c r="F148" i="31"/>
  <c r="G148" i="31"/>
  <c r="H148" i="31"/>
  <c r="I148" i="31"/>
  <c r="J148" i="31"/>
  <c r="K148" i="31"/>
  <c r="F149" i="31"/>
  <c r="G149" i="31"/>
  <c r="H149" i="31"/>
  <c r="I149" i="31"/>
  <c r="J149" i="31"/>
  <c r="K149" i="31"/>
  <c r="F150" i="31"/>
  <c r="G150" i="31"/>
  <c r="H150" i="31"/>
  <c r="I150" i="31"/>
  <c r="J150" i="31"/>
  <c r="K150" i="31"/>
  <c r="F151" i="31"/>
  <c r="G151" i="31"/>
  <c r="H151" i="31"/>
  <c r="I151" i="31"/>
  <c r="J151" i="31"/>
  <c r="K151" i="31"/>
  <c r="F152" i="31"/>
  <c r="G152" i="31"/>
  <c r="H152" i="31"/>
  <c r="I152" i="31"/>
  <c r="J152" i="31"/>
  <c r="K152" i="31"/>
  <c r="F153" i="31"/>
  <c r="G153" i="31"/>
  <c r="H153" i="31"/>
  <c r="I153" i="31"/>
  <c r="J153" i="31"/>
  <c r="K153" i="31"/>
  <c r="F154" i="31"/>
  <c r="G154" i="31"/>
  <c r="H154" i="31"/>
  <c r="I154" i="31"/>
  <c r="J154" i="31"/>
  <c r="K154" i="31"/>
  <c r="F155" i="31"/>
  <c r="G155" i="31"/>
  <c r="H155" i="31"/>
  <c r="I155" i="31"/>
  <c r="J155" i="31"/>
  <c r="K155" i="31"/>
  <c r="F156" i="31"/>
  <c r="G156" i="31"/>
  <c r="H156" i="31"/>
  <c r="I156" i="31"/>
  <c r="J156" i="31"/>
  <c r="K156" i="31"/>
  <c r="F157" i="31"/>
  <c r="G157" i="31"/>
  <c r="H157" i="31"/>
  <c r="I157" i="31"/>
  <c r="J157" i="31"/>
  <c r="K157" i="31"/>
  <c r="F158" i="31"/>
  <c r="G158" i="31"/>
  <c r="H158" i="31"/>
  <c r="I158" i="31"/>
  <c r="J158" i="31"/>
  <c r="K158" i="31"/>
  <c r="F159" i="31"/>
  <c r="G159" i="31"/>
  <c r="H159" i="31"/>
  <c r="I159" i="31"/>
  <c r="J159" i="31"/>
  <c r="K159" i="31"/>
  <c r="F160" i="31"/>
  <c r="G160" i="31"/>
  <c r="H160" i="31"/>
  <c r="I160" i="31"/>
  <c r="J160" i="31"/>
  <c r="K160" i="31"/>
  <c r="F161" i="31"/>
  <c r="G161" i="31"/>
  <c r="H161" i="31"/>
  <c r="I161" i="31"/>
  <c r="J161" i="31"/>
  <c r="K161" i="31"/>
  <c r="F162" i="31"/>
  <c r="G162" i="31"/>
  <c r="H162" i="31"/>
  <c r="I162" i="31"/>
  <c r="J162" i="31"/>
  <c r="K162" i="31"/>
  <c r="F163" i="31"/>
  <c r="G163" i="31"/>
  <c r="H163" i="31"/>
  <c r="I163" i="31"/>
  <c r="J163" i="31"/>
  <c r="K163" i="31"/>
  <c r="F164" i="31"/>
  <c r="G164" i="31"/>
  <c r="H164" i="31"/>
  <c r="I164" i="31"/>
  <c r="J164" i="31"/>
  <c r="K164" i="31"/>
  <c r="F165" i="31"/>
  <c r="G165" i="31"/>
  <c r="H165" i="31"/>
  <c r="I165" i="31"/>
  <c r="J165" i="31"/>
  <c r="K165" i="31"/>
  <c r="F166" i="31"/>
  <c r="G166" i="31"/>
  <c r="H166" i="31"/>
  <c r="I166" i="31"/>
  <c r="J166" i="31"/>
  <c r="K166" i="31"/>
  <c r="F167" i="31"/>
  <c r="G167" i="31"/>
  <c r="H167" i="31"/>
  <c r="I167" i="31"/>
  <c r="J167" i="31"/>
  <c r="K167" i="31"/>
  <c r="F168" i="31"/>
  <c r="G168" i="31"/>
  <c r="H168" i="31"/>
  <c r="I168" i="31"/>
  <c r="J168" i="31"/>
  <c r="K168" i="31"/>
  <c r="F169" i="31"/>
  <c r="G169" i="31"/>
  <c r="H169" i="31"/>
  <c r="I169" i="31"/>
  <c r="J169" i="31"/>
  <c r="K169" i="31"/>
  <c r="G134" i="31"/>
  <c r="H134" i="31"/>
  <c r="I134" i="31"/>
  <c r="J134" i="31"/>
  <c r="K134" i="31"/>
  <c r="F134" i="31"/>
  <c r="F126" i="31"/>
  <c r="G126" i="31"/>
  <c r="H126" i="31"/>
  <c r="I126" i="31"/>
  <c r="J126" i="31"/>
  <c r="K126" i="31"/>
  <c r="F127" i="31"/>
  <c r="G127" i="31"/>
  <c r="H127" i="31"/>
  <c r="I127" i="31"/>
  <c r="J127" i="31"/>
  <c r="K127" i="31"/>
  <c r="G125" i="31"/>
  <c r="H125" i="31"/>
  <c r="I125" i="31"/>
  <c r="J125" i="31"/>
  <c r="K125" i="31"/>
  <c r="F125" i="31"/>
  <c r="F97" i="31"/>
  <c r="G97" i="31"/>
  <c r="H97" i="31"/>
  <c r="I97" i="31"/>
  <c r="J97" i="31"/>
  <c r="K97" i="31"/>
  <c r="F98" i="31"/>
  <c r="G98" i="31"/>
  <c r="H98" i="31"/>
  <c r="I98" i="31"/>
  <c r="J98" i="31"/>
  <c r="K98" i="31"/>
  <c r="F99" i="31"/>
  <c r="G99" i="31"/>
  <c r="H99" i="31"/>
  <c r="I99" i="31"/>
  <c r="J99" i="31"/>
  <c r="K99" i="31"/>
  <c r="F100" i="31"/>
  <c r="G100" i="31"/>
  <c r="H100" i="31"/>
  <c r="I100" i="31"/>
  <c r="J100" i="31"/>
  <c r="K100" i="31"/>
  <c r="F101" i="31"/>
  <c r="G101" i="31"/>
  <c r="H101" i="31"/>
  <c r="I101" i="31"/>
  <c r="J101" i="31"/>
  <c r="K101" i="31"/>
  <c r="F102" i="31"/>
  <c r="G102" i="31"/>
  <c r="H102" i="31"/>
  <c r="I102" i="31"/>
  <c r="J102" i="31"/>
  <c r="K102" i="31"/>
  <c r="F103" i="31"/>
  <c r="G103" i="31"/>
  <c r="H103" i="31"/>
  <c r="I103" i="31"/>
  <c r="J103" i="31"/>
  <c r="K103" i="31"/>
  <c r="F104" i="31"/>
  <c r="G104" i="31"/>
  <c r="H104" i="31"/>
  <c r="I104" i="31"/>
  <c r="J104" i="31"/>
  <c r="K104" i="31"/>
  <c r="F105" i="31"/>
  <c r="G105" i="31"/>
  <c r="H105" i="31"/>
  <c r="I105" i="31"/>
  <c r="J105" i="31"/>
  <c r="K105" i="31"/>
  <c r="F106" i="31"/>
  <c r="G106" i="31"/>
  <c r="H106" i="31"/>
  <c r="I106" i="31"/>
  <c r="J106" i="31"/>
  <c r="K106" i="31"/>
  <c r="F107" i="31"/>
  <c r="G107" i="31"/>
  <c r="H107" i="31"/>
  <c r="I107" i="31"/>
  <c r="J107" i="31"/>
  <c r="K107" i="31"/>
  <c r="F108" i="31"/>
  <c r="G108" i="31"/>
  <c r="H108" i="31"/>
  <c r="I108" i="31"/>
  <c r="J108" i="31"/>
  <c r="K108" i="31"/>
  <c r="F109" i="31"/>
  <c r="G109" i="31"/>
  <c r="H109" i="31"/>
  <c r="I109" i="31"/>
  <c r="J109" i="31"/>
  <c r="K109" i="31"/>
  <c r="F110" i="31"/>
  <c r="G110" i="31"/>
  <c r="H110" i="31"/>
  <c r="I110" i="31"/>
  <c r="J110" i="31"/>
  <c r="K110" i="31"/>
  <c r="F111" i="31"/>
  <c r="G111" i="31"/>
  <c r="H111" i="31"/>
  <c r="I111" i="31"/>
  <c r="J111" i="31"/>
  <c r="K111" i="31"/>
  <c r="F112" i="31"/>
  <c r="D67" i="39" s="1"/>
  <c r="G112" i="31"/>
  <c r="E67" i="39" s="1"/>
  <c r="H112" i="31"/>
  <c r="F67" i="39" s="1"/>
  <c r="I112" i="31"/>
  <c r="G67" i="39" s="1"/>
  <c r="J112" i="31"/>
  <c r="H67" i="39" s="1"/>
  <c r="K112" i="31"/>
  <c r="I67" i="39" s="1"/>
  <c r="F113" i="31"/>
  <c r="G113" i="31"/>
  <c r="H113" i="31"/>
  <c r="I113" i="31"/>
  <c r="J113" i="31"/>
  <c r="K113" i="31"/>
  <c r="F114" i="31"/>
  <c r="G114" i="31"/>
  <c r="H114" i="31"/>
  <c r="I114" i="31"/>
  <c r="J114" i="31"/>
  <c r="K114" i="31"/>
  <c r="F115" i="31"/>
  <c r="G115" i="31"/>
  <c r="H115" i="31"/>
  <c r="I115" i="31"/>
  <c r="J115" i="31"/>
  <c r="K115" i="31"/>
  <c r="F116" i="31"/>
  <c r="G116" i="31"/>
  <c r="H116" i="31"/>
  <c r="I116" i="31"/>
  <c r="J116" i="31"/>
  <c r="K116" i="31"/>
  <c r="F117" i="31"/>
  <c r="G117" i="31"/>
  <c r="H117" i="31"/>
  <c r="I117" i="31"/>
  <c r="J117" i="31"/>
  <c r="K117" i="31"/>
  <c r="F118" i="31"/>
  <c r="G118" i="31"/>
  <c r="H118" i="31"/>
  <c r="I118" i="31"/>
  <c r="J118" i="31"/>
  <c r="K118" i="31"/>
  <c r="F119" i="31"/>
  <c r="G119" i="31"/>
  <c r="H119" i="31"/>
  <c r="I119" i="31"/>
  <c r="J119" i="31"/>
  <c r="K119" i="31"/>
  <c r="F120" i="31"/>
  <c r="G120" i="31"/>
  <c r="H120" i="31"/>
  <c r="I120" i="31"/>
  <c r="J120" i="31"/>
  <c r="K120" i="31"/>
  <c r="G96" i="31"/>
  <c r="H96" i="31"/>
  <c r="I96" i="31"/>
  <c r="J96" i="31"/>
  <c r="K96" i="31"/>
  <c r="F96" i="31"/>
  <c r="F78" i="31"/>
  <c r="G78" i="31"/>
  <c r="H78" i="31"/>
  <c r="I78" i="31"/>
  <c r="J78" i="31"/>
  <c r="K78" i="31"/>
  <c r="F79" i="31"/>
  <c r="G79" i="31"/>
  <c r="H79" i="31"/>
  <c r="I79" i="31"/>
  <c r="J79" i="31"/>
  <c r="K79" i="31"/>
  <c r="F80" i="31"/>
  <c r="G80" i="31"/>
  <c r="H80" i="31"/>
  <c r="I80" i="31"/>
  <c r="J80" i="31"/>
  <c r="K80" i="31"/>
  <c r="F81" i="31"/>
  <c r="G81" i="31"/>
  <c r="H81" i="31"/>
  <c r="I81" i="31"/>
  <c r="J81" i="31"/>
  <c r="K81" i="31"/>
  <c r="F82" i="31"/>
  <c r="G82" i="31"/>
  <c r="H82" i="31"/>
  <c r="I82" i="31"/>
  <c r="J82" i="31"/>
  <c r="K82" i="31"/>
  <c r="F83" i="31"/>
  <c r="G83" i="31"/>
  <c r="H83" i="31"/>
  <c r="I83" i="31"/>
  <c r="J83" i="31"/>
  <c r="K83" i="31"/>
  <c r="F84" i="31"/>
  <c r="G84" i="31"/>
  <c r="H84" i="31"/>
  <c r="I84" i="31"/>
  <c r="J84" i="31"/>
  <c r="K84" i="31"/>
  <c r="F85" i="31"/>
  <c r="G85" i="31"/>
  <c r="H85" i="31"/>
  <c r="I85" i="31"/>
  <c r="J85" i="31"/>
  <c r="K85" i="31"/>
  <c r="F86" i="31"/>
  <c r="G86" i="31"/>
  <c r="H86" i="31"/>
  <c r="I86" i="31"/>
  <c r="J86" i="31"/>
  <c r="K86" i="31"/>
  <c r="F87" i="31"/>
  <c r="G87" i="31"/>
  <c r="H87" i="31"/>
  <c r="I87" i="31"/>
  <c r="J87" i="31"/>
  <c r="K87" i="31"/>
  <c r="F88" i="31"/>
  <c r="G88" i="31"/>
  <c r="H88" i="31"/>
  <c r="I88" i="31"/>
  <c r="J88" i="31"/>
  <c r="K88" i="31"/>
  <c r="F89" i="31"/>
  <c r="G89" i="31"/>
  <c r="H89" i="31"/>
  <c r="I89" i="31"/>
  <c r="J89" i="31"/>
  <c r="K89" i="31"/>
  <c r="F90" i="31"/>
  <c r="G90" i="31"/>
  <c r="H90" i="31"/>
  <c r="I90" i="31"/>
  <c r="J90" i="31"/>
  <c r="K90" i="31"/>
  <c r="F91" i="31"/>
  <c r="G91" i="31"/>
  <c r="H91" i="31"/>
  <c r="I91" i="31"/>
  <c r="J91" i="31"/>
  <c r="K91" i="31"/>
  <c r="F92" i="31"/>
  <c r="G92" i="31"/>
  <c r="H92" i="31"/>
  <c r="I92" i="31"/>
  <c r="J92" i="31"/>
  <c r="K92" i="31"/>
  <c r="F93" i="31"/>
  <c r="G93" i="31"/>
  <c r="H93" i="31"/>
  <c r="I93" i="31"/>
  <c r="J93" i="31"/>
  <c r="K93" i="31"/>
  <c r="G77" i="31"/>
  <c r="H77" i="31"/>
  <c r="I77" i="31"/>
  <c r="J77" i="31"/>
  <c r="K77" i="31"/>
  <c r="F77" i="31"/>
  <c r="F10" i="31"/>
  <c r="G10" i="31"/>
  <c r="H10" i="31"/>
  <c r="I10" i="31"/>
  <c r="J10" i="31"/>
  <c r="K10" i="31"/>
  <c r="F11" i="31"/>
  <c r="G11" i="31"/>
  <c r="H11" i="31"/>
  <c r="I11" i="31"/>
  <c r="J11" i="31"/>
  <c r="K11" i="31"/>
  <c r="F12" i="31"/>
  <c r="G12" i="31"/>
  <c r="H12" i="31"/>
  <c r="I12" i="31"/>
  <c r="J12" i="31"/>
  <c r="K12" i="31"/>
  <c r="F13" i="31"/>
  <c r="G13" i="31"/>
  <c r="H13" i="31"/>
  <c r="I13" i="31"/>
  <c r="J13" i="31"/>
  <c r="K13" i="31"/>
  <c r="F14" i="31"/>
  <c r="G14" i="31"/>
  <c r="H14" i="31"/>
  <c r="I14" i="31"/>
  <c r="J14" i="31"/>
  <c r="K14" i="31"/>
  <c r="F15" i="31"/>
  <c r="G15" i="31"/>
  <c r="H15" i="31"/>
  <c r="I15" i="31"/>
  <c r="J15" i="31"/>
  <c r="K15" i="31"/>
  <c r="F16" i="31"/>
  <c r="G16" i="31"/>
  <c r="H16" i="31"/>
  <c r="I16" i="31"/>
  <c r="J16" i="31"/>
  <c r="K16" i="31"/>
  <c r="F17" i="31"/>
  <c r="G17" i="31"/>
  <c r="H17" i="31"/>
  <c r="I17" i="31"/>
  <c r="J17" i="31"/>
  <c r="K17" i="31"/>
  <c r="F18" i="31"/>
  <c r="G18" i="31"/>
  <c r="H18" i="31"/>
  <c r="I18" i="31"/>
  <c r="J18" i="31"/>
  <c r="K18" i="31"/>
  <c r="F19" i="31"/>
  <c r="G19" i="31"/>
  <c r="H19" i="31"/>
  <c r="I19" i="31"/>
  <c r="J19" i="31"/>
  <c r="K19" i="31"/>
  <c r="F20" i="31"/>
  <c r="G20" i="31"/>
  <c r="H20" i="31"/>
  <c r="I20" i="31"/>
  <c r="J20" i="31"/>
  <c r="K20" i="31"/>
  <c r="F21" i="31"/>
  <c r="G21" i="31"/>
  <c r="H21" i="31"/>
  <c r="I21" i="31"/>
  <c r="J21" i="31"/>
  <c r="K21" i="31"/>
  <c r="F22" i="31"/>
  <c r="G22" i="31"/>
  <c r="H22" i="31"/>
  <c r="I22" i="31"/>
  <c r="J22" i="31"/>
  <c r="K22" i="31"/>
  <c r="F23" i="31"/>
  <c r="G23" i="31"/>
  <c r="H23" i="31"/>
  <c r="I23" i="31"/>
  <c r="J23" i="31"/>
  <c r="K23" i="31"/>
  <c r="F24" i="31"/>
  <c r="G24" i="31"/>
  <c r="H24" i="31"/>
  <c r="I24" i="31"/>
  <c r="J24" i="31"/>
  <c r="K24" i="31"/>
  <c r="F25" i="31"/>
  <c r="G25" i="31"/>
  <c r="H25" i="31"/>
  <c r="I25" i="31"/>
  <c r="J25" i="31"/>
  <c r="K25" i="31"/>
  <c r="F26" i="31"/>
  <c r="G26" i="31"/>
  <c r="H26" i="31"/>
  <c r="I26" i="31"/>
  <c r="J26" i="31"/>
  <c r="K26" i="31"/>
  <c r="F27" i="31"/>
  <c r="G27" i="31"/>
  <c r="H27" i="31"/>
  <c r="I27" i="31"/>
  <c r="J27" i="31"/>
  <c r="K27" i="31"/>
  <c r="F28" i="31"/>
  <c r="G28" i="31"/>
  <c r="H28" i="31"/>
  <c r="I28" i="31"/>
  <c r="J28" i="31"/>
  <c r="K28" i="31"/>
  <c r="F29" i="31"/>
  <c r="G29" i="31"/>
  <c r="H29" i="31"/>
  <c r="I29" i="31"/>
  <c r="J29" i="31"/>
  <c r="K29" i="31"/>
  <c r="F30" i="31"/>
  <c r="G30" i="31"/>
  <c r="H30" i="31"/>
  <c r="I30" i="31"/>
  <c r="J30" i="31"/>
  <c r="K30" i="31"/>
  <c r="F31" i="31"/>
  <c r="G31" i="31"/>
  <c r="H31" i="31"/>
  <c r="I31" i="31"/>
  <c r="J31" i="31"/>
  <c r="K31" i="31"/>
  <c r="F32" i="31"/>
  <c r="G32" i="31"/>
  <c r="H32" i="31"/>
  <c r="I32" i="31"/>
  <c r="J32" i="31"/>
  <c r="K32" i="31"/>
  <c r="F33" i="31"/>
  <c r="G33" i="31"/>
  <c r="H33" i="31"/>
  <c r="I33" i="31"/>
  <c r="J33" i="31"/>
  <c r="K33" i="31"/>
  <c r="F34" i="31"/>
  <c r="G34" i="31"/>
  <c r="H34" i="31"/>
  <c r="I34" i="31"/>
  <c r="J34" i="31"/>
  <c r="K34" i="31"/>
  <c r="F35" i="31"/>
  <c r="G35" i="31"/>
  <c r="H35" i="31"/>
  <c r="I35" i="31"/>
  <c r="J35" i="31"/>
  <c r="K35" i="31"/>
  <c r="F36" i="31"/>
  <c r="G36" i="31"/>
  <c r="H36" i="31"/>
  <c r="I36" i="31"/>
  <c r="J36" i="31"/>
  <c r="K36" i="31"/>
  <c r="F37" i="31"/>
  <c r="G37" i="31"/>
  <c r="H37" i="31"/>
  <c r="I37" i="31"/>
  <c r="J37" i="31"/>
  <c r="K37" i="31"/>
  <c r="F38" i="31"/>
  <c r="G38" i="31"/>
  <c r="H38" i="31"/>
  <c r="I38" i="31"/>
  <c r="J38" i="31"/>
  <c r="K38" i="31"/>
  <c r="F39" i="31"/>
  <c r="G39" i="31"/>
  <c r="H39" i="31"/>
  <c r="I39" i="31"/>
  <c r="J39" i="31"/>
  <c r="K39" i="31"/>
  <c r="F40" i="31"/>
  <c r="G40" i="31"/>
  <c r="H40" i="31"/>
  <c r="I40" i="31"/>
  <c r="J40" i="31"/>
  <c r="K40" i="31"/>
  <c r="F41" i="31"/>
  <c r="G41" i="31"/>
  <c r="H41" i="31"/>
  <c r="I41" i="31"/>
  <c r="J41" i="31"/>
  <c r="K41" i="31"/>
  <c r="F42" i="31"/>
  <c r="G42" i="31"/>
  <c r="H42" i="31"/>
  <c r="I42" i="31"/>
  <c r="J42" i="31"/>
  <c r="K42" i="31"/>
  <c r="F43" i="31"/>
  <c r="G43" i="31"/>
  <c r="H43" i="31"/>
  <c r="I43" i="31"/>
  <c r="J43" i="31"/>
  <c r="K43" i="31"/>
  <c r="F44" i="31"/>
  <c r="G44" i="31"/>
  <c r="H44" i="31"/>
  <c r="I44" i="31"/>
  <c r="J44" i="31"/>
  <c r="K44" i="31"/>
  <c r="F45" i="31"/>
  <c r="G45" i="31"/>
  <c r="H45" i="31"/>
  <c r="I45" i="31"/>
  <c r="J45" i="31"/>
  <c r="K45" i="31"/>
  <c r="F46" i="31"/>
  <c r="G46" i="31"/>
  <c r="H46" i="31"/>
  <c r="I46" i="31"/>
  <c r="J46" i="31"/>
  <c r="K46" i="31"/>
  <c r="F47" i="31"/>
  <c r="G47" i="31"/>
  <c r="H47" i="31"/>
  <c r="I47" i="31"/>
  <c r="J47" i="31"/>
  <c r="K47" i="31"/>
  <c r="F48" i="31"/>
  <c r="G48" i="31"/>
  <c r="H48" i="31"/>
  <c r="I48" i="31"/>
  <c r="J48" i="31"/>
  <c r="K48" i="31"/>
  <c r="F49" i="31"/>
  <c r="G49" i="31"/>
  <c r="H49" i="31"/>
  <c r="I49" i="31"/>
  <c r="J49" i="31"/>
  <c r="K49" i="31"/>
  <c r="F50" i="31"/>
  <c r="G50" i="31"/>
  <c r="H50" i="31"/>
  <c r="I50" i="31"/>
  <c r="J50" i="31"/>
  <c r="K50" i="31"/>
  <c r="F51" i="31"/>
  <c r="G51" i="31"/>
  <c r="H51" i="31"/>
  <c r="I51" i="31"/>
  <c r="J51" i="31"/>
  <c r="K51" i="31"/>
  <c r="F52" i="31"/>
  <c r="G52" i="31"/>
  <c r="H52" i="31"/>
  <c r="I52" i="31"/>
  <c r="J52" i="31"/>
  <c r="K52" i="31"/>
  <c r="F53" i="31"/>
  <c r="G53" i="31"/>
  <c r="H53" i="31"/>
  <c r="I53" i="31"/>
  <c r="J53" i="31"/>
  <c r="K53" i="31"/>
  <c r="F54" i="31"/>
  <c r="G54" i="31"/>
  <c r="H54" i="31"/>
  <c r="I54" i="31"/>
  <c r="J54" i="31"/>
  <c r="K54" i="31"/>
  <c r="F55" i="31"/>
  <c r="G55" i="31"/>
  <c r="H55" i="31"/>
  <c r="I55" i="31"/>
  <c r="J55" i="31"/>
  <c r="K55" i="31"/>
  <c r="F56" i="31"/>
  <c r="G56" i="31"/>
  <c r="H56" i="31"/>
  <c r="I56" i="31"/>
  <c r="J56" i="31"/>
  <c r="K56" i="31"/>
  <c r="F57" i="31"/>
  <c r="G57" i="31"/>
  <c r="H57" i="31"/>
  <c r="I57" i="31"/>
  <c r="J57" i="31"/>
  <c r="K57" i="31"/>
  <c r="F58" i="31"/>
  <c r="G58" i="31"/>
  <c r="H58" i="31"/>
  <c r="I58" i="31"/>
  <c r="J58" i="31"/>
  <c r="K58" i="31"/>
  <c r="F59" i="31"/>
  <c r="G59" i="31"/>
  <c r="H59" i="31"/>
  <c r="I59" i="31"/>
  <c r="J59" i="31"/>
  <c r="K59" i="31"/>
  <c r="F60" i="31"/>
  <c r="G60" i="31"/>
  <c r="H60" i="31"/>
  <c r="I60" i="31"/>
  <c r="J60" i="31"/>
  <c r="K60" i="31"/>
  <c r="F61" i="31"/>
  <c r="G61" i="31"/>
  <c r="H61" i="31"/>
  <c r="I61" i="31"/>
  <c r="J61" i="31"/>
  <c r="K61" i="31"/>
  <c r="F62" i="31"/>
  <c r="G62" i="31"/>
  <c r="H62" i="31"/>
  <c r="I62" i="31"/>
  <c r="J62" i="31"/>
  <c r="K62" i="31"/>
  <c r="F63" i="31"/>
  <c r="G63" i="31"/>
  <c r="H63" i="31"/>
  <c r="I63" i="31"/>
  <c r="J63" i="31"/>
  <c r="K63" i="31"/>
  <c r="F64" i="31"/>
  <c r="G64" i="31"/>
  <c r="H64" i="31"/>
  <c r="I64" i="31"/>
  <c r="J64" i="31"/>
  <c r="K64" i="31"/>
  <c r="F65" i="31"/>
  <c r="G65" i="31"/>
  <c r="H65" i="31"/>
  <c r="I65" i="31"/>
  <c r="J65" i="31"/>
  <c r="K65" i="31"/>
  <c r="F66" i="31"/>
  <c r="G66" i="31"/>
  <c r="H66" i="31"/>
  <c r="I66" i="31"/>
  <c r="J66" i="31"/>
  <c r="K66" i="31"/>
  <c r="F67" i="31"/>
  <c r="G67" i="31"/>
  <c r="H67" i="31"/>
  <c r="I67" i="31"/>
  <c r="J67" i="31"/>
  <c r="K67" i="31"/>
  <c r="F68" i="31"/>
  <c r="G68" i="31"/>
  <c r="H68" i="31"/>
  <c r="I68" i="31"/>
  <c r="J68" i="31"/>
  <c r="K68" i="31"/>
  <c r="F69" i="31"/>
  <c r="G69" i="31"/>
  <c r="H69" i="31"/>
  <c r="I69" i="31"/>
  <c r="J69" i="31"/>
  <c r="K69" i="31"/>
  <c r="F70" i="31"/>
  <c r="G70" i="31"/>
  <c r="H70" i="31"/>
  <c r="I70" i="31"/>
  <c r="J70" i="31"/>
  <c r="K70" i="31"/>
  <c r="F71" i="31"/>
  <c r="G71" i="31"/>
  <c r="H71" i="31"/>
  <c r="I71" i="31"/>
  <c r="J71" i="31"/>
  <c r="K71" i="31"/>
  <c r="F72" i="31"/>
  <c r="G72" i="31"/>
  <c r="H72" i="31"/>
  <c r="I72" i="31"/>
  <c r="J72" i="31"/>
  <c r="K72" i="31"/>
  <c r="F73" i="31"/>
  <c r="G73" i="31"/>
  <c r="H73" i="31"/>
  <c r="I73" i="31"/>
  <c r="J73" i="31"/>
  <c r="K73" i="31"/>
  <c r="F74" i="31"/>
  <c r="G74" i="31"/>
  <c r="H74" i="31"/>
  <c r="I74" i="31"/>
  <c r="J74" i="31"/>
  <c r="K74" i="31"/>
  <c r="G9" i="31"/>
  <c r="H9" i="31"/>
  <c r="I9" i="31"/>
  <c r="J9" i="31"/>
  <c r="K9" i="31"/>
  <c r="F9" i="31"/>
  <c r="B73" i="31"/>
  <c r="C73" i="31" s="1"/>
  <c r="B74" i="31"/>
  <c r="C74" i="31" s="1"/>
  <c r="G153" i="25"/>
  <c r="H153" i="25"/>
  <c r="I153" i="25"/>
  <c r="J153" i="25"/>
  <c r="K153" i="25"/>
  <c r="F153" i="25"/>
  <c r="F148" i="25"/>
  <c r="G148" i="25"/>
  <c r="H148" i="25"/>
  <c r="I148" i="25"/>
  <c r="J148" i="25"/>
  <c r="K148" i="25"/>
  <c r="G147" i="25"/>
  <c r="H147" i="25"/>
  <c r="I147" i="25"/>
  <c r="J147" i="25"/>
  <c r="K147" i="25"/>
  <c r="F147" i="25"/>
  <c r="F137" i="25"/>
  <c r="G137" i="25"/>
  <c r="H137" i="25"/>
  <c r="I137" i="25"/>
  <c r="J137" i="25"/>
  <c r="K137" i="25"/>
  <c r="F138" i="25"/>
  <c r="G138" i="25"/>
  <c r="H138" i="25"/>
  <c r="I138" i="25"/>
  <c r="J138" i="25"/>
  <c r="K138" i="25"/>
  <c r="F139" i="25"/>
  <c r="G139" i="25"/>
  <c r="H139" i="25"/>
  <c r="I139" i="25"/>
  <c r="J139" i="25"/>
  <c r="K139" i="25"/>
  <c r="F140" i="25"/>
  <c r="G140" i="25"/>
  <c r="H140" i="25"/>
  <c r="I140" i="25"/>
  <c r="J140" i="25"/>
  <c r="K140" i="25"/>
  <c r="F141" i="25"/>
  <c r="G141" i="25"/>
  <c r="H141" i="25"/>
  <c r="I141" i="25"/>
  <c r="J141" i="25"/>
  <c r="K141" i="25"/>
  <c r="F142" i="25"/>
  <c r="G142" i="25"/>
  <c r="H142" i="25"/>
  <c r="I142" i="25"/>
  <c r="J142" i="25"/>
  <c r="K142" i="25"/>
  <c r="F143" i="25"/>
  <c r="G143" i="25"/>
  <c r="H143" i="25"/>
  <c r="I143" i="25"/>
  <c r="J143" i="25"/>
  <c r="K143" i="25"/>
  <c r="F144" i="25"/>
  <c r="G144" i="25"/>
  <c r="H144" i="25"/>
  <c r="I144" i="25"/>
  <c r="J144" i="25"/>
  <c r="K144" i="25"/>
  <c r="G136" i="25"/>
  <c r="H136" i="25"/>
  <c r="I136" i="25"/>
  <c r="J136" i="25"/>
  <c r="K136" i="25"/>
  <c r="F136" i="25"/>
  <c r="B144" i="25"/>
  <c r="C144" i="25" s="1"/>
  <c r="F114" i="25"/>
  <c r="G114" i="25"/>
  <c r="H114" i="25"/>
  <c r="I114" i="25"/>
  <c r="J114" i="25"/>
  <c r="K114" i="25"/>
  <c r="F115" i="25"/>
  <c r="G115" i="25"/>
  <c r="H115" i="25"/>
  <c r="I115" i="25"/>
  <c r="J115" i="25"/>
  <c r="K115" i="25"/>
  <c r="F116" i="25"/>
  <c r="G116" i="25"/>
  <c r="H116" i="25"/>
  <c r="I116" i="25"/>
  <c r="J116" i="25"/>
  <c r="K116" i="25"/>
  <c r="F117" i="25"/>
  <c r="G117" i="25"/>
  <c r="H117" i="25"/>
  <c r="I117" i="25"/>
  <c r="J117" i="25"/>
  <c r="K117" i="25"/>
  <c r="F118" i="25"/>
  <c r="G118" i="25"/>
  <c r="H118" i="25"/>
  <c r="I118" i="25"/>
  <c r="J118" i="25"/>
  <c r="K118" i="25"/>
  <c r="F119" i="25"/>
  <c r="G119" i="25"/>
  <c r="H119" i="25"/>
  <c r="I119" i="25"/>
  <c r="J119" i="25"/>
  <c r="K119" i="25"/>
  <c r="F120" i="25"/>
  <c r="G120" i="25"/>
  <c r="H120" i="25"/>
  <c r="I120" i="25"/>
  <c r="J120" i="25"/>
  <c r="K120" i="25"/>
  <c r="F121" i="25"/>
  <c r="G121" i="25"/>
  <c r="H121" i="25"/>
  <c r="I121" i="25"/>
  <c r="J121" i="25"/>
  <c r="K121" i="25"/>
  <c r="F122" i="25"/>
  <c r="G122" i="25"/>
  <c r="H122" i="25"/>
  <c r="I122" i="25"/>
  <c r="J122" i="25"/>
  <c r="K122" i="25"/>
  <c r="F123" i="25"/>
  <c r="G123" i="25"/>
  <c r="H123" i="25"/>
  <c r="I123" i="25"/>
  <c r="J123" i="25"/>
  <c r="K123" i="25"/>
  <c r="F124" i="25"/>
  <c r="G124" i="25"/>
  <c r="H124" i="25"/>
  <c r="I124" i="25"/>
  <c r="J124" i="25"/>
  <c r="K124" i="25"/>
  <c r="F125" i="25"/>
  <c r="G125" i="25"/>
  <c r="H125" i="25"/>
  <c r="I125" i="25"/>
  <c r="J125" i="25"/>
  <c r="K125" i="25"/>
  <c r="F126" i="25"/>
  <c r="G126" i="25"/>
  <c r="H126" i="25"/>
  <c r="I126" i="25"/>
  <c r="J126" i="25"/>
  <c r="K126" i="25"/>
  <c r="F127" i="25"/>
  <c r="G127" i="25"/>
  <c r="H127" i="25"/>
  <c r="I127" i="25"/>
  <c r="J127" i="25"/>
  <c r="K127" i="25"/>
  <c r="F128" i="25"/>
  <c r="G128" i="25"/>
  <c r="H128" i="25"/>
  <c r="I128" i="25"/>
  <c r="J128" i="25"/>
  <c r="K128" i="25"/>
  <c r="F129" i="25"/>
  <c r="G129" i="25"/>
  <c r="H129" i="25"/>
  <c r="I129" i="25"/>
  <c r="J129" i="25"/>
  <c r="K129" i="25"/>
  <c r="F130" i="25"/>
  <c r="G130" i="25"/>
  <c r="H130" i="25"/>
  <c r="I130" i="25"/>
  <c r="J130" i="25"/>
  <c r="K130" i="25"/>
  <c r="F131" i="25"/>
  <c r="G131" i="25"/>
  <c r="H131" i="25"/>
  <c r="I131" i="25"/>
  <c r="J131" i="25"/>
  <c r="K131" i="25"/>
  <c r="F132" i="25"/>
  <c r="G132" i="25"/>
  <c r="H132" i="25"/>
  <c r="I132" i="25"/>
  <c r="J132" i="25"/>
  <c r="K132" i="25"/>
  <c r="F133" i="25"/>
  <c r="G133" i="25"/>
  <c r="H133" i="25"/>
  <c r="I133" i="25"/>
  <c r="J133" i="25"/>
  <c r="K133" i="25"/>
  <c r="G113" i="25"/>
  <c r="H113" i="25"/>
  <c r="I113" i="25"/>
  <c r="J113" i="25"/>
  <c r="K113" i="25"/>
  <c r="F113" i="25"/>
  <c r="B130" i="25"/>
  <c r="C130" i="25" s="1"/>
  <c r="B131" i="25"/>
  <c r="C131" i="25" s="1"/>
  <c r="B132" i="25"/>
  <c r="C132" i="25" s="1"/>
  <c r="B133" i="25"/>
  <c r="C133" i="25" s="1"/>
  <c r="F109" i="25"/>
  <c r="G109" i="25"/>
  <c r="H109" i="25"/>
  <c r="I109" i="25"/>
  <c r="J109" i="25"/>
  <c r="K109" i="25"/>
  <c r="F110" i="25"/>
  <c r="G110" i="25"/>
  <c r="H110" i="25"/>
  <c r="I110" i="25"/>
  <c r="J110" i="25"/>
  <c r="K110" i="25"/>
  <c r="G108" i="25"/>
  <c r="H108" i="25"/>
  <c r="I108" i="25"/>
  <c r="J108" i="25"/>
  <c r="K108" i="25"/>
  <c r="F108" i="25"/>
  <c r="B110" i="25"/>
  <c r="C110" i="25" s="1"/>
  <c r="F103" i="25"/>
  <c r="G103" i="25"/>
  <c r="H103" i="25"/>
  <c r="I103" i="25"/>
  <c r="J103" i="25"/>
  <c r="K103" i="25"/>
  <c r="F104" i="25"/>
  <c r="G104" i="25"/>
  <c r="H104" i="25"/>
  <c r="I104" i="25"/>
  <c r="J104" i="25"/>
  <c r="K104" i="25"/>
  <c r="F105" i="25"/>
  <c r="G105" i="25"/>
  <c r="H105" i="25"/>
  <c r="I105" i="25"/>
  <c r="J105" i="25"/>
  <c r="K105" i="25"/>
  <c r="G102" i="25"/>
  <c r="H102" i="25"/>
  <c r="I102" i="25"/>
  <c r="J102" i="25"/>
  <c r="K102" i="25"/>
  <c r="F102" i="25"/>
  <c r="G99" i="25"/>
  <c r="H99" i="25"/>
  <c r="I99" i="25"/>
  <c r="J99" i="25"/>
  <c r="K99" i="25"/>
  <c r="F99" i="25"/>
  <c r="F96" i="25"/>
  <c r="G96" i="25"/>
  <c r="H96" i="25"/>
  <c r="I96" i="25"/>
  <c r="J96" i="25"/>
  <c r="K96" i="25"/>
  <c r="G95" i="25"/>
  <c r="H95" i="25"/>
  <c r="I95" i="25"/>
  <c r="J95" i="25"/>
  <c r="K95" i="25"/>
  <c r="F95" i="25"/>
  <c r="B96" i="25"/>
  <c r="C96" i="25" s="1"/>
  <c r="F81" i="25"/>
  <c r="G81" i="25"/>
  <c r="H81" i="25"/>
  <c r="I81" i="25"/>
  <c r="J81" i="25"/>
  <c r="K81" i="25"/>
  <c r="F82" i="25"/>
  <c r="G82" i="25"/>
  <c r="H82" i="25"/>
  <c r="I82" i="25"/>
  <c r="J82" i="25"/>
  <c r="K82" i="25"/>
  <c r="F83" i="25"/>
  <c r="G83" i="25"/>
  <c r="H83" i="25"/>
  <c r="I83" i="25"/>
  <c r="J83" i="25"/>
  <c r="K83" i="25"/>
  <c r="F84" i="25"/>
  <c r="G84" i="25"/>
  <c r="H84" i="25"/>
  <c r="I84" i="25"/>
  <c r="J84" i="25"/>
  <c r="K84" i="25"/>
  <c r="F85" i="25"/>
  <c r="G85" i="25"/>
  <c r="H85" i="25"/>
  <c r="I85" i="25"/>
  <c r="J85" i="25"/>
  <c r="K85" i="25"/>
  <c r="F86" i="25"/>
  <c r="G86" i="25"/>
  <c r="H86" i="25"/>
  <c r="I86" i="25"/>
  <c r="J86" i="25"/>
  <c r="K86" i="25"/>
  <c r="F87" i="25"/>
  <c r="G87" i="25"/>
  <c r="H87" i="25"/>
  <c r="I87" i="25"/>
  <c r="J87" i="25"/>
  <c r="K87" i="25"/>
  <c r="F88" i="25"/>
  <c r="G88" i="25"/>
  <c r="H88" i="25"/>
  <c r="I88" i="25"/>
  <c r="J88" i="25"/>
  <c r="K88" i="25"/>
  <c r="F89" i="25"/>
  <c r="G89" i="25"/>
  <c r="H89" i="25"/>
  <c r="I89" i="25"/>
  <c r="J89" i="25"/>
  <c r="K89" i="25"/>
  <c r="F90" i="25"/>
  <c r="G90" i="25"/>
  <c r="H90" i="25"/>
  <c r="I90" i="25"/>
  <c r="J90" i="25"/>
  <c r="K90" i="25"/>
  <c r="F91" i="25"/>
  <c r="G91" i="25"/>
  <c r="H91" i="25"/>
  <c r="I91" i="25"/>
  <c r="J91" i="25"/>
  <c r="K91" i="25"/>
  <c r="F92" i="25"/>
  <c r="G92" i="25"/>
  <c r="H92" i="25"/>
  <c r="I92" i="25"/>
  <c r="J92" i="25"/>
  <c r="K92" i="25"/>
  <c r="G80" i="25"/>
  <c r="H80" i="25"/>
  <c r="I80" i="25"/>
  <c r="J80" i="25"/>
  <c r="K80" i="25"/>
  <c r="F80" i="25"/>
  <c r="F73" i="25"/>
  <c r="G73" i="25"/>
  <c r="H73" i="25"/>
  <c r="I73" i="25"/>
  <c r="J73" i="25"/>
  <c r="K73" i="25"/>
  <c r="F74" i="25"/>
  <c r="G74" i="25"/>
  <c r="H74" i="25"/>
  <c r="I74" i="25"/>
  <c r="J74" i="25"/>
  <c r="K74" i="25"/>
  <c r="F75" i="25"/>
  <c r="G75" i="25"/>
  <c r="H75" i="25"/>
  <c r="I75" i="25"/>
  <c r="J75" i="25"/>
  <c r="K75" i="25"/>
  <c r="G72" i="25"/>
  <c r="H72" i="25"/>
  <c r="I72" i="25"/>
  <c r="J72" i="25"/>
  <c r="K72" i="25"/>
  <c r="F72" i="25"/>
  <c r="F63" i="25"/>
  <c r="G63" i="25"/>
  <c r="H63" i="25"/>
  <c r="I63" i="25"/>
  <c r="J63" i="25"/>
  <c r="K63" i="25"/>
  <c r="F64" i="25"/>
  <c r="G64" i="25"/>
  <c r="H64" i="25"/>
  <c r="I64" i="25"/>
  <c r="J64" i="25"/>
  <c r="K64" i="25"/>
  <c r="F65" i="25"/>
  <c r="G65" i="25"/>
  <c r="H65" i="25"/>
  <c r="I65" i="25"/>
  <c r="J65" i="25"/>
  <c r="K65" i="25"/>
  <c r="F66" i="25"/>
  <c r="G66" i="25"/>
  <c r="H66" i="25"/>
  <c r="I66" i="25"/>
  <c r="J66" i="25"/>
  <c r="K66" i="25"/>
  <c r="F67" i="25"/>
  <c r="G67" i="25"/>
  <c r="H67" i="25"/>
  <c r="I67" i="25"/>
  <c r="J67" i="25"/>
  <c r="K67" i="25"/>
  <c r="F68" i="25"/>
  <c r="G68" i="25"/>
  <c r="H68" i="25"/>
  <c r="I68" i="25"/>
  <c r="J68" i="25"/>
  <c r="K68" i="25"/>
  <c r="F69" i="25"/>
  <c r="G69" i="25"/>
  <c r="H69" i="25"/>
  <c r="I69" i="25"/>
  <c r="J69" i="25"/>
  <c r="K69" i="25"/>
  <c r="G62" i="25"/>
  <c r="H62" i="25"/>
  <c r="I62" i="25"/>
  <c r="J62" i="25"/>
  <c r="K62" i="25"/>
  <c r="F62" i="25"/>
  <c r="B69" i="25"/>
  <c r="C69" i="25" s="1"/>
  <c r="F57" i="25"/>
  <c r="G57" i="25"/>
  <c r="H57" i="25"/>
  <c r="I57" i="25"/>
  <c r="J57" i="25"/>
  <c r="K57" i="25"/>
  <c r="G56" i="25"/>
  <c r="H56" i="25"/>
  <c r="I56" i="25"/>
  <c r="J56" i="25"/>
  <c r="K56" i="25"/>
  <c r="F56" i="25"/>
  <c r="F47" i="25"/>
  <c r="G47" i="25"/>
  <c r="H47" i="25"/>
  <c r="I47" i="25"/>
  <c r="J47" i="25"/>
  <c r="K47" i="25"/>
  <c r="F48" i="25"/>
  <c r="G48" i="25"/>
  <c r="H48" i="25"/>
  <c r="I48" i="25"/>
  <c r="J48" i="25"/>
  <c r="K48" i="25"/>
  <c r="F49" i="25"/>
  <c r="G49" i="25"/>
  <c r="H49" i="25"/>
  <c r="I49" i="25"/>
  <c r="J49" i="25"/>
  <c r="K49" i="25"/>
  <c r="F50" i="25"/>
  <c r="G50" i="25"/>
  <c r="H50" i="25"/>
  <c r="I50" i="25"/>
  <c r="J50" i="25"/>
  <c r="K50" i="25"/>
  <c r="F51" i="25"/>
  <c r="G51" i="25"/>
  <c r="H51" i="25"/>
  <c r="I51" i="25"/>
  <c r="J51" i="25"/>
  <c r="K51" i="25"/>
  <c r="F52" i="25"/>
  <c r="G52" i="25"/>
  <c r="H52" i="25"/>
  <c r="I52" i="25"/>
  <c r="J52" i="25"/>
  <c r="K52" i="25"/>
  <c r="F53" i="25"/>
  <c r="G53" i="25"/>
  <c r="H53" i="25"/>
  <c r="I53" i="25"/>
  <c r="J53" i="25"/>
  <c r="K53" i="25"/>
  <c r="G46" i="25"/>
  <c r="H46" i="25"/>
  <c r="I46" i="25"/>
  <c r="J46" i="25"/>
  <c r="K46" i="25"/>
  <c r="F46" i="25"/>
  <c r="B53" i="25"/>
  <c r="C53" i="25" s="1"/>
  <c r="F43" i="25"/>
  <c r="G43" i="25"/>
  <c r="H43" i="25"/>
  <c r="I43" i="25"/>
  <c r="J43" i="25"/>
  <c r="G42" i="25"/>
  <c r="G44" i="25" s="1"/>
  <c r="G45" i="25" s="1"/>
  <c r="H42" i="25"/>
  <c r="I42" i="25"/>
  <c r="I44" i="25" s="1"/>
  <c r="I45" i="25" s="1"/>
  <c r="J42" i="25"/>
  <c r="J44" i="25" s="1"/>
  <c r="J45" i="25" s="1"/>
  <c r="F42" i="25"/>
  <c r="B43" i="25"/>
  <c r="C43" i="25" s="1"/>
  <c r="F33" i="25"/>
  <c r="G33" i="25"/>
  <c r="H33" i="25"/>
  <c r="I33" i="25"/>
  <c r="J33" i="25"/>
  <c r="K33" i="25"/>
  <c r="F34" i="25"/>
  <c r="G34" i="25"/>
  <c r="H34" i="25"/>
  <c r="I34" i="25"/>
  <c r="J34" i="25"/>
  <c r="K34" i="25"/>
  <c r="F35" i="25"/>
  <c r="G35" i="25"/>
  <c r="H35" i="25"/>
  <c r="I35" i="25"/>
  <c r="J35" i="25"/>
  <c r="K35" i="25"/>
  <c r="F36" i="25"/>
  <c r="G36" i="25"/>
  <c r="H36" i="25"/>
  <c r="I36" i="25"/>
  <c r="J36" i="25"/>
  <c r="K36" i="25"/>
  <c r="F37" i="25"/>
  <c r="G37" i="25"/>
  <c r="H37" i="25"/>
  <c r="I37" i="25"/>
  <c r="J37" i="25"/>
  <c r="K37" i="25"/>
  <c r="F38" i="25"/>
  <c r="G38" i="25"/>
  <c r="H38" i="25"/>
  <c r="I38" i="25"/>
  <c r="J38" i="25"/>
  <c r="K38" i="25"/>
  <c r="F39" i="25"/>
  <c r="G39" i="25"/>
  <c r="H39" i="25"/>
  <c r="I39" i="25"/>
  <c r="J39" i="25"/>
  <c r="K39" i="25"/>
  <c r="G32" i="25"/>
  <c r="H32" i="25"/>
  <c r="I32" i="25"/>
  <c r="J32" i="25"/>
  <c r="K32" i="25"/>
  <c r="F32" i="25"/>
  <c r="F23" i="25"/>
  <c r="G23" i="25"/>
  <c r="H23" i="25"/>
  <c r="I23" i="25"/>
  <c r="J23" i="25"/>
  <c r="K23" i="25"/>
  <c r="F24" i="25"/>
  <c r="G24" i="25"/>
  <c r="H24" i="25"/>
  <c r="I24" i="25"/>
  <c r="J24" i="25"/>
  <c r="K24" i="25"/>
  <c r="F25" i="25"/>
  <c r="G25" i="25"/>
  <c r="H25" i="25"/>
  <c r="I25" i="25"/>
  <c r="J25" i="25"/>
  <c r="K25" i="25"/>
  <c r="F26" i="25"/>
  <c r="G26" i="25"/>
  <c r="H26" i="25"/>
  <c r="I26" i="25"/>
  <c r="J26" i="25"/>
  <c r="K26" i="25"/>
  <c r="F27" i="25"/>
  <c r="G27" i="25"/>
  <c r="H27" i="25"/>
  <c r="I27" i="25"/>
  <c r="J27" i="25"/>
  <c r="K27" i="25"/>
  <c r="F28" i="25"/>
  <c r="G28" i="25"/>
  <c r="H28" i="25"/>
  <c r="I28" i="25"/>
  <c r="J28" i="25"/>
  <c r="K28" i="25"/>
  <c r="F29" i="25"/>
  <c r="G29" i="25"/>
  <c r="H29" i="25"/>
  <c r="I29" i="25"/>
  <c r="J29" i="25"/>
  <c r="K29" i="25"/>
  <c r="G22" i="25"/>
  <c r="H22" i="25"/>
  <c r="I22" i="25"/>
  <c r="J22" i="25"/>
  <c r="K22" i="25"/>
  <c r="F22" i="25"/>
  <c r="F10" i="25"/>
  <c r="G10" i="25"/>
  <c r="H10" i="25"/>
  <c r="I10" i="25"/>
  <c r="J10" i="25"/>
  <c r="K10" i="25"/>
  <c r="F11" i="25"/>
  <c r="G11" i="25"/>
  <c r="H11" i="25"/>
  <c r="I11" i="25"/>
  <c r="J11" i="25"/>
  <c r="K11" i="25"/>
  <c r="F12" i="25"/>
  <c r="G12" i="25"/>
  <c r="H12" i="25"/>
  <c r="I12" i="25"/>
  <c r="J12" i="25"/>
  <c r="K12" i="25"/>
  <c r="F13" i="25"/>
  <c r="G13" i="25"/>
  <c r="H13" i="25"/>
  <c r="I13" i="25"/>
  <c r="J13" i="25"/>
  <c r="K13" i="25"/>
  <c r="F14" i="25"/>
  <c r="G14" i="25"/>
  <c r="H14" i="25"/>
  <c r="I14" i="25"/>
  <c r="J14" i="25"/>
  <c r="K14" i="25"/>
  <c r="F15" i="25"/>
  <c r="G15" i="25"/>
  <c r="H15" i="25"/>
  <c r="I15" i="25"/>
  <c r="J15" i="25"/>
  <c r="K15" i="25"/>
  <c r="F16" i="25"/>
  <c r="G16" i="25"/>
  <c r="H16" i="25"/>
  <c r="I16" i="25"/>
  <c r="J16" i="25"/>
  <c r="K16" i="25"/>
  <c r="F17" i="25"/>
  <c r="G17" i="25"/>
  <c r="H17" i="25"/>
  <c r="I17" i="25"/>
  <c r="J17" i="25"/>
  <c r="K17" i="25"/>
  <c r="F18" i="25"/>
  <c r="G18" i="25"/>
  <c r="H18" i="25"/>
  <c r="I18" i="25"/>
  <c r="J18" i="25"/>
  <c r="K18" i="25"/>
  <c r="F19" i="25"/>
  <c r="G19" i="25"/>
  <c r="H19" i="25"/>
  <c r="I19" i="25"/>
  <c r="J19" i="25"/>
  <c r="K19" i="25"/>
  <c r="G9" i="25"/>
  <c r="H9" i="25"/>
  <c r="I9" i="25"/>
  <c r="J9" i="25"/>
  <c r="K9" i="25"/>
  <c r="F9" i="25"/>
  <c r="F236" i="6"/>
  <c r="G236" i="6"/>
  <c r="H236" i="6"/>
  <c r="I236" i="6"/>
  <c r="J236" i="6"/>
  <c r="K236" i="6"/>
  <c r="F237" i="6"/>
  <c r="G237" i="6"/>
  <c r="H237" i="6"/>
  <c r="I237" i="6"/>
  <c r="J237" i="6"/>
  <c r="K237" i="6"/>
  <c r="G235" i="6"/>
  <c r="H235" i="6"/>
  <c r="I235" i="6"/>
  <c r="J235" i="6"/>
  <c r="K235" i="6"/>
  <c r="F235" i="6"/>
  <c r="F224" i="6"/>
  <c r="G224" i="6"/>
  <c r="H224" i="6"/>
  <c r="I224" i="6"/>
  <c r="J224" i="6"/>
  <c r="K224" i="6"/>
  <c r="F225" i="6"/>
  <c r="G225" i="6"/>
  <c r="H225" i="6"/>
  <c r="I225" i="6"/>
  <c r="J225" i="6"/>
  <c r="K225" i="6"/>
  <c r="F226" i="6"/>
  <c r="G226" i="6"/>
  <c r="H226" i="6"/>
  <c r="I226" i="6"/>
  <c r="J226" i="6"/>
  <c r="K226" i="6"/>
  <c r="F227" i="6"/>
  <c r="G227" i="6"/>
  <c r="H227" i="6"/>
  <c r="I227" i="6"/>
  <c r="J227" i="6"/>
  <c r="K227" i="6"/>
  <c r="F228" i="6"/>
  <c r="G228" i="6"/>
  <c r="H228" i="6"/>
  <c r="I228" i="6"/>
  <c r="J228" i="6"/>
  <c r="K228" i="6"/>
  <c r="F229" i="6"/>
  <c r="G229" i="6"/>
  <c r="H229" i="6"/>
  <c r="I229" i="6"/>
  <c r="J229" i="6"/>
  <c r="K229" i="6"/>
  <c r="F230" i="6"/>
  <c r="G230" i="6"/>
  <c r="H230" i="6"/>
  <c r="I230" i="6"/>
  <c r="J230" i="6"/>
  <c r="K230" i="6"/>
  <c r="F231" i="6"/>
  <c r="G231" i="6"/>
  <c r="H231" i="6"/>
  <c r="I231" i="6"/>
  <c r="J231" i="6"/>
  <c r="K231" i="6"/>
  <c r="F232" i="6"/>
  <c r="G232" i="6"/>
  <c r="H232" i="6"/>
  <c r="I232" i="6"/>
  <c r="J232" i="6"/>
  <c r="K232" i="6"/>
  <c r="G223" i="6"/>
  <c r="H223" i="6"/>
  <c r="I223" i="6"/>
  <c r="J223" i="6"/>
  <c r="K223" i="6"/>
  <c r="F223" i="6"/>
  <c r="F208" i="6"/>
  <c r="G208" i="6"/>
  <c r="H208" i="6"/>
  <c r="I208" i="6"/>
  <c r="J208" i="6"/>
  <c r="K208" i="6"/>
  <c r="F209" i="6"/>
  <c r="G209" i="6"/>
  <c r="H209" i="6"/>
  <c r="I209" i="6"/>
  <c r="J209" i="6"/>
  <c r="K209" i="6"/>
  <c r="F210" i="6"/>
  <c r="G210" i="6"/>
  <c r="H210" i="6"/>
  <c r="I210" i="6"/>
  <c r="J210" i="6"/>
  <c r="K210" i="6"/>
  <c r="F211" i="6"/>
  <c r="G211" i="6"/>
  <c r="H211" i="6"/>
  <c r="I211" i="6"/>
  <c r="J211" i="6"/>
  <c r="K211" i="6"/>
  <c r="F212" i="6"/>
  <c r="G212" i="6"/>
  <c r="H212" i="6"/>
  <c r="I212" i="6"/>
  <c r="J212" i="6"/>
  <c r="K212" i="6"/>
  <c r="F213" i="6"/>
  <c r="G213" i="6"/>
  <c r="H213" i="6"/>
  <c r="I213" i="6"/>
  <c r="J213" i="6"/>
  <c r="K213" i="6"/>
  <c r="F214" i="6"/>
  <c r="G214" i="6"/>
  <c r="H214" i="6"/>
  <c r="I214" i="6"/>
  <c r="J214" i="6"/>
  <c r="K214" i="6"/>
  <c r="F215" i="6"/>
  <c r="G215" i="6"/>
  <c r="H215" i="6"/>
  <c r="I215" i="6"/>
  <c r="J215" i="6"/>
  <c r="K215" i="6"/>
  <c r="F216" i="6"/>
  <c r="G216" i="6"/>
  <c r="H216" i="6"/>
  <c r="I216" i="6"/>
  <c r="J216" i="6"/>
  <c r="K216" i="6"/>
  <c r="F217" i="6"/>
  <c r="G217" i="6"/>
  <c r="H217" i="6"/>
  <c r="I217" i="6"/>
  <c r="J217" i="6"/>
  <c r="K217" i="6"/>
  <c r="F218" i="6"/>
  <c r="G218" i="6"/>
  <c r="H218" i="6"/>
  <c r="I218" i="6"/>
  <c r="J218" i="6"/>
  <c r="K218" i="6"/>
  <c r="G207" i="6"/>
  <c r="H207" i="6"/>
  <c r="I207" i="6"/>
  <c r="J207" i="6"/>
  <c r="K207" i="6"/>
  <c r="F207" i="6"/>
  <c r="F184" i="6"/>
  <c r="G184" i="6"/>
  <c r="H184" i="6"/>
  <c r="I184" i="6"/>
  <c r="D184" i="6" s="1"/>
  <c r="J184" i="6"/>
  <c r="K184" i="6"/>
  <c r="F185" i="6"/>
  <c r="G185" i="6"/>
  <c r="H185" i="6"/>
  <c r="I185" i="6"/>
  <c r="J185" i="6"/>
  <c r="K185" i="6"/>
  <c r="F186" i="6"/>
  <c r="G186" i="6"/>
  <c r="H186" i="6"/>
  <c r="I186" i="6"/>
  <c r="J186" i="6"/>
  <c r="K186" i="6"/>
  <c r="F187" i="6"/>
  <c r="G187" i="6"/>
  <c r="H187" i="6"/>
  <c r="I187" i="6"/>
  <c r="J187" i="6"/>
  <c r="K187" i="6"/>
  <c r="F188" i="6"/>
  <c r="G188" i="6"/>
  <c r="H188" i="6"/>
  <c r="I188" i="6"/>
  <c r="J188" i="6"/>
  <c r="K188" i="6"/>
  <c r="F189" i="6"/>
  <c r="G189" i="6"/>
  <c r="H189" i="6"/>
  <c r="I189" i="6"/>
  <c r="J189" i="6"/>
  <c r="K189" i="6"/>
  <c r="F190" i="6"/>
  <c r="G190" i="6"/>
  <c r="H190" i="6"/>
  <c r="I190" i="6"/>
  <c r="J190" i="6"/>
  <c r="K190" i="6"/>
  <c r="F191" i="6"/>
  <c r="G191" i="6"/>
  <c r="H191" i="6"/>
  <c r="I191" i="6"/>
  <c r="J191" i="6"/>
  <c r="K191" i="6"/>
  <c r="F192" i="6"/>
  <c r="G192" i="6"/>
  <c r="H192" i="6"/>
  <c r="I192" i="6"/>
  <c r="J192" i="6"/>
  <c r="K192" i="6"/>
  <c r="F193" i="6"/>
  <c r="G193" i="6"/>
  <c r="H193" i="6"/>
  <c r="I193" i="6"/>
  <c r="J193" i="6"/>
  <c r="K193" i="6"/>
  <c r="F194" i="6"/>
  <c r="G194" i="6"/>
  <c r="H194" i="6"/>
  <c r="I194" i="6"/>
  <c r="J194" i="6"/>
  <c r="K194" i="6"/>
  <c r="F195" i="6"/>
  <c r="G195" i="6"/>
  <c r="H195" i="6"/>
  <c r="I195" i="6"/>
  <c r="J195" i="6"/>
  <c r="K195" i="6"/>
  <c r="F196" i="6"/>
  <c r="G196" i="6"/>
  <c r="H196" i="6"/>
  <c r="I196" i="6"/>
  <c r="J196" i="6"/>
  <c r="K196" i="6"/>
  <c r="F197" i="6"/>
  <c r="G197" i="6"/>
  <c r="H197" i="6"/>
  <c r="I197" i="6"/>
  <c r="J197" i="6"/>
  <c r="K197" i="6"/>
  <c r="F198" i="6"/>
  <c r="G198" i="6"/>
  <c r="H198" i="6"/>
  <c r="I198" i="6"/>
  <c r="J198" i="6"/>
  <c r="K198" i="6"/>
  <c r="F199" i="6"/>
  <c r="G199" i="6"/>
  <c r="H199" i="6"/>
  <c r="I199" i="6"/>
  <c r="J199" i="6"/>
  <c r="K199" i="6"/>
  <c r="F200" i="6"/>
  <c r="G200" i="6"/>
  <c r="H200" i="6"/>
  <c r="I200" i="6"/>
  <c r="J200" i="6"/>
  <c r="K200" i="6"/>
  <c r="F201" i="6"/>
  <c r="G201" i="6"/>
  <c r="H201" i="6"/>
  <c r="I201" i="6"/>
  <c r="J201" i="6"/>
  <c r="K201" i="6"/>
  <c r="F202" i="6"/>
  <c r="G202" i="6"/>
  <c r="H202" i="6"/>
  <c r="I202" i="6"/>
  <c r="J202" i="6"/>
  <c r="K202" i="6"/>
  <c r="F203" i="6"/>
  <c r="G203" i="6"/>
  <c r="H203" i="6"/>
  <c r="I203" i="6"/>
  <c r="J203" i="6"/>
  <c r="K203" i="6"/>
  <c r="F204" i="6"/>
  <c r="G204" i="6"/>
  <c r="H204" i="6"/>
  <c r="I204" i="6"/>
  <c r="J204" i="6"/>
  <c r="K204" i="6"/>
  <c r="G183" i="6"/>
  <c r="H183" i="6"/>
  <c r="I183" i="6"/>
  <c r="J183" i="6"/>
  <c r="K183" i="6"/>
  <c r="F183" i="6"/>
  <c r="F177" i="6"/>
  <c r="G177" i="6"/>
  <c r="H177" i="6"/>
  <c r="I177" i="6"/>
  <c r="J177" i="6"/>
  <c r="K177" i="6"/>
  <c r="F178" i="6"/>
  <c r="G178" i="6"/>
  <c r="H178" i="6"/>
  <c r="I178" i="6"/>
  <c r="J178" i="6"/>
  <c r="K178" i="6"/>
  <c r="F179" i="6"/>
  <c r="G179" i="6"/>
  <c r="H179" i="6"/>
  <c r="I179" i="6"/>
  <c r="J179" i="6"/>
  <c r="K179" i="6"/>
  <c r="F180" i="6"/>
  <c r="G180" i="6"/>
  <c r="H180" i="6"/>
  <c r="I180" i="6"/>
  <c r="J180" i="6"/>
  <c r="K180" i="6"/>
  <c r="G176" i="6"/>
  <c r="H176" i="6"/>
  <c r="I176" i="6"/>
  <c r="J176" i="6"/>
  <c r="K176" i="6"/>
  <c r="K181" i="6" s="1"/>
  <c r="K182" i="6" s="1"/>
  <c r="F176" i="6"/>
  <c r="B180" i="6"/>
  <c r="C180" i="6" s="1"/>
  <c r="B178" i="6"/>
  <c r="C178" i="6" s="1"/>
  <c r="B179" i="6"/>
  <c r="C179" i="6" s="1"/>
  <c r="F170" i="6"/>
  <c r="G170" i="6"/>
  <c r="H170" i="6"/>
  <c r="I170" i="6"/>
  <c r="J170" i="6"/>
  <c r="K170" i="6"/>
  <c r="F171" i="6"/>
  <c r="G171" i="6"/>
  <c r="H171" i="6"/>
  <c r="I171" i="6"/>
  <c r="J171" i="6"/>
  <c r="K171" i="6"/>
  <c r="F172" i="6"/>
  <c r="G172" i="6"/>
  <c r="H172" i="6"/>
  <c r="I172" i="6"/>
  <c r="J172" i="6"/>
  <c r="K172" i="6"/>
  <c r="F173" i="6"/>
  <c r="G173" i="6"/>
  <c r="H173" i="6"/>
  <c r="I173" i="6"/>
  <c r="J173" i="6"/>
  <c r="K173" i="6"/>
  <c r="G169" i="6"/>
  <c r="H169" i="6"/>
  <c r="I169" i="6"/>
  <c r="J169" i="6"/>
  <c r="K169" i="6"/>
  <c r="F169" i="6"/>
  <c r="F150" i="6"/>
  <c r="G150" i="6"/>
  <c r="H150" i="6"/>
  <c r="I150" i="6"/>
  <c r="J150" i="6"/>
  <c r="K150" i="6"/>
  <c r="F151" i="6"/>
  <c r="G151" i="6"/>
  <c r="H151" i="6"/>
  <c r="I151" i="6"/>
  <c r="J151" i="6"/>
  <c r="K151" i="6"/>
  <c r="F152" i="6"/>
  <c r="G152" i="6"/>
  <c r="H152" i="6"/>
  <c r="I152" i="6"/>
  <c r="J152" i="6"/>
  <c r="K152" i="6"/>
  <c r="F153" i="6"/>
  <c r="G153" i="6"/>
  <c r="H153" i="6"/>
  <c r="I153" i="6"/>
  <c r="J153" i="6"/>
  <c r="K153" i="6"/>
  <c r="F154" i="6"/>
  <c r="G154" i="6"/>
  <c r="H154" i="6"/>
  <c r="I154" i="6"/>
  <c r="J154" i="6"/>
  <c r="K154" i="6"/>
  <c r="F155" i="6"/>
  <c r="G155" i="6"/>
  <c r="H155" i="6"/>
  <c r="I155" i="6"/>
  <c r="J155" i="6"/>
  <c r="K155" i="6"/>
  <c r="F156" i="6"/>
  <c r="G156" i="6"/>
  <c r="H156" i="6"/>
  <c r="I156" i="6"/>
  <c r="J156" i="6"/>
  <c r="K156" i="6"/>
  <c r="F157" i="6"/>
  <c r="G157" i="6"/>
  <c r="H157" i="6"/>
  <c r="I157" i="6"/>
  <c r="J157" i="6"/>
  <c r="K157" i="6"/>
  <c r="F158" i="6"/>
  <c r="G158" i="6"/>
  <c r="H158" i="6"/>
  <c r="I158" i="6"/>
  <c r="J158" i="6"/>
  <c r="K158" i="6"/>
  <c r="F159" i="6"/>
  <c r="G159" i="6"/>
  <c r="H159" i="6"/>
  <c r="I159" i="6"/>
  <c r="J159" i="6"/>
  <c r="K159" i="6"/>
  <c r="F160" i="6"/>
  <c r="G160" i="6"/>
  <c r="H160" i="6"/>
  <c r="I160" i="6"/>
  <c r="J160" i="6"/>
  <c r="K160" i="6"/>
  <c r="F161" i="6"/>
  <c r="G161" i="6"/>
  <c r="H161" i="6"/>
  <c r="I161" i="6"/>
  <c r="J161" i="6"/>
  <c r="K161" i="6"/>
  <c r="F162" i="6"/>
  <c r="G162" i="6"/>
  <c r="H162" i="6"/>
  <c r="I162" i="6"/>
  <c r="J162" i="6"/>
  <c r="K162" i="6"/>
  <c r="F163" i="6"/>
  <c r="G163" i="6"/>
  <c r="H163" i="6"/>
  <c r="I163" i="6"/>
  <c r="J163" i="6"/>
  <c r="K163" i="6"/>
  <c r="F164" i="6"/>
  <c r="G164" i="6"/>
  <c r="H164" i="6"/>
  <c r="I164" i="6"/>
  <c r="J164" i="6"/>
  <c r="K164" i="6"/>
  <c r="F165" i="6"/>
  <c r="G165" i="6"/>
  <c r="H165" i="6"/>
  <c r="I165" i="6"/>
  <c r="J165" i="6"/>
  <c r="K165" i="6"/>
  <c r="F166" i="6"/>
  <c r="G166" i="6"/>
  <c r="H166" i="6"/>
  <c r="I166" i="6"/>
  <c r="J166" i="6"/>
  <c r="K166" i="6"/>
  <c r="G149" i="6"/>
  <c r="H149" i="6"/>
  <c r="I149" i="6"/>
  <c r="J149" i="6"/>
  <c r="K149" i="6"/>
  <c r="F149" i="6"/>
  <c r="F141" i="6"/>
  <c r="G141" i="6"/>
  <c r="H141" i="6"/>
  <c r="I141" i="6"/>
  <c r="J141" i="6"/>
  <c r="K141" i="6"/>
  <c r="F142" i="6"/>
  <c r="G142" i="6"/>
  <c r="H142" i="6"/>
  <c r="I142" i="6"/>
  <c r="J142" i="6"/>
  <c r="K142" i="6"/>
  <c r="F143" i="6"/>
  <c r="G143" i="6"/>
  <c r="H143" i="6"/>
  <c r="I143" i="6"/>
  <c r="J143" i="6"/>
  <c r="K143" i="6"/>
  <c r="F144" i="6"/>
  <c r="G144" i="6"/>
  <c r="H144" i="6"/>
  <c r="I144" i="6"/>
  <c r="J144" i="6"/>
  <c r="K144" i="6"/>
  <c r="F145" i="6"/>
  <c r="G145" i="6"/>
  <c r="H145" i="6"/>
  <c r="I145" i="6"/>
  <c r="J145" i="6"/>
  <c r="K145" i="6"/>
  <c r="F146" i="6"/>
  <c r="G146" i="6"/>
  <c r="H146" i="6"/>
  <c r="I146" i="6"/>
  <c r="J146" i="6"/>
  <c r="K146" i="6"/>
  <c r="G140" i="6"/>
  <c r="H140" i="6"/>
  <c r="I140" i="6"/>
  <c r="J140" i="6"/>
  <c r="K140" i="6"/>
  <c r="F140" i="6"/>
  <c r="F127" i="6"/>
  <c r="G127" i="6"/>
  <c r="H127" i="6"/>
  <c r="I127" i="6"/>
  <c r="J127" i="6"/>
  <c r="K127" i="6"/>
  <c r="F128" i="6"/>
  <c r="G128" i="6"/>
  <c r="H128" i="6"/>
  <c r="I128" i="6"/>
  <c r="J128" i="6"/>
  <c r="K128" i="6"/>
  <c r="F129" i="6"/>
  <c r="G129" i="6"/>
  <c r="H129" i="6"/>
  <c r="I129" i="6"/>
  <c r="J129" i="6"/>
  <c r="K129" i="6"/>
  <c r="F130" i="6"/>
  <c r="G130" i="6"/>
  <c r="H130" i="6"/>
  <c r="I130" i="6"/>
  <c r="J130" i="6"/>
  <c r="K130" i="6"/>
  <c r="F131" i="6"/>
  <c r="G131" i="6"/>
  <c r="H131" i="6"/>
  <c r="I131" i="6"/>
  <c r="J131" i="6"/>
  <c r="K131" i="6"/>
  <c r="F132" i="6"/>
  <c r="G132" i="6"/>
  <c r="H132" i="6"/>
  <c r="I132" i="6"/>
  <c r="J132" i="6"/>
  <c r="K132" i="6"/>
  <c r="F133" i="6"/>
  <c r="G133" i="6"/>
  <c r="H133" i="6"/>
  <c r="I133" i="6"/>
  <c r="J133" i="6"/>
  <c r="K133" i="6"/>
  <c r="F134" i="6"/>
  <c r="G134" i="6"/>
  <c r="H134" i="6"/>
  <c r="I134" i="6"/>
  <c r="J134" i="6"/>
  <c r="K134" i="6"/>
  <c r="F135" i="6"/>
  <c r="G135" i="6"/>
  <c r="H135" i="6"/>
  <c r="I135" i="6"/>
  <c r="J135" i="6"/>
  <c r="K135" i="6"/>
  <c r="F136" i="6"/>
  <c r="G136" i="6"/>
  <c r="H136" i="6"/>
  <c r="I136" i="6"/>
  <c r="J136" i="6"/>
  <c r="K136" i="6"/>
  <c r="F137" i="6"/>
  <c r="G137" i="6"/>
  <c r="H137" i="6"/>
  <c r="I137" i="6"/>
  <c r="J137" i="6"/>
  <c r="K137" i="6"/>
  <c r="G126" i="6"/>
  <c r="H126" i="6"/>
  <c r="I126" i="6"/>
  <c r="J126" i="6"/>
  <c r="K126" i="6"/>
  <c r="F126" i="6"/>
  <c r="F116" i="6"/>
  <c r="G116" i="6"/>
  <c r="H116" i="6"/>
  <c r="I116" i="6"/>
  <c r="J116" i="6"/>
  <c r="K116" i="6"/>
  <c r="F117" i="6"/>
  <c r="G117" i="6"/>
  <c r="H117" i="6"/>
  <c r="I117" i="6"/>
  <c r="J117" i="6"/>
  <c r="K117" i="6"/>
  <c r="F118" i="6"/>
  <c r="G118" i="6"/>
  <c r="H118" i="6"/>
  <c r="I118" i="6"/>
  <c r="J118" i="6"/>
  <c r="K118" i="6"/>
  <c r="F119" i="6"/>
  <c r="G119" i="6"/>
  <c r="H119" i="6"/>
  <c r="I119" i="6"/>
  <c r="J119" i="6"/>
  <c r="K119" i="6"/>
  <c r="F120" i="6"/>
  <c r="G120" i="6"/>
  <c r="H120" i="6"/>
  <c r="I120" i="6"/>
  <c r="J120" i="6"/>
  <c r="K120" i="6"/>
  <c r="F121" i="6"/>
  <c r="G121" i="6"/>
  <c r="H121" i="6"/>
  <c r="I121" i="6"/>
  <c r="J121" i="6"/>
  <c r="K121" i="6"/>
  <c r="F122" i="6"/>
  <c r="G122" i="6"/>
  <c r="H122" i="6"/>
  <c r="I122" i="6"/>
  <c r="J122" i="6"/>
  <c r="K122" i="6"/>
  <c r="F123" i="6"/>
  <c r="G123" i="6"/>
  <c r="H123" i="6"/>
  <c r="I123" i="6"/>
  <c r="J123" i="6"/>
  <c r="K123" i="6"/>
  <c r="G115" i="6"/>
  <c r="H115" i="6"/>
  <c r="I115" i="6"/>
  <c r="J115" i="6"/>
  <c r="K115" i="6"/>
  <c r="F115" i="6"/>
  <c r="F102" i="6"/>
  <c r="G102" i="6"/>
  <c r="H102" i="6"/>
  <c r="I102" i="6"/>
  <c r="J102" i="6"/>
  <c r="K102" i="6"/>
  <c r="F103" i="6"/>
  <c r="G103" i="6"/>
  <c r="H103" i="6"/>
  <c r="I103" i="6"/>
  <c r="J103" i="6"/>
  <c r="K103" i="6"/>
  <c r="F104" i="6"/>
  <c r="G104" i="6"/>
  <c r="H104" i="6"/>
  <c r="I104" i="6"/>
  <c r="J104" i="6"/>
  <c r="K104" i="6"/>
  <c r="F105" i="6"/>
  <c r="G105" i="6"/>
  <c r="H105" i="6"/>
  <c r="I105" i="6"/>
  <c r="J105" i="6"/>
  <c r="K105" i="6"/>
  <c r="F106" i="6"/>
  <c r="G106" i="6"/>
  <c r="H106" i="6"/>
  <c r="I106" i="6"/>
  <c r="J106" i="6"/>
  <c r="K106" i="6"/>
  <c r="F107" i="6"/>
  <c r="G107" i="6"/>
  <c r="H107" i="6"/>
  <c r="I107" i="6"/>
  <c r="J107" i="6"/>
  <c r="K107" i="6"/>
  <c r="F108" i="6"/>
  <c r="G108" i="6"/>
  <c r="H108" i="6"/>
  <c r="I108" i="6"/>
  <c r="J108" i="6"/>
  <c r="K108" i="6"/>
  <c r="F109" i="6"/>
  <c r="G109" i="6"/>
  <c r="H109" i="6"/>
  <c r="I109" i="6"/>
  <c r="J109" i="6"/>
  <c r="K109" i="6"/>
  <c r="F110" i="6"/>
  <c r="G110" i="6"/>
  <c r="H110" i="6"/>
  <c r="I110" i="6"/>
  <c r="J110" i="6"/>
  <c r="K110" i="6"/>
  <c r="F111" i="6"/>
  <c r="G111" i="6"/>
  <c r="H111" i="6"/>
  <c r="I111" i="6"/>
  <c r="J111" i="6"/>
  <c r="K111" i="6"/>
  <c r="F112" i="6"/>
  <c r="G112" i="6"/>
  <c r="H112" i="6"/>
  <c r="I112" i="6"/>
  <c r="J112" i="6"/>
  <c r="K112" i="6"/>
  <c r="G101" i="6"/>
  <c r="H101" i="6"/>
  <c r="I101" i="6"/>
  <c r="J101" i="6"/>
  <c r="K101" i="6"/>
  <c r="F101" i="6"/>
  <c r="B111" i="6"/>
  <c r="C111" i="6" s="1"/>
  <c r="B112" i="6"/>
  <c r="C112" i="6" s="1"/>
  <c r="F93" i="6"/>
  <c r="G93" i="6"/>
  <c r="H93" i="6"/>
  <c r="I93" i="6"/>
  <c r="J93" i="6"/>
  <c r="K93" i="6"/>
  <c r="F94" i="6"/>
  <c r="G94" i="6"/>
  <c r="H94" i="6"/>
  <c r="I94" i="6"/>
  <c r="J94" i="6"/>
  <c r="K94" i="6"/>
  <c r="F95" i="6"/>
  <c r="G95" i="6"/>
  <c r="H95" i="6"/>
  <c r="I95" i="6"/>
  <c r="J95" i="6"/>
  <c r="K95" i="6"/>
  <c r="F96" i="6"/>
  <c r="G96" i="6"/>
  <c r="H96" i="6"/>
  <c r="I96" i="6"/>
  <c r="J96" i="6"/>
  <c r="K96" i="6"/>
  <c r="F97" i="6"/>
  <c r="G97" i="6"/>
  <c r="H97" i="6"/>
  <c r="I97" i="6"/>
  <c r="J97" i="6"/>
  <c r="K97" i="6"/>
  <c r="F98" i="6"/>
  <c r="G98" i="6"/>
  <c r="H98" i="6"/>
  <c r="I98" i="6"/>
  <c r="J98" i="6"/>
  <c r="K98" i="6"/>
  <c r="G92" i="6"/>
  <c r="H92" i="6"/>
  <c r="I92" i="6"/>
  <c r="J92" i="6"/>
  <c r="K92" i="6"/>
  <c r="F92" i="6"/>
  <c r="F83" i="6"/>
  <c r="G83" i="6"/>
  <c r="H83" i="6"/>
  <c r="I83" i="6"/>
  <c r="J83" i="6"/>
  <c r="K83" i="6"/>
  <c r="F84" i="6"/>
  <c r="G84" i="6"/>
  <c r="H84" i="6"/>
  <c r="I84" i="6"/>
  <c r="J84" i="6"/>
  <c r="K84" i="6"/>
  <c r="F85" i="6"/>
  <c r="G85" i="6"/>
  <c r="H85" i="6"/>
  <c r="I85" i="6"/>
  <c r="J85" i="6"/>
  <c r="K85" i="6"/>
  <c r="F86" i="6"/>
  <c r="G86" i="6"/>
  <c r="H86" i="6"/>
  <c r="I86" i="6"/>
  <c r="J86" i="6"/>
  <c r="K86" i="6"/>
  <c r="F87" i="6"/>
  <c r="G87" i="6"/>
  <c r="H87" i="6"/>
  <c r="I87" i="6"/>
  <c r="J87" i="6"/>
  <c r="K87" i="6"/>
  <c r="F88" i="6"/>
  <c r="G88" i="6"/>
  <c r="H88" i="6"/>
  <c r="I88" i="6"/>
  <c r="J88" i="6"/>
  <c r="K88" i="6"/>
  <c r="F89" i="6"/>
  <c r="G89" i="6"/>
  <c r="H89" i="6"/>
  <c r="I89" i="6"/>
  <c r="J89" i="6"/>
  <c r="K89" i="6"/>
  <c r="G82" i="6"/>
  <c r="H82" i="6"/>
  <c r="I82" i="6"/>
  <c r="J82" i="6"/>
  <c r="K82" i="6"/>
  <c r="F82" i="6"/>
  <c r="G74" i="6"/>
  <c r="H74" i="6"/>
  <c r="I74" i="6"/>
  <c r="J74" i="6"/>
  <c r="K74" i="6"/>
  <c r="G75" i="6"/>
  <c r="H75" i="6"/>
  <c r="I75" i="6"/>
  <c r="J75" i="6"/>
  <c r="K75" i="6"/>
  <c r="G76" i="6"/>
  <c r="H76" i="6"/>
  <c r="I76" i="6"/>
  <c r="J76" i="6"/>
  <c r="K76" i="6"/>
  <c r="G77" i="6"/>
  <c r="H77" i="6"/>
  <c r="I77" i="6"/>
  <c r="J77" i="6"/>
  <c r="K77" i="6"/>
  <c r="G78" i="6"/>
  <c r="H78" i="6"/>
  <c r="I78" i="6"/>
  <c r="J78" i="6"/>
  <c r="K78" i="6"/>
  <c r="G79" i="6"/>
  <c r="H79" i="6"/>
  <c r="I79" i="6"/>
  <c r="J79" i="6"/>
  <c r="K79" i="6"/>
  <c r="F75" i="6"/>
  <c r="F76" i="6"/>
  <c r="F77" i="6"/>
  <c r="F78" i="6"/>
  <c r="F79" i="6"/>
  <c r="F74" i="6"/>
  <c r="G55" i="6"/>
  <c r="H55" i="6"/>
  <c r="I55" i="6"/>
  <c r="J55" i="6"/>
  <c r="G56" i="6"/>
  <c r="H56" i="6"/>
  <c r="I56" i="6"/>
  <c r="J56" i="6"/>
  <c r="G57" i="6"/>
  <c r="H57" i="6"/>
  <c r="I57" i="6"/>
  <c r="J57" i="6"/>
  <c r="G58" i="6"/>
  <c r="H58" i="6"/>
  <c r="I58" i="6"/>
  <c r="J58" i="6"/>
  <c r="G59" i="6"/>
  <c r="H59" i="6"/>
  <c r="I59" i="6"/>
  <c r="J59" i="6"/>
  <c r="G60" i="6"/>
  <c r="H60" i="6"/>
  <c r="I60" i="6"/>
  <c r="J60" i="6"/>
  <c r="G61" i="6"/>
  <c r="H61" i="6"/>
  <c r="I61" i="6"/>
  <c r="J61" i="6"/>
  <c r="G62" i="6"/>
  <c r="H62" i="6"/>
  <c r="I62" i="6"/>
  <c r="J62" i="6"/>
  <c r="G63" i="6"/>
  <c r="H63" i="6"/>
  <c r="I63" i="6"/>
  <c r="J63" i="6"/>
  <c r="G64" i="6"/>
  <c r="H64" i="6"/>
  <c r="I64" i="6"/>
  <c r="J64" i="6"/>
  <c r="G65" i="6"/>
  <c r="H65" i="6"/>
  <c r="I65" i="6"/>
  <c r="J65" i="6"/>
  <c r="G66" i="6"/>
  <c r="H66" i="6"/>
  <c r="I66" i="6"/>
  <c r="J66" i="6"/>
  <c r="G67" i="6"/>
  <c r="H67" i="6"/>
  <c r="I67" i="6"/>
  <c r="J67" i="6"/>
  <c r="G68" i="6"/>
  <c r="H68" i="6"/>
  <c r="I68" i="6"/>
  <c r="J68" i="6"/>
  <c r="G69" i="6"/>
  <c r="H69" i="6"/>
  <c r="I69" i="6"/>
  <c r="J69" i="6"/>
  <c r="G70" i="6"/>
  <c r="H70" i="6"/>
  <c r="I70" i="6"/>
  <c r="J70" i="6"/>
  <c r="G71" i="6"/>
  <c r="H71" i="6"/>
  <c r="I71" i="6"/>
  <c r="J71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55" i="6"/>
  <c r="F36" i="6"/>
  <c r="G36" i="6"/>
  <c r="H36" i="6"/>
  <c r="I36" i="6"/>
  <c r="J36" i="6"/>
  <c r="F37" i="6"/>
  <c r="G37" i="6"/>
  <c r="H37" i="6"/>
  <c r="I37" i="6"/>
  <c r="J37" i="6"/>
  <c r="F38" i="6"/>
  <c r="G38" i="6"/>
  <c r="H38" i="6"/>
  <c r="I38" i="6"/>
  <c r="J38" i="6"/>
  <c r="F39" i="6"/>
  <c r="G39" i="6"/>
  <c r="H39" i="6"/>
  <c r="I39" i="6"/>
  <c r="J39" i="6"/>
  <c r="F40" i="6"/>
  <c r="G40" i="6"/>
  <c r="H40" i="6"/>
  <c r="I40" i="6"/>
  <c r="J40" i="6"/>
  <c r="F41" i="6"/>
  <c r="G41" i="6"/>
  <c r="H41" i="6"/>
  <c r="I41" i="6"/>
  <c r="J41" i="6"/>
  <c r="F42" i="6"/>
  <c r="G42" i="6"/>
  <c r="H42" i="6"/>
  <c r="I42" i="6"/>
  <c r="J42" i="6"/>
  <c r="F43" i="6"/>
  <c r="G43" i="6"/>
  <c r="H43" i="6"/>
  <c r="I43" i="6"/>
  <c r="J43" i="6"/>
  <c r="F44" i="6"/>
  <c r="G44" i="6"/>
  <c r="H44" i="6"/>
  <c r="I44" i="6"/>
  <c r="J44" i="6"/>
  <c r="F45" i="6"/>
  <c r="G45" i="6"/>
  <c r="H45" i="6"/>
  <c r="I45" i="6"/>
  <c r="J45" i="6"/>
  <c r="F46" i="6"/>
  <c r="G46" i="6"/>
  <c r="H46" i="6"/>
  <c r="I46" i="6"/>
  <c r="J46" i="6"/>
  <c r="F47" i="6"/>
  <c r="G47" i="6"/>
  <c r="H47" i="6"/>
  <c r="I47" i="6"/>
  <c r="J47" i="6"/>
  <c r="F48" i="6"/>
  <c r="G48" i="6"/>
  <c r="H48" i="6"/>
  <c r="I48" i="6"/>
  <c r="J48" i="6"/>
  <c r="F49" i="6"/>
  <c r="G49" i="6"/>
  <c r="H49" i="6"/>
  <c r="I49" i="6"/>
  <c r="J49" i="6"/>
  <c r="F50" i="6"/>
  <c r="G50" i="6"/>
  <c r="H50" i="6"/>
  <c r="I50" i="6"/>
  <c r="J50" i="6"/>
  <c r="F51" i="6"/>
  <c r="G51" i="6"/>
  <c r="H51" i="6"/>
  <c r="I51" i="6"/>
  <c r="J51" i="6"/>
  <c r="F52" i="6"/>
  <c r="G52" i="6"/>
  <c r="H52" i="6"/>
  <c r="I52" i="6"/>
  <c r="J52" i="6"/>
  <c r="G35" i="6"/>
  <c r="H35" i="6"/>
  <c r="I35" i="6"/>
  <c r="J35" i="6"/>
  <c r="F35" i="6"/>
  <c r="G9" i="6"/>
  <c r="H9" i="6"/>
  <c r="I9" i="6"/>
  <c r="J9" i="6"/>
  <c r="K9" i="6"/>
  <c r="G10" i="6"/>
  <c r="H10" i="6"/>
  <c r="I10" i="6"/>
  <c r="J10" i="6"/>
  <c r="K10" i="6"/>
  <c r="G11" i="6"/>
  <c r="H11" i="6"/>
  <c r="I11" i="6"/>
  <c r="J11" i="6"/>
  <c r="K11" i="6"/>
  <c r="G12" i="6"/>
  <c r="H12" i="6"/>
  <c r="I12" i="6"/>
  <c r="J12" i="6"/>
  <c r="K12" i="6"/>
  <c r="G13" i="6"/>
  <c r="H13" i="6"/>
  <c r="I13" i="6"/>
  <c r="J13" i="6"/>
  <c r="K13" i="6"/>
  <c r="G14" i="6"/>
  <c r="H14" i="6"/>
  <c r="I14" i="6"/>
  <c r="J14" i="6"/>
  <c r="K14" i="6"/>
  <c r="G15" i="6"/>
  <c r="H15" i="6"/>
  <c r="I15" i="6"/>
  <c r="J15" i="6"/>
  <c r="K15" i="6"/>
  <c r="G16" i="6"/>
  <c r="H16" i="6"/>
  <c r="I16" i="6"/>
  <c r="J16" i="6"/>
  <c r="K16" i="6"/>
  <c r="G17" i="6"/>
  <c r="H17" i="6"/>
  <c r="I17" i="6"/>
  <c r="J17" i="6"/>
  <c r="K17" i="6"/>
  <c r="G18" i="6"/>
  <c r="H18" i="6"/>
  <c r="I18" i="6"/>
  <c r="J18" i="6"/>
  <c r="K18" i="6"/>
  <c r="G19" i="6"/>
  <c r="H19" i="6"/>
  <c r="I19" i="6"/>
  <c r="J19" i="6"/>
  <c r="K19" i="6"/>
  <c r="G20" i="6"/>
  <c r="H20" i="6"/>
  <c r="I20" i="6"/>
  <c r="J20" i="6"/>
  <c r="K20" i="6"/>
  <c r="G21" i="6"/>
  <c r="H21" i="6"/>
  <c r="I21" i="6"/>
  <c r="J21" i="6"/>
  <c r="K21" i="6"/>
  <c r="G22" i="6"/>
  <c r="H22" i="6"/>
  <c r="I22" i="6"/>
  <c r="J22" i="6"/>
  <c r="K22" i="6"/>
  <c r="G23" i="6"/>
  <c r="H23" i="6"/>
  <c r="I23" i="6"/>
  <c r="J23" i="6"/>
  <c r="K23" i="6"/>
  <c r="G24" i="6"/>
  <c r="H24" i="6"/>
  <c r="I24" i="6"/>
  <c r="J24" i="6"/>
  <c r="K24" i="6"/>
  <c r="G25" i="6"/>
  <c r="H25" i="6"/>
  <c r="I25" i="6"/>
  <c r="J25" i="6"/>
  <c r="K25" i="6"/>
  <c r="G26" i="6"/>
  <c r="H26" i="6"/>
  <c r="I26" i="6"/>
  <c r="J26" i="6"/>
  <c r="K26" i="6"/>
  <c r="G27" i="6"/>
  <c r="H27" i="6"/>
  <c r="I27" i="6"/>
  <c r="J27" i="6"/>
  <c r="K27" i="6"/>
  <c r="G28" i="6"/>
  <c r="H28" i="6"/>
  <c r="I28" i="6"/>
  <c r="J28" i="6"/>
  <c r="K28" i="6"/>
  <c r="G29" i="6"/>
  <c r="H29" i="6"/>
  <c r="I29" i="6"/>
  <c r="J29" i="6"/>
  <c r="K29" i="6"/>
  <c r="G30" i="6"/>
  <c r="H30" i="6"/>
  <c r="I30" i="6"/>
  <c r="J30" i="6"/>
  <c r="K30" i="6"/>
  <c r="G31" i="6"/>
  <c r="H31" i="6"/>
  <c r="I31" i="6"/>
  <c r="J31" i="6"/>
  <c r="K31" i="6"/>
  <c r="G32" i="6"/>
  <c r="H32" i="6"/>
  <c r="I32" i="6"/>
  <c r="J32" i="6"/>
  <c r="K32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9" i="6"/>
  <c r="B28" i="6"/>
  <c r="C28" i="6" s="1"/>
  <c r="B29" i="6"/>
  <c r="C29" i="6" s="1"/>
  <c r="B30" i="6"/>
  <c r="C30" i="6" s="1"/>
  <c r="B31" i="6"/>
  <c r="C31" i="6" s="1"/>
  <c r="B32" i="6"/>
  <c r="C32" i="6" s="1"/>
  <c r="D223" i="6" l="1"/>
  <c r="D231" i="6"/>
  <c r="D227" i="6"/>
  <c r="K243" i="32"/>
  <c r="D183" i="6"/>
  <c r="D204" i="6"/>
  <c r="D203" i="6"/>
  <c r="D202" i="6"/>
  <c r="D199" i="6"/>
  <c r="D195" i="6"/>
  <c r="D192" i="6"/>
  <c r="D191" i="6"/>
  <c r="D190" i="6"/>
  <c r="D187" i="6"/>
  <c r="D186" i="6"/>
  <c r="M425" i="31"/>
  <c r="M159" i="25"/>
  <c r="D200" i="6"/>
  <c r="D76" i="6"/>
  <c r="F181" i="6"/>
  <c r="F182" i="6" s="1"/>
  <c r="H181" i="6"/>
  <c r="H182" i="6" s="1"/>
  <c r="D198" i="6"/>
  <c r="D236" i="6"/>
  <c r="D235" i="6"/>
  <c r="D13" i="39"/>
  <c r="G18" i="39"/>
  <c r="G17" i="39"/>
  <c r="D196" i="6"/>
  <c r="D194" i="6"/>
  <c r="D188" i="6"/>
  <c r="D17" i="39"/>
  <c r="F18" i="39"/>
  <c r="F13" i="39"/>
  <c r="F17" i="39"/>
  <c r="D79" i="6"/>
  <c r="G181" i="6"/>
  <c r="G182" i="6" s="1"/>
  <c r="D232" i="6"/>
  <c r="D230" i="6"/>
  <c r="D228" i="6"/>
  <c r="D224" i="6"/>
  <c r="E18" i="39"/>
  <c r="E13" i="39"/>
  <c r="E17" i="39"/>
  <c r="D78" i="6"/>
  <c r="D74" i="6"/>
  <c r="G13" i="39"/>
  <c r="D75" i="6"/>
  <c r="D226" i="6"/>
  <c r="D18" i="39"/>
  <c r="H18" i="39"/>
  <c r="H13" i="39"/>
  <c r="H17" i="39"/>
  <c r="D77" i="6"/>
  <c r="D216" i="6"/>
  <c r="D213" i="6"/>
  <c r="D212" i="6"/>
  <c r="D208" i="6"/>
  <c r="D229" i="6"/>
  <c r="D225" i="6"/>
  <c r="F145" i="25"/>
  <c r="F146" i="25" s="1"/>
  <c r="E33" i="39"/>
  <c r="G28" i="39"/>
  <c r="E32" i="39"/>
  <c r="G134" i="25"/>
  <c r="G135" i="25" s="1"/>
  <c r="H33" i="39"/>
  <c r="F28" i="39"/>
  <c r="H32" i="39"/>
  <c r="D32" i="39"/>
  <c r="D33" i="39"/>
  <c r="G33" i="39"/>
  <c r="E28" i="39"/>
  <c r="G32" i="39"/>
  <c r="F33" i="39"/>
  <c r="H28" i="39"/>
  <c r="D28" i="39"/>
  <c r="F32" i="39"/>
  <c r="K135" i="32"/>
  <c r="D232" i="32"/>
  <c r="F213" i="32"/>
  <c r="F214" i="32" s="1"/>
  <c r="G213" i="32"/>
  <c r="G214" i="32" s="1"/>
  <c r="H239" i="32"/>
  <c r="F45" i="39"/>
  <c r="H49" i="39"/>
  <c r="J240" i="32"/>
  <c r="F240" i="32"/>
  <c r="D49" i="39"/>
  <c r="F42" i="39"/>
  <c r="H41" i="39"/>
  <c r="D41" i="39"/>
  <c r="H241" i="32"/>
  <c r="F56" i="39"/>
  <c r="G42" i="39"/>
  <c r="E41" i="39"/>
  <c r="G239" i="32"/>
  <c r="E45" i="39"/>
  <c r="G41" i="39"/>
  <c r="G241" i="32"/>
  <c r="E56" i="39"/>
  <c r="I239" i="32"/>
  <c r="G45" i="39"/>
  <c r="E49" i="39"/>
  <c r="G240" i="32"/>
  <c r="I241" i="32"/>
  <c r="G56" i="39"/>
  <c r="G49" i="39"/>
  <c r="I240" i="32"/>
  <c r="E42" i="39"/>
  <c r="J239" i="32"/>
  <c r="H45" i="39"/>
  <c r="F239" i="32"/>
  <c r="D45" i="39"/>
  <c r="F49" i="39"/>
  <c r="H240" i="32"/>
  <c r="H42" i="39"/>
  <c r="D42" i="39"/>
  <c r="F41" i="39"/>
  <c r="J241" i="32"/>
  <c r="H56" i="39"/>
  <c r="F241" i="32"/>
  <c r="D56" i="39"/>
  <c r="E62" i="39"/>
  <c r="G428" i="31"/>
  <c r="D62" i="39"/>
  <c r="F428" i="31"/>
  <c r="F66" i="39"/>
  <c r="H429" i="31"/>
  <c r="G62" i="39"/>
  <c r="I428" i="31"/>
  <c r="E66" i="39"/>
  <c r="G429" i="31"/>
  <c r="G66" i="39"/>
  <c r="I429" i="31"/>
  <c r="H62" i="39"/>
  <c r="J428" i="31"/>
  <c r="F62" i="39"/>
  <c r="H428" i="31"/>
  <c r="H66" i="39"/>
  <c r="J429" i="31"/>
  <c r="D66" i="39"/>
  <c r="F429" i="31"/>
  <c r="K224" i="32"/>
  <c r="K225" i="32" s="1"/>
  <c r="D223" i="32"/>
  <c r="I49" i="39"/>
  <c r="I45" i="39"/>
  <c r="I42" i="39"/>
  <c r="I56" i="39"/>
  <c r="I41" i="39"/>
  <c r="I66" i="39"/>
  <c r="K429" i="31"/>
  <c r="I62" i="39"/>
  <c r="K428" i="31"/>
  <c r="D131" i="25"/>
  <c r="I28" i="39"/>
  <c r="I33" i="39"/>
  <c r="I32" i="39"/>
  <c r="D237" i="6"/>
  <c r="D217" i="6"/>
  <c r="D209" i="6"/>
  <c r="J181" i="6"/>
  <c r="J182" i="6" s="1"/>
  <c r="D177" i="6"/>
  <c r="D171" i="6"/>
  <c r="H403" i="31"/>
  <c r="H404" i="31" s="1"/>
  <c r="J403" i="31"/>
  <c r="J404" i="31" s="1"/>
  <c r="K403" i="31"/>
  <c r="K404" i="31" s="1"/>
  <c r="G403" i="31"/>
  <c r="G404" i="31" s="1"/>
  <c r="I403" i="31"/>
  <c r="I404" i="31" s="1"/>
  <c r="F403" i="31"/>
  <c r="F404" i="31" s="1"/>
  <c r="H224" i="32"/>
  <c r="H225" i="32" s="1"/>
  <c r="G224" i="32"/>
  <c r="G225" i="32" s="1"/>
  <c r="J213" i="32"/>
  <c r="J214" i="32" s="1"/>
  <c r="F224" i="32"/>
  <c r="F225" i="32" s="1"/>
  <c r="J224" i="32"/>
  <c r="J225" i="32" s="1"/>
  <c r="I224" i="32"/>
  <c r="I225" i="32" s="1"/>
  <c r="D212" i="32"/>
  <c r="H213" i="32"/>
  <c r="H214" i="32" s="1"/>
  <c r="K213" i="32"/>
  <c r="K214" i="32" s="1"/>
  <c r="I213" i="32"/>
  <c r="I214" i="32" s="1"/>
  <c r="G178" i="32"/>
  <c r="G179" i="32" s="1"/>
  <c r="F178" i="32"/>
  <c r="F179" i="32" s="1"/>
  <c r="D177" i="32"/>
  <c r="D176" i="32"/>
  <c r="H178" i="32"/>
  <c r="H179" i="32" s="1"/>
  <c r="J178" i="32"/>
  <c r="J179" i="32" s="1"/>
  <c r="K178" i="32"/>
  <c r="K179" i="32" s="1"/>
  <c r="I178" i="32"/>
  <c r="I179" i="32" s="1"/>
  <c r="K79" i="32"/>
  <c r="H79" i="32"/>
  <c r="H80" i="32" s="1"/>
  <c r="D45" i="32"/>
  <c r="D29" i="32"/>
  <c r="D16" i="32"/>
  <c r="F79" i="32"/>
  <c r="F80" i="32" s="1"/>
  <c r="D78" i="32"/>
  <c r="D53" i="32"/>
  <c r="D52" i="32"/>
  <c r="D51" i="32"/>
  <c r="D49" i="32"/>
  <c r="D48" i="32"/>
  <c r="D47" i="32"/>
  <c r="D44" i="32"/>
  <c r="D43" i="32"/>
  <c r="D41" i="32"/>
  <c r="D40" i="32"/>
  <c r="D39" i="32"/>
  <c r="D37" i="32"/>
  <c r="D36" i="32"/>
  <c r="D35" i="32"/>
  <c r="D33" i="32"/>
  <c r="D32" i="32"/>
  <c r="D31" i="32"/>
  <c r="D24" i="32"/>
  <c r="D22" i="32"/>
  <c r="D21" i="32"/>
  <c r="D20" i="32"/>
  <c r="D18" i="32"/>
  <c r="D14" i="32"/>
  <c r="D12" i="32"/>
  <c r="D10" i="32"/>
  <c r="G79" i="32"/>
  <c r="G80" i="32" s="1"/>
  <c r="J79" i="32"/>
  <c r="J80" i="32" s="1"/>
  <c r="I79" i="32"/>
  <c r="I80" i="32" s="1"/>
  <c r="D25" i="32"/>
  <c r="D17" i="32"/>
  <c r="D13" i="32"/>
  <c r="D23" i="32"/>
  <c r="D19" i="32"/>
  <c r="D15" i="32"/>
  <c r="D11" i="32"/>
  <c r="D28" i="32"/>
  <c r="D54" i="32"/>
  <c r="D50" i="32"/>
  <c r="D46" i="32"/>
  <c r="D42" i="32"/>
  <c r="D38" i="32"/>
  <c r="D34" i="32"/>
  <c r="D30" i="32"/>
  <c r="D9" i="32"/>
  <c r="D402" i="31"/>
  <c r="D401" i="31"/>
  <c r="F256" i="31"/>
  <c r="F257" i="31" s="1"/>
  <c r="D254" i="31"/>
  <c r="G256" i="31"/>
  <c r="G257" i="31" s="1"/>
  <c r="D255" i="31"/>
  <c r="J256" i="31"/>
  <c r="J257" i="31" s="1"/>
  <c r="D253" i="31"/>
  <c r="K256" i="31"/>
  <c r="K257" i="31" s="1"/>
  <c r="H256" i="31"/>
  <c r="H257" i="31" s="1"/>
  <c r="I256" i="31"/>
  <c r="I257" i="31" s="1"/>
  <c r="D81" i="31"/>
  <c r="K75" i="31"/>
  <c r="K76" i="31" s="1"/>
  <c r="G75" i="31"/>
  <c r="G76" i="31" s="1"/>
  <c r="D70" i="31"/>
  <c r="D62" i="31"/>
  <c r="D54" i="31"/>
  <c r="D46" i="31"/>
  <c r="D38" i="31"/>
  <c r="D30" i="31"/>
  <c r="D22" i="31"/>
  <c r="D14" i="31"/>
  <c r="D92" i="31"/>
  <c r="D86" i="31"/>
  <c r="D77" i="31"/>
  <c r="D122" i="31"/>
  <c r="D115" i="31"/>
  <c r="D110" i="31"/>
  <c r="D105" i="31"/>
  <c r="D99" i="31"/>
  <c r="D93" i="31"/>
  <c r="D89" i="31"/>
  <c r="D85" i="31"/>
  <c r="D118" i="31"/>
  <c r="D114" i="31"/>
  <c r="D106" i="31"/>
  <c r="D102" i="31"/>
  <c r="D98" i="31"/>
  <c r="D90" i="31"/>
  <c r="D88" i="31"/>
  <c r="D84" i="31"/>
  <c r="D82" i="31"/>
  <c r="D80" i="31"/>
  <c r="D78" i="31"/>
  <c r="D119" i="31"/>
  <c r="D117" i="31"/>
  <c r="D113" i="31"/>
  <c r="D111" i="31"/>
  <c r="D109" i="31"/>
  <c r="D107" i="31"/>
  <c r="D103" i="31"/>
  <c r="D101" i="31"/>
  <c r="D97" i="31"/>
  <c r="J75" i="31"/>
  <c r="J76" i="31" s="1"/>
  <c r="D96" i="31"/>
  <c r="H75" i="31"/>
  <c r="H76" i="31" s="1"/>
  <c r="D66" i="31"/>
  <c r="D50" i="31"/>
  <c r="D34" i="31"/>
  <c r="D18" i="31"/>
  <c r="I75" i="31"/>
  <c r="I76" i="31" s="1"/>
  <c r="D120" i="31"/>
  <c r="D116" i="31"/>
  <c r="D112" i="31"/>
  <c r="D108" i="31"/>
  <c r="D104" i="31"/>
  <c r="D100" i="31"/>
  <c r="D74" i="31"/>
  <c r="D58" i="31"/>
  <c r="D42" i="31"/>
  <c r="D26" i="31"/>
  <c r="D10" i="31"/>
  <c r="D91" i="31"/>
  <c r="D87" i="31"/>
  <c r="D83" i="31"/>
  <c r="D79" i="31"/>
  <c r="D72" i="31"/>
  <c r="D73" i="31"/>
  <c r="D69" i="31"/>
  <c r="D65" i="31"/>
  <c r="D61" i="31"/>
  <c r="D57" i="31"/>
  <c r="D53" i="31"/>
  <c r="D49" i="31"/>
  <c r="D45" i="31"/>
  <c r="D41" i="31"/>
  <c r="D37" i="31"/>
  <c r="D33" i="31"/>
  <c r="D29" i="31"/>
  <c r="D25" i="31"/>
  <c r="D21" i="31"/>
  <c r="D17" i="31"/>
  <c r="D13" i="31"/>
  <c r="D71" i="31"/>
  <c r="D68" i="31"/>
  <c r="D67" i="31"/>
  <c r="D64" i="31"/>
  <c r="D63" i="31"/>
  <c r="D60" i="31"/>
  <c r="D59" i="31"/>
  <c r="D56" i="31"/>
  <c r="D55" i="31"/>
  <c r="D52" i="31"/>
  <c r="D51" i="31"/>
  <c r="D48" i="31"/>
  <c r="D47" i="31"/>
  <c r="D44" i="31"/>
  <c r="D43" i="31"/>
  <c r="D40" i="31"/>
  <c r="D39" i="31"/>
  <c r="D36" i="31"/>
  <c r="D35" i="31"/>
  <c r="D32" i="31"/>
  <c r="D31" i="31"/>
  <c r="D28" i="31"/>
  <c r="D27" i="31"/>
  <c r="D24" i="31"/>
  <c r="D23" i="31"/>
  <c r="D20" i="31"/>
  <c r="D19" i="31"/>
  <c r="D16" i="31"/>
  <c r="D15" i="31"/>
  <c r="D12" i="31"/>
  <c r="F75" i="31"/>
  <c r="F76" i="31" s="1"/>
  <c r="D11" i="31"/>
  <c r="D9" i="31"/>
  <c r="G145" i="25"/>
  <c r="G146" i="25" s="1"/>
  <c r="I134" i="25"/>
  <c r="I135" i="25" s="1"/>
  <c r="K134" i="25"/>
  <c r="K135" i="25" s="1"/>
  <c r="J134" i="25"/>
  <c r="J135" i="25" s="1"/>
  <c r="H145" i="25"/>
  <c r="H146" i="25" s="1"/>
  <c r="H134" i="25"/>
  <c r="H135" i="25" s="1"/>
  <c r="J145" i="25"/>
  <c r="J146" i="25" s="1"/>
  <c r="D144" i="25"/>
  <c r="K145" i="25"/>
  <c r="K146" i="25" s="1"/>
  <c r="D133" i="25"/>
  <c r="F134" i="25"/>
  <c r="F135" i="25" s="1"/>
  <c r="I145" i="25"/>
  <c r="I146" i="25" s="1"/>
  <c r="D132" i="25"/>
  <c r="G111" i="25"/>
  <c r="G112" i="25" s="1"/>
  <c r="D130" i="25"/>
  <c r="K97" i="25"/>
  <c r="K98" i="25" s="1"/>
  <c r="G97" i="25"/>
  <c r="G98" i="25" s="1"/>
  <c r="J111" i="25"/>
  <c r="J112" i="25" s="1"/>
  <c r="K111" i="25"/>
  <c r="K112" i="25" s="1"/>
  <c r="F97" i="25"/>
  <c r="F98" i="25" s="1"/>
  <c r="F111" i="25"/>
  <c r="F112" i="25" s="1"/>
  <c r="H111" i="25"/>
  <c r="H112" i="25" s="1"/>
  <c r="D110" i="25"/>
  <c r="I111" i="25"/>
  <c r="I112" i="25" s="1"/>
  <c r="H97" i="25"/>
  <c r="H98" i="25" s="1"/>
  <c r="D68" i="25"/>
  <c r="I93" i="25"/>
  <c r="I94" i="25" s="1"/>
  <c r="K93" i="25"/>
  <c r="K94" i="25" s="1"/>
  <c r="G93" i="25"/>
  <c r="G94" i="25" s="1"/>
  <c r="D96" i="25"/>
  <c r="H93" i="25"/>
  <c r="H94" i="25" s="1"/>
  <c r="J93" i="25"/>
  <c r="J94" i="25" s="1"/>
  <c r="J97" i="25"/>
  <c r="J98" i="25" s="1"/>
  <c r="I97" i="25"/>
  <c r="I98" i="25" s="1"/>
  <c r="H44" i="25"/>
  <c r="H45" i="25" s="1"/>
  <c r="D67" i="25"/>
  <c r="F70" i="25"/>
  <c r="F71" i="25" s="1"/>
  <c r="H70" i="25"/>
  <c r="H71" i="25" s="1"/>
  <c r="D69" i="25"/>
  <c r="K70" i="25"/>
  <c r="K71" i="25" s="1"/>
  <c r="G70" i="25"/>
  <c r="G71" i="25" s="1"/>
  <c r="J70" i="25"/>
  <c r="J71" i="25" s="1"/>
  <c r="I70" i="25"/>
  <c r="I71" i="25" s="1"/>
  <c r="F54" i="25"/>
  <c r="F55" i="25" s="1"/>
  <c r="H54" i="25"/>
  <c r="H55" i="25" s="1"/>
  <c r="K54" i="25"/>
  <c r="K55" i="25" s="1"/>
  <c r="G54" i="25"/>
  <c r="G55" i="25" s="1"/>
  <c r="I54" i="25"/>
  <c r="I55" i="25" s="1"/>
  <c r="J54" i="25"/>
  <c r="J55" i="25" s="1"/>
  <c r="D13" i="25"/>
  <c r="D53" i="25"/>
  <c r="F44" i="25"/>
  <c r="F45" i="25" s="1"/>
  <c r="D43" i="25"/>
  <c r="D29" i="25"/>
  <c r="D9" i="25"/>
  <c r="D17" i="25"/>
  <c r="D16" i="25"/>
  <c r="D12" i="25"/>
  <c r="D25" i="25"/>
  <c r="D19" i="25"/>
  <c r="D15" i="25"/>
  <c r="D11" i="25"/>
  <c r="D28" i="25"/>
  <c r="D24" i="25"/>
  <c r="D18" i="25"/>
  <c r="D14" i="25"/>
  <c r="D10" i="25"/>
  <c r="D27" i="25"/>
  <c r="D26" i="25"/>
  <c r="D23" i="25"/>
  <c r="D22" i="25"/>
  <c r="I181" i="6"/>
  <c r="I182" i="6" s="1"/>
  <c r="D218" i="6"/>
  <c r="D215" i="6"/>
  <c r="D214" i="6"/>
  <c r="D211" i="6"/>
  <c r="D210" i="6"/>
  <c r="D201" i="6"/>
  <c r="D197" i="6"/>
  <c r="D193" i="6"/>
  <c r="D189" i="6"/>
  <c r="D185" i="6"/>
  <c r="D173" i="6"/>
  <c r="D178" i="6"/>
  <c r="D207" i="6"/>
  <c r="D169" i="6"/>
  <c r="D180" i="6"/>
  <c r="D179" i="6"/>
  <c r="D170" i="6"/>
  <c r="D172" i="6"/>
  <c r="D176" i="6"/>
  <c r="D115" i="6"/>
  <c r="D122" i="6"/>
  <c r="D118" i="6"/>
  <c r="D149" i="6"/>
  <c r="D165" i="6"/>
  <c r="D153" i="6"/>
  <c r="D161" i="6"/>
  <c r="D157" i="6"/>
  <c r="D155" i="6"/>
  <c r="D163" i="6"/>
  <c r="D159" i="6"/>
  <c r="D151" i="6"/>
  <c r="D166" i="6"/>
  <c r="D164" i="6"/>
  <c r="D162" i="6"/>
  <c r="D160" i="6"/>
  <c r="D158" i="6"/>
  <c r="D156" i="6"/>
  <c r="D154" i="6"/>
  <c r="D152" i="6"/>
  <c r="D150" i="6"/>
  <c r="K113" i="6"/>
  <c r="K114" i="6" s="1"/>
  <c r="G113" i="6"/>
  <c r="G114" i="6" s="1"/>
  <c r="D120" i="6"/>
  <c r="D116" i="6"/>
  <c r="J113" i="6"/>
  <c r="J114" i="6" s="1"/>
  <c r="D121" i="6"/>
  <c r="D117" i="6"/>
  <c r="I113" i="6"/>
  <c r="I114" i="6" s="1"/>
  <c r="D123" i="6"/>
  <c r="D119" i="6"/>
  <c r="D136" i="6"/>
  <c r="D135" i="6"/>
  <c r="D134" i="6"/>
  <c r="D132" i="6"/>
  <c r="D131" i="6"/>
  <c r="D130" i="6"/>
  <c r="D128" i="6"/>
  <c r="D127" i="6"/>
  <c r="D146" i="6"/>
  <c r="D142" i="6"/>
  <c r="D88" i="6"/>
  <c r="D84" i="6"/>
  <c r="D95" i="6"/>
  <c r="F113" i="6"/>
  <c r="H113" i="6"/>
  <c r="H114" i="6" s="1"/>
  <c r="D112" i="6"/>
  <c r="D109" i="6"/>
  <c r="D108" i="6"/>
  <c r="D105" i="6"/>
  <c r="D104" i="6"/>
  <c r="D137" i="6"/>
  <c r="D133" i="6"/>
  <c r="D129" i="6"/>
  <c r="D94" i="6"/>
  <c r="D145" i="6"/>
  <c r="D141" i="6"/>
  <c r="D126" i="6"/>
  <c r="D144" i="6"/>
  <c r="D143" i="6"/>
  <c r="D140" i="6"/>
  <c r="D111" i="6"/>
  <c r="D110" i="6"/>
  <c r="D107" i="6"/>
  <c r="D106" i="6"/>
  <c r="D103" i="6"/>
  <c r="D102" i="6"/>
  <c r="D89" i="6"/>
  <c r="D87" i="6"/>
  <c r="D85" i="6"/>
  <c r="D83" i="6"/>
  <c r="D98" i="6"/>
  <c r="D96" i="6"/>
  <c r="D93" i="6"/>
  <c r="D82" i="6"/>
  <c r="D86" i="6"/>
  <c r="D92" i="6"/>
  <c r="D97" i="6"/>
  <c r="D101" i="6"/>
  <c r="D9" i="6"/>
  <c r="D29" i="6"/>
  <c r="D25" i="6"/>
  <c r="D21" i="6"/>
  <c r="D17" i="6"/>
  <c r="D13" i="6"/>
  <c r="D28" i="6"/>
  <c r="D20" i="6"/>
  <c r="D12" i="6"/>
  <c r="D31" i="6"/>
  <c r="D27" i="6"/>
  <c r="D23" i="6"/>
  <c r="D19" i="6"/>
  <c r="D15" i="6"/>
  <c r="D11" i="6"/>
  <c r="D32" i="6"/>
  <c r="D24" i="6"/>
  <c r="D16" i="6"/>
  <c r="D30" i="6"/>
  <c r="D26" i="6"/>
  <c r="D22" i="6"/>
  <c r="D18" i="6"/>
  <c r="D14" i="6"/>
  <c r="F33" i="6"/>
  <c r="F34" i="6" s="1"/>
  <c r="K33" i="6"/>
  <c r="D10" i="6"/>
  <c r="J33" i="6"/>
  <c r="I33" i="6"/>
  <c r="G33" i="6"/>
  <c r="H33" i="6"/>
  <c r="J81" i="44"/>
  <c r="K81" i="44"/>
  <c r="L81" i="44"/>
  <c r="M81" i="44"/>
  <c r="N81" i="44"/>
  <c r="I81" i="44"/>
  <c r="J73" i="44"/>
  <c r="K73" i="44"/>
  <c r="L73" i="44"/>
  <c r="M73" i="44"/>
  <c r="N73" i="44"/>
  <c r="I73" i="44"/>
  <c r="J54" i="44"/>
  <c r="K54" i="44"/>
  <c r="L54" i="44"/>
  <c r="M54" i="44"/>
  <c r="N54" i="44"/>
  <c r="I54" i="44"/>
  <c r="J34" i="44"/>
  <c r="K34" i="44"/>
  <c r="L34" i="44"/>
  <c r="M34" i="44"/>
  <c r="N34" i="44"/>
  <c r="I34" i="44"/>
  <c r="J34" i="6" l="1"/>
  <c r="H34" i="6"/>
  <c r="G34" i="6"/>
  <c r="K34" i="6"/>
  <c r="D113" i="6"/>
  <c r="K80" i="32"/>
  <c r="D181" i="6"/>
  <c r="D75" i="31"/>
  <c r="I34" i="6"/>
  <c r="Z137" i="29"/>
  <c r="Y137" i="29"/>
  <c r="X137" i="29"/>
  <c r="W137" i="29"/>
  <c r="V137" i="29"/>
  <c r="U137" i="29"/>
  <c r="T137" i="29"/>
  <c r="S137" i="29"/>
  <c r="R137" i="29"/>
  <c r="Q137" i="29"/>
  <c r="P137" i="29"/>
  <c r="Z132" i="29"/>
  <c r="Y132" i="29"/>
  <c r="X132" i="29"/>
  <c r="W132" i="29"/>
  <c r="V132" i="29"/>
  <c r="U132" i="29"/>
  <c r="T132" i="29"/>
  <c r="S132" i="29"/>
  <c r="R132" i="29"/>
  <c r="Q132" i="29"/>
  <c r="P132" i="29"/>
  <c r="Z126" i="29"/>
  <c r="Y126" i="29"/>
  <c r="X126" i="29"/>
  <c r="W126" i="29"/>
  <c r="V126" i="29"/>
  <c r="U126" i="29"/>
  <c r="T126" i="29"/>
  <c r="S126" i="29"/>
  <c r="R126" i="29"/>
  <c r="Q126" i="29"/>
  <c r="P126" i="29"/>
  <c r="Z116" i="29"/>
  <c r="Y116" i="29"/>
  <c r="X116" i="29"/>
  <c r="W116" i="29"/>
  <c r="V116" i="29"/>
  <c r="U116" i="29"/>
  <c r="T116" i="29"/>
  <c r="S116" i="29"/>
  <c r="R116" i="29"/>
  <c r="Q116" i="29"/>
  <c r="P116" i="29"/>
  <c r="Z106" i="29"/>
  <c r="Y106" i="29"/>
  <c r="X106" i="29"/>
  <c r="W106" i="29"/>
  <c r="V106" i="29"/>
  <c r="U106" i="29"/>
  <c r="T106" i="29"/>
  <c r="S106" i="29"/>
  <c r="R106" i="29"/>
  <c r="Q106" i="29"/>
  <c r="P106" i="29"/>
  <c r="Z97" i="29"/>
  <c r="Y97" i="29"/>
  <c r="X97" i="29"/>
  <c r="W97" i="29"/>
  <c r="V97" i="29"/>
  <c r="U97" i="29"/>
  <c r="T97" i="29"/>
  <c r="S97" i="29"/>
  <c r="R97" i="29"/>
  <c r="Q97" i="29"/>
  <c r="P97" i="29"/>
  <c r="Z88" i="29"/>
  <c r="Y88" i="29"/>
  <c r="X88" i="29"/>
  <c r="W88" i="29"/>
  <c r="V88" i="29"/>
  <c r="U88" i="29"/>
  <c r="T88" i="29"/>
  <c r="S88" i="29"/>
  <c r="R88" i="29"/>
  <c r="Q88" i="29"/>
  <c r="P88" i="29"/>
  <c r="Z71" i="29"/>
  <c r="Y71" i="29"/>
  <c r="X71" i="29"/>
  <c r="W71" i="29"/>
  <c r="V71" i="29"/>
  <c r="U71" i="29"/>
  <c r="T71" i="29"/>
  <c r="S71" i="29"/>
  <c r="R71" i="29"/>
  <c r="Q71" i="29"/>
  <c r="P71" i="29"/>
  <c r="Z67" i="29"/>
  <c r="Y67" i="29"/>
  <c r="X67" i="29"/>
  <c r="W67" i="29"/>
  <c r="V67" i="29"/>
  <c r="U67" i="29"/>
  <c r="T67" i="29"/>
  <c r="S67" i="29"/>
  <c r="R67" i="29"/>
  <c r="Q67" i="29"/>
  <c r="P67" i="29"/>
  <c r="Z61" i="29"/>
  <c r="Y61" i="29"/>
  <c r="X61" i="29"/>
  <c r="W61" i="29"/>
  <c r="V61" i="29"/>
  <c r="U61" i="29"/>
  <c r="T61" i="29"/>
  <c r="S61" i="29"/>
  <c r="R61" i="29"/>
  <c r="Q61" i="29"/>
  <c r="P61" i="29"/>
  <c r="Z55" i="29"/>
  <c r="Y55" i="29"/>
  <c r="X55" i="29"/>
  <c r="W55" i="29"/>
  <c r="V55" i="29"/>
  <c r="U55" i="29"/>
  <c r="T55" i="29"/>
  <c r="S55" i="29"/>
  <c r="R55" i="29"/>
  <c r="Q55" i="29"/>
  <c r="P55" i="29"/>
  <c r="Z47" i="29"/>
  <c r="Y47" i="29"/>
  <c r="X47" i="29"/>
  <c r="W47" i="29"/>
  <c r="V47" i="29"/>
  <c r="U47" i="29"/>
  <c r="T47" i="29"/>
  <c r="S47" i="29"/>
  <c r="R47" i="29"/>
  <c r="Q47" i="29"/>
  <c r="P47" i="29"/>
  <c r="Z41" i="29"/>
  <c r="Y41" i="29"/>
  <c r="X41" i="29"/>
  <c r="W41" i="29"/>
  <c r="V41" i="29"/>
  <c r="U41" i="29"/>
  <c r="T41" i="29"/>
  <c r="S41" i="29"/>
  <c r="R41" i="29"/>
  <c r="Q41" i="29"/>
  <c r="P41" i="29"/>
  <c r="Z13" i="29"/>
  <c r="Y13" i="29"/>
  <c r="X13" i="29"/>
  <c r="W13" i="29"/>
  <c r="V13" i="29"/>
  <c r="U13" i="29"/>
  <c r="T13" i="29"/>
  <c r="S13" i="29"/>
  <c r="R13" i="29"/>
  <c r="Q13" i="29"/>
  <c r="P13" i="29"/>
  <c r="M141" i="29"/>
  <c r="M142" i="29" s="1"/>
  <c r="L141" i="29"/>
  <c r="L142" i="29" s="1"/>
  <c r="K141" i="29"/>
  <c r="K142" i="29" s="1"/>
  <c r="J141" i="29"/>
  <c r="J142" i="29" s="1"/>
  <c r="I141" i="29"/>
  <c r="I142" i="29" s="1"/>
  <c r="H141" i="29"/>
  <c r="H142" i="29" s="1"/>
  <c r="G141" i="29"/>
  <c r="G142" i="29" s="1"/>
  <c r="F141" i="29"/>
  <c r="F142" i="29" s="1"/>
  <c r="E141" i="29"/>
  <c r="E142" i="29" s="1"/>
  <c r="D141" i="29"/>
  <c r="D142" i="29" s="1"/>
  <c r="C141" i="29"/>
  <c r="C142" i="29" s="1"/>
  <c r="B141" i="29"/>
  <c r="B142" i="29" s="1"/>
  <c r="O137" i="29"/>
  <c r="O132" i="29"/>
  <c r="O126" i="29"/>
  <c r="O116" i="29"/>
  <c r="O106" i="29"/>
  <c r="O97" i="29"/>
  <c r="O88" i="29"/>
  <c r="O71" i="29"/>
  <c r="O67" i="29"/>
  <c r="O61" i="29"/>
  <c r="O55" i="29"/>
  <c r="O47" i="29"/>
  <c r="O41" i="29"/>
  <c r="O13" i="29"/>
  <c r="Z108" i="28"/>
  <c r="Y108" i="28"/>
  <c r="X108" i="28"/>
  <c r="W108" i="28"/>
  <c r="V108" i="28"/>
  <c r="U108" i="28"/>
  <c r="T108" i="28"/>
  <c r="S108" i="28"/>
  <c r="R108" i="28"/>
  <c r="Q108" i="28"/>
  <c r="P108" i="28"/>
  <c r="Z105" i="28"/>
  <c r="Y105" i="28"/>
  <c r="X105" i="28"/>
  <c r="W105" i="28"/>
  <c r="V105" i="28"/>
  <c r="U105" i="28"/>
  <c r="T105" i="28"/>
  <c r="S105" i="28"/>
  <c r="R105" i="28"/>
  <c r="Q105" i="28"/>
  <c r="P105" i="28"/>
  <c r="Z102" i="28"/>
  <c r="Y102" i="28"/>
  <c r="X102" i="28"/>
  <c r="W102" i="28"/>
  <c r="V102" i="28"/>
  <c r="U102" i="28"/>
  <c r="T102" i="28"/>
  <c r="S102" i="28"/>
  <c r="R102" i="28"/>
  <c r="Q102" i="28"/>
  <c r="P102" i="28"/>
  <c r="Z99" i="28"/>
  <c r="Y99" i="28"/>
  <c r="X99" i="28"/>
  <c r="W99" i="28"/>
  <c r="V99" i="28"/>
  <c r="U99" i="28"/>
  <c r="T99" i="28"/>
  <c r="S99" i="28"/>
  <c r="R99" i="28"/>
  <c r="Q99" i="28"/>
  <c r="P99" i="28"/>
  <c r="Z93" i="28"/>
  <c r="Y93" i="28"/>
  <c r="X93" i="28"/>
  <c r="W93" i="28"/>
  <c r="V93" i="28"/>
  <c r="U93" i="28"/>
  <c r="T93" i="28"/>
  <c r="S93" i="28"/>
  <c r="R93" i="28"/>
  <c r="Q93" i="28"/>
  <c r="P93" i="28"/>
  <c r="Z86" i="28"/>
  <c r="Y86" i="28"/>
  <c r="X86" i="28"/>
  <c r="W86" i="28"/>
  <c r="V86" i="28"/>
  <c r="U86" i="28"/>
  <c r="T86" i="28"/>
  <c r="S86" i="28"/>
  <c r="R86" i="28"/>
  <c r="Q86" i="28"/>
  <c r="P86" i="28"/>
  <c r="Z83" i="28"/>
  <c r="Y83" i="28"/>
  <c r="X83" i="28"/>
  <c r="W83" i="28"/>
  <c r="V83" i="28"/>
  <c r="U83" i="28"/>
  <c r="T83" i="28"/>
  <c r="S83" i="28"/>
  <c r="R83" i="28"/>
  <c r="Q83" i="28"/>
  <c r="P83" i="28"/>
  <c r="Z61" i="28"/>
  <c r="Y61" i="28"/>
  <c r="X61" i="28"/>
  <c r="W61" i="28"/>
  <c r="V61" i="28"/>
  <c r="U61" i="28"/>
  <c r="T61" i="28"/>
  <c r="S61" i="28"/>
  <c r="R61" i="28"/>
  <c r="Q61" i="28"/>
  <c r="P61" i="28"/>
  <c r="Z57" i="28"/>
  <c r="Y57" i="28"/>
  <c r="X57" i="28"/>
  <c r="W57" i="28"/>
  <c r="V57" i="28"/>
  <c r="U57" i="28"/>
  <c r="T57" i="28"/>
  <c r="S57" i="28"/>
  <c r="R57" i="28"/>
  <c r="Q57" i="28"/>
  <c r="P57" i="28"/>
  <c r="Z51" i="28"/>
  <c r="Y51" i="28"/>
  <c r="X51" i="28"/>
  <c r="W51" i="28"/>
  <c r="V51" i="28"/>
  <c r="U51" i="28"/>
  <c r="T51" i="28"/>
  <c r="S51" i="28"/>
  <c r="R51" i="28"/>
  <c r="Q51" i="28"/>
  <c r="P51" i="28"/>
  <c r="Z42" i="28"/>
  <c r="Y42" i="28"/>
  <c r="X42" i="28"/>
  <c r="W42" i="28"/>
  <c r="V42" i="28"/>
  <c r="U42" i="28"/>
  <c r="T42" i="28"/>
  <c r="S42" i="28"/>
  <c r="R42" i="28"/>
  <c r="Q42" i="28"/>
  <c r="P42" i="28"/>
  <c r="Z34" i="28"/>
  <c r="Y34" i="28"/>
  <c r="X34" i="28"/>
  <c r="W34" i="28"/>
  <c r="V34" i="28"/>
  <c r="U34" i="28"/>
  <c r="T34" i="28"/>
  <c r="S34" i="28"/>
  <c r="R34" i="28"/>
  <c r="Q34" i="28"/>
  <c r="P34" i="28"/>
  <c r="Z29" i="28"/>
  <c r="Y29" i="28"/>
  <c r="X29" i="28"/>
  <c r="W29" i="28"/>
  <c r="V29" i="28"/>
  <c r="U29" i="28"/>
  <c r="T29" i="28"/>
  <c r="S29" i="28"/>
  <c r="R29" i="28"/>
  <c r="Q29" i="28"/>
  <c r="P29" i="28"/>
  <c r="Z23" i="28"/>
  <c r="Y23" i="28"/>
  <c r="X23" i="28"/>
  <c r="W23" i="28"/>
  <c r="V23" i="28"/>
  <c r="U23" i="28"/>
  <c r="T23" i="28"/>
  <c r="S23" i="28"/>
  <c r="R23" i="28"/>
  <c r="Q23" i="28"/>
  <c r="P23" i="28"/>
  <c r="Z13" i="28"/>
  <c r="Y13" i="28"/>
  <c r="X13" i="28"/>
  <c r="W13" i="28"/>
  <c r="V13" i="28"/>
  <c r="U13" i="28"/>
  <c r="T13" i="28"/>
  <c r="S13" i="28"/>
  <c r="R13" i="28"/>
  <c r="Q13" i="28"/>
  <c r="P13" i="28"/>
  <c r="M112" i="28"/>
  <c r="M113" i="28" s="1"/>
  <c r="L112" i="28"/>
  <c r="L113" i="28" s="1"/>
  <c r="K112" i="28"/>
  <c r="K113" i="28" s="1"/>
  <c r="J112" i="28"/>
  <c r="J113" i="28" s="1"/>
  <c r="I112" i="28"/>
  <c r="I113" i="28" s="1"/>
  <c r="H112" i="28"/>
  <c r="H113" i="28" s="1"/>
  <c r="G112" i="28"/>
  <c r="G113" i="28" s="1"/>
  <c r="F112" i="28"/>
  <c r="F113" i="28" s="1"/>
  <c r="E112" i="28"/>
  <c r="E113" i="28" s="1"/>
  <c r="D112" i="28"/>
  <c r="D113" i="28" s="1"/>
  <c r="C112" i="28"/>
  <c r="C113" i="28" s="1"/>
  <c r="B112" i="28"/>
  <c r="B113" i="28" s="1"/>
  <c r="O108" i="28"/>
  <c r="O105" i="28"/>
  <c r="O102" i="28"/>
  <c r="O99" i="28"/>
  <c r="O93" i="28"/>
  <c r="O86" i="28"/>
  <c r="O83" i="28"/>
  <c r="O61" i="28"/>
  <c r="O57" i="28"/>
  <c r="O51" i="28"/>
  <c r="O42" i="28"/>
  <c r="O34" i="28"/>
  <c r="O29" i="28"/>
  <c r="O23" i="28"/>
  <c r="O13" i="28"/>
  <c r="Z87" i="23"/>
  <c r="Y87" i="23"/>
  <c r="X87" i="23"/>
  <c r="W87" i="23"/>
  <c r="V87" i="23"/>
  <c r="U87" i="23"/>
  <c r="T87" i="23"/>
  <c r="S87" i="23"/>
  <c r="R87" i="23"/>
  <c r="Q87" i="23"/>
  <c r="P87" i="23"/>
  <c r="Z84" i="23"/>
  <c r="Y84" i="23"/>
  <c r="X84" i="23"/>
  <c r="W84" i="23"/>
  <c r="V84" i="23"/>
  <c r="U84" i="23"/>
  <c r="T84" i="23"/>
  <c r="S84" i="23"/>
  <c r="R84" i="23"/>
  <c r="Q84" i="23"/>
  <c r="P84" i="23"/>
  <c r="Z81" i="23"/>
  <c r="Y81" i="23"/>
  <c r="X81" i="23"/>
  <c r="W81" i="23"/>
  <c r="V81" i="23"/>
  <c r="U81" i="23"/>
  <c r="T81" i="23"/>
  <c r="S81" i="23"/>
  <c r="R81" i="23"/>
  <c r="Q81" i="23"/>
  <c r="P81" i="23"/>
  <c r="Z76" i="23"/>
  <c r="Y76" i="23"/>
  <c r="X76" i="23"/>
  <c r="W76" i="23"/>
  <c r="V76" i="23"/>
  <c r="U76" i="23"/>
  <c r="T76" i="23"/>
  <c r="S76" i="23"/>
  <c r="R76" i="23"/>
  <c r="Q76" i="23"/>
  <c r="P76" i="23"/>
  <c r="Z69" i="23"/>
  <c r="Y69" i="23"/>
  <c r="X69" i="23"/>
  <c r="W69" i="23"/>
  <c r="V69" i="23"/>
  <c r="U69" i="23"/>
  <c r="T69" i="23"/>
  <c r="S69" i="23"/>
  <c r="R69" i="23"/>
  <c r="Q69" i="23"/>
  <c r="P69" i="23"/>
  <c r="Z66" i="23"/>
  <c r="Y66" i="23"/>
  <c r="X66" i="23"/>
  <c r="W66" i="23"/>
  <c r="V66" i="23"/>
  <c r="U66" i="23"/>
  <c r="T66" i="23"/>
  <c r="S66" i="23"/>
  <c r="R66" i="23"/>
  <c r="Q66" i="23"/>
  <c r="P66" i="23"/>
  <c r="Z62" i="23"/>
  <c r="Y62" i="23"/>
  <c r="X62" i="23"/>
  <c r="W62" i="23"/>
  <c r="V62" i="23"/>
  <c r="U62" i="23"/>
  <c r="T62" i="23"/>
  <c r="S62" i="23"/>
  <c r="R62" i="23"/>
  <c r="Q62" i="23"/>
  <c r="P62" i="23"/>
  <c r="Z59" i="23"/>
  <c r="Y59" i="23"/>
  <c r="X59" i="23"/>
  <c r="W59" i="23"/>
  <c r="V59" i="23"/>
  <c r="U59" i="23"/>
  <c r="T59" i="23"/>
  <c r="S59" i="23"/>
  <c r="R59" i="23"/>
  <c r="Q59" i="23"/>
  <c r="P59" i="23"/>
  <c r="Z47" i="23"/>
  <c r="Y47" i="23"/>
  <c r="X47" i="23"/>
  <c r="W47" i="23"/>
  <c r="V47" i="23"/>
  <c r="U47" i="23"/>
  <c r="T47" i="23"/>
  <c r="S47" i="23"/>
  <c r="R47" i="23"/>
  <c r="Q47" i="23"/>
  <c r="P47" i="23"/>
  <c r="Z43" i="23"/>
  <c r="Y43" i="23"/>
  <c r="X43" i="23"/>
  <c r="W43" i="23"/>
  <c r="V43" i="23"/>
  <c r="U43" i="23"/>
  <c r="T43" i="23"/>
  <c r="S43" i="23"/>
  <c r="R43" i="23"/>
  <c r="Q43" i="23"/>
  <c r="P43" i="23"/>
  <c r="Z40" i="23"/>
  <c r="Y40" i="23"/>
  <c r="X40" i="23"/>
  <c r="W40" i="23"/>
  <c r="V40" i="23"/>
  <c r="U40" i="23"/>
  <c r="T40" i="23"/>
  <c r="S40" i="23"/>
  <c r="R40" i="23"/>
  <c r="Q40" i="23"/>
  <c r="P40" i="23"/>
  <c r="Z36" i="23"/>
  <c r="Y36" i="23"/>
  <c r="X36" i="23"/>
  <c r="W36" i="23"/>
  <c r="V36" i="23"/>
  <c r="U36" i="23"/>
  <c r="T36" i="23"/>
  <c r="S36" i="23"/>
  <c r="R36" i="23"/>
  <c r="Q36" i="23"/>
  <c r="P36" i="23"/>
  <c r="Z31" i="23"/>
  <c r="Y31" i="23"/>
  <c r="X31" i="23"/>
  <c r="W31" i="23"/>
  <c r="V31" i="23"/>
  <c r="U31" i="23"/>
  <c r="T31" i="23"/>
  <c r="S31" i="23"/>
  <c r="R31" i="23"/>
  <c r="Q31" i="23"/>
  <c r="P31" i="23"/>
  <c r="Z23" i="23"/>
  <c r="Y23" i="23"/>
  <c r="X23" i="23"/>
  <c r="W23" i="23"/>
  <c r="V23" i="23"/>
  <c r="U23" i="23"/>
  <c r="T23" i="23"/>
  <c r="S23" i="23"/>
  <c r="R23" i="23"/>
  <c r="Q23" i="23"/>
  <c r="P23" i="23"/>
  <c r="Z13" i="23"/>
  <c r="Y13" i="23"/>
  <c r="X13" i="23"/>
  <c r="W13" i="23"/>
  <c r="V13" i="23"/>
  <c r="U13" i="23"/>
  <c r="T13" i="23"/>
  <c r="S13" i="23"/>
  <c r="R13" i="23"/>
  <c r="Q13" i="23"/>
  <c r="P13" i="23"/>
  <c r="M91" i="23"/>
  <c r="M92" i="23" s="1"/>
  <c r="L91" i="23"/>
  <c r="L92" i="23" s="1"/>
  <c r="K91" i="23"/>
  <c r="K92" i="23" s="1"/>
  <c r="J91" i="23"/>
  <c r="J92" i="23" s="1"/>
  <c r="I91" i="23"/>
  <c r="I92" i="23" s="1"/>
  <c r="H91" i="23"/>
  <c r="H92" i="23" s="1"/>
  <c r="G91" i="23"/>
  <c r="G92" i="23" s="1"/>
  <c r="F91" i="23"/>
  <c r="F92" i="23" s="1"/>
  <c r="E91" i="23"/>
  <c r="E92" i="23" s="1"/>
  <c r="D91" i="23"/>
  <c r="D92" i="23" s="1"/>
  <c r="C91" i="23"/>
  <c r="C92" i="23" s="1"/>
  <c r="B91" i="23"/>
  <c r="B92" i="23" s="1"/>
  <c r="O87" i="23"/>
  <c r="O84" i="23"/>
  <c r="O81" i="23"/>
  <c r="O76" i="23"/>
  <c r="O69" i="23"/>
  <c r="O66" i="23"/>
  <c r="O62" i="23"/>
  <c r="O59" i="23"/>
  <c r="O47" i="23"/>
  <c r="O43" i="23"/>
  <c r="O40" i="23"/>
  <c r="O36" i="23"/>
  <c r="O31" i="23"/>
  <c r="O23" i="23"/>
  <c r="O13" i="23"/>
  <c r="Z139" i="20"/>
  <c r="Y139" i="20"/>
  <c r="X139" i="20"/>
  <c r="W139" i="20"/>
  <c r="V139" i="20"/>
  <c r="U139" i="20"/>
  <c r="T139" i="20"/>
  <c r="S139" i="20"/>
  <c r="R139" i="20"/>
  <c r="Q139" i="20"/>
  <c r="P139" i="20"/>
  <c r="Z135" i="20"/>
  <c r="Y135" i="20"/>
  <c r="X135" i="20"/>
  <c r="W135" i="20"/>
  <c r="V135" i="20"/>
  <c r="U135" i="20"/>
  <c r="T135" i="20"/>
  <c r="S135" i="20"/>
  <c r="R135" i="20"/>
  <c r="Q135" i="20"/>
  <c r="P135" i="20"/>
  <c r="Z130" i="20"/>
  <c r="Y130" i="20"/>
  <c r="X130" i="20"/>
  <c r="W130" i="20"/>
  <c r="V130" i="20"/>
  <c r="U130" i="20"/>
  <c r="T130" i="20"/>
  <c r="S130" i="20"/>
  <c r="R130" i="20"/>
  <c r="Q130" i="20"/>
  <c r="P130" i="20"/>
  <c r="Z114" i="20"/>
  <c r="Y114" i="20"/>
  <c r="X114" i="20"/>
  <c r="W114" i="20"/>
  <c r="V114" i="20"/>
  <c r="U114" i="20"/>
  <c r="T114" i="20"/>
  <c r="S114" i="20"/>
  <c r="R114" i="20"/>
  <c r="Q114" i="20"/>
  <c r="P114" i="20"/>
  <c r="Z111" i="20"/>
  <c r="Y111" i="20"/>
  <c r="X111" i="20"/>
  <c r="W111" i="20"/>
  <c r="V111" i="20"/>
  <c r="U111" i="20"/>
  <c r="T111" i="20"/>
  <c r="S111" i="20"/>
  <c r="R111" i="20"/>
  <c r="Q111" i="20"/>
  <c r="P111" i="20"/>
  <c r="Z105" i="20"/>
  <c r="Y105" i="20"/>
  <c r="X105" i="20"/>
  <c r="W105" i="20"/>
  <c r="V105" i="20"/>
  <c r="U105" i="20"/>
  <c r="T105" i="20"/>
  <c r="S105" i="20"/>
  <c r="R105" i="20"/>
  <c r="Q105" i="20"/>
  <c r="P105" i="20"/>
  <c r="Z88" i="20"/>
  <c r="Y88" i="20"/>
  <c r="X88" i="20"/>
  <c r="W88" i="20"/>
  <c r="V88" i="20"/>
  <c r="U88" i="20"/>
  <c r="T88" i="20"/>
  <c r="S88" i="20"/>
  <c r="R88" i="20"/>
  <c r="Q88" i="20"/>
  <c r="P88" i="20"/>
  <c r="Z68" i="20"/>
  <c r="Y68" i="20"/>
  <c r="X68" i="20"/>
  <c r="W68" i="20"/>
  <c r="V68" i="20"/>
  <c r="U68" i="20"/>
  <c r="T68" i="20"/>
  <c r="S68" i="20"/>
  <c r="R68" i="20"/>
  <c r="Q68" i="20"/>
  <c r="P68" i="20"/>
  <c r="Z57" i="20"/>
  <c r="Y57" i="20"/>
  <c r="X57" i="20"/>
  <c r="W57" i="20"/>
  <c r="V57" i="20"/>
  <c r="U57" i="20"/>
  <c r="T57" i="20"/>
  <c r="S57" i="20"/>
  <c r="R57" i="20"/>
  <c r="Q57" i="20"/>
  <c r="P57" i="20"/>
  <c r="Z46" i="20"/>
  <c r="Y46" i="20"/>
  <c r="X46" i="20"/>
  <c r="W46" i="20"/>
  <c r="V46" i="20"/>
  <c r="U46" i="20"/>
  <c r="T46" i="20"/>
  <c r="S46" i="20"/>
  <c r="R46" i="20"/>
  <c r="Q46" i="20"/>
  <c r="P46" i="20"/>
  <c r="O139" i="20"/>
  <c r="O135" i="20"/>
  <c r="O130" i="20"/>
  <c r="O114" i="20"/>
  <c r="O111" i="20"/>
  <c r="O105" i="20"/>
  <c r="O88" i="20"/>
  <c r="O68" i="20"/>
  <c r="O57" i="20"/>
  <c r="O46" i="20"/>
  <c r="B209" i="32" l="1"/>
  <c r="C209" i="32" s="1"/>
  <c r="B201" i="32"/>
  <c r="C201" i="32" s="1"/>
  <c r="B188" i="32"/>
  <c r="C188" i="32" s="1"/>
  <c r="G169" i="32"/>
  <c r="H169" i="32"/>
  <c r="I169" i="32"/>
  <c r="K169" i="32"/>
  <c r="L169" i="32"/>
  <c r="J169" i="32"/>
  <c r="B124" i="32"/>
  <c r="C124" i="32" s="1"/>
  <c r="B122" i="32"/>
  <c r="C122" i="32" s="1"/>
  <c r="B296" i="31"/>
  <c r="C296" i="31" s="1"/>
  <c r="B242" i="31"/>
  <c r="C242" i="31" s="1"/>
  <c r="B183" i="31"/>
  <c r="C183" i="31" s="1"/>
  <c r="B176" i="31"/>
  <c r="C176" i="31" s="1"/>
  <c r="B140" i="25"/>
  <c r="C140" i="25" s="1"/>
  <c r="B104" i="25"/>
  <c r="C104" i="25" s="1"/>
  <c r="B105" i="25"/>
  <c r="C105" i="25" s="1"/>
  <c r="B92" i="25"/>
  <c r="C92" i="25" s="1"/>
  <c r="B85" i="25"/>
  <c r="C85" i="25" s="1"/>
  <c r="B200" i="6"/>
  <c r="C200" i="6" s="1"/>
  <c r="B19" i="6"/>
  <c r="C19" i="6" s="1"/>
  <c r="B12" i="6"/>
  <c r="C12" i="6" s="1"/>
  <c r="D168" i="32" l="1"/>
  <c r="D188" i="32"/>
  <c r="D124" i="32"/>
  <c r="D122" i="32"/>
  <c r="D201" i="32"/>
  <c r="D209" i="32"/>
  <c r="D242" i="31"/>
  <c r="D296" i="31"/>
  <c r="D176" i="31"/>
  <c r="D183" i="31"/>
  <c r="D85" i="25"/>
  <c r="D104" i="25"/>
  <c r="D105" i="25"/>
  <c r="D92" i="25"/>
  <c r="D140" i="25"/>
  <c r="F169" i="32"/>
  <c r="M2" i="31" l="1"/>
  <c r="M2" i="25"/>
  <c r="AN306" i="31" l="1"/>
  <c r="AN124" i="31"/>
  <c r="T32" i="35" l="1"/>
  <c r="W32" i="35" s="1"/>
  <c r="T31" i="35"/>
  <c r="W31" i="35" s="1"/>
  <c r="T30" i="35"/>
  <c r="W30" i="35" s="1"/>
  <c r="T29" i="35"/>
  <c r="W29" i="35" s="1"/>
  <c r="T28" i="35"/>
  <c r="W28" i="35" s="1"/>
  <c r="T27" i="35"/>
  <c r="W27" i="35" s="1"/>
  <c r="F12" i="43"/>
  <c r="E58" i="42" l="1"/>
  <c r="I58" i="42" s="1"/>
  <c r="E55" i="42"/>
  <c r="I55" i="42" s="1"/>
  <c r="I54" i="42"/>
  <c r="E30" i="42"/>
  <c r="E31" i="42" s="1"/>
  <c r="I31" i="42" s="1"/>
  <c r="I14" i="42"/>
  <c r="E10" i="43" s="1"/>
  <c r="E23" i="43" s="1"/>
  <c r="E38" i="42"/>
  <c r="E7" i="42"/>
  <c r="I7" i="42" s="1"/>
  <c r="I6" i="42"/>
  <c r="E6" i="43" s="1"/>
  <c r="E17" i="43" s="1"/>
  <c r="E18" i="43" s="1"/>
  <c r="E46" i="42" l="1"/>
  <c r="E47" i="42" s="1"/>
  <c r="I47" i="42" s="1"/>
  <c r="E15" i="42"/>
  <c r="I15" i="42" s="1"/>
  <c r="E24" i="43"/>
  <c r="E42" i="42"/>
  <c r="I38" i="42"/>
  <c r="E39" i="42"/>
  <c r="I39" i="42" s="1"/>
  <c r="I10" i="42"/>
  <c r="E8" i="43" s="1"/>
  <c r="E20" i="43" s="1"/>
  <c r="E21" i="43" s="1"/>
  <c r="I30" i="42"/>
  <c r="E59" i="42"/>
  <c r="I59" i="42" s="1"/>
  <c r="E34" i="42"/>
  <c r="E50" i="42"/>
  <c r="E11" i="42"/>
  <c r="I11" i="42" s="1"/>
  <c r="I46" i="42" l="1"/>
  <c r="I42" i="42"/>
  <c r="E43" i="42"/>
  <c r="I43" i="42" s="1"/>
  <c r="E51" i="42"/>
  <c r="I51" i="42" s="1"/>
  <c r="I50" i="42"/>
  <c r="E35" i="42"/>
  <c r="I35" i="42" s="1"/>
  <c r="I34" i="42"/>
  <c r="U31" i="35" l="1"/>
  <c r="V31" i="35" s="1"/>
  <c r="J22" i="35"/>
  <c r="F16" i="35"/>
  <c r="E97" i="35" l="1"/>
  <c r="F97" i="35" s="1"/>
  <c r="B332" i="31" l="1"/>
  <c r="C332" i="31" s="1"/>
  <c r="B135" i="31"/>
  <c r="C135" i="31" s="1"/>
  <c r="B122" i="31"/>
  <c r="C122" i="31" s="1"/>
  <c r="B33" i="25"/>
  <c r="C33" i="25" s="1"/>
  <c r="B140" i="6"/>
  <c r="C140" i="6" s="1"/>
  <c r="B189" i="6"/>
  <c r="C189" i="6" s="1"/>
  <c r="D135" i="31" l="1"/>
  <c r="D332" i="31"/>
  <c r="D33" i="25"/>
  <c r="L60" i="35" l="1"/>
  <c r="M31" i="35"/>
  <c r="I31" i="35"/>
  <c r="P31" i="35"/>
  <c r="U24" i="35"/>
  <c r="T24" i="35"/>
  <c r="P30" i="35" l="1"/>
  <c r="Q30" i="35" s="1"/>
  <c r="U30" i="35"/>
  <c r="V30" i="35" s="1"/>
  <c r="Q31" i="35"/>
  <c r="E31" i="35"/>
  <c r="E30" i="35"/>
  <c r="E16" i="35"/>
  <c r="B168" i="32" l="1"/>
  <c r="C168" i="32" s="1"/>
  <c r="AA107" i="32"/>
  <c r="AB107" i="32"/>
  <c r="AC107" i="32"/>
  <c r="AF107" i="32"/>
  <c r="N227" i="32"/>
  <c r="Z227" i="32" s="1"/>
  <c r="O227" i="32"/>
  <c r="AA227" i="32" s="1"/>
  <c r="P227" i="32"/>
  <c r="AB227" i="32" s="1"/>
  <c r="Q227" i="32"/>
  <c r="AC227" i="32" s="1"/>
  <c r="R227" i="32"/>
  <c r="AD227" i="32" s="1"/>
  <c r="S227" i="32"/>
  <c r="AE227" i="32" s="1"/>
  <c r="T227" i="32"/>
  <c r="AF227" i="32" s="1"/>
  <c r="I227" i="32"/>
  <c r="J227" i="32"/>
  <c r="F227" i="32"/>
  <c r="D204" i="32"/>
  <c r="B138" i="32"/>
  <c r="C138" i="32" s="1"/>
  <c r="D60" i="32"/>
  <c r="D68" i="32"/>
  <c r="D72" i="32"/>
  <c r="B31" i="32"/>
  <c r="C31" i="32" s="1"/>
  <c r="B32" i="32"/>
  <c r="C32" i="32" s="1"/>
  <c r="B33" i="32"/>
  <c r="C33" i="32" s="1"/>
  <c r="B34" i="32"/>
  <c r="C34" i="32" s="1"/>
  <c r="B35" i="32"/>
  <c r="C35" i="32" s="1"/>
  <c r="B36" i="32"/>
  <c r="C36" i="32" s="1"/>
  <c r="B37" i="32"/>
  <c r="C37" i="32" s="1"/>
  <c r="B38" i="32"/>
  <c r="C38" i="32" s="1"/>
  <c r="B39" i="32"/>
  <c r="C39" i="32" s="1"/>
  <c r="B40" i="32"/>
  <c r="C40" i="32" s="1"/>
  <c r="B14" i="32"/>
  <c r="C14" i="32" s="1"/>
  <c r="B15" i="32"/>
  <c r="C15" i="32" s="1"/>
  <c r="B16" i="32"/>
  <c r="C16" i="32" s="1"/>
  <c r="B17" i="32"/>
  <c r="C17" i="32" s="1"/>
  <c r="B230" i="32"/>
  <c r="C230" i="32" s="1"/>
  <c r="B229" i="32"/>
  <c r="C229" i="32" s="1"/>
  <c r="Y227" i="32"/>
  <c r="L227" i="32"/>
  <c r="X227" i="32" s="1"/>
  <c r="K227" i="32"/>
  <c r="H227" i="32"/>
  <c r="G227" i="32"/>
  <c r="B226" i="32"/>
  <c r="C226" i="32" s="1"/>
  <c r="B222" i="32"/>
  <c r="C222" i="32" s="1"/>
  <c r="B221" i="32"/>
  <c r="C221" i="32" s="1"/>
  <c r="B220" i="32"/>
  <c r="C220" i="32" s="1"/>
  <c r="B219" i="32"/>
  <c r="C219" i="32" s="1"/>
  <c r="B218" i="32"/>
  <c r="C218" i="32" s="1"/>
  <c r="B217" i="32"/>
  <c r="C217" i="32" s="1"/>
  <c r="B216" i="32"/>
  <c r="C216" i="32" s="1"/>
  <c r="B215" i="32"/>
  <c r="C215" i="32" s="1"/>
  <c r="B208" i="32"/>
  <c r="C208" i="32" s="1"/>
  <c r="B207" i="32"/>
  <c r="C207" i="32" s="1"/>
  <c r="B206" i="32"/>
  <c r="C206" i="32" s="1"/>
  <c r="B205" i="32"/>
  <c r="C205" i="32" s="1"/>
  <c r="B204" i="32"/>
  <c r="C204" i="32" s="1"/>
  <c r="B200" i="32"/>
  <c r="C200" i="32" s="1"/>
  <c r="B199" i="32"/>
  <c r="C199" i="32" s="1"/>
  <c r="B198" i="32"/>
  <c r="C198" i="32" s="1"/>
  <c r="B197" i="32"/>
  <c r="C197" i="32" s="1"/>
  <c r="B196" i="32"/>
  <c r="C196" i="32" s="1"/>
  <c r="B195" i="32"/>
  <c r="C195" i="32" s="1"/>
  <c r="B194" i="32"/>
  <c r="C194" i="32" s="1"/>
  <c r="B193" i="32"/>
  <c r="C193" i="32" s="1"/>
  <c r="B192" i="32"/>
  <c r="C192" i="32" s="1"/>
  <c r="B191" i="32"/>
  <c r="C191" i="32" s="1"/>
  <c r="B190" i="32"/>
  <c r="C190" i="32" s="1"/>
  <c r="B189" i="32"/>
  <c r="C189" i="32" s="1"/>
  <c r="B187" i="32"/>
  <c r="C187" i="32" s="1"/>
  <c r="B186" i="32"/>
  <c r="C186" i="32" s="1"/>
  <c r="B185" i="32"/>
  <c r="C185" i="32" s="1"/>
  <c r="B182" i="32"/>
  <c r="C182" i="32" s="1"/>
  <c r="B181" i="32"/>
  <c r="C181" i="32" s="1"/>
  <c r="B180" i="32"/>
  <c r="C180" i="32" s="1"/>
  <c r="B175" i="32"/>
  <c r="C175" i="32" s="1"/>
  <c r="B174" i="32"/>
  <c r="C174" i="32" s="1"/>
  <c r="B173" i="32"/>
  <c r="C173" i="32" s="1"/>
  <c r="B172" i="32"/>
  <c r="C172" i="32" s="1"/>
  <c r="B171" i="32"/>
  <c r="C171" i="32" s="1"/>
  <c r="B165" i="32"/>
  <c r="C165" i="32" s="1"/>
  <c r="B164" i="32"/>
  <c r="C164" i="32" s="1"/>
  <c r="B163" i="32"/>
  <c r="C163" i="32" s="1"/>
  <c r="B162" i="32"/>
  <c r="C162" i="32" s="1"/>
  <c r="B161" i="32"/>
  <c r="C161" i="32" s="1"/>
  <c r="B160" i="32"/>
  <c r="C160" i="32" s="1"/>
  <c r="B159" i="32"/>
  <c r="C159" i="32" s="1"/>
  <c r="B158" i="32"/>
  <c r="C158" i="32" s="1"/>
  <c r="B155" i="32"/>
  <c r="C155" i="32" s="1"/>
  <c r="B154" i="32"/>
  <c r="C154" i="32" s="1"/>
  <c r="B153" i="32"/>
  <c r="C153" i="32" s="1"/>
  <c r="B152" i="32"/>
  <c r="C152" i="32" s="1"/>
  <c r="B151" i="32"/>
  <c r="C151" i="32" s="1"/>
  <c r="B150" i="32"/>
  <c r="C150" i="32" s="1"/>
  <c r="B149" i="32"/>
  <c r="C149" i="32" s="1"/>
  <c r="B148" i="32"/>
  <c r="C148" i="32" s="1"/>
  <c r="B147" i="32"/>
  <c r="C147" i="32" s="1"/>
  <c r="B146" i="32"/>
  <c r="C146" i="32" s="1"/>
  <c r="B145" i="32"/>
  <c r="C145" i="32" s="1"/>
  <c r="B144" i="32"/>
  <c r="C144" i="32" s="1"/>
  <c r="B143" i="32"/>
  <c r="C143" i="32" s="1"/>
  <c r="B142" i="32"/>
  <c r="C142" i="32" s="1"/>
  <c r="B141" i="32"/>
  <c r="C141" i="32" s="1"/>
  <c r="B137" i="32"/>
  <c r="C137" i="32" s="1"/>
  <c r="B134" i="32"/>
  <c r="C134" i="32" s="1"/>
  <c r="B130" i="32"/>
  <c r="C130" i="32" s="1"/>
  <c r="B129" i="32"/>
  <c r="C129" i="32" s="1"/>
  <c r="B128" i="32"/>
  <c r="C128" i="32" s="1"/>
  <c r="B127" i="32"/>
  <c r="C127" i="32" s="1"/>
  <c r="B126" i="32"/>
  <c r="C126" i="32" s="1"/>
  <c r="B125" i="32"/>
  <c r="C125" i="32" s="1"/>
  <c r="B123" i="32"/>
  <c r="C123" i="32" s="1"/>
  <c r="B121" i="32"/>
  <c r="C121" i="32" s="1"/>
  <c r="B118" i="32"/>
  <c r="C118" i="32" s="1"/>
  <c r="B117" i="32"/>
  <c r="C117" i="32" s="1"/>
  <c r="B116" i="32"/>
  <c r="C116" i="32" s="1"/>
  <c r="B115" i="32"/>
  <c r="C115" i="32" s="1"/>
  <c r="B114" i="32"/>
  <c r="C114" i="32" s="1"/>
  <c r="B113" i="32"/>
  <c r="C113" i="32" s="1"/>
  <c r="B112" i="32"/>
  <c r="C112" i="32" s="1"/>
  <c r="B111" i="32"/>
  <c r="C111" i="32" s="1"/>
  <c r="B110" i="32"/>
  <c r="C110" i="32" s="1"/>
  <c r="B109" i="32"/>
  <c r="C109" i="32" s="1"/>
  <c r="AE107" i="32"/>
  <c r="AD107" i="32"/>
  <c r="Z107" i="32"/>
  <c r="Y107" i="32"/>
  <c r="B106" i="32"/>
  <c r="C106" i="32" s="1"/>
  <c r="B105" i="32"/>
  <c r="C105" i="32" s="1"/>
  <c r="B104" i="32"/>
  <c r="C104" i="32" s="1"/>
  <c r="B103" i="32"/>
  <c r="C103" i="32" s="1"/>
  <c r="B102" i="32"/>
  <c r="C102" i="32" s="1"/>
  <c r="B101" i="32"/>
  <c r="C101" i="32" s="1"/>
  <c r="B100" i="32"/>
  <c r="C100" i="32" s="1"/>
  <c r="B99" i="32"/>
  <c r="C99" i="32" s="1"/>
  <c r="B98" i="32"/>
  <c r="C98" i="32" s="1"/>
  <c r="B97" i="32"/>
  <c r="C97" i="32" s="1"/>
  <c r="B96" i="32"/>
  <c r="C96" i="32" s="1"/>
  <c r="B95" i="32"/>
  <c r="C95" i="32" s="1"/>
  <c r="B94" i="32"/>
  <c r="C94" i="32" s="1"/>
  <c r="B93" i="32"/>
  <c r="C93" i="32" s="1"/>
  <c r="B92" i="32"/>
  <c r="C92" i="32" s="1"/>
  <c r="B91" i="32"/>
  <c r="C91" i="32" s="1"/>
  <c r="B90" i="32"/>
  <c r="C90" i="32" s="1"/>
  <c r="B89" i="32"/>
  <c r="C89" i="32" s="1"/>
  <c r="B88" i="32"/>
  <c r="C88" i="32" s="1"/>
  <c r="B87" i="32"/>
  <c r="C87" i="32" s="1"/>
  <c r="B84" i="32"/>
  <c r="C84" i="32" s="1"/>
  <c r="B83" i="32"/>
  <c r="C83" i="32" s="1"/>
  <c r="B82" i="32"/>
  <c r="C82" i="32" s="1"/>
  <c r="B81" i="32"/>
  <c r="C81" i="32" s="1"/>
  <c r="B75" i="32"/>
  <c r="C75" i="32" s="1"/>
  <c r="B74" i="32"/>
  <c r="C74" i="32" s="1"/>
  <c r="B73" i="32"/>
  <c r="C73" i="32" s="1"/>
  <c r="B72" i="32"/>
  <c r="C72" i="32" s="1"/>
  <c r="B71" i="32"/>
  <c r="C71" i="32" s="1"/>
  <c r="B70" i="32"/>
  <c r="C70" i="32" s="1"/>
  <c r="B69" i="32"/>
  <c r="C69" i="32" s="1"/>
  <c r="B68" i="32"/>
  <c r="C68" i="32" s="1"/>
  <c r="B67" i="32"/>
  <c r="C67" i="32" s="1"/>
  <c r="B66" i="32"/>
  <c r="C66" i="32" s="1"/>
  <c r="B65" i="32"/>
  <c r="C65" i="32" s="1"/>
  <c r="B64" i="32"/>
  <c r="C64" i="32" s="1"/>
  <c r="B63" i="32"/>
  <c r="C63" i="32" s="1"/>
  <c r="B62" i="32"/>
  <c r="C62" i="32" s="1"/>
  <c r="B61" i="32"/>
  <c r="C61" i="32" s="1"/>
  <c r="B60" i="32"/>
  <c r="C60" i="32" s="1"/>
  <c r="B59" i="32"/>
  <c r="C59" i="32" s="1"/>
  <c r="B58" i="32"/>
  <c r="C58" i="32" s="1"/>
  <c r="B57" i="32"/>
  <c r="C57" i="32" s="1"/>
  <c r="B54" i="32"/>
  <c r="C54" i="32" s="1"/>
  <c r="B53" i="32"/>
  <c r="C53" i="32" s="1"/>
  <c r="B52" i="32"/>
  <c r="C52" i="32" s="1"/>
  <c r="B51" i="32"/>
  <c r="C51" i="32" s="1"/>
  <c r="B50" i="32"/>
  <c r="C50" i="32" s="1"/>
  <c r="B49" i="32"/>
  <c r="C49" i="32" s="1"/>
  <c r="B48" i="32"/>
  <c r="C48" i="32" s="1"/>
  <c r="B47" i="32"/>
  <c r="C47" i="32" s="1"/>
  <c r="B46" i="32"/>
  <c r="C46" i="32" s="1"/>
  <c r="B45" i="32"/>
  <c r="C45" i="32" s="1"/>
  <c r="B44" i="32"/>
  <c r="C44" i="32" s="1"/>
  <c r="B43" i="32"/>
  <c r="C43" i="32" s="1"/>
  <c r="B42" i="32"/>
  <c r="C42" i="32" s="1"/>
  <c r="B41" i="32"/>
  <c r="C41" i="32" s="1"/>
  <c r="B30" i="32"/>
  <c r="C30" i="32" s="1"/>
  <c r="B29" i="32"/>
  <c r="C29" i="32" s="1"/>
  <c r="B28" i="32"/>
  <c r="C28" i="32" s="1"/>
  <c r="B25" i="32"/>
  <c r="C25" i="32" s="1"/>
  <c r="B24" i="32"/>
  <c r="C24" i="32" s="1"/>
  <c r="B23" i="32"/>
  <c r="C23" i="32" s="1"/>
  <c r="B22" i="32"/>
  <c r="C22" i="32" s="1"/>
  <c r="B21" i="32"/>
  <c r="C21" i="32" s="1"/>
  <c r="B20" i="32"/>
  <c r="C20" i="32" s="1"/>
  <c r="B19" i="32"/>
  <c r="C19" i="32" s="1"/>
  <c r="B18" i="32"/>
  <c r="C18" i="32" s="1"/>
  <c r="B13" i="32"/>
  <c r="C13" i="32" s="1"/>
  <c r="B12" i="32"/>
  <c r="C12" i="32" s="1"/>
  <c r="B11" i="32"/>
  <c r="C11" i="32" s="1"/>
  <c r="B10" i="32"/>
  <c r="C10" i="32" s="1"/>
  <c r="B9" i="32"/>
  <c r="C9" i="32" s="1"/>
  <c r="V1" i="32"/>
  <c r="W1" i="32" s="1"/>
  <c r="X1" i="32" s="1"/>
  <c r="B409" i="31"/>
  <c r="C409" i="31" s="1"/>
  <c r="B410" i="31"/>
  <c r="C410" i="31" s="1"/>
  <c r="B411" i="31"/>
  <c r="C411" i="31" s="1"/>
  <c r="B412" i="31"/>
  <c r="C412" i="31" s="1"/>
  <c r="B413" i="31"/>
  <c r="C413" i="31" s="1"/>
  <c r="B414" i="31"/>
  <c r="C414" i="31" s="1"/>
  <c r="B415" i="31"/>
  <c r="C415" i="31" s="1"/>
  <c r="B416" i="31"/>
  <c r="C416" i="31" s="1"/>
  <c r="B417" i="31"/>
  <c r="C417" i="31" s="1"/>
  <c r="B418" i="31"/>
  <c r="C418" i="31" s="1"/>
  <c r="B419" i="31"/>
  <c r="C419" i="31" s="1"/>
  <c r="B421" i="31"/>
  <c r="C421" i="31" s="1"/>
  <c r="G406" i="31"/>
  <c r="G407" i="31" s="1"/>
  <c r="H406" i="31"/>
  <c r="H407" i="31" s="1"/>
  <c r="I406" i="31"/>
  <c r="I407" i="31" s="1"/>
  <c r="J406" i="31"/>
  <c r="J407" i="31" s="1"/>
  <c r="K406" i="31"/>
  <c r="K407" i="31" s="1"/>
  <c r="B383" i="31"/>
  <c r="C383" i="31" s="1"/>
  <c r="B384" i="31"/>
  <c r="C384" i="31" s="1"/>
  <c r="B385" i="31"/>
  <c r="C385" i="31" s="1"/>
  <c r="B386" i="31"/>
  <c r="C386" i="31" s="1"/>
  <c r="B387" i="31"/>
  <c r="C387" i="31" s="1"/>
  <c r="B388" i="31"/>
  <c r="C388" i="31" s="1"/>
  <c r="B389" i="31"/>
  <c r="C389" i="31" s="1"/>
  <c r="B330" i="31"/>
  <c r="C330" i="31" s="1"/>
  <c r="B331" i="31"/>
  <c r="C331" i="31" s="1"/>
  <c r="B333" i="31"/>
  <c r="C333" i="31" s="1"/>
  <c r="B334" i="31"/>
  <c r="C334" i="31" s="1"/>
  <c r="B335" i="31"/>
  <c r="C335" i="31" s="1"/>
  <c r="B336" i="31"/>
  <c r="C336" i="31" s="1"/>
  <c r="B337" i="31"/>
  <c r="C337" i="31" s="1"/>
  <c r="B338" i="31"/>
  <c r="C338" i="31" s="1"/>
  <c r="B339" i="31"/>
  <c r="C339" i="31" s="1"/>
  <c r="B340" i="31"/>
  <c r="C340" i="31" s="1"/>
  <c r="B341" i="31"/>
  <c r="C341" i="31" s="1"/>
  <c r="B342" i="31"/>
  <c r="C342" i="31" s="1"/>
  <c r="B343" i="31"/>
  <c r="C343" i="31" s="1"/>
  <c r="B344" i="31"/>
  <c r="C344" i="31" s="1"/>
  <c r="B345" i="31"/>
  <c r="C345" i="31" s="1"/>
  <c r="B346" i="31"/>
  <c r="C346" i="31" s="1"/>
  <c r="B347" i="31"/>
  <c r="C347" i="31" s="1"/>
  <c r="B348" i="31"/>
  <c r="C348" i="31" s="1"/>
  <c r="B349" i="31"/>
  <c r="C349" i="31" s="1"/>
  <c r="B350" i="31"/>
  <c r="C350" i="31" s="1"/>
  <c r="B351" i="31"/>
  <c r="C351" i="31" s="1"/>
  <c r="B320" i="31"/>
  <c r="C320" i="31" s="1"/>
  <c r="B321" i="31"/>
  <c r="C321" i="31" s="1"/>
  <c r="B322" i="31"/>
  <c r="C322" i="31" s="1"/>
  <c r="B323" i="31"/>
  <c r="C323" i="31" s="1"/>
  <c r="B324" i="31"/>
  <c r="C324" i="31" s="1"/>
  <c r="B325" i="31"/>
  <c r="C325" i="31" s="1"/>
  <c r="B310" i="31"/>
  <c r="C310" i="31" s="1"/>
  <c r="B311" i="31"/>
  <c r="C311" i="31" s="1"/>
  <c r="B291" i="31"/>
  <c r="C291" i="31" s="1"/>
  <c r="B292" i="31"/>
  <c r="C292" i="31" s="1"/>
  <c r="B293" i="31"/>
  <c r="C293" i="31" s="1"/>
  <c r="B294" i="31"/>
  <c r="C294" i="31" s="1"/>
  <c r="B295" i="31"/>
  <c r="C295" i="31" s="1"/>
  <c r="B297" i="31"/>
  <c r="C297" i="31" s="1"/>
  <c r="B298" i="31"/>
  <c r="C298" i="31" s="1"/>
  <c r="B299" i="31"/>
  <c r="C299" i="31" s="1"/>
  <c r="B300" i="31"/>
  <c r="C300" i="31" s="1"/>
  <c r="B304" i="31"/>
  <c r="C304" i="31" s="1"/>
  <c r="B265" i="31"/>
  <c r="C265" i="31" s="1"/>
  <c r="B266" i="31"/>
  <c r="C266" i="31" s="1"/>
  <c r="B267" i="31"/>
  <c r="C267" i="31" s="1"/>
  <c r="B268" i="31"/>
  <c r="C268" i="31" s="1"/>
  <c r="B269" i="31"/>
  <c r="C269" i="31" s="1"/>
  <c r="B270" i="31"/>
  <c r="C270" i="31" s="1"/>
  <c r="B271" i="31"/>
  <c r="C271" i="31" s="1"/>
  <c r="B272" i="31"/>
  <c r="C272" i="31" s="1"/>
  <c r="B273" i="31"/>
  <c r="C273" i="31" s="1"/>
  <c r="Z261" i="31"/>
  <c r="Z260" i="31" s="1"/>
  <c r="AA261" i="31"/>
  <c r="AA260" i="31" s="1"/>
  <c r="AB261" i="31"/>
  <c r="AB260" i="31" s="1"/>
  <c r="AC261" i="31"/>
  <c r="AC260" i="31" s="1"/>
  <c r="AD261" i="31"/>
  <c r="AD260" i="31" s="1"/>
  <c r="AE261" i="31"/>
  <c r="AE260" i="31" s="1"/>
  <c r="AF261" i="31"/>
  <c r="AF260" i="31" s="1"/>
  <c r="B204" i="31"/>
  <c r="C204" i="31" s="1"/>
  <c r="B205" i="31"/>
  <c r="C205" i="31" s="1"/>
  <c r="B206" i="31"/>
  <c r="C206" i="31" s="1"/>
  <c r="B207" i="31"/>
  <c r="C207" i="31" s="1"/>
  <c r="B208" i="31"/>
  <c r="C208" i="31" s="1"/>
  <c r="B209" i="31"/>
  <c r="C209" i="31" s="1"/>
  <c r="B210" i="31"/>
  <c r="C210" i="31" s="1"/>
  <c r="B211" i="31"/>
  <c r="C211" i="31" s="1"/>
  <c r="B212" i="31"/>
  <c r="C212" i="31" s="1"/>
  <c r="B213" i="31"/>
  <c r="C213" i="31" s="1"/>
  <c r="B214" i="31"/>
  <c r="C214" i="31" s="1"/>
  <c r="B215" i="31"/>
  <c r="C215" i="31" s="1"/>
  <c r="B216" i="31"/>
  <c r="C216" i="31" s="1"/>
  <c r="B217" i="31"/>
  <c r="C217" i="31" s="1"/>
  <c r="B218" i="31"/>
  <c r="C218" i="31" s="1"/>
  <c r="B219" i="31"/>
  <c r="C219" i="31" s="1"/>
  <c r="B220" i="31"/>
  <c r="C220" i="31" s="1"/>
  <c r="B221" i="31"/>
  <c r="C221" i="31" s="1"/>
  <c r="B222" i="31"/>
  <c r="C222" i="31" s="1"/>
  <c r="B223" i="31"/>
  <c r="C223" i="31" s="1"/>
  <c r="B224" i="31"/>
  <c r="C224" i="31" s="1"/>
  <c r="B225" i="31"/>
  <c r="C225" i="31" s="1"/>
  <c r="B226" i="31"/>
  <c r="C226" i="31" s="1"/>
  <c r="B227" i="31"/>
  <c r="C227" i="31" s="1"/>
  <c r="B228" i="31"/>
  <c r="C228" i="31" s="1"/>
  <c r="B229" i="31"/>
  <c r="C229" i="31" s="1"/>
  <c r="B230" i="31"/>
  <c r="C230" i="31" s="1"/>
  <c r="B231" i="31"/>
  <c r="C231" i="31" s="1"/>
  <c r="B232" i="31"/>
  <c r="C232" i="31" s="1"/>
  <c r="B233" i="31"/>
  <c r="C233" i="31" s="1"/>
  <c r="B234" i="31"/>
  <c r="C234" i="31" s="1"/>
  <c r="B235" i="31"/>
  <c r="C235" i="31" s="1"/>
  <c r="B236" i="31"/>
  <c r="C236" i="31" s="1"/>
  <c r="B237" i="31"/>
  <c r="C237" i="31" s="1"/>
  <c r="B238" i="31"/>
  <c r="C238" i="31" s="1"/>
  <c r="B239" i="31"/>
  <c r="C239" i="31" s="1"/>
  <c r="B240" i="31"/>
  <c r="C240" i="31" s="1"/>
  <c r="B241" i="31"/>
  <c r="C241" i="31" s="1"/>
  <c r="B243" i="31"/>
  <c r="C243" i="31" s="1"/>
  <c r="B178" i="31"/>
  <c r="C178" i="31" s="1"/>
  <c r="B179" i="31"/>
  <c r="C179" i="31" s="1"/>
  <c r="B180" i="31"/>
  <c r="C180" i="31" s="1"/>
  <c r="B181" i="31"/>
  <c r="C181" i="31" s="1"/>
  <c r="B182" i="31"/>
  <c r="C182" i="31" s="1"/>
  <c r="B184" i="31"/>
  <c r="C184" i="31" s="1"/>
  <c r="B185" i="31"/>
  <c r="C185" i="31" s="1"/>
  <c r="B186" i="31"/>
  <c r="C186" i="31" s="1"/>
  <c r="B187" i="31"/>
  <c r="C187" i="31" s="1"/>
  <c r="B188" i="31"/>
  <c r="C188" i="31" s="1"/>
  <c r="B189" i="31"/>
  <c r="C189" i="31" s="1"/>
  <c r="B190" i="31"/>
  <c r="C190" i="31" s="1"/>
  <c r="B191" i="31"/>
  <c r="C191" i="31" s="1"/>
  <c r="B192" i="31"/>
  <c r="C192" i="31" s="1"/>
  <c r="B193" i="31"/>
  <c r="C193" i="31" s="1"/>
  <c r="B194" i="31"/>
  <c r="C194" i="31" s="1"/>
  <c r="B195" i="31"/>
  <c r="C195" i="31" s="1"/>
  <c r="B196" i="31"/>
  <c r="C196" i="31" s="1"/>
  <c r="B197" i="31"/>
  <c r="C197" i="31" s="1"/>
  <c r="B198" i="31"/>
  <c r="C198" i="31" s="1"/>
  <c r="B199" i="31"/>
  <c r="C199" i="31" s="1"/>
  <c r="B200" i="31"/>
  <c r="C200" i="31" s="1"/>
  <c r="AA173" i="31"/>
  <c r="AB173" i="31"/>
  <c r="AC173" i="31"/>
  <c r="AD173" i="31"/>
  <c r="AE173" i="31"/>
  <c r="AF173" i="31"/>
  <c r="B137" i="31"/>
  <c r="C137" i="31" s="1"/>
  <c r="B138" i="31"/>
  <c r="C138" i="31" s="1"/>
  <c r="B139" i="31"/>
  <c r="C139" i="31" s="1"/>
  <c r="B140" i="31"/>
  <c r="C140" i="31" s="1"/>
  <c r="B141" i="31"/>
  <c r="C141" i="31" s="1"/>
  <c r="B142" i="31"/>
  <c r="C142" i="31" s="1"/>
  <c r="B143" i="31"/>
  <c r="C143" i="31" s="1"/>
  <c r="B144" i="31"/>
  <c r="C144" i="31" s="1"/>
  <c r="B145" i="31"/>
  <c r="C145" i="31" s="1"/>
  <c r="B146" i="31"/>
  <c r="C146" i="31" s="1"/>
  <c r="B147" i="31"/>
  <c r="C147" i="31" s="1"/>
  <c r="B148" i="31"/>
  <c r="C148" i="31" s="1"/>
  <c r="B149" i="31"/>
  <c r="C149" i="31" s="1"/>
  <c r="B150" i="31"/>
  <c r="C150" i="31" s="1"/>
  <c r="B151" i="31"/>
  <c r="C151" i="31" s="1"/>
  <c r="B152" i="31"/>
  <c r="C152" i="31" s="1"/>
  <c r="B153" i="31"/>
  <c r="C153" i="31" s="1"/>
  <c r="B154" i="31"/>
  <c r="C154" i="31" s="1"/>
  <c r="B155" i="31"/>
  <c r="C155" i="31" s="1"/>
  <c r="B156" i="31"/>
  <c r="C156" i="31" s="1"/>
  <c r="B157" i="31"/>
  <c r="C157" i="31" s="1"/>
  <c r="B158" i="31"/>
  <c r="C158" i="31" s="1"/>
  <c r="B159" i="31"/>
  <c r="C159" i="31" s="1"/>
  <c r="B160" i="31"/>
  <c r="C160" i="31" s="1"/>
  <c r="B161" i="31"/>
  <c r="C161" i="31" s="1"/>
  <c r="B162" i="31"/>
  <c r="C162" i="31" s="1"/>
  <c r="B163" i="31"/>
  <c r="C163" i="31" s="1"/>
  <c r="B164" i="31"/>
  <c r="C164" i="31" s="1"/>
  <c r="B165" i="31"/>
  <c r="C165" i="31" s="1"/>
  <c r="B166" i="31"/>
  <c r="C166" i="31" s="1"/>
  <c r="B167" i="31"/>
  <c r="C167" i="31" s="1"/>
  <c r="D131" i="31"/>
  <c r="B98" i="31"/>
  <c r="C98" i="31" s="1"/>
  <c r="B99" i="31"/>
  <c r="C99" i="31" s="1"/>
  <c r="B100" i="31"/>
  <c r="C100" i="31" s="1"/>
  <c r="B101" i="31"/>
  <c r="C101" i="31" s="1"/>
  <c r="B102" i="31"/>
  <c r="C102" i="31" s="1"/>
  <c r="B103" i="31"/>
  <c r="C103" i="31" s="1"/>
  <c r="B104" i="31"/>
  <c r="C104" i="31" s="1"/>
  <c r="B105" i="31"/>
  <c r="C105" i="31" s="1"/>
  <c r="B106" i="31"/>
  <c r="C106" i="31" s="1"/>
  <c r="B107" i="31"/>
  <c r="C107" i="31" s="1"/>
  <c r="B108" i="31"/>
  <c r="C108" i="31" s="1"/>
  <c r="B109" i="31"/>
  <c r="C109" i="31" s="1"/>
  <c r="B12" i="31"/>
  <c r="C12" i="31" s="1"/>
  <c r="B13" i="31"/>
  <c r="C13" i="31" s="1"/>
  <c r="B14" i="31"/>
  <c r="C14" i="31" s="1"/>
  <c r="B15" i="31"/>
  <c r="C15" i="31" s="1"/>
  <c r="B16" i="31"/>
  <c r="C16" i="31" s="1"/>
  <c r="B17" i="31"/>
  <c r="C17" i="31" s="1"/>
  <c r="B18" i="31"/>
  <c r="C18" i="31" s="1"/>
  <c r="B19" i="31"/>
  <c r="C19" i="31" s="1"/>
  <c r="B20" i="31"/>
  <c r="C20" i="31" s="1"/>
  <c r="B21" i="31"/>
  <c r="C21" i="31" s="1"/>
  <c r="B22" i="31"/>
  <c r="C22" i="31" s="1"/>
  <c r="B23" i="31"/>
  <c r="C23" i="31" s="1"/>
  <c r="B24" i="31"/>
  <c r="C24" i="31" s="1"/>
  <c r="B25" i="31"/>
  <c r="C25" i="31" s="1"/>
  <c r="B26" i="31"/>
  <c r="C26" i="31" s="1"/>
  <c r="B27" i="31"/>
  <c r="C27" i="31" s="1"/>
  <c r="B28" i="31"/>
  <c r="C28" i="31" s="1"/>
  <c r="B29" i="31"/>
  <c r="C29" i="31" s="1"/>
  <c r="B30" i="31"/>
  <c r="C30" i="31" s="1"/>
  <c r="B31" i="31"/>
  <c r="C31" i="31" s="1"/>
  <c r="B32" i="31"/>
  <c r="C32" i="31" s="1"/>
  <c r="B33" i="31"/>
  <c r="C33" i="31" s="1"/>
  <c r="B34" i="31"/>
  <c r="C34" i="31" s="1"/>
  <c r="B35" i="31"/>
  <c r="C35" i="31" s="1"/>
  <c r="B36" i="31"/>
  <c r="C36" i="31" s="1"/>
  <c r="B37" i="31"/>
  <c r="C37" i="31" s="1"/>
  <c r="B38" i="31"/>
  <c r="C38" i="31" s="1"/>
  <c r="B39" i="31"/>
  <c r="C39" i="31" s="1"/>
  <c r="B40" i="31"/>
  <c r="C40" i="31" s="1"/>
  <c r="B41" i="31"/>
  <c r="C41" i="31" s="1"/>
  <c r="B42" i="31"/>
  <c r="C42" i="31" s="1"/>
  <c r="B43" i="31"/>
  <c r="C43" i="31" s="1"/>
  <c r="B44" i="31"/>
  <c r="C44" i="31" s="1"/>
  <c r="B45" i="31"/>
  <c r="C45" i="31" s="1"/>
  <c r="B46" i="31"/>
  <c r="C46" i="31" s="1"/>
  <c r="B47" i="31"/>
  <c r="C47" i="31" s="1"/>
  <c r="B48" i="31"/>
  <c r="C48" i="31" s="1"/>
  <c r="B49" i="31"/>
  <c r="C49" i="31" s="1"/>
  <c r="B50" i="31"/>
  <c r="C50" i="31" s="1"/>
  <c r="B51" i="31"/>
  <c r="C51" i="31" s="1"/>
  <c r="B52" i="31"/>
  <c r="C52" i="31" s="1"/>
  <c r="B53" i="31"/>
  <c r="C53" i="31" s="1"/>
  <c r="B54" i="31"/>
  <c r="C54" i="31" s="1"/>
  <c r="B55" i="31"/>
  <c r="C55" i="31" s="1"/>
  <c r="B56" i="31"/>
  <c r="C56" i="31" s="1"/>
  <c r="B57" i="31"/>
  <c r="C57" i="31" s="1"/>
  <c r="B58" i="31"/>
  <c r="C58" i="31" s="1"/>
  <c r="B405" i="31"/>
  <c r="C405" i="31" s="1"/>
  <c r="B408" i="31"/>
  <c r="C408" i="31" s="1"/>
  <c r="B400" i="31"/>
  <c r="C400" i="31" s="1"/>
  <c r="B399" i="31"/>
  <c r="C399" i="31" s="1"/>
  <c r="B398" i="31"/>
  <c r="C398" i="31" s="1"/>
  <c r="B397" i="31"/>
  <c r="C397" i="31" s="1"/>
  <c r="B396" i="31"/>
  <c r="C396" i="31" s="1"/>
  <c r="B395" i="31"/>
  <c r="C395" i="31" s="1"/>
  <c r="B394" i="31"/>
  <c r="C394" i="31" s="1"/>
  <c r="B393" i="31"/>
  <c r="C393" i="31" s="1"/>
  <c r="B392" i="31"/>
  <c r="C392" i="31" s="1"/>
  <c r="B391" i="31"/>
  <c r="C391" i="31" s="1"/>
  <c r="B390" i="31"/>
  <c r="C390" i="31" s="1"/>
  <c r="B382" i="31"/>
  <c r="C382" i="31" s="1"/>
  <c r="B381" i="31"/>
  <c r="C381" i="31" s="1"/>
  <c r="B378" i="31"/>
  <c r="C378" i="31" s="1"/>
  <c r="B376" i="31"/>
  <c r="C376" i="31" s="1"/>
  <c r="B375" i="31"/>
  <c r="C375" i="31" s="1"/>
  <c r="B374" i="31"/>
  <c r="C374" i="31" s="1"/>
  <c r="B373" i="31"/>
  <c r="C373" i="31" s="1"/>
  <c r="B372" i="31"/>
  <c r="C372" i="31" s="1"/>
  <c r="B369" i="31"/>
  <c r="C369" i="31" s="1"/>
  <c r="B368" i="31"/>
  <c r="C368" i="31" s="1"/>
  <c r="B367" i="31"/>
  <c r="C367" i="31" s="1"/>
  <c r="B366" i="31"/>
  <c r="C366" i="31" s="1"/>
  <c r="B365" i="31"/>
  <c r="C365" i="31" s="1"/>
  <c r="B364" i="31"/>
  <c r="C364" i="31" s="1"/>
  <c r="B363" i="31"/>
  <c r="C363" i="31" s="1"/>
  <c r="B362" i="31"/>
  <c r="C362" i="31" s="1"/>
  <c r="B361" i="31"/>
  <c r="C361" i="31" s="1"/>
  <c r="B360" i="31"/>
  <c r="C360" i="31" s="1"/>
  <c r="B359" i="31"/>
  <c r="C359" i="31" s="1"/>
  <c r="B358" i="31"/>
  <c r="C358" i="31" s="1"/>
  <c r="B357" i="31"/>
  <c r="C357" i="31" s="1"/>
  <c r="B356" i="31"/>
  <c r="C356" i="31" s="1"/>
  <c r="B355" i="31"/>
  <c r="C355" i="31" s="1"/>
  <c r="B354" i="31"/>
  <c r="C354" i="31" s="1"/>
  <c r="B353" i="31"/>
  <c r="C353" i="31" s="1"/>
  <c r="B352" i="31"/>
  <c r="C352" i="31" s="1"/>
  <c r="B329" i="31"/>
  <c r="C329" i="31" s="1"/>
  <c r="B328" i="31"/>
  <c r="C328" i="31" s="1"/>
  <c r="B319" i="31"/>
  <c r="C319" i="31" s="1"/>
  <c r="B316" i="31"/>
  <c r="C316" i="31" s="1"/>
  <c r="B312" i="31"/>
  <c r="C312" i="31" s="1"/>
  <c r="B309" i="31"/>
  <c r="C309" i="31" s="1"/>
  <c r="B308" i="31"/>
  <c r="C308" i="31" s="1"/>
  <c r="B307" i="31"/>
  <c r="C307" i="31" s="1"/>
  <c r="B290" i="31"/>
  <c r="C290" i="31" s="1"/>
  <c r="B289" i="31"/>
  <c r="C289" i="31" s="1"/>
  <c r="B283" i="31"/>
  <c r="C283" i="31" s="1"/>
  <c r="B282" i="31"/>
  <c r="C282" i="31" s="1"/>
  <c r="B281" i="31"/>
  <c r="C281" i="31" s="1"/>
  <c r="B280" i="31"/>
  <c r="C280" i="31" s="1"/>
  <c r="B279" i="31"/>
  <c r="C279" i="31" s="1"/>
  <c r="B278" i="31"/>
  <c r="C278" i="31" s="1"/>
  <c r="B277" i="31"/>
  <c r="C277" i="31" s="1"/>
  <c r="B276" i="31"/>
  <c r="C276" i="31" s="1"/>
  <c r="B275" i="31"/>
  <c r="C275" i="31" s="1"/>
  <c r="B274" i="31"/>
  <c r="C274" i="31" s="1"/>
  <c r="B264" i="31"/>
  <c r="C264" i="31" s="1"/>
  <c r="B263" i="31"/>
  <c r="C263" i="31" s="1"/>
  <c r="Y261" i="31"/>
  <c r="Y260" i="31" s="1"/>
  <c r="B259" i="31"/>
  <c r="C259" i="31" s="1"/>
  <c r="B258" i="31"/>
  <c r="C258" i="31" s="1"/>
  <c r="B252" i="31"/>
  <c r="C252" i="31" s="1"/>
  <c r="B251" i="31"/>
  <c r="C251" i="31" s="1"/>
  <c r="B250" i="31"/>
  <c r="C250" i="31" s="1"/>
  <c r="B249" i="31"/>
  <c r="C249" i="31" s="1"/>
  <c r="B248" i="31"/>
  <c r="C248" i="31" s="1"/>
  <c r="B247" i="31"/>
  <c r="C247" i="31" s="1"/>
  <c r="B246" i="31"/>
  <c r="C246" i="31" s="1"/>
  <c r="B245" i="31"/>
  <c r="C245" i="31" s="1"/>
  <c r="B244" i="31"/>
  <c r="C244" i="31" s="1"/>
  <c r="B203" i="31"/>
  <c r="C203" i="31" s="1"/>
  <c r="B177" i="31"/>
  <c r="C177" i="31" s="1"/>
  <c r="B175" i="31"/>
  <c r="C175" i="31" s="1"/>
  <c r="Z173" i="31"/>
  <c r="Y173" i="31"/>
  <c r="B172" i="31"/>
  <c r="C172" i="31" s="1"/>
  <c r="B169" i="31"/>
  <c r="C169" i="31" s="1"/>
  <c r="B168" i="31"/>
  <c r="C168" i="31" s="1"/>
  <c r="B136" i="31"/>
  <c r="C136" i="31" s="1"/>
  <c r="B134" i="31"/>
  <c r="C134" i="31" s="1"/>
  <c r="B131" i="31"/>
  <c r="C131" i="31" s="1"/>
  <c r="B130" i="31"/>
  <c r="C130" i="31" s="1"/>
  <c r="B127" i="31"/>
  <c r="C127" i="31" s="1"/>
  <c r="B126" i="31"/>
  <c r="C126" i="31" s="1"/>
  <c r="B125" i="31"/>
  <c r="C125" i="31" s="1"/>
  <c r="B120" i="31"/>
  <c r="C120" i="31" s="1"/>
  <c r="B119" i="31"/>
  <c r="C119" i="31" s="1"/>
  <c r="B118" i="31"/>
  <c r="C118" i="31" s="1"/>
  <c r="B117" i="31"/>
  <c r="C117" i="31" s="1"/>
  <c r="B116" i="31"/>
  <c r="C116" i="31" s="1"/>
  <c r="B115" i="31"/>
  <c r="C115" i="31" s="1"/>
  <c r="B114" i="31"/>
  <c r="C114" i="31" s="1"/>
  <c r="B113" i="31"/>
  <c r="C113" i="31" s="1"/>
  <c r="B112" i="31"/>
  <c r="C112" i="31" s="1"/>
  <c r="B111" i="31"/>
  <c r="C111" i="31" s="1"/>
  <c r="B110" i="31"/>
  <c r="C110" i="31" s="1"/>
  <c r="B97" i="31"/>
  <c r="C97" i="31" s="1"/>
  <c r="B96" i="31"/>
  <c r="C96" i="31" s="1"/>
  <c r="B93" i="31"/>
  <c r="C93" i="31" s="1"/>
  <c r="B92" i="31"/>
  <c r="C92" i="31" s="1"/>
  <c r="B91" i="31"/>
  <c r="C91" i="31" s="1"/>
  <c r="B90" i="31"/>
  <c r="C90" i="31" s="1"/>
  <c r="B89" i="31"/>
  <c r="C89" i="31" s="1"/>
  <c r="B88" i="31"/>
  <c r="C88" i="31" s="1"/>
  <c r="B87" i="31"/>
  <c r="C87" i="31" s="1"/>
  <c r="B86" i="31"/>
  <c r="C86" i="31" s="1"/>
  <c r="B85" i="31"/>
  <c r="C85" i="31" s="1"/>
  <c r="B84" i="31"/>
  <c r="C84" i="31" s="1"/>
  <c r="B83" i="31"/>
  <c r="C83" i="31" s="1"/>
  <c r="B82" i="31"/>
  <c r="C82" i="31" s="1"/>
  <c r="B81" i="31"/>
  <c r="C81" i="31" s="1"/>
  <c r="B80" i="31"/>
  <c r="C80" i="31" s="1"/>
  <c r="B79" i="31"/>
  <c r="C79" i="31" s="1"/>
  <c r="B78" i="31"/>
  <c r="C78" i="31" s="1"/>
  <c r="B77" i="31"/>
  <c r="C77" i="31" s="1"/>
  <c r="B72" i="31"/>
  <c r="C72" i="31" s="1"/>
  <c r="B71" i="31"/>
  <c r="C71" i="31" s="1"/>
  <c r="B70" i="31"/>
  <c r="C70" i="31" s="1"/>
  <c r="B69" i="31"/>
  <c r="C69" i="31" s="1"/>
  <c r="B68" i="31"/>
  <c r="C68" i="31" s="1"/>
  <c r="B67" i="31"/>
  <c r="C67" i="31" s="1"/>
  <c r="B66" i="31"/>
  <c r="C66" i="31" s="1"/>
  <c r="B65" i="31"/>
  <c r="C65" i="31" s="1"/>
  <c r="B64" i="31"/>
  <c r="C64" i="31" s="1"/>
  <c r="B63" i="31"/>
  <c r="C63" i="31" s="1"/>
  <c r="B62" i="31"/>
  <c r="C62" i="31" s="1"/>
  <c r="B61" i="31"/>
  <c r="C61" i="31" s="1"/>
  <c r="B60" i="31"/>
  <c r="C60" i="31" s="1"/>
  <c r="B59" i="31"/>
  <c r="C59" i="31" s="1"/>
  <c r="B11" i="31"/>
  <c r="C11" i="31" s="1"/>
  <c r="B10" i="31"/>
  <c r="C10" i="31" s="1"/>
  <c r="B9" i="31"/>
  <c r="C9" i="31" s="1"/>
  <c r="V1" i="31"/>
  <c r="W1" i="31" s="1"/>
  <c r="F459" i="31" l="1"/>
  <c r="J459" i="31"/>
  <c r="K459" i="31"/>
  <c r="G459" i="31"/>
  <c r="H459" i="31"/>
  <c r="I459" i="31"/>
  <c r="F436" i="31"/>
  <c r="J436" i="31"/>
  <c r="H436" i="31"/>
  <c r="G436" i="31"/>
  <c r="K436" i="31"/>
  <c r="I436" i="31"/>
  <c r="D180" i="32"/>
  <c r="D121" i="32"/>
  <c r="G139" i="32"/>
  <c r="G140" i="32" s="1"/>
  <c r="D84" i="32"/>
  <c r="D106" i="32"/>
  <c r="D102" i="32"/>
  <c r="D98" i="32"/>
  <c r="D94" i="32"/>
  <c r="D90" i="32"/>
  <c r="D118" i="32"/>
  <c r="D114" i="32"/>
  <c r="D134" i="32"/>
  <c r="D127" i="32"/>
  <c r="D152" i="32"/>
  <c r="D148" i="32"/>
  <c r="D144" i="32"/>
  <c r="D163" i="32"/>
  <c r="D159" i="32"/>
  <c r="D173" i="32"/>
  <c r="D182" i="32"/>
  <c r="D199" i="32"/>
  <c r="D195" i="32"/>
  <c r="D191" i="32"/>
  <c r="D186" i="32"/>
  <c r="D207" i="32"/>
  <c r="D219" i="32"/>
  <c r="D64" i="32"/>
  <c r="D230" i="32"/>
  <c r="D57" i="32"/>
  <c r="D74" i="32"/>
  <c r="D70" i="32"/>
  <c r="D66" i="32"/>
  <c r="D62" i="32"/>
  <c r="D58" i="32"/>
  <c r="D82" i="32"/>
  <c r="D75" i="32"/>
  <c r="D71" i="32"/>
  <c r="D67" i="32"/>
  <c r="D63" i="32"/>
  <c r="D59" i="32"/>
  <c r="D81" i="32"/>
  <c r="D83" i="32"/>
  <c r="D87" i="32"/>
  <c r="D105" i="32"/>
  <c r="D101" i="32"/>
  <c r="D97" i="32"/>
  <c r="D93" i="32"/>
  <c r="D89" i="32"/>
  <c r="D109" i="32"/>
  <c r="D117" i="32"/>
  <c r="D113" i="32"/>
  <c r="D130" i="32"/>
  <c r="D126" i="32"/>
  <c r="D137" i="32"/>
  <c r="K139" i="32"/>
  <c r="K140" i="32" s="1"/>
  <c r="D138" i="32"/>
  <c r="D141" i="32"/>
  <c r="D155" i="32"/>
  <c r="D151" i="32"/>
  <c r="D147" i="32"/>
  <c r="D143" i="32"/>
  <c r="D162" i="32"/>
  <c r="D172" i="32"/>
  <c r="D181" i="32"/>
  <c r="D198" i="32"/>
  <c r="D194" i="32"/>
  <c r="D190" i="32"/>
  <c r="D206" i="32"/>
  <c r="D222" i="32"/>
  <c r="D218" i="32"/>
  <c r="D73" i="32"/>
  <c r="D69" i="32"/>
  <c r="D65" i="32"/>
  <c r="D61" i="32"/>
  <c r="D103" i="32"/>
  <c r="D99" i="32"/>
  <c r="D95" i="32"/>
  <c r="D91" i="32"/>
  <c r="D115" i="32"/>
  <c r="D111" i="32"/>
  <c r="D128" i="32"/>
  <c r="D123" i="32"/>
  <c r="D153" i="32"/>
  <c r="D149" i="32"/>
  <c r="D145" i="32"/>
  <c r="D164" i="32"/>
  <c r="D160" i="32"/>
  <c r="D171" i="32"/>
  <c r="D174" i="32"/>
  <c r="D185" i="32"/>
  <c r="D200" i="32"/>
  <c r="D196" i="32"/>
  <c r="D192" i="32"/>
  <c r="D187" i="32"/>
  <c r="D208" i="32"/>
  <c r="D220" i="32"/>
  <c r="D216" i="32"/>
  <c r="D226" i="32"/>
  <c r="D110" i="32"/>
  <c r="D104" i="32"/>
  <c r="D100" i="32"/>
  <c r="D96" i="32"/>
  <c r="D92" i="32"/>
  <c r="D88" i="32"/>
  <c r="D116" i="32"/>
  <c r="D112" i="32"/>
  <c r="D129" i="32"/>
  <c r="D125" i="32"/>
  <c r="D154" i="32"/>
  <c r="D150" i="32"/>
  <c r="D146" i="32"/>
  <c r="D142" i="32"/>
  <c r="D158" i="32"/>
  <c r="D165" i="32"/>
  <c r="D161" i="32"/>
  <c r="D175" i="32"/>
  <c r="D197" i="32"/>
  <c r="D193" i="32"/>
  <c r="D189" i="32"/>
  <c r="D205" i="32"/>
  <c r="D215" i="32"/>
  <c r="D221" i="32"/>
  <c r="D217" i="32"/>
  <c r="D229" i="32"/>
  <c r="D307" i="31"/>
  <c r="D168" i="31"/>
  <c r="D164" i="31"/>
  <c r="D156" i="31"/>
  <c r="D148" i="31"/>
  <c r="D144" i="31"/>
  <c r="D140" i="31"/>
  <c r="D198" i="31"/>
  <c r="D194" i="31"/>
  <c r="D190" i="31"/>
  <c r="D181" i="31"/>
  <c r="D177" i="31"/>
  <c r="D252" i="31"/>
  <c r="D248" i="31"/>
  <c r="D239" i="31"/>
  <c r="D235" i="31"/>
  <c r="D231" i="31"/>
  <c r="D223" i="31"/>
  <c r="D219" i="31"/>
  <c r="D215" i="31"/>
  <c r="D211" i="31"/>
  <c r="D207" i="31"/>
  <c r="D283" i="31"/>
  <c r="D279" i="31"/>
  <c r="D275" i="31"/>
  <c r="D267" i="31"/>
  <c r="D297" i="31"/>
  <c r="D292" i="31"/>
  <c r="D311" i="31"/>
  <c r="D322" i="31"/>
  <c r="D369" i="31"/>
  <c r="D365" i="31"/>
  <c r="D361" i="31"/>
  <c r="D357" i="31"/>
  <c r="D353" i="31"/>
  <c r="D349" i="31"/>
  <c r="D345" i="31"/>
  <c r="D341" i="31"/>
  <c r="D337" i="31"/>
  <c r="D333" i="31"/>
  <c r="D396" i="31"/>
  <c r="D392" i="31"/>
  <c r="D388" i="31"/>
  <c r="D412" i="31"/>
  <c r="H305" i="31"/>
  <c r="H306" i="31" s="1"/>
  <c r="D160" i="31"/>
  <c r="D152" i="31"/>
  <c r="D136" i="31"/>
  <c r="D186" i="31"/>
  <c r="D244" i="31"/>
  <c r="D227" i="31"/>
  <c r="D271" i="31"/>
  <c r="D304" i="31"/>
  <c r="D373" i="31"/>
  <c r="D134" i="31"/>
  <c r="D165" i="31"/>
  <c r="D157" i="31"/>
  <c r="D137" i="31"/>
  <c r="D125" i="31"/>
  <c r="D130" i="31"/>
  <c r="D167" i="31"/>
  <c r="D163" i="31"/>
  <c r="D159" i="31"/>
  <c r="D155" i="31"/>
  <c r="D151" i="31"/>
  <c r="D147" i="31"/>
  <c r="D143" i="31"/>
  <c r="D139" i="31"/>
  <c r="D197" i="31"/>
  <c r="D193" i="31"/>
  <c r="D189" i="31"/>
  <c r="D185" i="31"/>
  <c r="D180" i="31"/>
  <c r="D203" i="31"/>
  <c r="D251" i="31"/>
  <c r="D247" i="31"/>
  <c r="D243" i="31"/>
  <c r="D238" i="31"/>
  <c r="D234" i="31"/>
  <c r="D230" i="31"/>
  <c r="D226" i="31"/>
  <c r="D222" i="31"/>
  <c r="D218" i="31"/>
  <c r="D214" i="31"/>
  <c r="D210" i="31"/>
  <c r="D206" i="31"/>
  <c r="D263" i="31"/>
  <c r="D282" i="31"/>
  <c r="D278" i="31"/>
  <c r="D274" i="31"/>
  <c r="D270" i="31"/>
  <c r="D266" i="31"/>
  <c r="D300" i="31"/>
  <c r="D295" i="31"/>
  <c r="D291" i="31"/>
  <c r="D310" i="31"/>
  <c r="D319" i="31"/>
  <c r="D325" i="31"/>
  <c r="D321" i="31"/>
  <c r="D328" i="31"/>
  <c r="D368" i="31"/>
  <c r="D364" i="31"/>
  <c r="D360" i="31"/>
  <c r="D356" i="31"/>
  <c r="D352" i="31"/>
  <c r="D348" i="31"/>
  <c r="D344" i="31"/>
  <c r="D340" i="31"/>
  <c r="D336" i="31"/>
  <c r="D331" i="31"/>
  <c r="D376" i="31"/>
  <c r="D381" i="31"/>
  <c r="D399" i="31"/>
  <c r="D395" i="31"/>
  <c r="D391" i="31"/>
  <c r="D387" i="31"/>
  <c r="D383" i="31"/>
  <c r="D419" i="31"/>
  <c r="D415" i="31"/>
  <c r="D411" i="31"/>
  <c r="D126" i="31"/>
  <c r="D169" i="31"/>
  <c r="D161" i="31"/>
  <c r="D153" i="31"/>
  <c r="D199" i="31"/>
  <c r="D195" i="31"/>
  <c r="D191" i="31"/>
  <c r="D182" i="31"/>
  <c r="D178" i="31"/>
  <c r="D249" i="31"/>
  <c r="D245" i="31"/>
  <c r="D240" i="31"/>
  <c r="D236" i="31"/>
  <c r="D232" i="31"/>
  <c r="D228" i="31"/>
  <c r="D224" i="31"/>
  <c r="D220" i="31"/>
  <c r="D216" i="31"/>
  <c r="D212" i="31"/>
  <c r="D208" i="31"/>
  <c r="D204" i="31"/>
  <c r="D258" i="31"/>
  <c r="D280" i="31"/>
  <c r="D276" i="31"/>
  <c r="D272" i="31"/>
  <c r="D268" i="31"/>
  <c r="D264" i="31"/>
  <c r="D298" i="31"/>
  <c r="D293" i="31"/>
  <c r="D312" i="31"/>
  <c r="D308" i="31"/>
  <c r="D323" i="31"/>
  <c r="D366" i="31"/>
  <c r="D362" i="31"/>
  <c r="D358" i="31"/>
  <c r="D354" i="31"/>
  <c r="D350" i="31"/>
  <c r="D346" i="31"/>
  <c r="D342" i="31"/>
  <c r="D338" i="31"/>
  <c r="D334" i="31"/>
  <c r="D329" i="31"/>
  <c r="D372" i="31"/>
  <c r="D374" i="31"/>
  <c r="D397" i="31"/>
  <c r="D393" i="31"/>
  <c r="D389" i="31"/>
  <c r="D385" i="31"/>
  <c r="D408" i="31"/>
  <c r="D417" i="31"/>
  <c r="D413" i="31"/>
  <c r="D409" i="31"/>
  <c r="D378" i="31"/>
  <c r="D400" i="31"/>
  <c r="D384" i="31"/>
  <c r="D405" i="31"/>
  <c r="D421" i="31"/>
  <c r="D416" i="31"/>
  <c r="D149" i="31"/>
  <c r="D145" i="31"/>
  <c r="D141" i="31"/>
  <c r="D187" i="31"/>
  <c r="D127" i="31"/>
  <c r="D172" i="31"/>
  <c r="D166" i="31"/>
  <c r="D162" i="31"/>
  <c r="D158" i="31"/>
  <c r="D154" i="31"/>
  <c r="D150" i="31"/>
  <c r="D146" i="31"/>
  <c r="D142" i="31"/>
  <c r="D138" i="31"/>
  <c r="D175" i="31"/>
  <c r="D200" i="31"/>
  <c r="D196" i="31"/>
  <c r="D192" i="31"/>
  <c r="D188" i="31"/>
  <c r="D184" i="31"/>
  <c r="D179" i="31"/>
  <c r="D250" i="31"/>
  <c r="D246" i="31"/>
  <c r="D241" i="31"/>
  <c r="D237" i="31"/>
  <c r="D233" i="31"/>
  <c r="D229" i="31"/>
  <c r="D225" i="31"/>
  <c r="D221" i="31"/>
  <c r="D217" i="31"/>
  <c r="D213" i="31"/>
  <c r="D209" i="31"/>
  <c r="D205" i="31"/>
  <c r="D259" i="31"/>
  <c r="D281" i="31"/>
  <c r="D277" i="31"/>
  <c r="D273" i="31"/>
  <c r="D269" i="31"/>
  <c r="D265" i="31"/>
  <c r="D289" i="31"/>
  <c r="D299" i="31"/>
  <c r="D294" i="31"/>
  <c r="D290" i="31"/>
  <c r="D316" i="31"/>
  <c r="D309" i="31"/>
  <c r="D324" i="31"/>
  <c r="D320" i="31"/>
  <c r="D367" i="31"/>
  <c r="D363" i="31"/>
  <c r="D359" i="31"/>
  <c r="D355" i="31"/>
  <c r="D351" i="31"/>
  <c r="D347" i="31"/>
  <c r="D343" i="31"/>
  <c r="D339" i="31"/>
  <c r="D335" i="31"/>
  <c r="D330" i="31"/>
  <c r="D375" i="31"/>
  <c r="D398" i="31"/>
  <c r="D394" i="31"/>
  <c r="D390" i="31"/>
  <c r="D386" i="31"/>
  <c r="D382" i="31"/>
  <c r="D418" i="31"/>
  <c r="D414" i="31"/>
  <c r="D410" i="31"/>
  <c r="F305" i="31"/>
  <c r="F306" i="31" s="1"/>
  <c r="I326" i="31"/>
  <c r="I327" i="31" s="1"/>
  <c r="K326" i="31"/>
  <c r="K327" i="31" s="1"/>
  <c r="K422" i="31"/>
  <c r="K423" i="31" s="1"/>
  <c r="G422" i="31"/>
  <c r="G423" i="31" s="1"/>
  <c r="I422" i="31"/>
  <c r="I423" i="31" s="1"/>
  <c r="N424" i="31"/>
  <c r="J85" i="32"/>
  <c r="J86" i="32" s="1"/>
  <c r="H85" i="32"/>
  <c r="H86" i="32" s="1"/>
  <c r="G85" i="32"/>
  <c r="G86" i="32" s="1"/>
  <c r="F85" i="32"/>
  <c r="F86" i="32" s="1"/>
  <c r="I85" i="32"/>
  <c r="I86" i="32" s="1"/>
  <c r="H139" i="32"/>
  <c r="H140" i="32" s="1"/>
  <c r="I26" i="32"/>
  <c r="I27" i="32" s="1"/>
  <c r="F139" i="32"/>
  <c r="F140" i="32" s="1"/>
  <c r="I139" i="32"/>
  <c r="I140" i="32" s="1"/>
  <c r="AH227" i="32"/>
  <c r="K53" i="35" s="1"/>
  <c r="F406" i="31"/>
  <c r="F438" i="31"/>
  <c r="AH169" i="32"/>
  <c r="K47" i="35" s="1"/>
  <c r="F287" i="31"/>
  <c r="F288" i="31" s="1"/>
  <c r="H379" i="31"/>
  <c r="H380" i="31" s="1"/>
  <c r="K287" i="31"/>
  <c r="K288" i="31" s="1"/>
  <c r="G287" i="31"/>
  <c r="G288" i="31" s="1"/>
  <c r="J287" i="31"/>
  <c r="J288" i="31" s="1"/>
  <c r="F379" i="31"/>
  <c r="F380" i="31" s="1"/>
  <c r="I379" i="31"/>
  <c r="I380" i="31" s="1"/>
  <c r="Q235" i="32"/>
  <c r="Q236" i="32" s="1"/>
  <c r="T235" i="32"/>
  <c r="T236" i="32" s="1"/>
  <c r="P235" i="32"/>
  <c r="P236" i="32" s="1"/>
  <c r="S235" i="32"/>
  <c r="S236" i="32" s="1"/>
  <c r="O235" i="32"/>
  <c r="O236" i="32" s="1"/>
  <c r="R235" i="32"/>
  <c r="R236" i="32" s="1"/>
  <c r="N235" i="32"/>
  <c r="N236" i="32" s="1"/>
  <c r="K379" i="31"/>
  <c r="K380" i="31" s="1"/>
  <c r="J379" i="31"/>
  <c r="J380" i="31" s="1"/>
  <c r="G379" i="31"/>
  <c r="G380" i="31" s="1"/>
  <c r="H287" i="31"/>
  <c r="H288" i="31" s="1"/>
  <c r="I287" i="31"/>
  <c r="I288" i="31" s="1"/>
  <c r="K458" i="31"/>
  <c r="G458" i="31"/>
  <c r="S424" i="31"/>
  <c r="S425" i="31" s="1"/>
  <c r="J458" i="31"/>
  <c r="F458" i="31"/>
  <c r="R424" i="31"/>
  <c r="R425" i="31" s="1"/>
  <c r="T424" i="31"/>
  <c r="T425" i="31" s="1"/>
  <c r="P424" i="31"/>
  <c r="I458" i="31"/>
  <c r="Q424" i="31"/>
  <c r="L458" i="31"/>
  <c r="H458" i="31"/>
  <c r="O424" i="31"/>
  <c r="G173" i="31"/>
  <c r="G174" i="31" s="1"/>
  <c r="K173" i="31"/>
  <c r="K174" i="31" s="1"/>
  <c r="I201" i="31"/>
  <c r="I202" i="31" s="1"/>
  <c r="D169" i="32"/>
  <c r="J139" i="32"/>
  <c r="J140" i="32" s="1"/>
  <c r="I55" i="32"/>
  <c r="I56" i="32" s="1"/>
  <c r="H135" i="32"/>
  <c r="H136" i="32" s="1"/>
  <c r="I156" i="32"/>
  <c r="I157" i="32" s="1"/>
  <c r="H183" i="32"/>
  <c r="H184" i="32" s="1"/>
  <c r="G202" i="32"/>
  <c r="G203" i="32" s="1"/>
  <c r="K202" i="32"/>
  <c r="K203" i="32" s="1"/>
  <c r="F233" i="32"/>
  <c r="F234" i="32" s="1"/>
  <c r="J233" i="32"/>
  <c r="J234" i="32" s="1"/>
  <c r="H107" i="32"/>
  <c r="H108" i="32" s="1"/>
  <c r="G119" i="32"/>
  <c r="G120" i="32" s="1"/>
  <c r="K119" i="32"/>
  <c r="G156" i="32"/>
  <c r="G157" i="32" s="1"/>
  <c r="K156" i="32"/>
  <c r="H26" i="32"/>
  <c r="H27" i="32" s="1"/>
  <c r="H55" i="32"/>
  <c r="H56" i="32" s="1"/>
  <c r="G107" i="32"/>
  <c r="G108" i="32" s="1"/>
  <c r="K107" i="32"/>
  <c r="K108" i="32" s="1"/>
  <c r="F119" i="32"/>
  <c r="F120" i="32" s="1"/>
  <c r="J119" i="32"/>
  <c r="J120" i="32" s="1"/>
  <c r="F26" i="32"/>
  <c r="F27" i="32" s="1"/>
  <c r="J26" i="32"/>
  <c r="J27" i="32" s="1"/>
  <c r="F55" i="32"/>
  <c r="F56" i="32" s="1"/>
  <c r="J55" i="32"/>
  <c r="J56" i="32" s="1"/>
  <c r="I107" i="32"/>
  <c r="I108" i="32" s="1"/>
  <c r="G26" i="32"/>
  <c r="G27" i="32" s="1"/>
  <c r="K26" i="32"/>
  <c r="K27" i="32" s="1"/>
  <c r="G55" i="32"/>
  <c r="G56" i="32" s="1"/>
  <c r="K55" i="32"/>
  <c r="K56" i="32" s="1"/>
  <c r="F107" i="32"/>
  <c r="F108" i="32" s="1"/>
  <c r="J107" i="32"/>
  <c r="J108" i="32" s="1"/>
  <c r="G166" i="32"/>
  <c r="G167" i="32" s="1"/>
  <c r="K166" i="32"/>
  <c r="K167" i="32" s="1"/>
  <c r="F183" i="32"/>
  <c r="F184" i="32" s="1"/>
  <c r="J183" i="32"/>
  <c r="J184" i="32" s="1"/>
  <c r="H156" i="32"/>
  <c r="H157" i="32" s="1"/>
  <c r="H166" i="32"/>
  <c r="H167" i="32" s="1"/>
  <c r="G183" i="32"/>
  <c r="G184" i="32" s="1"/>
  <c r="K183" i="32"/>
  <c r="K184" i="32" s="1"/>
  <c r="G233" i="32"/>
  <c r="G234" i="32" s="1"/>
  <c r="K233" i="32"/>
  <c r="K234" i="32" s="1"/>
  <c r="F156" i="32"/>
  <c r="F157" i="32" s="1"/>
  <c r="J156" i="32"/>
  <c r="J157" i="32" s="1"/>
  <c r="I183" i="32"/>
  <c r="I184" i="32" s="1"/>
  <c r="AE326" i="32"/>
  <c r="AA326" i="32"/>
  <c r="W326" i="32"/>
  <c r="S326" i="32"/>
  <c r="O326" i="32"/>
  <c r="K326" i="32"/>
  <c r="G326" i="32"/>
  <c r="J325" i="32"/>
  <c r="F325" i="32"/>
  <c r="I324" i="32"/>
  <c r="AF323" i="32"/>
  <c r="AB323" i="32"/>
  <c r="X323" i="32"/>
  <c r="T323" i="32"/>
  <c r="P323" i="32"/>
  <c r="L323" i="32"/>
  <c r="H323" i="32"/>
  <c r="AE322" i="32"/>
  <c r="AA322" i="32"/>
  <c r="W322" i="32"/>
  <c r="S322" i="32"/>
  <c r="O322" i="32"/>
  <c r="K322" i="32"/>
  <c r="G322" i="32"/>
  <c r="J321" i="32"/>
  <c r="F321" i="32"/>
  <c r="I320" i="32"/>
  <c r="H319" i="32"/>
  <c r="K318" i="32"/>
  <c r="G318" i="32"/>
  <c r="J317" i="32"/>
  <c r="F317" i="32"/>
  <c r="I316" i="32"/>
  <c r="AF315" i="32"/>
  <c r="AB315" i="32"/>
  <c r="X315" i="32"/>
  <c r="T315" i="32"/>
  <c r="AD326" i="32"/>
  <c r="Z326" i="32"/>
  <c r="V326" i="32"/>
  <c r="R326" i="32"/>
  <c r="N326" i="32"/>
  <c r="J326" i="32"/>
  <c r="F326" i="32"/>
  <c r="I325" i="32"/>
  <c r="H324" i="32"/>
  <c r="AE323" i="32"/>
  <c r="AA323" i="32"/>
  <c r="W323" i="32"/>
  <c r="S323" i="32"/>
  <c r="O323" i="32"/>
  <c r="K323" i="32"/>
  <c r="G323" i="32"/>
  <c r="AD322" i="32"/>
  <c r="Z322" i="32"/>
  <c r="V322" i="32"/>
  <c r="R322" i="32"/>
  <c r="N322" i="32"/>
  <c r="J322" i="32"/>
  <c r="F322" i="32"/>
  <c r="I321" i="32"/>
  <c r="L320" i="32"/>
  <c r="H320" i="32"/>
  <c r="K319" i="32"/>
  <c r="G319" i="32"/>
  <c r="AC326" i="32"/>
  <c r="Y326" i="32"/>
  <c r="U326" i="32"/>
  <c r="Q326" i="32"/>
  <c r="M326" i="32"/>
  <c r="I326" i="32"/>
  <c r="H325" i="32"/>
  <c r="K324" i="32"/>
  <c r="G324" i="32"/>
  <c r="AD323" i="32"/>
  <c r="Z323" i="32"/>
  <c r="V323" i="32"/>
  <c r="R323" i="32"/>
  <c r="N323" i="32"/>
  <c r="J323" i="32"/>
  <c r="F323" i="32"/>
  <c r="AC322" i="32"/>
  <c r="Y322" i="32"/>
  <c r="U322" i="32"/>
  <c r="Q322" i="32"/>
  <c r="M322" i="32"/>
  <c r="I322" i="32"/>
  <c r="L321" i="32"/>
  <c r="H321" i="32"/>
  <c r="K320" i="32"/>
  <c r="G320" i="32"/>
  <c r="J319" i="32"/>
  <c r="F319" i="32"/>
  <c r="AF326" i="32"/>
  <c r="AB326" i="32"/>
  <c r="X326" i="32"/>
  <c r="T326" i="32"/>
  <c r="P326" i="32"/>
  <c r="L326" i="32"/>
  <c r="H326" i="32"/>
  <c r="K325" i="32"/>
  <c r="G325" i="32"/>
  <c r="J324" i="32"/>
  <c r="F324" i="32"/>
  <c r="AC323" i="32"/>
  <c r="Y323" i="32"/>
  <c r="U323" i="32"/>
  <c r="Q323" i="32"/>
  <c r="M323" i="32"/>
  <c r="I323" i="32"/>
  <c r="AF322" i="32"/>
  <c r="AB322" i="32"/>
  <c r="X322" i="32"/>
  <c r="T322" i="32"/>
  <c r="P322" i="32"/>
  <c r="L322" i="32"/>
  <c r="H322" i="32"/>
  <c r="K321" i="32"/>
  <c r="G321" i="32"/>
  <c r="J320" i="32"/>
  <c r="F320" i="32"/>
  <c r="I319" i="32"/>
  <c r="H318" i="32"/>
  <c r="K317" i="32"/>
  <c r="G317" i="32"/>
  <c r="J316" i="32"/>
  <c r="F316" i="32"/>
  <c r="AC315" i="32"/>
  <c r="Y315" i="32"/>
  <c r="U315" i="32"/>
  <c r="I318" i="32"/>
  <c r="G316" i="32"/>
  <c r="Z315" i="32"/>
  <c r="R315" i="32"/>
  <c r="N315" i="32"/>
  <c r="J315" i="32"/>
  <c r="F315" i="32"/>
  <c r="I314" i="32"/>
  <c r="H313" i="32"/>
  <c r="AE312" i="32"/>
  <c r="AA312" i="32"/>
  <c r="W312" i="32"/>
  <c r="S312" i="32"/>
  <c r="O312" i="32"/>
  <c r="K312" i="32"/>
  <c r="G312" i="32"/>
  <c r="J311" i="32"/>
  <c r="F311" i="32"/>
  <c r="I310" i="32"/>
  <c r="H309" i="32"/>
  <c r="K308" i="32"/>
  <c r="G308" i="32"/>
  <c r="J307" i="32"/>
  <c r="F307" i="32"/>
  <c r="AC306" i="32"/>
  <c r="Y306" i="32"/>
  <c r="U306" i="32"/>
  <c r="Q306" i="32"/>
  <c r="M306" i="32"/>
  <c r="I306" i="32"/>
  <c r="AF305" i="32"/>
  <c r="AB305" i="32"/>
  <c r="X305" i="32"/>
  <c r="T305" i="32"/>
  <c r="P305" i="32"/>
  <c r="L305" i="32"/>
  <c r="H305" i="32"/>
  <c r="F318" i="32"/>
  <c r="I317" i="32"/>
  <c r="AE315" i="32"/>
  <c r="W315" i="32"/>
  <c r="Q315" i="32"/>
  <c r="M315" i="32"/>
  <c r="I315" i="32"/>
  <c r="H314" i="32"/>
  <c r="K313" i="32"/>
  <c r="G313" i="32"/>
  <c r="AD312" i="32"/>
  <c r="Z312" i="32"/>
  <c r="V312" i="32"/>
  <c r="R312" i="32"/>
  <c r="N312" i="32"/>
  <c r="J312" i="32"/>
  <c r="F312" i="32"/>
  <c r="I311" i="32"/>
  <c r="H310" i="32"/>
  <c r="H317" i="32"/>
  <c r="K316" i="32"/>
  <c r="AD315" i="32"/>
  <c r="V315" i="32"/>
  <c r="P315" i="32"/>
  <c r="L315" i="32"/>
  <c r="H315" i="32"/>
  <c r="K314" i="32"/>
  <c r="G314" i="32"/>
  <c r="J313" i="32"/>
  <c r="F313" i="32"/>
  <c r="AC312" i="32"/>
  <c r="Y312" i="32"/>
  <c r="U312" i="32"/>
  <c r="Q312" i="32"/>
  <c r="M312" i="32"/>
  <c r="I312" i="32"/>
  <c r="H311" i="32"/>
  <c r="K310" i="32"/>
  <c r="G310" i="32"/>
  <c r="J309" i="32"/>
  <c r="F309" i="32"/>
  <c r="I308" i="32"/>
  <c r="L307" i="32"/>
  <c r="H307" i="32"/>
  <c r="AE306" i="32"/>
  <c r="AA306" i="32"/>
  <c r="W306" i="32"/>
  <c r="S306" i="32"/>
  <c r="O306" i="32"/>
  <c r="K306" i="32"/>
  <c r="G306" i="32"/>
  <c r="AD305" i="32"/>
  <c r="Z305" i="32"/>
  <c r="V305" i="32"/>
  <c r="R305" i="32"/>
  <c r="N305" i="32"/>
  <c r="J305" i="32"/>
  <c r="F305" i="32"/>
  <c r="J318" i="32"/>
  <c r="H316" i="32"/>
  <c r="AA315" i="32"/>
  <c r="S315" i="32"/>
  <c r="O315" i="32"/>
  <c r="K315" i="32"/>
  <c r="G315" i="32"/>
  <c r="J314" i="32"/>
  <c r="F314" i="32"/>
  <c r="I313" i="32"/>
  <c r="AF312" i="32"/>
  <c r="AB312" i="32"/>
  <c r="X312" i="32"/>
  <c r="T312" i="32"/>
  <c r="P312" i="32"/>
  <c r="L312" i="32"/>
  <c r="H312" i="32"/>
  <c r="K311" i="32"/>
  <c r="G311" i="32"/>
  <c r="J310" i="32"/>
  <c r="F310" i="32"/>
  <c r="K309" i="32"/>
  <c r="F308" i="32"/>
  <c r="I307" i="32"/>
  <c r="AB306" i="32"/>
  <c r="T306" i="32"/>
  <c r="L306" i="32"/>
  <c r="AE305" i="32"/>
  <c r="W305" i="32"/>
  <c r="O305" i="32"/>
  <c r="G305" i="32"/>
  <c r="I304" i="32"/>
  <c r="H303" i="32"/>
  <c r="K302" i="32"/>
  <c r="G302" i="32"/>
  <c r="J301" i="32"/>
  <c r="F301" i="32"/>
  <c r="AC300" i="32"/>
  <c r="Y300" i="32"/>
  <c r="U300" i="32"/>
  <c r="Q300" i="32"/>
  <c r="M300" i="32"/>
  <c r="I300" i="32"/>
  <c r="L299" i="32"/>
  <c r="H299" i="32"/>
  <c r="K298" i="32"/>
  <c r="G298" i="32"/>
  <c r="J297" i="32"/>
  <c r="F297" i="32"/>
  <c r="I296" i="32"/>
  <c r="L295" i="32"/>
  <c r="H295" i="32"/>
  <c r="I309" i="32"/>
  <c r="G307" i="32"/>
  <c r="Z306" i="32"/>
  <c r="R306" i="32"/>
  <c r="J306" i="32"/>
  <c r="AC305" i="32"/>
  <c r="U305" i="32"/>
  <c r="M305" i="32"/>
  <c r="L304" i="32"/>
  <c r="H304" i="32"/>
  <c r="K303" i="32"/>
  <c r="G303" i="32"/>
  <c r="J302" i="32"/>
  <c r="F302" i="32"/>
  <c r="G309" i="32"/>
  <c r="J308" i="32"/>
  <c r="AF306" i="32"/>
  <c r="X306" i="32"/>
  <c r="P306" i="32"/>
  <c r="H306" i="32"/>
  <c r="AA305" i="32"/>
  <c r="S305" i="32"/>
  <c r="K305" i="32"/>
  <c r="K304" i="32"/>
  <c r="G304" i="32"/>
  <c r="J303" i="32"/>
  <c r="F303" i="32"/>
  <c r="I302" i="32"/>
  <c r="H308" i="32"/>
  <c r="K307" i="32"/>
  <c r="AD306" i="32"/>
  <c r="V306" i="32"/>
  <c r="N306" i="32"/>
  <c r="F306" i="32"/>
  <c r="Y305" i="32"/>
  <c r="Q305" i="32"/>
  <c r="I305" i="32"/>
  <c r="J304" i="32"/>
  <c r="F304" i="32"/>
  <c r="I303" i="32"/>
  <c r="L302" i="32"/>
  <c r="H302" i="32"/>
  <c r="K301" i="32"/>
  <c r="G301" i="32"/>
  <c r="AD300" i="32"/>
  <c r="Z300" i="32"/>
  <c r="V300" i="32"/>
  <c r="R300" i="32"/>
  <c r="N300" i="32"/>
  <c r="J300" i="32"/>
  <c r="F300" i="32"/>
  <c r="I299" i="32"/>
  <c r="L298" i="32"/>
  <c r="H298" i="32"/>
  <c r="K297" i="32"/>
  <c r="G297" i="32"/>
  <c r="J296" i="32"/>
  <c r="F296" i="32"/>
  <c r="I301" i="32"/>
  <c r="AB300" i="32"/>
  <c r="T300" i="32"/>
  <c r="L300" i="32"/>
  <c r="G299" i="32"/>
  <c r="J298" i="32"/>
  <c r="H296" i="32"/>
  <c r="I295" i="32"/>
  <c r="J294" i="32"/>
  <c r="F294" i="32"/>
  <c r="I293" i="32"/>
  <c r="L292" i="32"/>
  <c r="H292" i="32"/>
  <c r="K291" i="32"/>
  <c r="G291" i="32"/>
  <c r="J290" i="32"/>
  <c r="F290" i="32"/>
  <c r="I289" i="32"/>
  <c r="L288" i="32"/>
  <c r="H288" i="32"/>
  <c r="K287" i="32"/>
  <c r="G287" i="32"/>
  <c r="J286" i="32"/>
  <c r="F286" i="32"/>
  <c r="I285" i="32"/>
  <c r="H284" i="32"/>
  <c r="K283" i="32"/>
  <c r="G283" i="32"/>
  <c r="J282" i="32"/>
  <c r="F282" i="32"/>
  <c r="H301" i="32"/>
  <c r="AA300" i="32"/>
  <c r="S300" i="32"/>
  <c r="K300" i="32"/>
  <c r="F299" i="32"/>
  <c r="I298" i="32"/>
  <c r="L297" i="32"/>
  <c r="G296" i="32"/>
  <c r="G295" i="32"/>
  <c r="I294" i="32"/>
  <c r="L293" i="32"/>
  <c r="H293" i="32"/>
  <c r="K292" i="32"/>
  <c r="G292" i="32"/>
  <c r="J291" i="32"/>
  <c r="F291" i="32"/>
  <c r="I290" i="32"/>
  <c r="H289" i="32"/>
  <c r="K288" i="32"/>
  <c r="G288" i="32"/>
  <c r="J287" i="32"/>
  <c r="F287" i="32"/>
  <c r="I286" i="32"/>
  <c r="AF300" i="32"/>
  <c r="X300" i="32"/>
  <c r="P300" i="32"/>
  <c r="H300" i="32"/>
  <c r="K299" i="32"/>
  <c r="F298" i="32"/>
  <c r="I297" i="32"/>
  <c r="L296" i="32"/>
  <c r="K295" i="32"/>
  <c r="F295" i="32"/>
  <c r="L294" i="32"/>
  <c r="H294" i="32"/>
  <c r="K293" i="32"/>
  <c r="G293" i="32"/>
  <c r="J292" i="32"/>
  <c r="F292" i="32"/>
  <c r="I291" i="32"/>
  <c r="H290" i="32"/>
  <c r="K289" i="32"/>
  <c r="G289" i="32"/>
  <c r="J288" i="32"/>
  <c r="F288" i="32"/>
  <c r="I287" i="32"/>
  <c r="H286" i="32"/>
  <c r="AE300" i="32"/>
  <c r="W300" i="32"/>
  <c r="O300" i="32"/>
  <c r="G300" i="32"/>
  <c r="J299" i="32"/>
  <c r="H297" i="32"/>
  <c r="K296" i="32"/>
  <c r="J295" i="32"/>
  <c r="K294" i="32"/>
  <c r="G294" i="32"/>
  <c r="J293" i="32"/>
  <c r="F293" i="32"/>
  <c r="I292" i="32"/>
  <c r="L291" i="32"/>
  <c r="H291" i="32"/>
  <c r="K290" i="32"/>
  <c r="G290" i="32"/>
  <c r="J289" i="32"/>
  <c r="F289" i="32"/>
  <c r="I288" i="32"/>
  <c r="L287" i="32"/>
  <c r="H287" i="32"/>
  <c r="K286" i="32"/>
  <c r="G286" i="32"/>
  <c r="J285" i="32"/>
  <c r="F285" i="32"/>
  <c r="I284" i="32"/>
  <c r="H283" i="32"/>
  <c r="H285" i="32"/>
  <c r="K284" i="32"/>
  <c r="F283" i="32"/>
  <c r="L282" i="32"/>
  <c r="G282" i="32"/>
  <c r="H281" i="32"/>
  <c r="K280" i="32"/>
  <c r="G280" i="32"/>
  <c r="J279" i="32"/>
  <c r="F279" i="32"/>
  <c r="AC278" i="32"/>
  <c r="Y278" i="32"/>
  <c r="U278" i="32"/>
  <c r="Q278" i="32"/>
  <c r="M278" i="32"/>
  <c r="I278" i="32"/>
  <c r="H277" i="32"/>
  <c r="K276" i="32"/>
  <c r="G276" i="32"/>
  <c r="J275" i="32"/>
  <c r="F275" i="32"/>
  <c r="AC274" i="32"/>
  <c r="Y274" i="32"/>
  <c r="U274" i="32"/>
  <c r="Q274" i="32"/>
  <c r="M274" i="32"/>
  <c r="I274" i="32"/>
  <c r="AF273" i="32"/>
  <c r="AB273" i="32"/>
  <c r="X273" i="32"/>
  <c r="T273" i="32"/>
  <c r="P273" i="32"/>
  <c r="L273" i="32"/>
  <c r="H273" i="32"/>
  <c r="AE272" i="32"/>
  <c r="AA272" i="32"/>
  <c r="W272" i="32"/>
  <c r="S272" i="32"/>
  <c r="O272" i="32"/>
  <c r="K272" i="32"/>
  <c r="G272" i="32"/>
  <c r="AD271" i="32"/>
  <c r="Z271" i="32"/>
  <c r="V271" i="32"/>
  <c r="R271" i="32"/>
  <c r="N271" i="32"/>
  <c r="J271" i="32"/>
  <c r="F271" i="32"/>
  <c r="I270" i="32"/>
  <c r="H269" i="32"/>
  <c r="K268" i="32"/>
  <c r="G268" i="32"/>
  <c r="J267" i="32"/>
  <c r="F267" i="32"/>
  <c r="AC266" i="32"/>
  <c r="Y266" i="32"/>
  <c r="U266" i="32"/>
  <c r="Q266" i="32"/>
  <c r="M266" i="32"/>
  <c r="I266" i="32"/>
  <c r="L265" i="32"/>
  <c r="H265" i="32"/>
  <c r="AE264" i="32"/>
  <c r="AA264" i="32"/>
  <c r="W264" i="32"/>
  <c r="S264" i="32"/>
  <c r="O264" i="32"/>
  <c r="K264" i="32"/>
  <c r="G264" i="32"/>
  <c r="J263" i="32"/>
  <c r="F263" i="32"/>
  <c r="I262" i="32"/>
  <c r="G285" i="32"/>
  <c r="J284" i="32"/>
  <c r="K282" i="32"/>
  <c r="K281" i="32"/>
  <c r="G281" i="32"/>
  <c r="J280" i="32"/>
  <c r="F280" i="32"/>
  <c r="I279" i="32"/>
  <c r="AF278" i="32"/>
  <c r="AB278" i="32"/>
  <c r="X278" i="32"/>
  <c r="T278" i="32"/>
  <c r="P278" i="32"/>
  <c r="L278" i="32"/>
  <c r="H278" i="32"/>
  <c r="K277" i="32"/>
  <c r="G277" i="32"/>
  <c r="J276" i="32"/>
  <c r="F276" i="32"/>
  <c r="I275" i="32"/>
  <c r="AF274" i="32"/>
  <c r="AB274" i="32"/>
  <c r="X274" i="32"/>
  <c r="T274" i="32"/>
  <c r="P274" i="32"/>
  <c r="L274" i="32"/>
  <c r="H274" i="32"/>
  <c r="AE273" i="32"/>
  <c r="AA273" i="32"/>
  <c r="W273" i="32"/>
  <c r="S273" i="32"/>
  <c r="O273" i="32"/>
  <c r="K273" i="32"/>
  <c r="G273" i="32"/>
  <c r="AD272" i="32"/>
  <c r="Z272" i="32"/>
  <c r="V272" i="32"/>
  <c r="R272" i="32"/>
  <c r="N272" i="32"/>
  <c r="J272" i="32"/>
  <c r="F272" i="32"/>
  <c r="AC271" i="32"/>
  <c r="Y271" i="32"/>
  <c r="U271" i="32"/>
  <c r="Q271" i="32"/>
  <c r="M271" i="32"/>
  <c r="I271" i="32"/>
  <c r="H270" i="32"/>
  <c r="K269" i="32"/>
  <c r="G269" i="32"/>
  <c r="J268" i="32"/>
  <c r="F268" i="32"/>
  <c r="I267" i="32"/>
  <c r="AF266" i="32"/>
  <c r="AB266" i="32"/>
  <c r="X266" i="32"/>
  <c r="T266" i="32"/>
  <c r="P266" i="32"/>
  <c r="L266" i="32"/>
  <c r="H266" i="32"/>
  <c r="K265" i="32"/>
  <c r="G265" i="32"/>
  <c r="AD264" i="32"/>
  <c r="Z264" i="32"/>
  <c r="V264" i="32"/>
  <c r="R264" i="32"/>
  <c r="N264" i="32"/>
  <c r="J264" i="32"/>
  <c r="F264" i="32"/>
  <c r="I263" i="32"/>
  <c r="L262" i="32"/>
  <c r="H262" i="32"/>
  <c r="K261" i="32"/>
  <c r="G261" i="32"/>
  <c r="J260" i="32"/>
  <c r="F260" i="32"/>
  <c r="AC259" i="32"/>
  <c r="Y259" i="32"/>
  <c r="U259" i="32"/>
  <c r="Q259" i="32"/>
  <c r="M259" i="32"/>
  <c r="I259" i="32"/>
  <c r="G284" i="32"/>
  <c r="J283" i="32"/>
  <c r="I282" i="32"/>
  <c r="J281" i="32"/>
  <c r="F281" i="32"/>
  <c r="I280" i="32"/>
  <c r="H279" i="32"/>
  <c r="AE278" i="32"/>
  <c r="AA278" i="32"/>
  <c r="W278" i="32"/>
  <c r="S278" i="32"/>
  <c r="O278" i="32"/>
  <c r="K278" i="32"/>
  <c r="G278" i="32"/>
  <c r="J277" i="32"/>
  <c r="F277" i="32"/>
  <c r="I276" i="32"/>
  <c r="L275" i="32"/>
  <c r="H275" i="32"/>
  <c r="AE274" i="32"/>
  <c r="AA274" i="32"/>
  <c r="W274" i="32"/>
  <c r="S274" i="32"/>
  <c r="O274" i="32"/>
  <c r="K274" i="32"/>
  <c r="G274" i="32"/>
  <c r="AD273" i="32"/>
  <c r="Z273" i="32"/>
  <c r="V273" i="32"/>
  <c r="R273" i="32"/>
  <c r="N273" i="32"/>
  <c r="J273" i="32"/>
  <c r="F273" i="32"/>
  <c r="AC272" i="32"/>
  <c r="Y272" i="32"/>
  <c r="U272" i="32"/>
  <c r="Q272" i="32"/>
  <c r="M272" i="32"/>
  <c r="I272" i="32"/>
  <c r="AF271" i="32"/>
  <c r="AB271" i="32"/>
  <c r="X271" i="32"/>
  <c r="T271" i="32"/>
  <c r="P271" i="32"/>
  <c r="L271" i="32"/>
  <c r="H271" i="32"/>
  <c r="K270" i="32"/>
  <c r="G270" i="32"/>
  <c r="J269" i="32"/>
  <c r="F269" i="32"/>
  <c r="I268" i="32"/>
  <c r="L267" i="32"/>
  <c r="H267" i="32"/>
  <c r="AE266" i="32"/>
  <c r="AA266" i="32"/>
  <c r="W266" i="32"/>
  <c r="S266" i="32"/>
  <c r="O266" i="32"/>
  <c r="K266" i="32"/>
  <c r="G266" i="32"/>
  <c r="J265" i="32"/>
  <c r="F265" i="32"/>
  <c r="AC264" i="32"/>
  <c r="Y264" i="32"/>
  <c r="U264" i="32"/>
  <c r="Q264" i="32"/>
  <c r="M264" i="32"/>
  <c r="I264" i="32"/>
  <c r="L263" i="32"/>
  <c r="H263" i="32"/>
  <c r="K262" i="32"/>
  <c r="G262" i="32"/>
  <c r="K285" i="32"/>
  <c r="F284" i="32"/>
  <c r="I283" i="32"/>
  <c r="H282" i="32"/>
  <c r="I281" i="32"/>
  <c r="L280" i="32"/>
  <c r="H280" i="32"/>
  <c r="K279" i="32"/>
  <c r="G279" i="32"/>
  <c r="AD278" i="32"/>
  <c r="Z278" i="32"/>
  <c r="V278" i="32"/>
  <c r="R278" i="32"/>
  <c r="N278" i="32"/>
  <c r="J278" i="32"/>
  <c r="F278" i="32"/>
  <c r="I277" i="32"/>
  <c r="L276" i="32"/>
  <c r="H276" i="32"/>
  <c r="K275" i="32"/>
  <c r="G275" i="32"/>
  <c r="AD274" i="32"/>
  <c r="Z274" i="32"/>
  <c r="V274" i="32"/>
  <c r="R274" i="32"/>
  <c r="N274" i="32"/>
  <c r="J274" i="32"/>
  <c r="F274" i="32"/>
  <c r="AC273" i="32"/>
  <c r="Y273" i="32"/>
  <c r="U273" i="32"/>
  <c r="Q273" i="32"/>
  <c r="M273" i="32"/>
  <c r="I273" i="32"/>
  <c r="AF272" i="32"/>
  <c r="AB272" i="32"/>
  <c r="X272" i="32"/>
  <c r="T272" i="32"/>
  <c r="P272" i="32"/>
  <c r="L272" i="32"/>
  <c r="H272" i="32"/>
  <c r="AE271" i="32"/>
  <c r="AA271" i="32"/>
  <c r="W271" i="32"/>
  <c r="S271" i="32"/>
  <c r="O271" i="32"/>
  <c r="K271" i="32"/>
  <c r="G271" i="32"/>
  <c r="J270" i="32"/>
  <c r="F270" i="32"/>
  <c r="I269" i="32"/>
  <c r="L268" i="32"/>
  <c r="H268" i="32"/>
  <c r="K267" i="32"/>
  <c r="G267" i="32"/>
  <c r="AD266" i="32"/>
  <c r="Z266" i="32"/>
  <c r="V266" i="32"/>
  <c r="R266" i="32"/>
  <c r="N266" i="32"/>
  <c r="J266" i="32"/>
  <c r="F266" i="32"/>
  <c r="I265" i="32"/>
  <c r="AF264" i="32"/>
  <c r="AB264" i="32"/>
  <c r="X264" i="32"/>
  <c r="T264" i="32"/>
  <c r="P264" i="32"/>
  <c r="L264" i="32"/>
  <c r="H264" i="32"/>
  <c r="K263" i="32"/>
  <c r="G263" i="32"/>
  <c r="J262" i="32"/>
  <c r="F262" i="32"/>
  <c r="I261" i="32"/>
  <c r="L260" i="32"/>
  <c r="H260" i="32"/>
  <c r="AE259" i="32"/>
  <c r="AA259" i="32"/>
  <c r="W259" i="32"/>
  <c r="S259" i="32"/>
  <c r="O259" i="32"/>
  <c r="K259" i="32"/>
  <c r="G259" i="32"/>
  <c r="J261" i="32"/>
  <c r="AF259" i="32"/>
  <c r="X259" i="32"/>
  <c r="P259" i="32"/>
  <c r="H259" i="32"/>
  <c r="J258" i="32"/>
  <c r="F258" i="32"/>
  <c r="I257" i="32"/>
  <c r="H256" i="32"/>
  <c r="K255" i="32"/>
  <c r="G255" i="32"/>
  <c r="J254" i="32"/>
  <c r="F254" i="32"/>
  <c r="I253" i="32"/>
  <c r="H252" i="32"/>
  <c r="K251" i="32"/>
  <c r="G251" i="32"/>
  <c r="J250" i="32"/>
  <c r="F250" i="32"/>
  <c r="AC249" i="32"/>
  <c r="Y249" i="32"/>
  <c r="U249" i="32"/>
  <c r="Q249" i="32"/>
  <c r="M249" i="32"/>
  <c r="I249" i="32"/>
  <c r="L248" i="32"/>
  <c r="H248" i="32"/>
  <c r="K247" i="32"/>
  <c r="G247" i="32"/>
  <c r="H261" i="32"/>
  <c r="K260" i="32"/>
  <c r="AD259" i="32"/>
  <c r="V259" i="32"/>
  <c r="N259" i="32"/>
  <c r="F259" i="32"/>
  <c r="I258" i="32"/>
  <c r="H257" i="32"/>
  <c r="K256" i="32"/>
  <c r="G256" i="32"/>
  <c r="J255" i="32"/>
  <c r="F255" i="32"/>
  <c r="I254" i="32"/>
  <c r="H253" i="32"/>
  <c r="K252" i="32"/>
  <c r="G252" i="32"/>
  <c r="J251" i="32"/>
  <c r="F251" i="32"/>
  <c r="I250" i="32"/>
  <c r="AF249" i="32"/>
  <c r="AB249" i="32"/>
  <c r="X249" i="32"/>
  <c r="T249" i="32"/>
  <c r="P249" i="32"/>
  <c r="L249" i="32"/>
  <c r="H249" i="32"/>
  <c r="K248" i="32"/>
  <c r="G248" i="32"/>
  <c r="J247" i="32"/>
  <c r="F247" i="32"/>
  <c r="F261" i="32"/>
  <c r="I260" i="32"/>
  <c r="AB259" i="32"/>
  <c r="T259" i="32"/>
  <c r="L259" i="32"/>
  <c r="L258" i="32"/>
  <c r="H258" i="32"/>
  <c r="K257" i="32"/>
  <c r="G257" i="32"/>
  <c r="J256" i="32"/>
  <c r="F256" i="32"/>
  <c r="I255" i="32"/>
  <c r="L254" i="32"/>
  <c r="H254" i="32"/>
  <c r="K253" i="32"/>
  <c r="G253" i="32"/>
  <c r="J252" i="32"/>
  <c r="F252" i="32"/>
  <c r="I251" i="32"/>
  <c r="L250" i="32"/>
  <c r="H250" i="32"/>
  <c r="AE249" i="32"/>
  <c r="AA249" i="32"/>
  <c r="W249" i="32"/>
  <c r="S249" i="32"/>
  <c r="O249" i="32"/>
  <c r="K249" i="32"/>
  <c r="G249" i="32"/>
  <c r="J248" i="32"/>
  <c r="F248" i="32"/>
  <c r="I247" i="32"/>
  <c r="L261" i="32"/>
  <c r="G260" i="32"/>
  <c r="Z259" i="32"/>
  <c r="R259" i="32"/>
  <c r="J259" i="32"/>
  <c r="K258" i="32"/>
  <c r="G258" i="32"/>
  <c r="J257" i="32"/>
  <c r="F257" i="32"/>
  <c r="I256" i="32"/>
  <c r="H255" i="32"/>
  <c r="K254" i="32"/>
  <c r="G254" i="32"/>
  <c r="J253" i="32"/>
  <c r="F253" i="32"/>
  <c r="I252" i="32"/>
  <c r="H251" i="32"/>
  <c r="K250" i="32"/>
  <c r="G250" i="32"/>
  <c r="AD249" i="32"/>
  <c r="Z249" i="32"/>
  <c r="V249" i="32"/>
  <c r="R249" i="32"/>
  <c r="N249" i="32"/>
  <c r="J249" i="32"/>
  <c r="F249" i="32"/>
  <c r="I248" i="32"/>
  <c r="L247" i="32"/>
  <c r="H247" i="32"/>
  <c r="Y1" i="32"/>
  <c r="Y26" i="32" s="1"/>
  <c r="I119" i="32"/>
  <c r="I120" i="32" s="1"/>
  <c r="H119" i="32"/>
  <c r="H120" i="32" s="1"/>
  <c r="G135" i="32"/>
  <c r="G136" i="32" s="1"/>
  <c r="K136" i="32"/>
  <c r="I135" i="32"/>
  <c r="I136" i="32" s="1"/>
  <c r="F135" i="32"/>
  <c r="F136" i="32" s="1"/>
  <c r="J135" i="32"/>
  <c r="J136" i="32" s="1"/>
  <c r="I166" i="32"/>
  <c r="I167" i="32" s="1"/>
  <c r="F166" i="32"/>
  <c r="F167" i="32" s="1"/>
  <c r="J166" i="32"/>
  <c r="J167" i="32" s="1"/>
  <c r="F202" i="32"/>
  <c r="F203" i="32" s="1"/>
  <c r="J202" i="32"/>
  <c r="J203" i="32" s="1"/>
  <c r="H202" i="32"/>
  <c r="H203" i="32" s="1"/>
  <c r="I202" i="32"/>
  <c r="I203" i="32" s="1"/>
  <c r="V227" i="32"/>
  <c r="U227" i="32"/>
  <c r="W227" i="32"/>
  <c r="I233" i="32"/>
  <c r="I234" i="32" s="1"/>
  <c r="H233" i="32"/>
  <c r="H234" i="32" s="1"/>
  <c r="I453" i="31"/>
  <c r="F453" i="31"/>
  <c r="L453" i="31"/>
  <c r="H453" i="31"/>
  <c r="K453" i="31"/>
  <c r="G453" i="31"/>
  <c r="J453" i="31"/>
  <c r="I438" i="31"/>
  <c r="H438" i="31"/>
  <c r="K438" i="31"/>
  <c r="G438" i="31"/>
  <c r="J438" i="31"/>
  <c r="J305" i="31"/>
  <c r="J306" i="31" s="1"/>
  <c r="F317" i="31"/>
  <c r="F318" i="31" s="1"/>
  <c r="J317" i="31"/>
  <c r="J318" i="31" s="1"/>
  <c r="H317" i="31"/>
  <c r="H318" i="31" s="1"/>
  <c r="J123" i="31"/>
  <c r="J124" i="31" s="1"/>
  <c r="H123" i="31"/>
  <c r="H124" i="31" s="1"/>
  <c r="I132" i="31"/>
  <c r="I133" i="31" s="1"/>
  <c r="H370" i="31"/>
  <c r="H371" i="31" s="1"/>
  <c r="AH75" i="31"/>
  <c r="F94" i="31"/>
  <c r="F95" i="31" s="1"/>
  <c r="J94" i="31"/>
  <c r="J95" i="31" s="1"/>
  <c r="K132" i="31"/>
  <c r="K133" i="31" s="1"/>
  <c r="G123" i="31"/>
  <c r="G124" i="31" s="1"/>
  <c r="K123" i="31"/>
  <c r="K124" i="31" s="1"/>
  <c r="H132" i="31"/>
  <c r="H133" i="31" s="1"/>
  <c r="F173" i="31"/>
  <c r="F174" i="31" s="1"/>
  <c r="J173" i="31"/>
  <c r="J174" i="31" s="1"/>
  <c r="I173" i="31"/>
  <c r="I174" i="31" s="1"/>
  <c r="H201" i="31"/>
  <c r="H202" i="31" s="1"/>
  <c r="K201" i="31"/>
  <c r="K202" i="31" s="1"/>
  <c r="G317" i="31"/>
  <c r="G318" i="31" s="1"/>
  <c r="K317" i="31"/>
  <c r="K318" i="31" s="1"/>
  <c r="H326" i="31"/>
  <c r="H327" i="31" s="1"/>
  <c r="J422" i="31"/>
  <c r="J423" i="31" s="1"/>
  <c r="I305" i="31"/>
  <c r="I306" i="31" s="1"/>
  <c r="I123" i="31"/>
  <c r="I124" i="31" s="1"/>
  <c r="F132" i="31"/>
  <c r="F133" i="31" s="1"/>
  <c r="J132" i="31"/>
  <c r="J133" i="31" s="1"/>
  <c r="H173" i="31"/>
  <c r="H174" i="31" s="1"/>
  <c r="F201" i="31"/>
  <c r="F202" i="31" s="1"/>
  <c r="J201" i="31"/>
  <c r="J202" i="31" s="1"/>
  <c r="G305" i="31"/>
  <c r="G306" i="31" s="1"/>
  <c r="K305" i="31"/>
  <c r="K306" i="31" s="1"/>
  <c r="I317" i="31"/>
  <c r="I318" i="31" s="1"/>
  <c r="F326" i="31"/>
  <c r="F327" i="31" s="1"/>
  <c r="J326" i="31"/>
  <c r="J327" i="31" s="1"/>
  <c r="H422" i="31"/>
  <c r="H423" i="31" s="1"/>
  <c r="K517" i="31"/>
  <c r="G517" i="31"/>
  <c r="J516" i="31"/>
  <c r="F516" i="31"/>
  <c r="I515" i="31"/>
  <c r="L514" i="31"/>
  <c r="H514" i="31"/>
  <c r="AE513" i="31"/>
  <c r="AA513" i="31"/>
  <c r="W513" i="31"/>
  <c r="S513" i="31"/>
  <c r="O513" i="31"/>
  <c r="K513" i="31"/>
  <c r="G513" i="31"/>
  <c r="J512" i="31"/>
  <c r="F512" i="31"/>
  <c r="I511" i="31"/>
  <c r="H510" i="31"/>
  <c r="K509" i="31"/>
  <c r="G509" i="31"/>
  <c r="J508" i="31"/>
  <c r="F508" i="31"/>
  <c r="I507" i="31"/>
  <c r="AF506" i="31"/>
  <c r="AB506" i="31"/>
  <c r="X506" i="31"/>
  <c r="T506" i="31"/>
  <c r="J517" i="31"/>
  <c r="F517" i="31"/>
  <c r="I516" i="31"/>
  <c r="H515" i="31"/>
  <c r="K514" i="31"/>
  <c r="G514" i="31"/>
  <c r="AD513" i="31"/>
  <c r="Z513" i="31"/>
  <c r="V513" i="31"/>
  <c r="R513" i="31"/>
  <c r="N513" i="31"/>
  <c r="J513" i="31"/>
  <c r="F513" i="31"/>
  <c r="I512" i="31"/>
  <c r="H511" i="31"/>
  <c r="K510" i="31"/>
  <c r="G510" i="31"/>
  <c r="J509" i="31"/>
  <c r="F509" i="31"/>
  <c r="I508" i="31"/>
  <c r="H507" i="31"/>
  <c r="AE506" i="31"/>
  <c r="AA506" i="31"/>
  <c r="W506" i="31"/>
  <c r="S506" i="31"/>
  <c r="I517" i="31"/>
  <c r="H516" i="31"/>
  <c r="K515" i="31"/>
  <c r="G515" i="31"/>
  <c r="J514" i="31"/>
  <c r="F514" i="31"/>
  <c r="AC513" i="31"/>
  <c r="Y513" i="31"/>
  <c r="U513" i="31"/>
  <c r="Q513" i="31"/>
  <c r="M513" i="31"/>
  <c r="I513" i="31"/>
  <c r="H512" i="31"/>
  <c r="K511" i="31"/>
  <c r="G511" i="31"/>
  <c r="H517" i="31"/>
  <c r="K516" i="31"/>
  <c r="G516" i="31"/>
  <c r="J515" i="31"/>
  <c r="F515" i="31"/>
  <c r="I514" i="31"/>
  <c r="AF513" i="31"/>
  <c r="AB513" i="31"/>
  <c r="X513" i="31"/>
  <c r="T513" i="31"/>
  <c r="P513" i="31"/>
  <c r="L513" i="31"/>
  <c r="H513" i="31"/>
  <c r="K512" i="31"/>
  <c r="G512" i="31"/>
  <c r="J511" i="31"/>
  <c r="F511" i="31"/>
  <c r="J510" i="31"/>
  <c r="H508" i="31"/>
  <c r="K507" i="31"/>
  <c r="AD506" i="31"/>
  <c r="V506" i="31"/>
  <c r="P506" i="31"/>
  <c r="L506" i="31"/>
  <c r="H506" i="31"/>
  <c r="K505" i="31"/>
  <c r="G505" i="31"/>
  <c r="J504" i="31"/>
  <c r="F504" i="31"/>
  <c r="AC503" i="31"/>
  <c r="Y503" i="31"/>
  <c r="U503" i="31"/>
  <c r="Q503" i="31"/>
  <c r="M503" i="31"/>
  <c r="I503" i="31"/>
  <c r="H502" i="31"/>
  <c r="K501" i="31"/>
  <c r="G501" i="31"/>
  <c r="J500" i="31"/>
  <c r="F500" i="31"/>
  <c r="I499" i="31"/>
  <c r="I510" i="31"/>
  <c r="G508" i="31"/>
  <c r="J507" i="31"/>
  <c r="AC506" i="31"/>
  <c r="U506" i="31"/>
  <c r="O506" i="31"/>
  <c r="K506" i="31"/>
  <c r="G506" i="31"/>
  <c r="J505" i="31"/>
  <c r="F505" i="31"/>
  <c r="I504" i="31"/>
  <c r="AF503" i="31"/>
  <c r="AB503" i="31"/>
  <c r="X503" i="31"/>
  <c r="T503" i="31"/>
  <c r="P503" i="31"/>
  <c r="L503" i="31"/>
  <c r="H503" i="31"/>
  <c r="K502" i="31"/>
  <c r="G502" i="31"/>
  <c r="J501" i="31"/>
  <c r="F501" i="31"/>
  <c r="I500" i="31"/>
  <c r="H499" i="31"/>
  <c r="K498" i="31"/>
  <c r="G498" i="31"/>
  <c r="AD497" i="31"/>
  <c r="Z497" i="31"/>
  <c r="V497" i="31"/>
  <c r="R497" i="31"/>
  <c r="N497" i="31"/>
  <c r="J497" i="31"/>
  <c r="F497" i="31"/>
  <c r="AC496" i="31"/>
  <c r="Y496" i="31"/>
  <c r="U496" i="31"/>
  <c r="Q496" i="31"/>
  <c r="M496" i="31"/>
  <c r="I496" i="31"/>
  <c r="F510" i="31"/>
  <c r="I509" i="31"/>
  <c r="G507" i="31"/>
  <c r="Z506" i="31"/>
  <c r="R506" i="31"/>
  <c r="N506" i="31"/>
  <c r="J506" i="31"/>
  <c r="F506" i="31"/>
  <c r="I505" i="31"/>
  <c r="H504" i="31"/>
  <c r="AE503" i="31"/>
  <c r="AA503" i="31"/>
  <c r="W503" i="31"/>
  <c r="S503" i="31"/>
  <c r="O503" i="31"/>
  <c r="K503" i="31"/>
  <c r="G503" i="31"/>
  <c r="J502" i="31"/>
  <c r="F502" i="31"/>
  <c r="I501" i="31"/>
  <c r="H500" i="31"/>
  <c r="K499" i="31"/>
  <c r="H509" i="31"/>
  <c r="K508" i="31"/>
  <c r="F507" i="31"/>
  <c r="Y506" i="31"/>
  <c r="Q506" i="31"/>
  <c r="M506" i="31"/>
  <c r="I506" i="31"/>
  <c r="H505" i="31"/>
  <c r="K504" i="31"/>
  <c r="G504" i="31"/>
  <c r="AD503" i="31"/>
  <c r="Z503" i="31"/>
  <c r="V503" i="31"/>
  <c r="R503" i="31"/>
  <c r="N503" i="31"/>
  <c r="J503" i="31"/>
  <c r="F503" i="31"/>
  <c r="I502" i="31"/>
  <c r="H501" i="31"/>
  <c r="K500" i="31"/>
  <c r="G500" i="31"/>
  <c r="J499" i="31"/>
  <c r="F499" i="31"/>
  <c r="I498" i="31"/>
  <c r="AF497" i="31"/>
  <c r="AB497" i="31"/>
  <c r="X497" i="31"/>
  <c r="T497" i="31"/>
  <c r="P497" i="31"/>
  <c r="L497" i="31"/>
  <c r="H497" i="31"/>
  <c r="AE496" i="31"/>
  <c r="AA496" i="31"/>
  <c r="W496" i="31"/>
  <c r="S496" i="31"/>
  <c r="O496" i="31"/>
  <c r="K496" i="31"/>
  <c r="G496" i="31"/>
  <c r="G499" i="31"/>
  <c r="H498" i="31"/>
  <c r="AA497" i="31"/>
  <c r="S497" i="31"/>
  <c r="K497" i="31"/>
  <c r="AD496" i="31"/>
  <c r="V496" i="31"/>
  <c r="N496" i="31"/>
  <c r="F496" i="31"/>
  <c r="H495" i="31"/>
  <c r="K494" i="31"/>
  <c r="G494" i="31"/>
  <c r="J493" i="31"/>
  <c r="F493" i="31"/>
  <c r="I492" i="31"/>
  <c r="AF491" i="31"/>
  <c r="AB491" i="31"/>
  <c r="X491" i="31"/>
  <c r="T491" i="31"/>
  <c r="P491" i="31"/>
  <c r="L491" i="31"/>
  <c r="H491" i="31"/>
  <c r="K490" i="31"/>
  <c r="G490" i="31"/>
  <c r="J489" i="31"/>
  <c r="F489" i="31"/>
  <c r="I488" i="31"/>
  <c r="F498" i="31"/>
  <c r="Y497" i="31"/>
  <c r="Q497" i="31"/>
  <c r="I497" i="31"/>
  <c r="AB496" i="31"/>
  <c r="T496" i="31"/>
  <c r="L496" i="31"/>
  <c r="K495" i="31"/>
  <c r="G495" i="31"/>
  <c r="J494" i="31"/>
  <c r="F494" i="31"/>
  <c r="I493" i="31"/>
  <c r="L492" i="31"/>
  <c r="H492" i="31"/>
  <c r="AE491" i="31"/>
  <c r="AA491" i="31"/>
  <c r="W491" i="31"/>
  <c r="S491" i="31"/>
  <c r="O491" i="31"/>
  <c r="K491" i="31"/>
  <c r="G491" i="31"/>
  <c r="J490" i="31"/>
  <c r="F490" i="31"/>
  <c r="I489" i="31"/>
  <c r="H488" i="31"/>
  <c r="K487" i="31"/>
  <c r="G487" i="31"/>
  <c r="J486" i="31"/>
  <c r="F486" i="31"/>
  <c r="I485" i="31"/>
  <c r="AE497" i="31"/>
  <c r="W497" i="31"/>
  <c r="O497" i="31"/>
  <c r="G497" i="31"/>
  <c r="Z496" i="31"/>
  <c r="R496" i="31"/>
  <c r="J496" i="31"/>
  <c r="J495" i="31"/>
  <c r="F495" i="31"/>
  <c r="I494" i="31"/>
  <c r="H493" i="31"/>
  <c r="K492" i="31"/>
  <c r="G492" i="31"/>
  <c r="AD491" i="31"/>
  <c r="Z491" i="31"/>
  <c r="V491" i="31"/>
  <c r="R491" i="31"/>
  <c r="N491" i="31"/>
  <c r="J491" i="31"/>
  <c r="F491" i="31"/>
  <c r="I490" i="31"/>
  <c r="H489" i="31"/>
  <c r="J498" i="31"/>
  <c r="AC497" i="31"/>
  <c r="U497" i="31"/>
  <c r="M497" i="31"/>
  <c r="AF496" i="31"/>
  <c r="X496" i="31"/>
  <c r="P496" i="31"/>
  <c r="H496" i="31"/>
  <c r="I495" i="31"/>
  <c r="H494" i="31"/>
  <c r="K493" i="31"/>
  <c r="G493" i="31"/>
  <c r="J492" i="31"/>
  <c r="F492" i="31"/>
  <c r="AC491" i="31"/>
  <c r="Y491" i="31"/>
  <c r="U491" i="31"/>
  <c r="Q491" i="31"/>
  <c r="M491" i="31"/>
  <c r="I491" i="31"/>
  <c r="H490" i="31"/>
  <c r="K489" i="31"/>
  <c r="G489" i="31"/>
  <c r="J488" i="31"/>
  <c r="F488" i="31"/>
  <c r="I487" i="31"/>
  <c r="H486" i="31"/>
  <c r="K488" i="31"/>
  <c r="G486" i="31"/>
  <c r="K485" i="31"/>
  <c r="F485" i="31"/>
  <c r="H484" i="31"/>
  <c r="K483" i="31"/>
  <c r="G483" i="31"/>
  <c r="J482" i="31"/>
  <c r="F482" i="31"/>
  <c r="I481" i="31"/>
  <c r="H480" i="31"/>
  <c r="K479" i="31"/>
  <c r="G479" i="31"/>
  <c r="J478" i="31"/>
  <c r="F478" i="31"/>
  <c r="I477" i="31"/>
  <c r="H476" i="31"/>
  <c r="K475" i="31"/>
  <c r="G475" i="31"/>
  <c r="J474" i="31"/>
  <c r="F474" i="31"/>
  <c r="G488" i="31"/>
  <c r="J487" i="31"/>
  <c r="J485" i="31"/>
  <c r="K484" i="31"/>
  <c r="G484" i="31"/>
  <c r="J483" i="31"/>
  <c r="F483" i="31"/>
  <c r="I482" i="31"/>
  <c r="H481" i="31"/>
  <c r="K480" i="31"/>
  <c r="G480" i="31"/>
  <c r="J479" i="31"/>
  <c r="F479" i="31"/>
  <c r="I478" i="31"/>
  <c r="H477" i="31"/>
  <c r="K476" i="31"/>
  <c r="G476" i="31"/>
  <c r="J475" i="31"/>
  <c r="F475" i="31"/>
  <c r="I474" i="31"/>
  <c r="L473" i="31"/>
  <c r="H473" i="31"/>
  <c r="K472" i="31"/>
  <c r="G472" i="31"/>
  <c r="J471" i="31"/>
  <c r="H487" i="31"/>
  <c r="K486" i="31"/>
  <c r="H485" i="31"/>
  <c r="J484" i="31"/>
  <c r="F484" i="31"/>
  <c r="I483" i="31"/>
  <c r="H482" i="31"/>
  <c r="K481" i="31"/>
  <c r="G481" i="31"/>
  <c r="J480" i="31"/>
  <c r="F480" i="31"/>
  <c r="I479" i="31"/>
  <c r="H478" i="31"/>
  <c r="K477" i="31"/>
  <c r="G477" i="31"/>
  <c r="J476" i="31"/>
  <c r="F476" i="31"/>
  <c r="I475" i="31"/>
  <c r="F487" i="31"/>
  <c r="I486" i="31"/>
  <c r="G485" i="31"/>
  <c r="I484" i="31"/>
  <c r="H483" i="31"/>
  <c r="K482" i="31"/>
  <c r="G482" i="31"/>
  <c r="J481" i="31"/>
  <c r="F481" i="31"/>
  <c r="I480" i="31"/>
  <c r="H479" i="31"/>
  <c r="K478" i="31"/>
  <c r="G478" i="31"/>
  <c r="J477" i="31"/>
  <c r="F477" i="31"/>
  <c r="I476" i="31"/>
  <c r="H475" i="31"/>
  <c r="K474" i="31"/>
  <c r="G474" i="31"/>
  <c r="J473" i="31"/>
  <c r="F473" i="31"/>
  <c r="I472" i="31"/>
  <c r="H474" i="31"/>
  <c r="I473" i="31"/>
  <c r="I471" i="31"/>
  <c r="H470" i="31"/>
  <c r="AE469" i="31"/>
  <c r="AA469" i="31"/>
  <c r="W469" i="31"/>
  <c r="S469" i="31"/>
  <c r="O469" i="31"/>
  <c r="K469" i="31"/>
  <c r="G469" i="31"/>
  <c r="J468" i="31"/>
  <c r="F468" i="31"/>
  <c r="I467" i="31"/>
  <c r="H466" i="31"/>
  <c r="AE465" i="31"/>
  <c r="AA465" i="31"/>
  <c r="W465" i="31"/>
  <c r="S465" i="31"/>
  <c r="O465" i="31"/>
  <c r="K465" i="31"/>
  <c r="G465" i="31"/>
  <c r="AD464" i="31"/>
  <c r="Z464" i="31"/>
  <c r="V464" i="31"/>
  <c r="R464" i="31"/>
  <c r="N464" i="31"/>
  <c r="J464" i="31"/>
  <c r="F464" i="31"/>
  <c r="AC463" i="31"/>
  <c r="Y463" i="31"/>
  <c r="U463" i="31"/>
  <c r="Q463" i="31"/>
  <c r="M463" i="31"/>
  <c r="I463" i="31"/>
  <c r="AF462" i="31"/>
  <c r="AB462" i="31"/>
  <c r="X462" i="31"/>
  <c r="T462" i="31"/>
  <c r="P462" i="31"/>
  <c r="L462" i="31"/>
  <c r="H462" i="31"/>
  <c r="K461" i="31"/>
  <c r="G461" i="31"/>
  <c r="J460" i="31"/>
  <c r="F460" i="31"/>
  <c r="AC457" i="31"/>
  <c r="Y457" i="31"/>
  <c r="U457" i="31"/>
  <c r="Q457" i="31"/>
  <c r="M457" i="31"/>
  <c r="I457" i="31"/>
  <c r="AF456" i="31"/>
  <c r="AB456" i="31"/>
  <c r="X456" i="31"/>
  <c r="T456" i="31"/>
  <c r="P456" i="31"/>
  <c r="L456" i="31"/>
  <c r="H456" i="31"/>
  <c r="K455" i="31"/>
  <c r="G455" i="31"/>
  <c r="AD454" i="31"/>
  <c r="Z454" i="31"/>
  <c r="V454" i="31"/>
  <c r="R454" i="31"/>
  <c r="N454" i="31"/>
  <c r="J454" i="31"/>
  <c r="F454" i="31"/>
  <c r="I452" i="31"/>
  <c r="H451" i="31"/>
  <c r="K450" i="31"/>
  <c r="G450" i="31"/>
  <c r="AD449" i="31"/>
  <c r="Z449" i="31"/>
  <c r="V449" i="31"/>
  <c r="R449" i="31"/>
  <c r="N449" i="31"/>
  <c r="J449" i="31"/>
  <c r="F449" i="31"/>
  <c r="I448" i="31"/>
  <c r="H447" i="31"/>
  <c r="G473" i="31"/>
  <c r="J472" i="31"/>
  <c r="H471" i="31"/>
  <c r="K470" i="31"/>
  <c r="G470" i="31"/>
  <c r="AD469" i="31"/>
  <c r="Z469" i="31"/>
  <c r="V469" i="31"/>
  <c r="R469" i="31"/>
  <c r="N469" i="31"/>
  <c r="J469" i="31"/>
  <c r="F469" i="31"/>
  <c r="I468" i="31"/>
  <c r="L467" i="31"/>
  <c r="H467" i="31"/>
  <c r="K466" i="31"/>
  <c r="G466" i="31"/>
  <c r="AD465" i="31"/>
  <c r="Z465" i="31"/>
  <c r="V465" i="31"/>
  <c r="R465" i="31"/>
  <c r="N465" i="31"/>
  <c r="J465" i="31"/>
  <c r="F465" i="31"/>
  <c r="AC464" i="31"/>
  <c r="Y464" i="31"/>
  <c r="U464" i="31"/>
  <c r="Q464" i="31"/>
  <c r="M464" i="31"/>
  <c r="I464" i="31"/>
  <c r="AF463" i="31"/>
  <c r="AB463" i="31"/>
  <c r="X463" i="31"/>
  <c r="T463" i="31"/>
  <c r="P463" i="31"/>
  <c r="L463" i="31"/>
  <c r="H463" i="31"/>
  <c r="AE462" i="31"/>
  <c r="AA462" i="31"/>
  <c r="W462" i="31"/>
  <c r="S462" i="31"/>
  <c r="O462" i="31"/>
  <c r="K462" i="31"/>
  <c r="G462" i="31"/>
  <c r="J461" i="31"/>
  <c r="F461" i="31"/>
  <c r="I460" i="31"/>
  <c r="AF457" i="31"/>
  <c r="AB457" i="31"/>
  <c r="X457" i="31"/>
  <c r="T457" i="31"/>
  <c r="P457" i="31"/>
  <c r="L457" i="31"/>
  <c r="H457" i="31"/>
  <c r="AE456" i="31"/>
  <c r="AA456" i="31"/>
  <c r="W456" i="31"/>
  <c r="S456" i="31"/>
  <c r="O456" i="31"/>
  <c r="K456" i="31"/>
  <c r="G456" i="31"/>
  <c r="J455" i="31"/>
  <c r="F455" i="31"/>
  <c r="AC454" i="31"/>
  <c r="Y454" i="31"/>
  <c r="U454" i="31"/>
  <c r="Q454" i="31"/>
  <c r="M454" i="31"/>
  <c r="I454" i="31"/>
  <c r="H452" i="31"/>
  <c r="K451" i="31"/>
  <c r="G451" i="31"/>
  <c r="J450" i="31"/>
  <c r="F450" i="31"/>
  <c r="AC449" i="31"/>
  <c r="Y449" i="31"/>
  <c r="U449" i="31"/>
  <c r="Q449" i="31"/>
  <c r="M449" i="31"/>
  <c r="I449" i="31"/>
  <c r="H448" i="31"/>
  <c r="K447" i="31"/>
  <c r="G447" i="31"/>
  <c r="J446" i="31"/>
  <c r="F446" i="31"/>
  <c r="I445" i="31"/>
  <c r="H472" i="31"/>
  <c r="G471" i="31"/>
  <c r="J470" i="31"/>
  <c r="F470" i="31"/>
  <c r="AC469" i="31"/>
  <c r="Y469" i="31"/>
  <c r="U469" i="31"/>
  <c r="Q469" i="31"/>
  <c r="M469" i="31"/>
  <c r="I469" i="31"/>
  <c r="H468" i="31"/>
  <c r="K467" i="31"/>
  <c r="G467" i="31"/>
  <c r="J466" i="31"/>
  <c r="F466" i="31"/>
  <c r="AC465" i="31"/>
  <c r="Y465" i="31"/>
  <c r="U465" i="31"/>
  <c r="Q465" i="31"/>
  <c r="M465" i="31"/>
  <c r="I465" i="31"/>
  <c r="AF464" i="31"/>
  <c r="AB464" i="31"/>
  <c r="X464" i="31"/>
  <c r="T464" i="31"/>
  <c r="P464" i="31"/>
  <c r="L464" i="31"/>
  <c r="H464" i="31"/>
  <c r="AE463" i="31"/>
  <c r="AA463" i="31"/>
  <c r="W463" i="31"/>
  <c r="S463" i="31"/>
  <c r="O463" i="31"/>
  <c r="K463" i="31"/>
  <c r="G463" i="31"/>
  <c r="AD462" i="31"/>
  <c r="Z462" i="31"/>
  <c r="V462" i="31"/>
  <c r="R462" i="31"/>
  <c r="N462" i="31"/>
  <c r="J462" i="31"/>
  <c r="F462" i="31"/>
  <c r="I461" i="31"/>
  <c r="H460" i="31"/>
  <c r="AE457" i="31"/>
  <c r="AA457" i="31"/>
  <c r="W457" i="31"/>
  <c r="S457" i="31"/>
  <c r="O457" i="31"/>
  <c r="K457" i="31"/>
  <c r="G457" i="31"/>
  <c r="AD456" i="31"/>
  <c r="Z456" i="31"/>
  <c r="V456" i="31"/>
  <c r="R456" i="31"/>
  <c r="N456" i="31"/>
  <c r="J456" i="31"/>
  <c r="F456" i="31"/>
  <c r="I455" i="31"/>
  <c r="AF454" i="31"/>
  <c r="AB454" i="31"/>
  <c r="X454" i="31"/>
  <c r="T454" i="31"/>
  <c r="P454" i="31"/>
  <c r="L454" i="31"/>
  <c r="H454" i="31"/>
  <c r="K452" i="31"/>
  <c r="G452" i="31"/>
  <c r="J451" i="31"/>
  <c r="F451" i="31"/>
  <c r="I450" i="31"/>
  <c r="AF449" i="31"/>
  <c r="AB449" i="31"/>
  <c r="X449" i="31"/>
  <c r="T449" i="31"/>
  <c r="P449" i="31"/>
  <c r="L449" i="31"/>
  <c r="H449" i="31"/>
  <c r="K448" i="31"/>
  <c r="G448" i="31"/>
  <c r="K473" i="31"/>
  <c r="F472" i="31"/>
  <c r="K471" i="31"/>
  <c r="F471" i="31"/>
  <c r="I470" i="31"/>
  <c r="AF469" i="31"/>
  <c r="AB469" i="31"/>
  <c r="X469" i="31"/>
  <c r="T469" i="31"/>
  <c r="P469" i="31"/>
  <c r="L469" i="31"/>
  <c r="H469" i="31"/>
  <c r="K468" i="31"/>
  <c r="G468" i="31"/>
  <c r="J467" i="31"/>
  <c r="F467" i="31"/>
  <c r="I466" i="31"/>
  <c r="AF465" i="31"/>
  <c r="AB465" i="31"/>
  <c r="X465" i="31"/>
  <c r="T465" i="31"/>
  <c r="P465" i="31"/>
  <c r="L465" i="31"/>
  <c r="H465" i="31"/>
  <c r="AE464" i="31"/>
  <c r="AA464" i="31"/>
  <c r="W464" i="31"/>
  <c r="S464" i="31"/>
  <c r="O464" i="31"/>
  <c r="K464" i="31"/>
  <c r="G464" i="31"/>
  <c r="AD463" i="31"/>
  <c r="Z463" i="31"/>
  <c r="V463" i="31"/>
  <c r="R463" i="31"/>
  <c r="N463" i="31"/>
  <c r="J463" i="31"/>
  <c r="F463" i="31"/>
  <c r="AC462" i="31"/>
  <c r="Y462" i="31"/>
  <c r="U462" i="31"/>
  <c r="Q462" i="31"/>
  <c r="M462" i="31"/>
  <c r="I462" i="31"/>
  <c r="H461" i="31"/>
  <c r="K460" i="31"/>
  <c r="G460" i="31"/>
  <c r="AD457" i="31"/>
  <c r="Z457" i="31"/>
  <c r="V457" i="31"/>
  <c r="R457" i="31"/>
  <c r="N457" i="31"/>
  <c r="J457" i="31"/>
  <c r="F457" i="31"/>
  <c r="AC456" i="31"/>
  <c r="Y456" i="31"/>
  <c r="U456" i="31"/>
  <c r="Q456" i="31"/>
  <c r="M456" i="31"/>
  <c r="I456" i="31"/>
  <c r="H455" i="31"/>
  <c r="AE454" i="31"/>
  <c r="AA454" i="31"/>
  <c r="W454" i="31"/>
  <c r="S454" i="31"/>
  <c r="O454" i="31"/>
  <c r="K454" i="31"/>
  <c r="G454" i="31"/>
  <c r="J452" i="31"/>
  <c r="F452" i="31"/>
  <c r="I451" i="31"/>
  <c r="H450" i="31"/>
  <c r="AE449" i="31"/>
  <c r="AA449" i="31"/>
  <c r="W449" i="31"/>
  <c r="S449" i="31"/>
  <c r="O449" i="31"/>
  <c r="K449" i="31"/>
  <c r="G449" i="31"/>
  <c r="J448" i="31"/>
  <c r="F448" i="31"/>
  <c r="I447" i="31"/>
  <c r="H446" i="31"/>
  <c r="K445" i="31"/>
  <c r="G445" i="31"/>
  <c r="I446" i="31"/>
  <c r="J444" i="31"/>
  <c r="F444" i="31"/>
  <c r="I443" i="31"/>
  <c r="H442" i="31"/>
  <c r="K441" i="31"/>
  <c r="G441" i="31"/>
  <c r="J440" i="31"/>
  <c r="F440" i="31"/>
  <c r="AC439" i="31"/>
  <c r="Y439" i="31"/>
  <c r="U439" i="31"/>
  <c r="Q439" i="31"/>
  <c r="M439" i="31"/>
  <c r="I439" i="31"/>
  <c r="L437" i="31"/>
  <c r="H437" i="31"/>
  <c r="G446" i="31"/>
  <c r="J445" i="31"/>
  <c r="I444" i="31"/>
  <c r="H443" i="31"/>
  <c r="K442" i="31"/>
  <c r="G442" i="31"/>
  <c r="J441" i="31"/>
  <c r="F441" i="31"/>
  <c r="I440" i="31"/>
  <c r="AF439" i="31"/>
  <c r="AB439" i="31"/>
  <c r="X439" i="31"/>
  <c r="T439" i="31"/>
  <c r="P439" i="31"/>
  <c r="L439" i="31"/>
  <c r="H439" i="31"/>
  <c r="K437" i="31"/>
  <c r="G437" i="31"/>
  <c r="J447" i="31"/>
  <c r="H445" i="31"/>
  <c r="H444" i="31"/>
  <c r="K443" i="31"/>
  <c r="G443" i="31"/>
  <c r="J442" i="31"/>
  <c r="F442" i="31"/>
  <c r="I441" i="31"/>
  <c r="H440" i="31"/>
  <c r="AE439" i="31"/>
  <c r="AA439" i="31"/>
  <c r="W439" i="31"/>
  <c r="S439" i="31"/>
  <c r="O439" i="31"/>
  <c r="K439" i="31"/>
  <c r="G439" i="31"/>
  <c r="J437" i="31"/>
  <c r="F437" i="31"/>
  <c r="F447" i="31"/>
  <c r="K446" i="31"/>
  <c r="F445" i="31"/>
  <c r="K444" i="31"/>
  <c r="G444" i="31"/>
  <c r="J443" i="31"/>
  <c r="F443" i="31"/>
  <c r="I442" i="31"/>
  <c r="H441" i="31"/>
  <c r="K440" i="31"/>
  <c r="G440" i="31"/>
  <c r="AD439" i="31"/>
  <c r="Z439" i="31"/>
  <c r="V439" i="31"/>
  <c r="R439" i="31"/>
  <c r="N439" i="31"/>
  <c r="J439" i="31"/>
  <c r="F439" i="31"/>
  <c r="I437" i="31"/>
  <c r="I94" i="31"/>
  <c r="I95" i="31" s="1"/>
  <c r="X1" i="31"/>
  <c r="G94" i="31"/>
  <c r="G95" i="31" s="1"/>
  <c r="K94" i="31"/>
  <c r="K95" i="31" s="1"/>
  <c r="H94" i="31"/>
  <c r="H95" i="31" s="1"/>
  <c r="F123" i="31"/>
  <c r="F124" i="31" s="1"/>
  <c r="G132" i="31"/>
  <c r="G133" i="31" s="1"/>
  <c r="G201" i="31"/>
  <c r="G202" i="31" s="1"/>
  <c r="G370" i="31"/>
  <c r="G371" i="31" s="1"/>
  <c r="K370" i="31"/>
  <c r="K371" i="31" s="1"/>
  <c r="G326" i="31"/>
  <c r="G327" i="31" s="1"/>
  <c r="I370" i="31"/>
  <c r="I371" i="31" s="1"/>
  <c r="F370" i="31"/>
  <c r="F371" i="31" s="1"/>
  <c r="J370" i="31"/>
  <c r="J371" i="31" s="1"/>
  <c r="F422" i="31"/>
  <c r="F423" i="31" s="1"/>
  <c r="O425" i="31" l="1"/>
  <c r="P425" i="31"/>
  <c r="N425" i="31"/>
  <c r="Q425" i="31"/>
  <c r="K120" i="32"/>
  <c r="K235" i="32"/>
  <c r="K236" i="32" s="1"/>
  <c r="K157" i="32"/>
  <c r="D213" i="32"/>
  <c r="D305" i="31"/>
  <c r="I519" i="31"/>
  <c r="K519" i="31"/>
  <c r="J519" i="31"/>
  <c r="G519" i="31"/>
  <c r="H519" i="31"/>
  <c r="F519" i="31"/>
  <c r="AH406" i="31"/>
  <c r="C22" i="35" s="1"/>
  <c r="F407" i="31"/>
  <c r="D224" i="32"/>
  <c r="E223" i="32" s="1"/>
  <c r="L223" i="32" s="1"/>
  <c r="D178" i="32"/>
  <c r="E177" i="32" s="1"/>
  <c r="L177" i="32" s="1"/>
  <c r="AI169" i="32"/>
  <c r="L47" i="35" s="1"/>
  <c r="D79" i="32"/>
  <c r="H43" i="39"/>
  <c r="D403" i="31"/>
  <c r="AI305" i="31"/>
  <c r="D256" i="31"/>
  <c r="E253" i="31" s="1"/>
  <c r="L253" i="31" s="1"/>
  <c r="D173" i="31"/>
  <c r="D326" i="31"/>
  <c r="E319" i="31" s="1"/>
  <c r="AI379" i="31"/>
  <c r="AI317" i="31"/>
  <c r="D287" i="31"/>
  <c r="D370" i="31"/>
  <c r="E349" i="31" s="1"/>
  <c r="D132" i="31"/>
  <c r="D123" i="31"/>
  <c r="AI201" i="31"/>
  <c r="E209" i="32"/>
  <c r="D85" i="32"/>
  <c r="E43" i="39"/>
  <c r="F43" i="39"/>
  <c r="G43" i="39"/>
  <c r="I43" i="39"/>
  <c r="E169" i="32"/>
  <c r="D43" i="39"/>
  <c r="I243" i="32"/>
  <c r="I244" i="32" s="1"/>
  <c r="G40" i="39" s="1"/>
  <c r="I242" i="32"/>
  <c r="I431" i="31"/>
  <c r="I432" i="31"/>
  <c r="I433" i="31" s="1"/>
  <c r="G59" i="39" s="1"/>
  <c r="F243" i="32"/>
  <c r="F244" i="32" s="1"/>
  <c r="D40" i="39" s="1"/>
  <c r="F242" i="32"/>
  <c r="J243" i="32"/>
  <c r="J244" i="32" s="1"/>
  <c r="H40" i="39" s="1"/>
  <c r="J242" i="32"/>
  <c r="F431" i="31"/>
  <c r="F432" i="31"/>
  <c r="F433" i="31" s="1"/>
  <c r="D59" i="39" s="1"/>
  <c r="J432" i="31"/>
  <c r="J433" i="31" s="1"/>
  <c r="H59" i="39" s="1"/>
  <c r="J431" i="31"/>
  <c r="G243" i="32"/>
  <c r="G244" i="32" s="1"/>
  <c r="E40" i="39" s="1"/>
  <c r="G242" i="32"/>
  <c r="I40" i="39"/>
  <c r="G432" i="31"/>
  <c r="G433" i="31" s="1"/>
  <c r="E59" i="39" s="1"/>
  <c r="G431" i="31"/>
  <c r="K432" i="31"/>
  <c r="K433" i="31" s="1"/>
  <c r="I59" i="39" s="1"/>
  <c r="K431" i="31"/>
  <c r="H242" i="32"/>
  <c r="H243" i="32"/>
  <c r="H244" i="32" s="1"/>
  <c r="F40" i="39" s="1"/>
  <c r="H431" i="31"/>
  <c r="H432" i="31"/>
  <c r="H433" i="31" s="1"/>
  <c r="F59" i="39" s="1"/>
  <c r="D379" i="31"/>
  <c r="E377" i="31" s="1"/>
  <c r="L377" i="31" s="1"/>
  <c r="AH166" i="32"/>
  <c r="K46" i="35" s="1"/>
  <c r="AH156" i="32"/>
  <c r="K45" i="35" s="1"/>
  <c r="AH224" i="32"/>
  <c r="K52" i="35" s="1"/>
  <c r="AH178" i="32"/>
  <c r="K48" i="35" s="1"/>
  <c r="AH119" i="32"/>
  <c r="K42" i="35" s="1"/>
  <c r="AH233" i="32"/>
  <c r="K54" i="35" s="1"/>
  <c r="AH135" i="32"/>
  <c r="K43" i="35" s="1"/>
  <c r="AI227" i="32"/>
  <c r="AH202" i="32"/>
  <c r="K50" i="35" s="1"/>
  <c r="AH79" i="32"/>
  <c r="K38" i="35" s="1"/>
  <c r="AH85" i="32"/>
  <c r="K40" i="35" s="1"/>
  <c r="AH139" i="32"/>
  <c r="K44" i="35" s="1"/>
  <c r="AH213" i="32"/>
  <c r="K51" i="35" s="1"/>
  <c r="AH183" i="32"/>
  <c r="K49" i="35" s="1"/>
  <c r="AH107" i="32"/>
  <c r="K41" i="35" s="1"/>
  <c r="AH55" i="32"/>
  <c r="K39" i="35" s="1"/>
  <c r="AH26" i="32"/>
  <c r="AH422" i="31"/>
  <c r="C23" i="35" s="1"/>
  <c r="AH403" i="31"/>
  <c r="C21" i="35" s="1"/>
  <c r="AH123" i="31"/>
  <c r="C8" i="35" s="1"/>
  <c r="C6" i="35"/>
  <c r="AH326" i="31"/>
  <c r="C18" i="35" s="1"/>
  <c r="AH305" i="31"/>
  <c r="C15" i="35" s="1"/>
  <c r="AH370" i="31"/>
  <c r="C19" i="35" s="1"/>
  <c r="AH132" i="31"/>
  <c r="C9" i="35" s="1"/>
  <c r="AH256" i="31"/>
  <c r="C12" i="35" s="1"/>
  <c r="AH201" i="31"/>
  <c r="C11" i="35" s="1"/>
  <c r="AH173" i="31"/>
  <c r="C10" i="35" s="1"/>
  <c r="AH317" i="31"/>
  <c r="C17" i="35" s="1"/>
  <c r="AH379" i="31"/>
  <c r="C20" i="35" s="1"/>
  <c r="AH261" i="31"/>
  <c r="C13" i="35" s="1"/>
  <c r="AH94" i="31"/>
  <c r="C7" i="35" s="1"/>
  <c r="AH287" i="31"/>
  <c r="C14" i="35" s="1"/>
  <c r="G2" i="32"/>
  <c r="J2" i="32"/>
  <c r="J235" i="32"/>
  <c r="J236" i="32" s="1"/>
  <c r="H235" i="32"/>
  <c r="I2" i="32"/>
  <c r="G235" i="32"/>
  <c r="G236" i="32" s="1"/>
  <c r="F2" i="32"/>
  <c r="F235" i="32"/>
  <c r="F236" i="32" s="1"/>
  <c r="H2" i="32"/>
  <c r="I235" i="32"/>
  <c r="I236" i="32" s="1"/>
  <c r="K2" i="32"/>
  <c r="L235" i="32"/>
  <c r="L236" i="32" s="1"/>
  <c r="D202" i="32"/>
  <c r="D166" i="32"/>
  <c r="E165" i="32" s="1"/>
  <c r="D107" i="32"/>
  <c r="Z1" i="32"/>
  <c r="Z26" i="32" s="1"/>
  <c r="D227" i="32"/>
  <c r="E226" i="32" s="1"/>
  <c r="M226" i="32" s="1"/>
  <c r="M228" i="32" s="1"/>
  <c r="D26" i="32"/>
  <c r="J328" i="32"/>
  <c r="G328" i="32"/>
  <c r="D233" i="32"/>
  <c r="D119" i="32"/>
  <c r="K328" i="32"/>
  <c r="D183" i="32"/>
  <c r="D156" i="32"/>
  <c r="D139" i="32"/>
  <c r="D135" i="32"/>
  <c r="D55" i="32"/>
  <c r="H328" i="32"/>
  <c r="I328" i="32"/>
  <c r="F328" i="32"/>
  <c r="I424" i="31"/>
  <c r="I425" i="31" s="1"/>
  <c r="H424" i="31"/>
  <c r="H425" i="31" s="1"/>
  <c r="J424" i="31"/>
  <c r="J425" i="31" s="1"/>
  <c r="K424" i="31"/>
  <c r="K425" i="31" s="1"/>
  <c r="F424" i="31"/>
  <c r="F425" i="31" s="1"/>
  <c r="G424" i="31"/>
  <c r="G425" i="31" s="1"/>
  <c r="L425" i="31"/>
  <c r="D406" i="31"/>
  <c r="E405" i="31" s="1"/>
  <c r="H2" i="31"/>
  <c r="K2" i="31"/>
  <c r="J2" i="31"/>
  <c r="G2" i="31"/>
  <c r="I2" i="31"/>
  <c r="F2" i="31"/>
  <c r="L2" i="31"/>
  <c r="D317" i="31"/>
  <c r="D422" i="31"/>
  <c r="E420" i="31" s="1"/>
  <c r="L420" i="31" s="1"/>
  <c r="D94" i="31"/>
  <c r="E77" i="31" s="1"/>
  <c r="D261" i="31"/>
  <c r="D201" i="31"/>
  <c r="Y1" i="31"/>
  <c r="N44" i="25"/>
  <c r="O44" i="25"/>
  <c r="P44" i="25"/>
  <c r="Q44" i="25"/>
  <c r="R44" i="25"/>
  <c r="S44" i="25"/>
  <c r="T44" i="25"/>
  <c r="Y44" i="25"/>
  <c r="Z54" i="25"/>
  <c r="AA54" i="25"/>
  <c r="AB54" i="25"/>
  <c r="AC54" i="25"/>
  <c r="AD54" i="25"/>
  <c r="AE54" i="25"/>
  <c r="AF54" i="25"/>
  <c r="K44" i="25"/>
  <c r="K45" i="25" s="1"/>
  <c r="D34" i="25"/>
  <c r="D38" i="25"/>
  <c r="G30" i="25"/>
  <c r="G31" i="25" s="1"/>
  <c r="J30" i="25"/>
  <c r="J31" i="25" s="1"/>
  <c r="B153" i="25"/>
  <c r="C153" i="25" s="1"/>
  <c r="B152" i="25"/>
  <c r="B150" i="25"/>
  <c r="C150" i="25" s="1"/>
  <c r="B148" i="25"/>
  <c r="C148" i="25" s="1"/>
  <c r="B147" i="25"/>
  <c r="C147" i="25" s="1"/>
  <c r="B146" i="25"/>
  <c r="B143" i="25"/>
  <c r="C143" i="25" s="1"/>
  <c r="B142" i="25"/>
  <c r="C142" i="25" s="1"/>
  <c r="B141" i="25"/>
  <c r="C141" i="25" s="1"/>
  <c r="B139" i="25"/>
  <c r="C139" i="25" s="1"/>
  <c r="B138" i="25"/>
  <c r="C138" i="25" s="1"/>
  <c r="B137" i="25"/>
  <c r="C137" i="25" s="1"/>
  <c r="B136" i="25"/>
  <c r="C136" i="25" s="1"/>
  <c r="B135" i="25"/>
  <c r="B129" i="25"/>
  <c r="C129" i="25" s="1"/>
  <c r="B128" i="25"/>
  <c r="C128" i="25" s="1"/>
  <c r="B127" i="25"/>
  <c r="C127" i="25" s="1"/>
  <c r="B126" i="25"/>
  <c r="C126" i="25" s="1"/>
  <c r="B125" i="25"/>
  <c r="C125" i="25" s="1"/>
  <c r="B124" i="25"/>
  <c r="C124" i="25" s="1"/>
  <c r="B123" i="25"/>
  <c r="C123" i="25" s="1"/>
  <c r="B122" i="25"/>
  <c r="C122" i="25" s="1"/>
  <c r="B121" i="25"/>
  <c r="C121" i="25" s="1"/>
  <c r="B120" i="25"/>
  <c r="C120" i="25" s="1"/>
  <c r="B119" i="25"/>
  <c r="C119" i="25" s="1"/>
  <c r="B118" i="25"/>
  <c r="C118" i="25" s="1"/>
  <c r="B117" i="25"/>
  <c r="C117" i="25" s="1"/>
  <c r="B116" i="25"/>
  <c r="C116" i="25" s="1"/>
  <c r="B115" i="25"/>
  <c r="C115" i="25" s="1"/>
  <c r="B114" i="25"/>
  <c r="C114" i="25" s="1"/>
  <c r="B113" i="25"/>
  <c r="C113" i="25" s="1"/>
  <c r="B112" i="25"/>
  <c r="B109" i="25"/>
  <c r="C109" i="25" s="1"/>
  <c r="B108" i="25"/>
  <c r="C108" i="25" s="1"/>
  <c r="B107" i="25"/>
  <c r="B103" i="25"/>
  <c r="C103" i="25" s="1"/>
  <c r="B102" i="25"/>
  <c r="C102" i="25" s="1"/>
  <c r="B101" i="25"/>
  <c r="B99" i="25"/>
  <c r="C99" i="25" s="1"/>
  <c r="B98" i="25"/>
  <c r="B95" i="25"/>
  <c r="C95" i="25" s="1"/>
  <c r="B94" i="25"/>
  <c r="B91" i="25"/>
  <c r="C91" i="25" s="1"/>
  <c r="B90" i="25"/>
  <c r="C90" i="25" s="1"/>
  <c r="B89" i="25"/>
  <c r="C89" i="25" s="1"/>
  <c r="B88" i="25"/>
  <c r="C88" i="25" s="1"/>
  <c r="B87" i="25"/>
  <c r="C87" i="25" s="1"/>
  <c r="B86" i="25"/>
  <c r="C86" i="25" s="1"/>
  <c r="B84" i="25"/>
  <c r="C84" i="25" s="1"/>
  <c r="B83" i="25"/>
  <c r="C83" i="25" s="1"/>
  <c r="B82" i="25"/>
  <c r="C82" i="25" s="1"/>
  <c r="B81" i="25"/>
  <c r="C81" i="25" s="1"/>
  <c r="B80" i="25"/>
  <c r="C80" i="25" s="1"/>
  <c r="B79" i="25"/>
  <c r="B75" i="25"/>
  <c r="C75" i="25" s="1"/>
  <c r="B74" i="25"/>
  <c r="C74" i="25" s="1"/>
  <c r="B73" i="25"/>
  <c r="C73" i="25" s="1"/>
  <c r="B72" i="25"/>
  <c r="C72" i="25" s="1"/>
  <c r="B71" i="25"/>
  <c r="B68" i="25"/>
  <c r="C68" i="25" s="1"/>
  <c r="B67" i="25"/>
  <c r="C67" i="25" s="1"/>
  <c r="B66" i="25"/>
  <c r="C66" i="25" s="1"/>
  <c r="B65" i="25"/>
  <c r="C65" i="25" s="1"/>
  <c r="B64" i="25"/>
  <c r="C64" i="25" s="1"/>
  <c r="B63" i="25"/>
  <c r="C63" i="25" s="1"/>
  <c r="B62" i="25"/>
  <c r="C62" i="25" s="1"/>
  <c r="B61" i="25"/>
  <c r="B59" i="25"/>
  <c r="C59" i="25" s="1"/>
  <c r="B57" i="25"/>
  <c r="C57" i="25" s="1"/>
  <c r="B56" i="25"/>
  <c r="C56" i="25" s="1"/>
  <c r="B55" i="25"/>
  <c r="Y54" i="25"/>
  <c r="B52" i="25"/>
  <c r="C52" i="25" s="1"/>
  <c r="B51" i="25"/>
  <c r="C51" i="25" s="1"/>
  <c r="B50" i="25"/>
  <c r="C50" i="25" s="1"/>
  <c r="B49" i="25"/>
  <c r="C49" i="25" s="1"/>
  <c r="B48" i="25"/>
  <c r="C48" i="25" s="1"/>
  <c r="B47" i="25"/>
  <c r="C47" i="25" s="1"/>
  <c r="B46" i="25"/>
  <c r="C46" i="25" s="1"/>
  <c r="B45" i="25"/>
  <c r="B42" i="25"/>
  <c r="C42" i="25" s="1"/>
  <c r="B41" i="25"/>
  <c r="B39" i="25"/>
  <c r="C39" i="25" s="1"/>
  <c r="B38" i="25"/>
  <c r="C38" i="25" s="1"/>
  <c r="B37" i="25"/>
  <c r="C37" i="25" s="1"/>
  <c r="B36" i="25"/>
  <c r="C36" i="25" s="1"/>
  <c r="B35" i="25"/>
  <c r="C35" i="25" s="1"/>
  <c r="B34" i="25"/>
  <c r="C34" i="25" s="1"/>
  <c r="F40" i="25"/>
  <c r="F41" i="25" s="1"/>
  <c r="B32" i="25"/>
  <c r="C32" i="25" s="1"/>
  <c r="B31" i="25"/>
  <c r="B29" i="25"/>
  <c r="C29" i="25" s="1"/>
  <c r="B28" i="25"/>
  <c r="C28" i="25" s="1"/>
  <c r="B27" i="25"/>
  <c r="C27" i="25" s="1"/>
  <c r="B26" i="25"/>
  <c r="C26" i="25" s="1"/>
  <c r="B25" i="25"/>
  <c r="C25" i="25" s="1"/>
  <c r="B24" i="25"/>
  <c r="C24" i="25" s="1"/>
  <c r="B23" i="25"/>
  <c r="C23" i="25" s="1"/>
  <c r="F30" i="25"/>
  <c r="F31" i="25" s="1"/>
  <c r="B22" i="25"/>
  <c r="C22" i="25" s="1"/>
  <c r="B21" i="25"/>
  <c r="B19" i="25"/>
  <c r="C19" i="25" s="1"/>
  <c r="B18" i="25"/>
  <c r="C18" i="25" s="1"/>
  <c r="B17" i="25"/>
  <c r="C17" i="25" s="1"/>
  <c r="B16" i="25"/>
  <c r="C16" i="25" s="1"/>
  <c r="B15" i="25"/>
  <c r="C15" i="25" s="1"/>
  <c r="B14" i="25"/>
  <c r="C14" i="25" s="1"/>
  <c r="B13" i="25"/>
  <c r="C13" i="25" s="1"/>
  <c r="B12" i="25"/>
  <c r="C12" i="25" s="1"/>
  <c r="B11" i="25"/>
  <c r="C11" i="25" s="1"/>
  <c r="B10" i="25"/>
  <c r="C10" i="25" s="1"/>
  <c r="B9" i="25"/>
  <c r="C9" i="25" s="1"/>
  <c r="V1" i="25"/>
  <c r="W1" i="25" s="1"/>
  <c r="V1" i="6"/>
  <c r="G246" i="6"/>
  <c r="H246" i="6"/>
  <c r="I246" i="6"/>
  <c r="J246" i="6"/>
  <c r="K246" i="6"/>
  <c r="B225" i="6"/>
  <c r="C225" i="6" s="1"/>
  <c r="B226" i="6"/>
  <c r="C226" i="6" s="1"/>
  <c r="B227" i="6"/>
  <c r="C227" i="6" s="1"/>
  <c r="B228" i="6"/>
  <c r="C228" i="6" s="1"/>
  <c r="B229" i="6"/>
  <c r="C229" i="6" s="1"/>
  <c r="B212" i="6"/>
  <c r="C212" i="6" s="1"/>
  <c r="B184" i="6"/>
  <c r="C184" i="6" s="1"/>
  <c r="B185" i="6"/>
  <c r="C185" i="6" s="1"/>
  <c r="B186" i="6"/>
  <c r="C186" i="6" s="1"/>
  <c r="B187" i="6"/>
  <c r="C187" i="6" s="1"/>
  <c r="B188" i="6"/>
  <c r="C188" i="6" s="1"/>
  <c r="B190" i="6"/>
  <c r="C190" i="6" s="1"/>
  <c r="B191" i="6"/>
  <c r="C191" i="6" s="1"/>
  <c r="B192" i="6"/>
  <c r="C192" i="6" s="1"/>
  <c r="B193" i="6"/>
  <c r="C193" i="6" s="1"/>
  <c r="B194" i="6"/>
  <c r="C194" i="6" s="1"/>
  <c r="B195" i="6"/>
  <c r="C195" i="6" s="1"/>
  <c r="B171" i="6"/>
  <c r="C171" i="6" s="1"/>
  <c r="B132" i="6"/>
  <c r="C132" i="6" s="1"/>
  <c r="B118" i="6"/>
  <c r="C118" i="6" s="1"/>
  <c r="B119" i="6"/>
  <c r="C119" i="6" s="1"/>
  <c r="B120" i="6"/>
  <c r="C120" i="6" s="1"/>
  <c r="B121" i="6"/>
  <c r="C121" i="6" s="1"/>
  <c r="B85" i="6"/>
  <c r="C85" i="6" s="1"/>
  <c r="B86" i="6"/>
  <c r="C86" i="6" s="1"/>
  <c r="D58" i="6"/>
  <c r="D60" i="6"/>
  <c r="D61" i="6"/>
  <c r="D62" i="6"/>
  <c r="B63" i="6"/>
  <c r="C63" i="6" s="1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M209" i="32" l="1"/>
  <c r="L209" i="32"/>
  <c r="M165" i="32"/>
  <c r="L165" i="32"/>
  <c r="M77" i="31"/>
  <c r="L77" i="31"/>
  <c r="M349" i="31"/>
  <c r="L349" i="31"/>
  <c r="M319" i="31"/>
  <c r="L319" i="31"/>
  <c r="M405" i="31"/>
  <c r="M407" i="31" s="1"/>
  <c r="L405" i="31"/>
  <c r="L495" i="31" s="1"/>
  <c r="H236" i="32"/>
  <c r="E285" i="31"/>
  <c r="L285" i="31" s="1"/>
  <c r="E286" i="31"/>
  <c r="L286" i="31" s="1"/>
  <c r="E78" i="32"/>
  <c r="L78" i="32" s="1"/>
  <c r="E76" i="32"/>
  <c r="L76" i="32" s="1"/>
  <c r="E77" i="32"/>
  <c r="L77" i="32" s="1"/>
  <c r="E131" i="32"/>
  <c r="L131" i="32" s="1"/>
  <c r="E132" i="32"/>
  <c r="L132" i="32" s="1"/>
  <c r="E133" i="32"/>
  <c r="L133" i="32" s="1"/>
  <c r="E231" i="32"/>
  <c r="L231" i="32" s="1"/>
  <c r="E232" i="32"/>
  <c r="L232" i="32" s="1"/>
  <c r="E212" i="32"/>
  <c r="E210" i="32"/>
  <c r="L210" i="32" s="1"/>
  <c r="E211" i="32"/>
  <c r="L211" i="32" s="1"/>
  <c r="U2" i="32"/>
  <c r="E155" i="31"/>
  <c r="E170" i="31"/>
  <c r="L170" i="31" s="1"/>
  <c r="E171" i="31"/>
  <c r="L171" i="31" s="1"/>
  <c r="L459" i="31" s="1"/>
  <c r="E100" i="31"/>
  <c r="S100" i="31" s="1"/>
  <c r="E121" i="31"/>
  <c r="L121" i="31" s="1"/>
  <c r="E127" i="31"/>
  <c r="M127" i="31" s="1"/>
  <c r="E128" i="31"/>
  <c r="L128" i="31" s="1"/>
  <c r="E129" i="31"/>
  <c r="L129" i="31" s="1"/>
  <c r="P420" i="31"/>
  <c r="T420" i="31"/>
  <c r="X420" i="31"/>
  <c r="AB420" i="31"/>
  <c r="AF420" i="31"/>
  <c r="M420" i="31"/>
  <c r="Q420" i="31"/>
  <c r="U420" i="31"/>
  <c r="Y420" i="31"/>
  <c r="AC420" i="31"/>
  <c r="N420" i="31"/>
  <c r="V420" i="31"/>
  <c r="O420" i="31"/>
  <c r="S420" i="31"/>
  <c r="W420" i="31"/>
  <c r="AA420" i="31"/>
  <c r="AE420" i="31"/>
  <c r="R420" i="31"/>
  <c r="Z420" i="31"/>
  <c r="AD420" i="31"/>
  <c r="N377" i="31"/>
  <c r="R377" i="31"/>
  <c r="V377" i="31"/>
  <c r="Z377" i="31"/>
  <c r="AD377" i="31"/>
  <c r="O377" i="31"/>
  <c r="S377" i="31"/>
  <c r="W377" i="31"/>
  <c r="AA377" i="31"/>
  <c r="M377" i="31"/>
  <c r="Q377" i="31"/>
  <c r="U377" i="31"/>
  <c r="Y377" i="31"/>
  <c r="AC377" i="31"/>
  <c r="AE377" i="31"/>
  <c r="P377" i="31"/>
  <c r="T377" i="31"/>
  <c r="X377" i="31"/>
  <c r="AB377" i="31"/>
  <c r="AF377" i="31"/>
  <c r="AB319" i="31"/>
  <c r="E284" i="31"/>
  <c r="L284" i="31" s="1"/>
  <c r="E158" i="31"/>
  <c r="U158" i="31" s="1"/>
  <c r="E149" i="31"/>
  <c r="Z149" i="31" s="1"/>
  <c r="E303" i="31"/>
  <c r="L303" i="31" s="1"/>
  <c r="E302" i="31"/>
  <c r="L302" i="31" s="1"/>
  <c r="E301" i="31"/>
  <c r="L301" i="31" s="1"/>
  <c r="E314" i="31"/>
  <c r="L314" i="31" s="1"/>
  <c r="E313" i="31"/>
  <c r="L313" i="31" s="1"/>
  <c r="E315" i="31"/>
  <c r="L315" i="31" s="1"/>
  <c r="E207" i="31"/>
  <c r="AE207" i="31" s="1"/>
  <c r="E126" i="31"/>
  <c r="E241" i="31"/>
  <c r="E222" i="31"/>
  <c r="E206" i="31"/>
  <c r="E225" i="31"/>
  <c r="E250" i="31"/>
  <c r="E249" i="31"/>
  <c r="E246" i="31"/>
  <c r="S246" i="31" s="1"/>
  <c r="E231" i="31"/>
  <c r="E209" i="31"/>
  <c r="E252" i="31"/>
  <c r="E221" i="31"/>
  <c r="Z221" i="31" s="1"/>
  <c r="E227" i="31"/>
  <c r="E205" i="31"/>
  <c r="P223" i="32"/>
  <c r="N223" i="32"/>
  <c r="U223" i="32"/>
  <c r="S223" i="32"/>
  <c r="T223" i="32"/>
  <c r="Q223" i="32"/>
  <c r="V223" i="32"/>
  <c r="W223" i="32"/>
  <c r="M223" i="32"/>
  <c r="X223" i="32"/>
  <c r="R223" i="32"/>
  <c r="O223" i="32"/>
  <c r="AB223" i="32"/>
  <c r="AF223" i="32"/>
  <c r="Z223" i="32"/>
  <c r="AD223" i="32"/>
  <c r="AE223" i="32"/>
  <c r="AA223" i="32"/>
  <c r="AC223" i="32"/>
  <c r="Y223" i="32"/>
  <c r="T177" i="32"/>
  <c r="R177" i="32"/>
  <c r="P177" i="32"/>
  <c r="X177" i="32"/>
  <c r="O177" i="32"/>
  <c r="M177" i="32"/>
  <c r="V177" i="32"/>
  <c r="Q177" i="32"/>
  <c r="W177" i="32"/>
  <c r="N177" i="32"/>
  <c r="S177" i="32"/>
  <c r="U177" i="32"/>
  <c r="Y177" i="32"/>
  <c r="AB177" i="32"/>
  <c r="AA177" i="32"/>
  <c r="Z177" i="32"/>
  <c r="AF177" i="32"/>
  <c r="AE177" i="32"/>
  <c r="AC177" i="32"/>
  <c r="AD177" i="32"/>
  <c r="E325" i="31"/>
  <c r="AC44" i="25"/>
  <c r="Z44" i="25"/>
  <c r="AF44" i="25"/>
  <c r="AB44" i="25"/>
  <c r="AD44" i="25"/>
  <c r="AE44" i="25"/>
  <c r="AA44" i="25"/>
  <c r="E167" i="31"/>
  <c r="E159" i="31"/>
  <c r="E113" i="31"/>
  <c r="E168" i="31"/>
  <c r="U2" i="31"/>
  <c r="E140" i="31"/>
  <c r="E147" i="31"/>
  <c r="E119" i="31"/>
  <c r="E101" i="31"/>
  <c r="E151" i="31"/>
  <c r="AE151" i="31" s="1"/>
  <c r="E146" i="31"/>
  <c r="R253" i="31"/>
  <c r="P253" i="31"/>
  <c r="V253" i="31"/>
  <c r="O253" i="31"/>
  <c r="Q253" i="31"/>
  <c r="M253" i="31"/>
  <c r="X253" i="31"/>
  <c r="S253" i="31"/>
  <c r="W253" i="31"/>
  <c r="N253" i="31"/>
  <c r="U253" i="31"/>
  <c r="T253" i="31"/>
  <c r="Y253" i="31"/>
  <c r="AC253" i="31"/>
  <c r="AB253" i="31"/>
  <c r="AA253" i="31"/>
  <c r="AD253" i="31"/>
  <c r="AE253" i="31"/>
  <c r="Z253" i="31"/>
  <c r="AF253" i="31"/>
  <c r="E176" i="32"/>
  <c r="L176" i="32" s="1"/>
  <c r="E65" i="32"/>
  <c r="AI183" i="32"/>
  <c r="L49" i="35" s="1"/>
  <c r="AI139" i="32"/>
  <c r="L44" i="35" s="1"/>
  <c r="AI213" i="32"/>
  <c r="L51" i="35" s="1"/>
  <c r="AI156" i="32"/>
  <c r="L45" i="35" s="1"/>
  <c r="AI107" i="32"/>
  <c r="L41" i="35" s="1"/>
  <c r="E83" i="32"/>
  <c r="L83" i="32" s="1"/>
  <c r="E82" i="32"/>
  <c r="E84" i="32"/>
  <c r="L84" i="32" s="1"/>
  <c r="E81" i="32"/>
  <c r="L81" i="32" s="1"/>
  <c r="L317" i="32" s="1"/>
  <c r="E114" i="31"/>
  <c r="E242" i="31"/>
  <c r="U319" i="31"/>
  <c r="E402" i="31"/>
  <c r="L402" i="31" s="1"/>
  <c r="E401" i="31"/>
  <c r="L401" i="31" s="1"/>
  <c r="E251" i="31"/>
  <c r="E172" i="31"/>
  <c r="L172" i="31" s="1"/>
  <c r="E99" i="31"/>
  <c r="E162" i="31"/>
  <c r="E154" i="31"/>
  <c r="E166" i="31"/>
  <c r="E150" i="31"/>
  <c r="E165" i="31"/>
  <c r="L165" i="31" s="1"/>
  <c r="E145" i="31"/>
  <c r="E164" i="31"/>
  <c r="E141" i="31"/>
  <c r="E243" i="31"/>
  <c r="E218" i="31"/>
  <c r="E217" i="31"/>
  <c r="E237" i="31"/>
  <c r="E216" i="31"/>
  <c r="E239" i="31"/>
  <c r="E224" i="31"/>
  <c r="E212" i="31"/>
  <c r="E234" i="31"/>
  <c r="E210" i="31"/>
  <c r="E247" i="31"/>
  <c r="E245" i="31"/>
  <c r="E248" i="31"/>
  <c r="E111" i="31"/>
  <c r="E136" i="31"/>
  <c r="L136" i="31" s="1"/>
  <c r="E169" i="31"/>
  <c r="E107" i="31"/>
  <c r="E156" i="31"/>
  <c r="E138" i="31"/>
  <c r="E153" i="31"/>
  <c r="E148" i="31"/>
  <c r="E163" i="31"/>
  <c r="E144" i="31"/>
  <c r="E161" i="31"/>
  <c r="E137" i="31"/>
  <c r="E235" i="31"/>
  <c r="E219" i="31"/>
  <c r="E240" i="31"/>
  <c r="E229" i="31"/>
  <c r="E214" i="31"/>
  <c r="E236" i="31"/>
  <c r="E215" i="31"/>
  <c r="E228" i="31"/>
  <c r="E223" i="31"/>
  <c r="E211" i="31"/>
  <c r="E135" i="31"/>
  <c r="L135" i="31" s="1"/>
  <c r="E244" i="31"/>
  <c r="E203" i="31"/>
  <c r="E116" i="31"/>
  <c r="E134" i="31"/>
  <c r="E104" i="31"/>
  <c r="E152" i="31"/>
  <c r="E143" i="31"/>
  <c r="E160" i="31"/>
  <c r="E142" i="31"/>
  <c r="L142" i="31" s="1"/>
  <c r="E157" i="31"/>
  <c r="E139" i="31"/>
  <c r="E232" i="31"/>
  <c r="E208" i="31"/>
  <c r="E233" i="31"/>
  <c r="E230" i="31"/>
  <c r="L230" i="31" s="1"/>
  <c r="E204" i="31"/>
  <c r="E226" i="31"/>
  <c r="E213" i="31"/>
  <c r="E238" i="31"/>
  <c r="L238" i="31" s="1"/>
  <c r="E220" i="31"/>
  <c r="E352" i="31"/>
  <c r="E360" i="31"/>
  <c r="E329" i="31"/>
  <c r="L329" i="31" s="1"/>
  <c r="E353" i="31"/>
  <c r="X349" i="31"/>
  <c r="X319" i="31"/>
  <c r="AD319" i="31"/>
  <c r="V319" i="31"/>
  <c r="P319" i="31"/>
  <c r="E321" i="31"/>
  <c r="S319" i="31"/>
  <c r="Q319" i="31"/>
  <c r="N319" i="31"/>
  <c r="AA319" i="31"/>
  <c r="Y319" i="31"/>
  <c r="E324" i="31"/>
  <c r="R319" i="31"/>
  <c r="O319" i="31"/>
  <c r="AE319" i="31"/>
  <c r="AF319" i="31"/>
  <c r="AC319" i="31"/>
  <c r="E323" i="31"/>
  <c r="E320" i="31"/>
  <c r="Z319" i="31"/>
  <c r="W319" i="31"/>
  <c r="T319" i="31"/>
  <c r="E322" i="31"/>
  <c r="L322" i="31" s="1"/>
  <c r="E255" i="31"/>
  <c r="L255" i="31" s="1"/>
  <c r="AI261" i="31"/>
  <c r="D13" i="35" s="1"/>
  <c r="E13" i="35" s="1"/>
  <c r="F13" i="35" s="1"/>
  <c r="E254" i="31"/>
  <c r="L254" i="31" s="1"/>
  <c r="AI173" i="31"/>
  <c r="N127" i="31"/>
  <c r="E131" i="31"/>
  <c r="L131" i="31" s="1"/>
  <c r="V127" i="31"/>
  <c r="AI256" i="31"/>
  <c r="D12" i="35" s="1"/>
  <c r="E12" i="35" s="1"/>
  <c r="F12" i="35" s="1"/>
  <c r="R127" i="31"/>
  <c r="AI422" i="31"/>
  <c r="AJ422" i="31" s="1"/>
  <c r="P127" i="31"/>
  <c r="E125" i="31"/>
  <c r="Q127" i="31"/>
  <c r="E130" i="31"/>
  <c r="L130" i="31" s="1"/>
  <c r="E355" i="31"/>
  <c r="E366" i="31"/>
  <c r="E345" i="31"/>
  <c r="L345" i="31" s="1"/>
  <c r="E358" i="31"/>
  <c r="E333" i="31"/>
  <c r="E331" i="31"/>
  <c r="L331" i="31" s="1"/>
  <c r="E346" i="31"/>
  <c r="L346" i="31" s="1"/>
  <c r="E339" i="31"/>
  <c r="L339" i="31" s="1"/>
  <c r="E364" i="31"/>
  <c r="E347" i="31"/>
  <c r="E343" i="31"/>
  <c r="L343" i="31" s="1"/>
  <c r="E359" i="31"/>
  <c r="AC359" i="31" s="1"/>
  <c r="E328" i="31"/>
  <c r="L328" i="31" s="1"/>
  <c r="E357" i="31"/>
  <c r="E340" i="31"/>
  <c r="L340" i="31" s="1"/>
  <c r="E336" i="31"/>
  <c r="L336" i="31" s="1"/>
  <c r="E334" i="31"/>
  <c r="L334" i="31" s="1"/>
  <c r="E299" i="31"/>
  <c r="E298" i="31"/>
  <c r="L298" i="31" s="1"/>
  <c r="E293" i="31"/>
  <c r="E295" i="31"/>
  <c r="E96" i="31"/>
  <c r="E97" i="31"/>
  <c r="E110" i="31"/>
  <c r="L110" i="31" s="1"/>
  <c r="E105" i="31"/>
  <c r="E108" i="31"/>
  <c r="E122" i="31"/>
  <c r="L122" i="31" s="1"/>
  <c r="E120" i="31"/>
  <c r="E115" i="31"/>
  <c r="L115" i="31" s="1"/>
  <c r="E117" i="31"/>
  <c r="E106" i="31"/>
  <c r="E103" i="31"/>
  <c r="L103" i="31" s="1"/>
  <c r="E109" i="31"/>
  <c r="L109" i="31" s="1"/>
  <c r="E118" i="31"/>
  <c r="E112" i="31"/>
  <c r="L112" i="31" s="1"/>
  <c r="E102" i="31"/>
  <c r="E98" i="31"/>
  <c r="E304" i="31"/>
  <c r="L304" i="31" s="1"/>
  <c r="L499" i="31" s="1"/>
  <c r="AI287" i="31"/>
  <c r="AJ287" i="31" s="1"/>
  <c r="E363" i="31"/>
  <c r="AB363" i="31" s="1"/>
  <c r="E369" i="31"/>
  <c r="U127" i="31"/>
  <c r="E361" i="31"/>
  <c r="E365" i="31"/>
  <c r="E367" i="31"/>
  <c r="E290" i="31"/>
  <c r="L290" i="31" s="1"/>
  <c r="E297" i="31"/>
  <c r="E338" i="31"/>
  <c r="L338" i="31" s="1"/>
  <c r="E337" i="31"/>
  <c r="E341" i="31"/>
  <c r="E350" i="31"/>
  <c r="L350" i="31" s="1"/>
  <c r="E330" i="31"/>
  <c r="L330" i="31" s="1"/>
  <c r="AI326" i="31"/>
  <c r="D18" i="35" s="1"/>
  <c r="E18" i="35" s="1"/>
  <c r="F18" i="35" s="1"/>
  <c r="E332" i="31"/>
  <c r="E296" i="31"/>
  <c r="E294" i="31"/>
  <c r="E356" i="31"/>
  <c r="E289" i="31"/>
  <c r="L289" i="31" s="1"/>
  <c r="E362" i="31"/>
  <c r="E368" i="31"/>
  <c r="E354" i="31"/>
  <c r="E292" i="31"/>
  <c r="E291" i="31"/>
  <c r="E300" i="31"/>
  <c r="L300" i="31" s="1"/>
  <c r="E348" i="31"/>
  <c r="E344" i="31"/>
  <c r="L344" i="31" s="1"/>
  <c r="E342" i="31"/>
  <c r="L342" i="31" s="1"/>
  <c r="E335" i="31"/>
  <c r="L335" i="31" s="1"/>
  <c r="E351" i="31"/>
  <c r="E53" i="31"/>
  <c r="E73" i="31"/>
  <c r="L73" i="31" s="1"/>
  <c r="E74" i="31"/>
  <c r="L74" i="31" s="1"/>
  <c r="H426" i="31"/>
  <c r="K156" i="25"/>
  <c r="K157" i="25" s="1"/>
  <c r="G156" i="25"/>
  <c r="G157" i="25" s="1"/>
  <c r="I156" i="25"/>
  <c r="I157" i="25" s="1"/>
  <c r="D73" i="25"/>
  <c r="D89" i="25"/>
  <c r="D102" i="25"/>
  <c r="D125" i="25"/>
  <c r="D121" i="25"/>
  <c r="D117" i="25"/>
  <c r="D142" i="25"/>
  <c r="D84" i="25"/>
  <c r="D129" i="25"/>
  <c r="D137" i="25"/>
  <c r="D148" i="25"/>
  <c r="D51" i="25"/>
  <c r="D47" i="25"/>
  <c r="D63" i="25"/>
  <c r="H151" i="25"/>
  <c r="H152" i="25" s="1"/>
  <c r="G60" i="25"/>
  <c r="G61" i="25" s="1"/>
  <c r="D39" i="25"/>
  <c r="D35" i="25"/>
  <c r="D42" i="25"/>
  <c r="D44" i="25" s="1"/>
  <c r="E43" i="25" s="1"/>
  <c r="L43" i="25" s="1"/>
  <c r="D52" i="25"/>
  <c r="D48" i="25"/>
  <c r="D56" i="25"/>
  <c r="D57" i="25"/>
  <c r="D64" i="25"/>
  <c r="D74" i="25"/>
  <c r="D90" i="25"/>
  <c r="D86" i="25"/>
  <c r="D81" i="25"/>
  <c r="D99" i="25"/>
  <c r="D100" i="25" s="1"/>
  <c r="D113" i="25"/>
  <c r="D126" i="25"/>
  <c r="D122" i="25"/>
  <c r="D118" i="25"/>
  <c r="D114" i="25"/>
  <c r="D143" i="25"/>
  <c r="D138" i="25"/>
  <c r="D147" i="25"/>
  <c r="D150" i="25"/>
  <c r="F156" i="25"/>
  <c r="F157" i="25" s="1"/>
  <c r="D37" i="25"/>
  <c r="D50" i="25"/>
  <c r="D66" i="25"/>
  <c r="D72" i="25"/>
  <c r="D80" i="25"/>
  <c r="D88" i="25"/>
  <c r="D83" i="25"/>
  <c r="D108" i="25"/>
  <c r="D128" i="25"/>
  <c r="D124" i="25"/>
  <c r="D120" i="25"/>
  <c r="D116" i="25"/>
  <c r="D141" i="25"/>
  <c r="D153" i="25"/>
  <c r="D32" i="25"/>
  <c r="D36" i="25"/>
  <c r="D46" i="25"/>
  <c r="D49" i="25"/>
  <c r="D59" i="25"/>
  <c r="D62" i="25"/>
  <c r="D65" i="25"/>
  <c r="D75" i="25"/>
  <c r="D91" i="25"/>
  <c r="D87" i="25"/>
  <c r="D82" i="25"/>
  <c r="D95" i="25"/>
  <c r="D97" i="25" s="1"/>
  <c r="E96" i="25" s="1"/>
  <c r="D103" i="25"/>
  <c r="D109" i="25"/>
  <c r="D127" i="25"/>
  <c r="D123" i="25"/>
  <c r="D119" i="25"/>
  <c r="D115" i="25"/>
  <c r="D136" i="25"/>
  <c r="D139" i="25"/>
  <c r="K151" i="25"/>
  <c r="K152" i="25" s="1"/>
  <c r="G151" i="25"/>
  <c r="G152" i="25" s="1"/>
  <c r="D70" i="6"/>
  <c r="D66" i="6"/>
  <c r="D64" i="6"/>
  <c r="D56" i="6"/>
  <c r="D55" i="6"/>
  <c r="D68" i="6"/>
  <c r="D71" i="6"/>
  <c r="D69" i="6"/>
  <c r="D67" i="6"/>
  <c r="D65" i="6"/>
  <c r="D63" i="6"/>
  <c r="D59" i="6"/>
  <c r="D57" i="6"/>
  <c r="W1" i="6"/>
  <c r="N209" i="32"/>
  <c r="Q209" i="32"/>
  <c r="Z209" i="32"/>
  <c r="AF209" i="32"/>
  <c r="S209" i="32"/>
  <c r="AE209" i="32"/>
  <c r="R209" i="32"/>
  <c r="AD209" i="32"/>
  <c r="P209" i="32"/>
  <c r="O209" i="32"/>
  <c r="AA209" i="32"/>
  <c r="T209" i="32"/>
  <c r="AC209" i="32"/>
  <c r="AB209" i="32"/>
  <c r="Y209" i="32"/>
  <c r="W209" i="32"/>
  <c r="V209" i="32"/>
  <c r="X209" i="32"/>
  <c r="U209" i="32"/>
  <c r="I106" i="25"/>
  <c r="I107" i="25" s="1"/>
  <c r="F246" i="6"/>
  <c r="E188" i="32"/>
  <c r="L188" i="32" s="1"/>
  <c r="E201" i="32"/>
  <c r="E122" i="32"/>
  <c r="L122" i="32" s="1"/>
  <c r="E124" i="32"/>
  <c r="N242" i="31"/>
  <c r="E176" i="31"/>
  <c r="L176" i="31" s="1"/>
  <c r="E183" i="31"/>
  <c r="F93" i="25"/>
  <c r="F94" i="25" s="1"/>
  <c r="H100" i="25"/>
  <c r="H101" i="25" s="1"/>
  <c r="H106" i="25"/>
  <c r="H107" i="25" s="1"/>
  <c r="F426" i="31"/>
  <c r="W349" i="31"/>
  <c r="V349" i="31"/>
  <c r="Z349" i="31"/>
  <c r="J426" i="31"/>
  <c r="Y349" i="31"/>
  <c r="AA349" i="31"/>
  <c r="AB349" i="31"/>
  <c r="I426" i="31"/>
  <c r="K106" i="25"/>
  <c r="K107" i="25" s="1"/>
  <c r="G106" i="25"/>
  <c r="G107" i="25" s="1"/>
  <c r="K100" i="25"/>
  <c r="K101" i="25" s="1"/>
  <c r="J151" i="25"/>
  <c r="J152" i="25" s="1"/>
  <c r="J60" i="25"/>
  <c r="J61" i="25" s="1"/>
  <c r="AI178" i="32"/>
  <c r="L48" i="35" s="1"/>
  <c r="AI224" i="32"/>
  <c r="L52" i="35" s="1"/>
  <c r="G40" i="25"/>
  <c r="G41" i="25" s="1"/>
  <c r="I78" i="25"/>
  <c r="I79" i="25" s="1"/>
  <c r="K30" i="25"/>
  <c r="K31" i="25" s="1"/>
  <c r="I238" i="6"/>
  <c r="I239" i="6" s="1"/>
  <c r="O349" i="31"/>
  <c r="N349" i="31"/>
  <c r="F147" i="6"/>
  <c r="F148" i="6" s="1"/>
  <c r="J106" i="25"/>
  <c r="J107" i="25" s="1"/>
  <c r="I151" i="25"/>
  <c r="I152" i="25" s="1"/>
  <c r="H78" i="25"/>
  <c r="H79" i="25" s="1"/>
  <c r="J78" i="25"/>
  <c r="J79" i="25" s="1"/>
  <c r="G100" i="25"/>
  <c r="G101" i="25" s="1"/>
  <c r="K40" i="25"/>
  <c r="H156" i="25"/>
  <c r="H157" i="25" s="1"/>
  <c r="J156" i="25"/>
  <c r="J157" i="25" s="1"/>
  <c r="H30" i="25"/>
  <c r="H31" i="25" s="1"/>
  <c r="K60" i="25"/>
  <c r="K61" i="25" s="1"/>
  <c r="D17" i="35"/>
  <c r="E17" i="35" s="1"/>
  <c r="F17" i="35" s="1"/>
  <c r="AJ317" i="31"/>
  <c r="D20" i="35"/>
  <c r="E20" i="35" s="1"/>
  <c r="F20" i="35" s="1"/>
  <c r="AJ379" i="31"/>
  <c r="D11" i="35"/>
  <c r="E11" i="35" s="1"/>
  <c r="F11" i="35" s="1"/>
  <c r="AJ201" i="31"/>
  <c r="D15" i="35"/>
  <c r="E15" i="35" s="1"/>
  <c r="F15" i="35" s="1"/>
  <c r="AJ305" i="31"/>
  <c r="H51" i="39"/>
  <c r="H52" i="39" s="1"/>
  <c r="H46" i="39"/>
  <c r="D51" i="39"/>
  <c r="D52" i="39" s="1"/>
  <c r="D46" i="39"/>
  <c r="G51" i="39"/>
  <c r="G52" i="39" s="1"/>
  <c r="G46" i="39"/>
  <c r="I100" i="25"/>
  <c r="I101" i="25" s="1"/>
  <c r="I30" i="25"/>
  <c r="I31" i="25" s="1"/>
  <c r="D9" i="39"/>
  <c r="I9" i="39"/>
  <c r="H9" i="39"/>
  <c r="G9" i="39"/>
  <c r="F9" i="39"/>
  <c r="E9" i="39"/>
  <c r="I40" i="25"/>
  <c r="I41" i="25" s="1"/>
  <c r="H40" i="25"/>
  <c r="H41" i="25" s="1"/>
  <c r="J40" i="25"/>
  <c r="J41" i="25" s="1"/>
  <c r="X44" i="25"/>
  <c r="F68" i="39"/>
  <c r="F69" i="39" s="1"/>
  <c r="F63" i="39"/>
  <c r="F64" i="39" s="1"/>
  <c r="F51" i="39"/>
  <c r="F52" i="39" s="1"/>
  <c r="F46" i="39"/>
  <c r="I68" i="39"/>
  <c r="I69" i="39" s="1"/>
  <c r="I63" i="39"/>
  <c r="I64" i="39" s="1"/>
  <c r="E68" i="39"/>
  <c r="E69" i="39" s="1"/>
  <c r="E63" i="39"/>
  <c r="E64" i="39" s="1"/>
  <c r="I51" i="39"/>
  <c r="I52" i="39" s="1"/>
  <c r="I46" i="39"/>
  <c r="E51" i="39"/>
  <c r="E52" i="39" s="1"/>
  <c r="E46" i="39"/>
  <c r="H68" i="39"/>
  <c r="H69" i="39" s="1"/>
  <c r="H63" i="39"/>
  <c r="H64" i="39" s="1"/>
  <c r="D68" i="39"/>
  <c r="D69" i="39" s="1"/>
  <c r="D63" i="39"/>
  <c r="D64" i="39" s="1"/>
  <c r="G63" i="39"/>
  <c r="G64" i="39" s="1"/>
  <c r="G68" i="39"/>
  <c r="G69" i="39" s="1"/>
  <c r="T349" i="31"/>
  <c r="AE349" i="31"/>
  <c r="AD349" i="31"/>
  <c r="AC349" i="31"/>
  <c r="AF349" i="31"/>
  <c r="P349" i="31"/>
  <c r="S349" i="31"/>
  <c r="R349" i="31"/>
  <c r="Q349" i="31"/>
  <c r="K426" i="31"/>
  <c r="E189" i="31"/>
  <c r="AI403" i="31"/>
  <c r="K78" i="25"/>
  <c r="K79" i="25" s="1"/>
  <c r="G78" i="25"/>
  <c r="G79" i="25" s="1"/>
  <c r="H60" i="25"/>
  <c r="H61" i="25" s="1"/>
  <c r="J100" i="25"/>
  <c r="J101" i="25" s="1"/>
  <c r="I147" i="6"/>
  <c r="I148" i="6" s="1"/>
  <c r="H147" i="6"/>
  <c r="H148" i="6" s="1"/>
  <c r="K147" i="6"/>
  <c r="K148" i="6" s="1"/>
  <c r="G147" i="6"/>
  <c r="G148" i="6" s="1"/>
  <c r="J147" i="6"/>
  <c r="J148" i="6" s="1"/>
  <c r="J238" i="6"/>
  <c r="J239" i="6" s="1"/>
  <c r="AI135" i="32"/>
  <c r="K37" i="35"/>
  <c r="K56" i="35" s="1"/>
  <c r="AI202" i="32"/>
  <c r="AH235" i="32"/>
  <c r="K67" i="35" s="1"/>
  <c r="L53" i="35"/>
  <c r="AI233" i="32"/>
  <c r="AI166" i="32"/>
  <c r="AI119" i="32"/>
  <c r="AH424" i="31"/>
  <c r="C67" i="35" s="1"/>
  <c r="U349" i="31"/>
  <c r="AI370" i="31"/>
  <c r="C25" i="35"/>
  <c r="I60" i="25"/>
  <c r="I61" i="25" s="1"/>
  <c r="E64" i="31"/>
  <c r="L64" i="31" s="1"/>
  <c r="G426" i="31"/>
  <c r="E86" i="31"/>
  <c r="Y405" i="31"/>
  <c r="AC405" i="31"/>
  <c r="AC407" i="31" s="1"/>
  <c r="O405" i="31"/>
  <c r="O407" i="31" s="1"/>
  <c r="S405" i="31"/>
  <c r="S407" i="31" s="1"/>
  <c r="Z405" i="31"/>
  <c r="AD405" i="31"/>
  <c r="AD407" i="31" s="1"/>
  <c r="P405" i="31"/>
  <c r="P407" i="31" s="1"/>
  <c r="T405" i="31"/>
  <c r="W405" i="31"/>
  <c r="AA405" i="31"/>
  <c r="AA407" i="31" s="1"/>
  <c r="AE405" i="31"/>
  <c r="Q405" i="31"/>
  <c r="X405" i="31"/>
  <c r="X407" i="31" s="1"/>
  <c r="AB405" i="31"/>
  <c r="AB407" i="31" s="1"/>
  <c r="AF405" i="31"/>
  <c r="N405" i="31"/>
  <c r="N407" i="31" s="1"/>
  <c r="R405" i="31"/>
  <c r="E138" i="32"/>
  <c r="E28" i="32"/>
  <c r="L28" i="32" s="1"/>
  <c r="E39" i="32"/>
  <c r="E32" i="32"/>
  <c r="E34" i="32"/>
  <c r="E35" i="32"/>
  <c r="E31" i="32"/>
  <c r="E33" i="32"/>
  <c r="E40" i="32"/>
  <c r="E37" i="32"/>
  <c r="E38" i="32"/>
  <c r="E36" i="32"/>
  <c r="E15" i="32"/>
  <c r="E14" i="32"/>
  <c r="E17" i="32"/>
  <c r="E16" i="32"/>
  <c r="I237" i="32"/>
  <c r="E229" i="32"/>
  <c r="L229" i="32" s="1"/>
  <c r="L313" i="32" s="1"/>
  <c r="AF165" i="32"/>
  <c r="AB165" i="32"/>
  <c r="X165" i="32"/>
  <c r="T165" i="32"/>
  <c r="P165" i="32"/>
  <c r="AD165" i="32"/>
  <c r="Z165" i="32"/>
  <c r="V165" i="32"/>
  <c r="R165" i="32"/>
  <c r="N165" i="32"/>
  <c r="Y165" i="32"/>
  <c r="Q165" i="32"/>
  <c r="AE165" i="32"/>
  <c r="W165" i="32"/>
  <c r="O165" i="32"/>
  <c r="AC165" i="32"/>
  <c r="U165" i="32"/>
  <c r="AA165" i="32"/>
  <c r="S165" i="32"/>
  <c r="AE226" i="32"/>
  <c r="AA226" i="32"/>
  <c r="W226" i="32"/>
  <c r="S226" i="32"/>
  <c r="O226" i="32"/>
  <c r="E227" i="32"/>
  <c r="AD226" i="32"/>
  <c r="Z226" i="32"/>
  <c r="V226" i="32"/>
  <c r="R226" i="32"/>
  <c r="N226" i="32"/>
  <c r="AC226" i="32"/>
  <c r="Y226" i="32"/>
  <c r="U226" i="32"/>
  <c r="Q226" i="32"/>
  <c r="M304" i="32"/>
  <c r="AF226" i="32"/>
  <c r="AB226" i="32"/>
  <c r="X226" i="32"/>
  <c r="T226" i="32"/>
  <c r="P226" i="32"/>
  <c r="S82" i="32"/>
  <c r="E137" i="32"/>
  <c r="E205" i="32"/>
  <c r="E206" i="32"/>
  <c r="E208" i="32"/>
  <c r="E207" i="32"/>
  <c r="E204" i="32"/>
  <c r="H237" i="32"/>
  <c r="E172" i="32"/>
  <c r="E175" i="32"/>
  <c r="E174" i="32"/>
  <c r="E171" i="32"/>
  <c r="E173" i="32"/>
  <c r="G237" i="32"/>
  <c r="E90" i="32"/>
  <c r="E99" i="32"/>
  <c r="E93" i="32"/>
  <c r="E92" i="32"/>
  <c r="E102" i="32"/>
  <c r="E88" i="32"/>
  <c r="E91" i="32"/>
  <c r="E104" i="32"/>
  <c r="E96" i="32"/>
  <c r="E106" i="32"/>
  <c r="E95" i="32"/>
  <c r="E97" i="32"/>
  <c r="E98" i="32"/>
  <c r="E87" i="32"/>
  <c r="E100" i="32"/>
  <c r="E105" i="32"/>
  <c r="E101" i="32"/>
  <c r="E94" i="32"/>
  <c r="E103" i="32"/>
  <c r="E89" i="32"/>
  <c r="F237" i="32"/>
  <c r="E129" i="32"/>
  <c r="E121" i="32"/>
  <c r="E125" i="32"/>
  <c r="E128" i="32"/>
  <c r="E130" i="32"/>
  <c r="E126" i="32"/>
  <c r="E123" i="32"/>
  <c r="E127" i="32"/>
  <c r="E181" i="32"/>
  <c r="E180" i="32"/>
  <c r="E182" i="32"/>
  <c r="E134" i="32"/>
  <c r="L134" i="32" s="1"/>
  <c r="E143" i="32"/>
  <c r="E145" i="32"/>
  <c r="E151" i="32"/>
  <c r="E150" i="32"/>
  <c r="E149" i="32"/>
  <c r="E142" i="32"/>
  <c r="E155" i="32"/>
  <c r="E152" i="32"/>
  <c r="E144" i="32"/>
  <c r="E141" i="32"/>
  <c r="E147" i="32"/>
  <c r="E146" i="32"/>
  <c r="E148" i="32"/>
  <c r="E154" i="32"/>
  <c r="E153" i="32"/>
  <c r="J237" i="32"/>
  <c r="E18" i="32"/>
  <c r="E11" i="32"/>
  <c r="E23" i="32"/>
  <c r="E19" i="32"/>
  <c r="E20" i="32"/>
  <c r="E12" i="32"/>
  <c r="E24" i="32"/>
  <c r="E25" i="32"/>
  <c r="E21" i="32"/>
  <c r="E13" i="32"/>
  <c r="E10" i="32"/>
  <c r="E22" i="32"/>
  <c r="AA1" i="32"/>
  <c r="AA26" i="32" s="1"/>
  <c r="E189" i="32"/>
  <c r="E195" i="32"/>
  <c r="E194" i="32"/>
  <c r="E196" i="32"/>
  <c r="E191" i="32"/>
  <c r="E190" i="32"/>
  <c r="E200" i="32"/>
  <c r="E187" i="32"/>
  <c r="E192" i="32"/>
  <c r="E198" i="32"/>
  <c r="E193" i="32"/>
  <c r="E186" i="32"/>
  <c r="E185" i="32"/>
  <c r="E197" i="32"/>
  <c r="E199" i="32"/>
  <c r="E218" i="32"/>
  <c r="E219" i="32"/>
  <c r="E221" i="32"/>
  <c r="E215" i="32"/>
  <c r="E217" i="32"/>
  <c r="E216" i="32"/>
  <c r="E220" i="32"/>
  <c r="E222" i="32"/>
  <c r="E42" i="32"/>
  <c r="E45" i="32"/>
  <c r="E51" i="32"/>
  <c r="E46" i="32"/>
  <c r="E43" i="32"/>
  <c r="E54" i="32"/>
  <c r="E30" i="32"/>
  <c r="E47" i="32"/>
  <c r="E48" i="32"/>
  <c r="E29" i="32"/>
  <c r="E41" i="32"/>
  <c r="E52" i="32"/>
  <c r="E49" i="32"/>
  <c r="E44" i="32"/>
  <c r="E50" i="32"/>
  <c r="E53" i="32"/>
  <c r="K237" i="32"/>
  <c r="E116" i="32"/>
  <c r="E115" i="32"/>
  <c r="E117" i="32"/>
  <c r="E112" i="32"/>
  <c r="E111" i="32"/>
  <c r="E113" i="32"/>
  <c r="E114" i="32"/>
  <c r="E110" i="32"/>
  <c r="E109" i="32"/>
  <c r="E118" i="32"/>
  <c r="E230" i="32"/>
  <c r="E9" i="32"/>
  <c r="E60" i="32"/>
  <c r="E64" i="32"/>
  <c r="E68" i="32"/>
  <c r="E72" i="32"/>
  <c r="E61" i="32"/>
  <c r="E67" i="32"/>
  <c r="E58" i="32"/>
  <c r="E73" i="32"/>
  <c r="E69" i="32"/>
  <c r="E62" i="32"/>
  <c r="E59" i="32"/>
  <c r="E71" i="32"/>
  <c r="E66" i="32"/>
  <c r="E63" i="32"/>
  <c r="E75" i="32"/>
  <c r="E70" i="32"/>
  <c r="E74" i="32"/>
  <c r="E57" i="32"/>
  <c r="E158" i="32"/>
  <c r="E160" i="32"/>
  <c r="E164" i="32"/>
  <c r="E161" i="32"/>
  <c r="E163" i="32"/>
  <c r="E162" i="32"/>
  <c r="E159" i="32"/>
  <c r="E408" i="31"/>
  <c r="E412" i="31"/>
  <c r="E414" i="31"/>
  <c r="E411" i="31"/>
  <c r="E409" i="31"/>
  <c r="E413" i="31"/>
  <c r="E418" i="31"/>
  <c r="E417" i="31"/>
  <c r="E410" i="31"/>
  <c r="E415" i="31"/>
  <c r="E421" i="31"/>
  <c r="L421" i="31" s="1"/>
  <c r="E419" i="31"/>
  <c r="E416" i="31"/>
  <c r="E406" i="31"/>
  <c r="E396" i="31"/>
  <c r="L396" i="31" s="1"/>
  <c r="E388" i="31"/>
  <c r="E389" i="31"/>
  <c r="E386" i="31"/>
  <c r="E387" i="31"/>
  <c r="E385" i="31"/>
  <c r="E384" i="31"/>
  <c r="E383" i="31"/>
  <c r="E310" i="31"/>
  <c r="E311" i="31"/>
  <c r="E263" i="31"/>
  <c r="E271" i="31"/>
  <c r="E272" i="31"/>
  <c r="E268" i="31"/>
  <c r="E269" i="31"/>
  <c r="E270" i="31"/>
  <c r="E266" i="31"/>
  <c r="E267" i="31"/>
  <c r="E273" i="31"/>
  <c r="E265" i="31"/>
  <c r="AF221" i="31"/>
  <c r="W221" i="31"/>
  <c r="AB207" i="31"/>
  <c r="E92" i="31"/>
  <c r="L92" i="31" s="1"/>
  <c r="E82" i="31"/>
  <c r="L82" i="31" s="1"/>
  <c r="E190" i="31"/>
  <c r="E175" i="31"/>
  <c r="L175" i="31" s="1"/>
  <c r="E194" i="31"/>
  <c r="E191" i="31"/>
  <c r="E199" i="31"/>
  <c r="E178" i="31"/>
  <c r="E181" i="31"/>
  <c r="E182" i="31"/>
  <c r="E192" i="31"/>
  <c r="E188" i="31"/>
  <c r="E197" i="31"/>
  <c r="E180" i="31"/>
  <c r="E179" i="31"/>
  <c r="E196" i="31"/>
  <c r="E198" i="31"/>
  <c r="E187" i="31"/>
  <c r="E195" i="31"/>
  <c r="E200" i="31"/>
  <c r="E184" i="31"/>
  <c r="E185" i="31"/>
  <c r="E193" i="31"/>
  <c r="E186" i="31"/>
  <c r="O155" i="31"/>
  <c r="S155" i="31"/>
  <c r="W155" i="31"/>
  <c r="AA155" i="31"/>
  <c r="AE155" i="31"/>
  <c r="P155" i="31"/>
  <c r="T155" i="31"/>
  <c r="X155" i="31"/>
  <c r="AB155" i="31"/>
  <c r="AF155" i="31"/>
  <c r="Q155" i="31"/>
  <c r="N155" i="31"/>
  <c r="R155" i="31"/>
  <c r="V155" i="31"/>
  <c r="Z155" i="31"/>
  <c r="AD155" i="31"/>
  <c r="AC155" i="31"/>
  <c r="U155" i="31"/>
  <c r="Y155" i="31"/>
  <c r="Z154" i="31"/>
  <c r="T154" i="31"/>
  <c r="Q154" i="31"/>
  <c r="N145" i="31"/>
  <c r="AA145" i="31"/>
  <c r="X145" i="31"/>
  <c r="U145" i="31"/>
  <c r="P158" i="31"/>
  <c r="O151" i="31"/>
  <c r="Z159" i="31"/>
  <c r="X246" i="31"/>
  <c r="Y492" i="31"/>
  <c r="S492" i="31"/>
  <c r="Z492" i="31"/>
  <c r="E20" i="31"/>
  <c r="L20" i="31" s="1"/>
  <c r="E54" i="31"/>
  <c r="L54" i="31" s="1"/>
  <c r="E34" i="31"/>
  <c r="E58" i="31"/>
  <c r="E56" i="31"/>
  <c r="E52" i="31"/>
  <c r="E37" i="31"/>
  <c r="E38" i="31"/>
  <c r="E44" i="31"/>
  <c r="E33" i="31"/>
  <c r="E26" i="31"/>
  <c r="E21" i="31"/>
  <c r="E12" i="31"/>
  <c r="E48" i="31"/>
  <c r="E51" i="31"/>
  <c r="E32" i="31"/>
  <c r="E29" i="31"/>
  <c r="E42" i="31"/>
  <c r="E46" i="31"/>
  <c r="E36" i="31"/>
  <c r="E17" i="31"/>
  <c r="E19" i="31"/>
  <c r="E18" i="31"/>
  <c r="E47" i="31"/>
  <c r="E39" i="31"/>
  <c r="E43" i="31"/>
  <c r="E22" i="31"/>
  <c r="E28" i="31"/>
  <c r="E15" i="31"/>
  <c r="E25" i="31"/>
  <c r="E16" i="31"/>
  <c r="E55" i="31"/>
  <c r="E45" i="31"/>
  <c r="E40" i="31"/>
  <c r="E41" i="31"/>
  <c r="E13" i="31"/>
  <c r="E14" i="31"/>
  <c r="E50" i="31"/>
  <c r="E31" i="31"/>
  <c r="E30" i="31"/>
  <c r="E35" i="31"/>
  <c r="E27" i="31"/>
  <c r="E24" i="31"/>
  <c r="E57" i="31"/>
  <c r="E49" i="31"/>
  <c r="E23" i="31"/>
  <c r="E65" i="31"/>
  <c r="L65" i="31" s="1"/>
  <c r="N246" i="31"/>
  <c r="X492" i="31"/>
  <c r="E61" i="31"/>
  <c r="L61" i="31" s="1"/>
  <c r="E72" i="31"/>
  <c r="L72" i="31" s="1"/>
  <c r="E63" i="31"/>
  <c r="L63" i="31" s="1"/>
  <c r="E71" i="31"/>
  <c r="L71" i="31" s="1"/>
  <c r="E59" i="31"/>
  <c r="L59" i="31" s="1"/>
  <c r="E60" i="31"/>
  <c r="L60" i="31" s="1"/>
  <c r="E10" i="31"/>
  <c r="L10" i="31" s="1"/>
  <c r="E68" i="31"/>
  <c r="L68" i="31" s="1"/>
  <c r="E11" i="31"/>
  <c r="L11" i="31" s="1"/>
  <c r="E67" i="31"/>
  <c r="L67" i="31" s="1"/>
  <c r="E62" i="31"/>
  <c r="E372" i="31"/>
  <c r="L372" i="31" s="1"/>
  <c r="E373" i="31"/>
  <c r="L373" i="31" s="1"/>
  <c r="E9" i="31"/>
  <c r="T492" i="31"/>
  <c r="V492" i="31"/>
  <c r="R492" i="31"/>
  <c r="O492" i="31"/>
  <c r="E381" i="31"/>
  <c r="E316" i="31"/>
  <c r="L316" i="31" s="1"/>
  <c r="E309" i="31"/>
  <c r="E307" i="31"/>
  <c r="E308" i="31"/>
  <c r="E312" i="31"/>
  <c r="AB492" i="31"/>
  <c r="AE492" i="31"/>
  <c r="AD360" i="31"/>
  <c r="E66" i="31"/>
  <c r="L66" i="31" s="1"/>
  <c r="E69" i="31"/>
  <c r="L69" i="31" s="1"/>
  <c r="E70" i="31"/>
  <c r="L70" i="31" s="1"/>
  <c r="P360" i="31"/>
  <c r="AF360" i="31"/>
  <c r="T77" i="31"/>
  <c r="P77" i="31"/>
  <c r="S77" i="31"/>
  <c r="O77" i="31"/>
  <c r="R77" i="31"/>
  <c r="N77" i="31"/>
  <c r="Q77" i="31"/>
  <c r="Y203" i="31"/>
  <c r="AA203" i="31"/>
  <c r="R203" i="31"/>
  <c r="P203" i="31"/>
  <c r="T203" i="31"/>
  <c r="E279" i="31"/>
  <c r="E274" i="31"/>
  <c r="E277" i="31"/>
  <c r="E275" i="31"/>
  <c r="E283" i="31"/>
  <c r="E282" i="31"/>
  <c r="E281" i="31"/>
  <c r="E280" i="31"/>
  <c r="E264" i="31"/>
  <c r="E276" i="31"/>
  <c r="E278" i="31"/>
  <c r="AB251" i="31"/>
  <c r="W251" i="31"/>
  <c r="AE258" i="31"/>
  <c r="AA258" i="31"/>
  <c r="W258" i="31"/>
  <c r="S258" i="31"/>
  <c r="O258" i="31"/>
  <c r="AD258" i="31"/>
  <c r="Z258" i="31"/>
  <c r="V258" i="31"/>
  <c r="R258" i="31"/>
  <c r="N258" i="31"/>
  <c r="AC258" i="31"/>
  <c r="Y258" i="31"/>
  <c r="U258" i="31"/>
  <c r="Q258" i="31"/>
  <c r="AF258" i="31"/>
  <c r="AB258" i="31"/>
  <c r="X258" i="31"/>
  <c r="T258" i="31"/>
  <c r="P258" i="31"/>
  <c r="E79" i="31"/>
  <c r="E81" i="31"/>
  <c r="E89" i="31"/>
  <c r="E78" i="31"/>
  <c r="E93" i="31"/>
  <c r="E83" i="31"/>
  <c r="E84" i="31"/>
  <c r="E87" i="31"/>
  <c r="E90" i="31"/>
  <c r="E85" i="31"/>
  <c r="E80" i="31"/>
  <c r="E91" i="31"/>
  <c r="E374" i="31"/>
  <c r="E375" i="31"/>
  <c r="E376" i="31"/>
  <c r="E378" i="31"/>
  <c r="L378" i="31" s="1"/>
  <c r="E392" i="31"/>
  <c r="E395" i="31"/>
  <c r="E391" i="31"/>
  <c r="E393" i="31"/>
  <c r="E390" i="31"/>
  <c r="E394" i="31"/>
  <c r="E398" i="31"/>
  <c r="E399" i="31"/>
  <c r="E397" i="31"/>
  <c r="E382" i="31"/>
  <c r="E400" i="31"/>
  <c r="E88" i="31"/>
  <c r="Y75" i="31"/>
  <c r="Z1" i="31"/>
  <c r="T250" i="31"/>
  <c r="E177" i="31"/>
  <c r="H233" i="6"/>
  <c r="H234" i="6" s="1"/>
  <c r="J174" i="6"/>
  <c r="K205" i="6"/>
  <c r="G233" i="6"/>
  <c r="G234" i="6" s="1"/>
  <c r="J205" i="6"/>
  <c r="J206" i="6" s="1"/>
  <c r="Q158" i="25"/>
  <c r="P158" i="25"/>
  <c r="T158" i="25"/>
  <c r="T159" i="25" s="1"/>
  <c r="O158" i="25"/>
  <c r="S158" i="25"/>
  <c r="S159" i="25" s="1"/>
  <c r="N158" i="25"/>
  <c r="R158" i="25"/>
  <c r="R159" i="25" s="1"/>
  <c r="F20" i="25"/>
  <c r="F21" i="25" s="1"/>
  <c r="J20" i="25"/>
  <c r="J21" i="25" s="1"/>
  <c r="F78" i="25"/>
  <c r="F79" i="25" s="1"/>
  <c r="H20" i="25"/>
  <c r="H21" i="25" s="1"/>
  <c r="I20" i="25"/>
  <c r="I21" i="25" s="1"/>
  <c r="F106" i="25"/>
  <c r="F107" i="25" s="1"/>
  <c r="F60" i="25"/>
  <c r="F61" i="25" s="1"/>
  <c r="K239" i="25"/>
  <c r="G239" i="25"/>
  <c r="J238" i="25"/>
  <c r="F238" i="25"/>
  <c r="I237" i="25"/>
  <c r="L236" i="25"/>
  <c r="H236" i="25"/>
  <c r="AE235" i="25"/>
  <c r="AA235" i="25"/>
  <c r="W235" i="25"/>
  <c r="S235" i="25"/>
  <c r="O235" i="25"/>
  <c r="K235" i="25"/>
  <c r="G235" i="25"/>
  <c r="J234" i="25"/>
  <c r="F234" i="25"/>
  <c r="AC233" i="25"/>
  <c r="Y233" i="25"/>
  <c r="U233" i="25"/>
  <c r="Q233" i="25"/>
  <c r="M233" i="25"/>
  <c r="I233" i="25"/>
  <c r="H232" i="25"/>
  <c r="K231" i="25"/>
  <c r="G231" i="25"/>
  <c r="J230" i="25"/>
  <c r="F230" i="25"/>
  <c r="I229" i="25"/>
  <c r="AF228" i="25"/>
  <c r="AB228" i="25"/>
  <c r="X228" i="25"/>
  <c r="T228" i="25"/>
  <c r="J239" i="25"/>
  <c r="F239" i="25"/>
  <c r="I238" i="25"/>
  <c r="L237" i="25"/>
  <c r="H237" i="25"/>
  <c r="K236" i="25"/>
  <c r="G236" i="25"/>
  <c r="AD235" i="25"/>
  <c r="Z235" i="25"/>
  <c r="V235" i="25"/>
  <c r="R235" i="25"/>
  <c r="N235" i="25"/>
  <c r="J235" i="25"/>
  <c r="F235" i="25"/>
  <c r="I234" i="25"/>
  <c r="AF233" i="25"/>
  <c r="AB233" i="25"/>
  <c r="X233" i="25"/>
  <c r="T233" i="25"/>
  <c r="P233" i="25"/>
  <c r="L233" i="25"/>
  <c r="H233" i="25"/>
  <c r="K232" i="25"/>
  <c r="G232" i="25"/>
  <c r="J231" i="25"/>
  <c r="F231" i="25"/>
  <c r="I230" i="25"/>
  <c r="I239" i="25"/>
  <c r="H238" i="25"/>
  <c r="K237" i="25"/>
  <c r="G237" i="25"/>
  <c r="J236" i="25"/>
  <c r="F236" i="25"/>
  <c r="AC235" i="25"/>
  <c r="Y235" i="25"/>
  <c r="U235" i="25"/>
  <c r="Q235" i="25"/>
  <c r="M235" i="25"/>
  <c r="I235" i="25"/>
  <c r="L234" i="25"/>
  <c r="H234" i="25"/>
  <c r="AE233" i="25"/>
  <c r="AA233" i="25"/>
  <c r="W233" i="25"/>
  <c r="S233" i="25"/>
  <c r="O233" i="25"/>
  <c r="K233" i="25"/>
  <c r="G233" i="25"/>
  <c r="J232" i="25"/>
  <c r="F232" i="25"/>
  <c r="I231" i="25"/>
  <c r="H230" i="25"/>
  <c r="K229" i="25"/>
  <c r="G229" i="25"/>
  <c r="AD228" i="25"/>
  <c r="Z228" i="25"/>
  <c r="V228" i="25"/>
  <c r="R228" i="25"/>
  <c r="H239" i="25"/>
  <c r="K238" i="25"/>
  <c r="G238" i="25"/>
  <c r="J237" i="25"/>
  <c r="F237" i="25"/>
  <c r="I236" i="25"/>
  <c r="AF235" i="25"/>
  <c r="AB235" i="25"/>
  <c r="X235" i="25"/>
  <c r="T235" i="25"/>
  <c r="P235" i="25"/>
  <c r="L235" i="25"/>
  <c r="H235" i="25"/>
  <c r="K234" i="25"/>
  <c r="G234" i="25"/>
  <c r="AD233" i="25"/>
  <c r="Z233" i="25"/>
  <c r="V233" i="25"/>
  <c r="R233" i="25"/>
  <c r="N233" i="25"/>
  <c r="J233" i="25"/>
  <c r="F233" i="25"/>
  <c r="I232" i="25"/>
  <c r="H231" i="25"/>
  <c r="K230" i="25"/>
  <c r="G230" i="25"/>
  <c r="J229" i="25"/>
  <c r="AC228" i="25"/>
  <c r="U228" i="25"/>
  <c r="O228" i="25"/>
  <c r="K228" i="25"/>
  <c r="G228" i="25"/>
  <c r="J227" i="25"/>
  <c r="F227" i="25"/>
  <c r="I226" i="25"/>
  <c r="AF225" i="25"/>
  <c r="AB225" i="25"/>
  <c r="X225" i="25"/>
  <c r="T225" i="25"/>
  <c r="P225" i="25"/>
  <c r="L225" i="25"/>
  <c r="H225" i="25"/>
  <c r="AE224" i="25"/>
  <c r="AA224" i="25"/>
  <c r="W224" i="25"/>
  <c r="S224" i="25"/>
  <c r="O224" i="25"/>
  <c r="K224" i="25"/>
  <c r="G224" i="25"/>
  <c r="J223" i="25"/>
  <c r="F223" i="25"/>
  <c r="AC222" i="25"/>
  <c r="Y222" i="25"/>
  <c r="U222" i="25"/>
  <c r="Q222" i="25"/>
  <c r="M222" i="25"/>
  <c r="I222" i="25"/>
  <c r="L221" i="25"/>
  <c r="H221" i="25"/>
  <c r="AE220" i="25"/>
  <c r="AA220" i="25"/>
  <c r="W220" i="25"/>
  <c r="S220" i="25"/>
  <c r="O220" i="25"/>
  <c r="K220" i="25"/>
  <c r="G220" i="25"/>
  <c r="AD219" i="25"/>
  <c r="Z219" i="25"/>
  <c r="V219" i="25"/>
  <c r="R219" i="25"/>
  <c r="N219" i="25"/>
  <c r="J219" i="25"/>
  <c r="F219" i="25"/>
  <c r="AC218" i="25"/>
  <c r="Y218" i="25"/>
  <c r="U218" i="25"/>
  <c r="Q218" i="25"/>
  <c r="M218" i="25"/>
  <c r="I218" i="25"/>
  <c r="AE217" i="25"/>
  <c r="AA217" i="25"/>
  <c r="W217" i="25"/>
  <c r="S217" i="25"/>
  <c r="O217" i="25"/>
  <c r="K217" i="25"/>
  <c r="G217" i="25"/>
  <c r="H229" i="25"/>
  <c r="AA228" i="25"/>
  <c r="S228" i="25"/>
  <c r="N228" i="25"/>
  <c r="J228" i="25"/>
  <c r="F228" i="25"/>
  <c r="I227" i="25"/>
  <c r="H226" i="25"/>
  <c r="AE225" i="25"/>
  <c r="AA225" i="25"/>
  <c r="W225" i="25"/>
  <c r="S225" i="25"/>
  <c r="O225" i="25"/>
  <c r="K225" i="25"/>
  <c r="G225" i="25"/>
  <c r="AD224" i="25"/>
  <c r="Z224" i="25"/>
  <c r="V224" i="25"/>
  <c r="R224" i="25"/>
  <c r="N224" i="25"/>
  <c r="J224" i="25"/>
  <c r="F224" i="25"/>
  <c r="I223" i="25"/>
  <c r="AF222" i="25"/>
  <c r="AB222" i="25"/>
  <c r="X222" i="25"/>
  <c r="T222" i="25"/>
  <c r="P222" i="25"/>
  <c r="L222" i="25"/>
  <c r="H222" i="25"/>
  <c r="K221" i="25"/>
  <c r="G221" i="25"/>
  <c r="AD220" i="25"/>
  <c r="Z220" i="25"/>
  <c r="V220" i="25"/>
  <c r="R220" i="25"/>
  <c r="N220" i="25"/>
  <c r="J220" i="25"/>
  <c r="F220" i="25"/>
  <c r="AC219" i="25"/>
  <c r="Y219" i="25"/>
  <c r="U219" i="25"/>
  <c r="Q219" i="25"/>
  <c r="F229" i="25"/>
  <c r="Y228" i="25"/>
  <c r="Q228" i="25"/>
  <c r="M228" i="25"/>
  <c r="I228" i="25"/>
  <c r="H227" i="25"/>
  <c r="K226" i="25"/>
  <c r="G226" i="25"/>
  <c r="AD225" i="25"/>
  <c r="Z225" i="25"/>
  <c r="V225" i="25"/>
  <c r="R225" i="25"/>
  <c r="N225" i="25"/>
  <c r="J225" i="25"/>
  <c r="F225" i="25"/>
  <c r="AC224" i="25"/>
  <c r="Y224" i="25"/>
  <c r="U224" i="25"/>
  <c r="Q224" i="25"/>
  <c r="M224" i="25"/>
  <c r="I224" i="25"/>
  <c r="L223" i="25"/>
  <c r="H223" i="25"/>
  <c r="AE222" i="25"/>
  <c r="AA222" i="25"/>
  <c r="W222" i="25"/>
  <c r="S222" i="25"/>
  <c r="O222" i="25"/>
  <c r="K222" i="25"/>
  <c r="G222" i="25"/>
  <c r="J221" i="25"/>
  <c r="F221" i="25"/>
  <c r="AC220" i="25"/>
  <c r="Y220" i="25"/>
  <c r="U220" i="25"/>
  <c r="Q220" i="25"/>
  <c r="M220" i="25"/>
  <c r="I220" i="25"/>
  <c r="AF219" i="25"/>
  <c r="AB219" i="25"/>
  <c r="X219" i="25"/>
  <c r="T219" i="25"/>
  <c r="P219" i="25"/>
  <c r="AE228" i="25"/>
  <c r="W228" i="25"/>
  <c r="P228" i="25"/>
  <c r="L228" i="25"/>
  <c r="H228" i="25"/>
  <c r="K227" i="25"/>
  <c r="G227" i="25"/>
  <c r="J226" i="25"/>
  <c r="F226" i="25"/>
  <c r="AC225" i="25"/>
  <c r="Y225" i="25"/>
  <c r="U225" i="25"/>
  <c r="Q225" i="25"/>
  <c r="M225" i="25"/>
  <c r="I225" i="25"/>
  <c r="AF224" i="25"/>
  <c r="AB224" i="25"/>
  <c r="X224" i="25"/>
  <c r="T224" i="25"/>
  <c r="P224" i="25"/>
  <c r="L224" i="25"/>
  <c r="H224" i="25"/>
  <c r="K223" i="25"/>
  <c r="G223" i="25"/>
  <c r="AD222" i="25"/>
  <c r="Z222" i="25"/>
  <c r="V222" i="25"/>
  <c r="R222" i="25"/>
  <c r="N222" i="25"/>
  <c r="J222" i="25"/>
  <c r="F222" i="25"/>
  <c r="I221" i="25"/>
  <c r="AF220" i="25"/>
  <c r="AB220" i="25"/>
  <c r="X220" i="25"/>
  <c r="T220" i="25"/>
  <c r="P220" i="25"/>
  <c r="L220" i="25"/>
  <c r="H220" i="25"/>
  <c r="AE219" i="25"/>
  <c r="AA219" i="25"/>
  <c r="W219" i="25"/>
  <c r="S219" i="25"/>
  <c r="O219" i="25"/>
  <c r="K219" i="25"/>
  <c r="G219" i="25"/>
  <c r="AD218" i="25"/>
  <c r="Z218" i="25"/>
  <c r="V218" i="25"/>
  <c r="R218" i="25"/>
  <c r="N218" i="25"/>
  <c r="J218" i="25"/>
  <c r="F218" i="25"/>
  <c r="AF217" i="25"/>
  <c r="AB217" i="25"/>
  <c r="X217" i="25"/>
  <c r="T217" i="25"/>
  <c r="M219" i="25"/>
  <c r="AF218" i="25"/>
  <c r="X218" i="25"/>
  <c r="P218" i="25"/>
  <c r="H218" i="25"/>
  <c r="AD217" i="25"/>
  <c r="V217" i="25"/>
  <c r="P217" i="25"/>
  <c r="J217" i="25"/>
  <c r="H216" i="25"/>
  <c r="K215" i="25"/>
  <c r="G215" i="25"/>
  <c r="J214" i="25"/>
  <c r="F214" i="25"/>
  <c r="AC213" i="25"/>
  <c r="Y213" i="25"/>
  <c r="U213" i="25"/>
  <c r="Q213" i="25"/>
  <c r="M213" i="25"/>
  <c r="I213" i="25"/>
  <c r="AF212" i="25"/>
  <c r="AB212" i="25"/>
  <c r="X212" i="25"/>
  <c r="T212" i="25"/>
  <c r="P212" i="25"/>
  <c r="L212" i="25"/>
  <c r="H212" i="25"/>
  <c r="AE211" i="25"/>
  <c r="AA211" i="25"/>
  <c r="W211" i="25"/>
  <c r="S211" i="25"/>
  <c r="O211" i="25"/>
  <c r="K211" i="25"/>
  <c r="G211" i="25"/>
  <c r="AD210" i="25"/>
  <c r="Z210" i="25"/>
  <c r="V210" i="25"/>
  <c r="R210" i="25"/>
  <c r="N210" i="25"/>
  <c r="J210" i="25"/>
  <c r="F210" i="25"/>
  <c r="AC209" i="25"/>
  <c r="Y209" i="25"/>
  <c r="U209" i="25"/>
  <c r="Q209" i="25"/>
  <c r="M209" i="25"/>
  <c r="I209" i="25"/>
  <c r="AF208" i="25"/>
  <c r="AB208" i="25"/>
  <c r="X208" i="25"/>
  <c r="T208" i="25"/>
  <c r="P208" i="25"/>
  <c r="L208" i="25"/>
  <c r="H208" i="25"/>
  <c r="AE207" i="25"/>
  <c r="AA207" i="25"/>
  <c r="W207" i="25"/>
  <c r="S207" i="25"/>
  <c r="O207" i="25"/>
  <c r="K207" i="25"/>
  <c r="G207" i="25"/>
  <c r="AD206" i="25"/>
  <c r="Z206" i="25"/>
  <c r="V206" i="25"/>
  <c r="R206" i="25"/>
  <c r="N206" i="25"/>
  <c r="J206" i="25"/>
  <c r="F206" i="25"/>
  <c r="AC205" i="25"/>
  <c r="Y205" i="25"/>
  <c r="U205" i="25"/>
  <c r="Q205" i="25"/>
  <c r="M205" i="25"/>
  <c r="I205" i="25"/>
  <c r="AF204" i="25"/>
  <c r="AB204" i="25"/>
  <c r="X204" i="25"/>
  <c r="T204" i="25"/>
  <c r="P204" i="25"/>
  <c r="L204" i="25"/>
  <c r="H204" i="25"/>
  <c r="AE203" i="25"/>
  <c r="AA203" i="25"/>
  <c r="W203" i="25"/>
  <c r="S203" i="25"/>
  <c r="O203" i="25"/>
  <c r="K203" i="25"/>
  <c r="G203" i="25"/>
  <c r="J202" i="25"/>
  <c r="F202" i="25"/>
  <c r="AC201" i="25"/>
  <c r="Y201" i="25"/>
  <c r="U201" i="25"/>
  <c r="Q201" i="25"/>
  <c r="L219" i="25"/>
  <c r="AE218" i="25"/>
  <c r="W218" i="25"/>
  <c r="O218" i="25"/>
  <c r="G218" i="25"/>
  <c r="AC217" i="25"/>
  <c r="U217" i="25"/>
  <c r="N217" i="25"/>
  <c r="I217" i="25"/>
  <c r="K216" i="25"/>
  <c r="G216" i="25"/>
  <c r="J215" i="25"/>
  <c r="F215" i="25"/>
  <c r="I214" i="25"/>
  <c r="AF213" i="25"/>
  <c r="AB213" i="25"/>
  <c r="X213" i="25"/>
  <c r="T213" i="25"/>
  <c r="P213" i="25"/>
  <c r="L213" i="25"/>
  <c r="H213" i="25"/>
  <c r="AE212" i="25"/>
  <c r="AA212" i="25"/>
  <c r="W212" i="25"/>
  <c r="S212" i="25"/>
  <c r="O212" i="25"/>
  <c r="K212" i="25"/>
  <c r="G212" i="25"/>
  <c r="AD211" i="25"/>
  <c r="Z211" i="25"/>
  <c r="V211" i="25"/>
  <c r="R211" i="25"/>
  <c r="N211" i="25"/>
  <c r="J211" i="25"/>
  <c r="F211" i="25"/>
  <c r="AC210" i="25"/>
  <c r="Y210" i="25"/>
  <c r="U210" i="25"/>
  <c r="Q210" i="25"/>
  <c r="M210" i="25"/>
  <c r="I210" i="25"/>
  <c r="AF209" i="25"/>
  <c r="AB209" i="25"/>
  <c r="X209" i="25"/>
  <c r="T209" i="25"/>
  <c r="P209" i="25"/>
  <c r="L209" i="25"/>
  <c r="H209" i="25"/>
  <c r="AE208" i="25"/>
  <c r="AA208" i="25"/>
  <c r="W208" i="25"/>
  <c r="S208" i="25"/>
  <c r="O208" i="25"/>
  <c r="K208" i="25"/>
  <c r="G208" i="25"/>
  <c r="AD207" i="25"/>
  <c r="Z207" i="25"/>
  <c r="V207" i="25"/>
  <c r="R207" i="25"/>
  <c r="N207" i="25"/>
  <c r="J207" i="25"/>
  <c r="F207" i="25"/>
  <c r="AC206" i="25"/>
  <c r="Y206" i="25"/>
  <c r="U206" i="25"/>
  <c r="Q206" i="25"/>
  <c r="M206" i="25"/>
  <c r="I206" i="25"/>
  <c r="I219" i="25"/>
  <c r="AB218" i="25"/>
  <c r="T218" i="25"/>
  <c r="L218" i="25"/>
  <c r="Z217" i="25"/>
  <c r="R217" i="25"/>
  <c r="M217" i="25"/>
  <c r="H217" i="25"/>
  <c r="J216" i="25"/>
  <c r="F216" i="25"/>
  <c r="I215" i="25"/>
  <c r="H214" i="25"/>
  <c r="AE213" i="25"/>
  <c r="AA213" i="25"/>
  <c r="W213" i="25"/>
  <c r="S213" i="25"/>
  <c r="O213" i="25"/>
  <c r="K213" i="25"/>
  <c r="G213" i="25"/>
  <c r="AD212" i="25"/>
  <c r="Z212" i="25"/>
  <c r="V212" i="25"/>
  <c r="R212" i="25"/>
  <c r="N212" i="25"/>
  <c r="J212" i="25"/>
  <c r="F212" i="25"/>
  <c r="AC211" i="25"/>
  <c r="Y211" i="25"/>
  <c r="U211" i="25"/>
  <c r="Q211" i="25"/>
  <c r="M211" i="25"/>
  <c r="I211" i="25"/>
  <c r="AF210" i="25"/>
  <c r="AB210" i="25"/>
  <c r="X210" i="25"/>
  <c r="T210" i="25"/>
  <c r="P210" i="25"/>
  <c r="L210" i="25"/>
  <c r="H210" i="25"/>
  <c r="AE209" i="25"/>
  <c r="AA209" i="25"/>
  <c r="W209" i="25"/>
  <c r="S209" i="25"/>
  <c r="O209" i="25"/>
  <c r="K209" i="25"/>
  <c r="G209" i="25"/>
  <c r="AD208" i="25"/>
  <c r="Z208" i="25"/>
  <c r="V208" i="25"/>
  <c r="R208" i="25"/>
  <c r="N208" i="25"/>
  <c r="J208" i="25"/>
  <c r="F208" i="25"/>
  <c r="AC207" i="25"/>
  <c r="Y207" i="25"/>
  <c r="U207" i="25"/>
  <c r="Q207" i="25"/>
  <c r="M207" i="25"/>
  <c r="I207" i="25"/>
  <c r="AF206" i="25"/>
  <c r="AB206" i="25"/>
  <c r="X206" i="25"/>
  <c r="T206" i="25"/>
  <c r="P206" i="25"/>
  <c r="L206" i="25"/>
  <c r="H206" i="25"/>
  <c r="H219" i="25"/>
  <c r="AA218" i="25"/>
  <c r="S218" i="25"/>
  <c r="K218" i="25"/>
  <c r="Y217" i="25"/>
  <c r="Q217" i="25"/>
  <c r="L217" i="25"/>
  <c r="F217" i="25"/>
  <c r="I216" i="25"/>
  <c r="H215" i="25"/>
  <c r="K214" i="25"/>
  <c r="G214" i="25"/>
  <c r="AD213" i="25"/>
  <c r="Z213" i="25"/>
  <c r="V213" i="25"/>
  <c r="R213" i="25"/>
  <c r="N213" i="25"/>
  <c r="J213" i="25"/>
  <c r="F213" i="25"/>
  <c r="AC212" i="25"/>
  <c r="Y212" i="25"/>
  <c r="U212" i="25"/>
  <c r="Q212" i="25"/>
  <c r="M212" i="25"/>
  <c r="I212" i="25"/>
  <c r="AF211" i="25"/>
  <c r="AB211" i="25"/>
  <c r="X211" i="25"/>
  <c r="T211" i="25"/>
  <c r="P211" i="25"/>
  <c r="L211" i="25"/>
  <c r="H211" i="25"/>
  <c r="AE210" i="25"/>
  <c r="AA210" i="25"/>
  <c r="W210" i="25"/>
  <c r="S210" i="25"/>
  <c r="O210" i="25"/>
  <c r="K210" i="25"/>
  <c r="G210" i="25"/>
  <c r="AD209" i="25"/>
  <c r="Z209" i="25"/>
  <c r="V209" i="25"/>
  <c r="R209" i="25"/>
  <c r="N209" i="25"/>
  <c r="J209" i="25"/>
  <c r="F209" i="25"/>
  <c r="AC208" i="25"/>
  <c r="Y208" i="25"/>
  <c r="U208" i="25"/>
  <c r="Q208" i="25"/>
  <c r="M208" i="25"/>
  <c r="I208" i="25"/>
  <c r="AF207" i="25"/>
  <c r="AB207" i="25"/>
  <c r="X207" i="25"/>
  <c r="T207" i="25"/>
  <c r="P207" i="25"/>
  <c r="L207" i="25"/>
  <c r="H207" i="25"/>
  <c r="AE206" i="25"/>
  <c r="AA206" i="25"/>
  <c r="W206" i="25"/>
  <c r="S206" i="25"/>
  <c r="O206" i="25"/>
  <c r="K206" i="25"/>
  <c r="G206" i="25"/>
  <c r="AD205" i="25"/>
  <c r="Z205" i="25"/>
  <c r="V205" i="25"/>
  <c r="R205" i="25"/>
  <c r="N205" i="25"/>
  <c r="J205" i="25"/>
  <c r="F205" i="25"/>
  <c r="AC204" i="25"/>
  <c r="Y204" i="25"/>
  <c r="U204" i="25"/>
  <c r="Q204" i="25"/>
  <c r="M204" i="25"/>
  <c r="I204" i="25"/>
  <c r="AF203" i="25"/>
  <c r="AB203" i="25"/>
  <c r="X203" i="25"/>
  <c r="T203" i="25"/>
  <c r="P203" i="25"/>
  <c r="L203" i="25"/>
  <c r="H203" i="25"/>
  <c r="AF205" i="25"/>
  <c r="X205" i="25"/>
  <c r="P205" i="25"/>
  <c r="H205" i="25"/>
  <c r="AA204" i="25"/>
  <c r="S204" i="25"/>
  <c r="K204" i="25"/>
  <c r="AD203" i="25"/>
  <c r="V203" i="25"/>
  <c r="N203" i="25"/>
  <c r="F203" i="25"/>
  <c r="K202" i="25"/>
  <c r="AF201" i="25"/>
  <c r="AA201" i="25"/>
  <c r="V201" i="25"/>
  <c r="P201" i="25"/>
  <c r="L201" i="25"/>
  <c r="H201" i="25"/>
  <c r="AE200" i="25"/>
  <c r="AA200" i="25"/>
  <c r="W200" i="25"/>
  <c r="S200" i="25"/>
  <c r="O200" i="25"/>
  <c r="K200" i="25"/>
  <c r="G200" i="25"/>
  <c r="AD199" i="25"/>
  <c r="Z199" i="25"/>
  <c r="V199" i="25"/>
  <c r="R199" i="25"/>
  <c r="N199" i="25"/>
  <c r="J199" i="25"/>
  <c r="F199" i="25"/>
  <c r="AC198" i="25"/>
  <c r="Y198" i="25"/>
  <c r="U198" i="25"/>
  <c r="Q198" i="25"/>
  <c r="M198" i="25"/>
  <c r="I198" i="25"/>
  <c r="AF197" i="25"/>
  <c r="AB197" i="25"/>
  <c r="X197" i="25"/>
  <c r="T197" i="25"/>
  <c r="P197" i="25"/>
  <c r="L197" i="25"/>
  <c r="H197" i="25"/>
  <c r="K196" i="25"/>
  <c r="G196" i="25"/>
  <c r="AD195" i="25"/>
  <c r="Z195" i="25"/>
  <c r="V195" i="25"/>
  <c r="R195" i="25"/>
  <c r="N195" i="25"/>
  <c r="J195" i="25"/>
  <c r="F195" i="25"/>
  <c r="AC194" i="25"/>
  <c r="Y194" i="25"/>
  <c r="U194" i="25"/>
  <c r="Q194" i="25"/>
  <c r="M194" i="25"/>
  <c r="I194" i="25"/>
  <c r="AF193" i="25"/>
  <c r="AB193" i="25"/>
  <c r="X193" i="25"/>
  <c r="T193" i="25"/>
  <c r="P193" i="25"/>
  <c r="L193" i="25"/>
  <c r="H193" i="25"/>
  <c r="K192" i="25"/>
  <c r="G192" i="25"/>
  <c r="AD191" i="25"/>
  <c r="AE205" i="25"/>
  <c r="W205" i="25"/>
  <c r="O205" i="25"/>
  <c r="G205" i="25"/>
  <c r="Z204" i="25"/>
  <c r="R204" i="25"/>
  <c r="J204" i="25"/>
  <c r="AC203" i="25"/>
  <c r="U203" i="25"/>
  <c r="M203" i="25"/>
  <c r="I202" i="25"/>
  <c r="AE201" i="25"/>
  <c r="Z201" i="25"/>
  <c r="T201" i="25"/>
  <c r="O201" i="25"/>
  <c r="K201" i="25"/>
  <c r="G201" i="25"/>
  <c r="AD200" i="25"/>
  <c r="Z200" i="25"/>
  <c r="V200" i="25"/>
  <c r="R200" i="25"/>
  <c r="N200" i="25"/>
  <c r="J200" i="25"/>
  <c r="F200" i="25"/>
  <c r="AC199" i="25"/>
  <c r="Y199" i="25"/>
  <c r="U199" i="25"/>
  <c r="Q199" i="25"/>
  <c r="M199" i="25"/>
  <c r="I199" i="25"/>
  <c r="AF198" i="25"/>
  <c r="AB198" i="25"/>
  <c r="X198" i="25"/>
  <c r="T198" i="25"/>
  <c r="P198" i="25"/>
  <c r="L198" i="25"/>
  <c r="H198" i="25"/>
  <c r="AE197" i="25"/>
  <c r="AA197" i="25"/>
  <c r="W197" i="25"/>
  <c r="S197" i="25"/>
  <c r="O197" i="25"/>
  <c r="K197" i="25"/>
  <c r="G197" i="25"/>
  <c r="J196" i="25"/>
  <c r="F196" i="25"/>
  <c r="AC195" i="25"/>
  <c r="Y195" i="25"/>
  <c r="U195" i="25"/>
  <c r="Q195" i="25"/>
  <c r="M195" i="25"/>
  <c r="I195" i="25"/>
  <c r="AF194" i="25"/>
  <c r="AB194" i="25"/>
  <c r="X194" i="25"/>
  <c r="T194" i="25"/>
  <c r="P194" i="25"/>
  <c r="L194" i="25"/>
  <c r="H194" i="25"/>
  <c r="AE193" i="25"/>
  <c r="AA193" i="25"/>
  <c r="W193" i="25"/>
  <c r="S193" i="25"/>
  <c r="O193" i="25"/>
  <c r="K193" i="25"/>
  <c r="G193" i="25"/>
  <c r="J192" i="25"/>
  <c r="AB205" i="25"/>
  <c r="T205" i="25"/>
  <c r="L205" i="25"/>
  <c r="AE204" i="25"/>
  <c r="W204" i="25"/>
  <c r="O204" i="25"/>
  <c r="G204" i="25"/>
  <c r="Z203" i="25"/>
  <c r="R203" i="25"/>
  <c r="J203" i="25"/>
  <c r="H202" i="25"/>
  <c r="AD201" i="25"/>
  <c r="X201" i="25"/>
  <c r="S201" i="25"/>
  <c r="N201" i="25"/>
  <c r="J201" i="25"/>
  <c r="F201" i="25"/>
  <c r="AC200" i="25"/>
  <c r="Y200" i="25"/>
  <c r="U200" i="25"/>
  <c r="Q200" i="25"/>
  <c r="M200" i="25"/>
  <c r="I200" i="25"/>
  <c r="AF199" i="25"/>
  <c r="AB199" i="25"/>
  <c r="X199" i="25"/>
  <c r="T199" i="25"/>
  <c r="P199" i="25"/>
  <c r="L199" i="25"/>
  <c r="H199" i="25"/>
  <c r="AE198" i="25"/>
  <c r="AA198" i="25"/>
  <c r="W198" i="25"/>
  <c r="S198" i="25"/>
  <c r="O198" i="25"/>
  <c r="K198" i="25"/>
  <c r="G198" i="25"/>
  <c r="AD197" i="25"/>
  <c r="Z197" i="25"/>
  <c r="V197" i="25"/>
  <c r="R197" i="25"/>
  <c r="N197" i="25"/>
  <c r="J197" i="25"/>
  <c r="F197" i="25"/>
  <c r="I196" i="25"/>
  <c r="AF195" i="25"/>
  <c r="AB195" i="25"/>
  <c r="X195" i="25"/>
  <c r="T195" i="25"/>
  <c r="P195" i="25"/>
  <c r="L195" i="25"/>
  <c r="H195" i="25"/>
  <c r="AE194" i="25"/>
  <c r="AA194" i="25"/>
  <c r="W194" i="25"/>
  <c r="S194" i="25"/>
  <c r="O194" i="25"/>
  <c r="K194" i="25"/>
  <c r="G194" i="25"/>
  <c r="AD193" i="25"/>
  <c r="Z193" i="25"/>
  <c r="V193" i="25"/>
  <c r="R193" i="25"/>
  <c r="N193" i="25"/>
  <c r="J193" i="25"/>
  <c r="F193" i="25"/>
  <c r="I192" i="25"/>
  <c r="AF191" i="25"/>
  <c r="AB191" i="25"/>
  <c r="X191" i="25"/>
  <c r="T191" i="25"/>
  <c r="P191" i="25"/>
  <c r="AA205" i="25"/>
  <c r="S205" i="25"/>
  <c r="K205" i="25"/>
  <c r="AD204" i="25"/>
  <c r="V204" i="25"/>
  <c r="N204" i="25"/>
  <c r="F204" i="25"/>
  <c r="Y203" i="25"/>
  <c r="Q203" i="25"/>
  <c r="I203" i="25"/>
  <c r="G202" i="25"/>
  <c r="AB201" i="25"/>
  <c r="W201" i="25"/>
  <c r="R201" i="25"/>
  <c r="M201" i="25"/>
  <c r="I201" i="25"/>
  <c r="AF200" i="25"/>
  <c r="AB200" i="25"/>
  <c r="X200" i="25"/>
  <c r="T200" i="25"/>
  <c r="P200" i="25"/>
  <c r="L200" i="25"/>
  <c r="H200" i="25"/>
  <c r="AE199" i="25"/>
  <c r="AA199" i="25"/>
  <c r="W199" i="25"/>
  <c r="S199" i="25"/>
  <c r="O199" i="25"/>
  <c r="K199" i="25"/>
  <c r="G199" i="25"/>
  <c r="AD198" i="25"/>
  <c r="Z198" i="25"/>
  <c r="V198" i="25"/>
  <c r="R198" i="25"/>
  <c r="N198" i="25"/>
  <c r="J198" i="25"/>
  <c r="F198" i="25"/>
  <c r="AC197" i="25"/>
  <c r="Y197" i="25"/>
  <c r="U197" i="25"/>
  <c r="Q197" i="25"/>
  <c r="M197" i="25"/>
  <c r="I197" i="25"/>
  <c r="H196" i="25"/>
  <c r="AE195" i="25"/>
  <c r="AA195" i="25"/>
  <c r="W195" i="25"/>
  <c r="S195" i="25"/>
  <c r="O195" i="25"/>
  <c r="K195" i="25"/>
  <c r="G195" i="25"/>
  <c r="AD194" i="25"/>
  <c r="Z194" i="25"/>
  <c r="V194" i="25"/>
  <c r="R194" i="25"/>
  <c r="N194" i="25"/>
  <c r="J194" i="25"/>
  <c r="F194" i="25"/>
  <c r="AC193" i="25"/>
  <c r="Y193" i="25"/>
  <c r="U193" i="25"/>
  <c r="Q193" i="25"/>
  <c r="M193" i="25"/>
  <c r="I193" i="25"/>
  <c r="H192" i="25"/>
  <c r="AE191" i="25"/>
  <c r="AA191" i="25"/>
  <c r="W191" i="25"/>
  <c r="S191" i="25"/>
  <c r="O191" i="25"/>
  <c r="K191" i="25"/>
  <c r="F192" i="25"/>
  <c r="V191" i="25"/>
  <c r="N191" i="25"/>
  <c r="I191" i="25"/>
  <c r="AF190" i="25"/>
  <c r="AB190" i="25"/>
  <c r="X190" i="25"/>
  <c r="T190" i="25"/>
  <c r="P190" i="25"/>
  <c r="L190" i="25"/>
  <c r="H190" i="25"/>
  <c r="AE189" i="25"/>
  <c r="AA189" i="25"/>
  <c r="W189" i="25"/>
  <c r="S189" i="25"/>
  <c r="O189" i="25"/>
  <c r="K189" i="25"/>
  <c r="G189" i="25"/>
  <c r="AD188" i="25"/>
  <c r="Z188" i="25"/>
  <c r="V188" i="25"/>
  <c r="R188" i="25"/>
  <c r="N188" i="25"/>
  <c r="J188" i="25"/>
  <c r="F188" i="25"/>
  <c r="AC187" i="25"/>
  <c r="Y187" i="25"/>
  <c r="U187" i="25"/>
  <c r="Q187" i="25"/>
  <c r="M187" i="25"/>
  <c r="I187" i="25"/>
  <c r="AF186" i="25"/>
  <c r="AB186" i="25"/>
  <c r="X186" i="25"/>
  <c r="T186" i="25"/>
  <c r="P186" i="25"/>
  <c r="L186" i="25"/>
  <c r="H186" i="25"/>
  <c r="AE185" i="25"/>
  <c r="AA185" i="25"/>
  <c r="W185" i="25"/>
  <c r="S185" i="25"/>
  <c r="O185" i="25"/>
  <c r="K185" i="25"/>
  <c r="G185" i="25"/>
  <c r="AD184" i="25"/>
  <c r="Z184" i="25"/>
  <c r="V184" i="25"/>
  <c r="R184" i="25"/>
  <c r="N184" i="25"/>
  <c r="J184" i="25"/>
  <c r="F184" i="25"/>
  <c r="AC183" i="25"/>
  <c r="Y183" i="25"/>
  <c r="U183" i="25"/>
  <c r="Q183" i="25"/>
  <c r="M183" i="25"/>
  <c r="I183" i="25"/>
  <c r="L182" i="25"/>
  <c r="H182" i="25"/>
  <c r="AE181" i="25"/>
  <c r="AA181" i="25"/>
  <c r="W181" i="25"/>
  <c r="S181" i="25"/>
  <c r="O181" i="25"/>
  <c r="K181" i="25"/>
  <c r="G181" i="25"/>
  <c r="AD180" i="25"/>
  <c r="Z180" i="25"/>
  <c r="V180" i="25"/>
  <c r="R180" i="25"/>
  <c r="N180" i="25"/>
  <c r="J180" i="25"/>
  <c r="F180" i="25"/>
  <c r="AC179" i="25"/>
  <c r="Y179" i="25"/>
  <c r="U179" i="25"/>
  <c r="Q179" i="25"/>
  <c r="M179" i="25"/>
  <c r="I179" i="25"/>
  <c r="AF178" i="25"/>
  <c r="AB178" i="25"/>
  <c r="X178" i="25"/>
  <c r="T178" i="25"/>
  <c r="P178" i="25"/>
  <c r="L178" i="25"/>
  <c r="H178" i="25"/>
  <c r="AE177" i="25"/>
  <c r="AA177" i="25"/>
  <c r="W177" i="25"/>
  <c r="S177" i="25"/>
  <c r="O177" i="25"/>
  <c r="K177" i="25"/>
  <c r="G177" i="25"/>
  <c r="AD176" i="25"/>
  <c r="Z176" i="25"/>
  <c r="V176" i="25"/>
  <c r="R176" i="25"/>
  <c r="N176" i="25"/>
  <c r="J176" i="25"/>
  <c r="F176" i="25"/>
  <c r="AC175" i="25"/>
  <c r="Y175" i="25"/>
  <c r="U175" i="25"/>
  <c r="Q175" i="25"/>
  <c r="M175" i="25"/>
  <c r="I175" i="25"/>
  <c r="AF174" i="25"/>
  <c r="AB174" i="25"/>
  <c r="X174" i="25"/>
  <c r="T174" i="25"/>
  <c r="P174" i="25"/>
  <c r="L174" i="25"/>
  <c r="H174" i="25"/>
  <c r="AE173" i="25"/>
  <c r="AA173" i="25"/>
  <c r="W173" i="25"/>
  <c r="S173" i="25"/>
  <c r="O173" i="25"/>
  <c r="K173" i="25"/>
  <c r="G173" i="25"/>
  <c r="AD172" i="25"/>
  <c r="Z172" i="25"/>
  <c r="V172" i="25"/>
  <c r="R172" i="25"/>
  <c r="N172" i="25"/>
  <c r="J172" i="25"/>
  <c r="F172" i="25"/>
  <c r="AC171" i="25"/>
  <c r="Y171" i="25"/>
  <c r="U171" i="25"/>
  <c r="Q171" i="25"/>
  <c r="M171" i="25"/>
  <c r="I171" i="25"/>
  <c r="AF170" i="25"/>
  <c r="AB170" i="25"/>
  <c r="X170" i="25"/>
  <c r="T170" i="25"/>
  <c r="AC191" i="25"/>
  <c r="U191" i="25"/>
  <c r="M191" i="25"/>
  <c r="H191" i="25"/>
  <c r="AE190" i="25"/>
  <c r="AA190" i="25"/>
  <c r="W190" i="25"/>
  <c r="S190" i="25"/>
  <c r="O190" i="25"/>
  <c r="K190" i="25"/>
  <c r="G190" i="25"/>
  <c r="AD189" i="25"/>
  <c r="Z189" i="25"/>
  <c r="V189" i="25"/>
  <c r="R189" i="25"/>
  <c r="N189" i="25"/>
  <c r="J189" i="25"/>
  <c r="F189" i="25"/>
  <c r="AC188" i="25"/>
  <c r="Y188" i="25"/>
  <c r="U188" i="25"/>
  <c r="Q188" i="25"/>
  <c r="M188" i="25"/>
  <c r="I188" i="25"/>
  <c r="AF187" i="25"/>
  <c r="AB187" i="25"/>
  <c r="X187" i="25"/>
  <c r="T187" i="25"/>
  <c r="P187" i="25"/>
  <c r="L187" i="25"/>
  <c r="H187" i="25"/>
  <c r="AE186" i="25"/>
  <c r="AA186" i="25"/>
  <c r="W186" i="25"/>
  <c r="S186" i="25"/>
  <c r="O186" i="25"/>
  <c r="K186" i="25"/>
  <c r="G186" i="25"/>
  <c r="AD185" i="25"/>
  <c r="Z185" i="25"/>
  <c r="V185" i="25"/>
  <c r="R185" i="25"/>
  <c r="N185" i="25"/>
  <c r="J185" i="25"/>
  <c r="F185" i="25"/>
  <c r="AC184" i="25"/>
  <c r="Y184" i="25"/>
  <c r="U184" i="25"/>
  <c r="Q184" i="25"/>
  <c r="M184" i="25"/>
  <c r="I184" i="25"/>
  <c r="AF183" i="25"/>
  <c r="AB183" i="25"/>
  <c r="X183" i="25"/>
  <c r="T183" i="25"/>
  <c r="P183" i="25"/>
  <c r="L183" i="25"/>
  <c r="H183" i="25"/>
  <c r="K182" i="25"/>
  <c r="G182" i="25"/>
  <c r="AD181" i="25"/>
  <c r="Z181" i="25"/>
  <c r="V181" i="25"/>
  <c r="R181" i="25"/>
  <c r="N181" i="25"/>
  <c r="J181" i="25"/>
  <c r="F181" i="25"/>
  <c r="AC180" i="25"/>
  <c r="Y180" i="25"/>
  <c r="U180" i="25"/>
  <c r="Q180" i="25"/>
  <c r="M180" i="25"/>
  <c r="I180" i="25"/>
  <c r="AF179" i="25"/>
  <c r="AB179" i="25"/>
  <c r="X179" i="25"/>
  <c r="T179" i="25"/>
  <c r="P179" i="25"/>
  <c r="L179" i="25"/>
  <c r="H179" i="25"/>
  <c r="AE178" i="25"/>
  <c r="AA178" i="25"/>
  <c r="W178" i="25"/>
  <c r="S178" i="25"/>
  <c r="O178" i="25"/>
  <c r="K178" i="25"/>
  <c r="G178" i="25"/>
  <c r="AD177" i="25"/>
  <c r="Z177" i="25"/>
  <c r="V177" i="25"/>
  <c r="R177" i="25"/>
  <c r="N177" i="25"/>
  <c r="J177" i="25"/>
  <c r="F177" i="25"/>
  <c r="AC176" i="25"/>
  <c r="Y176" i="25"/>
  <c r="U176" i="25"/>
  <c r="Q176" i="25"/>
  <c r="M176" i="25"/>
  <c r="I176" i="25"/>
  <c r="AF175" i="25"/>
  <c r="AB175" i="25"/>
  <c r="X175" i="25"/>
  <c r="T175" i="25"/>
  <c r="P175" i="25"/>
  <c r="L175" i="25"/>
  <c r="H175" i="25"/>
  <c r="AE174" i="25"/>
  <c r="AA174" i="25"/>
  <c r="W174" i="25"/>
  <c r="S174" i="25"/>
  <c r="O174" i="25"/>
  <c r="K174" i="25"/>
  <c r="G174" i="25"/>
  <c r="AD173" i="25"/>
  <c r="Z173" i="25"/>
  <c r="V173" i="25"/>
  <c r="R173" i="25"/>
  <c r="N173" i="25"/>
  <c r="J173" i="25"/>
  <c r="F173" i="25"/>
  <c r="AC172" i="25"/>
  <c r="Y172" i="25"/>
  <c r="U172" i="25"/>
  <c r="Q172" i="25"/>
  <c r="M172" i="25"/>
  <c r="I172" i="25"/>
  <c r="AF171" i="25"/>
  <c r="AB171" i="25"/>
  <c r="X171" i="25"/>
  <c r="T171" i="25"/>
  <c r="P171" i="25"/>
  <c r="L171" i="25"/>
  <c r="H171" i="25"/>
  <c r="AE170" i="25"/>
  <c r="AA170" i="25"/>
  <c r="W170" i="25"/>
  <c r="Z191" i="25"/>
  <c r="R191" i="25"/>
  <c r="L191" i="25"/>
  <c r="G191" i="25"/>
  <c r="AD190" i="25"/>
  <c r="Z190" i="25"/>
  <c r="V190" i="25"/>
  <c r="R190" i="25"/>
  <c r="N190" i="25"/>
  <c r="J190" i="25"/>
  <c r="F190" i="25"/>
  <c r="AC189" i="25"/>
  <c r="Y189" i="25"/>
  <c r="U189" i="25"/>
  <c r="Q189" i="25"/>
  <c r="M189" i="25"/>
  <c r="I189" i="25"/>
  <c r="AF188" i="25"/>
  <c r="AB188" i="25"/>
  <c r="X188" i="25"/>
  <c r="T188" i="25"/>
  <c r="P188" i="25"/>
  <c r="L188" i="25"/>
  <c r="H188" i="25"/>
  <c r="AE187" i="25"/>
  <c r="AA187" i="25"/>
  <c r="W187" i="25"/>
  <c r="S187" i="25"/>
  <c r="O187" i="25"/>
  <c r="K187" i="25"/>
  <c r="G187" i="25"/>
  <c r="AD186" i="25"/>
  <c r="Z186" i="25"/>
  <c r="V186" i="25"/>
  <c r="R186" i="25"/>
  <c r="N186" i="25"/>
  <c r="J186" i="25"/>
  <c r="F186" i="25"/>
  <c r="AC185" i="25"/>
  <c r="Y185" i="25"/>
  <c r="U185" i="25"/>
  <c r="Q185" i="25"/>
  <c r="M185" i="25"/>
  <c r="I185" i="25"/>
  <c r="AF184" i="25"/>
  <c r="AB184" i="25"/>
  <c r="X184" i="25"/>
  <c r="T184" i="25"/>
  <c r="P184" i="25"/>
  <c r="L184" i="25"/>
  <c r="H184" i="25"/>
  <c r="AE183" i="25"/>
  <c r="AA183" i="25"/>
  <c r="W183" i="25"/>
  <c r="S183" i="25"/>
  <c r="O183" i="25"/>
  <c r="K183" i="25"/>
  <c r="G183" i="25"/>
  <c r="J182" i="25"/>
  <c r="F182" i="25"/>
  <c r="AC181" i="25"/>
  <c r="Y181" i="25"/>
  <c r="U181" i="25"/>
  <c r="Q181" i="25"/>
  <c r="M181" i="25"/>
  <c r="I181" i="25"/>
  <c r="AF180" i="25"/>
  <c r="AB180" i="25"/>
  <c r="X180" i="25"/>
  <c r="T180" i="25"/>
  <c r="P180" i="25"/>
  <c r="L180" i="25"/>
  <c r="H180" i="25"/>
  <c r="AE179" i="25"/>
  <c r="AA179" i="25"/>
  <c r="W179" i="25"/>
  <c r="S179" i="25"/>
  <c r="O179" i="25"/>
  <c r="K179" i="25"/>
  <c r="G179" i="25"/>
  <c r="AD178" i="25"/>
  <c r="Z178" i="25"/>
  <c r="V178" i="25"/>
  <c r="R178" i="25"/>
  <c r="N178" i="25"/>
  <c r="J178" i="25"/>
  <c r="F178" i="25"/>
  <c r="AC177" i="25"/>
  <c r="Y177" i="25"/>
  <c r="U177" i="25"/>
  <c r="Q177" i="25"/>
  <c r="M177" i="25"/>
  <c r="I177" i="25"/>
  <c r="AF176" i="25"/>
  <c r="AB176" i="25"/>
  <c r="X176" i="25"/>
  <c r="T176" i="25"/>
  <c r="P176" i="25"/>
  <c r="L176" i="25"/>
  <c r="H176" i="25"/>
  <c r="AE175" i="25"/>
  <c r="AA175" i="25"/>
  <c r="W175" i="25"/>
  <c r="S175" i="25"/>
  <c r="O175" i="25"/>
  <c r="K175" i="25"/>
  <c r="G175" i="25"/>
  <c r="AD174" i="25"/>
  <c r="Z174" i="25"/>
  <c r="V174" i="25"/>
  <c r="R174" i="25"/>
  <c r="N174" i="25"/>
  <c r="J174" i="25"/>
  <c r="F174" i="25"/>
  <c r="AC173" i="25"/>
  <c r="Y173" i="25"/>
  <c r="U173" i="25"/>
  <c r="Q173" i="25"/>
  <c r="M173" i="25"/>
  <c r="I173" i="25"/>
  <c r="AF172" i="25"/>
  <c r="AB172" i="25"/>
  <c r="X172" i="25"/>
  <c r="T172" i="25"/>
  <c r="P172" i="25"/>
  <c r="L172" i="25"/>
  <c r="H172" i="25"/>
  <c r="AE171" i="25"/>
  <c r="AA171" i="25"/>
  <c r="W171" i="25"/>
  <c r="S171" i="25"/>
  <c r="O171" i="25"/>
  <c r="K171" i="25"/>
  <c r="G171" i="25"/>
  <c r="AD170" i="25"/>
  <c r="Z170" i="25"/>
  <c r="V170" i="25"/>
  <c r="R170" i="25"/>
  <c r="N170" i="25"/>
  <c r="J170" i="25"/>
  <c r="F170" i="25"/>
  <c r="AC169" i="25"/>
  <c r="Y169" i="25"/>
  <c r="U169" i="25"/>
  <c r="Q169" i="25"/>
  <c r="M169" i="25"/>
  <c r="I169" i="25"/>
  <c r="AF168" i="25"/>
  <c r="AB168" i="25"/>
  <c r="X168" i="25"/>
  <c r="T168" i="25"/>
  <c r="P168" i="25"/>
  <c r="L168" i="25"/>
  <c r="H168" i="25"/>
  <c r="AE167" i="25"/>
  <c r="AA167" i="25"/>
  <c r="W167" i="25"/>
  <c r="S167" i="25"/>
  <c r="O167" i="25"/>
  <c r="K167" i="25"/>
  <c r="G167" i="25"/>
  <c r="AD166" i="25"/>
  <c r="Z166" i="25"/>
  <c r="V166" i="25"/>
  <c r="R166" i="25"/>
  <c r="Y191" i="25"/>
  <c r="Q191" i="25"/>
  <c r="J191" i="25"/>
  <c r="F191" i="25"/>
  <c r="AC190" i="25"/>
  <c r="Y190" i="25"/>
  <c r="U190" i="25"/>
  <c r="Q190" i="25"/>
  <c r="M190" i="25"/>
  <c r="I190" i="25"/>
  <c r="AF189" i="25"/>
  <c r="AB189" i="25"/>
  <c r="X189" i="25"/>
  <c r="T189" i="25"/>
  <c r="P189" i="25"/>
  <c r="L189" i="25"/>
  <c r="H189" i="25"/>
  <c r="AE188" i="25"/>
  <c r="AA188" i="25"/>
  <c r="W188" i="25"/>
  <c r="S188" i="25"/>
  <c r="O188" i="25"/>
  <c r="K188" i="25"/>
  <c r="G188" i="25"/>
  <c r="AD187" i="25"/>
  <c r="Z187" i="25"/>
  <c r="V187" i="25"/>
  <c r="R187" i="25"/>
  <c r="N187" i="25"/>
  <c r="J187" i="25"/>
  <c r="F187" i="25"/>
  <c r="AC186" i="25"/>
  <c r="Y186" i="25"/>
  <c r="U186" i="25"/>
  <c r="Q186" i="25"/>
  <c r="M186" i="25"/>
  <c r="I186" i="25"/>
  <c r="AF185" i="25"/>
  <c r="AB185" i="25"/>
  <c r="X185" i="25"/>
  <c r="T185" i="25"/>
  <c r="P185" i="25"/>
  <c r="L185" i="25"/>
  <c r="H185" i="25"/>
  <c r="AE184" i="25"/>
  <c r="AA184" i="25"/>
  <c r="W184" i="25"/>
  <c r="S184" i="25"/>
  <c r="O184" i="25"/>
  <c r="K184" i="25"/>
  <c r="G184" i="25"/>
  <c r="AD183" i="25"/>
  <c r="Z183" i="25"/>
  <c r="V183" i="25"/>
  <c r="R183" i="25"/>
  <c r="N183" i="25"/>
  <c r="J183" i="25"/>
  <c r="F183" i="25"/>
  <c r="I182" i="25"/>
  <c r="AF181" i="25"/>
  <c r="AB181" i="25"/>
  <c r="X181" i="25"/>
  <c r="T181" i="25"/>
  <c r="P181" i="25"/>
  <c r="L181" i="25"/>
  <c r="H181" i="25"/>
  <c r="AE180" i="25"/>
  <c r="AA180" i="25"/>
  <c r="W180" i="25"/>
  <c r="S180" i="25"/>
  <c r="O180" i="25"/>
  <c r="K180" i="25"/>
  <c r="G180" i="25"/>
  <c r="AD179" i="25"/>
  <c r="Z179" i="25"/>
  <c r="V179" i="25"/>
  <c r="R179" i="25"/>
  <c r="N179" i="25"/>
  <c r="J179" i="25"/>
  <c r="F179" i="25"/>
  <c r="AC178" i="25"/>
  <c r="Y178" i="25"/>
  <c r="U178" i="25"/>
  <c r="Q178" i="25"/>
  <c r="M178" i="25"/>
  <c r="I178" i="25"/>
  <c r="AF177" i="25"/>
  <c r="AB177" i="25"/>
  <c r="X177" i="25"/>
  <c r="T177" i="25"/>
  <c r="P177" i="25"/>
  <c r="L177" i="25"/>
  <c r="H177" i="25"/>
  <c r="AE176" i="25"/>
  <c r="AA176" i="25"/>
  <c r="W176" i="25"/>
  <c r="S176" i="25"/>
  <c r="O176" i="25"/>
  <c r="K176" i="25"/>
  <c r="G176" i="25"/>
  <c r="AD175" i="25"/>
  <c r="Z175" i="25"/>
  <c r="V175" i="25"/>
  <c r="R175" i="25"/>
  <c r="N175" i="25"/>
  <c r="J175" i="25"/>
  <c r="F175" i="25"/>
  <c r="AC174" i="25"/>
  <c r="Y174" i="25"/>
  <c r="U174" i="25"/>
  <c r="Q174" i="25"/>
  <c r="M174" i="25"/>
  <c r="I174" i="25"/>
  <c r="AF173" i="25"/>
  <c r="AB173" i="25"/>
  <c r="X173" i="25"/>
  <c r="T173" i="25"/>
  <c r="P173" i="25"/>
  <c r="L173" i="25"/>
  <c r="H173" i="25"/>
  <c r="AE172" i="25"/>
  <c r="AA172" i="25"/>
  <c r="W172" i="25"/>
  <c r="S172" i="25"/>
  <c r="O172" i="25"/>
  <c r="K172" i="25"/>
  <c r="G172" i="25"/>
  <c r="AD171" i="25"/>
  <c r="Z171" i="25"/>
  <c r="V171" i="25"/>
  <c r="R171" i="25"/>
  <c r="N171" i="25"/>
  <c r="J171" i="25"/>
  <c r="F171" i="25"/>
  <c r="AC170" i="25"/>
  <c r="Y170" i="25"/>
  <c r="U170" i="25"/>
  <c r="Q170" i="25"/>
  <c r="M170" i="25"/>
  <c r="I170" i="25"/>
  <c r="AF169" i="25"/>
  <c r="AB169" i="25"/>
  <c r="X169" i="25"/>
  <c r="T169" i="25"/>
  <c r="P169" i="25"/>
  <c r="L169" i="25"/>
  <c r="H169" i="25"/>
  <c r="AE168" i="25"/>
  <c r="AA168" i="25"/>
  <c r="W168" i="25"/>
  <c r="S168" i="25"/>
  <c r="O168" i="25"/>
  <c r="K168" i="25"/>
  <c r="G168" i="25"/>
  <c r="AD167" i="25"/>
  <c r="Z167" i="25"/>
  <c r="V167" i="25"/>
  <c r="R167" i="25"/>
  <c r="N167" i="25"/>
  <c r="J167" i="25"/>
  <c r="F167" i="25"/>
  <c r="AC166" i="25"/>
  <c r="Y166" i="25"/>
  <c r="U166" i="25"/>
  <c r="Q166" i="25"/>
  <c r="S170" i="25"/>
  <c r="K170" i="25"/>
  <c r="AD169" i="25"/>
  <c r="V169" i="25"/>
  <c r="N169" i="25"/>
  <c r="F169" i="25"/>
  <c r="Y168" i="25"/>
  <c r="Q168" i="25"/>
  <c r="I168" i="25"/>
  <c r="AB167" i="25"/>
  <c r="T167" i="25"/>
  <c r="L167" i="25"/>
  <c r="AE166" i="25"/>
  <c r="W166" i="25"/>
  <c r="O166" i="25"/>
  <c r="K166" i="25"/>
  <c r="G166" i="25"/>
  <c r="AD165" i="25"/>
  <c r="Z165" i="25"/>
  <c r="V165" i="25"/>
  <c r="R165" i="25"/>
  <c r="N165" i="25"/>
  <c r="J165" i="25"/>
  <c r="F165" i="25"/>
  <c r="AC164" i="25"/>
  <c r="Y164" i="25"/>
  <c r="U164" i="25"/>
  <c r="Q164" i="25"/>
  <c r="M164" i="25"/>
  <c r="I164" i="25"/>
  <c r="L163" i="25"/>
  <c r="H163" i="25"/>
  <c r="P170" i="25"/>
  <c r="H170" i="25"/>
  <c r="AA169" i="25"/>
  <c r="S169" i="25"/>
  <c r="K169" i="25"/>
  <c r="AD168" i="25"/>
  <c r="V168" i="25"/>
  <c r="N168" i="25"/>
  <c r="F168" i="25"/>
  <c r="Y167" i="25"/>
  <c r="Q167" i="25"/>
  <c r="I167" i="25"/>
  <c r="AB166" i="25"/>
  <c r="T166" i="25"/>
  <c r="N166" i="25"/>
  <c r="J166" i="25"/>
  <c r="F166" i="25"/>
  <c r="AC165" i="25"/>
  <c r="Y165" i="25"/>
  <c r="U165" i="25"/>
  <c r="Q165" i="25"/>
  <c r="M165" i="25"/>
  <c r="I165" i="25"/>
  <c r="AF164" i="25"/>
  <c r="AB164" i="25"/>
  <c r="X164" i="25"/>
  <c r="T164" i="25"/>
  <c r="P164" i="25"/>
  <c r="L164" i="25"/>
  <c r="H164" i="25"/>
  <c r="K163" i="25"/>
  <c r="G163" i="25"/>
  <c r="O170" i="25"/>
  <c r="G170" i="25"/>
  <c r="Z169" i="25"/>
  <c r="R169" i="25"/>
  <c r="J169" i="25"/>
  <c r="AC168" i="25"/>
  <c r="U168" i="25"/>
  <c r="M168" i="25"/>
  <c r="AF167" i="25"/>
  <c r="X167" i="25"/>
  <c r="P167" i="25"/>
  <c r="H167" i="25"/>
  <c r="AA166" i="25"/>
  <c r="S166" i="25"/>
  <c r="M166" i="25"/>
  <c r="I166" i="25"/>
  <c r="AF165" i="25"/>
  <c r="AB165" i="25"/>
  <c r="X165" i="25"/>
  <c r="T165" i="25"/>
  <c r="P165" i="25"/>
  <c r="L165" i="25"/>
  <c r="H165" i="25"/>
  <c r="AE164" i="25"/>
  <c r="AA164" i="25"/>
  <c r="W164" i="25"/>
  <c r="S164" i="25"/>
  <c r="O164" i="25"/>
  <c r="K164" i="25"/>
  <c r="G164" i="25"/>
  <c r="J163" i="25"/>
  <c r="F163" i="25"/>
  <c r="L170" i="25"/>
  <c r="AE169" i="25"/>
  <c r="W169" i="25"/>
  <c r="O169" i="25"/>
  <c r="G169" i="25"/>
  <c r="Z168" i="25"/>
  <c r="R168" i="25"/>
  <c r="J168" i="25"/>
  <c r="AC167" i="25"/>
  <c r="U167" i="25"/>
  <c r="M167" i="25"/>
  <c r="AF166" i="25"/>
  <c r="X166" i="25"/>
  <c r="P166" i="25"/>
  <c r="L166" i="25"/>
  <c r="H166" i="25"/>
  <c r="AE165" i="25"/>
  <c r="AA165" i="25"/>
  <c r="W165" i="25"/>
  <c r="S165" i="25"/>
  <c r="O165" i="25"/>
  <c r="K165" i="25"/>
  <c r="G165" i="25"/>
  <c r="AD164" i="25"/>
  <c r="Z164" i="25"/>
  <c r="V164" i="25"/>
  <c r="R164" i="25"/>
  <c r="N164" i="25"/>
  <c r="J164" i="25"/>
  <c r="F164" i="25"/>
  <c r="I163" i="25"/>
  <c r="X1" i="25"/>
  <c r="D30" i="25"/>
  <c r="E24" i="25" s="1"/>
  <c r="G20" i="25"/>
  <c r="K20" i="25"/>
  <c r="K21" i="25" s="1"/>
  <c r="D20" i="25"/>
  <c r="F100" i="25"/>
  <c r="F101" i="25" s="1"/>
  <c r="F151" i="25"/>
  <c r="F152" i="25" s="1"/>
  <c r="G205" i="6"/>
  <c r="G206" i="6" s="1"/>
  <c r="H238" i="6"/>
  <c r="H239" i="6" s="1"/>
  <c r="I138" i="6"/>
  <c r="I139" i="6" s="1"/>
  <c r="K233" i="6"/>
  <c r="K234" i="6" s="1"/>
  <c r="K238" i="6"/>
  <c r="K239" i="6" s="1"/>
  <c r="G238" i="6"/>
  <c r="G239" i="6" s="1"/>
  <c r="I124" i="6"/>
  <c r="I125" i="6" s="1"/>
  <c r="K167" i="6"/>
  <c r="K168" i="6" s="1"/>
  <c r="J221" i="6"/>
  <c r="J222" i="6" s="1"/>
  <c r="I72" i="6"/>
  <c r="I221" i="6"/>
  <c r="I222" i="6" s="1"/>
  <c r="K221" i="6"/>
  <c r="K222" i="6" s="1"/>
  <c r="G221" i="6"/>
  <c r="G222" i="6" s="1"/>
  <c r="I233" i="6"/>
  <c r="I234" i="6" s="1"/>
  <c r="F205" i="6"/>
  <c r="F206" i="6" s="1"/>
  <c r="I205" i="6"/>
  <c r="I206" i="6" s="1"/>
  <c r="F238" i="6"/>
  <c r="F239" i="6" s="1"/>
  <c r="I53" i="6"/>
  <c r="I54" i="6" s="1"/>
  <c r="G99" i="6"/>
  <c r="G100" i="6" s="1"/>
  <c r="H205" i="6"/>
  <c r="H206" i="6" s="1"/>
  <c r="H221" i="6"/>
  <c r="H222" i="6" s="1"/>
  <c r="J233" i="6"/>
  <c r="J234" i="6" s="1"/>
  <c r="G174" i="6"/>
  <c r="G175" i="6" s="1"/>
  <c r="J99" i="6"/>
  <c r="J100" i="6" s="1"/>
  <c r="F233" i="6"/>
  <c r="F234" i="6" s="1"/>
  <c r="J90" i="6"/>
  <c r="J91" i="6" s="1"/>
  <c r="J167" i="6"/>
  <c r="J168" i="6" s="1"/>
  <c r="K174" i="6"/>
  <c r="K175" i="6" s="1"/>
  <c r="I174" i="6"/>
  <c r="I175" i="6" s="1"/>
  <c r="F221" i="6"/>
  <c r="F222" i="6" s="1"/>
  <c r="G167" i="6"/>
  <c r="G168" i="6" s="1"/>
  <c r="H174" i="6"/>
  <c r="H175" i="6" s="1"/>
  <c r="I90" i="6"/>
  <c r="I91" i="6" s="1"/>
  <c r="K138" i="6"/>
  <c r="K139" i="6" s="1"/>
  <c r="G138" i="6"/>
  <c r="G139" i="6" s="1"/>
  <c r="I167" i="6"/>
  <c r="I168" i="6" s="1"/>
  <c r="F174" i="6"/>
  <c r="F175" i="6" s="1"/>
  <c r="H167" i="6"/>
  <c r="H168" i="6" s="1"/>
  <c r="F167" i="6"/>
  <c r="F168" i="6" s="1"/>
  <c r="H138" i="6"/>
  <c r="H139" i="6" s="1"/>
  <c r="J138" i="6"/>
  <c r="J139" i="6" s="1"/>
  <c r="F138" i="6"/>
  <c r="F139" i="6" s="1"/>
  <c r="J124" i="6"/>
  <c r="J125" i="6" s="1"/>
  <c r="K99" i="6"/>
  <c r="K100" i="6" s="1"/>
  <c r="I99" i="6"/>
  <c r="I100" i="6" s="1"/>
  <c r="F114" i="6"/>
  <c r="H124" i="6"/>
  <c r="H125" i="6" s="1"/>
  <c r="F124" i="6"/>
  <c r="F125" i="6" s="1"/>
  <c r="K124" i="6"/>
  <c r="K125" i="6" s="1"/>
  <c r="G124" i="6"/>
  <c r="G125" i="6" s="1"/>
  <c r="H72" i="6"/>
  <c r="H53" i="6"/>
  <c r="H54" i="6" s="1"/>
  <c r="H99" i="6"/>
  <c r="H100" i="6" s="1"/>
  <c r="J53" i="6"/>
  <c r="J54" i="6" s="1"/>
  <c r="J72" i="6"/>
  <c r="K80" i="6"/>
  <c r="K240" i="6" s="1"/>
  <c r="K241" i="6" s="1"/>
  <c r="I80" i="6"/>
  <c r="G80" i="6"/>
  <c r="G81" i="6" s="1"/>
  <c r="H90" i="6"/>
  <c r="H91" i="6" s="1"/>
  <c r="F99" i="6"/>
  <c r="F100" i="6" s="1"/>
  <c r="K90" i="6"/>
  <c r="K91" i="6" s="1"/>
  <c r="G90" i="6"/>
  <c r="G91" i="6" s="1"/>
  <c r="G53" i="6"/>
  <c r="G54" i="6" s="1"/>
  <c r="G72" i="6"/>
  <c r="F80" i="6"/>
  <c r="F81" i="6" s="1"/>
  <c r="F90" i="6"/>
  <c r="F91" i="6" s="1"/>
  <c r="F72" i="6"/>
  <c r="F73" i="6" s="1"/>
  <c r="F53" i="6"/>
  <c r="F54" i="6" s="1"/>
  <c r="H80" i="6"/>
  <c r="H81" i="6" s="1"/>
  <c r="J80" i="6"/>
  <c r="G73" i="6" l="1"/>
  <c r="G240" i="6"/>
  <c r="G241" i="6" s="1"/>
  <c r="M161" i="32"/>
  <c r="L161" i="32"/>
  <c r="M57" i="32"/>
  <c r="L57" i="32"/>
  <c r="M63" i="32"/>
  <c r="L63" i="32"/>
  <c r="M62" i="32"/>
  <c r="L62" i="32"/>
  <c r="M67" i="32"/>
  <c r="L67" i="32"/>
  <c r="M64" i="32"/>
  <c r="L64" i="32"/>
  <c r="M118" i="32"/>
  <c r="L118" i="32"/>
  <c r="M113" i="32"/>
  <c r="L113" i="32"/>
  <c r="M115" i="32"/>
  <c r="L115" i="32"/>
  <c r="M50" i="32"/>
  <c r="L50" i="32"/>
  <c r="M41" i="32"/>
  <c r="L41" i="32"/>
  <c r="M30" i="32"/>
  <c r="L30" i="32"/>
  <c r="M51" i="32"/>
  <c r="L51" i="32"/>
  <c r="M220" i="32"/>
  <c r="L220" i="32"/>
  <c r="L316" i="32" s="1"/>
  <c r="M221" i="32"/>
  <c r="L221" i="32"/>
  <c r="M197" i="32"/>
  <c r="L197" i="32"/>
  <c r="M198" i="32"/>
  <c r="L198" i="32"/>
  <c r="M190" i="32"/>
  <c r="L190" i="32"/>
  <c r="M195" i="32"/>
  <c r="L195" i="32"/>
  <c r="M10" i="32"/>
  <c r="L10" i="32"/>
  <c r="M24" i="32"/>
  <c r="L24" i="32"/>
  <c r="M23" i="32"/>
  <c r="L23" i="32"/>
  <c r="M153" i="32"/>
  <c r="L153" i="32"/>
  <c r="M147" i="32"/>
  <c r="L147" i="32"/>
  <c r="M155" i="32"/>
  <c r="L155" i="32"/>
  <c r="M151" i="32"/>
  <c r="L151" i="32"/>
  <c r="M182" i="32"/>
  <c r="L182" i="32"/>
  <c r="L314" i="32" s="1"/>
  <c r="M123" i="32"/>
  <c r="L123" i="32"/>
  <c r="M125" i="32"/>
  <c r="L125" i="32"/>
  <c r="M89" i="32"/>
  <c r="L89" i="32"/>
  <c r="M105" i="32"/>
  <c r="L105" i="32"/>
  <c r="M97" i="32"/>
  <c r="L97" i="32"/>
  <c r="M104" i="32"/>
  <c r="L104" i="32"/>
  <c r="M92" i="32"/>
  <c r="L92" i="32"/>
  <c r="M175" i="32"/>
  <c r="L175" i="32"/>
  <c r="M207" i="32"/>
  <c r="L207" i="32"/>
  <c r="M137" i="32"/>
  <c r="L137" i="32"/>
  <c r="M15" i="32"/>
  <c r="L15" i="32"/>
  <c r="M40" i="32"/>
  <c r="L40" i="32"/>
  <c r="M34" i="32"/>
  <c r="L34" i="32"/>
  <c r="M138" i="32"/>
  <c r="L138" i="32"/>
  <c r="M201" i="32"/>
  <c r="L201" i="32"/>
  <c r="M159" i="32"/>
  <c r="L159" i="32"/>
  <c r="L311" i="32" s="1"/>
  <c r="M164" i="32"/>
  <c r="L164" i="32"/>
  <c r="L308" i="32" s="1"/>
  <c r="M74" i="32"/>
  <c r="L74" i="32"/>
  <c r="M66" i="32"/>
  <c r="L66" i="32"/>
  <c r="J42" i="39" s="1"/>
  <c r="M69" i="32"/>
  <c r="L69" i="32"/>
  <c r="M61" i="32"/>
  <c r="L61" i="32"/>
  <c r="M60" i="32"/>
  <c r="L60" i="32"/>
  <c r="M109" i="32"/>
  <c r="L109" i="32"/>
  <c r="M111" i="32"/>
  <c r="L111" i="32"/>
  <c r="M116" i="32"/>
  <c r="L116" i="32"/>
  <c r="M44" i="32"/>
  <c r="L44" i="32"/>
  <c r="M29" i="32"/>
  <c r="L29" i="32"/>
  <c r="M54" i="32"/>
  <c r="L54" i="32"/>
  <c r="M45" i="32"/>
  <c r="L45" i="32"/>
  <c r="M216" i="32"/>
  <c r="L216" i="32"/>
  <c r="M219" i="32"/>
  <c r="L219" i="32"/>
  <c r="M185" i="32"/>
  <c r="L185" i="32"/>
  <c r="M192" i="32"/>
  <c r="L192" i="32"/>
  <c r="M191" i="32"/>
  <c r="L191" i="32"/>
  <c r="M189" i="32"/>
  <c r="L189" i="32"/>
  <c r="M13" i="32"/>
  <c r="L13" i="32"/>
  <c r="M12" i="32"/>
  <c r="L12" i="32"/>
  <c r="M11" i="32"/>
  <c r="L11" i="32"/>
  <c r="M154" i="32"/>
  <c r="L154" i="32"/>
  <c r="M141" i="32"/>
  <c r="L141" i="32"/>
  <c r="M142" i="32"/>
  <c r="L142" i="32"/>
  <c r="M145" i="32"/>
  <c r="L145" i="32"/>
  <c r="M180" i="32"/>
  <c r="L180" i="32"/>
  <c r="M126" i="32"/>
  <c r="L126" i="32"/>
  <c r="L285" i="32" s="1"/>
  <c r="M121" i="32"/>
  <c r="L121" i="32"/>
  <c r="L281" i="32" s="1"/>
  <c r="M103" i="32"/>
  <c r="L103" i="32"/>
  <c r="M100" i="32"/>
  <c r="L100" i="32"/>
  <c r="M95" i="32"/>
  <c r="L95" i="32"/>
  <c r="L256" i="32" s="1"/>
  <c r="M91" i="32"/>
  <c r="L91" i="32"/>
  <c r="L325" i="32" s="1"/>
  <c r="M93" i="32"/>
  <c r="L93" i="32"/>
  <c r="M173" i="32"/>
  <c r="L173" i="32"/>
  <c r="M172" i="32"/>
  <c r="L172" i="32"/>
  <c r="M208" i="32"/>
  <c r="L208" i="32"/>
  <c r="M16" i="32"/>
  <c r="L16" i="32"/>
  <c r="M36" i="32"/>
  <c r="L36" i="32"/>
  <c r="M33" i="32"/>
  <c r="L33" i="32"/>
  <c r="M32" i="32"/>
  <c r="L32" i="32"/>
  <c r="J240" i="6"/>
  <c r="J241" i="6" s="1"/>
  <c r="H73" i="6"/>
  <c r="H240" i="6"/>
  <c r="H241" i="6" s="1"/>
  <c r="M24" i="25"/>
  <c r="L24" i="25"/>
  <c r="M162" i="32"/>
  <c r="L162" i="32"/>
  <c r="M160" i="32"/>
  <c r="L160" i="32"/>
  <c r="L310" i="32" s="1"/>
  <c r="M70" i="32"/>
  <c r="L70" i="32"/>
  <c r="M71" i="32"/>
  <c r="L71" i="32"/>
  <c r="M73" i="32"/>
  <c r="L73" i="32"/>
  <c r="M72" i="32"/>
  <c r="L72" i="32"/>
  <c r="M9" i="32"/>
  <c r="L9" i="32"/>
  <c r="M110" i="32"/>
  <c r="L110" i="32"/>
  <c r="M112" i="32"/>
  <c r="L112" i="32"/>
  <c r="M49" i="32"/>
  <c r="L49" i="32"/>
  <c r="M48" i="32"/>
  <c r="L48" i="32"/>
  <c r="M43" i="32"/>
  <c r="L43" i="32"/>
  <c r="M42" i="32"/>
  <c r="L42" i="32"/>
  <c r="M217" i="32"/>
  <c r="L217" i="32"/>
  <c r="M218" i="32"/>
  <c r="L218" i="32"/>
  <c r="M186" i="32"/>
  <c r="L186" i="32"/>
  <c r="M187" i="32"/>
  <c r="L187" i="32"/>
  <c r="M196" i="32"/>
  <c r="L196" i="32"/>
  <c r="M21" i="32"/>
  <c r="L21" i="32"/>
  <c r="M20" i="32"/>
  <c r="L20" i="32"/>
  <c r="M18" i="32"/>
  <c r="L18" i="32"/>
  <c r="M148" i="32"/>
  <c r="L148" i="32"/>
  <c r="M144" i="32"/>
  <c r="L144" i="32"/>
  <c r="M149" i="32"/>
  <c r="L149" i="32"/>
  <c r="M143" i="32"/>
  <c r="L143" i="32"/>
  <c r="M181" i="32"/>
  <c r="L181" i="32"/>
  <c r="M130" i="32"/>
  <c r="L130" i="32"/>
  <c r="M129" i="32"/>
  <c r="L129" i="32"/>
  <c r="M94" i="32"/>
  <c r="L94" i="32"/>
  <c r="M87" i="32"/>
  <c r="L87" i="32"/>
  <c r="M106" i="32"/>
  <c r="L106" i="32"/>
  <c r="M88" i="32"/>
  <c r="L88" i="32"/>
  <c r="M99" i="32"/>
  <c r="L99" i="32"/>
  <c r="L251" i="32" s="1"/>
  <c r="M171" i="32"/>
  <c r="L171" i="32"/>
  <c r="M206" i="32"/>
  <c r="L206" i="32"/>
  <c r="M17" i="32"/>
  <c r="L17" i="32"/>
  <c r="M38" i="32"/>
  <c r="L38" i="32"/>
  <c r="M31" i="32"/>
  <c r="L31" i="32"/>
  <c r="M39" i="32"/>
  <c r="L39" i="32"/>
  <c r="M124" i="32"/>
  <c r="L124" i="32"/>
  <c r="O65" i="32"/>
  <c r="L65" i="32"/>
  <c r="J41" i="39" s="1"/>
  <c r="I240" i="6"/>
  <c r="I241" i="6" s="1"/>
  <c r="M163" i="32"/>
  <c r="M301" i="32" s="1"/>
  <c r="L163" i="32"/>
  <c r="L301" i="32" s="1"/>
  <c r="M158" i="32"/>
  <c r="L158" i="32"/>
  <c r="M75" i="32"/>
  <c r="L75" i="32"/>
  <c r="M59" i="32"/>
  <c r="L59" i="32"/>
  <c r="M58" i="32"/>
  <c r="L58" i="32"/>
  <c r="M68" i="32"/>
  <c r="L68" i="32"/>
  <c r="M230" i="32"/>
  <c r="L230" i="32"/>
  <c r="M114" i="32"/>
  <c r="L114" i="32"/>
  <c r="M117" i="32"/>
  <c r="L117" i="32"/>
  <c r="M53" i="32"/>
  <c r="L53" i="32"/>
  <c r="M52" i="32"/>
  <c r="L52" i="32"/>
  <c r="M47" i="32"/>
  <c r="L47" i="32"/>
  <c r="M46" i="32"/>
  <c r="L46" i="32"/>
  <c r="M222" i="32"/>
  <c r="L222" i="32"/>
  <c r="M215" i="32"/>
  <c r="L215" i="32"/>
  <c r="M199" i="32"/>
  <c r="L199" i="32"/>
  <c r="M193" i="32"/>
  <c r="L193" i="32"/>
  <c r="M200" i="32"/>
  <c r="L200" i="32"/>
  <c r="M194" i="32"/>
  <c r="L194" i="32"/>
  <c r="M22" i="32"/>
  <c r="L22" i="32"/>
  <c r="M25" i="32"/>
  <c r="L25" i="32"/>
  <c r="M19" i="32"/>
  <c r="L19" i="32"/>
  <c r="M146" i="32"/>
  <c r="L146" i="32"/>
  <c r="M152" i="32"/>
  <c r="L152" i="32"/>
  <c r="M150" i="32"/>
  <c r="L150" i="32"/>
  <c r="M127" i="32"/>
  <c r="L127" i="32"/>
  <c r="L286" i="32" s="1"/>
  <c r="M128" i="32"/>
  <c r="L128" i="32"/>
  <c r="L277" i="32" s="1"/>
  <c r="M101" i="32"/>
  <c r="L101" i="32"/>
  <c r="L253" i="32" s="1"/>
  <c r="M98" i="32"/>
  <c r="L98" i="32"/>
  <c r="L270" i="32" s="1"/>
  <c r="M96" i="32"/>
  <c r="L96" i="32"/>
  <c r="M102" i="32"/>
  <c r="L102" i="32"/>
  <c r="L255" i="32" s="1"/>
  <c r="M90" i="32"/>
  <c r="L90" i="32"/>
  <c r="M174" i="32"/>
  <c r="L174" i="32"/>
  <c r="M204" i="32"/>
  <c r="L204" i="32"/>
  <c r="M205" i="32"/>
  <c r="L205" i="32"/>
  <c r="M14" i="32"/>
  <c r="L14" i="32"/>
  <c r="M37" i="32"/>
  <c r="L37" i="32"/>
  <c r="M35" i="32"/>
  <c r="L35" i="32"/>
  <c r="L319" i="32" s="1"/>
  <c r="AE96" i="25"/>
  <c r="L96" i="25"/>
  <c r="P96" i="25"/>
  <c r="N96" i="25"/>
  <c r="O96" i="25"/>
  <c r="M96" i="25"/>
  <c r="U82" i="32"/>
  <c r="L82" i="32"/>
  <c r="W212" i="32"/>
  <c r="L212" i="32"/>
  <c r="O159" i="25"/>
  <c r="N159" i="25"/>
  <c r="P159" i="25"/>
  <c r="Q159" i="25"/>
  <c r="AH420" i="31"/>
  <c r="AI420" i="31"/>
  <c r="AD151" i="31"/>
  <c r="AB158" i="31"/>
  <c r="O207" i="31"/>
  <c r="P221" i="31"/>
  <c r="AF151" i="31"/>
  <c r="U207" i="31"/>
  <c r="M495" i="31"/>
  <c r="N100" i="31"/>
  <c r="T100" i="31"/>
  <c r="M177" i="31"/>
  <c r="L177" i="31"/>
  <c r="M397" i="31"/>
  <c r="L397" i="31"/>
  <c r="M390" i="31"/>
  <c r="L390" i="31"/>
  <c r="M392" i="31"/>
  <c r="L392" i="31"/>
  <c r="M374" i="31"/>
  <c r="L374" i="31"/>
  <c r="M90" i="31"/>
  <c r="L90" i="31"/>
  <c r="M93" i="31"/>
  <c r="L93" i="31"/>
  <c r="M79" i="31"/>
  <c r="L79" i="31"/>
  <c r="M264" i="31"/>
  <c r="L264" i="31"/>
  <c r="M283" i="31"/>
  <c r="L283" i="31"/>
  <c r="M279" i="31"/>
  <c r="L279" i="31"/>
  <c r="M186" i="31"/>
  <c r="L186" i="31"/>
  <c r="L436" i="31" s="1"/>
  <c r="M200" i="31"/>
  <c r="L200" i="31"/>
  <c r="M196" i="31"/>
  <c r="L196" i="31"/>
  <c r="M188" i="31"/>
  <c r="L188" i="31"/>
  <c r="M178" i="31"/>
  <c r="L178" i="31"/>
  <c r="M267" i="31"/>
  <c r="L267" i="31"/>
  <c r="M268" i="31"/>
  <c r="L268" i="31"/>
  <c r="M311" i="31"/>
  <c r="L311" i="31"/>
  <c r="M385" i="31"/>
  <c r="M448" i="31" s="1"/>
  <c r="L385" i="31"/>
  <c r="L448" i="31" s="1"/>
  <c r="M388" i="31"/>
  <c r="L388" i="31"/>
  <c r="M416" i="31"/>
  <c r="L416" i="31"/>
  <c r="M410" i="31"/>
  <c r="L410" i="31"/>
  <c r="L511" i="31" s="1"/>
  <c r="M409" i="31"/>
  <c r="L409" i="31"/>
  <c r="AA408" i="31"/>
  <c r="L408" i="31"/>
  <c r="O53" i="31"/>
  <c r="L53" i="31"/>
  <c r="O292" i="31"/>
  <c r="L292" i="31"/>
  <c r="Y332" i="31"/>
  <c r="L332" i="31"/>
  <c r="W341" i="31"/>
  <c r="L341" i="31"/>
  <c r="W118" i="31"/>
  <c r="L118" i="31"/>
  <c r="V117" i="31"/>
  <c r="L117" i="31"/>
  <c r="X108" i="31"/>
  <c r="L108" i="31"/>
  <c r="S96" i="31"/>
  <c r="L96" i="31"/>
  <c r="AA299" i="31"/>
  <c r="L299" i="31"/>
  <c r="T357" i="31"/>
  <c r="L357" i="31"/>
  <c r="AD347" i="31"/>
  <c r="L347" i="31"/>
  <c r="U366" i="31"/>
  <c r="L366" i="31"/>
  <c r="M125" i="31"/>
  <c r="M508" i="31" s="1"/>
  <c r="L125" i="31"/>
  <c r="X320" i="31"/>
  <c r="L320" i="31"/>
  <c r="AC139" i="31"/>
  <c r="L139" i="31"/>
  <c r="Z143" i="31"/>
  <c r="L143" i="31"/>
  <c r="S116" i="31"/>
  <c r="L116" i="31"/>
  <c r="Y211" i="31"/>
  <c r="L211" i="31"/>
  <c r="R236" i="31"/>
  <c r="L236" i="31"/>
  <c r="S219" i="31"/>
  <c r="L219" i="31"/>
  <c r="S144" i="31"/>
  <c r="L144" i="31"/>
  <c r="AA138" i="31"/>
  <c r="L138" i="31"/>
  <c r="L516" i="31" s="1"/>
  <c r="Z247" i="31"/>
  <c r="L247" i="31"/>
  <c r="V224" i="31"/>
  <c r="L224" i="31"/>
  <c r="Y217" i="31"/>
  <c r="L217" i="31"/>
  <c r="N164" i="31"/>
  <c r="L164" i="31"/>
  <c r="P166" i="31"/>
  <c r="L166" i="31"/>
  <c r="AA146" i="31"/>
  <c r="L146" i="31"/>
  <c r="M147" i="31"/>
  <c r="L147" i="31"/>
  <c r="T113" i="31"/>
  <c r="L113" i="31"/>
  <c r="M227" i="31"/>
  <c r="L227" i="31"/>
  <c r="M231" i="31"/>
  <c r="M472" i="31" s="1"/>
  <c r="L231" i="31"/>
  <c r="L472" i="31" s="1"/>
  <c r="X225" i="31"/>
  <c r="L225" i="31"/>
  <c r="M126" i="31"/>
  <c r="L126" i="31"/>
  <c r="M149" i="31"/>
  <c r="L149" i="31"/>
  <c r="M100" i="31"/>
  <c r="L100" i="31"/>
  <c r="M88" i="31"/>
  <c r="L88" i="31"/>
  <c r="M399" i="31"/>
  <c r="L399" i="31"/>
  <c r="M393" i="31"/>
  <c r="L393" i="31"/>
  <c r="M91" i="31"/>
  <c r="L91" i="31"/>
  <c r="M87" i="31"/>
  <c r="L87" i="31"/>
  <c r="M78" i="31"/>
  <c r="L78" i="31"/>
  <c r="M280" i="31"/>
  <c r="L280" i="31"/>
  <c r="M275" i="31"/>
  <c r="L275" i="31"/>
  <c r="M309" i="31"/>
  <c r="L309" i="31"/>
  <c r="M24" i="31"/>
  <c r="L24" i="31"/>
  <c r="M31" i="31"/>
  <c r="L31" i="31"/>
  <c r="M41" i="31"/>
  <c r="L41" i="31"/>
  <c r="M16" i="31"/>
  <c r="L16" i="31"/>
  <c r="M22" i="31"/>
  <c r="L22" i="31"/>
  <c r="M18" i="31"/>
  <c r="L18" i="31"/>
  <c r="M46" i="31"/>
  <c r="L46" i="31"/>
  <c r="M51" i="31"/>
  <c r="L51" i="31"/>
  <c r="M26" i="31"/>
  <c r="L26" i="31"/>
  <c r="M37" i="31"/>
  <c r="L37" i="31"/>
  <c r="M34" i="31"/>
  <c r="L34" i="31"/>
  <c r="O100" i="31"/>
  <c r="U100" i="31"/>
  <c r="P100" i="31"/>
  <c r="M193" i="31"/>
  <c r="L193" i="31"/>
  <c r="M195" i="31"/>
  <c r="L195" i="31"/>
  <c r="M179" i="31"/>
  <c r="L179" i="31"/>
  <c r="M192" i="31"/>
  <c r="L192" i="31"/>
  <c r="M199" i="31"/>
  <c r="L199" i="31"/>
  <c r="M190" i="31"/>
  <c r="L190" i="31"/>
  <c r="M266" i="31"/>
  <c r="L266" i="31"/>
  <c r="M272" i="31"/>
  <c r="L272" i="31"/>
  <c r="M310" i="31"/>
  <c r="L310" i="31"/>
  <c r="M387" i="31"/>
  <c r="L387" i="31"/>
  <c r="M419" i="31"/>
  <c r="L419" i="31"/>
  <c r="M417" i="31"/>
  <c r="L417" i="31"/>
  <c r="M411" i="31"/>
  <c r="L411" i="31"/>
  <c r="L512" i="31" s="1"/>
  <c r="X189" i="31"/>
  <c r="L189" i="31"/>
  <c r="AC351" i="31"/>
  <c r="L351" i="31"/>
  <c r="T348" i="31"/>
  <c r="L348" i="31"/>
  <c r="AE354" i="31"/>
  <c r="L354" i="31"/>
  <c r="AE356" i="31"/>
  <c r="L356" i="31"/>
  <c r="T337" i="31"/>
  <c r="L337" i="31"/>
  <c r="Q367" i="31"/>
  <c r="L367" i="31"/>
  <c r="AC369" i="31"/>
  <c r="L369" i="31"/>
  <c r="V98" i="31"/>
  <c r="L98" i="31"/>
  <c r="S105" i="31"/>
  <c r="L105" i="31"/>
  <c r="AB295" i="31"/>
  <c r="L295" i="31"/>
  <c r="W364" i="31"/>
  <c r="L364" i="31"/>
  <c r="Z333" i="31"/>
  <c r="L333" i="31"/>
  <c r="M355" i="31"/>
  <c r="L355" i="31"/>
  <c r="Z323" i="31"/>
  <c r="Z482" i="31" s="1"/>
  <c r="L323" i="31"/>
  <c r="L482" i="31" s="1"/>
  <c r="AE321" i="31"/>
  <c r="L321" i="31"/>
  <c r="T360" i="31"/>
  <c r="L360" i="31"/>
  <c r="AF213" i="31"/>
  <c r="L213" i="31"/>
  <c r="AE233" i="31"/>
  <c r="L233" i="31"/>
  <c r="U157" i="31"/>
  <c r="L157" i="31"/>
  <c r="U152" i="31"/>
  <c r="L152" i="31"/>
  <c r="AB203" i="31"/>
  <c r="L203" i="31"/>
  <c r="M223" i="31"/>
  <c r="M485" i="31" s="1"/>
  <c r="L223" i="31"/>
  <c r="L485" i="31" s="1"/>
  <c r="AE214" i="31"/>
  <c r="L214" i="31"/>
  <c r="M235" i="31"/>
  <c r="L235" i="31"/>
  <c r="V163" i="31"/>
  <c r="L163" i="31"/>
  <c r="AF156" i="31"/>
  <c r="L156" i="31"/>
  <c r="P111" i="31"/>
  <c r="L111" i="31"/>
  <c r="Z210" i="31"/>
  <c r="L210" i="31"/>
  <c r="O239" i="31"/>
  <c r="O458" i="31" s="1"/>
  <c r="L239" i="31"/>
  <c r="AF218" i="31"/>
  <c r="L218" i="31"/>
  <c r="M145" i="31"/>
  <c r="L145" i="31"/>
  <c r="L483" i="31" s="1"/>
  <c r="M154" i="31"/>
  <c r="L154" i="31"/>
  <c r="AD251" i="31"/>
  <c r="L251" i="31"/>
  <c r="U242" i="31"/>
  <c r="L242" i="31"/>
  <c r="M151" i="31"/>
  <c r="L151" i="31"/>
  <c r="M140" i="31"/>
  <c r="L140" i="31"/>
  <c r="M159" i="31"/>
  <c r="L159" i="31"/>
  <c r="M221" i="31"/>
  <c r="L221" i="31"/>
  <c r="AC246" i="31"/>
  <c r="L246" i="31"/>
  <c r="T206" i="31"/>
  <c r="L206" i="31"/>
  <c r="M207" i="31"/>
  <c r="L207" i="31"/>
  <c r="M158" i="31"/>
  <c r="L158" i="31"/>
  <c r="M307" i="31"/>
  <c r="L307" i="31"/>
  <c r="Q100" i="31"/>
  <c r="M185" i="31"/>
  <c r="L185" i="31"/>
  <c r="M180" i="31"/>
  <c r="L180" i="31"/>
  <c r="M191" i="31"/>
  <c r="L191" i="31"/>
  <c r="M265" i="31"/>
  <c r="L265" i="31"/>
  <c r="M270" i="31"/>
  <c r="L270" i="31"/>
  <c r="M271" i="31"/>
  <c r="L271" i="31"/>
  <c r="M383" i="31"/>
  <c r="L383" i="31"/>
  <c r="M418" i="31"/>
  <c r="L418" i="31"/>
  <c r="M414" i="31"/>
  <c r="L414" i="31"/>
  <c r="N86" i="31"/>
  <c r="L86" i="31"/>
  <c r="T368" i="31"/>
  <c r="L368" i="31"/>
  <c r="W294" i="31"/>
  <c r="L294" i="31"/>
  <c r="M365" i="31"/>
  <c r="L365" i="31"/>
  <c r="M363" i="31"/>
  <c r="L363" i="31"/>
  <c r="X102" i="31"/>
  <c r="L102" i="31"/>
  <c r="U120" i="31"/>
  <c r="L120" i="31"/>
  <c r="L429" i="31"/>
  <c r="J66" i="39"/>
  <c r="M293" i="31"/>
  <c r="L293" i="31"/>
  <c r="L502" i="31" s="1"/>
  <c r="X359" i="31"/>
  <c r="L359" i="31"/>
  <c r="S358" i="31"/>
  <c r="L358" i="31"/>
  <c r="AC352" i="31"/>
  <c r="L352" i="31"/>
  <c r="T226" i="31"/>
  <c r="L226" i="31"/>
  <c r="AB208" i="31"/>
  <c r="L208" i="31"/>
  <c r="M104" i="31"/>
  <c r="L104" i="31"/>
  <c r="O244" i="31"/>
  <c r="L244" i="31"/>
  <c r="Y228" i="31"/>
  <c r="L228" i="31"/>
  <c r="Y229" i="31"/>
  <c r="L229" i="31"/>
  <c r="AC137" i="31"/>
  <c r="L137" i="31"/>
  <c r="Y148" i="31"/>
  <c r="L148" i="31"/>
  <c r="U107" i="31"/>
  <c r="L107" i="31"/>
  <c r="AB248" i="31"/>
  <c r="L248" i="31"/>
  <c r="X234" i="31"/>
  <c r="L234" i="31"/>
  <c r="S216" i="31"/>
  <c r="L216" i="31"/>
  <c r="T243" i="31"/>
  <c r="L243" i="31"/>
  <c r="V162" i="31"/>
  <c r="V443" i="31" s="1"/>
  <c r="L162" i="31"/>
  <c r="L443" i="31" s="1"/>
  <c r="P114" i="31"/>
  <c r="L114" i="31"/>
  <c r="V101" i="31"/>
  <c r="L101" i="31"/>
  <c r="M167" i="31"/>
  <c r="L167" i="31"/>
  <c r="M325" i="31"/>
  <c r="L325" i="31"/>
  <c r="M252" i="31"/>
  <c r="L252" i="31"/>
  <c r="M249" i="31"/>
  <c r="L249" i="31"/>
  <c r="R222" i="31"/>
  <c r="L222" i="31"/>
  <c r="T127" i="31"/>
  <c r="L127" i="31"/>
  <c r="M9" i="31"/>
  <c r="L9" i="31"/>
  <c r="M57" i="31"/>
  <c r="L57" i="31"/>
  <c r="M30" i="31"/>
  <c r="L30" i="31"/>
  <c r="M13" i="31"/>
  <c r="L13" i="31"/>
  <c r="M55" i="31"/>
  <c r="L55" i="31"/>
  <c r="M28" i="31"/>
  <c r="L28" i="31"/>
  <c r="L466" i="31" s="1"/>
  <c r="M47" i="31"/>
  <c r="L47" i="31"/>
  <c r="M36" i="31"/>
  <c r="L36" i="31"/>
  <c r="M32" i="31"/>
  <c r="L32" i="31"/>
  <c r="M21" i="31"/>
  <c r="L21" i="31"/>
  <c r="M38" i="31"/>
  <c r="L38" i="31"/>
  <c r="M58" i="31"/>
  <c r="L58" i="31"/>
  <c r="M400" i="31"/>
  <c r="L400" i="31"/>
  <c r="M398" i="31"/>
  <c r="L398" i="31"/>
  <c r="L507" i="31" s="1"/>
  <c r="M391" i="31"/>
  <c r="L391" i="31"/>
  <c r="M376" i="31"/>
  <c r="L376" i="31"/>
  <c r="M80" i="31"/>
  <c r="L80" i="31"/>
  <c r="M84" i="31"/>
  <c r="L84" i="31"/>
  <c r="M89" i="31"/>
  <c r="L89" i="31"/>
  <c r="M278" i="31"/>
  <c r="L278" i="31"/>
  <c r="M281" i="31"/>
  <c r="L281" i="31"/>
  <c r="M277" i="31"/>
  <c r="L277" i="31"/>
  <c r="M312" i="31"/>
  <c r="M517" i="31" s="1"/>
  <c r="L312" i="31"/>
  <c r="L517" i="31" s="1"/>
  <c r="M23" i="31"/>
  <c r="L23" i="31"/>
  <c r="M27" i="31"/>
  <c r="L27" i="31"/>
  <c r="M50" i="31"/>
  <c r="L50" i="31"/>
  <c r="M40" i="31"/>
  <c r="L40" i="31"/>
  <c r="M25" i="31"/>
  <c r="L25" i="31"/>
  <c r="M43" i="31"/>
  <c r="L43" i="31"/>
  <c r="M19" i="31"/>
  <c r="L19" i="31"/>
  <c r="M42" i="31"/>
  <c r="L42" i="31"/>
  <c r="M48" i="31"/>
  <c r="L48" i="31"/>
  <c r="M33" i="31"/>
  <c r="L33" i="31"/>
  <c r="M52" i="31"/>
  <c r="L52" i="31"/>
  <c r="V100" i="31"/>
  <c r="M187" i="31"/>
  <c r="L187" i="31"/>
  <c r="M182" i="31"/>
  <c r="L182" i="31"/>
  <c r="M386" i="31"/>
  <c r="L386" i="31"/>
  <c r="M382" i="31"/>
  <c r="L382" i="31"/>
  <c r="M394" i="31"/>
  <c r="L394" i="31"/>
  <c r="M395" i="31"/>
  <c r="L395" i="31"/>
  <c r="M375" i="31"/>
  <c r="L375" i="31"/>
  <c r="M85" i="31"/>
  <c r="L85" i="31"/>
  <c r="M83" i="31"/>
  <c r="L83" i="31"/>
  <c r="M81" i="31"/>
  <c r="L81" i="31"/>
  <c r="M276" i="31"/>
  <c r="L276" i="31"/>
  <c r="M282" i="31"/>
  <c r="L282" i="31"/>
  <c r="M274" i="31"/>
  <c r="L274" i="31"/>
  <c r="M308" i="31"/>
  <c r="L308" i="31"/>
  <c r="M381" i="31"/>
  <c r="L381" i="31"/>
  <c r="M62" i="31"/>
  <c r="L62" i="31"/>
  <c r="M49" i="31"/>
  <c r="L49" i="31"/>
  <c r="M35" i="31"/>
  <c r="L35" i="31"/>
  <c r="M14" i="31"/>
  <c r="L14" i="31"/>
  <c r="M45" i="31"/>
  <c r="L45" i="31"/>
  <c r="M15" i="31"/>
  <c r="L15" i="31"/>
  <c r="M39" i="31"/>
  <c r="L39" i="31"/>
  <c r="M17" i="31"/>
  <c r="L17" i="31"/>
  <c r="M29" i="31"/>
  <c r="L29" i="31"/>
  <c r="M12" i="31"/>
  <c r="L12" i="31"/>
  <c r="M44" i="31"/>
  <c r="L44" i="31"/>
  <c r="M56" i="31"/>
  <c r="L56" i="31"/>
  <c r="W100" i="31"/>
  <c r="R100" i="31"/>
  <c r="X100" i="31"/>
  <c r="P246" i="31"/>
  <c r="AC151" i="31"/>
  <c r="Z158" i="31"/>
  <c r="W158" i="31"/>
  <c r="AD145" i="31"/>
  <c r="W154" i="31"/>
  <c r="M184" i="31"/>
  <c r="L184" i="31"/>
  <c r="M198" i="31"/>
  <c r="L198" i="31"/>
  <c r="M197" i="31"/>
  <c r="L197" i="31"/>
  <c r="M181" i="31"/>
  <c r="L181" i="31"/>
  <c r="M194" i="31"/>
  <c r="L194" i="31"/>
  <c r="R207" i="31"/>
  <c r="AC221" i="31"/>
  <c r="M273" i="31"/>
  <c r="L273" i="31"/>
  <c r="M269" i="31"/>
  <c r="L269" i="31"/>
  <c r="AA263" i="31"/>
  <c r="L263" i="31"/>
  <c r="M384" i="31"/>
  <c r="L384" i="31"/>
  <c r="M389" i="31"/>
  <c r="L389" i="31"/>
  <c r="M415" i="31"/>
  <c r="L415" i="31"/>
  <c r="M413" i="31"/>
  <c r="L413" i="31"/>
  <c r="M412" i="31"/>
  <c r="M438" i="31" s="1"/>
  <c r="L412" i="31"/>
  <c r="L438" i="31" s="1"/>
  <c r="M183" i="31"/>
  <c r="L183" i="31"/>
  <c r="AE291" i="31"/>
  <c r="L291" i="31"/>
  <c r="S362" i="31"/>
  <c r="L362" i="31"/>
  <c r="Z296" i="31"/>
  <c r="L296" i="31"/>
  <c r="S297" i="31"/>
  <c r="L297" i="31"/>
  <c r="L501" i="31" s="1"/>
  <c r="P361" i="31"/>
  <c r="L361" i="31"/>
  <c r="J67" i="39"/>
  <c r="N106" i="31"/>
  <c r="L106" i="31"/>
  <c r="U97" i="31"/>
  <c r="L97" i="31"/>
  <c r="M324" i="31"/>
  <c r="L324" i="31"/>
  <c r="P353" i="31"/>
  <c r="L353" i="31"/>
  <c r="AE220" i="31"/>
  <c r="L220" i="31"/>
  <c r="W204" i="31"/>
  <c r="L204" i="31"/>
  <c r="Q232" i="31"/>
  <c r="L232" i="31"/>
  <c r="N160" i="31"/>
  <c r="L160" i="31"/>
  <c r="V134" i="31"/>
  <c r="L134" i="31"/>
  <c r="W215" i="31"/>
  <c r="L215" i="31"/>
  <c r="AD240" i="31"/>
  <c r="L240" i="31"/>
  <c r="M161" i="31"/>
  <c r="L161" i="31"/>
  <c r="M153" i="31"/>
  <c r="L153" i="31"/>
  <c r="Z169" i="31"/>
  <c r="L169" i="31"/>
  <c r="T245" i="31"/>
  <c r="L245" i="31"/>
  <c r="Z212" i="31"/>
  <c r="L212" i="31"/>
  <c r="R237" i="31"/>
  <c r="R453" i="31" s="1"/>
  <c r="L237" i="31"/>
  <c r="L479" i="31" s="1"/>
  <c r="O141" i="31"/>
  <c r="L141" i="31"/>
  <c r="O150" i="31"/>
  <c r="L150" i="31"/>
  <c r="N99" i="31"/>
  <c r="L99" i="31"/>
  <c r="S127" i="31"/>
  <c r="V119" i="31"/>
  <c r="L119" i="31"/>
  <c r="AD168" i="31"/>
  <c r="L168" i="31"/>
  <c r="AE205" i="31"/>
  <c r="L205" i="31"/>
  <c r="S209" i="31"/>
  <c r="L209" i="31"/>
  <c r="M250" i="31"/>
  <c r="L250" i="31"/>
  <c r="AA241" i="31"/>
  <c r="L241" i="31"/>
  <c r="M155" i="31"/>
  <c r="L155" i="31"/>
  <c r="M27" i="32"/>
  <c r="O286" i="31"/>
  <c r="S286" i="31"/>
  <c r="W286" i="31"/>
  <c r="AA286" i="31"/>
  <c r="AE286" i="31"/>
  <c r="P286" i="31"/>
  <c r="T286" i="31"/>
  <c r="X286" i="31"/>
  <c r="AB286" i="31"/>
  <c r="AF286" i="31"/>
  <c r="M286" i="31"/>
  <c r="Q286" i="31"/>
  <c r="U286" i="31"/>
  <c r="Y286" i="31"/>
  <c r="AC286" i="31"/>
  <c r="N286" i="31"/>
  <c r="R286" i="31"/>
  <c r="V286" i="31"/>
  <c r="Z286" i="31"/>
  <c r="AD286" i="31"/>
  <c r="N285" i="31"/>
  <c r="R285" i="31"/>
  <c r="V285" i="31"/>
  <c r="Z285" i="31"/>
  <c r="AD285" i="31"/>
  <c r="O285" i="31"/>
  <c r="S285" i="31"/>
  <c r="W285" i="31"/>
  <c r="AA285" i="31"/>
  <c r="AE285" i="31"/>
  <c r="P285" i="31"/>
  <c r="T285" i="31"/>
  <c r="X285" i="31"/>
  <c r="AB285" i="31"/>
  <c r="AF285" i="31"/>
  <c r="M285" i="31"/>
  <c r="Q285" i="31"/>
  <c r="U285" i="31"/>
  <c r="Y285" i="31"/>
  <c r="AC285" i="31"/>
  <c r="T325" i="31"/>
  <c r="AD325" i="31"/>
  <c r="W325" i="31"/>
  <c r="N325" i="31"/>
  <c r="Q325" i="31"/>
  <c r="W127" i="31"/>
  <c r="O127" i="31"/>
  <c r="AH127" i="31" s="1"/>
  <c r="K158" i="25"/>
  <c r="X43" i="25"/>
  <c r="U43" i="25"/>
  <c r="W43" i="25"/>
  <c r="V43" i="25"/>
  <c r="M43" i="25"/>
  <c r="S43" i="25"/>
  <c r="R43" i="25"/>
  <c r="P43" i="25"/>
  <c r="N43" i="25"/>
  <c r="Q43" i="25"/>
  <c r="O43" i="25"/>
  <c r="Y96" i="25"/>
  <c r="Z96" i="25"/>
  <c r="T43" i="25"/>
  <c r="AA96" i="25"/>
  <c r="V96" i="25"/>
  <c r="W96" i="25"/>
  <c r="Q96" i="25"/>
  <c r="R96" i="25"/>
  <c r="X96" i="25"/>
  <c r="U96" i="25"/>
  <c r="T96" i="25"/>
  <c r="S96" i="25"/>
  <c r="AC96" i="25"/>
  <c r="AE43" i="25"/>
  <c r="AD43" i="25"/>
  <c r="AB43" i="25"/>
  <c r="Z43" i="25"/>
  <c r="AC43" i="25"/>
  <c r="G2" i="25"/>
  <c r="G21" i="25"/>
  <c r="AA43" i="25"/>
  <c r="AB96" i="25"/>
  <c r="AD96" i="25"/>
  <c r="AF43" i="25"/>
  <c r="AF96" i="25"/>
  <c r="Y43" i="25"/>
  <c r="O77" i="32"/>
  <c r="S77" i="32"/>
  <c r="W77" i="32"/>
  <c r="AA77" i="32"/>
  <c r="AE77" i="32"/>
  <c r="M77" i="32"/>
  <c r="Y77" i="32"/>
  <c r="R77" i="32"/>
  <c r="Z77" i="32"/>
  <c r="P77" i="32"/>
  <c r="T77" i="32"/>
  <c r="X77" i="32"/>
  <c r="AB77" i="32"/>
  <c r="AF77" i="32"/>
  <c r="Q77" i="32"/>
  <c r="U77" i="32"/>
  <c r="AC77" i="32"/>
  <c r="N77" i="32"/>
  <c r="V77" i="32"/>
  <c r="AD77" i="32"/>
  <c r="N76" i="32"/>
  <c r="R76" i="32"/>
  <c r="V76" i="32"/>
  <c r="Z76" i="32"/>
  <c r="AD76" i="32"/>
  <c r="Y76" i="32"/>
  <c r="O76" i="32"/>
  <c r="S76" i="32"/>
  <c r="W76" i="32"/>
  <c r="AA76" i="32"/>
  <c r="AE76" i="32"/>
  <c r="P76" i="32"/>
  <c r="T76" i="32"/>
  <c r="X76" i="32"/>
  <c r="AB76" i="32"/>
  <c r="AF76" i="32"/>
  <c r="M76" i="32"/>
  <c r="Q76" i="32"/>
  <c r="U76" i="32"/>
  <c r="AC76" i="32"/>
  <c r="P78" i="32"/>
  <c r="T78" i="32"/>
  <c r="X78" i="32"/>
  <c r="AB78" i="32"/>
  <c r="AF78" i="32"/>
  <c r="R78" i="32"/>
  <c r="Z78" i="32"/>
  <c r="S78" i="32"/>
  <c r="AA78" i="32"/>
  <c r="M78" i="32"/>
  <c r="Q78" i="32"/>
  <c r="U78" i="32"/>
  <c r="Y78" i="32"/>
  <c r="AC78" i="32"/>
  <c r="N78" i="32"/>
  <c r="V78" i="32"/>
  <c r="AD78" i="32"/>
  <c r="O78" i="32"/>
  <c r="W78" i="32"/>
  <c r="AE78" i="32"/>
  <c r="T65" i="32"/>
  <c r="R41" i="39" s="1"/>
  <c r="AF212" i="32"/>
  <c r="V212" i="32"/>
  <c r="S212" i="32"/>
  <c r="P133" i="32"/>
  <c r="T133" i="32"/>
  <c r="X133" i="32"/>
  <c r="AB133" i="32"/>
  <c r="AF133" i="32"/>
  <c r="M133" i="32"/>
  <c r="Q133" i="32"/>
  <c r="U133" i="32"/>
  <c r="Y133" i="32"/>
  <c r="AC133" i="32"/>
  <c r="N133" i="32"/>
  <c r="R133" i="32"/>
  <c r="V133" i="32"/>
  <c r="Z133" i="32"/>
  <c r="AD133" i="32"/>
  <c r="O133" i="32"/>
  <c r="S133" i="32"/>
  <c r="W133" i="32"/>
  <c r="AA133" i="32"/>
  <c r="AE133" i="32"/>
  <c r="O132" i="32"/>
  <c r="S132" i="32"/>
  <c r="W132" i="32"/>
  <c r="AA132" i="32"/>
  <c r="AE132" i="32"/>
  <c r="P132" i="32"/>
  <c r="T132" i="32"/>
  <c r="X132" i="32"/>
  <c r="AB132" i="32"/>
  <c r="AF132" i="32"/>
  <c r="M132" i="32"/>
  <c r="Q132" i="32"/>
  <c r="U132" i="32"/>
  <c r="Y132" i="32"/>
  <c r="AC132" i="32"/>
  <c r="N132" i="32"/>
  <c r="R132" i="32"/>
  <c r="V132" i="32"/>
  <c r="Z132" i="32"/>
  <c r="AD132" i="32"/>
  <c r="M134" i="32"/>
  <c r="Q134" i="32"/>
  <c r="U134" i="32"/>
  <c r="Y134" i="32"/>
  <c r="AC134" i="32"/>
  <c r="N134" i="32"/>
  <c r="R134" i="32"/>
  <c r="V134" i="32"/>
  <c r="Z134" i="32"/>
  <c r="AD134" i="32"/>
  <c r="O134" i="32"/>
  <c r="S134" i="32"/>
  <c r="W134" i="32"/>
  <c r="AA134" i="32"/>
  <c r="AE134" i="32"/>
  <c r="P134" i="32"/>
  <c r="T134" i="32"/>
  <c r="X134" i="32"/>
  <c r="AB134" i="32"/>
  <c r="AF134" i="32"/>
  <c r="N131" i="32"/>
  <c r="R131" i="32"/>
  <c r="V131" i="32"/>
  <c r="Z131" i="32"/>
  <c r="AD131" i="32"/>
  <c r="O131" i="32"/>
  <c r="S131" i="32"/>
  <c r="W131" i="32"/>
  <c r="AA131" i="32"/>
  <c r="AE131" i="32"/>
  <c r="P131" i="32"/>
  <c r="T131" i="32"/>
  <c r="X131" i="32"/>
  <c r="AB131" i="32"/>
  <c r="AF131" i="32"/>
  <c r="M131" i="32"/>
  <c r="Q131" i="32"/>
  <c r="U131" i="32"/>
  <c r="Y131" i="32"/>
  <c r="AC131" i="32"/>
  <c r="V65" i="32"/>
  <c r="T41" i="39" s="1"/>
  <c r="W65" i="32"/>
  <c r="U41" i="39" s="1"/>
  <c r="Y65" i="32"/>
  <c r="U65" i="32"/>
  <c r="U212" i="32"/>
  <c r="AE212" i="32"/>
  <c r="R212" i="32"/>
  <c r="AB212" i="32"/>
  <c r="O212" i="32"/>
  <c r="Y212" i="32"/>
  <c r="P212" i="32"/>
  <c r="N232" i="32"/>
  <c r="R232" i="32"/>
  <c r="V232" i="32"/>
  <c r="Z232" i="32"/>
  <c r="AD232" i="32"/>
  <c r="O232" i="32"/>
  <c r="S232" i="32"/>
  <c r="W232" i="32"/>
  <c r="AA232" i="32"/>
  <c r="AE232" i="32"/>
  <c r="P232" i="32"/>
  <c r="T232" i="32"/>
  <c r="X232" i="32"/>
  <c r="AB232" i="32"/>
  <c r="AF232" i="32"/>
  <c r="M232" i="32"/>
  <c r="Q232" i="32"/>
  <c r="U232" i="32"/>
  <c r="Y232" i="32"/>
  <c r="AC232" i="32"/>
  <c r="M231" i="32"/>
  <c r="Q231" i="32"/>
  <c r="U231" i="32"/>
  <c r="Y231" i="32"/>
  <c r="AC231" i="32"/>
  <c r="N231" i="32"/>
  <c r="R231" i="32"/>
  <c r="V231" i="32"/>
  <c r="Z231" i="32"/>
  <c r="AD231" i="32"/>
  <c r="O231" i="32"/>
  <c r="S231" i="32"/>
  <c r="W231" i="32"/>
  <c r="AA231" i="32"/>
  <c r="AE231" i="32"/>
  <c r="P231" i="32"/>
  <c r="T231" i="32"/>
  <c r="X231" i="32"/>
  <c r="AB231" i="32"/>
  <c r="AF231" i="32"/>
  <c r="AD212" i="32"/>
  <c r="N212" i="32"/>
  <c r="Q212" i="32"/>
  <c r="X212" i="32"/>
  <c r="AA212" i="32"/>
  <c r="O211" i="32"/>
  <c r="S211" i="32"/>
  <c r="W211" i="32"/>
  <c r="AA211" i="32"/>
  <c r="AE211" i="32"/>
  <c r="P211" i="32"/>
  <c r="T211" i="32"/>
  <c r="X211" i="32"/>
  <c r="AB211" i="32"/>
  <c r="AF211" i="32"/>
  <c r="Q211" i="32"/>
  <c r="Y211" i="32"/>
  <c r="N211" i="32"/>
  <c r="R211" i="32"/>
  <c r="V211" i="32"/>
  <c r="Z211" i="32"/>
  <c r="AD211" i="32"/>
  <c r="M211" i="32"/>
  <c r="U211" i="32"/>
  <c r="AC211" i="32"/>
  <c r="Z212" i="32"/>
  <c r="AC212" i="32"/>
  <c r="M212" i="32"/>
  <c r="T212" i="32"/>
  <c r="N210" i="32"/>
  <c r="R210" i="32"/>
  <c r="V210" i="32"/>
  <c r="Z210" i="32"/>
  <c r="AD210" i="32"/>
  <c r="O210" i="32"/>
  <c r="S210" i="32"/>
  <c r="W210" i="32"/>
  <c r="AA210" i="32"/>
  <c r="AE210" i="32"/>
  <c r="T210" i="32"/>
  <c r="X210" i="32"/>
  <c r="AF210" i="32"/>
  <c r="M210" i="32"/>
  <c r="Q210" i="32"/>
  <c r="U210" i="32"/>
  <c r="Y210" i="32"/>
  <c r="AC210" i="32"/>
  <c r="P210" i="32"/>
  <c r="AB210" i="32"/>
  <c r="T248" i="31"/>
  <c r="N170" i="31"/>
  <c r="R170" i="31"/>
  <c r="V170" i="31"/>
  <c r="Z170" i="31"/>
  <c r="AD170" i="31"/>
  <c r="O170" i="31"/>
  <c r="S170" i="31"/>
  <c r="W170" i="31"/>
  <c r="AA170" i="31"/>
  <c r="AE170" i="31"/>
  <c r="P170" i="31"/>
  <c r="T170" i="31"/>
  <c r="X170" i="31"/>
  <c r="AB170" i="31"/>
  <c r="AF170" i="31"/>
  <c r="M170" i="31"/>
  <c r="Q170" i="31"/>
  <c r="U170" i="31"/>
  <c r="Y170" i="31"/>
  <c r="AC170" i="31"/>
  <c r="O171" i="31"/>
  <c r="O459" i="31" s="1"/>
  <c r="S171" i="31"/>
  <c r="S459" i="31" s="1"/>
  <c r="W171" i="31"/>
  <c r="W459" i="31" s="1"/>
  <c r="AA171" i="31"/>
  <c r="AA459" i="31" s="1"/>
  <c r="AE171" i="31"/>
  <c r="AE459" i="31" s="1"/>
  <c r="P171" i="31"/>
  <c r="P459" i="31" s="1"/>
  <c r="T171" i="31"/>
  <c r="T459" i="31" s="1"/>
  <c r="X171" i="31"/>
  <c r="X459" i="31" s="1"/>
  <c r="AB171" i="31"/>
  <c r="AB459" i="31" s="1"/>
  <c r="AF171" i="31"/>
  <c r="AF459" i="31" s="1"/>
  <c r="M171" i="31"/>
  <c r="M459" i="31" s="1"/>
  <c r="Q171" i="31"/>
  <c r="Q459" i="31" s="1"/>
  <c r="U171" i="31"/>
  <c r="U459" i="31" s="1"/>
  <c r="Y171" i="31"/>
  <c r="Y459" i="31" s="1"/>
  <c r="AC171" i="31"/>
  <c r="AC459" i="31" s="1"/>
  <c r="N171" i="31"/>
  <c r="N459" i="31" s="1"/>
  <c r="R171" i="31"/>
  <c r="R459" i="31" s="1"/>
  <c r="V171" i="31"/>
  <c r="V459" i="31" s="1"/>
  <c r="Z171" i="31"/>
  <c r="Z459" i="31" s="1"/>
  <c r="AD171" i="31"/>
  <c r="AD459" i="31" s="1"/>
  <c r="P172" i="31"/>
  <c r="T172" i="31"/>
  <c r="X172" i="31"/>
  <c r="AB172" i="31"/>
  <c r="AF172" i="31"/>
  <c r="M172" i="31"/>
  <c r="Q172" i="31"/>
  <c r="U172" i="31"/>
  <c r="Y172" i="31"/>
  <c r="AC172" i="31"/>
  <c r="N172" i="31"/>
  <c r="R172" i="31"/>
  <c r="V172" i="31"/>
  <c r="Z172" i="31"/>
  <c r="AD172" i="31"/>
  <c r="O172" i="31"/>
  <c r="S172" i="31"/>
  <c r="W172" i="31"/>
  <c r="AA172" i="31"/>
  <c r="AE172" i="31"/>
  <c r="U147" i="31"/>
  <c r="Q149" i="31"/>
  <c r="Q224" i="31"/>
  <c r="V149" i="31"/>
  <c r="S149" i="31"/>
  <c r="P149" i="31"/>
  <c r="O121" i="31"/>
  <c r="S121" i="31"/>
  <c r="W121" i="31"/>
  <c r="AA121" i="31"/>
  <c r="AE121" i="31"/>
  <c r="P121" i="31"/>
  <c r="T121" i="31"/>
  <c r="X121" i="31"/>
  <c r="AB121" i="31"/>
  <c r="AF121" i="31"/>
  <c r="M121" i="31"/>
  <c r="Q121" i="31"/>
  <c r="U121" i="31"/>
  <c r="Y121" i="31"/>
  <c r="AC121" i="31"/>
  <c r="N121" i="31"/>
  <c r="R121" i="31"/>
  <c r="V121" i="31"/>
  <c r="Z121" i="31"/>
  <c r="AD121" i="31"/>
  <c r="O122" i="31"/>
  <c r="S122" i="31"/>
  <c r="W122" i="31"/>
  <c r="AA122" i="31"/>
  <c r="AE122" i="31"/>
  <c r="M122" i="31"/>
  <c r="Q122" i="31"/>
  <c r="Y122" i="31"/>
  <c r="N122" i="31"/>
  <c r="R122" i="31"/>
  <c r="V122" i="31"/>
  <c r="Z122" i="31"/>
  <c r="AD122" i="31"/>
  <c r="P122" i="31"/>
  <c r="T122" i="31"/>
  <c r="X122" i="31"/>
  <c r="AB122" i="31"/>
  <c r="AF122" i="31"/>
  <c r="U122" i="31"/>
  <c r="AC122" i="31"/>
  <c r="N149" i="31"/>
  <c r="R149" i="31"/>
  <c r="AC149" i="31"/>
  <c r="AE149" i="31"/>
  <c r="O149" i="31"/>
  <c r="AF166" i="31"/>
  <c r="P227" i="31"/>
  <c r="Y146" i="31"/>
  <c r="AB149" i="31"/>
  <c r="AF149" i="31"/>
  <c r="Y149" i="31"/>
  <c r="AA149" i="31"/>
  <c r="AB147" i="31"/>
  <c r="U365" i="31"/>
  <c r="AD149" i="31"/>
  <c r="T149" i="31"/>
  <c r="X149" i="31"/>
  <c r="U149" i="31"/>
  <c r="W149" i="31"/>
  <c r="AF147" i="31"/>
  <c r="N126" i="31"/>
  <c r="U126" i="31"/>
  <c r="AB128" i="31"/>
  <c r="M128" i="31"/>
  <c r="Q128" i="31"/>
  <c r="U128" i="31"/>
  <c r="Y128" i="31"/>
  <c r="AC128" i="31"/>
  <c r="N128" i="31"/>
  <c r="R128" i="31"/>
  <c r="V128" i="31"/>
  <c r="Z128" i="31"/>
  <c r="AD128" i="31"/>
  <c r="O128" i="31"/>
  <c r="S128" i="31"/>
  <c r="W128" i="31"/>
  <c r="AA128" i="31"/>
  <c r="AE128" i="31"/>
  <c r="P128" i="31"/>
  <c r="T128" i="31"/>
  <c r="X128" i="31"/>
  <c r="AF128" i="31"/>
  <c r="N129" i="31"/>
  <c r="R129" i="31"/>
  <c r="V129" i="31"/>
  <c r="Z129" i="31"/>
  <c r="AD129" i="31"/>
  <c r="O129" i="31"/>
  <c r="S129" i="31"/>
  <c r="W129" i="31"/>
  <c r="AA129" i="31"/>
  <c r="AE129" i="31"/>
  <c r="P129" i="31"/>
  <c r="T129" i="31"/>
  <c r="X129" i="31"/>
  <c r="AB129" i="31"/>
  <c r="AF129" i="31"/>
  <c r="M129" i="31"/>
  <c r="Q129" i="31"/>
  <c r="U129" i="31"/>
  <c r="Y129" i="31"/>
  <c r="AC129" i="31"/>
  <c r="P130" i="31"/>
  <c r="T130" i="31"/>
  <c r="X130" i="31"/>
  <c r="AB130" i="31"/>
  <c r="AF130" i="31"/>
  <c r="M130" i="31"/>
  <c r="U130" i="31"/>
  <c r="AC130" i="31"/>
  <c r="R130" i="31"/>
  <c r="Z130" i="31"/>
  <c r="O130" i="31"/>
  <c r="S130" i="31"/>
  <c r="W130" i="31"/>
  <c r="AA130" i="31"/>
  <c r="AE130" i="31"/>
  <c r="Q130" i="31"/>
  <c r="Y130" i="31"/>
  <c r="N130" i="31"/>
  <c r="V130" i="31"/>
  <c r="AD130" i="31"/>
  <c r="M131" i="31"/>
  <c r="Q131" i="31"/>
  <c r="U131" i="31"/>
  <c r="Y131" i="31"/>
  <c r="AC131" i="31"/>
  <c r="R131" i="31"/>
  <c r="Z131" i="31"/>
  <c r="O131" i="31"/>
  <c r="W131" i="31"/>
  <c r="AE131" i="31"/>
  <c r="P131" i="31"/>
  <c r="T131" i="31"/>
  <c r="X131" i="31"/>
  <c r="AB131" i="31"/>
  <c r="AF131" i="31"/>
  <c r="N131" i="31"/>
  <c r="V131" i="31"/>
  <c r="AD131" i="31"/>
  <c r="S131" i="31"/>
  <c r="AA131" i="31"/>
  <c r="AC249" i="31"/>
  <c r="S222" i="31"/>
  <c r="R252" i="31"/>
  <c r="W97" i="31"/>
  <c r="T225" i="31"/>
  <c r="V152" i="31"/>
  <c r="O421" i="31"/>
  <c r="S421" i="31"/>
  <c r="W421" i="31"/>
  <c r="AA421" i="31"/>
  <c r="AE421" i="31"/>
  <c r="Y421" i="31"/>
  <c r="N421" i="31"/>
  <c r="Z421" i="31"/>
  <c r="P421" i="31"/>
  <c r="T421" i="31"/>
  <c r="X421" i="31"/>
  <c r="AB421" i="31"/>
  <c r="AF421" i="31"/>
  <c r="M421" i="31"/>
  <c r="Q421" i="31"/>
  <c r="U421" i="31"/>
  <c r="AC421" i="31"/>
  <c r="R421" i="31"/>
  <c r="V421" i="31"/>
  <c r="AD421" i="31"/>
  <c r="AB321" i="31"/>
  <c r="T168" i="31"/>
  <c r="W246" i="31"/>
  <c r="S137" i="31"/>
  <c r="AF159" i="31"/>
  <c r="R158" i="31"/>
  <c r="AD158" i="31"/>
  <c r="T158" i="31"/>
  <c r="Q158" i="31"/>
  <c r="S158" i="31"/>
  <c r="Y246" i="31"/>
  <c r="X207" i="31"/>
  <c r="AA207" i="31"/>
  <c r="AD207" i="31"/>
  <c r="N207" i="31"/>
  <c r="Q207" i="31"/>
  <c r="S221" i="31"/>
  <c r="V221" i="31"/>
  <c r="Y221" i="31"/>
  <c r="AB221" i="31"/>
  <c r="Z325" i="31"/>
  <c r="AC325" i="31"/>
  <c r="AF325" i="31"/>
  <c r="P325" i="31"/>
  <c r="S325" i="31"/>
  <c r="Q244" i="31"/>
  <c r="T246" i="31"/>
  <c r="AB246" i="31"/>
  <c r="AF246" i="31"/>
  <c r="V148" i="31"/>
  <c r="AE159" i="31"/>
  <c r="P159" i="31"/>
  <c r="AF158" i="31"/>
  <c r="V158" i="31"/>
  <c r="AC158" i="31"/>
  <c r="AE158" i="31"/>
  <c r="O158" i="31"/>
  <c r="AA246" i="31"/>
  <c r="N228" i="31"/>
  <c r="T207" i="31"/>
  <c r="W207" i="31"/>
  <c r="Z207" i="31"/>
  <c r="AC207" i="31"/>
  <c r="AE221" i="31"/>
  <c r="O221" i="31"/>
  <c r="R221" i="31"/>
  <c r="U221" i="31"/>
  <c r="X221" i="31"/>
  <c r="O243" i="31"/>
  <c r="V325" i="31"/>
  <c r="Y325" i="31"/>
  <c r="AB325" i="31"/>
  <c r="AE325" i="31"/>
  <c r="O325" i="31"/>
  <c r="R248" i="31"/>
  <c r="U246" i="31"/>
  <c r="O246" i="31"/>
  <c r="P248" i="31"/>
  <c r="V246" i="31"/>
  <c r="AD246" i="31"/>
  <c r="P107" i="31"/>
  <c r="R246" i="31"/>
  <c r="U159" i="31"/>
  <c r="X158" i="31"/>
  <c r="N158" i="31"/>
  <c r="Y158" i="31"/>
  <c r="AA158" i="31"/>
  <c r="Z246" i="31"/>
  <c r="Q246" i="31"/>
  <c r="X229" i="31"/>
  <c r="AF207" i="31"/>
  <c r="P207" i="31"/>
  <c r="S207" i="31"/>
  <c r="V207" i="31"/>
  <c r="Y207" i="31"/>
  <c r="AA221" i="31"/>
  <c r="AD221" i="31"/>
  <c r="N221" i="31"/>
  <c r="Q221" i="31"/>
  <c r="T221" i="31"/>
  <c r="AE246" i="31"/>
  <c r="R325" i="31"/>
  <c r="U325" i="31"/>
  <c r="X325" i="31"/>
  <c r="AA325" i="31"/>
  <c r="M246" i="31"/>
  <c r="P378" i="31"/>
  <c r="T378" i="31"/>
  <c r="X378" i="31"/>
  <c r="AB378" i="31"/>
  <c r="AF378" i="31"/>
  <c r="M378" i="31"/>
  <c r="Q378" i="31"/>
  <c r="Y378" i="31"/>
  <c r="N378" i="31"/>
  <c r="R378" i="31"/>
  <c r="V378" i="31"/>
  <c r="Z378" i="31"/>
  <c r="AD378" i="31"/>
  <c r="O378" i="31"/>
  <c r="S378" i="31"/>
  <c r="W378" i="31"/>
  <c r="AA378" i="31"/>
  <c r="AE378" i="31"/>
  <c r="U378" i="31"/>
  <c r="AC378" i="31"/>
  <c r="W365" i="31"/>
  <c r="V363" i="31"/>
  <c r="O252" i="31"/>
  <c r="Z249" i="31"/>
  <c r="O363" i="31"/>
  <c r="X252" i="31"/>
  <c r="AE252" i="31"/>
  <c r="W249" i="31"/>
  <c r="AC363" i="31"/>
  <c r="U252" i="31"/>
  <c r="S245" i="31"/>
  <c r="T249" i="31"/>
  <c r="AF222" i="31"/>
  <c r="AE225" i="31"/>
  <c r="Y222" i="31"/>
  <c r="S365" i="31"/>
  <c r="U225" i="31"/>
  <c r="AA358" i="31"/>
  <c r="X106" i="31"/>
  <c r="AD153" i="31"/>
  <c r="S147" i="31"/>
  <c r="AB211" i="31"/>
  <c r="V147" i="31"/>
  <c r="Y164" i="31"/>
  <c r="O219" i="31"/>
  <c r="V157" i="31"/>
  <c r="M284" i="31"/>
  <c r="Q284" i="31"/>
  <c r="U284" i="31"/>
  <c r="Y284" i="31"/>
  <c r="AC284" i="31"/>
  <c r="N284" i="31"/>
  <c r="R284" i="31"/>
  <c r="V284" i="31"/>
  <c r="Z284" i="31"/>
  <c r="AD284" i="31"/>
  <c r="O284" i="31"/>
  <c r="S284" i="31"/>
  <c r="W284" i="31"/>
  <c r="AA284" i="31"/>
  <c r="AE284" i="31"/>
  <c r="P284" i="31"/>
  <c r="T284" i="31"/>
  <c r="X284" i="31"/>
  <c r="AB284" i="31"/>
  <c r="AF284" i="31"/>
  <c r="S220" i="31"/>
  <c r="W352" i="31"/>
  <c r="AF247" i="31"/>
  <c r="AF236" i="31"/>
  <c r="Y234" i="31"/>
  <c r="W232" i="31"/>
  <c r="AF250" i="31"/>
  <c r="N352" i="31"/>
  <c r="X355" i="31"/>
  <c r="Z250" i="31"/>
  <c r="X352" i="31"/>
  <c r="Y247" i="31"/>
  <c r="O211" i="31"/>
  <c r="S236" i="31"/>
  <c r="AC205" i="31"/>
  <c r="P209" i="31"/>
  <c r="W206" i="31"/>
  <c r="AC241" i="31"/>
  <c r="U243" i="31"/>
  <c r="X204" i="31"/>
  <c r="AF355" i="31"/>
  <c r="S250" i="31"/>
  <c r="AB352" i="31"/>
  <c r="V354" i="31"/>
  <c r="U211" i="31"/>
  <c r="T216" i="31"/>
  <c r="Z220" i="31"/>
  <c r="AD204" i="31"/>
  <c r="R101" i="31"/>
  <c r="S160" i="31"/>
  <c r="AE365" i="31"/>
  <c r="AB219" i="31"/>
  <c r="S234" i="31"/>
  <c r="Z216" i="31"/>
  <c r="AF220" i="31"/>
  <c r="P232" i="31"/>
  <c r="O302" i="31"/>
  <c r="M302" i="31"/>
  <c r="U302" i="31"/>
  <c r="AC302" i="31"/>
  <c r="N302" i="31"/>
  <c r="V302" i="31"/>
  <c r="AD302" i="31"/>
  <c r="Q302" i="31"/>
  <c r="Y302" i="31"/>
  <c r="R302" i="31"/>
  <c r="Z302" i="31"/>
  <c r="X302" i="31"/>
  <c r="AA302" i="31"/>
  <c r="T302" i="31"/>
  <c r="W302" i="31"/>
  <c r="AF302" i="31"/>
  <c r="P302" i="31"/>
  <c r="S302" i="31"/>
  <c r="AB302" i="31"/>
  <c r="AE302" i="31"/>
  <c r="P303" i="31"/>
  <c r="W303" i="31"/>
  <c r="AA303" i="31"/>
  <c r="O303" i="31"/>
  <c r="AE303" i="31"/>
  <c r="S303" i="31"/>
  <c r="AD303" i="31"/>
  <c r="N303" i="31"/>
  <c r="Q303" i="31"/>
  <c r="AB303" i="31"/>
  <c r="Z303" i="31"/>
  <c r="AC303" i="31"/>
  <c r="M303" i="31"/>
  <c r="X303" i="31"/>
  <c r="V303" i="31"/>
  <c r="Y303" i="31"/>
  <c r="T303" i="31"/>
  <c r="R303" i="31"/>
  <c r="U303" i="31"/>
  <c r="AF303" i="31"/>
  <c r="N301" i="31"/>
  <c r="X301" i="31"/>
  <c r="AE301" i="31"/>
  <c r="P301" i="31"/>
  <c r="U301" i="31"/>
  <c r="AA301" i="31"/>
  <c r="AF301" i="31"/>
  <c r="Q301" i="31"/>
  <c r="W301" i="31"/>
  <c r="AB301" i="31"/>
  <c r="M301" i="31"/>
  <c r="S301" i="31"/>
  <c r="AC301" i="31"/>
  <c r="O301" i="31"/>
  <c r="T301" i="31"/>
  <c r="Y301" i="31"/>
  <c r="Z301" i="31"/>
  <c r="V301" i="31"/>
  <c r="R301" i="31"/>
  <c r="AD301" i="31"/>
  <c r="M304" i="31"/>
  <c r="Q304" i="31"/>
  <c r="U304" i="31"/>
  <c r="Y304" i="31"/>
  <c r="AC304" i="31"/>
  <c r="N304" i="31"/>
  <c r="R304" i="31"/>
  <c r="V304" i="31"/>
  <c r="Z304" i="31"/>
  <c r="AD304" i="31"/>
  <c r="O304" i="31"/>
  <c r="S304" i="31"/>
  <c r="W304" i="31"/>
  <c r="AA304" i="31"/>
  <c r="AE304" i="31"/>
  <c r="P304" i="31"/>
  <c r="T304" i="31"/>
  <c r="X304" i="31"/>
  <c r="AB304" i="31"/>
  <c r="AF304" i="31"/>
  <c r="P252" i="31"/>
  <c r="AF252" i="31"/>
  <c r="AC252" i="31"/>
  <c r="Z252" i="31"/>
  <c r="W252" i="31"/>
  <c r="U249" i="31"/>
  <c r="R249" i="31"/>
  <c r="O249" i="31"/>
  <c r="AE249" i="31"/>
  <c r="AB249" i="31"/>
  <c r="AD352" i="31"/>
  <c r="R352" i="31"/>
  <c r="Y352" i="31"/>
  <c r="T247" i="31"/>
  <c r="AA247" i="31"/>
  <c r="V247" i="31"/>
  <c r="T252" i="31"/>
  <c r="Q252" i="31"/>
  <c r="N252" i="31"/>
  <c r="AD252" i="31"/>
  <c r="AA252" i="31"/>
  <c r="Y249" i="31"/>
  <c r="V249" i="31"/>
  <c r="S249" i="31"/>
  <c r="P249" i="31"/>
  <c r="AF249" i="31"/>
  <c r="P352" i="31"/>
  <c r="T352" i="31"/>
  <c r="X247" i="31"/>
  <c r="AE247" i="31"/>
  <c r="AF211" i="31"/>
  <c r="S211" i="31"/>
  <c r="Y236" i="31"/>
  <c r="AE236" i="31"/>
  <c r="AF219" i="31"/>
  <c r="AE222" i="31"/>
  <c r="AC225" i="31"/>
  <c r="N225" i="31"/>
  <c r="AE234" i="31"/>
  <c r="R234" i="31"/>
  <c r="AF216" i="31"/>
  <c r="AA243" i="31"/>
  <c r="N243" i="31"/>
  <c r="Y220" i="31"/>
  <c r="Q204" i="31"/>
  <c r="AC232" i="31"/>
  <c r="N232" i="31"/>
  <c r="Z396" i="31"/>
  <c r="AD396" i="31"/>
  <c r="M352" i="31"/>
  <c r="AE352" i="31"/>
  <c r="O352" i="31"/>
  <c r="S352" i="31"/>
  <c r="U352" i="31"/>
  <c r="Z352" i="31"/>
  <c r="M220" i="31"/>
  <c r="AA220" i="31"/>
  <c r="X220" i="31"/>
  <c r="U220" i="31"/>
  <c r="R220" i="31"/>
  <c r="W220" i="31"/>
  <c r="T220" i="31"/>
  <c r="Q220" i="31"/>
  <c r="N220" i="31"/>
  <c r="AD220" i="31"/>
  <c r="M204" i="31"/>
  <c r="V204" i="31"/>
  <c r="S204" i="31"/>
  <c r="P204" i="31"/>
  <c r="AF204" i="31"/>
  <c r="AC204" i="31"/>
  <c r="R204" i="31"/>
  <c r="O204" i="31"/>
  <c r="AE204" i="31"/>
  <c r="AB204" i="31"/>
  <c r="Y204" i="31"/>
  <c r="M232" i="31"/>
  <c r="S232" i="31"/>
  <c r="AD232" i="31"/>
  <c r="AE232" i="31"/>
  <c r="AB232" i="31"/>
  <c r="Y232" i="31"/>
  <c r="O232" i="31"/>
  <c r="Z232" i="31"/>
  <c r="AA232" i="31"/>
  <c r="X232" i="31"/>
  <c r="U232" i="31"/>
  <c r="M160" i="31"/>
  <c r="U160" i="31"/>
  <c r="T160" i="31"/>
  <c r="X160" i="31"/>
  <c r="X134" i="31"/>
  <c r="O134" i="31"/>
  <c r="M244" i="31"/>
  <c r="AB244" i="31"/>
  <c r="R244" i="31"/>
  <c r="N244" i="31"/>
  <c r="V244" i="31"/>
  <c r="P244" i="31"/>
  <c r="W244" i="31"/>
  <c r="S244" i="31"/>
  <c r="AD244" i="31"/>
  <c r="U244" i="31"/>
  <c r="X244" i="31"/>
  <c r="T244" i="31"/>
  <c r="M211" i="31"/>
  <c r="Q211" i="31"/>
  <c r="N211" i="31"/>
  <c r="AD211" i="31"/>
  <c r="AA211" i="31"/>
  <c r="X211" i="31"/>
  <c r="AC211" i="31"/>
  <c r="Z211" i="31"/>
  <c r="W211" i="31"/>
  <c r="T211" i="31"/>
  <c r="M236" i="31"/>
  <c r="N236" i="31"/>
  <c r="AD236" i="31"/>
  <c r="AA236" i="31"/>
  <c r="X236" i="31"/>
  <c r="U236" i="31"/>
  <c r="Z236" i="31"/>
  <c r="W236" i="31"/>
  <c r="T236" i="31"/>
  <c r="Q236" i="31"/>
  <c r="M219" i="31"/>
  <c r="N219" i="31"/>
  <c r="AD219" i="31"/>
  <c r="AA219" i="31"/>
  <c r="X219" i="31"/>
  <c r="U219" i="31"/>
  <c r="Z219" i="31"/>
  <c r="W219" i="31"/>
  <c r="T219" i="31"/>
  <c r="Q219" i="31"/>
  <c r="M144" i="31"/>
  <c r="V144" i="31"/>
  <c r="Y144" i="31"/>
  <c r="AF144" i="31"/>
  <c r="M138" i="31"/>
  <c r="M516" i="31" s="1"/>
  <c r="R138" i="31"/>
  <c r="U138" i="31"/>
  <c r="M136" i="31"/>
  <c r="AD136" i="31"/>
  <c r="Y136" i="31"/>
  <c r="AE136" i="31"/>
  <c r="S136" i="31"/>
  <c r="Z136" i="31"/>
  <c r="M247" i="31"/>
  <c r="AD247" i="31"/>
  <c r="N247" i="31"/>
  <c r="Q247" i="31"/>
  <c r="S247" i="31"/>
  <c r="AB247" i="31"/>
  <c r="R247" i="31"/>
  <c r="U247" i="31"/>
  <c r="W247" i="31"/>
  <c r="P247" i="31"/>
  <c r="M234" i="31"/>
  <c r="T234" i="31"/>
  <c r="Q234" i="31"/>
  <c r="N234" i="31"/>
  <c r="AD234" i="31"/>
  <c r="AA234" i="31"/>
  <c r="P234" i="31"/>
  <c r="AF234" i="31"/>
  <c r="AC234" i="31"/>
  <c r="Z234" i="31"/>
  <c r="W234" i="31"/>
  <c r="M216" i="31"/>
  <c r="R216" i="31"/>
  <c r="O216" i="31"/>
  <c r="AE216" i="31"/>
  <c r="AB216" i="31"/>
  <c r="Y216" i="31"/>
  <c r="N216" i="31"/>
  <c r="AD216" i="31"/>
  <c r="AA216" i="31"/>
  <c r="X216" i="31"/>
  <c r="U216" i="31"/>
  <c r="M243" i="31"/>
  <c r="P243" i="31"/>
  <c r="AF243" i="31"/>
  <c r="AC243" i="31"/>
  <c r="Z243" i="31"/>
  <c r="W243" i="31"/>
  <c r="AB243" i="31"/>
  <c r="Y243" i="31"/>
  <c r="V243" i="31"/>
  <c r="S243" i="31"/>
  <c r="M165" i="31"/>
  <c r="AD165" i="31"/>
  <c r="N165" i="31"/>
  <c r="N483" i="31" s="1"/>
  <c r="U165" i="31"/>
  <c r="U483" i="31" s="1"/>
  <c r="M162" i="31"/>
  <c r="M443" i="31" s="1"/>
  <c r="Z162" i="31"/>
  <c r="Z443" i="31" s="1"/>
  <c r="P162" i="31"/>
  <c r="P443" i="31" s="1"/>
  <c r="V114" i="31"/>
  <c r="O114" i="31"/>
  <c r="X114" i="31"/>
  <c r="W114" i="31"/>
  <c r="Q114" i="31"/>
  <c r="R114" i="31"/>
  <c r="T114" i="31"/>
  <c r="U114" i="31"/>
  <c r="M101" i="31"/>
  <c r="N101" i="31"/>
  <c r="S101" i="31"/>
  <c r="X101" i="31"/>
  <c r="U101" i="31"/>
  <c r="O101" i="31"/>
  <c r="T101" i="31"/>
  <c r="M225" i="31"/>
  <c r="P225" i="31"/>
  <c r="AF225" i="31"/>
  <c r="AA225" i="31"/>
  <c r="AD225" i="31"/>
  <c r="Z225" i="31"/>
  <c r="AB225" i="31"/>
  <c r="W225" i="31"/>
  <c r="V225" i="31"/>
  <c r="R225" i="31"/>
  <c r="M222" i="31"/>
  <c r="Q222" i="31"/>
  <c r="N222" i="31"/>
  <c r="AD222" i="31"/>
  <c r="AA222" i="31"/>
  <c r="X222" i="31"/>
  <c r="AC222" i="31"/>
  <c r="Z222" i="31"/>
  <c r="W222" i="31"/>
  <c r="T222" i="31"/>
  <c r="AB252" i="31"/>
  <c r="Y252" i="31"/>
  <c r="V252" i="31"/>
  <c r="S252" i="31"/>
  <c r="Q249" i="31"/>
  <c r="N249" i="31"/>
  <c r="AD249" i="31"/>
  <c r="AA249" i="31"/>
  <c r="X249" i="31"/>
  <c r="V352" i="31"/>
  <c r="AF352" i="31"/>
  <c r="Q352" i="31"/>
  <c r="AA352" i="31"/>
  <c r="O247" i="31"/>
  <c r="AC247" i="31"/>
  <c r="P101" i="31"/>
  <c r="Q101" i="31"/>
  <c r="AB136" i="31"/>
  <c r="X165" i="31"/>
  <c r="X483" i="31" s="1"/>
  <c r="Q162" i="31"/>
  <c r="Q443" i="31" s="1"/>
  <c r="P211" i="31"/>
  <c r="V211" i="31"/>
  <c r="AB236" i="31"/>
  <c r="O236" i="31"/>
  <c r="AC219" i="31"/>
  <c r="P219" i="31"/>
  <c r="V219" i="31"/>
  <c r="AB222" i="31"/>
  <c r="O222" i="31"/>
  <c r="U222" i="31"/>
  <c r="Y225" i="31"/>
  <c r="S225" i="31"/>
  <c r="O234" i="31"/>
  <c r="U234" i="31"/>
  <c r="AC216" i="31"/>
  <c r="P216" i="31"/>
  <c r="V216" i="31"/>
  <c r="AD243" i="31"/>
  <c r="Q243" i="31"/>
  <c r="V220" i="31"/>
  <c r="AB220" i="31"/>
  <c r="O220" i="31"/>
  <c r="T204" i="31"/>
  <c r="Z204" i="31"/>
  <c r="AF232" i="31"/>
  <c r="R232" i="31"/>
  <c r="AC244" i="31"/>
  <c r="S114" i="31"/>
  <c r="W101" i="31"/>
  <c r="P144" i="31"/>
  <c r="X138" i="31"/>
  <c r="X516" i="31" s="1"/>
  <c r="AE140" i="31"/>
  <c r="AA165" i="31"/>
  <c r="AA483" i="31" s="1"/>
  <c r="S162" i="31"/>
  <c r="S443" i="31" s="1"/>
  <c r="W134" i="31"/>
  <c r="AD134" i="31"/>
  <c r="AE211" i="31"/>
  <c r="R211" i="31"/>
  <c r="AC236" i="31"/>
  <c r="P236" i="31"/>
  <c r="V236" i="31"/>
  <c r="Y219" i="31"/>
  <c r="AE219" i="31"/>
  <c r="R219" i="31"/>
  <c r="P222" i="31"/>
  <c r="V222" i="31"/>
  <c r="Q225" i="31"/>
  <c r="O225" i="31"/>
  <c r="V234" i="31"/>
  <c r="AB234" i="31"/>
  <c r="Q216" i="31"/>
  <c r="W216" i="31"/>
  <c r="AE243" i="31"/>
  <c r="R243" i="31"/>
  <c r="X243" i="31"/>
  <c r="AC220" i="31"/>
  <c r="P220" i="31"/>
  <c r="U204" i="31"/>
  <c r="AA204" i="31"/>
  <c r="N204" i="31"/>
  <c r="T232" i="31"/>
  <c r="V232" i="31"/>
  <c r="Z244" i="31"/>
  <c r="P354" i="31"/>
  <c r="AD348" i="31"/>
  <c r="O106" i="31"/>
  <c r="R98" i="31"/>
  <c r="R161" i="31"/>
  <c r="W250" i="31"/>
  <c r="Z203" i="31"/>
  <c r="AC203" i="31"/>
  <c r="V137" i="31"/>
  <c r="AF164" i="31"/>
  <c r="AA166" i="31"/>
  <c r="O228" i="31"/>
  <c r="V206" i="31"/>
  <c r="X241" i="31"/>
  <c r="P224" i="31"/>
  <c r="S355" i="31"/>
  <c r="Y363" i="31"/>
  <c r="V250" i="31"/>
  <c r="P250" i="31"/>
  <c r="AC250" i="31"/>
  <c r="AD203" i="31"/>
  <c r="W203" i="31"/>
  <c r="N360" i="31"/>
  <c r="Y360" i="31"/>
  <c r="T104" i="31"/>
  <c r="AF137" i="31"/>
  <c r="W161" i="31"/>
  <c r="O148" i="31"/>
  <c r="Q153" i="31"/>
  <c r="S146" i="31"/>
  <c r="AE164" i="31"/>
  <c r="O157" i="31"/>
  <c r="T152" i="31"/>
  <c r="P228" i="31"/>
  <c r="AC229" i="31"/>
  <c r="AA205" i="31"/>
  <c r="R209" i="31"/>
  <c r="Q206" i="31"/>
  <c r="W241" i="31"/>
  <c r="O224" i="31"/>
  <c r="AE217" i="31"/>
  <c r="AC233" i="31"/>
  <c r="Z320" i="31"/>
  <c r="P137" i="31"/>
  <c r="X148" i="31"/>
  <c r="Z146" i="31"/>
  <c r="AD164" i="31"/>
  <c r="N166" i="31"/>
  <c r="AB157" i="31"/>
  <c r="AA152" i="31"/>
  <c r="W229" i="31"/>
  <c r="Q209" i="31"/>
  <c r="P206" i="31"/>
  <c r="AD241" i="31"/>
  <c r="Y168" i="31"/>
  <c r="Q250" i="31"/>
  <c r="X146" i="31"/>
  <c r="AB205" i="31"/>
  <c r="Q168" i="31"/>
  <c r="AB315" i="31"/>
  <c r="M315" i="31"/>
  <c r="Q315" i="31"/>
  <c r="U315" i="31"/>
  <c r="AC315" i="31"/>
  <c r="N315" i="31"/>
  <c r="R315" i="31"/>
  <c r="V315" i="31"/>
  <c r="Z315" i="31"/>
  <c r="AD315" i="31"/>
  <c r="O315" i="31"/>
  <c r="S315" i="31"/>
  <c r="W315" i="31"/>
  <c r="AA315" i="31"/>
  <c r="AE315" i="31"/>
  <c r="P315" i="31"/>
  <c r="T315" i="31"/>
  <c r="X315" i="31"/>
  <c r="AF315" i="31"/>
  <c r="Y315" i="31"/>
  <c r="AC316" i="31"/>
  <c r="R316" i="31"/>
  <c r="Z316" i="31"/>
  <c r="O316" i="31"/>
  <c r="S316" i="31"/>
  <c r="W316" i="31"/>
  <c r="AA316" i="31"/>
  <c r="AE316" i="31"/>
  <c r="P316" i="31"/>
  <c r="T316" i="31"/>
  <c r="X316" i="31"/>
  <c r="AB316" i="31"/>
  <c r="AF316" i="31"/>
  <c r="M316" i="31"/>
  <c r="Q316" i="31"/>
  <c r="U316" i="31"/>
  <c r="Y316" i="31"/>
  <c r="N316" i="31"/>
  <c r="V316" i="31"/>
  <c r="AD316" i="31"/>
  <c r="P314" i="31"/>
  <c r="T314" i="31"/>
  <c r="X314" i="31"/>
  <c r="AB314" i="31"/>
  <c r="AF314" i="31"/>
  <c r="M314" i="31"/>
  <c r="Q314" i="31"/>
  <c r="U314" i="31"/>
  <c r="Y314" i="31"/>
  <c r="AC314" i="31"/>
  <c r="N314" i="31"/>
  <c r="R314" i="31"/>
  <c r="V314" i="31"/>
  <c r="Z314" i="31"/>
  <c r="AD314" i="31"/>
  <c r="O314" i="31"/>
  <c r="S314" i="31"/>
  <c r="W314" i="31"/>
  <c r="AA314" i="31"/>
  <c r="AE314" i="31"/>
  <c r="O313" i="31"/>
  <c r="AE313" i="31"/>
  <c r="P313" i="31"/>
  <c r="X313" i="31"/>
  <c r="AF313" i="31"/>
  <c r="M313" i="31"/>
  <c r="Q313" i="31"/>
  <c r="U313" i="31"/>
  <c r="Y313" i="31"/>
  <c r="AC313" i="31"/>
  <c r="N313" i="31"/>
  <c r="R313" i="31"/>
  <c r="V313" i="31"/>
  <c r="Z313" i="31"/>
  <c r="AD313" i="31"/>
  <c r="S313" i="31"/>
  <c r="W313" i="31"/>
  <c r="AA313" i="31"/>
  <c r="T313" i="31"/>
  <c r="AB313" i="31"/>
  <c r="M347" i="31"/>
  <c r="X347" i="31"/>
  <c r="U347" i="31"/>
  <c r="N347" i="31"/>
  <c r="AA347" i="31"/>
  <c r="S331" i="31"/>
  <c r="U331" i="31"/>
  <c r="AE366" i="31"/>
  <c r="T366" i="31"/>
  <c r="N322" i="31"/>
  <c r="P322" i="31"/>
  <c r="W322" i="31"/>
  <c r="U329" i="31"/>
  <c r="T329" i="31"/>
  <c r="O213" i="31"/>
  <c r="AB213" i="31"/>
  <c r="V213" i="31"/>
  <c r="AE213" i="31"/>
  <c r="AC213" i="31"/>
  <c r="P213" i="31"/>
  <c r="Z213" i="31"/>
  <c r="S213" i="31"/>
  <c r="Y213" i="31"/>
  <c r="S233" i="31"/>
  <c r="AF233" i="31"/>
  <c r="Z233" i="31"/>
  <c r="AB233" i="31"/>
  <c r="O233" i="31"/>
  <c r="Y233" i="31"/>
  <c r="P233" i="31"/>
  <c r="V233" i="31"/>
  <c r="M157" i="31"/>
  <c r="AC157" i="31"/>
  <c r="Z157" i="31"/>
  <c r="X157" i="31"/>
  <c r="W157" i="31"/>
  <c r="N157" i="31"/>
  <c r="P157" i="31"/>
  <c r="S157" i="31"/>
  <c r="Q157" i="31"/>
  <c r="R157" i="31"/>
  <c r="T157" i="31"/>
  <c r="AA157" i="31"/>
  <c r="Y157" i="31"/>
  <c r="AD157" i="31"/>
  <c r="AF157" i="31"/>
  <c r="AE157" i="31"/>
  <c r="M152" i="31"/>
  <c r="P152" i="31"/>
  <c r="AF152" i="31"/>
  <c r="AC152" i="31"/>
  <c r="Z152" i="31"/>
  <c r="W152" i="31"/>
  <c r="AB152" i="31"/>
  <c r="N152" i="31"/>
  <c r="O152" i="31"/>
  <c r="Q152" i="31"/>
  <c r="R152" i="31"/>
  <c r="S152" i="31"/>
  <c r="X152" i="31"/>
  <c r="Y152" i="31"/>
  <c r="AD152" i="31"/>
  <c r="AE152" i="31"/>
  <c r="Q203" i="31"/>
  <c r="S203" i="31"/>
  <c r="AF203" i="31"/>
  <c r="V203" i="31"/>
  <c r="AE203" i="31"/>
  <c r="O203" i="31"/>
  <c r="X203" i="31"/>
  <c r="N203" i="31"/>
  <c r="M228" i="31"/>
  <c r="W228" i="31"/>
  <c r="R228" i="31"/>
  <c r="Q228" i="31"/>
  <c r="U228" i="31"/>
  <c r="AF228" i="31"/>
  <c r="AA228" i="31"/>
  <c r="Z228" i="31"/>
  <c r="AB228" i="31"/>
  <c r="AE228" i="31"/>
  <c r="AD228" i="31"/>
  <c r="AC228" i="31"/>
  <c r="S228" i="31"/>
  <c r="V228" i="31"/>
  <c r="T228" i="31"/>
  <c r="X228" i="31"/>
  <c r="M229" i="31"/>
  <c r="P229" i="31"/>
  <c r="AF229" i="31"/>
  <c r="AA229" i="31"/>
  <c r="U229" i="31"/>
  <c r="AD229" i="31"/>
  <c r="O229" i="31"/>
  <c r="R229" i="31"/>
  <c r="V229" i="31"/>
  <c r="T229" i="31"/>
  <c r="S229" i="31"/>
  <c r="Z229" i="31"/>
  <c r="Q229" i="31"/>
  <c r="AB229" i="31"/>
  <c r="AE229" i="31"/>
  <c r="N229" i="31"/>
  <c r="M137" i="31"/>
  <c r="N137" i="31"/>
  <c r="AD137" i="31"/>
  <c r="AA137" i="31"/>
  <c r="X137" i="31"/>
  <c r="U137" i="31"/>
  <c r="R137" i="31"/>
  <c r="O137" i="31"/>
  <c r="AE137" i="31"/>
  <c r="AB137" i="31"/>
  <c r="Y137" i="31"/>
  <c r="Z137" i="31"/>
  <c r="W137" i="31"/>
  <c r="T137" i="31"/>
  <c r="Q137" i="31"/>
  <c r="M148" i="31"/>
  <c r="R148" i="31"/>
  <c r="P148" i="31"/>
  <c r="AF148" i="31"/>
  <c r="AD148" i="31"/>
  <c r="U148" i="31"/>
  <c r="AE148" i="31"/>
  <c r="AA148" i="31"/>
  <c r="N148" i="31"/>
  <c r="T148" i="31"/>
  <c r="AC148" i="31"/>
  <c r="Q148" i="31"/>
  <c r="Z148" i="31"/>
  <c r="AB148" i="31"/>
  <c r="W148" i="31"/>
  <c r="S148" i="31"/>
  <c r="M107" i="31"/>
  <c r="S107" i="31"/>
  <c r="X107" i="31"/>
  <c r="R107" i="31"/>
  <c r="W107" i="31"/>
  <c r="Q107" i="31"/>
  <c r="V107" i="31"/>
  <c r="O107" i="31"/>
  <c r="T107" i="31"/>
  <c r="N107" i="31"/>
  <c r="AC248" i="31"/>
  <c r="O248" i="31"/>
  <c r="AD248" i="31"/>
  <c r="Z248" i="31"/>
  <c r="S248" i="31"/>
  <c r="U248" i="31"/>
  <c r="N248" i="31"/>
  <c r="AF248" i="31"/>
  <c r="V248" i="31"/>
  <c r="AE248" i="31"/>
  <c r="AA248" i="31"/>
  <c r="W248" i="31"/>
  <c r="Y248" i="31"/>
  <c r="Q248" i="31"/>
  <c r="M224" i="31"/>
  <c r="AA224" i="31"/>
  <c r="X224" i="31"/>
  <c r="U224" i="31"/>
  <c r="R224" i="31"/>
  <c r="W224" i="31"/>
  <c r="AB224" i="31"/>
  <c r="AC224" i="31"/>
  <c r="AD224" i="31"/>
  <c r="AE224" i="31"/>
  <c r="AF224" i="31"/>
  <c r="N224" i="31"/>
  <c r="S224" i="31"/>
  <c r="T224" i="31"/>
  <c r="Y224" i="31"/>
  <c r="Z224" i="31"/>
  <c r="T217" i="31"/>
  <c r="R217" i="31"/>
  <c r="O217" i="31"/>
  <c r="X217" i="31"/>
  <c r="S217" i="31"/>
  <c r="U217" i="31"/>
  <c r="AF217" i="31"/>
  <c r="V217" i="31"/>
  <c r="X64" i="31"/>
  <c r="U64" i="31"/>
  <c r="AC146" i="31"/>
  <c r="AB146" i="31"/>
  <c r="P164" i="31"/>
  <c r="O164" i="31"/>
  <c r="R166" i="31"/>
  <c r="Q166" i="31"/>
  <c r="R205" i="31"/>
  <c r="AF205" i="31"/>
  <c r="Z209" i="31"/>
  <c r="U209" i="31"/>
  <c r="T209" i="31"/>
  <c r="AA206" i="31"/>
  <c r="Z206" i="31"/>
  <c r="Y206" i="31"/>
  <c r="N241" i="31"/>
  <c r="AF241" i="31"/>
  <c r="R168" i="31"/>
  <c r="V168" i="31"/>
  <c r="X168" i="31"/>
  <c r="AE168" i="31"/>
  <c r="W168" i="31"/>
  <c r="AF168" i="31"/>
  <c r="O291" i="31"/>
  <c r="R291" i="31"/>
  <c r="T332" i="31"/>
  <c r="N332" i="31"/>
  <c r="R341" i="31"/>
  <c r="X341" i="31"/>
  <c r="M142" i="31"/>
  <c r="AF142" i="31"/>
  <c r="M135" i="31"/>
  <c r="W135" i="31"/>
  <c r="M169" i="31"/>
  <c r="W169" i="31"/>
  <c r="M164" i="31"/>
  <c r="AC164" i="31"/>
  <c r="Z164" i="31"/>
  <c r="W164" i="31"/>
  <c r="T164" i="31"/>
  <c r="M166" i="31"/>
  <c r="O166" i="31"/>
  <c r="AE166" i="31"/>
  <c r="AB166" i="31"/>
  <c r="Y166" i="31"/>
  <c r="V166" i="31"/>
  <c r="M146" i="31"/>
  <c r="W146" i="31"/>
  <c r="T146" i="31"/>
  <c r="Q146" i="31"/>
  <c r="N146" i="31"/>
  <c r="AD146" i="31"/>
  <c r="P168" i="31"/>
  <c r="AC168" i="31"/>
  <c r="U168" i="31"/>
  <c r="M205" i="31"/>
  <c r="W205" i="31"/>
  <c r="T205" i="31"/>
  <c r="Q205" i="31"/>
  <c r="N205" i="31"/>
  <c r="AD205" i="31"/>
  <c r="M209" i="31"/>
  <c r="O209" i="31"/>
  <c r="AE209" i="31"/>
  <c r="AB209" i="31"/>
  <c r="Y209" i="31"/>
  <c r="Y486" i="31" s="1"/>
  <c r="V209" i="31"/>
  <c r="M206" i="31"/>
  <c r="X206" i="31"/>
  <c r="U206" i="31"/>
  <c r="R206" i="31"/>
  <c r="O206" i="31"/>
  <c r="AE206" i="31"/>
  <c r="M241" i="31"/>
  <c r="O241" i="31"/>
  <c r="AE241" i="31"/>
  <c r="AB241" i="31"/>
  <c r="Y241" i="31"/>
  <c r="V241" i="31"/>
  <c r="N250" i="31"/>
  <c r="AD250" i="31"/>
  <c r="AA250" i="31"/>
  <c r="X250" i="31"/>
  <c r="U250" i="31"/>
  <c r="V146" i="31"/>
  <c r="U146" i="31"/>
  <c r="P146" i="31"/>
  <c r="O146" i="31"/>
  <c r="AB164" i="31"/>
  <c r="AA164" i="31"/>
  <c r="V164" i="31"/>
  <c r="U164" i="31"/>
  <c r="AD166" i="31"/>
  <c r="AC166" i="31"/>
  <c r="X166" i="31"/>
  <c r="W166" i="31"/>
  <c r="Z205" i="31"/>
  <c r="Y205" i="31"/>
  <c r="X205" i="31"/>
  <c r="S205" i="31"/>
  <c r="N209" i="31"/>
  <c r="AF209" i="31"/>
  <c r="AA209" i="31"/>
  <c r="S206" i="31"/>
  <c r="N206" i="31"/>
  <c r="AF206" i="31"/>
  <c r="Z241" i="31"/>
  <c r="U241" i="31"/>
  <c r="T241" i="31"/>
  <c r="S241" i="31"/>
  <c r="R250" i="31"/>
  <c r="O250" i="31"/>
  <c r="AE250" i="31"/>
  <c r="AB250" i="31"/>
  <c r="Y250" i="31"/>
  <c r="R146" i="31"/>
  <c r="AF146" i="31"/>
  <c r="AE146" i="31"/>
  <c r="X164" i="31"/>
  <c r="S164" i="31"/>
  <c r="R164" i="31"/>
  <c r="Q164" i="31"/>
  <c r="Z166" i="31"/>
  <c r="U166" i="31"/>
  <c r="T166" i="31"/>
  <c r="S166" i="31"/>
  <c r="V205" i="31"/>
  <c r="U205" i="31"/>
  <c r="P205" i="31"/>
  <c r="O205" i="31"/>
  <c r="AD209" i="31"/>
  <c r="AC209" i="31"/>
  <c r="X209" i="31"/>
  <c r="W209" i="31"/>
  <c r="AD206" i="31"/>
  <c r="AC206" i="31"/>
  <c r="AB206" i="31"/>
  <c r="R241" i="31"/>
  <c r="Q241" i="31"/>
  <c r="P241" i="31"/>
  <c r="O168" i="31"/>
  <c r="Z168" i="31"/>
  <c r="S168" i="31"/>
  <c r="N168" i="31"/>
  <c r="AA168" i="31"/>
  <c r="X119" i="31"/>
  <c r="AB356" i="31"/>
  <c r="S126" i="31"/>
  <c r="Q126" i="31"/>
  <c r="T408" i="31"/>
  <c r="V231" i="31"/>
  <c r="V472" i="31" s="1"/>
  <c r="P161" i="31"/>
  <c r="N153" i="31"/>
  <c r="P142" i="31"/>
  <c r="W323" i="31"/>
  <c r="W482" i="31" s="1"/>
  <c r="O126" i="31"/>
  <c r="R126" i="31"/>
  <c r="R108" i="31"/>
  <c r="S161" i="31"/>
  <c r="X153" i="31"/>
  <c r="AC142" i="31"/>
  <c r="V126" i="31"/>
  <c r="N227" i="31"/>
  <c r="AB231" i="31"/>
  <c r="AB472" i="31" s="1"/>
  <c r="W126" i="31"/>
  <c r="Q135" i="31"/>
  <c r="P126" i="31"/>
  <c r="T126" i="31"/>
  <c r="P356" i="31"/>
  <c r="AB227" i="31"/>
  <c r="AA231" i="31"/>
  <c r="AA472" i="31" s="1"/>
  <c r="T135" i="31"/>
  <c r="O169" i="31"/>
  <c r="S169" i="31"/>
  <c r="S119" i="31"/>
  <c r="Q53" i="31"/>
  <c r="AC227" i="31"/>
  <c r="Y231" i="31"/>
  <c r="Y472" i="31" s="1"/>
  <c r="Q355" i="31"/>
  <c r="AD245" i="31"/>
  <c r="Q396" i="31"/>
  <c r="Z360" i="31"/>
  <c r="S117" i="31"/>
  <c r="AA360" i="31"/>
  <c r="AF161" i="31"/>
  <c r="AA153" i="31"/>
  <c r="Z142" i="31"/>
  <c r="S142" i="31"/>
  <c r="AD227" i="31"/>
  <c r="X231" i="31"/>
  <c r="X472" i="31" s="1"/>
  <c r="Z135" i="31"/>
  <c r="U355" i="31"/>
  <c r="R355" i="31"/>
  <c r="Q408" i="31"/>
  <c r="AC251" i="31"/>
  <c r="U360" i="31"/>
  <c r="AC360" i="31"/>
  <c r="S360" i="31"/>
  <c r="W355" i="31"/>
  <c r="P355" i="31"/>
  <c r="Z355" i="31"/>
  <c r="N408" i="31"/>
  <c r="W360" i="31"/>
  <c r="AB360" i="31"/>
  <c r="Q360" i="31"/>
  <c r="S104" i="31"/>
  <c r="Q161" i="31"/>
  <c r="AC161" i="31"/>
  <c r="X161" i="31"/>
  <c r="Z161" i="31"/>
  <c r="AF153" i="31"/>
  <c r="P153" i="31"/>
  <c r="S153" i="31"/>
  <c r="V153" i="31"/>
  <c r="Y153" i="31"/>
  <c r="Z147" i="31"/>
  <c r="N147" i="31"/>
  <c r="AA147" i="31"/>
  <c r="AC147" i="31"/>
  <c r="P147" i="31"/>
  <c r="V151" i="31"/>
  <c r="T151" i="31"/>
  <c r="X151" i="31"/>
  <c r="W151" i="31"/>
  <c r="Q151" i="31"/>
  <c r="AC145" i="31"/>
  <c r="AF145" i="31"/>
  <c r="P145" i="31"/>
  <c r="S145" i="31"/>
  <c r="V145" i="31"/>
  <c r="Y154" i="31"/>
  <c r="AB154" i="31"/>
  <c r="AE154" i="31"/>
  <c r="O154" i="31"/>
  <c r="R154" i="31"/>
  <c r="R142" i="31"/>
  <c r="U142" i="31"/>
  <c r="X142" i="31"/>
  <c r="AA142" i="31"/>
  <c r="AF227" i="31"/>
  <c r="W227" i="31"/>
  <c r="AA227" i="31"/>
  <c r="U227" i="31"/>
  <c r="V227" i="31"/>
  <c r="Q231" i="31"/>
  <c r="Q472" i="31" s="1"/>
  <c r="P231" i="31"/>
  <c r="O231" i="31"/>
  <c r="O472" i="31" s="1"/>
  <c r="AD231" i="31"/>
  <c r="AD472" i="31" s="1"/>
  <c r="N231" i="31"/>
  <c r="N472" i="31" s="1"/>
  <c r="V218" i="31"/>
  <c r="N297" i="31"/>
  <c r="V321" i="31"/>
  <c r="O321" i="31"/>
  <c r="AC323" i="31"/>
  <c r="AC482" i="31" s="1"/>
  <c r="Y135" i="31"/>
  <c r="AB135" i="31"/>
  <c r="AE135" i="31"/>
  <c r="O135" i="31"/>
  <c r="R135" i="31"/>
  <c r="AB169" i="31"/>
  <c r="AF169" i="31"/>
  <c r="AC169" i="31"/>
  <c r="Y169" i="31"/>
  <c r="R360" i="31"/>
  <c r="O360" i="31"/>
  <c r="N96" i="31"/>
  <c r="N104" i="31"/>
  <c r="U113" i="31"/>
  <c r="P113" i="31"/>
  <c r="AA161" i="31"/>
  <c r="AE161" i="31"/>
  <c r="U161" i="31"/>
  <c r="T161" i="31"/>
  <c r="V161" i="31"/>
  <c r="AB153" i="31"/>
  <c r="AE153" i="31"/>
  <c r="O153" i="31"/>
  <c r="R153" i="31"/>
  <c r="U153" i="31"/>
  <c r="R147" i="31"/>
  <c r="AD147" i="31"/>
  <c r="W147" i="31"/>
  <c r="Y147" i="31"/>
  <c r="P151" i="31"/>
  <c r="N151" i="31"/>
  <c r="S151" i="31"/>
  <c r="R151" i="31"/>
  <c r="Y145" i="31"/>
  <c r="AB145" i="31"/>
  <c r="AE145" i="31"/>
  <c r="O145" i="31"/>
  <c r="R145" i="31"/>
  <c r="U154" i="31"/>
  <c r="X154" i="31"/>
  <c r="AA154" i="31"/>
  <c r="AD154" i="31"/>
  <c r="N154" i="31"/>
  <c r="AD142" i="31"/>
  <c r="N142" i="31"/>
  <c r="Q142" i="31"/>
  <c r="T142" i="31"/>
  <c r="W142" i="31"/>
  <c r="Y143" i="31"/>
  <c r="X227" i="31"/>
  <c r="O227" i="31"/>
  <c r="S227" i="31"/>
  <c r="Q227" i="31"/>
  <c r="R227" i="31"/>
  <c r="AF231" i="31"/>
  <c r="AF472" i="31" s="1"/>
  <c r="AE231" i="31"/>
  <c r="AE472" i="31" s="1"/>
  <c r="AC231" i="31"/>
  <c r="AC472" i="31" s="1"/>
  <c r="Z231" i="31"/>
  <c r="Z472" i="31" s="1"/>
  <c r="T297" i="31"/>
  <c r="Y321" i="31"/>
  <c r="T323" i="31"/>
  <c r="T482" i="31" s="1"/>
  <c r="U135" i="31"/>
  <c r="X135" i="31"/>
  <c r="AA135" i="31"/>
  <c r="AD135" i="31"/>
  <c r="N135" i="31"/>
  <c r="AE169" i="31"/>
  <c r="AA169" i="31"/>
  <c r="X169" i="31"/>
  <c r="T169" i="31"/>
  <c r="P169" i="31"/>
  <c r="X360" i="31"/>
  <c r="U117" i="31"/>
  <c r="V360" i="31"/>
  <c r="T108" i="31"/>
  <c r="S113" i="31"/>
  <c r="Y161" i="31"/>
  <c r="O161" i="31"/>
  <c r="AB161" i="31"/>
  <c r="AD161" i="31"/>
  <c r="N161" i="31"/>
  <c r="T153" i="31"/>
  <c r="W153" i="31"/>
  <c r="Z153" i="31"/>
  <c r="AC153" i="31"/>
  <c r="P156" i="31"/>
  <c r="T147" i="31"/>
  <c r="X147" i="31"/>
  <c r="AE147" i="31"/>
  <c r="O147" i="31"/>
  <c r="Q147" i="31"/>
  <c r="Z151" i="31"/>
  <c r="Y151" i="31"/>
  <c r="AB151" i="31"/>
  <c r="AA151" i="31"/>
  <c r="U151" i="31"/>
  <c r="Q145" i="31"/>
  <c r="T145" i="31"/>
  <c r="W145" i="31"/>
  <c r="Z145" i="31"/>
  <c r="AC154" i="31"/>
  <c r="AF154" i="31"/>
  <c r="P154" i="31"/>
  <c r="S154" i="31"/>
  <c r="V154" i="31"/>
  <c r="V142" i="31"/>
  <c r="Y142" i="31"/>
  <c r="AB142" i="31"/>
  <c r="AE142" i="31"/>
  <c r="O142" i="31"/>
  <c r="AE227" i="31"/>
  <c r="T227" i="31"/>
  <c r="Y227" i="31"/>
  <c r="Z227" i="31"/>
  <c r="W231" i="31"/>
  <c r="W472" i="31" s="1"/>
  <c r="U231" i="31"/>
  <c r="U472" i="31" s="1"/>
  <c r="T231" i="31"/>
  <c r="T472" i="31" s="1"/>
  <c r="S231" i="31"/>
  <c r="S472" i="31" s="1"/>
  <c r="R231" i="31"/>
  <c r="R472" i="31" s="1"/>
  <c r="AC135" i="31"/>
  <c r="AF135" i="31"/>
  <c r="P135" i="31"/>
  <c r="S135" i="31"/>
  <c r="V135" i="31"/>
  <c r="U169" i="31"/>
  <c r="R169" i="31"/>
  <c r="V169" i="31"/>
  <c r="N169" i="31"/>
  <c r="V81" i="32"/>
  <c r="M81" i="32"/>
  <c r="V82" i="32"/>
  <c r="M82" i="32"/>
  <c r="P82" i="32"/>
  <c r="V83" i="32"/>
  <c r="M83" i="32"/>
  <c r="O82" i="32"/>
  <c r="O84" i="32"/>
  <c r="M84" i="32"/>
  <c r="AF229" i="32"/>
  <c r="M229" i="32"/>
  <c r="M225" i="32"/>
  <c r="N188" i="32"/>
  <c r="M188" i="32"/>
  <c r="M203" i="32" s="1"/>
  <c r="M184" i="32"/>
  <c r="X176" i="32"/>
  <c r="O176" i="32"/>
  <c r="N176" i="32"/>
  <c r="P176" i="32"/>
  <c r="M176" i="32"/>
  <c r="M179" i="32" s="1"/>
  <c r="Q176" i="32"/>
  <c r="T176" i="32"/>
  <c r="R176" i="32"/>
  <c r="S176" i="32"/>
  <c r="U176" i="32"/>
  <c r="W176" i="32"/>
  <c r="V176" i="32"/>
  <c r="AC176" i="32"/>
  <c r="Y176" i="32"/>
  <c r="AB176" i="32"/>
  <c r="AA176" i="32"/>
  <c r="Z176" i="32"/>
  <c r="AD176" i="32"/>
  <c r="AF176" i="32"/>
  <c r="AE176" i="32"/>
  <c r="M167" i="32"/>
  <c r="M157" i="32"/>
  <c r="N122" i="32"/>
  <c r="M122" i="32"/>
  <c r="M120" i="32"/>
  <c r="M108" i="32"/>
  <c r="M239" i="32"/>
  <c r="K45" i="39"/>
  <c r="K42" i="39"/>
  <c r="K49" i="39"/>
  <c r="M240" i="32"/>
  <c r="M241" i="32"/>
  <c r="K56" i="39"/>
  <c r="X65" i="32"/>
  <c r="M65" i="32"/>
  <c r="M2" i="32"/>
  <c r="P28" i="32"/>
  <c r="M28" i="32"/>
  <c r="M56" i="32" s="1"/>
  <c r="S356" i="31"/>
  <c r="AC353" i="31"/>
  <c r="U356" i="31"/>
  <c r="N367" i="31"/>
  <c r="AC297" i="31"/>
  <c r="P297" i="31"/>
  <c r="N293" i="31"/>
  <c r="AD297" i="31"/>
  <c r="Q297" i="31"/>
  <c r="W297" i="31"/>
  <c r="Y291" i="31"/>
  <c r="Z297" i="31"/>
  <c r="AF297" i="31"/>
  <c r="M226" i="31"/>
  <c r="Q226" i="31"/>
  <c r="P226" i="31"/>
  <c r="AF226" i="31"/>
  <c r="AA226" i="31"/>
  <c r="O226" i="31"/>
  <c r="Y226" i="31"/>
  <c r="X226" i="31"/>
  <c r="Z226" i="31"/>
  <c r="V226" i="31"/>
  <c r="AE226" i="31"/>
  <c r="AC226" i="31"/>
  <c r="AB226" i="31"/>
  <c r="S226" i="31"/>
  <c r="AD226" i="31"/>
  <c r="M208" i="31"/>
  <c r="N208" i="31"/>
  <c r="AD208" i="31"/>
  <c r="AA208" i="31"/>
  <c r="X208" i="31"/>
  <c r="U208" i="31"/>
  <c r="V208" i="31"/>
  <c r="S208" i="31"/>
  <c r="P208" i="31"/>
  <c r="AF208" i="31"/>
  <c r="AC208" i="31"/>
  <c r="Z208" i="31"/>
  <c r="W208" i="31"/>
  <c r="T208" i="31"/>
  <c r="Q208" i="31"/>
  <c r="M215" i="31"/>
  <c r="Y215" i="31"/>
  <c r="V215" i="31"/>
  <c r="S215" i="31"/>
  <c r="P215" i="31"/>
  <c r="AF215" i="31"/>
  <c r="Q215" i="31"/>
  <c r="N215" i="31"/>
  <c r="AD215" i="31"/>
  <c r="AA215" i="31"/>
  <c r="X215" i="31"/>
  <c r="U215" i="31"/>
  <c r="R215" i="31"/>
  <c r="O215" i="31"/>
  <c r="AE215" i="31"/>
  <c r="AB215" i="31"/>
  <c r="M240" i="31"/>
  <c r="Z240" i="31"/>
  <c r="W240" i="31"/>
  <c r="T240" i="31"/>
  <c r="Q240" i="31"/>
  <c r="R240" i="31"/>
  <c r="O240" i="31"/>
  <c r="AE240" i="31"/>
  <c r="AB240" i="31"/>
  <c r="Y240" i="31"/>
  <c r="V240" i="31"/>
  <c r="S240" i="31"/>
  <c r="P240" i="31"/>
  <c r="AF240" i="31"/>
  <c r="AC240" i="31"/>
  <c r="M245" i="31"/>
  <c r="AB245" i="31"/>
  <c r="AE245" i="31"/>
  <c r="O245" i="31"/>
  <c r="Q245" i="31"/>
  <c r="V245" i="31"/>
  <c r="M210" i="31"/>
  <c r="AB210" i="31"/>
  <c r="Y210" i="31"/>
  <c r="V210" i="31"/>
  <c r="S210" i="31"/>
  <c r="T210" i="31"/>
  <c r="Q210" i="31"/>
  <c r="N210" i="31"/>
  <c r="AD210" i="31"/>
  <c r="AA210" i="31"/>
  <c r="X210" i="31"/>
  <c r="U210" i="31"/>
  <c r="R210" i="31"/>
  <c r="O210" i="31"/>
  <c r="AE210" i="31"/>
  <c r="M239" i="31"/>
  <c r="Q239" i="31"/>
  <c r="Q458" i="31" s="1"/>
  <c r="N239" i="31"/>
  <c r="N458" i="31" s="1"/>
  <c r="AD239" i="31"/>
  <c r="AD458" i="31" s="1"/>
  <c r="AA239" i="31"/>
  <c r="AA458" i="31" s="1"/>
  <c r="X239" i="31"/>
  <c r="X458" i="31" s="1"/>
  <c r="Y239" i="31"/>
  <c r="Y458" i="31" s="1"/>
  <c r="V239" i="31"/>
  <c r="V458" i="31" s="1"/>
  <c r="S239" i="31"/>
  <c r="S458" i="31" s="1"/>
  <c r="P239" i="31"/>
  <c r="P458" i="31" s="1"/>
  <c r="AF239" i="31"/>
  <c r="AF458" i="31" s="1"/>
  <c r="AC239" i="31"/>
  <c r="AC458" i="31" s="1"/>
  <c r="Z239" i="31"/>
  <c r="Z458" i="31" s="1"/>
  <c r="W239" i="31"/>
  <c r="W458" i="31" s="1"/>
  <c r="T239" i="31"/>
  <c r="T458" i="31" s="1"/>
  <c r="M218" i="31"/>
  <c r="R218" i="31"/>
  <c r="X218" i="31"/>
  <c r="Y218" i="31"/>
  <c r="AA218" i="31"/>
  <c r="AB218" i="31"/>
  <c r="Z218" i="31"/>
  <c r="O218" i="31"/>
  <c r="P218" i="31"/>
  <c r="Q218" i="31"/>
  <c r="N218" i="31"/>
  <c r="S218" i="31"/>
  <c r="T218" i="31"/>
  <c r="U218" i="31"/>
  <c r="W218" i="31"/>
  <c r="M251" i="31"/>
  <c r="R251" i="31"/>
  <c r="U251" i="31"/>
  <c r="X251" i="31"/>
  <c r="AA251" i="31"/>
  <c r="M242" i="31"/>
  <c r="Z242" i="31"/>
  <c r="W242" i="31"/>
  <c r="T242" i="31"/>
  <c r="Q242" i="31"/>
  <c r="R242" i="31"/>
  <c r="O242" i="31"/>
  <c r="AE242" i="31"/>
  <c r="AB242" i="31"/>
  <c r="Y242" i="31"/>
  <c r="V242" i="31"/>
  <c r="S242" i="31"/>
  <c r="P242" i="31"/>
  <c r="AF242" i="31"/>
  <c r="AC242" i="31"/>
  <c r="R245" i="31"/>
  <c r="U245" i="31"/>
  <c r="W245" i="31"/>
  <c r="X245" i="31"/>
  <c r="AE251" i="31"/>
  <c r="AF251" i="31"/>
  <c r="N251" i="31"/>
  <c r="Z215" i="31"/>
  <c r="U240" i="31"/>
  <c r="N240" i="31"/>
  <c r="AC210" i="31"/>
  <c r="R239" i="31"/>
  <c r="R458" i="31" s="1"/>
  <c r="AE218" i="31"/>
  <c r="W226" i="31"/>
  <c r="U226" i="31"/>
  <c r="AE208" i="31"/>
  <c r="X242" i="31"/>
  <c r="Z245" i="31"/>
  <c r="Y245" i="31"/>
  <c r="AA245" i="31"/>
  <c r="AF245" i="31"/>
  <c r="O251" i="31"/>
  <c r="P251" i="31"/>
  <c r="Q251" i="31"/>
  <c r="V251" i="31"/>
  <c r="N245" i="31"/>
  <c r="AC245" i="31"/>
  <c r="P245" i="31"/>
  <c r="S251" i="31"/>
  <c r="T251" i="31"/>
  <c r="Y251" i="31"/>
  <c r="Z251" i="31"/>
  <c r="T215" i="31"/>
  <c r="AA240" i="31"/>
  <c r="W210" i="31"/>
  <c r="P210" i="31"/>
  <c r="AE239" i="31"/>
  <c r="AE458" i="31" s="1"/>
  <c r="AC218" i="31"/>
  <c r="R226" i="31"/>
  <c r="Y208" i="31"/>
  <c r="R208" i="31"/>
  <c r="AD242" i="31"/>
  <c r="AC215" i="31"/>
  <c r="X240" i="31"/>
  <c r="AF210" i="31"/>
  <c r="AB239" i="31"/>
  <c r="AB458" i="31" s="1"/>
  <c r="U239" i="31"/>
  <c r="AD218" i="31"/>
  <c r="N226" i="31"/>
  <c r="O208" i="31"/>
  <c r="AA242" i="31"/>
  <c r="AD189" i="31"/>
  <c r="Q189" i="31"/>
  <c r="AC136" i="31"/>
  <c r="N136" i="31"/>
  <c r="V136" i="31"/>
  <c r="T136" i="31"/>
  <c r="AF136" i="31"/>
  <c r="U136" i="31"/>
  <c r="R136" i="31"/>
  <c r="X144" i="31"/>
  <c r="AA144" i="31"/>
  <c r="AD144" i="31"/>
  <c r="N144" i="31"/>
  <c r="Q144" i="31"/>
  <c r="Z138" i="31"/>
  <c r="AC138" i="31"/>
  <c r="AF138" i="31"/>
  <c r="P138" i="31"/>
  <c r="S138" i="31"/>
  <c r="Y159" i="31"/>
  <c r="O159" i="31"/>
  <c r="S159" i="31"/>
  <c r="R159" i="31"/>
  <c r="X159" i="31"/>
  <c r="R140" i="31"/>
  <c r="AC165" i="31"/>
  <c r="AF165" i="31"/>
  <c r="P165" i="31"/>
  <c r="S165" i="31"/>
  <c r="V165" i="31"/>
  <c r="AB162" i="31"/>
  <c r="AB443" i="31" s="1"/>
  <c r="AF162" i="31"/>
  <c r="AF443" i="31" s="1"/>
  <c r="Y162" i="31"/>
  <c r="Y443" i="31" s="1"/>
  <c r="AA162" i="31"/>
  <c r="AA443" i="31" s="1"/>
  <c r="R160" i="31"/>
  <c r="AD160" i="31"/>
  <c r="AA160" i="31"/>
  <c r="AC160" i="31"/>
  <c r="AC134" i="31"/>
  <c r="AB134" i="31"/>
  <c r="Q134" i="31"/>
  <c r="AF134" i="31"/>
  <c r="S134" i="31"/>
  <c r="AA136" i="31"/>
  <c r="X136" i="31"/>
  <c r="O136" i="31"/>
  <c r="P136" i="31"/>
  <c r="T144" i="31"/>
  <c r="W144" i="31"/>
  <c r="Z144" i="31"/>
  <c r="AC144" i="31"/>
  <c r="V138" i="31"/>
  <c r="Y138" i="31"/>
  <c r="AB138" i="31"/>
  <c r="AE138" i="31"/>
  <c r="O138" i="31"/>
  <c r="Q159" i="31"/>
  <c r="AC159" i="31"/>
  <c r="AD159" i="31"/>
  <c r="N159" i="31"/>
  <c r="T159" i="31"/>
  <c r="AB140" i="31"/>
  <c r="U140" i="31"/>
  <c r="Y165" i="31"/>
  <c r="AB165" i="31"/>
  <c r="AE165" i="31"/>
  <c r="O165" i="31"/>
  <c r="R165" i="31"/>
  <c r="AD162" i="31"/>
  <c r="AD443" i="31" s="1"/>
  <c r="T162" i="31"/>
  <c r="T443" i="31" s="1"/>
  <c r="X162" i="31"/>
  <c r="X443" i="31" s="1"/>
  <c r="U162" i="31"/>
  <c r="W162" i="31"/>
  <c r="W443" i="31" s="1"/>
  <c r="AB160" i="31"/>
  <c r="AF160" i="31"/>
  <c r="V160" i="31"/>
  <c r="W160" i="31"/>
  <c r="Y160" i="31"/>
  <c r="T134" i="31"/>
  <c r="AA134" i="31"/>
  <c r="P134" i="31"/>
  <c r="AE134" i="31"/>
  <c r="U134" i="31"/>
  <c r="Q136" i="31"/>
  <c r="AB144" i="31"/>
  <c r="AE144" i="31"/>
  <c r="O144" i="31"/>
  <c r="R144" i="31"/>
  <c r="U144" i="31"/>
  <c r="AD138" i="31"/>
  <c r="N138" i="31"/>
  <c r="Q138" i="31"/>
  <c r="T138" i="31"/>
  <c r="W138" i="31"/>
  <c r="W516" i="31" s="1"/>
  <c r="W159" i="31"/>
  <c r="AA159" i="31"/>
  <c r="V159" i="31"/>
  <c r="AB159" i="31"/>
  <c r="O140" i="31"/>
  <c r="Q165" i="31"/>
  <c r="T165" i="31"/>
  <c r="W165" i="31"/>
  <c r="Z165" i="31"/>
  <c r="N162" i="31"/>
  <c r="N443" i="31" s="1"/>
  <c r="R162" i="31"/>
  <c r="R443" i="31" s="1"/>
  <c r="AC162" i="31"/>
  <c r="AC443" i="31" s="1"/>
  <c r="AE162" i="31"/>
  <c r="AE443" i="31" s="1"/>
  <c r="O162" i="31"/>
  <c r="O443" i="31" s="1"/>
  <c r="Z160" i="31"/>
  <c r="P160" i="31"/>
  <c r="AE160" i="31"/>
  <c r="O160" i="31"/>
  <c r="Q160" i="31"/>
  <c r="Y134" i="31"/>
  <c r="R134" i="31"/>
  <c r="N134" i="31"/>
  <c r="W136" i="31"/>
  <c r="P98" i="31"/>
  <c r="R113" i="31"/>
  <c r="W104" i="31"/>
  <c r="R104" i="31"/>
  <c r="X104" i="31"/>
  <c r="O113" i="31"/>
  <c r="X113" i="31"/>
  <c r="O104" i="31"/>
  <c r="U104" i="31"/>
  <c r="P104" i="31"/>
  <c r="V113" i="31"/>
  <c r="N113" i="31"/>
  <c r="W113" i="31"/>
  <c r="V104" i="31"/>
  <c r="Q104" i="31"/>
  <c r="S289" i="31"/>
  <c r="E305" i="31"/>
  <c r="M41" i="39"/>
  <c r="W357" i="31"/>
  <c r="P357" i="31"/>
  <c r="AA357" i="31"/>
  <c r="Q363" i="31"/>
  <c r="U363" i="31"/>
  <c r="X363" i="31"/>
  <c r="R363" i="31"/>
  <c r="W362" i="31"/>
  <c r="N111" i="31"/>
  <c r="P118" i="31"/>
  <c r="Q106" i="31"/>
  <c r="S106" i="31"/>
  <c r="AB366" i="31"/>
  <c r="V353" i="31"/>
  <c r="AD156" i="31"/>
  <c r="S167" i="31"/>
  <c r="V167" i="31"/>
  <c r="Y167" i="31"/>
  <c r="AB167" i="31"/>
  <c r="N141" i="31"/>
  <c r="N366" i="31"/>
  <c r="Z214" i="31"/>
  <c r="AC291" i="31"/>
  <c r="P291" i="31"/>
  <c r="V291" i="31"/>
  <c r="AE341" i="31"/>
  <c r="Y347" i="31"/>
  <c r="AB347" i="31"/>
  <c r="AE347" i="31"/>
  <c r="O347" i="31"/>
  <c r="R347" i="31"/>
  <c r="AD357" i="31"/>
  <c r="R357" i="31"/>
  <c r="AC357" i="31"/>
  <c r="S97" i="31"/>
  <c r="O332" i="31"/>
  <c r="AD332" i="31"/>
  <c r="W363" i="31"/>
  <c r="S363" i="31"/>
  <c r="P363" i="31"/>
  <c r="AF363" i="31"/>
  <c r="Z363" i="31"/>
  <c r="W366" i="31"/>
  <c r="T106" i="31"/>
  <c r="R106" i="31"/>
  <c r="AC366" i="31"/>
  <c r="U163" i="31"/>
  <c r="AA167" i="31"/>
  <c r="AD167" i="31"/>
  <c r="N167" i="31"/>
  <c r="Q167" i="31"/>
  <c r="T167" i="31"/>
  <c r="N150" i="31"/>
  <c r="AD366" i="31"/>
  <c r="AA223" i="31"/>
  <c r="X235" i="31"/>
  <c r="V357" i="31"/>
  <c r="AF291" i="31"/>
  <c r="S291" i="31"/>
  <c r="AC341" i="31"/>
  <c r="O341" i="31"/>
  <c r="Q347" i="31"/>
  <c r="T347" i="31"/>
  <c r="W347" i="31"/>
  <c r="Z347" i="31"/>
  <c r="N357" i="31"/>
  <c r="Y357" i="31"/>
  <c r="AE357" i="31"/>
  <c r="T97" i="31"/>
  <c r="AB332" i="31"/>
  <c r="Z357" i="31"/>
  <c r="O97" i="31"/>
  <c r="R119" i="31"/>
  <c r="T119" i="31"/>
  <c r="AE167" i="31"/>
  <c r="O167" i="31"/>
  <c r="R167" i="31"/>
  <c r="U167" i="31"/>
  <c r="X167" i="31"/>
  <c r="O357" i="31"/>
  <c r="X97" i="31"/>
  <c r="AE363" i="31"/>
  <c r="AA363" i="31"/>
  <c r="T363" i="31"/>
  <c r="N363" i="31"/>
  <c r="AD363" i="31"/>
  <c r="U357" i="31"/>
  <c r="T99" i="31"/>
  <c r="W106" i="31"/>
  <c r="W167" i="31"/>
  <c r="Z167" i="31"/>
  <c r="AC167" i="31"/>
  <c r="AF167" i="31"/>
  <c r="P167" i="31"/>
  <c r="AB139" i="31"/>
  <c r="AF212" i="31"/>
  <c r="AB291" i="31"/>
  <c r="AB341" i="31"/>
  <c r="AC347" i="31"/>
  <c r="AF347" i="31"/>
  <c r="P347" i="31"/>
  <c r="S347" i="31"/>
  <c r="V347" i="31"/>
  <c r="Q357" i="31"/>
  <c r="X357" i="31"/>
  <c r="AB357" i="31"/>
  <c r="W332" i="31"/>
  <c r="X66" i="31"/>
  <c r="M66" i="31"/>
  <c r="X373" i="31"/>
  <c r="M373" i="31"/>
  <c r="X10" i="31"/>
  <c r="M10" i="31"/>
  <c r="T54" i="31"/>
  <c r="M54" i="31"/>
  <c r="O116" i="31"/>
  <c r="Q117" i="31"/>
  <c r="X11" i="31"/>
  <c r="M11" i="31"/>
  <c r="T59" i="31"/>
  <c r="M59" i="31"/>
  <c r="Q61" i="31"/>
  <c r="M61" i="31"/>
  <c r="V367" i="31"/>
  <c r="V65" i="31"/>
  <c r="M65" i="31"/>
  <c r="T53" i="31"/>
  <c r="V96" i="31"/>
  <c r="T96" i="31"/>
  <c r="Q98" i="31"/>
  <c r="O98" i="31"/>
  <c r="S108" i="31"/>
  <c r="U108" i="31"/>
  <c r="W163" i="31"/>
  <c r="N163" i="31"/>
  <c r="AC156" i="31"/>
  <c r="T140" i="31"/>
  <c r="W140" i="31"/>
  <c r="Z140" i="31"/>
  <c r="AC140" i="31"/>
  <c r="P141" i="31"/>
  <c r="AA150" i="31"/>
  <c r="AD139" i="31"/>
  <c r="AA143" i="31"/>
  <c r="P82" i="31"/>
  <c r="M82" i="31"/>
  <c r="X214" i="31"/>
  <c r="V235" i="31"/>
  <c r="N337" i="31"/>
  <c r="P119" i="31"/>
  <c r="O74" i="31"/>
  <c r="M74" i="31"/>
  <c r="S74" i="31"/>
  <c r="Q74" i="31"/>
  <c r="P74" i="31"/>
  <c r="U74" i="31"/>
  <c r="T74" i="31"/>
  <c r="N74" i="31"/>
  <c r="X74" i="31"/>
  <c r="W74" i="31"/>
  <c r="R74" i="31"/>
  <c r="V74" i="31"/>
  <c r="Z335" i="31"/>
  <c r="M335" i="31"/>
  <c r="V300" i="31"/>
  <c r="M300" i="31"/>
  <c r="AE368" i="31"/>
  <c r="M368" i="31"/>
  <c r="R296" i="31"/>
  <c r="M296" i="31"/>
  <c r="Q350" i="31"/>
  <c r="M350" i="31"/>
  <c r="O297" i="31"/>
  <c r="M297" i="31"/>
  <c r="T361" i="31"/>
  <c r="M361" i="31"/>
  <c r="Y369" i="31"/>
  <c r="M369" i="31"/>
  <c r="P112" i="31"/>
  <c r="N67" i="39" s="1"/>
  <c r="M112" i="31"/>
  <c r="K67" i="39" s="1"/>
  <c r="P103" i="31"/>
  <c r="M103" i="31"/>
  <c r="P120" i="31"/>
  <c r="M120" i="31"/>
  <c r="U110" i="31"/>
  <c r="M110" i="31"/>
  <c r="X298" i="31"/>
  <c r="M298" i="31"/>
  <c r="Y340" i="31"/>
  <c r="M340" i="31"/>
  <c r="T343" i="31"/>
  <c r="M343" i="31"/>
  <c r="Y346" i="31"/>
  <c r="M346" i="31"/>
  <c r="R345" i="31"/>
  <c r="M345" i="31"/>
  <c r="AF244" i="31"/>
  <c r="U323" i="31"/>
  <c r="U482" i="31" s="1"/>
  <c r="M323" i="31"/>
  <c r="M482" i="31" s="1"/>
  <c r="W321" i="31"/>
  <c r="M321" i="31"/>
  <c r="AE360" i="31"/>
  <c r="M360" i="31"/>
  <c r="AB168" i="31"/>
  <c r="M168" i="31"/>
  <c r="N92" i="31"/>
  <c r="M92" i="31"/>
  <c r="S396" i="31"/>
  <c r="AF396" i="31"/>
  <c r="X70" i="31"/>
  <c r="M70" i="31"/>
  <c r="AE355" i="31"/>
  <c r="AA355" i="31"/>
  <c r="T355" i="31"/>
  <c r="N355" i="31"/>
  <c r="AD355" i="31"/>
  <c r="T356" i="31"/>
  <c r="Q356" i="31"/>
  <c r="W396" i="31"/>
  <c r="X69" i="31"/>
  <c r="M69" i="31"/>
  <c r="N117" i="31"/>
  <c r="U68" i="31"/>
  <c r="M68" i="31"/>
  <c r="U71" i="31"/>
  <c r="M71" i="31"/>
  <c r="Q96" i="31"/>
  <c r="O96" i="31"/>
  <c r="T98" i="31"/>
  <c r="O108" i="31"/>
  <c r="AF140" i="31"/>
  <c r="P140" i="31"/>
  <c r="S140" i="31"/>
  <c r="V140" i="31"/>
  <c r="Y140" i="31"/>
  <c r="AF223" i="31"/>
  <c r="Q235" i="31"/>
  <c r="S408" i="31"/>
  <c r="M408" i="31"/>
  <c r="P86" i="31"/>
  <c r="M86" i="31"/>
  <c r="Z176" i="31"/>
  <c r="M176" i="31"/>
  <c r="U73" i="31"/>
  <c r="T73" i="31"/>
  <c r="N73" i="31"/>
  <c r="O73" i="31"/>
  <c r="V73" i="31"/>
  <c r="X73" i="31"/>
  <c r="W73" i="31"/>
  <c r="M73" i="31"/>
  <c r="S73" i="31"/>
  <c r="Q73" i="31"/>
  <c r="P73" i="31"/>
  <c r="R73" i="31"/>
  <c r="AA342" i="31"/>
  <c r="M342" i="31"/>
  <c r="N291" i="31"/>
  <c r="M291" i="31"/>
  <c r="T362" i="31"/>
  <c r="M362" i="31"/>
  <c r="Z332" i="31"/>
  <c r="M332" i="31"/>
  <c r="N341" i="31"/>
  <c r="M341" i="31"/>
  <c r="AE290" i="31"/>
  <c r="M290" i="31"/>
  <c r="S118" i="31"/>
  <c r="M118" i="31"/>
  <c r="V106" i="31"/>
  <c r="M106" i="31"/>
  <c r="Q97" i="31"/>
  <c r="M97" i="31"/>
  <c r="AC299" i="31"/>
  <c r="M299" i="31"/>
  <c r="AF357" i="31"/>
  <c r="M357" i="31"/>
  <c r="W331" i="31"/>
  <c r="M331" i="31"/>
  <c r="Z366" i="31"/>
  <c r="M366" i="31"/>
  <c r="Z134" i="31"/>
  <c r="M134" i="31"/>
  <c r="X401" i="31"/>
  <c r="U401" i="31"/>
  <c r="P401" i="31"/>
  <c r="S401" i="31"/>
  <c r="Q401" i="31"/>
  <c r="N401" i="31"/>
  <c r="V401" i="31"/>
  <c r="M401" i="31"/>
  <c r="W401" i="31"/>
  <c r="R401" i="31"/>
  <c r="T401" i="31"/>
  <c r="O401" i="31"/>
  <c r="AD401" i="31"/>
  <c r="AC401" i="31"/>
  <c r="Z401" i="31"/>
  <c r="AE401" i="31"/>
  <c r="Y401" i="31"/>
  <c r="AA401" i="31"/>
  <c r="AF401" i="31"/>
  <c r="AB401" i="31"/>
  <c r="N114" i="31"/>
  <c r="M114" i="31"/>
  <c r="Q113" i="31"/>
  <c r="M113" i="31"/>
  <c r="X63" i="31"/>
  <c r="M63" i="31"/>
  <c r="W263" i="31"/>
  <c r="M263" i="31"/>
  <c r="AE396" i="31"/>
  <c r="M396" i="31"/>
  <c r="W53" i="31"/>
  <c r="M53" i="31"/>
  <c r="U344" i="31"/>
  <c r="M344" i="31"/>
  <c r="AA292" i="31"/>
  <c r="M292" i="31"/>
  <c r="V289" i="31"/>
  <c r="M289" i="31"/>
  <c r="AA356" i="31"/>
  <c r="M356" i="31"/>
  <c r="P337" i="31"/>
  <c r="M337" i="31"/>
  <c r="AE367" i="31"/>
  <c r="M367" i="31"/>
  <c r="N98" i="31"/>
  <c r="M98" i="31"/>
  <c r="O117" i="31"/>
  <c r="M117" i="31"/>
  <c r="Q108" i="31"/>
  <c r="M108" i="31"/>
  <c r="P96" i="31"/>
  <c r="M96" i="31"/>
  <c r="N295" i="31"/>
  <c r="M295" i="31"/>
  <c r="AC334" i="31"/>
  <c r="M334" i="31"/>
  <c r="R328" i="31"/>
  <c r="M328" i="31"/>
  <c r="AB364" i="31"/>
  <c r="M364" i="31"/>
  <c r="AB333" i="31"/>
  <c r="M333" i="31"/>
  <c r="W255" i="31"/>
  <c r="Q255" i="31"/>
  <c r="M255" i="31"/>
  <c r="N255" i="31"/>
  <c r="U255" i="31"/>
  <c r="S255" i="31"/>
  <c r="R255" i="31"/>
  <c r="T255" i="31"/>
  <c r="O255" i="31"/>
  <c r="V255" i="31"/>
  <c r="P255" i="31"/>
  <c r="X255" i="31"/>
  <c r="AE255" i="31"/>
  <c r="AA255" i="31"/>
  <c r="AD255" i="31"/>
  <c r="AF255" i="31"/>
  <c r="Z255" i="31"/>
  <c r="Y255" i="31"/>
  <c r="AC255" i="31"/>
  <c r="AB255" i="31"/>
  <c r="AF353" i="31"/>
  <c r="M353" i="31"/>
  <c r="X238" i="31"/>
  <c r="M238" i="31"/>
  <c r="Y230" i="31"/>
  <c r="M230" i="31"/>
  <c r="AF139" i="31"/>
  <c r="M139" i="31"/>
  <c r="AB143" i="31"/>
  <c r="M143" i="31"/>
  <c r="N116" i="31"/>
  <c r="M116" i="31"/>
  <c r="AB214" i="31"/>
  <c r="M214" i="31"/>
  <c r="O163" i="31"/>
  <c r="M163" i="31"/>
  <c r="X156" i="31"/>
  <c r="M156" i="31"/>
  <c r="R111" i="31"/>
  <c r="M111" i="31"/>
  <c r="V212" i="31"/>
  <c r="M212" i="31"/>
  <c r="AA237" i="31"/>
  <c r="AA453" i="31" s="1"/>
  <c r="M237" i="31"/>
  <c r="M479" i="31" s="1"/>
  <c r="R141" i="31"/>
  <c r="M141" i="31"/>
  <c r="AF150" i="31"/>
  <c r="M150" i="31"/>
  <c r="W99" i="31"/>
  <c r="M99" i="31"/>
  <c r="X402" i="31"/>
  <c r="V402" i="31"/>
  <c r="S402" i="31"/>
  <c r="M402" i="31"/>
  <c r="W402" i="31"/>
  <c r="R402" i="31"/>
  <c r="U402" i="31"/>
  <c r="Q402" i="31"/>
  <c r="O402" i="31"/>
  <c r="T402" i="31"/>
  <c r="N402" i="31"/>
  <c r="P402" i="31"/>
  <c r="AF402" i="31"/>
  <c r="AD402" i="31"/>
  <c r="AA402" i="31"/>
  <c r="AC402" i="31"/>
  <c r="AB402" i="31"/>
  <c r="Z402" i="31"/>
  <c r="AE402" i="31"/>
  <c r="Y402" i="31"/>
  <c r="O119" i="31"/>
  <c r="M119" i="31"/>
  <c r="O355" i="31"/>
  <c r="Y355" i="31"/>
  <c r="AC355" i="31"/>
  <c r="AB355" i="31"/>
  <c r="V355" i="31"/>
  <c r="AD356" i="31"/>
  <c r="O356" i="31"/>
  <c r="X96" i="31"/>
  <c r="X396" i="31"/>
  <c r="AE353" i="31"/>
  <c r="AB353" i="31"/>
  <c r="O372" i="31"/>
  <c r="M372" i="31"/>
  <c r="Q116" i="31"/>
  <c r="T117" i="31"/>
  <c r="W117" i="31"/>
  <c r="X67" i="31"/>
  <c r="M67" i="31"/>
  <c r="X60" i="31"/>
  <c r="M60" i="31"/>
  <c r="X72" i="31"/>
  <c r="M72" i="31"/>
  <c r="T367" i="31"/>
  <c r="X53" i="31"/>
  <c r="N20" i="31"/>
  <c r="M20" i="31"/>
  <c r="V364" i="31"/>
  <c r="T364" i="31"/>
  <c r="O99" i="31"/>
  <c r="U98" i="31"/>
  <c r="W98" i="31"/>
  <c r="W108" i="31"/>
  <c r="N108" i="31"/>
  <c r="P108" i="31"/>
  <c r="X163" i="31"/>
  <c r="AA156" i="31"/>
  <c r="X140" i="31"/>
  <c r="AA140" i="31"/>
  <c r="AD140" i="31"/>
  <c r="N140" i="31"/>
  <c r="Q140" i="31"/>
  <c r="Q141" i="31"/>
  <c r="P150" i="31"/>
  <c r="T143" i="31"/>
  <c r="W175" i="31"/>
  <c r="M175" i="31"/>
  <c r="Z223" i="31"/>
  <c r="Y214" i="31"/>
  <c r="W235" i="31"/>
  <c r="AE212" i="31"/>
  <c r="AB292" i="31"/>
  <c r="AA337" i="31"/>
  <c r="AF333" i="31"/>
  <c r="R64" i="31"/>
  <c r="M64" i="31"/>
  <c r="W119" i="31"/>
  <c r="AB189" i="31"/>
  <c r="M189" i="31"/>
  <c r="Q119" i="31"/>
  <c r="U119" i="31"/>
  <c r="N119" i="31"/>
  <c r="P351" i="31"/>
  <c r="M351" i="31"/>
  <c r="N348" i="31"/>
  <c r="M348" i="31"/>
  <c r="AB354" i="31"/>
  <c r="M354" i="31"/>
  <c r="U294" i="31"/>
  <c r="M294" i="31"/>
  <c r="W330" i="31"/>
  <c r="M330" i="31"/>
  <c r="AC338" i="31"/>
  <c r="M338" i="31"/>
  <c r="R102" i="31"/>
  <c r="M102" i="31"/>
  <c r="R109" i="31"/>
  <c r="M109" i="31"/>
  <c r="O115" i="31"/>
  <c r="M115" i="31"/>
  <c r="R105" i="31"/>
  <c r="M105" i="31"/>
  <c r="S336" i="31"/>
  <c r="M336" i="31"/>
  <c r="AD359" i="31"/>
  <c r="M359" i="31"/>
  <c r="W339" i="31"/>
  <c r="M339" i="31"/>
  <c r="Q358" i="31"/>
  <c r="M358" i="31"/>
  <c r="O254" i="31"/>
  <c r="N254" i="31"/>
  <c r="U254" i="31"/>
  <c r="X254" i="31"/>
  <c r="S254" i="31"/>
  <c r="W254" i="31"/>
  <c r="R254" i="31"/>
  <c r="V254" i="31"/>
  <c r="P254" i="31"/>
  <c r="Q254" i="31"/>
  <c r="M254" i="31"/>
  <c r="T254" i="31"/>
  <c r="Z254" i="31"/>
  <c r="AE254" i="31"/>
  <c r="Y254" i="31"/>
  <c r="AC254" i="31"/>
  <c r="AF254" i="31"/>
  <c r="AB254" i="31"/>
  <c r="AA254" i="31"/>
  <c r="AD254" i="31"/>
  <c r="X322" i="31"/>
  <c r="M322" i="31"/>
  <c r="R320" i="31"/>
  <c r="M320" i="31"/>
  <c r="AE329" i="31"/>
  <c r="M329" i="31"/>
  <c r="AA213" i="31"/>
  <c r="M213" i="31"/>
  <c r="AA233" i="31"/>
  <c r="M233" i="31"/>
  <c r="U203" i="31"/>
  <c r="M203" i="31"/>
  <c r="X248" i="31"/>
  <c r="M248" i="31"/>
  <c r="P217" i="31"/>
  <c r="M217" i="31"/>
  <c r="Y73" i="31"/>
  <c r="Y74" i="31"/>
  <c r="V2" i="31"/>
  <c r="W2" i="31" s="1"/>
  <c r="AJ261" i="31"/>
  <c r="D14" i="35"/>
  <c r="E14" i="35" s="1"/>
  <c r="F14" i="35" s="1"/>
  <c r="E224" i="32"/>
  <c r="E213" i="32"/>
  <c r="N65" i="32"/>
  <c r="P65" i="32"/>
  <c r="S65" i="32"/>
  <c r="R65" i="32"/>
  <c r="Q65" i="32"/>
  <c r="E178" i="32"/>
  <c r="W83" i="32"/>
  <c r="O28" i="32"/>
  <c r="N82" i="32"/>
  <c r="E79" i="32"/>
  <c r="P83" i="32"/>
  <c r="P84" i="32"/>
  <c r="N83" i="32"/>
  <c r="U83" i="32"/>
  <c r="Q229" i="32"/>
  <c r="X229" i="32"/>
  <c r="Q188" i="32"/>
  <c r="AC122" i="32"/>
  <c r="AF122" i="32"/>
  <c r="S122" i="32"/>
  <c r="O83" i="32"/>
  <c r="T83" i="32"/>
  <c r="R83" i="32"/>
  <c r="N84" i="32"/>
  <c r="P81" i="32"/>
  <c r="S83" i="32"/>
  <c r="Q83" i="32"/>
  <c r="S84" i="32"/>
  <c r="N81" i="32"/>
  <c r="N317" i="32" s="1"/>
  <c r="R84" i="32"/>
  <c r="Q84" i="32"/>
  <c r="V84" i="32"/>
  <c r="T82" i="32"/>
  <c r="R82" i="32"/>
  <c r="W82" i="32"/>
  <c r="T84" i="32"/>
  <c r="W84" i="32"/>
  <c r="U84" i="32"/>
  <c r="Q82" i="32"/>
  <c r="AA229" i="32"/>
  <c r="W81" i="32"/>
  <c r="U81" i="32"/>
  <c r="Y188" i="32"/>
  <c r="E85" i="32"/>
  <c r="T188" i="32"/>
  <c r="N229" i="32"/>
  <c r="O81" i="32"/>
  <c r="T81" i="32"/>
  <c r="R81" i="32"/>
  <c r="AD229" i="32"/>
  <c r="S81" i="32"/>
  <c r="Q81" i="32"/>
  <c r="O188" i="32"/>
  <c r="Q92" i="31"/>
  <c r="S337" i="31"/>
  <c r="Y337" i="31"/>
  <c r="AE333" i="31"/>
  <c r="R333" i="31"/>
  <c r="X333" i="31"/>
  <c r="AF344" i="31"/>
  <c r="AD381" i="31"/>
  <c r="E403" i="31"/>
  <c r="N175" i="31"/>
  <c r="O295" i="31"/>
  <c r="AD337" i="31"/>
  <c r="Q337" i="31"/>
  <c r="W333" i="31"/>
  <c r="AC333" i="31"/>
  <c r="P333" i="31"/>
  <c r="V344" i="31"/>
  <c r="AJ326" i="31"/>
  <c r="AA230" i="31"/>
  <c r="V292" i="31"/>
  <c r="V337" i="31"/>
  <c r="AB337" i="31"/>
  <c r="O333" i="31"/>
  <c r="U333" i="31"/>
  <c r="Y295" i="31"/>
  <c r="R295" i="31"/>
  <c r="AE292" i="31"/>
  <c r="AE337" i="31"/>
  <c r="O337" i="31"/>
  <c r="R337" i="31"/>
  <c r="U337" i="31"/>
  <c r="X337" i="31"/>
  <c r="AA333" i="31"/>
  <c r="AD333" i="31"/>
  <c r="N333" i="31"/>
  <c r="Q333" i="31"/>
  <c r="T333" i="31"/>
  <c r="AB344" i="31"/>
  <c r="Y344" i="31"/>
  <c r="P328" i="31"/>
  <c r="O238" i="31"/>
  <c r="W96" i="31"/>
  <c r="X364" i="31"/>
  <c r="AE295" i="31"/>
  <c r="Y292" i="31"/>
  <c r="W337" i="31"/>
  <c r="Z337" i="31"/>
  <c r="AC337" i="31"/>
  <c r="AF337" i="31"/>
  <c r="S333" i="31"/>
  <c r="V333" i="31"/>
  <c r="Y333" i="31"/>
  <c r="W344" i="31"/>
  <c r="Q125" i="31"/>
  <c r="T125" i="31"/>
  <c r="Q230" i="31"/>
  <c r="P230" i="31"/>
  <c r="AF230" i="31"/>
  <c r="O230" i="31"/>
  <c r="Z230" i="31"/>
  <c r="U230" i="31"/>
  <c r="T230" i="31"/>
  <c r="N230" i="31"/>
  <c r="W230" i="31"/>
  <c r="S230" i="31"/>
  <c r="AC230" i="31"/>
  <c r="AB230" i="31"/>
  <c r="AD230" i="31"/>
  <c r="R230" i="31"/>
  <c r="R223" i="31"/>
  <c r="O223" i="31"/>
  <c r="AE223" i="31"/>
  <c r="AB223" i="31"/>
  <c r="Y223" i="31"/>
  <c r="U235" i="31"/>
  <c r="R235" i="31"/>
  <c r="O235" i="31"/>
  <c r="AE235" i="31"/>
  <c r="AB235" i="31"/>
  <c r="N353" i="31"/>
  <c r="R116" i="31"/>
  <c r="P116" i="31"/>
  <c r="Q111" i="31"/>
  <c r="O111" i="31"/>
  <c r="X111" i="31"/>
  <c r="AA353" i="31"/>
  <c r="Q353" i="31"/>
  <c r="W116" i="31"/>
  <c r="U116" i="31"/>
  <c r="V111" i="31"/>
  <c r="T111" i="31"/>
  <c r="R353" i="31"/>
  <c r="S353" i="31"/>
  <c r="R99" i="31"/>
  <c r="X99" i="31"/>
  <c r="S99" i="31"/>
  <c r="O353" i="31"/>
  <c r="AA163" i="31"/>
  <c r="Z163" i="31"/>
  <c r="Y163" i="31"/>
  <c r="AB163" i="31"/>
  <c r="R163" i="31"/>
  <c r="R156" i="31"/>
  <c r="AE156" i="31"/>
  <c r="O156" i="31"/>
  <c r="Q156" i="31"/>
  <c r="T156" i="31"/>
  <c r="U141" i="31"/>
  <c r="X141" i="31"/>
  <c r="S141" i="31"/>
  <c r="U150" i="31"/>
  <c r="AE150" i="31"/>
  <c r="R150" i="31"/>
  <c r="T150" i="31"/>
  <c r="S139" i="31"/>
  <c r="N139" i="31"/>
  <c r="AD143" i="31"/>
  <c r="AC143" i="31"/>
  <c r="W111" i="31"/>
  <c r="Q223" i="31"/>
  <c r="Q485" i="31" s="1"/>
  <c r="P223" i="31"/>
  <c r="P485" i="31" s="1"/>
  <c r="AD223" i="31"/>
  <c r="O214" i="31"/>
  <c r="AC214" i="31"/>
  <c r="AF235" i="31"/>
  <c r="AA235" i="31"/>
  <c r="Z235" i="31"/>
  <c r="Y235" i="31"/>
  <c r="Q212" i="31"/>
  <c r="P212" i="31"/>
  <c r="O212" i="31"/>
  <c r="AE238" i="31"/>
  <c r="X230" i="31"/>
  <c r="Z324" i="31"/>
  <c r="R324" i="31"/>
  <c r="Y324" i="31"/>
  <c r="P238" i="31"/>
  <c r="AF238" i="31"/>
  <c r="AC238" i="31"/>
  <c r="Z238" i="31"/>
  <c r="W238" i="31"/>
  <c r="T238" i="31"/>
  <c r="Q238" i="31"/>
  <c r="N238" i="31"/>
  <c r="AD238" i="31"/>
  <c r="AA238" i="31"/>
  <c r="AB238" i="31"/>
  <c r="Y238" i="31"/>
  <c r="V238" i="31"/>
  <c r="S238" i="31"/>
  <c r="X139" i="31"/>
  <c r="U139" i="31"/>
  <c r="R139" i="31"/>
  <c r="O139" i="31"/>
  <c r="AE139" i="31"/>
  <c r="X143" i="31"/>
  <c r="U143" i="31"/>
  <c r="R143" i="31"/>
  <c r="O143" i="31"/>
  <c r="AE143" i="31"/>
  <c r="T214" i="31"/>
  <c r="Q214" i="31"/>
  <c r="N214" i="31"/>
  <c r="AD214" i="31"/>
  <c r="AA214" i="31"/>
  <c r="S237" i="31"/>
  <c r="S453" i="31" s="1"/>
  <c r="P237" i="31"/>
  <c r="P453" i="31" s="1"/>
  <c r="AF237" i="31"/>
  <c r="AF453" i="31" s="1"/>
  <c r="AC237" i="31"/>
  <c r="AC453" i="31" s="1"/>
  <c r="Z237" i="31"/>
  <c r="Z453" i="31" s="1"/>
  <c r="W237" i="31"/>
  <c r="W453" i="31" s="1"/>
  <c r="T237" i="31"/>
  <c r="T453" i="31" s="1"/>
  <c r="Q237" i="31"/>
  <c r="Q453" i="31" s="1"/>
  <c r="N237" i="31"/>
  <c r="N453" i="31" s="1"/>
  <c r="AD237" i="31"/>
  <c r="AD453" i="31" s="1"/>
  <c r="O237" i="31"/>
  <c r="O453" i="31" s="1"/>
  <c r="AE237" i="31"/>
  <c r="AE453" i="31" s="1"/>
  <c r="AB237" i="31"/>
  <c r="AB453" i="31" s="1"/>
  <c r="Y237" i="31"/>
  <c r="Y453" i="31" s="1"/>
  <c r="V237" i="31"/>
  <c r="V453" i="31" s="1"/>
  <c r="Z141" i="31"/>
  <c r="W141" i="31"/>
  <c r="T141" i="31"/>
  <c r="AD353" i="31"/>
  <c r="V116" i="31"/>
  <c r="T116" i="31"/>
  <c r="U111" i="31"/>
  <c r="S111" i="31"/>
  <c r="Y353" i="31"/>
  <c r="T353" i="31"/>
  <c r="U99" i="31"/>
  <c r="P99" i="31"/>
  <c r="E173" i="31"/>
  <c r="S163" i="31"/>
  <c r="Q163" i="31"/>
  <c r="P163" i="31"/>
  <c r="T163" i="31"/>
  <c r="N156" i="31"/>
  <c r="W156" i="31"/>
  <c r="Y156" i="31"/>
  <c r="AB156" i="31"/>
  <c r="AC141" i="31"/>
  <c r="AF141" i="31"/>
  <c r="AE141" i="31"/>
  <c r="AD141" i="31"/>
  <c r="Y150" i="31"/>
  <c r="AD150" i="31"/>
  <c r="AA139" i="31"/>
  <c r="Z139" i="31"/>
  <c r="Y139" i="31"/>
  <c r="T139" i="31"/>
  <c r="W143" i="31"/>
  <c r="V143" i="31"/>
  <c r="Q143" i="31"/>
  <c r="P143" i="31"/>
  <c r="AC223" i="31"/>
  <c r="X223" i="31"/>
  <c r="W223" i="31"/>
  <c r="W485" i="31" s="1"/>
  <c r="V223" i="31"/>
  <c r="V485" i="31" s="1"/>
  <c r="W214" i="31"/>
  <c r="V214" i="31"/>
  <c r="U214" i="31"/>
  <c r="P214" i="31"/>
  <c r="T235" i="31"/>
  <c r="S235" i="31"/>
  <c r="N235" i="31"/>
  <c r="AC212" i="31"/>
  <c r="AB212" i="31"/>
  <c r="W212" i="31"/>
  <c r="U237" i="31"/>
  <c r="U479" i="31" s="1"/>
  <c r="R238" i="31"/>
  <c r="AE230" i="31"/>
  <c r="Q407" i="31"/>
  <c r="Q495" i="31"/>
  <c r="T407" i="31"/>
  <c r="T495" i="31"/>
  <c r="X353" i="31"/>
  <c r="T365" i="31"/>
  <c r="AC365" i="31"/>
  <c r="X293" i="31"/>
  <c r="T293" i="31"/>
  <c r="AA293" i="31"/>
  <c r="Q293" i="31"/>
  <c r="AD293" i="31"/>
  <c r="AJ173" i="31"/>
  <c r="D10" i="35"/>
  <c r="N212" i="31"/>
  <c r="AD212" i="31"/>
  <c r="AA212" i="31"/>
  <c r="X212" i="31"/>
  <c r="U212" i="31"/>
  <c r="AB150" i="31"/>
  <c r="V150" i="31"/>
  <c r="W150" i="31"/>
  <c r="S150" i="31"/>
  <c r="U353" i="31"/>
  <c r="X116" i="31"/>
  <c r="W353" i="31"/>
  <c r="Z353" i="31"/>
  <c r="V99" i="31"/>
  <c r="Q99" i="31"/>
  <c r="AE163" i="31"/>
  <c r="AD163" i="31"/>
  <c r="AC163" i="31"/>
  <c r="AF163" i="31"/>
  <c r="V156" i="31"/>
  <c r="Z156" i="31"/>
  <c r="S156" i="31"/>
  <c r="U156" i="31"/>
  <c r="Y141" i="31"/>
  <c r="AB141" i="31"/>
  <c r="AA141" i="31"/>
  <c r="V141" i="31"/>
  <c r="AC150" i="31"/>
  <c r="Q150" i="31"/>
  <c r="Z150" i="31"/>
  <c r="X150" i="31"/>
  <c r="W139" i="31"/>
  <c r="V139" i="31"/>
  <c r="Q139" i="31"/>
  <c r="P139" i="31"/>
  <c r="S143" i="31"/>
  <c r="N143" i="31"/>
  <c r="AF143" i="31"/>
  <c r="U223" i="31"/>
  <c r="U485" i="31" s="1"/>
  <c r="T223" i="31"/>
  <c r="T485" i="31" s="1"/>
  <c r="S223" i="31"/>
  <c r="S485" i="31" s="1"/>
  <c r="N223" i="31"/>
  <c r="N485" i="31" s="1"/>
  <c r="S214" i="31"/>
  <c r="R214" i="31"/>
  <c r="AF214" i="31"/>
  <c r="P235" i="31"/>
  <c r="AD235" i="31"/>
  <c r="AC235" i="31"/>
  <c r="Y212" i="31"/>
  <c r="T212" i="31"/>
  <c r="S212" i="31"/>
  <c r="R212" i="31"/>
  <c r="X237" i="31"/>
  <c r="X453" i="31" s="1"/>
  <c r="U238" i="31"/>
  <c r="V230" i="31"/>
  <c r="D23" i="35"/>
  <c r="E23" i="35" s="1"/>
  <c r="F23" i="35" s="1"/>
  <c r="W217" i="31"/>
  <c r="Z217" i="31"/>
  <c r="AC217" i="31"/>
  <c r="AB217" i="31"/>
  <c r="AD213" i="31"/>
  <c r="N213" i="31"/>
  <c r="Q213" i="31"/>
  <c r="T213" i="31"/>
  <c r="W213" i="31"/>
  <c r="AD233" i="31"/>
  <c r="N233" i="31"/>
  <c r="Q233" i="31"/>
  <c r="T233" i="31"/>
  <c r="W233" i="31"/>
  <c r="Q291" i="31"/>
  <c r="T291" i="31"/>
  <c r="W291" i="31"/>
  <c r="Z291" i="31"/>
  <c r="R297" i="31"/>
  <c r="U297" i="31"/>
  <c r="X297" i="31"/>
  <c r="AA297" i="31"/>
  <c r="AA322" i="31"/>
  <c r="T322" i="31"/>
  <c r="AD320" i="31"/>
  <c r="AE244" i="31"/>
  <c r="AA244" i="31"/>
  <c r="Y244" i="31"/>
  <c r="AA217" i="31"/>
  <c r="AD217" i="31"/>
  <c r="N217" i="31"/>
  <c r="Q217" i="31"/>
  <c r="R213" i="31"/>
  <c r="U213" i="31"/>
  <c r="X213" i="31"/>
  <c r="R233" i="31"/>
  <c r="U233" i="31"/>
  <c r="X233" i="31"/>
  <c r="U291" i="31"/>
  <c r="X291" i="31"/>
  <c r="AA291" i="31"/>
  <c r="AD291" i="31"/>
  <c r="V297" i="31"/>
  <c r="Y297" i="31"/>
  <c r="AB297" i="31"/>
  <c r="AE297" i="31"/>
  <c r="AC322" i="31"/>
  <c r="T320" i="31"/>
  <c r="Q169" i="31"/>
  <c r="AD169" i="31"/>
  <c r="Q361" i="31"/>
  <c r="Q329" i="31"/>
  <c r="AD362" i="31"/>
  <c r="Z369" i="31"/>
  <c r="W361" i="31"/>
  <c r="Q369" i="31"/>
  <c r="R329" i="31"/>
  <c r="O362" i="31"/>
  <c r="AA362" i="31"/>
  <c r="Z329" i="31"/>
  <c r="N361" i="31"/>
  <c r="AA361" i="31"/>
  <c r="O342" i="31"/>
  <c r="AC329" i="31"/>
  <c r="N346" i="31"/>
  <c r="V343" i="31"/>
  <c r="Q362" i="31"/>
  <c r="S361" i="31"/>
  <c r="W369" i="31"/>
  <c r="AB362" i="31"/>
  <c r="V362" i="31"/>
  <c r="V329" i="31"/>
  <c r="AF329" i="31"/>
  <c r="AA329" i="31"/>
  <c r="P329" i="31"/>
  <c r="O361" i="31"/>
  <c r="Z361" i="31"/>
  <c r="AF345" i="31"/>
  <c r="U342" i="31"/>
  <c r="AF361" i="31"/>
  <c r="V350" i="31"/>
  <c r="AD346" i="31"/>
  <c r="O345" i="31"/>
  <c r="Z340" i="31"/>
  <c r="N342" i="31"/>
  <c r="AE342" i="31"/>
  <c r="AC361" i="31"/>
  <c r="Y361" i="31"/>
  <c r="R362" i="31"/>
  <c r="P362" i="31"/>
  <c r="Y362" i="31"/>
  <c r="AB329" i="31"/>
  <c r="S329" i="31"/>
  <c r="X346" i="31"/>
  <c r="Q346" i="31"/>
  <c r="Z345" i="31"/>
  <c r="P343" i="31"/>
  <c r="AE335" i="31"/>
  <c r="AB342" i="31"/>
  <c r="AE362" i="31"/>
  <c r="P369" i="31"/>
  <c r="AD329" i="31"/>
  <c r="X329" i="31"/>
  <c r="U361" i="31"/>
  <c r="AC362" i="31"/>
  <c r="AB361" i="31"/>
  <c r="AE361" i="31"/>
  <c r="W329" i="31"/>
  <c r="V369" i="31"/>
  <c r="T369" i="31"/>
  <c r="U362" i="31"/>
  <c r="N329" i="31"/>
  <c r="O329" i="31"/>
  <c r="X362" i="31"/>
  <c r="AF362" i="31"/>
  <c r="N362" i="31"/>
  <c r="Z362" i="31"/>
  <c r="Y329" i="31"/>
  <c r="V361" i="31"/>
  <c r="AD361" i="31"/>
  <c r="X361" i="31"/>
  <c r="R361" i="31"/>
  <c r="AA346" i="31"/>
  <c r="P345" i="31"/>
  <c r="R336" i="31"/>
  <c r="S340" i="31"/>
  <c r="AD342" i="31"/>
  <c r="T342" i="31"/>
  <c r="W125" i="31"/>
  <c r="O92" i="31"/>
  <c r="R358" i="31"/>
  <c r="P368" i="31"/>
  <c r="AA368" i="31"/>
  <c r="AC358" i="31"/>
  <c r="AE358" i="31"/>
  <c r="U125" i="31"/>
  <c r="U508" i="31" s="1"/>
  <c r="S102" i="31"/>
  <c r="N105" i="31"/>
  <c r="P365" i="31"/>
  <c r="W293" i="31"/>
  <c r="Z293" i="31"/>
  <c r="AC293" i="31"/>
  <c r="AF293" i="31"/>
  <c r="P293" i="31"/>
  <c r="AB324" i="31"/>
  <c r="U336" i="31"/>
  <c r="O335" i="31"/>
  <c r="E256" i="31"/>
  <c r="O359" i="31"/>
  <c r="AB359" i="31"/>
  <c r="AF358" i="31"/>
  <c r="U358" i="31"/>
  <c r="U368" i="31"/>
  <c r="W358" i="31"/>
  <c r="Q359" i="31"/>
  <c r="R359" i="31"/>
  <c r="V358" i="31"/>
  <c r="AD358" i="31"/>
  <c r="W368" i="31"/>
  <c r="AF368" i="31"/>
  <c r="X368" i="31"/>
  <c r="Z358" i="31"/>
  <c r="P358" i="31"/>
  <c r="O358" i="31"/>
  <c r="N358" i="31"/>
  <c r="S125" i="31"/>
  <c r="P125" i="31"/>
  <c r="P508" i="31" s="1"/>
  <c r="N102" i="31"/>
  <c r="X109" i="31"/>
  <c r="V365" i="31"/>
  <c r="V125" i="31"/>
  <c r="V508" i="31" s="1"/>
  <c r="N365" i="31"/>
  <c r="O125" i="31"/>
  <c r="S293" i="31"/>
  <c r="V293" i="31"/>
  <c r="Y293" i="31"/>
  <c r="AB293" i="31"/>
  <c r="AE324" i="31"/>
  <c r="T330" i="31"/>
  <c r="W338" i="31"/>
  <c r="X336" i="31"/>
  <c r="Y335" i="31"/>
  <c r="R335" i="31"/>
  <c r="Q365" i="31"/>
  <c r="S359" i="31"/>
  <c r="Y359" i="31"/>
  <c r="V359" i="31"/>
  <c r="Y358" i="31"/>
  <c r="T358" i="31"/>
  <c r="AB368" i="31"/>
  <c r="AC368" i="31"/>
  <c r="S368" i="31"/>
  <c r="AB358" i="31"/>
  <c r="N125" i="31"/>
  <c r="N508" i="31" s="1"/>
  <c r="R125" i="31"/>
  <c r="R508" i="31" s="1"/>
  <c r="N109" i="31"/>
  <c r="X105" i="31"/>
  <c r="X358" i="31"/>
  <c r="AB365" i="31"/>
  <c r="Z365" i="31"/>
  <c r="T115" i="31"/>
  <c r="AE293" i="31"/>
  <c r="O293" i="31"/>
  <c r="R293" i="31"/>
  <c r="U293" i="31"/>
  <c r="O324" i="31"/>
  <c r="Z338" i="31"/>
  <c r="AA336" i="31"/>
  <c r="AB335" i="31"/>
  <c r="Z322" i="31"/>
  <c r="AF322" i="31"/>
  <c r="Q320" i="31"/>
  <c r="W320" i="31"/>
  <c r="AC324" i="31"/>
  <c r="AF324" i="31"/>
  <c r="P324" i="31"/>
  <c r="S324" i="31"/>
  <c r="V324" i="31"/>
  <c r="U324" i="31"/>
  <c r="X324" i="31"/>
  <c r="AA324" i="31"/>
  <c r="AD324" i="31"/>
  <c r="N324" i="31"/>
  <c r="AD322" i="31"/>
  <c r="Q322" i="31"/>
  <c r="U320" i="31"/>
  <c r="AA320" i="31"/>
  <c r="N320" i="31"/>
  <c r="Q324" i="31"/>
  <c r="T324" i="31"/>
  <c r="W324" i="31"/>
  <c r="AH319" i="31"/>
  <c r="AI319" i="31"/>
  <c r="Z321" i="31"/>
  <c r="AC321" i="31"/>
  <c r="AF321" i="31"/>
  <c r="P321" i="31"/>
  <c r="S321" i="31"/>
  <c r="X323" i="31"/>
  <c r="X482" i="31" s="1"/>
  <c r="AA323" i="31"/>
  <c r="AA482" i="31" s="1"/>
  <c r="AD323" i="31"/>
  <c r="AD482" i="31" s="1"/>
  <c r="N323" i="31"/>
  <c r="N482" i="31" s="1"/>
  <c r="Q323" i="31"/>
  <c r="Q482" i="31" s="1"/>
  <c r="R321" i="31"/>
  <c r="U321" i="31"/>
  <c r="X321" i="31"/>
  <c r="AA321" i="31"/>
  <c r="AF323" i="31"/>
  <c r="AF482" i="31" s="1"/>
  <c r="P323" i="31"/>
  <c r="P482" i="31" s="1"/>
  <c r="S323" i="31"/>
  <c r="S482" i="31" s="1"/>
  <c r="V323" i="31"/>
  <c r="V482" i="31" s="1"/>
  <c r="Y323" i="31"/>
  <c r="Y482" i="31" s="1"/>
  <c r="AD321" i="31"/>
  <c r="N321" i="31"/>
  <c r="Q321" i="31"/>
  <c r="T321" i="31"/>
  <c r="AB323" i="31"/>
  <c r="AB482" i="31" s="1"/>
  <c r="AE323" i="31"/>
  <c r="AE482" i="31" s="1"/>
  <c r="O323" i="31"/>
  <c r="O482" i="31" s="1"/>
  <c r="R323" i="31"/>
  <c r="R482" i="31" s="1"/>
  <c r="E326" i="31"/>
  <c r="S322" i="31"/>
  <c r="V322" i="31"/>
  <c r="Y322" i="31"/>
  <c r="AB322" i="31"/>
  <c r="AC320" i="31"/>
  <c r="AF320" i="31"/>
  <c r="P320" i="31"/>
  <c r="S320" i="31"/>
  <c r="V320" i="31"/>
  <c r="AE322" i="31"/>
  <c r="O322" i="31"/>
  <c r="R322" i="31"/>
  <c r="U322" i="31"/>
  <c r="Y320" i="31"/>
  <c r="AB320" i="31"/>
  <c r="AE320" i="31"/>
  <c r="O320" i="31"/>
  <c r="W373" i="31"/>
  <c r="R373" i="31"/>
  <c r="R300" i="31"/>
  <c r="T294" i="31"/>
  <c r="Y300" i="31"/>
  <c r="Z294" i="31"/>
  <c r="AE300" i="31"/>
  <c r="AC294" i="31"/>
  <c r="X299" i="31"/>
  <c r="Q299" i="31"/>
  <c r="X300" i="31"/>
  <c r="AD300" i="31"/>
  <c r="X294" i="31"/>
  <c r="AA294" i="31"/>
  <c r="AD294" i="31"/>
  <c r="N294" i="31"/>
  <c r="Q294" i="31"/>
  <c r="AD299" i="31"/>
  <c r="U300" i="31"/>
  <c r="AA300" i="31"/>
  <c r="N300" i="31"/>
  <c r="AF294" i="31"/>
  <c r="P294" i="31"/>
  <c r="S294" i="31"/>
  <c r="V294" i="31"/>
  <c r="Y294" i="31"/>
  <c r="N299" i="31"/>
  <c r="AB300" i="31"/>
  <c r="O300" i="31"/>
  <c r="AB294" i="31"/>
  <c r="AE294" i="31"/>
  <c r="O294" i="31"/>
  <c r="R294" i="31"/>
  <c r="R289" i="31"/>
  <c r="N289" i="31"/>
  <c r="Z298" i="31"/>
  <c r="AD290" i="31"/>
  <c r="S92" i="31"/>
  <c r="N263" i="31"/>
  <c r="T263" i="31"/>
  <c r="Q263" i="31"/>
  <c r="AD263" i="31"/>
  <c r="AJ256" i="31"/>
  <c r="S357" i="31"/>
  <c r="U373" i="31"/>
  <c r="T373" i="31"/>
  <c r="AB495" i="31"/>
  <c r="O373" i="31"/>
  <c r="T296" i="31"/>
  <c r="AC175" i="31"/>
  <c r="Y175" i="31"/>
  <c r="AE175" i="31"/>
  <c r="Z175" i="31"/>
  <c r="S366" i="31"/>
  <c r="Z367" i="31"/>
  <c r="AA366" i="31"/>
  <c r="Q295" i="31"/>
  <c r="T295" i="31"/>
  <c r="W295" i="31"/>
  <c r="Z295" i="31"/>
  <c r="AF299" i="31"/>
  <c r="P299" i="31"/>
  <c r="S299" i="31"/>
  <c r="V299" i="31"/>
  <c r="Y299" i="31"/>
  <c r="AD292" i="31"/>
  <c r="N292" i="31"/>
  <c r="Q292" i="31"/>
  <c r="T292" i="31"/>
  <c r="W292" i="31"/>
  <c r="P350" i="31"/>
  <c r="Z331" i="31"/>
  <c r="X331" i="31"/>
  <c r="Z343" i="31"/>
  <c r="U343" i="31"/>
  <c r="AE340" i="31"/>
  <c r="U340" i="31"/>
  <c r="AA344" i="31"/>
  <c r="P344" i="31"/>
  <c r="AD344" i="31"/>
  <c r="N344" i="31"/>
  <c r="Q344" i="31"/>
  <c r="Q296" i="31"/>
  <c r="W296" i="31"/>
  <c r="AF366" i="31"/>
  <c r="AC373" i="31"/>
  <c r="S373" i="31"/>
  <c r="AB373" i="31"/>
  <c r="AF367" i="31"/>
  <c r="P366" i="31"/>
  <c r="Q366" i="31"/>
  <c r="AC295" i="31"/>
  <c r="AF295" i="31"/>
  <c r="P295" i="31"/>
  <c r="S295" i="31"/>
  <c r="V295" i="31"/>
  <c r="AB299" i="31"/>
  <c r="AE299" i="31"/>
  <c r="O299" i="31"/>
  <c r="R299" i="31"/>
  <c r="U299" i="31"/>
  <c r="Z292" i="31"/>
  <c r="AC292" i="31"/>
  <c r="AF292" i="31"/>
  <c r="P292" i="31"/>
  <c r="S292" i="31"/>
  <c r="S350" i="31"/>
  <c r="R331" i="31"/>
  <c r="AA331" i="31"/>
  <c r="AE343" i="31"/>
  <c r="X343" i="31"/>
  <c r="T340" i="31"/>
  <c r="S344" i="31"/>
  <c r="AE344" i="31"/>
  <c r="Z344" i="31"/>
  <c r="AC344" i="31"/>
  <c r="X296" i="31"/>
  <c r="AD296" i="31"/>
  <c r="AD408" i="31"/>
  <c r="X117" i="31"/>
  <c r="S369" i="31"/>
  <c r="AF369" i="31"/>
  <c r="Q381" i="31"/>
  <c r="V373" i="31"/>
  <c r="P373" i="31"/>
  <c r="R117" i="31"/>
  <c r="P117" i="31"/>
  <c r="AB367" i="31"/>
  <c r="X367" i="31"/>
  <c r="R53" i="31"/>
  <c r="S53" i="31"/>
  <c r="U96" i="31"/>
  <c r="X98" i="31"/>
  <c r="S98" i="31"/>
  <c r="V108" i="31"/>
  <c r="X366" i="31"/>
  <c r="P367" i="31"/>
  <c r="Y366" i="31"/>
  <c r="O366" i="31"/>
  <c r="R366" i="31"/>
  <c r="U295" i="31"/>
  <c r="X295" i="31"/>
  <c r="AA295" i="31"/>
  <c r="AD295" i="31"/>
  <c r="T299" i="31"/>
  <c r="W299" i="31"/>
  <c r="Z299" i="31"/>
  <c r="R292" i="31"/>
  <c r="U292" i="31"/>
  <c r="X292" i="31"/>
  <c r="R96" i="31"/>
  <c r="AF350" i="31"/>
  <c r="Y350" i="31"/>
  <c r="AF331" i="31"/>
  <c r="AA343" i="31"/>
  <c r="AC343" i="31"/>
  <c r="X340" i="31"/>
  <c r="R340" i="31"/>
  <c r="T344" i="31"/>
  <c r="X344" i="31"/>
  <c r="O344" i="31"/>
  <c r="R344" i="31"/>
  <c r="X495" i="31"/>
  <c r="V366" i="31"/>
  <c r="U296" i="31"/>
  <c r="AA296" i="31"/>
  <c r="N296" i="31"/>
  <c r="E132" i="31"/>
  <c r="S381" i="31"/>
  <c r="Y373" i="31"/>
  <c r="Z373" i="31"/>
  <c r="AE373" i="31"/>
  <c r="AF373" i="31"/>
  <c r="P495" i="31"/>
  <c r="N495" i="31"/>
  <c r="S495" i="31"/>
  <c r="AC396" i="31"/>
  <c r="P396" i="31"/>
  <c r="N396" i="31"/>
  <c r="AA396" i="31"/>
  <c r="O396" i="31"/>
  <c r="T396" i="31"/>
  <c r="R396" i="31"/>
  <c r="U396" i="31"/>
  <c r="Y396" i="31"/>
  <c r="AB396" i="31"/>
  <c r="V396" i="31"/>
  <c r="Q373" i="31"/>
  <c r="N373" i="31"/>
  <c r="AD373" i="31"/>
  <c r="AA373" i="31"/>
  <c r="V368" i="31"/>
  <c r="T350" i="31"/>
  <c r="W350" i="31"/>
  <c r="Z350" i="31"/>
  <c r="AC350" i="31"/>
  <c r="AB346" i="31"/>
  <c r="AE346" i="31"/>
  <c r="O346" i="31"/>
  <c r="R346" i="31"/>
  <c r="U346" i="31"/>
  <c r="U345" i="31"/>
  <c r="T345" i="31"/>
  <c r="S345" i="31"/>
  <c r="Q345" i="31"/>
  <c r="N345" i="31"/>
  <c r="V336" i="31"/>
  <c r="Y336" i="31"/>
  <c r="AB336" i="31"/>
  <c r="AE336" i="31"/>
  <c r="O336" i="31"/>
  <c r="AC335" i="31"/>
  <c r="AF335" i="31"/>
  <c r="P335" i="31"/>
  <c r="S335" i="31"/>
  <c r="V335" i="31"/>
  <c r="Z368" i="31"/>
  <c r="U367" i="31"/>
  <c r="N368" i="31"/>
  <c r="AD368" i="31"/>
  <c r="R368" i="31"/>
  <c r="AC367" i="31"/>
  <c r="Y367" i="31"/>
  <c r="O367" i="31"/>
  <c r="AA367" i="31"/>
  <c r="AB350" i="31"/>
  <c r="AE350" i="31"/>
  <c r="O350" i="31"/>
  <c r="R350" i="31"/>
  <c r="U350" i="31"/>
  <c r="Q339" i="31"/>
  <c r="T346" i="31"/>
  <c r="W346" i="31"/>
  <c r="Z346" i="31"/>
  <c r="AC346" i="31"/>
  <c r="AE345" i="31"/>
  <c r="AD345" i="31"/>
  <c r="AC345" i="31"/>
  <c r="AB345" i="31"/>
  <c r="V345" i="31"/>
  <c r="W334" i="31"/>
  <c r="AD336" i="31"/>
  <c r="N336" i="31"/>
  <c r="Q336" i="31"/>
  <c r="T336" i="31"/>
  <c r="W336" i="31"/>
  <c r="AF351" i="31"/>
  <c r="U335" i="31"/>
  <c r="X335" i="31"/>
  <c r="AA335" i="31"/>
  <c r="AD335" i="31"/>
  <c r="N335" i="31"/>
  <c r="W348" i="31"/>
  <c r="N369" i="31"/>
  <c r="AD369" i="31"/>
  <c r="AA369" i="31"/>
  <c r="X369" i="31"/>
  <c r="U369" i="31"/>
  <c r="AA359" i="31"/>
  <c r="W359" i="31"/>
  <c r="P359" i="31"/>
  <c r="AF359" i="31"/>
  <c r="Z359" i="31"/>
  <c r="AD492" i="31"/>
  <c r="AF492" i="31"/>
  <c r="Q492" i="31"/>
  <c r="E370" i="31"/>
  <c r="W367" i="31"/>
  <c r="R369" i="31"/>
  <c r="O369" i="31"/>
  <c r="AE369" i="31"/>
  <c r="AB369" i="31"/>
  <c r="U359" i="31"/>
  <c r="AE359" i="31"/>
  <c r="T359" i="31"/>
  <c r="N359" i="31"/>
  <c r="N492" i="31"/>
  <c r="P492" i="31"/>
  <c r="O368" i="31"/>
  <c r="Q368" i="31"/>
  <c r="Y368" i="31"/>
  <c r="AD367" i="31"/>
  <c r="S367" i="31"/>
  <c r="R367" i="31"/>
  <c r="AA492" i="31"/>
  <c r="V328" i="31"/>
  <c r="Y364" i="31"/>
  <c r="Q330" i="31"/>
  <c r="X350" i="31"/>
  <c r="AA350" i="31"/>
  <c r="AD350" i="31"/>
  <c r="N350" i="31"/>
  <c r="Y341" i="31"/>
  <c r="Z341" i="31"/>
  <c r="T339" i="31"/>
  <c r="AF346" i="31"/>
  <c r="P346" i="31"/>
  <c r="S346" i="31"/>
  <c r="V346" i="31"/>
  <c r="AA345" i="31"/>
  <c r="Y345" i="31"/>
  <c r="X345" i="31"/>
  <c r="W345" i="31"/>
  <c r="AC331" i="31"/>
  <c r="P331" i="31"/>
  <c r="Z334" i="31"/>
  <c r="O343" i="31"/>
  <c r="AF343" i="31"/>
  <c r="Z336" i="31"/>
  <c r="AC336" i="31"/>
  <c r="AF336" i="31"/>
  <c r="P336" i="31"/>
  <c r="O340" i="31"/>
  <c r="AC340" i="31"/>
  <c r="V351" i="31"/>
  <c r="Q335" i="31"/>
  <c r="T335" i="31"/>
  <c r="W335" i="31"/>
  <c r="Y342" i="31"/>
  <c r="R342" i="31"/>
  <c r="W342" i="31"/>
  <c r="AE332" i="31"/>
  <c r="Q332" i="31"/>
  <c r="V332" i="31"/>
  <c r="AD437" i="31"/>
  <c r="N351" i="31"/>
  <c r="AD351" i="31"/>
  <c r="AA351" i="31"/>
  <c r="X351" i="31"/>
  <c r="U351" i="31"/>
  <c r="R351" i="31"/>
  <c r="O351" i="31"/>
  <c r="AE351" i="31"/>
  <c r="AB351" i="31"/>
  <c r="Y351" i="31"/>
  <c r="Z351" i="31"/>
  <c r="W351" i="31"/>
  <c r="T351" i="31"/>
  <c r="Q351" i="31"/>
  <c r="O348" i="31"/>
  <c r="AE348" i="31"/>
  <c r="AB348" i="31"/>
  <c r="Y348" i="31"/>
  <c r="V348" i="31"/>
  <c r="S348" i="31"/>
  <c r="P348" i="31"/>
  <c r="AF348" i="31"/>
  <c r="AC348" i="31"/>
  <c r="Z348" i="31"/>
  <c r="AA348" i="31"/>
  <c r="X348" i="31"/>
  <c r="U348" i="31"/>
  <c r="R348" i="31"/>
  <c r="AF354" i="31"/>
  <c r="O354" i="31"/>
  <c r="AD354" i="31"/>
  <c r="AA354" i="31"/>
  <c r="Q354" i="31"/>
  <c r="U354" i="31"/>
  <c r="AC354" i="31"/>
  <c r="X354" i="31"/>
  <c r="Z354" i="31"/>
  <c r="N354" i="31"/>
  <c r="R330" i="31"/>
  <c r="O330" i="31"/>
  <c r="AE330" i="31"/>
  <c r="AB330" i="31"/>
  <c r="Y330" i="31"/>
  <c r="V330" i="31"/>
  <c r="S330" i="31"/>
  <c r="P330" i="31"/>
  <c r="AF330" i="31"/>
  <c r="AC330" i="31"/>
  <c r="N330" i="31"/>
  <c r="AD330" i="31"/>
  <c r="AA330" i="31"/>
  <c r="X330" i="31"/>
  <c r="U330" i="31"/>
  <c r="U338" i="31"/>
  <c r="R338" i="31"/>
  <c r="O338" i="31"/>
  <c r="AE338" i="31"/>
  <c r="AB338" i="31"/>
  <c r="Y338" i="31"/>
  <c r="V338" i="31"/>
  <c r="S338" i="31"/>
  <c r="P338" i="31"/>
  <c r="AF338" i="31"/>
  <c r="Q338" i="31"/>
  <c r="N338" i="31"/>
  <c r="AD338" i="31"/>
  <c r="AA338" i="31"/>
  <c r="X338" i="31"/>
  <c r="AC437" i="31"/>
  <c r="U334" i="31"/>
  <c r="R334" i="31"/>
  <c r="O334" i="31"/>
  <c r="AE334" i="31"/>
  <c r="AB334" i="31"/>
  <c r="Y334" i="31"/>
  <c r="V334" i="31"/>
  <c r="S334" i="31"/>
  <c r="P334" i="31"/>
  <c r="AF334" i="31"/>
  <c r="Q334" i="31"/>
  <c r="N334" i="31"/>
  <c r="AD334" i="31"/>
  <c r="AA334" i="31"/>
  <c r="X334" i="31"/>
  <c r="N328" i="31"/>
  <c r="S328" i="31"/>
  <c r="Z328" i="31"/>
  <c r="AE328" i="31"/>
  <c r="AC328" i="31"/>
  <c r="X328" i="31"/>
  <c r="O328" i="31"/>
  <c r="AD328" i="31"/>
  <c r="Q328" i="31"/>
  <c r="W328" i="31"/>
  <c r="AB328" i="31"/>
  <c r="Y328" i="31"/>
  <c r="T328" i="31"/>
  <c r="AF328" i="31"/>
  <c r="AA328" i="31"/>
  <c r="AE364" i="31"/>
  <c r="P364" i="31"/>
  <c r="Q364" i="31"/>
  <c r="R364" i="31"/>
  <c r="S364" i="31"/>
  <c r="AD364" i="31"/>
  <c r="Z364" i="31"/>
  <c r="AA364" i="31"/>
  <c r="AF364" i="31"/>
  <c r="R339" i="31"/>
  <c r="O339" i="31"/>
  <c r="AE339" i="31"/>
  <c r="AB339" i="31"/>
  <c r="Y339" i="31"/>
  <c r="V339" i="31"/>
  <c r="S339" i="31"/>
  <c r="P339" i="31"/>
  <c r="AF339" i="31"/>
  <c r="AC339" i="31"/>
  <c r="N339" i="31"/>
  <c r="AD339" i="31"/>
  <c r="AA339" i="31"/>
  <c r="X339" i="31"/>
  <c r="U339" i="31"/>
  <c r="U364" i="31"/>
  <c r="R356" i="31"/>
  <c r="N356" i="31"/>
  <c r="X356" i="31"/>
  <c r="Y356" i="31"/>
  <c r="W356" i="31"/>
  <c r="R354" i="31"/>
  <c r="Y354" i="31"/>
  <c r="Z356" i="31"/>
  <c r="V356" i="31"/>
  <c r="AF356" i="31"/>
  <c r="AC356" i="31"/>
  <c r="W354" i="31"/>
  <c r="U328" i="31"/>
  <c r="S354" i="31"/>
  <c r="T354" i="31"/>
  <c r="AC364" i="31"/>
  <c r="O364" i="31"/>
  <c r="AF437" i="31"/>
  <c r="Z330" i="31"/>
  <c r="T338" i="31"/>
  <c r="S437" i="31"/>
  <c r="Z339" i="31"/>
  <c r="T334" i="31"/>
  <c r="S351" i="31"/>
  <c r="Q348" i="31"/>
  <c r="N364" i="31"/>
  <c r="R365" i="31"/>
  <c r="AD365" i="31"/>
  <c r="X365" i="31"/>
  <c r="AF341" i="31"/>
  <c r="U341" i="31"/>
  <c r="Q341" i="31"/>
  <c r="S341" i="31"/>
  <c r="V341" i="31"/>
  <c r="V331" i="31"/>
  <c r="Y331" i="31"/>
  <c r="AB331" i="31"/>
  <c r="AE331" i="31"/>
  <c r="O331" i="31"/>
  <c r="R343" i="31"/>
  <c r="AD343" i="31"/>
  <c r="Y343" i="31"/>
  <c r="AB343" i="31"/>
  <c r="AF340" i="31"/>
  <c r="W340" i="31"/>
  <c r="AD340" i="31"/>
  <c r="N340" i="31"/>
  <c r="Q340" i="31"/>
  <c r="Q342" i="31"/>
  <c r="AC342" i="31"/>
  <c r="AF342" i="31"/>
  <c r="P342" i="31"/>
  <c r="S342" i="31"/>
  <c r="AA332" i="31"/>
  <c r="AC332" i="31"/>
  <c r="AF332" i="31"/>
  <c r="P332" i="31"/>
  <c r="R332" i="31"/>
  <c r="Y365" i="31"/>
  <c r="AA365" i="31"/>
  <c r="O365" i="31"/>
  <c r="P341" i="31"/>
  <c r="T341" i="31"/>
  <c r="AA341" i="31"/>
  <c r="AD341" i="31"/>
  <c r="AD331" i="31"/>
  <c r="N331" i="31"/>
  <c r="Q331" i="31"/>
  <c r="T331" i="31"/>
  <c r="S343" i="31"/>
  <c r="W343" i="31"/>
  <c r="N343" i="31"/>
  <c r="Q343" i="31"/>
  <c r="AA340" i="31"/>
  <c r="P340" i="31"/>
  <c r="AB340" i="31"/>
  <c r="V340" i="31"/>
  <c r="V342" i="31"/>
  <c r="Z342" i="31"/>
  <c r="X342" i="31"/>
  <c r="AF365" i="31"/>
  <c r="S332" i="31"/>
  <c r="U332" i="31"/>
  <c r="X332" i="31"/>
  <c r="AA290" i="31"/>
  <c r="AF298" i="31"/>
  <c r="Q300" i="31"/>
  <c r="T300" i="31"/>
  <c r="W300" i="31"/>
  <c r="Z300" i="31"/>
  <c r="AC296" i="31"/>
  <c r="AF296" i="31"/>
  <c r="P296" i="31"/>
  <c r="S296" i="31"/>
  <c r="V296" i="31"/>
  <c r="AA289" i="31"/>
  <c r="Z289" i="31"/>
  <c r="AC298" i="31"/>
  <c r="U290" i="31"/>
  <c r="W289" i="31"/>
  <c r="P289" i="31"/>
  <c r="AD289" i="31"/>
  <c r="AB289" i="31"/>
  <c r="W298" i="31"/>
  <c r="P298" i="31"/>
  <c r="AC300" i="31"/>
  <c r="AF300" i="31"/>
  <c r="P300" i="31"/>
  <c r="S300" i="31"/>
  <c r="V290" i="31"/>
  <c r="W290" i="31"/>
  <c r="Y296" i="31"/>
  <c r="AB296" i="31"/>
  <c r="AE296" i="31"/>
  <c r="O296" i="31"/>
  <c r="T289" i="31"/>
  <c r="AA298" i="31"/>
  <c r="AD298" i="31"/>
  <c r="N298" i="31"/>
  <c r="Q298" i="31"/>
  <c r="T298" i="31"/>
  <c r="R290" i="31"/>
  <c r="S290" i="31"/>
  <c r="P290" i="31"/>
  <c r="Z290" i="31"/>
  <c r="S298" i="31"/>
  <c r="V298" i="31"/>
  <c r="Y298" i="31"/>
  <c r="AB298" i="31"/>
  <c r="AB290" i="31"/>
  <c r="Y290" i="31"/>
  <c r="N290" i="31"/>
  <c r="AC290" i="31"/>
  <c r="Y289" i="31"/>
  <c r="Q289" i="31"/>
  <c r="U289" i="31"/>
  <c r="O289" i="31"/>
  <c r="AC289" i="31"/>
  <c r="AF289" i="31"/>
  <c r="X289" i="31"/>
  <c r="AE289" i="31"/>
  <c r="AE298" i="31"/>
  <c r="O298" i="31"/>
  <c r="R298" i="31"/>
  <c r="U298" i="31"/>
  <c r="O290" i="31"/>
  <c r="AF290" i="31"/>
  <c r="X290" i="31"/>
  <c r="T290" i="31"/>
  <c r="Q290" i="31"/>
  <c r="AB263" i="31"/>
  <c r="Y263" i="31"/>
  <c r="V263" i="31"/>
  <c r="S263" i="31"/>
  <c r="X263" i="31"/>
  <c r="U263" i="31"/>
  <c r="R263" i="31"/>
  <c r="O263" i="31"/>
  <c r="AE263" i="31"/>
  <c r="P263" i="31"/>
  <c r="AF263" i="31"/>
  <c r="AC263" i="31"/>
  <c r="Z263" i="31"/>
  <c r="Z189" i="31"/>
  <c r="O189" i="31"/>
  <c r="V189" i="31"/>
  <c r="AE189" i="31"/>
  <c r="T189" i="31"/>
  <c r="U189" i="31"/>
  <c r="S189" i="31"/>
  <c r="N189" i="31"/>
  <c r="R189" i="31"/>
  <c r="AA189" i="31"/>
  <c r="AF189" i="31"/>
  <c r="P189" i="31"/>
  <c r="AC189" i="31"/>
  <c r="Y189" i="31"/>
  <c r="W189" i="31"/>
  <c r="Q112" i="31"/>
  <c r="O67" i="39" s="1"/>
  <c r="W112" i="31"/>
  <c r="U67" i="39" s="1"/>
  <c r="V103" i="31"/>
  <c r="U106" i="31"/>
  <c r="P106" i="31"/>
  <c r="S109" i="31"/>
  <c r="R103" i="31"/>
  <c r="V97" i="31"/>
  <c r="R110" i="31"/>
  <c r="P97" i="31"/>
  <c r="R115" i="31"/>
  <c r="T112" i="31"/>
  <c r="R67" i="39" s="1"/>
  <c r="N115" i="31"/>
  <c r="T102" i="31"/>
  <c r="O102" i="31"/>
  <c r="T109" i="31"/>
  <c r="O109" i="31"/>
  <c r="U109" i="31"/>
  <c r="T105" i="31"/>
  <c r="O105" i="31"/>
  <c r="U105" i="31"/>
  <c r="Q115" i="31"/>
  <c r="S115" i="31"/>
  <c r="U102" i="31"/>
  <c r="P102" i="31"/>
  <c r="V102" i="31"/>
  <c r="P109" i="31"/>
  <c r="V109" i="31"/>
  <c r="Q109" i="31"/>
  <c r="W103" i="31"/>
  <c r="P105" i="31"/>
  <c r="V105" i="31"/>
  <c r="Q105" i="31"/>
  <c r="V120" i="31"/>
  <c r="U115" i="31"/>
  <c r="X115" i="31"/>
  <c r="N112" i="31"/>
  <c r="L67" i="39" s="1"/>
  <c r="Q102" i="31"/>
  <c r="W102" i="31"/>
  <c r="W109" i="31"/>
  <c r="S103" i="31"/>
  <c r="W105" i="31"/>
  <c r="W115" i="31"/>
  <c r="V115" i="31"/>
  <c r="P115" i="31"/>
  <c r="P92" i="31"/>
  <c r="T92" i="31"/>
  <c r="R92" i="31"/>
  <c r="V112" i="31"/>
  <c r="T67" i="39" s="1"/>
  <c r="N110" i="31"/>
  <c r="U112" i="31"/>
  <c r="S67" i="39" s="1"/>
  <c r="S112" i="31"/>
  <c r="Q67" i="39" s="1"/>
  <c r="Q103" i="31"/>
  <c r="X112" i="31"/>
  <c r="V67" i="39" s="1"/>
  <c r="O120" i="31"/>
  <c r="X120" i="31"/>
  <c r="E123" i="31"/>
  <c r="O112" i="31"/>
  <c r="M67" i="39" s="1"/>
  <c r="R112" i="31"/>
  <c r="P67" i="39" s="1"/>
  <c r="X103" i="31"/>
  <c r="R120" i="31"/>
  <c r="Q110" i="31"/>
  <c r="S110" i="31"/>
  <c r="S120" i="31"/>
  <c r="U118" i="31"/>
  <c r="Q120" i="31"/>
  <c r="P110" i="31"/>
  <c r="O110" i="31"/>
  <c r="T110" i="31"/>
  <c r="Y103" i="31"/>
  <c r="X110" i="31"/>
  <c r="R118" i="31"/>
  <c r="N103" i="31"/>
  <c r="T103" i="31"/>
  <c r="O103" i="31"/>
  <c r="W120" i="31"/>
  <c r="V110" i="31"/>
  <c r="N118" i="31"/>
  <c r="U103" i="31"/>
  <c r="N120" i="31"/>
  <c r="W110" i="31"/>
  <c r="T120" i="31"/>
  <c r="R97" i="31"/>
  <c r="N97" i="31"/>
  <c r="Q118" i="31"/>
  <c r="O118" i="31"/>
  <c r="X118" i="31"/>
  <c r="V118" i="31"/>
  <c r="T118" i="31"/>
  <c r="T82" i="31"/>
  <c r="N82" i="31"/>
  <c r="S82" i="31"/>
  <c r="Q82" i="31"/>
  <c r="O82" i="31"/>
  <c r="R82" i="31"/>
  <c r="X61" i="31"/>
  <c r="N64" i="31"/>
  <c r="U9" i="31"/>
  <c r="E75" i="31"/>
  <c r="O64" i="31"/>
  <c r="P64" i="31"/>
  <c r="T64" i="31"/>
  <c r="W64" i="31"/>
  <c r="V64" i="31"/>
  <c r="S64" i="31"/>
  <c r="Q64" i="31"/>
  <c r="R65" i="31"/>
  <c r="V53" i="31"/>
  <c r="P53" i="31"/>
  <c r="X65" i="31"/>
  <c r="X59" i="31"/>
  <c r="U53" i="31"/>
  <c r="N53" i="31"/>
  <c r="P408" i="31"/>
  <c r="AF408" i="31"/>
  <c r="AC408" i="31"/>
  <c r="Z408" i="31"/>
  <c r="W408" i="31"/>
  <c r="T175" i="31"/>
  <c r="U175" i="31"/>
  <c r="AB175" i="31"/>
  <c r="AD175" i="31"/>
  <c r="AA175" i="31"/>
  <c r="O86" i="31"/>
  <c r="T86" i="31"/>
  <c r="O495" i="31"/>
  <c r="X408" i="31"/>
  <c r="U408" i="31"/>
  <c r="R408" i="31"/>
  <c r="O408" i="31"/>
  <c r="AE408" i="31"/>
  <c r="AF175" i="31"/>
  <c r="Q175" i="31"/>
  <c r="R175" i="31"/>
  <c r="S175" i="31"/>
  <c r="Q86" i="31"/>
  <c r="R86" i="31"/>
  <c r="AB408" i="31"/>
  <c r="Y408" i="31"/>
  <c r="V408" i="31"/>
  <c r="O175" i="31"/>
  <c r="P175" i="31"/>
  <c r="V175" i="31"/>
  <c r="X175" i="31"/>
  <c r="S86" i="31"/>
  <c r="D145" i="25"/>
  <c r="E144" i="25" s="1"/>
  <c r="L144" i="25" s="1"/>
  <c r="D134" i="25"/>
  <c r="D111" i="25"/>
  <c r="E110" i="25" s="1"/>
  <c r="L110" i="25" s="1"/>
  <c r="D106" i="25"/>
  <c r="E104" i="25" s="1"/>
  <c r="D70" i="25"/>
  <c r="E69" i="25" s="1"/>
  <c r="D60" i="25"/>
  <c r="D54" i="25"/>
  <c r="AI156" i="25"/>
  <c r="AL156" i="25" s="1"/>
  <c r="K41" i="25"/>
  <c r="AH40" i="25"/>
  <c r="D82" i="35" s="1"/>
  <c r="H2" i="25"/>
  <c r="I2" i="25"/>
  <c r="AH30" i="25"/>
  <c r="D83" i="35" s="1"/>
  <c r="K206" i="6"/>
  <c r="J175" i="6"/>
  <c r="J73" i="6"/>
  <c r="I73" i="6"/>
  <c r="J81" i="6"/>
  <c r="I81" i="6"/>
  <c r="K81" i="6"/>
  <c r="X1" i="6"/>
  <c r="D33" i="6"/>
  <c r="E31" i="6" s="1"/>
  <c r="L31" i="6" s="1"/>
  <c r="P304" i="32"/>
  <c r="P228" i="32"/>
  <c r="X304" i="32"/>
  <c r="X228" i="32"/>
  <c r="AF304" i="32"/>
  <c r="AF228" i="32"/>
  <c r="Q304" i="32"/>
  <c r="Q228" i="32"/>
  <c r="Y304" i="32"/>
  <c r="Y228" i="32"/>
  <c r="N304" i="32"/>
  <c r="N228" i="32"/>
  <c r="V304" i="32"/>
  <c r="V228" i="32"/>
  <c r="AD304" i="32"/>
  <c r="AD228" i="32"/>
  <c r="O304" i="32"/>
  <c r="O228" i="32"/>
  <c r="W304" i="32"/>
  <c r="W228" i="32"/>
  <c r="AE304" i="32"/>
  <c r="AE228" i="32"/>
  <c r="T304" i="32"/>
  <c r="T228" i="32"/>
  <c r="AB304" i="32"/>
  <c r="AB228" i="32"/>
  <c r="U304" i="32"/>
  <c r="U228" i="32"/>
  <c r="AC304" i="32"/>
  <c r="AC228" i="32"/>
  <c r="R304" i="32"/>
  <c r="R228" i="32"/>
  <c r="Z304" i="32"/>
  <c r="Z228" i="32"/>
  <c r="S304" i="32"/>
  <c r="S228" i="32"/>
  <c r="AA304" i="32"/>
  <c r="AA228" i="32"/>
  <c r="P188" i="32"/>
  <c r="R495" i="31"/>
  <c r="R407" i="31"/>
  <c r="AC495" i="31"/>
  <c r="W495" i="31"/>
  <c r="W407" i="31"/>
  <c r="Z495" i="31"/>
  <c r="Z407" i="31"/>
  <c r="Y495" i="31"/>
  <c r="Y407" i="31"/>
  <c r="AA495" i="31"/>
  <c r="AD495" i="31"/>
  <c r="AF495" i="31"/>
  <c r="AF407" i="31"/>
  <c r="AE495" i="31"/>
  <c r="AE407" i="31"/>
  <c r="AC229" i="32"/>
  <c r="Z229" i="32"/>
  <c r="W229" i="32"/>
  <c r="T229" i="32"/>
  <c r="U229" i="32"/>
  <c r="R229" i="32"/>
  <c r="O229" i="32"/>
  <c r="AE229" i="32"/>
  <c r="AB229" i="32"/>
  <c r="Y229" i="32"/>
  <c r="V229" i="32"/>
  <c r="S229" i="32"/>
  <c r="P229" i="32"/>
  <c r="AC188" i="32"/>
  <c r="AB188" i="32"/>
  <c r="W188" i="32"/>
  <c r="Z188" i="32"/>
  <c r="AF188" i="32"/>
  <c r="AE188" i="32"/>
  <c r="V188" i="32"/>
  <c r="Y122" i="32"/>
  <c r="AB122" i="32"/>
  <c r="O122" i="32"/>
  <c r="U122" i="32"/>
  <c r="T122" i="32"/>
  <c r="Z122" i="32"/>
  <c r="Q122" i="32"/>
  <c r="P122" i="32"/>
  <c r="AE122" i="32"/>
  <c r="R122" i="32"/>
  <c r="S188" i="32"/>
  <c r="R188" i="32"/>
  <c r="U188" i="32"/>
  <c r="X188" i="32"/>
  <c r="AA188" i="32"/>
  <c r="AD188" i="32"/>
  <c r="X122" i="32"/>
  <c r="W122" i="32"/>
  <c r="V122" i="32"/>
  <c r="N201" i="32"/>
  <c r="R201" i="32"/>
  <c r="V201" i="32"/>
  <c r="Z201" i="32"/>
  <c r="AD201" i="32"/>
  <c r="O201" i="32"/>
  <c r="S201" i="32"/>
  <c r="W201" i="32"/>
  <c r="AA201" i="32"/>
  <c r="AE201" i="32"/>
  <c r="P201" i="32"/>
  <c r="T201" i="32"/>
  <c r="X201" i="32"/>
  <c r="AB201" i="32"/>
  <c r="AF201" i="32"/>
  <c r="Q201" i="32"/>
  <c r="U201" i="32"/>
  <c r="Y201" i="32"/>
  <c r="AC201" i="32"/>
  <c r="AA122" i="32"/>
  <c r="AD122" i="32"/>
  <c r="N124" i="32"/>
  <c r="R124" i="32"/>
  <c r="V124" i="32"/>
  <c r="Z124" i="32"/>
  <c r="AD124" i="32"/>
  <c r="O124" i="32"/>
  <c r="S124" i="32"/>
  <c r="W124" i="32"/>
  <c r="AA124" i="32"/>
  <c r="AE124" i="32"/>
  <c r="P124" i="32"/>
  <c r="T124" i="32"/>
  <c r="X124" i="32"/>
  <c r="AB124" i="32"/>
  <c r="AF124" i="32"/>
  <c r="Q124" i="32"/>
  <c r="U124" i="32"/>
  <c r="Y124" i="32"/>
  <c r="AC124" i="32"/>
  <c r="AB176" i="31"/>
  <c r="AC176" i="31"/>
  <c r="O68" i="31"/>
  <c r="X68" i="31"/>
  <c r="S176" i="31"/>
  <c r="Y176" i="31"/>
  <c r="T176" i="31"/>
  <c r="O176" i="31"/>
  <c r="Q176" i="31"/>
  <c r="P176" i="31"/>
  <c r="V176" i="31"/>
  <c r="AE372" i="31"/>
  <c r="AF176" i="31"/>
  <c r="AE176" i="31"/>
  <c r="R176" i="31"/>
  <c r="U176" i="31"/>
  <c r="X176" i="31"/>
  <c r="AA176" i="31"/>
  <c r="AD176" i="31"/>
  <c r="N176" i="31"/>
  <c r="W176" i="31"/>
  <c r="N183" i="31"/>
  <c r="R183" i="31"/>
  <c r="V183" i="31"/>
  <c r="Z183" i="31"/>
  <c r="AD183" i="31"/>
  <c r="O183" i="31"/>
  <c r="S183" i="31"/>
  <c r="W183" i="31"/>
  <c r="AA183" i="31"/>
  <c r="AE183" i="31"/>
  <c r="P183" i="31"/>
  <c r="T183" i="31"/>
  <c r="X183" i="31"/>
  <c r="AB183" i="31"/>
  <c r="AF183" i="31"/>
  <c r="Q183" i="31"/>
  <c r="U183" i="31"/>
  <c r="Y183" i="31"/>
  <c r="AC183" i="31"/>
  <c r="X71" i="31"/>
  <c r="P71" i="31"/>
  <c r="D93" i="25"/>
  <c r="E92" i="25" s="1"/>
  <c r="AH156" i="25"/>
  <c r="D98" i="35" s="1"/>
  <c r="Y381" i="31"/>
  <c r="AF381" i="31"/>
  <c r="AB372" i="31"/>
  <c r="AC372" i="31"/>
  <c r="R381" i="31"/>
  <c r="Z372" i="31"/>
  <c r="U372" i="31"/>
  <c r="F2" i="6"/>
  <c r="AI349" i="31"/>
  <c r="AH349" i="31"/>
  <c r="AC492" i="31"/>
  <c r="C33" i="35"/>
  <c r="L240" i="6"/>
  <c r="AC381" i="31"/>
  <c r="P381" i="31"/>
  <c r="Z381" i="31"/>
  <c r="AI258" i="31"/>
  <c r="O381" i="31"/>
  <c r="AB381" i="31"/>
  <c r="U492" i="31"/>
  <c r="AH77" i="31"/>
  <c r="T372" i="31"/>
  <c r="Y372" i="31"/>
  <c r="W372" i="31"/>
  <c r="M492" i="31"/>
  <c r="U458" i="31"/>
  <c r="M453" i="31"/>
  <c r="AH405" i="31"/>
  <c r="D19" i="35"/>
  <c r="E19" i="35" s="1"/>
  <c r="F19" i="35" s="1"/>
  <c r="AJ370" i="31"/>
  <c r="D21" i="35"/>
  <c r="E21" i="35" s="1"/>
  <c r="F21" i="35" s="1"/>
  <c r="AJ403" i="31"/>
  <c r="AF372" i="31"/>
  <c r="V372" i="31"/>
  <c r="AI155" i="31"/>
  <c r="M458" i="31"/>
  <c r="U453" i="31"/>
  <c r="AH258" i="31"/>
  <c r="H71" i="39"/>
  <c r="G71" i="39"/>
  <c r="D71" i="39"/>
  <c r="I71" i="39"/>
  <c r="F71" i="39"/>
  <c r="D47" i="39"/>
  <c r="D57" i="39"/>
  <c r="I47" i="39"/>
  <c r="I54" i="39" s="1"/>
  <c r="I57" i="39"/>
  <c r="AH111" i="25"/>
  <c r="D93" i="35" s="1"/>
  <c r="E71" i="39"/>
  <c r="F47" i="39"/>
  <c r="F54" i="39" s="1"/>
  <c r="F57" i="39"/>
  <c r="G47" i="39"/>
  <c r="G54" i="39" s="1"/>
  <c r="G57" i="39"/>
  <c r="H47" i="39"/>
  <c r="H54" i="39" s="1"/>
  <c r="H57" i="39"/>
  <c r="E47" i="39"/>
  <c r="E54" i="39" s="1"/>
  <c r="E57" i="39"/>
  <c r="R245" i="6"/>
  <c r="N245" i="6"/>
  <c r="S245" i="6"/>
  <c r="O245" i="6"/>
  <c r="T245" i="6"/>
  <c r="P245" i="6"/>
  <c r="Q245" i="6"/>
  <c r="M245" i="6"/>
  <c r="AA372" i="31"/>
  <c r="E379" i="31"/>
  <c r="D147" i="6"/>
  <c r="E140" i="6" s="1"/>
  <c r="L140" i="6" s="1"/>
  <c r="E287" i="31"/>
  <c r="AI97" i="25"/>
  <c r="AL97" i="25" s="1"/>
  <c r="R28" i="32"/>
  <c r="T28" i="32"/>
  <c r="S28" i="32"/>
  <c r="Q28" i="32"/>
  <c r="N28" i="32"/>
  <c r="U235" i="32"/>
  <c r="L42" i="35"/>
  <c r="L46" i="35"/>
  <c r="L50" i="35"/>
  <c r="K68" i="35"/>
  <c r="L54" i="35"/>
  <c r="L43" i="35"/>
  <c r="C68" i="35"/>
  <c r="AH70" i="25"/>
  <c r="D87" i="35" s="1"/>
  <c r="AH106" i="25"/>
  <c r="D92" i="35" s="1"/>
  <c r="AH78" i="25"/>
  <c r="D88" i="35" s="1"/>
  <c r="J158" i="25"/>
  <c r="J159" i="25" s="1"/>
  <c r="AH60" i="25"/>
  <c r="D86" i="35" s="1"/>
  <c r="L158" i="25"/>
  <c r="L159" i="25" s="1"/>
  <c r="H158" i="25"/>
  <c r="H159" i="25" s="1"/>
  <c r="AH20" i="25"/>
  <c r="D81" i="35" s="1"/>
  <c r="F158" i="25"/>
  <c r="F159" i="25" s="1"/>
  <c r="AH44" i="25"/>
  <c r="D84" i="35" s="1"/>
  <c r="J2" i="25"/>
  <c r="L2" i="25"/>
  <c r="AH151" i="25"/>
  <c r="D96" i="35" s="1"/>
  <c r="AH145" i="25"/>
  <c r="D95" i="35" s="1"/>
  <c r="AH100" i="25"/>
  <c r="D91" i="35" s="1"/>
  <c r="AH54" i="25"/>
  <c r="D85" i="35" s="1"/>
  <c r="K159" i="25"/>
  <c r="AH134" i="25"/>
  <c r="D94" i="35" s="1"/>
  <c r="AH93" i="25"/>
  <c r="D89" i="35" s="1"/>
  <c r="G158" i="25"/>
  <c r="G159" i="25" s="1"/>
  <c r="I158" i="25"/>
  <c r="I159" i="25" s="1"/>
  <c r="AH97" i="25"/>
  <c r="D90" i="35" s="1"/>
  <c r="F2" i="25"/>
  <c r="K2" i="25"/>
  <c r="G2" i="6"/>
  <c r="AH99" i="6"/>
  <c r="AH138" i="6"/>
  <c r="AH174" i="6"/>
  <c r="AH90" i="6"/>
  <c r="K2" i="6"/>
  <c r="AH233" i="6"/>
  <c r="I2" i="6"/>
  <c r="H2" i="6"/>
  <c r="AH124" i="6"/>
  <c r="AH113" i="6"/>
  <c r="AH221" i="6"/>
  <c r="AH238" i="6"/>
  <c r="F240" i="6"/>
  <c r="AH80" i="6"/>
  <c r="J2" i="6"/>
  <c r="AH147" i="6"/>
  <c r="AH167" i="6"/>
  <c r="AH181" i="6"/>
  <c r="P372" i="31"/>
  <c r="R372" i="31"/>
  <c r="S372" i="31"/>
  <c r="N138" i="32"/>
  <c r="R138" i="32"/>
  <c r="V138" i="32"/>
  <c r="Z138" i="32"/>
  <c r="AD138" i="32"/>
  <c r="O138" i="32"/>
  <c r="S138" i="32"/>
  <c r="W138" i="32"/>
  <c r="AA138" i="32"/>
  <c r="AE138" i="32"/>
  <c r="P138" i="32"/>
  <c r="T138" i="32"/>
  <c r="X138" i="32"/>
  <c r="AB138" i="32"/>
  <c r="AF138" i="32"/>
  <c r="Q138" i="32"/>
  <c r="U138" i="32"/>
  <c r="Y138" i="32"/>
  <c r="AC138" i="32"/>
  <c r="O40" i="32"/>
  <c r="S40" i="32"/>
  <c r="P40" i="32"/>
  <c r="T40" i="32"/>
  <c r="Q40" i="32"/>
  <c r="U40" i="32"/>
  <c r="N40" i="32"/>
  <c r="R40" i="32"/>
  <c r="Q34" i="32"/>
  <c r="U34" i="32"/>
  <c r="N34" i="32"/>
  <c r="R34" i="32"/>
  <c r="O34" i="32"/>
  <c r="S34" i="32"/>
  <c r="P34" i="32"/>
  <c r="T34" i="32"/>
  <c r="O36" i="32"/>
  <c r="S36" i="32"/>
  <c r="P36" i="32"/>
  <c r="T36" i="32"/>
  <c r="Q36" i="32"/>
  <c r="U36" i="32"/>
  <c r="N36" i="32"/>
  <c r="R36" i="32"/>
  <c r="P33" i="32"/>
  <c r="T33" i="32"/>
  <c r="Q33" i="32"/>
  <c r="U33" i="32"/>
  <c r="N33" i="32"/>
  <c r="R33" i="32"/>
  <c r="O33" i="32"/>
  <c r="S33" i="32"/>
  <c r="O32" i="32"/>
  <c r="S32" i="32"/>
  <c r="P32" i="32"/>
  <c r="T32" i="32"/>
  <c r="Q32" i="32"/>
  <c r="U32" i="32"/>
  <c r="N32" i="32"/>
  <c r="R32" i="32"/>
  <c r="Q38" i="32"/>
  <c r="U38" i="32"/>
  <c r="N38" i="32"/>
  <c r="R38" i="32"/>
  <c r="O38" i="32"/>
  <c r="S38" i="32"/>
  <c r="P38" i="32"/>
  <c r="T38" i="32"/>
  <c r="N31" i="32"/>
  <c r="R31" i="32"/>
  <c r="O31" i="32"/>
  <c r="S31" i="32"/>
  <c r="P31" i="32"/>
  <c r="T31" i="32"/>
  <c r="Q31" i="32"/>
  <c r="U31" i="32"/>
  <c r="N39" i="32"/>
  <c r="R39" i="32"/>
  <c r="O39" i="32"/>
  <c r="S39" i="32"/>
  <c r="P39" i="32"/>
  <c r="T39" i="32"/>
  <c r="Q39" i="32"/>
  <c r="U39" i="32"/>
  <c r="P37" i="32"/>
  <c r="T37" i="32"/>
  <c r="Q37" i="32"/>
  <c r="U37" i="32"/>
  <c r="N37" i="32"/>
  <c r="R37" i="32"/>
  <c r="O37" i="32"/>
  <c r="S37" i="32"/>
  <c r="N35" i="32"/>
  <c r="R35" i="32"/>
  <c r="O35" i="32"/>
  <c r="S35" i="32"/>
  <c r="P35" i="32"/>
  <c r="T35" i="32"/>
  <c r="Q35" i="32"/>
  <c r="U35" i="32"/>
  <c r="U28" i="32"/>
  <c r="V2" i="32"/>
  <c r="P16" i="32"/>
  <c r="T16" i="32"/>
  <c r="X16" i="32"/>
  <c r="Q16" i="32"/>
  <c r="U16" i="32"/>
  <c r="Y16" i="32"/>
  <c r="N16" i="32"/>
  <c r="R16" i="32"/>
  <c r="V16" i="32"/>
  <c r="Z16" i="32"/>
  <c r="O16" i="32"/>
  <c r="S16" i="32"/>
  <c r="W16" i="32"/>
  <c r="Q17" i="32"/>
  <c r="U17" i="32"/>
  <c r="Y17" i="32"/>
  <c r="N17" i="32"/>
  <c r="R17" i="32"/>
  <c r="V17" i="32"/>
  <c r="Z17" i="32"/>
  <c r="O17" i="32"/>
  <c r="S17" i="32"/>
  <c r="W17" i="32"/>
  <c r="P17" i="32"/>
  <c r="T17" i="32"/>
  <c r="X17" i="32"/>
  <c r="N14" i="32"/>
  <c r="R14" i="32"/>
  <c r="V14" i="32"/>
  <c r="Z14" i="32"/>
  <c r="O14" i="32"/>
  <c r="S14" i="32"/>
  <c r="W14" i="32"/>
  <c r="P14" i="32"/>
  <c r="T14" i="32"/>
  <c r="X14" i="32"/>
  <c r="Q14" i="32"/>
  <c r="U14" i="32"/>
  <c r="Y14" i="32"/>
  <c r="O15" i="32"/>
  <c r="S15" i="32"/>
  <c r="W15" i="32"/>
  <c r="P15" i="32"/>
  <c r="T15" i="32"/>
  <c r="X15" i="32"/>
  <c r="Q15" i="32"/>
  <c r="U15" i="32"/>
  <c r="Y15" i="32"/>
  <c r="N15" i="32"/>
  <c r="R15" i="32"/>
  <c r="V15" i="32"/>
  <c r="Z15" i="32"/>
  <c r="E107" i="32"/>
  <c r="E156" i="32"/>
  <c r="X84" i="32"/>
  <c r="X82" i="32"/>
  <c r="AD160" i="32"/>
  <c r="Z160" i="32"/>
  <c r="V160" i="32"/>
  <c r="R160" i="32"/>
  <c r="N160" i="32"/>
  <c r="AC160" i="32"/>
  <c r="Y160" i="32"/>
  <c r="U160" i="32"/>
  <c r="Q160" i="32"/>
  <c r="AF160" i="32"/>
  <c r="AB160" i="32"/>
  <c r="X160" i="32"/>
  <c r="T160" i="32"/>
  <c r="P160" i="32"/>
  <c r="AE160" i="32"/>
  <c r="AA160" i="32"/>
  <c r="W160" i="32"/>
  <c r="S160" i="32"/>
  <c r="O160" i="32"/>
  <c r="E166" i="32"/>
  <c r="AD163" i="32"/>
  <c r="Z163" i="32"/>
  <c r="V163" i="32"/>
  <c r="R163" i="32"/>
  <c r="N163" i="32"/>
  <c r="AF163" i="32"/>
  <c r="AB163" i="32"/>
  <c r="X163" i="32"/>
  <c r="T163" i="32"/>
  <c r="P163" i="32"/>
  <c r="AE163" i="32"/>
  <c r="W163" i="32"/>
  <c r="O163" i="32"/>
  <c r="AC163" i="32"/>
  <c r="U163" i="32"/>
  <c r="M308" i="32"/>
  <c r="AA163" i="32"/>
  <c r="S163" i="32"/>
  <c r="Y163" i="32"/>
  <c r="Q163" i="32"/>
  <c r="AF158" i="32"/>
  <c r="AB158" i="32"/>
  <c r="X158" i="32"/>
  <c r="T158" i="32"/>
  <c r="P158" i="32"/>
  <c r="AE158" i="32"/>
  <c r="AA158" i="32"/>
  <c r="W158" i="32"/>
  <c r="S158" i="32"/>
  <c r="O158" i="32"/>
  <c r="AD158" i="32"/>
  <c r="Z158" i="32"/>
  <c r="V158" i="32"/>
  <c r="R158" i="32"/>
  <c r="N158" i="32"/>
  <c r="AC158" i="32"/>
  <c r="Y158" i="32"/>
  <c r="U158" i="32"/>
  <c r="Q158" i="32"/>
  <c r="AC159" i="32"/>
  <c r="Y159" i="32"/>
  <c r="U159" i="32"/>
  <c r="Q159" i="32"/>
  <c r="AF159" i="32"/>
  <c r="AB159" i="32"/>
  <c r="X159" i="32"/>
  <c r="T159" i="32"/>
  <c r="P159" i="32"/>
  <c r="AE159" i="32"/>
  <c r="AA159" i="32"/>
  <c r="W159" i="32"/>
  <c r="S159" i="32"/>
  <c r="O159" i="32"/>
  <c r="AD159" i="32"/>
  <c r="Z159" i="32"/>
  <c r="V159" i="32"/>
  <c r="R159" i="32"/>
  <c r="N159" i="32"/>
  <c r="X70" i="32"/>
  <c r="T70" i="32"/>
  <c r="P70" i="32"/>
  <c r="W70" i="32"/>
  <c r="S70" i="32"/>
  <c r="O70" i="32"/>
  <c r="Y70" i="32"/>
  <c r="U70" i="32"/>
  <c r="Q70" i="32"/>
  <c r="Z70" i="32"/>
  <c r="V70" i="32"/>
  <c r="R70" i="32"/>
  <c r="N70" i="32"/>
  <c r="X63" i="32"/>
  <c r="T63" i="32"/>
  <c r="P63" i="32"/>
  <c r="W63" i="32"/>
  <c r="S63" i="32"/>
  <c r="O63" i="32"/>
  <c r="Z63" i="32"/>
  <c r="V63" i="32"/>
  <c r="R63" i="32"/>
  <c r="N63" i="32"/>
  <c r="Y63" i="32"/>
  <c r="U63" i="32"/>
  <c r="Q63" i="32"/>
  <c r="W69" i="32"/>
  <c r="S69" i="32"/>
  <c r="O69" i="32"/>
  <c r="Z69" i="32"/>
  <c r="X69" i="32"/>
  <c r="T69" i="32"/>
  <c r="P69" i="32"/>
  <c r="R69" i="32"/>
  <c r="Y69" i="32"/>
  <c r="Q69" i="32"/>
  <c r="V69" i="32"/>
  <c r="N69" i="32"/>
  <c r="U69" i="32"/>
  <c r="Z72" i="32"/>
  <c r="V72" i="32"/>
  <c r="R72" i="32"/>
  <c r="N72" i="32"/>
  <c r="Y72" i="32"/>
  <c r="U72" i="32"/>
  <c r="Q72" i="32"/>
  <c r="W72" i="32"/>
  <c r="S72" i="32"/>
  <c r="O72" i="32"/>
  <c r="X72" i="32"/>
  <c r="T72" i="32"/>
  <c r="P72" i="32"/>
  <c r="AF109" i="32"/>
  <c r="AB109" i="32"/>
  <c r="X109" i="32"/>
  <c r="T109" i="32"/>
  <c r="P109" i="32"/>
  <c r="AE109" i="32"/>
  <c r="AA109" i="32"/>
  <c r="W109" i="32"/>
  <c r="S109" i="32"/>
  <c r="O109" i="32"/>
  <c r="AD109" i="32"/>
  <c r="Z109" i="32"/>
  <c r="V109" i="32"/>
  <c r="R109" i="32"/>
  <c r="N109" i="32"/>
  <c r="AC109" i="32"/>
  <c r="Y109" i="32"/>
  <c r="U109" i="32"/>
  <c r="Q109" i="32"/>
  <c r="AC114" i="32"/>
  <c r="Y114" i="32"/>
  <c r="U114" i="32"/>
  <c r="Q114" i="32"/>
  <c r="AF114" i="32"/>
  <c r="AB114" i="32"/>
  <c r="X114" i="32"/>
  <c r="T114" i="32"/>
  <c r="P114" i="32"/>
  <c r="AE114" i="32"/>
  <c r="AA114" i="32"/>
  <c r="W114" i="32"/>
  <c r="S114" i="32"/>
  <c r="O114" i="32"/>
  <c r="AD114" i="32"/>
  <c r="Z114" i="32"/>
  <c r="V114" i="32"/>
  <c r="R114" i="32"/>
  <c r="N114" i="32"/>
  <c r="AD115" i="32"/>
  <c r="Z115" i="32"/>
  <c r="V115" i="32"/>
  <c r="R115" i="32"/>
  <c r="N115" i="32"/>
  <c r="AC115" i="32"/>
  <c r="Y115" i="32"/>
  <c r="U115" i="32"/>
  <c r="Q115" i="32"/>
  <c r="AF115" i="32"/>
  <c r="AB115" i="32"/>
  <c r="X115" i="32"/>
  <c r="T115" i="32"/>
  <c r="P115" i="32"/>
  <c r="AE115" i="32"/>
  <c r="AA115" i="32"/>
  <c r="W115" i="32"/>
  <c r="S115" i="32"/>
  <c r="O115" i="32"/>
  <c r="U50" i="32"/>
  <c r="Q50" i="32"/>
  <c r="T50" i="32"/>
  <c r="P50" i="32"/>
  <c r="S50" i="32"/>
  <c r="O50" i="32"/>
  <c r="R50" i="32"/>
  <c r="N50" i="32"/>
  <c r="T41" i="32"/>
  <c r="P41" i="32"/>
  <c r="S41" i="32"/>
  <c r="O41" i="32"/>
  <c r="R41" i="32"/>
  <c r="N41" i="32"/>
  <c r="U41" i="32"/>
  <c r="Q41" i="32"/>
  <c r="S30" i="32"/>
  <c r="O30" i="32"/>
  <c r="R30" i="32"/>
  <c r="N30" i="32"/>
  <c r="U30" i="32"/>
  <c r="Q30" i="32"/>
  <c r="T30" i="32"/>
  <c r="P30" i="32"/>
  <c r="R51" i="32"/>
  <c r="N51" i="32"/>
  <c r="U51" i="32"/>
  <c r="Q51" i="32"/>
  <c r="T51" i="32"/>
  <c r="P51" i="32"/>
  <c r="S51" i="32"/>
  <c r="O51" i="32"/>
  <c r="AE219" i="32"/>
  <c r="AA219" i="32"/>
  <c r="W219" i="32"/>
  <c r="S219" i="32"/>
  <c r="O219" i="32"/>
  <c r="AD219" i="32"/>
  <c r="Z219" i="32"/>
  <c r="V219" i="32"/>
  <c r="R219" i="32"/>
  <c r="N219" i="32"/>
  <c r="AC219" i="32"/>
  <c r="Y219" i="32"/>
  <c r="U219" i="32"/>
  <c r="Q219" i="32"/>
  <c r="AF219" i="32"/>
  <c r="AB219" i="32"/>
  <c r="X219" i="32"/>
  <c r="T219" i="32"/>
  <c r="P219" i="32"/>
  <c r="AC199" i="32"/>
  <c r="Y199" i="32"/>
  <c r="U199" i="32"/>
  <c r="Q199" i="32"/>
  <c r="AF199" i="32"/>
  <c r="AB199" i="32"/>
  <c r="X199" i="32"/>
  <c r="T199" i="32"/>
  <c r="P199" i="32"/>
  <c r="AE199" i="32"/>
  <c r="AA199" i="32"/>
  <c r="W199" i="32"/>
  <c r="S199" i="32"/>
  <c r="O199" i="32"/>
  <c r="AD199" i="32"/>
  <c r="Z199" i="32"/>
  <c r="V199" i="32"/>
  <c r="R199" i="32"/>
  <c r="N199" i="32"/>
  <c r="AD192" i="32"/>
  <c r="Z192" i="32"/>
  <c r="V192" i="32"/>
  <c r="R192" i="32"/>
  <c r="N192" i="32"/>
  <c r="AC192" i="32"/>
  <c r="Y192" i="32"/>
  <c r="U192" i="32"/>
  <c r="Q192" i="32"/>
  <c r="M267" i="32"/>
  <c r="AF192" i="32"/>
  <c r="AB192" i="32"/>
  <c r="X192" i="32"/>
  <c r="T192" i="32"/>
  <c r="P192" i="32"/>
  <c r="AE192" i="32"/>
  <c r="AA192" i="32"/>
  <c r="W192" i="32"/>
  <c r="S192" i="32"/>
  <c r="O192" i="32"/>
  <c r="AF194" i="32"/>
  <c r="AB194" i="32"/>
  <c r="X194" i="32"/>
  <c r="T194" i="32"/>
  <c r="P194" i="32"/>
  <c r="AE194" i="32"/>
  <c r="AA194" i="32"/>
  <c r="W194" i="32"/>
  <c r="S194" i="32"/>
  <c r="O194" i="32"/>
  <c r="AD194" i="32"/>
  <c r="Z194" i="32"/>
  <c r="V194" i="32"/>
  <c r="R194" i="32"/>
  <c r="N194" i="32"/>
  <c r="AC194" i="32"/>
  <c r="Y194" i="32"/>
  <c r="U194" i="32"/>
  <c r="Q194" i="32"/>
  <c r="Z22" i="32"/>
  <c r="V22" i="32"/>
  <c r="R22" i="32"/>
  <c r="N22" i="32"/>
  <c r="Y22" i="32"/>
  <c r="U22" i="32"/>
  <c r="Q22" i="32"/>
  <c r="X22" i="32"/>
  <c r="T22" i="32"/>
  <c r="P22" i="32"/>
  <c r="W22" i="32"/>
  <c r="S22" i="32"/>
  <c r="O22" i="32"/>
  <c r="Z10" i="32"/>
  <c r="V10" i="32"/>
  <c r="R10" i="32"/>
  <c r="N10" i="32"/>
  <c r="Y10" i="32"/>
  <c r="U10" i="32"/>
  <c r="Q10" i="32"/>
  <c r="X10" i="32"/>
  <c r="T10" i="32"/>
  <c r="P10" i="32"/>
  <c r="W10" i="32"/>
  <c r="S10" i="32"/>
  <c r="O10" i="32"/>
  <c r="Y13" i="32"/>
  <c r="U13" i="32"/>
  <c r="Q13" i="32"/>
  <c r="X13" i="32"/>
  <c r="T13" i="32"/>
  <c r="P13" i="32"/>
  <c r="W13" i="32"/>
  <c r="S13" i="32"/>
  <c r="O13" i="32"/>
  <c r="Z13" i="32"/>
  <c r="V13" i="32"/>
  <c r="R13" i="32"/>
  <c r="N13" i="32"/>
  <c r="Y21" i="32"/>
  <c r="U21" i="32"/>
  <c r="Q21" i="32"/>
  <c r="X21" i="32"/>
  <c r="T21" i="32"/>
  <c r="P21" i="32"/>
  <c r="W21" i="32"/>
  <c r="S21" i="32"/>
  <c r="O21" i="32"/>
  <c r="Z21" i="32"/>
  <c r="V21" i="32"/>
  <c r="R21" i="32"/>
  <c r="N21" i="32"/>
  <c r="AE146" i="32"/>
  <c r="AA146" i="32"/>
  <c r="W146" i="32"/>
  <c r="S146" i="32"/>
  <c r="O146" i="32"/>
  <c r="AD146" i="32"/>
  <c r="Z146" i="32"/>
  <c r="V146" i="32"/>
  <c r="R146" i="32"/>
  <c r="N146" i="32"/>
  <c r="AC146" i="32"/>
  <c r="Y146" i="32"/>
  <c r="U146" i="32"/>
  <c r="Q146" i="32"/>
  <c r="AF146" i="32"/>
  <c r="AB146" i="32"/>
  <c r="X146" i="32"/>
  <c r="T146" i="32"/>
  <c r="P146" i="32"/>
  <c r="AC152" i="32"/>
  <c r="Y152" i="32"/>
  <c r="U152" i="32"/>
  <c r="Q152" i="32"/>
  <c r="AF152" i="32"/>
  <c r="AB152" i="32"/>
  <c r="X152" i="32"/>
  <c r="T152" i="32"/>
  <c r="P152" i="32"/>
  <c r="AE152" i="32"/>
  <c r="AA152" i="32"/>
  <c r="W152" i="32"/>
  <c r="S152" i="32"/>
  <c r="O152" i="32"/>
  <c r="AD152" i="32"/>
  <c r="Z152" i="32"/>
  <c r="V152" i="32"/>
  <c r="R152" i="32"/>
  <c r="N152" i="32"/>
  <c r="AF155" i="32"/>
  <c r="AB155" i="32"/>
  <c r="X155" i="32"/>
  <c r="T155" i="32"/>
  <c r="P155" i="32"/>
  <c r="AE155" i="32"/>
  <c r="AA155" i="32"/>
  <c r="W155" i="32"/>
  <c r="S155" i="32"/>
  <c r="O155" i="32"/>
  <c r="AD155" i="32"/>
  <c r="Z155" i="32"/>
  <c r="V155" i="32"/>
  <c r="R155" i="32"/>
  <c r="N155" i="32"/>
  <c r="AC155" i="32"/>
  <c r="Y155" i="32"/>
  <c r="U155" i="32"/>
  <c r="Q155" i="32"/>
  <c r="AF151" i="32"/>
  <c r="AB151" i="32"/>
  <c r="X151" i="32"/>
  <c r="T151" i="32"/>
  <c r="P151" i="32"/>
  <c r="AE151" i="32"/>
  <c r="AA151" i="32"/>
  <c r="W151" i="32"/>
  <c r="S151" i="32"/>
  <c r="O151" i="32"/>
  <c r="AD151" i="32"/>
  <c r="Z151" i="32"/>
  <c r="V151" i="32"/>
  <c r="R151" i="32"/>
  <c r="N151" i="32"/>
  <c r="AC151" i="32"/>
  <c r="Y151" i="32"/>
  <c r="U151" i="32"/>
  <c r="Q151" i="32"/>
  <c r="AE125" i="32"/>
  <c r="AA125" i="32"/>
  <c r="W125" i="32"/>
  <c r="S125" i="32"/>
  <c r="O125" i="32"/>
  <c r="AD125" i="32"/>
  <c r="Z125" i="32"/>
  <c r="V125" i="32"/>
  <c r="AF125" i="32"/>
  <c r="AC125" i="32"/>
  <c r="U125" i="32"/>
  <c r="P125" i="32"/>
  <c r="AB125" i="32"/>
  <c r="T125" i="32"/>
  <c r="N125" i="32"/>
  <c r="Y125" i="32"/>
  <c r="R125" i="32"/>
  <c r="X125" i="32"/>
  <c r="Q125" i="32"/>
  <c r="AF288" i="32"/>
  <c r="AB288" i="32"/>
  <c r="X288" i="32"/>
  <c r="T288" i="32"/>
  <c r="P288" i="32"/>
  <c r="AE288" i="32"/>
  <c r="AA288" i="32"/>
  <c r="W288" i="32"/>
  <c r="S288" i="32"/>
  <c r="O288" i="32"/>
  <c r="AD288" i="32"/>
  <c r="Z288" i="32"/>
  <c r="V288" i="32"/>
  <c r="R288" i="32"/>
  <c r="N288" i="32"/>
  <c r="AC288" i="32"/>
  <c r="Y288" i="32"/>
  <c r="U288" i="32"/>
  <c r="Q288" i="32"/>
  <c r="M288" i="32"/>
  <c r="AE129" i="32"/>
  <c r="AE299" i="32" s="1"/>
  <c r="AA129" i="32"/>
  <c r="W129" i="32"/>
  <c r="S129" i="32"/>
  <c r="S299" i="32" s="1"/>
  <c r="O129" i="32"/>
  <c r="O299" i="32" s="1"/>
  <c r="AD129" i="32"/>
  <c r="Z129" i="32"/>
  <c r="V129" i="32"/>
  <c r="V299" i="32" s="1"/>
  <c r="R129" i="32"/>
  <c r="N129" i="32"/>
  <c r="AF129" i="32"/>
  <c r="AB129" i="32"/>
  <c r="X129" i="32"/>
  <c r="T129" i="32"/>
  <c r="P129" i="32"/>
  <c r="Q129" i="32"/>
  <c r="Q299" i="32" s="1"/>
  <c r="AC129" i="32"/>
  <c r="AC299" i="32" s="1"/>
  <c r="Y129" i="32"/>
  <c r="U129" i="32"/>
  <c r="AE94" i="32"/>
  <c r="AA94" i="32"/>
  <c r="W94" i="32"/>
  <c r="S94" i="32"/>
  <c r="O94" i="32"/>
  <c r="AD94" i="32"/>
  <c r="Z94" i="32"/>
  <c r="V94" i="32"/>
  <c r="R94" i="32"/>
  <c r="N94" i="32"/>
  <c r="AC94" i="32"/>
  <c r="Y94" i="32"/>
  <c r="U94" i="32"/>
  <c r="Q94" i="32"/>
  <c r="AF94" i="32"/>
  <c r="AB94" i="32"/>
  <c r="X94" i="32"/>
  <c r="T94" i="32"/>
  <c r="P94" i="32"/>
  <c r="AD105" i="32"/>
  <c r="Z105" i="32"/>
  <c r="V105" i="32"/>
  <c r="R105" i="32"/>
  <c r="N105" i="32"/>
  <c r="AC105" i="32"/>
  <c r="Y105" i="32"/>
  <c r="U105" i="32"/>
  <c r="Q105" i="32"/>
  <c r="AF105" i="32"/>
  <c r="AB105" i="32"/>
  <c r="X105" i="32"/>
  <c r="T105" i="32"/>
  <c r="P105" i="32"/>
  <c r="AE105" i="32"/>
  <c r="AA105" i="32"/>
  <c r="W105" i="32"/>
  <c r="S105" i="32"/>
  <c r="O105" i="32"/>
  <c r="AF292" i="32"/>
  <c r="AB292" i="32"/>
  <c r="X292" i="32"/>
  <c r="T292" i="32"/>
  <c r="P292" i="32"/>
  <c r="AE292" i="32"/>
  <c r="AA292" i="32"/>
  <c r="W292" i="32"/>
  <c r="S292" i="32"/>
  <c r="O292" i="32"/>
  <c r="AD292" i="32"/>
  <c r="Z292" i="32"/>
  <c r="V292" i="32"/>
  <c r="R292" i="32"/>
  <c r="N292" i="32"/>
  <c r="AC292" i="32"/>
  <c r="Y292" i="32"/>
  <c r="U292" i="32"/>
  <c r="Q292" i="32"/>
  <c r="M292" i="32"/>
  <c r="AF95" i="32"/>
  <c r="AB95" i="32"/>
  <c r="X95" i="32"/>
  <c r="T95" i="32"/>
  <c r="P95" i="32"/>
  <c r="AE95" i="32"/>
  <c r="AA95" i="32"/>
  <c r="W95" i="32"/>
  <c r="S95" i="32"/>
  <c r="O95" i="32"/>
  <c r="AD95" i="32"/>
  <c r="Z95" i="32"/>
  <c r="V95" i="32"/>
  <c r="R95" i="32"/>
  <c r="N95" i="32"/>
  <c r="AC95" i="32"/>
  <c r="Y95" i="32"/>
  <c r="U95" i="32"/>
  <c r="Q95" i="32"/>
  <c r="AE106" i="32"/>
  <c r="AA106" i="32"/>
  <c r="W106" i="32"/>
  <c r="S106" i="32"/>
  <c r="O106" i="32"/>
  <c r="AD106" i="32"/>
  <c r="Z106" i="32"/>
  <c r="V106" i="32"/>
  <c r="R106" i="32"/>
  <c r="N106" i="32"/>
  <c r="AC106" i="32"/>
  <c r="Y106" i="32"/>
  <c r="U106" i="32"/>
  <c r="Q106" i="32"/>
  <c r="AF106" i="32"/>
  <c r="AB106" i="32"/>
  <c r="X106" i="32"/>
  <c r="T106" i="32"/>
  <c r="P106" i="32"/>
  <c r="AF91" i="32"/>
  <c r="AF325" i="32" s="1"/>
  <c r="AB91" i="32"/>
  <c r="AB325" i="32" s="1"/>
  <c r="X91" i="32"/>
  <c r="X325" i="32" s="1"/>
  <c r="T91" i="32"/>
  <c r="T325" i="32" s="1"/>
  <c r="P91" i="32"/>
  <c r="P325" i="32" s="1"/>
  <c r="AE91" i="32"/>
  <c r="AE325" i="32" s="1"/>
  <c r="AA91" i="32"/>
  <c r="AA325" i="32" s="1"/>
  <c r="W91" i="32"/>
  <c r="W325" i="32" s="1"/>
  <c r="S91" i="32"/>
  <c r="S325" i="32" s="1"/>
  <c r="O91" i="32"/>
  <c r="O325" i="32" s="1"/>
  <c r="AD91" i="32"/>
  <c r="AD325" i="32" s="1"/>
  <c r="Z91" i="32"/>
  <c r="Z325" i="32" s="1"/>
  <c r="V91" i="32"/>
  <c r="V325" i="32" s="1"/>
  <c r="R91" i="32"/>
  <c r="R325" i="32" s="1"/>
  <c r="N91" i="32"/>
  <c r="N325" i="32" s="1"/>
  <c r="AC91" i="32"/>
  <c r="AC325" i="32" s="1"/>
  <c r="Y91" i="32"/>
  <c r="Y325" i="32" s="1"/>
  <c r="U91" i="32"/>
  <c r="U325" i="32" s="1"/>
  <c r="Q91" i="32"/>
  <c r="Q325" i="32" s="1"/>
  <c r="AE102" i="32"/>
  <c r="AA102" i="32"/>
  <c r="W102" i="32"/>
  <c r="S102" i="32"/>
  <c r="O102" i="32"/>
  <c r="AD102" i="32"/>
  <c r="Z102" i="32"/>
  <c r="V102" i="32"/>
  <c r="R102" i="32"/>
  <c r="N102" i="32"/>
  <c r="AC102" i="32"/>
  <c r="Y102" i="32"/>
  <c r="U102" i="32"/>
  <c r="Q102" i="32"/>
  <c r="AF102" i="32"/>
  <c r="AB102" i="32"/>
  <c r="X102" i="32"/>
  <c r="T102" i="32"/>
  <c r="P102" i="32"/>
  <c r="AF171" i="32"/>
  <c r="AB171" i="32"/>
  <c r="X171" i="32"/>
  <c r="T171" i="32"/>
  <c r="P171" i="32"/>
  <c r="AE171" i="32"/>
  <c r="AA171" i="32"/>
  <c r="W171" i="32"/>
  <c r="S171" i="32"/>
  <c r="O171" i="32"/>
  <c r="AD171" i="32"/>
  <c r="Z171" i="32"/>
  <c r="V171" i="32"/>
  <c r="AC171" i="32"/>
  <c r="Y171" i="32"/>
  <c r="U171" i="32"/>
  <c r="Q171" i="32"/>
  <c r="R171" i="32"/>
  <c r="N171" i="32"/>
  <c r="AF175" i="32"/>
  <c r="AB175" i="32"/>
  <c r="X175" i="32"/>
  <c r="T175" i="32"/>
  <c r="P175" i="32"/>
  <c r="AE175" i="32"/>
  <c r="AA175" i="32"/>
  <c r="W175" i="32"/>
  <c r="S175" i="32"/>
  <c r="O175" i="32"/>
  <c r="AD175" i="32"/>
  <c r="Z175" i="32"/>
  <c r="V175" i="32"/>
  <c r="R175" i="32"/>
  <c r="N175" i="32"/>
  <c r="AC175" i="32"/>
  <c r="Y175" i="32"/>
  <c r="U175" i="32"/>
  <c r="Q175" i="32"/>
  <c r="AE208" i="32"/>
  <c r="AA208" i="32"/>
  <c r="W208" i="32"/>
  <c r="S208" i="32"/>
  <c r="O208" i="32"/>
  <c r="AD208" i="32"/>
  <c r="Z208" i="32"/>
  <c r="V208" i="32"/>
  <c r="R208" i="32"/>
  <c r="N208" i="32"/>
  <c r="AC208" i="32"/>
  <c r="Y208" i="32"/>
  <c r="U208" i="32"/>
  <c r="Q208" i="32"/>
  <c r="AF208" i="32"/>
  <c r="AB208" i="32"/>
  <c r="X208" i="32"/>
  <c r="T208" i="32"/>
  <c r="P208" i="32"/>
  <c r="AE137" i="32"/>
  <c r="AA137" i="32"/>
  <c r="W137" i="32"/>
  <c r="S137" i="32"/>
  <c r="O137" i="32"/>
  <c r="AD137" i="32"/>
  <c r="Z137" i="32"/>
  <c r="V137" i="32"/>
  <c r="R137" i="32"/>
  <c r="N137" i="32"/>
  <c r="E139" i="32"/>
  <c r="AC137" i="32"/>
  <c r="Y137" i="32"/>
  <c r="U137" i="32"/>
  <c r="Q137" i="32"/>
  <c r="AF137" i="32"/>
  <c r="AB137" i="32"/>
  <c r="X137" i="32"/>
  <c r="T137" i="32"/>
  <c r="P137" i="32"/>
  <c r="AF162" i="32"/>
  <c r="AB162" i="32"/>
  <c r="X162" i="32"/>
  <c r="T162" i="32"/>
  <c r="P162" i="32"/>
  <c r="AE162" i="32"/>
  <c r="AA162" i="32"/>
  <c r="W162" i="32"/>
  <c r="S162" i="32"/>
  <c r="O162" i="32"/>
  <c r="AD162" i="32"/>
  <c r="Z162" i="32"/>
  <c r="V162" i="32"/>
  <c r="R162" i="32"/>
  <c r="N162" i="32"/>
  <c r="AC162" i="32"/>
  <c r="Y162" i="32"/>
  <c r="U162" i="32"/>
  <c r="Q162" i="32"/>
  <c r="AE161" i="32"/>
  <c r="AA161" i="32"/>
  <c r="W161" i="32"/>
  <c r="S161" i="32"/>
  <c r="O161" i="32"/>
  <c r="AD161" i="32"/>
  <c r="Z161" i="32"/>
  <c r="V161" i="32"/>
  <c r="R161" i="32"/>
  <c r="N161" i="32"/>
  <c r="AC161" i="32"/>
  <c r="Y161" i="32"/>
  <c r="U161" i="32"/>
  <c r="Q161" i="32"/>
  <c r="AF161" i="32"/>
  <c r="AB161" i="32"/>
  <c r="X161" i="32"/>
  <c r="T161" i="32"/>
  <c r="P161" i="32"/>
  <c r="AE164" i="32"/>
  <c r="AA164" i="32"/>
  <c r="W164" i="32"/>
  <c r="S164" i="32"/>
  <c r="O164" i="32"/>
  <c r="AC164" i="32"/>
  <c r="Y164" i="32"/>
  <c r="U164" i="32"/>
  <c r="Q164" i="32"/>
  <c r="Z164" i="32"/>
  <c r="R164" i="32"/>
  <c r="AF164" i="32"/>
  <c r="X164" i="32"/>
  <c r="P164" i="32"/>
  <c r="AD164" i="32"/>
  <c r="V164" i="32"/>
  <c r="N164" i="32"/>
  <c r="AB164" i="32"/>
  <c r="T164" i="32"/>
  <c r="Y75" i="32"/>
  <c r="U75" i="32"/>
  <c r="Q75" i="32"/>
  <c r="X75" i="32"/>
  <c r="T75" i="32"/>
  <c r="P75" i="32"/>
  <c r="W75" i="32"/>
  <c r="S75" i="32"/>
  <c r="Z75" i="32"/>
  <c r="V75" i="32"/>
  <c r="R75" i="32"/>
  <c r="N75" i="32"/>
  <c r="O75" i="32"/>
  <c r="W58" i="32"/>
  <c r="S58" i="32"/>
  <c r="O58" i="32"/>
  <c r="Z58" i="32"/>
  <c r="V58" i="32"/>
  <c r="R58" i="32"/>
  <c r="N58" i="32"/>
  <c r="Y58" i="32"/>
  <c r="U58" i="32"/>
  <c r="Q58" i="32"/>
  <c r="X58" i="32"/>
  <c r="T58" i="32"/>
  <c r="P58" i="32"/>
  <c r="Z68" i="32"/>
  <c r="Z239" i="32" s="1"/>
  <c r="V68" i="32"/>
  <c r="V239" i="32" s="1"/>
  <c r="R68" i="32"/>
  <c r="R239" i="32" s="1"/>
  <c r="N68" i="32"/>
  <c r="N239" i="32" s="1"/>
  <c r="W68" i="32"/>
  <c r="W239" i="32" s="1"/>
  <c r="S68" i="32"/>
  <c r="S239" i="32" s="1"/>
  <c r="O68" i="32"/>
  <c r="O239" i="32" s="1"/>
  <c r="Y68" i="32"/>
  <c r="Y239" i="32" s="1"/>
  <c r="Q68" i="32"/>
  <c r="Q239" i="32" s="1"/>
  <c r="X68" i="32"/>
  <c r="X239" i="32" s="1"/>
  <c r="P68" i="32"/>
  <c r="P239" i="32" s="1"/>
  <c r="U68" i="32"/>
  <c r="U239" i="32" s="1"/>
  <c r="T68" i="32"/>
  <c r="T239" i="32" s="1"/>
  <c r="Y60" i="32"/>
  <c r="U60" i="32"/>
  <c r="Q60" i="32"/>
  <c r="X60" i="32"/>
  <c r="T60" i="32"/>
  <c r="P60" i="32"/>
  <c r="W60" i="32"/>
  <c r="S60" i="32"/>
  <c r="O60" i="32"/>
  <c r="Z60" i="32"/>
  <c r="V60" i="32"/>
  <c r="R60" i="32"/>
  <c r="N60" i="32"/>
  <c r="AF113" i="32"/>
  <c r="AB113" i="32"/>
  <c r="X113" i="32"/>
  <c r="T113" i="32"/>
  <c r="P113" i="32"/>
  <c r="AE113" i="32"/>
  <c r="AA113" i="32"/>
  <c r="W113" i="32"/>
  <c r="S113" i="32"/>
  <c r="O113" i="32"/>
  <c r="AD113" i="32"/>
  <c r="Z113" i="32"/>
  <c r="V113" i="32"/>
  <c r="R113" i="32"/>
  <c r="N113" i="32"/>
  <c r="AC113" i="32"/>
  <c r="Y113" i="32"/>
  <c r="U113" i="32"/>
  <c r="Q113" i="32"/>
  <c r="AD111" i="32"/>
  <c r="Z111" i="32"/>
  <c r="V111" i="32"/>
  <c r="R111" i="32"/>
  <c r="N111" i="32"/>
  <c r="AC111" i="32"/>
  <c r="Y111" i="32"/>
  <c r="U111" i="32"/>
  <c r="Q111" i="32"/>
  <c r="AF111" i="32"/>
  <c r="AB111" i="32"/>
  <c r="X111" i="32"/>
  <c r="T111" i="32"/>
  <c r="P111" i="32"/>
  <c r="AE111" i="32"/>
  <c r="AA111" i="32"/>
  <c r="W111" i="32"/>
  <c r="S111" i="32"/>
  <c r="O111" i="32"/>
  <c r="AE116" i="32"/>
  <c r="AA116" i="32"/>
  <c r="W116" i="32"/>
  <c r="S116" i="32"/>
  <c r="O116" i="32"/>
  <c r="AD116" i="32"/>
  <c r="Z116" i="32"/>
  <c r="V116" i="32"/>
  <c r="R116" i="32"/>
  <c r="N116" i="32"/>
  <c r="AC116" i="32"/>
  <c r="Y116" i="32"/>
  <c r="U116" i="32"/>
  <c r="Q116" i="32"/>
  <c r="AF116" i="32"/>
  <c r="AB116" i="32"/>
  <c r="X116" i="32"/>
  <c r="T116" i="32"/>
  <c r="P116" i="32"/>
  <c r="S44" i="32"/>
  <c r="O44" i="32"/>
  <c r="R44" i="32"/>
  <c r="N44" i="32"/>
  <c r="U44" i="32"/>
  <c r="Q44" i="32"/>
  <c r="T44" i="32"/>
  <c r="P44" i="32"/>
  <c r="R29" i="32"/>
  <c r="N29" i="32"/>
  <c r="U29" i="32"/>
  <c r="Q29" i="32"/>
  <c r="T29" i="32"/>
  <c r="P29" i="32"/>
  <c r="S29" i="32"/>
  <c r="O29" i="32"/>
  <c r="U54" i="32"/>
  <c r="Q54" i="32"/>
  <c r="T54" i="32"/>
  <c r="P54" i="32"/>
  <c r="S54" i="32"/>
  <c r="O54" i="32"/>
  <c r="R54" i="32"/>
  <c r="N54" i="32"/>
  <c r="T45" i="32"/>
  <c r="P45" i="32"/>
  <c r="S45" i="32"/>
  <c r="O45" i="32"/>
  <c r="R45" i="32"/>
  <c r="N45" i="32"/>
  <c r="U45" i="32"/>
  <c r="Q45" i="32"/>
  <c r="AC217" i="32"/>
  <c r="Y217" i="32"/>
  <c r="U217" i="32"/>
  <c r="Q217" i="32"/>
  <c r="AF217" i="32"/>
  <c r="AB217" i="32"/>
  <c r="X217" i="32"/>
  <c r="T217" i="32"/>
  <c r="P217" i="32"/>
  <c r="AE217" i="32"/>
  <c r="AA217" i="32"/>
  <c r="W217" i="32"/>
  <c r="S217" i="32"/>
  <c r="O217" i="32"/>
  <c r="AD217" i="32"/>
  <c r="Z217" i="32"/>
  <c r="V217" i="32"/>
  <c r="R217" i="32"/>
  <c r="N217" i="32"/>
  <c r="AD218" i="32"/>
  <c r="Z218" i="32"/>
  <c r="V218" i="32"/>
  <c r="R218" i="32"/>
  <c r="N218" i="32"/>
  <c r="AC218" i="32"/>
  <c r="Y218" i="32"/>
  <c r="U218" i="32"/>
  <c r="Q218" i="32"/>
  <c r="AF218" i="32"/>
  <c r="AB218" i="32"/>
  <c r="X218" i="32"/>
  <c r="T218" i="32"/>
  <c r="P218" i="32"/>
  <c r="AE218" i="32"/>
  <c r="AA218" i="32"/>
  <c r="W218" i="32"/>
  <c r="S218" i="32"/>
  <c r="O218" i="32"/>
  <c r="AE197" i="32"/>
  <c r="AA197" i="32"/>
  <c r="W197" i="32"/>
  <c r="S197" i="32"/>
  <c r="O197" i="32"/>
  <c r="AD197" i="32"/>
  <c r="Z197" i="32"/>
  <c r="V197" i="32"/>
  <c r="R197" i="32"/>
  <c r="N197" i="32"/>
  <c r="AC197" i="32"/>
  <c r="Y197" i="32"/>
  <c r="U197" i="32"/>
  <c r="Q197" i="32"/>
  <c r="AF197" i="32"/>
  <c r="AB197" i="32"/>
  <c r="X197" i="32"/>
  <c r="T197" i="32"/>
  <c r="P197" i="32"/>
  <c r="AC186" i="32"/>
  <c r="Y186" i="32"/>
  <c r="U186" i="32"/>
  <c r="Q186" i="32"/>
  <c r="AF186" i="32"/>
  <c r="AB186" i="32"/>
  <c r="X186" i="32"/>
  <c r="T186" i="32"/>
  <c r="P186" i="32"/>
  <c r="AD186" i="32"/>
  <c r="Z186" i="32"/>
  <c r="V186" i="32"/>
  <c r="R186" i="32"/>
  <c r="N186" i="32"/>
  <c r="S186" i="32"/>
  <c r="AE186" i="32"/>
  <c r="O186" i="32"/>
  <c r="AA186" i="32"/>
  <c r="W186" i="32"/>
  <c r="AE193" i="32"/>
  <c r="AA193" i="32"/>
  <c r="W193" i="32"/>
  <c r="S193" i="32"/>
  <c r="O193" i="32"/>
  <c r="AD193" i="32"/>
  <c r="Z193" i="32"/>
  <c r="V193" i="32"/>
  <c r="R193" i="32"/>
  <c r="N193" i="32"/>
  <c r="AC193" i="32"/>
  <c r="Y193" i="32"/>
  <c r="U193" i="32"/>
  <c r="Q193" i="32"/>
  <c r="AF193" i="32"/>
  <c r="AB193" i="32"/>
  <c r="X193" i="32"/>
  <c r="T193" i="32"/>
  <c r="P193" i="32"/>
  <c r="AD200" i="32"/>
  <c r="Z200" i="32"/>
  <c r="V200" i="32"/>
  <c r="R200" i="32"/>
  <c r="N200" i="32"/>
  <c r="AC200" i="32"/>
  <c r="Y200" i="32"/>
  <c r="U200" i="32"/>
  <c r="Q200" i="32"/>
  <c r="AF200" i="32"/>
  <c r="AB200" i="32"/>
  <c r="X200" i="32"/>
  <c r="T200" i="32"/>
  <c r="P200" i="32"/>
  <c r="AE200" i="32"/>
  <c r="AA200" i="32"/>
  <c r="W200" i="32"/>
  <c r="S200" i="32"/>
  <c r="O200" i="32"/>
  <c r="AE247" i="32"/>
  <c r="AA247" i="32"/>
  <c r="W247" i="32"/>
  <c r="S247" i="32"/>
  <c r="O247" i="32"/>
  <c r="AD247" i="32"/>
  <c r="Z247" i="32"/>
  <c r="V247" i="32"/>
  <c r="R247" i="32"/>
  <c r="N247" i="32"/>
  <c r="AC247" i="32"/>
  <c r="Y247" i="32"/>
  <c r="U247" i="32"/>
  <c r="Q247" i="32"/>
  <c r="M247" i="32"/>
  <c r="AF247" i="32"/>
  <c r="AB247" i="32"/>
  <c r="X247" i="32"/>
  <c r="T247" i="32"/>
  <c r="P247" i="32"/>
  <c r="Z261" i="32"/>
  <c r="V261" i="32"/>
  <c r="R261" i="32"/>
  <c r="N261" i="32"/>
  <c r="Y261" i="32"/>
  <c r="U261" i="32"/>
  <c r="Q261" i="32"/>
  <c r="M261" i="32"/>
  <c r="X261" i="32"/>
  <c r="T261" i="32"/>
  <c r="P261" i="32"/>
  <c r="W261" i="32"/>
  <c r="S261" i="32"/>
  <c r="O261" i="32"/>
  <c r="AE154" i="32"/>
  <c r="AA154" i="32"/>
  <c r="W154" i="32"/>
  <c r="S154" i="32"/>
  <c r="O154" i="32"/>
  <c r="AD154" i="32"/>
  <c r="Z154" i="32"/>
  <c r="V154" i="32"/>
  <c r="R154" i="32"/>
  <c r="N154" i="32"/>
  <c r="AC154" i="32"/>
  <c r="Y154" i="32"/>
  <c r="U154" i="32"/>
  <c r="Q154" i="32"/>
  <c r="AF154" i="32"/>
  <c r="AB154" i="32"/>
  <c r="X154" i="32"/>
  <c r="T154" i="32"/>
  <c r="P154" i="32"/>
  <c r="AF147" i="32"/>
  <c r="AB147" i="32"/>
  <c r="X147" i="32"/>
  <c r="T147" i="32"/>
  <c r="P147" i="32"/>
  <c r="AE147" i="32"/>
  <c r="AA147" i="32"/>
  <c r="W147" i="32"/>
  <c r="S147" i="32"/>
  <c r="O147" i="32"/>
  <c r="AD147" i="32"/>
  <c r="Z147" i="32"/>
  <c r="V147" i="32"/>
  <c r="R147" i="32"/>
  <c r="N147" i="32"/>
  <c r="AC147" i="32"/>
  <c r="Y147" i="32"/>
  <c r="U147" i="32"/>
  <c r="Q147" i="32"/>
  <c r="AE142" i="32"/>
  <c r="AA142" i="32"/>
  <c r="W142" i="32"/>
  <c r="S142" i="32"/>
  <c r="O142" i="32"/>
  <c r="AD142" i="32"/>
  <c r="Z142" i="32"/>
  <c r="V142" i="32"/>
  <c r="R142" i="32"/>
  <c r="N142" i="32"/>
  <c r="AC142" i="32"/>
  <c r="Y142" i="32"/>
  <c r="U142" i="32"/>
  <c r="Q142" i="32"/>
  <c r="AF142" i="32"/>
  <c r="AB142" i="32"/>
  <c r="X142" i="32"/>
  <c r="T142" i="32"/>
  <c r="P142" i="32"/>
  <c r="AD145" i="32"/>
  <c r="Z145" i="32"/>
  <c r="V145" i="32"/>
  <c r="R145" i="32"/>
  <c r="N145" i="32"/>
  <c r="AC145" i="32"/>
  <c r="Y145" i="32"/>
  <c r="U145" i="32"/>
  <c r="Q145" i="32"/>
  <c r="AF145" i="32"/>
  <c r="AB145" i="32"/>
  <c r="X145" i="32"/>
  <c r="T145" i="32"/>
  <c r="P145" i="32"/>
  <c r="AE145" i="32"/>
  <c r="AA145" i="32"/>
  <c r="W145" i="32"/>
  <c r="S145" i="32"/>
  <c r="O145" i="32"/>
  <c r="E55" i="32"/>
  <c r="E202" i="32"/>
  <c r="X83" i="32"/>
  <c r="AE291" i="32"/>
  <c r="AA291" i="32"/>
  <c r="W291" i="32"/>
  <c r="S291" i="32"/>
  <c r="O291" i="32"/>
  <c r="AD291" i="32"/>
  <c r="Z291" i="32"/>
  <c r="V291" i="32"/>
  <c r="R291" i="32"/>
  <c r="N291" i="32"/>
  <c r="AC291" i="32"/>
  <c r="Y291" i="32"/>
  <c r="U291" i="32"/>
  <c r="Q291" i="32"/>
  <c r="M291" i="32"/>
  <c r="AF291" i="32"/>
  <c r="AB291" i="32"/>
  <c r="X291" i="32"/>
  <c r="T291" i="32"/>
  <c r="P291" i="32"/>
  <c r="AF126" i="32"/>
  <c r="AB126" i="32"/>
  <c r="X126" i="32"/>
  <c r="T126" i="32"/>
  <c r="P126" i="32"/>
  <c r="AE126" i="32"/>
  <c r="AA126" i="32"/>
  <c r="W126" i="32"/>
  <c r="S126" i="32"/>
  <c r="O126" i="32"/>
  <c r="AC126" i="32"/>
  <c r="Y126" i="32"/>
  <c r="U126" i="32"/>
  <c r="Q126" i="32"/>
  <c r="Z126" i="32"/>
  <c r="V126" i="32"/>
  <c r="R126" i="32"/>
  <c r="AD126" i="32"/>
  <c r="N126" i="32"/>
  <c r="E135" i="32"/>
  <c r="AF263" i="32"/>
  <c r="AB263" i="32"/>
  <c r="X263" i="32"/>
  <c r="T263" i="32"/>
  <c r="P263" i="32"/>
  <c r="AE263" i="32"/>
  <c r="AA263" i="32"/>
  <c r="W263" i="32"/>
  <c r="S263" i="32"/>
  <c r="O263" i="32"/>
  <c r="AD263" i="32"/>
  <c r="Z263" i="32"/>
  <c r="V263" i="32"/>
  <c r="R263" i="32"/>
  <c r="N263" i="32"/>
  <c r="AC263" i="32"/>
  <c r="Y263" i="32"/>
  <c r="U263" i="32"/>
  <c r="Q263" i="32"/>
  <c r="M263" i="32"/>
  <c r="AD89" i="32"/>
  <c r="Z89" i="32"/>
  <c r="V89" i="32"/>
  <c r="R89" i="32"/>
  <c r="N89" i="32"/>
  <c r="AC89" i="32"/>
  <c r="Y89" i="32"/>
  <c r="U89" i="32"/>
  <c r="Q89" i="32"/>
  <c r="AF89" i="32"/>
  <c r="AB89" i="32"/>
  <c r="X89" i="32"/>
  <c r="T89" i="32"/>
  <c r="P89" i="32"/>
  <c r="AE89" i="32"/>
  <c r="AA89" i="32"/>
  <c r="W89" i="32"/>
  <c r="S89" i="32"/>
  <c r="O89" i="32"/>
  <c r="AF87" i="32"/>
  <c r="AB87" i="32"/>
  <c r="X87" i="32"/>
  <c r="T87" i="32"/>
  <c r="P87" i="32"/>
  <c r="AE87" i="32"/>
  <c r="AA87" i="32"/>
  <c r="W87" i="32"/>
  <c r="S87" i="32"/>
  <c r="O87" i="32"/>
  <c r="AD87" i="32"/>
  <c r="Z87" i="32"/>
  <c r="V87" i="32"/>
  <c r="R87" i="32"/>
  <c r="N87" i="32"/>
  <c r="AC87" i="32"/>
  <c r="Y87" i="32"/>
  <c r="U87" i="32"/>
  <c r="Q87" i="32"/>
  <c r="AD97" i="32"/>
  <c r="Z97" i="32"/>
  <c r="V97" i="32"/>
  <c r="R97" i="32"/>
  <c r="N97" i="32"/>
  <c r="AC97" i="32"/>
  <c r="Y97" i="32"/>
  <c r="U97" i="32"/>
  <c r="Q97" i="32"/>
  <c r="AF97" i="32"/>
  <c r="AB97" i="32"/>
  <c r="X97" i="32"/>
  <c r="T97" i="32"/>
  <c r="P97" i="32"/>
  <c r="AE97" i="32"/>
  <c r="AA97" i="32"/>
  <c r="W97" i="32"/>
  <c r="S97" i="32"/>
  <c r="O97" i="32"/>
  <c r="AC96" i="32"/>
  <c r="AC280" i="32" s="1"/>
  <c r="Y96" i="32"/>
  <c r="Y280" i="32" s="1"/>
  <c r="U96" i="32"/>
  <c r="U280" i="32" s="1"/>
  <c r="Q96" i="32"/>
  <c r="Q280" i="32" s="1"/>
  <c r="M280" i="32"/>
  <c r="AF96" i="32"/>
  <c r="AF280" i="32" s="1"/>
  <c r="AB96" i="32"/>
  <c r="AB280" i="32" s="1"/>
  <c r="X96" i="32"/>
  <c r="X280" i="32" s="1"/>
  <c r="T96" i="32"/>
  <c r="T280" i="32" s="1"/>
  <c r="P96" i="32"/>
  <c r="P280" i="32" s="1"/>
  <c r="AE96" i="32"/>
  <c r="AE280" i="32" s="1"/>
  <c r="AA96" i="32"/>
  <c r="AA280" i="32" s="1"/>
  <c r="W96" i="32"/>
  <c r="W280" i="32" s="1"/>
  <c r="S96" i="32"/>
  <c r="S280" i="32" s="1"/>
  <c r="O96" i="32"/>
  <c r="O280" i="32" s="1"/>
  <c r="AD96" i="32"/>
  <c r="AD280" i="32" s="1"/>
  <c r="Z96" i="32"/>
  <c r="Z280" i="32" s="1"/>
  <c r="V96" i="32"/>
  <c r="V280" i="32" s="1"/>
  <c r="R96" i="32"/>
  <c r="R280" i="32" s="1"/>
  <c r="N96" i="32"/>
  <c r="N280" i="32" s="1"/>
  <c r="AC92" i="32"/>
  <c r="Y92" i="32"/>
  <c r="U92" i="32"/>
  <c r="Q92" i="32"/>
  <c r="AF92" i="32"/>
  <c r="AB92" i="32"/>
  <c r="X92" i="32"/>
  <c r="T92" i="32"/>
  <c r="P92" i="32"/>
  <c r="AE92" i="32"/>
  <c r="AA92" i="32"/>
  <c r="W92" i="32"/>
  <c r="S92" i="32"/>
  <c r="O92" i="32"/>
  <c r="AD92" i="32"/>
  <c r="Z92" i="32"/>
  <c r="V92" i="32"/>
  <c r="R92" i="32"/>
  <c r="N92" i="32"/>
  <c r="AF99" i="32"/>
  <c r="AB99" i="32"/>
  <c r="X99" i="32"/>
  <c r="T99" i="32"/>
  <c r="P99" i="32"/>
  <c r="AE99" i="32"/>
  <c r="AA99" i="32"/>
  <c r="W99" i="32"/>
  <c r="S99" i="32"/>
  <c r="O99" i="32"/>
  <c r="AD99" i="32"/>
  <c r="Z99" i="32"/>
  <c r="V99" i="32"/>
  <c r="R99" i="32"/>
  <c r="N99" i="32"/>
  <c r="AC99" i="32"/>
  <c r="Y99" i="32"/>
  <c r="U99" i="32"/>
  <c r="Q99" i="32"/>
  <c r="AC172" i="32"/>
  <c r="Y172" i="32"/>
  <c r="U172" i="32"/>
  <c r="Q172" i="32"/>
  <c r="AF172" i="32"/>
  <c r="AB172" i="32"/>
  <c r="X172" i="32"/>
  <c r="T172" i="32"/>
  <c r="P172" i="32"/>
  <c r="AE172" i="32"/>
  <c r="AA172" i="32"/>
  <c r="W172" i="32"/>
  <c r="S172" i="32"/>
  <c r="O172" i="32"/>
  <c r="AD172" i="32"/>
  <c r="Z172" i="32"/>
  <c r="V172" i="32"/>
  <c r="R172" i="32"/>
  <c r="N172" i="32"/>
  <c r="X81" i="32"/>
  <c r="AE204" i="32"/>
  <c r="AA204" i="32"/>
  <c r="W204" i="32"/>
  <c r="S204" i="32"/>
  <c r="O204" i="32"/>
  <c r="AD204" i="32"/>
  <c r="Z204" i="32"/>
  <c r="V204" i="32"/>
  <c r="R204" i="32"/>
  <c r="N204" i="32"/>
  <c r="AC204" i="32"/>
  <c r="Y204" i="32"/>
  <c r="U204" i="32"/>
  <c r="Q204" i="32"/>
  <c r="AF204" i="32"/>
  <c r="AB204" i="32"/>
  <c r="X204" i="32"/>
  <c r="T204" i="32"/>
  <c r="P204" i="32"/>
  <c r="AC206" i="32"/>
  <c r="Y206" i="32"/>
  <c r="U206" i="32"/>
  <c r="Q206" i="32"/>
  <c r="AF206" i="32"/>
  <c r="AB206" i="32"/>
  <c r="X206" i="32"/>
  <c r="T206" i="32"/>
  <c r="P206" i="32"/>
  <c r="AE206" i="32"/>
  <c r="AA206" i="32"/>
  <c r="W206" i="32"/>
  <c r="S206" i="32"/>
  <c r="O206" i="32"/>
  <c r="AD206" i="32"/>
  <c r="Z206" i="32"/>
  <c r="V206" i="32"/>
  <c r="R206" i="32"/>
  <c r="N206" i="32"/>
  <c r="Z65" i="32"/>
  <c r="Z57" i="32"/>
  <c r="V57" i="32"/>
  <c r="R57" i="32"/>
  <c r="N57" i="32"/>
  <c r="Y57" i="32"/>
  <c r="U57" i="32"/>
  <c r="Q57" i="32"/>
  <c r="X57" i="32"/>
  <c r="T57" i="32"/>
  <c r="P57" i="32"/>
  <c r="W57" i="32"/>
  <c r="S57" i="32"/>
  <c r="O57" i="32"/>
  <c r="X66" i="32"/>
  <c r="T66" i="32"/>
  <c r="P66" i="32"/>
  <c r="Y66" i="32"/>
  <c r="U66" i="32"/>
  <c r="Q66" i="32"/>
  <c r="S66" i="32"/>
  <c r="Z66" i="32"/>
  <c r="R66" i="32"/>
  <c r="W66" i="32"/>
  <c r="O66" i="32"/>
  <c r="V66" i="32"/>
  <c r="N66" i="32"/>
  <c r="X59" i="32"/>
  <c r="T59" i="32"/>
  <c r="P59" i="32"/>
  <c r="W59" i="32"/>
  <c r="S59" i="32"/>
  <c r="O59" i="32"/>
  <c r="Z59" i="32"/>
  <c r="V59" i="32"/>
  <c r="R59" i="32"/>
  <c r="N59" i="32"/>
  <c r="Y59" i="32"/>
  <c r="U59" i="32"/>
  <c r="Q59" i="32"/>
  <c r="W73" i="32"/>
  <c r="S73" i="32"/>
  <c r="O73" i="32"/>
  <c r="Z73" i="32"/>
  <c r="V73" i="32"/>
  <c r="R73" i="32"/>
  <c r="N73" i="32"/>
  <c r="X73" i="32"/>
  <c r="T73" i="32"/>
  <c r="P73" i="32"/>
  <c r="Y73" i="32"/>
  <c r="U73" i="32"/>
  <c r="Q73" i="32"/>
  <c r="Y67" i="32"/>
  <c r="W49" i="39" s="1"/>
  <c r="U67" i="32"/>
  <c r="S49" i="39" s="1"/>
  <c r="Q67" i="32"/>
  <c r="O49" i="39" s="1"/>
  <c r="Z67" i="32"/>
  <c r="X49" i="39" s="1"/>
  <c r="V67" i="32"/>
  <c r="T49" i="39" s="1"/>
  <c r="R67" i="32"/>
  <c r="P49" i="39" s="1"/>
  <c r="N67" i="32"/>
  <c r="L49" i="39" s="1"/>
  <c r="T67" i="32"/>
  <c r="R49" i="39" s="1"/>
  <c r="S67" i="32"/>
  <c r="Q49" i="39" s="1"/>
  <c r="X67" i="32"/>
  <c r="V49" i="39" s="1"/>
  <c r="P67" i="32"/>
  <c r="N49" i="39" s="1"/>
  <c r="W67" i="32"/>
  <c r="U49" i="39" s="1"/>
  <c r="O67" i="32"/>
  <c r="M49" i="39" s="1"/>
  <c r="Y64" i="32"/>
  <c r="Y241" i="32" s="1"/>
  <c r="U64" i="32"/>
  <c r="U241" i="32" s="1"/>
  <c r="Q64" i="32"/>
  <c r="Q241" i="32" s="1"/>
  <c r="X64" i="32"/>
  <c r="X241" i="32" s="1"/>
  <c r="T64" i="32"/>
  <c r="T241" i="32" s="1"/>
  <c r="P64" i="32"/>
  <c r="P241" i="32" s="1"/>
  <c r="W64" i="32"/>
  <c r="W241" i="32" s="1"/>
  <c r="S64" i="32"/>
  <c r="S241" i="32" s="1"/>
  <c r="O64" i="32"/>
  <c r="O241" i="32" s="1"/>
  <c r="Z64" i="32"/>
  <c r="Z241" i="32" s="1"/>
  <c r="V64" i="32"/>
  <c r="V241" i="32" s="1"/>
  <c r="R64" i="32"/>
  <c r="R241" i="32" s="1"/>
  <c r="N64" i="32"/>
  <c r="N241" i="32" s="1"/>
  <c r="Y9" i="32"/>
  <c r="U9" i="32"/>
  <c r="Q9" i="32"/>
  <c r="X9" i="32"/>
  <c r="T9" i="32"/>
  <c r="P9" i="32"/>
  <c r="E26" i="32"/>
  <c r="W9" i="32"/>
  <c r="S9" i="32"/>
  <c r="O9" i="32"/>
  <c r="Z9" i="32"/>
  <c r="V9" i="32"/>
  <c r="R9" i="32"/>
  <c r="N9" i="32"/>
  <c r="AC230" i="32"/>
  <c r="AC320" i="32" s="1"/>
  <c r="Y230" i="32"/>
  <c r="Y320" i="32" s="1"/>
  <c r="U230" i="32"/>
  <c r="U320" i="32" s="1"/>
  <c r="Q230" i="32"/>
  <c r="Q320" i="32" s="1"/>
  <c r="M320" i="32"/>
  <c r="AF230" i="32"/>
  <c r="AF320" i="32" s="1"/>
  <c r="AB230" i="32"/>
  <c r="AB320" i="32" s="1"/>
  <c r="X230" i="32"/>
  <c r="X320" i="32" s="1"/>
  <c r="T230" i="32"/>
  <c r="T320" i="32" s="1"/>
  <c r="P230" i="32"/>
  <c r="P320" i="32" s="1"/>
  <c r="AE230" i="32"/>
  <c r="AE320" i="32" s="1"/>
  <c r="AA230" i="32"/>
  <c r="AA320" i="32" s="1"/>
  <c r="W230" i="32"/>
  <c r="W320" i="32" s="1"/>
  <c r="S230" i="32"/>
  <c r="S320" i="32" s="1"/>
  <c r="O230" i="32"/>
  <c r="O320" i="32" s="1"/>
  <c r="AD230" i="32"/>
  <c r="AD320" i="32" s="1"/>
  <c r="Z230" i="32"/>
  <c r="Z320" i="32" s="1"/>
  <c r="V230" i="32"/>
  <c r="V320" i="32" s="1"/>
  <c r="R230" i="32"/>
  <c r="R320" i="32" s="1"/>
  <c r="N230" i="32"/>
  <c r="N320" i="32" s="1"/>
  <c r="AE112" i="32"/>
  <c r="AA112" i="32"/>
  <c r="W112" i="32"/>
  <c r="S112" i="32"/>
  <c r="O112" i="32"/>
  <c r="AD112" i="32"/>
  <c r="Z112" i="32"/>
  <c r="V112" i="32"/>
  <c r="R112" i="32"/>
  <c r="N112" i="32"/>
  <c r="AC112" i="32"/>
  <c r="Y112" i="32"/>
  <c r="U112" i="32"/>
  <c r="Q112" i="32"/>
  <c r="AF112" i="32"/>
  <c r="AB112" i="32"/>
  <c r="X112" i="32"/>
  <c r="T112" i="32"/>
  <c r="P112" i="32"/>
  <c r="T49" i="32"/>
  <c r="P49" i="32"/>
  <c r="S49" i="32"/>
  <c r="O49" i="32"/>
  <c r="R49" i="32"/>
  <c r="N49" i="32"/>
  <c r="U49" i="32"/>
  <c r="Q49" i="32"/>
  <c r="S48" i="32"/>
  <c r="O48" i="32"/>
  <c r="R48" i="32"/>
  <c r="N48" i="32"/>
  <c r="U48" i="32"/>
  <c r="Q48" i="32"/>
  <c r="T48" i="32"/>
  <c r="P48" i="32"/>
  <c r="R43" i="32"/>
  <c r="N43" i="32"/>
  <c r="U43" i="32"/>
  <c r="Q43" i="32"/>
  <c r="T43" i="32"/>
  <c r="P43" i="32"/>
  <c r="S43" i="32"/>
  <c r="O43" i="32"/>
  <c r="U42" i="32"/>
  <c r="Q42" i="32"/>
  <c r="T42" i="32"/>
  <c r="P42" i="32"/>
  <c r="S42" i="32"/>
  <c r="O42" i="32"/>
  <c r="R42" i="32"/>
  <c r="N42" i="32"/>
  <c r="AD222" i="32"/>
  <c r="Z222" i="32"/>
  <c r="V222" i="32"/>
  <c r="R222" i="32"/>
  <c r="N222" i="32"/>
  <c r="AC222" i="32"/>
  <c r="Y222" i="32"/>
  <c r="U222" i="32"/>
  <c r="Q222" i="32"/>
  <c r="AF222" i="32"/>
  <c r="AB222" i="32"/>
  <c r="X222" i="32"/>
  <c r="T222" i="32"/>
  <c r="P222" i="32"/>
  <c r="AE222" i="32"/>
  <c r="AA222" i="32"/>
  <c r="W222" i="32"/>
  <c r="S222" i="32"/>
  <c r="O222" i="32"/>
  <c r="AD187" i="32"/>
  <c r="Z187" i="32"/>
  <c r="V187" i="32"/>
  <c r="R187" i="32"/>
  <c r="N187" i="32"/>
  <c r="AC187" i="32"/>
  <c r="Y187" i="32"/>
  <c r="U187" i="32"/>
  <c r="Q187" i="32"/>
  <c r="AE187" i="32"/>
  <c r="AA187" i="32"/>
  <c r="W187" i="32"/>
  <c r="S187" i="32"/>
  <c r="O187" i="32"/>
  <c r="AB187" i="32"/>
  <c r="X187" i="32"/>
  <c r="T187" i="32"/>
  <c r="AF187" i="32"/>
  <c r="P187" i="32"/>
  <c r="AF190" i="32"/>
  <c r="AB190" i="32"/>
  <c r="X190" i="32"/>
  <c r="T190" i="32"/>
  <c r="P190" i="32"/>
  <c r="AE190" i="32"/>
  <c r="AA190" i="32"/>
  <c r="W190" i="32"/>
  <c r="S190" i="32"/>
  <c r="O190" i="32"/>
  <c r="AC190" i="32"/>
  <c r="Y190" i="32"/>
  <c r="U190" i="32"/>
  <c r="Q190" i="32"/>
  <c r="Z190" i="32"/>
  <c r="V190" i="32"/>
  <c r="R190" i="32"/>
  <c r="AD190" i="32"/>
  <c r="N190" i="32"/>
  <c r="AC195" i="32"/>
  <c r="Y195" i="32"/>
  <c r="U195" i="32"/>
  <c r="Q195" i="32"/>
  <c r="AF195" i="32"/>
  <c r="AB195" i="32"/>
  <c r="X195" i="32"/>
  <c r="T195" i="32"/>
  <c r="P195" i="32"/>
  <c r="AE195" i="32"/>
  <c r="AA195" i="32"/>
  <c r="W195" i="32"/>
  <c r="S195" i="32"/>
  <c r="O195" i="32"/>
  <c r="AD195" i="32"/>
  <c r="Z195" i="32"/>
  <c r="V195" i="32"/>
  <c r="R195" i="32"/>
  <c r="N195" i="32"/>
  <c r="AA14" i="32"/>
  <c r="AB1" i="32"/>
  <c r="AB26" i="32" s="1"/>
  <c r="W275" i="32"/>
  <c r="S275" i="32"/>
  <c r="O275" i="32"/>
  <c r="Z275" i="32"/>
  <c r="V275" i="32"/>
  <c r="R275" i="32"/>
  <c r="N275" i="32"/>
  <c r="Y275" i="32"/>
  <c r="U275" i="32"/>
  <c r="Q275" i="32"/>
  <c r="M275" i="32"/>
  <c r="X275" i="32"/>
  <c r="T275" i="32"/>
  <c r="P275" i="32"/>
  <c r="Z282" i="32"/>
  <c r="V282" i="32"/>
  <c r="R282" i="32"/>
  <c r="N282" i="32"/>
  <c r="Y282" i="32"/>
  <c r="U282" i="32"/>
  <c r="Q282" i="32"/>
  <c r="M282" i="32"/>
  <c r="X282" i="32"/>
  <c r="T282" i="32"/>
  <c r="P282" i="32"/>
  <c r="W282" i="32"/>
  <c r="S282" i="32"/>
  <c r="O282" i="32"/>
  <c r="E233" i="32"/>
  <c r="E183" i="32"/>
  <c r="AC148" i="32"/>
  <c r="Y148" i="32"/>
  <c r="U148" i="32"/>
  <c r="Q148" i="32"/>
  <c r="AF148" i="32"/>
  <c r="AB148" i="32"/>
  <c r="X148" i="32"/>
  <c r="T148" i="32"/>
  <c r="P148" i="32"/>
  <c r="AE148" i="32"/>
  <c r="AA148" i="32"/>
  <c r="W148" i="32"/>
  <c r="S148" i="32"/>
  <c r="O148" i="32"/>
  <c r="AD148" i="32"/>
  <c r="Z148" i="32"/>
  <c r="V148" i="32"/>
  <c r="R148" i="32"/>
  <c r="N148" i="32"/>
  <c r="AD141" i="32"/>
  <c r="Z141" i="32"/>
  <c r="V141" i="32"/>
  <c r="R141" i="32"/>
  <c r="N141" i="32"/>
  <c r="AC141" i="32"/>
  <c r="Y141" i="32"/>
  <c r="U141" i="32"/>
  <c r="Q141" i="32"/>
  <c r="AF141" i="32"/>
  <c r="AB141" i="32"/>
  <c r="X141" i="32"/>
  <c r="T141" i="32"/>
  <c r="P141" i="32"/>
  <c r="AE141" i="32"/>
  <c r="AA141" i="32"/>
  <c r="W141" i="32"/>
  <c r="S141" i="32"/>
  <c r="O141" i="32"/>
  <c r="AD149" i="32"/>
  <c r="Z149" i="32"/>
  <c r="V149" i="32"/>
  <c r="R149" i="32"/>
  <c r="N149" i="32"/>
  <c r="AC149" i="32"/>
  <c r="Y149" i="32"/>
  <c r="U149" i="32"/>
  <c r="Q149" i="32"/>
  <c r="AF149" i="32"/>
  <c r="AB149" i="32"/>
  <c r="X149" i="32"/>
  <c r="T149" i="32"/>
  <c r="P149" i="32"/>
  <c r="AE149" i="32"/>
  <c r="AA149" i="32"/>
  <c r="W149" i="32"/>
  <c r="S149" i="32"/>
  <c r="O149" i="32"/>
  <c r="AF143" i="32"/>
  <c r="AB143" i="32"/>
  <c r="X143" i="32"/>
  <c r="T143" i="32"/>
  <c r="P143" i="32"/>
  <c r="AE143" i="32"/>
  <c r="AA143" i="32"/>
  <c r="W143" i="32"/>
  <c r="S143" i="32"/>
  <c r="O143" i="32"/>
  <c r="AD143" i="32"/>
  <c r="Z143" i="32"/>
  <c r="V143" i="32"/>
  <c r="R143" i="32"/>
  <c r="N143" i="32"/>
  <c r="AC143" i="32"/>
  <c r="Y143" i="32"/>
  <c r="U143" i="32"/>
  <c r="Q143" i="32"/>
  <c r="AC127" i="32"/>
  <c r="Y127" i="32"/>
  <c r="U127" i="32"/>
  <c r="Q127" i="32"/>
  <c r="AF127" i="32"/>
  <c r="AB127" i="32"/>
  <c r="X127" i="32"/>
  <c r="T127" i="32"/>
  <c r="P127" i="32"/>
  <c r="AD127" i="32"/>
  <c r="Z127" i="32"/>
  <c r="V127" i="32"/>
  <c r="R127" i="32"/>
  <c r="N127" i="32"/>
  <c r="S127" i="32"/>
  <c r="AE127" i="32"/>
  <c r="O127" i="32"/>
  <c r="AA127" i="32"/>
  <c r="W127" i="32"/>
  <c r="AF130" i="32"/>
  <c r="AB130" i="32"/>
  <c r="X130" i="32"/>
  <c r="T130" i="32"/>
  <c r="P130" i="32"/>
  <c r="AE130" i="32"/>
  <c r="AA130" i="32"/>
  <c r="W130" i="32"/>
  <c r="S130" i="32"/>
  <c r="O130" i="32"/>
  <c r="AC130" i="32"/>
  <c r="Y130" i="32"/>
  <c r="U130" i="32"/>
  <c r="Q130" i="32"/>
  <c r="AD130" i="32"/>
  <c r="N130" i="32"/>
  <c r="Z130" i="32"/>
  <c r="V130" i="32"/>
  <c r="R130" i="32"/>
  <c r="X294" i="32"/>
  <c r="T294" i="32"/>
  <c r="P294" i="32"/>
  <c r="W294" i="32"/>
  <c r="S294" i="32"/>
  <c r="O294" i="32"/>
  <c r="V294" i="32"/>
  <c r="R294" i="32"/>
  <c r="N294" i="32"/>
  <c r="U294" i="32"/>
  <c r="Q294" i="32"/>
  <c r="M294" i="32"/>
  <c r="AC258" i="32"/>
  <c r="Y258" i="32"/>
  <c r="U258" i="32"/>
  <c r="Q258" i="32"/>
  <c r="M258" i="32"/>
  <c r="AF258" i="32"/>
  <c r="AB258" i="32"/>
  <c r="X258" i="32"/>
  <c r="T258" i="32"/>
  <c r="P258" i="32"/>
  <c r="AE258" i="32"/>
  <c r="AA258" i="32"/>
  <c r="W258" i="32"/>
  <c r="S258" i="32"/>
  <c r="O258" i="32"/>
  <c r="AD258" i="32"/>
  <c r="Z258" i="32"/>
  <c r="V258" i="32"/>
  <c r="R258" i="32"/>
  <c r="N258" i="32"/>
  <c r="AD101" i="32"/>
  <c r="Z101" i="32"/>
  <c r="V101" i="32"/>
  <c r="R101" i="32"/>
  <c r="N101" i="32"/>
  <c r="AC101" i="32"/>
  <c r="Y101" i="32"/>
  <c r="U101" i="32"/>
  <c r="Q101" i="32"/>
  <c r="AF101" i="32"/>
  <c r="AB101" i="32"/>
  <c r="X101" i="32"/>
  <c r="T101" i="32"/>
  <c r="P101" i="32"/>
  <c r="AE101" i="32"/>
  <c r="AA101" i="32"/>
  <c r="W101" i="32"/>
  <c r="S101" i="32"/>
  <c r="O101" i="32"/>
  <c r="AC296" i="32"/>
  <c r="Y296" i="32"/>
  <c r="U296" i="32"/>
  <c r="Q296" i="32"/>
  <c r="M296" i="32"/>
  <c r="AF296" i="32"/>
  <c r="AB296" i="32"/>
  <c r="X296" i="32"/>
  <c r="T296" i="32"/>
  <c r="P296" i="32"/>
  <c r="AE296" i="32"/>
  <c r="AA296" i="32"/>
  <c r="W296" i="32"/>
  <c r="S296" i="32"/>
  <c r="O296" i="32"/>
  <c r="AD296" i="32"/>
  <c r="Z296" i="32"/>
  <c r="V296" i="32"/>
  <c r="R296" i="32"/>
  <c r="N296" i="32"/>
  <c r="AC88" i="32"/>
  <c r="Y88" i="32"/>
  <c r="U88" i="32"/>
  <c r="Q88" i="32"/>
  <c r="AF88" i="32"/>
  <c r="AB88" i="32"/>
  <c r="X88" i="32"/>
  <c r="T88" i="32"/>
  <c r="P88" i="32"/>
  <c r="AE88" i="32"/>
  <c r="AA88" i="32"/>
  <c r="W88" i="32"/>
  <c r="S88" i="32"/>
  <c r="O88" i="32"/>
  <c r="AD88" i="32"/>
  <c r="Z88" i="32"/>
  <c r="V88" i="32"/>
  <c r="R88" i="32"/>
  <c r="N88" i="32"/>
  <c r="M325" i="32"/>
  <c r="AE90" i="32"/>
  <c r="AA90" i="32"/>
  <c r="W90" i="32"/>
  <c r="S90" i="32"/>
  <c r="O90" i="32"/>
  <c r="AD90" i="32"/>
  <c r="Z90" i="32"/>
  <c r="V90" i="32"/>
  <c r="R90" i="32"/>
  <c r="N90" i="32"/>
  <c r="AC90" i="32"/>
  <c r="Y90" i="32"/>
  <c r="U90" i="32"/>
  <c r="Q90" i="32"/>
  <c r="AF90" i="32"/>
  <c r="AB90" i="32"/>
  <c r="X90" i="32"/>
  <c r="T90" i="32"/>
  <c r="P90" i="32"/>
  <c r="AE174" i="32"/>
  <c r="AA174" i="32"/>
  <c r="W174" i="32"/>
  <c r="S174" i="32"/>
  <c r="O174" i="32"/>
  <c r="AD174" i="32"/>
  <c r="Z174" i="32"/>
  <c r="V174" i="32"/>
  <c r="R174" i="32"/>
  <c r="N174" i="32"/>
  <c r="AC174" i="32"/>
  <c r="Y174" i="32"/>
  <c r="U174" i="32"/>
  <c r="Q174" i="32"/>
  <c r="AF174" i="32"/>
  <c r="AB174" i="32"/>
  <c r="X174" i="32"/>
  <c r="T174" i="32"/>
  <c r="P174" i="32"/>
  <c r="AF205" i="32"/>
  <c r="AB205" i="32"/>
  <c r="X205" i="32"/>
  <c r="T205" i="32"/>
  <c r="P205" i="32"/>
  <c r="AE205" i="32"/>
  <c r="AA205" i="32"/>
  <c r="W205" i="32"/>
  <c r="S205" i="32"/>
  <c r="O205" i="32"/>
  <c r="AD205" i="32"/>
  <c r="Z205" i="32"/>
  <c r="V205" i="32"/>
  <c r="R205" i="32"/>
  <c r="N205" i="32"/>
  <c r="AC205" i="32"/>
  <c r="Y205" i="32"/>
  <c r="U205" i="32"/>
  <c r="Q205" i="32"/>
  <c r="X74" i="32"/>
  <c r="T74" i="32"/>
  <c r="P74" i="32"/>
  <c r="AA74" i="32"/>
  <c r="W74" i="32"/>
  <c r="S74" i="32"/>
  <c r="O74" i="32"/>
  <c r="Y74" i="32"/>
  <c r="U74" i="32"/>
  <c r="Q74" i="32"/>
  <c r="Z74" i="32"/>
  <c r="V74" i="32"/>
  <c r="R74" i="32"/>
  <c r="N74" i="32"/>
  <c r="Y71" i="32"/>
  <c r="U71" i="32"/>
  <c r="Q71" i="32"/>
  <c r="X71" i="32"/>
  <c r="T71" i="32"/>
  <c r="P71" i="32"/>
  <c r="Z71" i="32"/>
  <c r="V71" i="32"/>
  <c r="R71" i="32"/>
  <c r="N71" i="32"/>
  <c r="S71" i="32"/>
  <c r="O71" i="32"/>
  <c r="AA71" i="32"/>
  <c r="W71" i="32"/>
  <c r="AA62" i="32"/>
  <c r="W62" i="32"/>
  <c r="S62" i="32"/>
  <c r="O62" i="32"/>
  <c r="Z62" i="32"/>
  <c r="V62" i="32"/>
  <c r="R62" i="32"/>
  <c r="N62" i="32"/>
  <c r="Y62" i="32"/>
  <c r="U62" i="32"/>
  <c r="Q62" i="32"/>
  <c r="X62" i="32"/>
  <c r="T62" i="32"/>
  <c r="P62" i="32"/>
  <c r="Z61" i="32"/>
  <c r="V61" i="32"/>
  <c r="R61" i="32"/>
  <c r="N61" i="32"/>
  <c r="Y61" i="32"/>
  <c r="U61" i="32"/>
  <c r="Q61" i="32"/>
  <c r="X61" i="32"/>
  <c r="T61" i="32"/>
  <c r="P61" i="32"/>
  <c r="AA61" i="32"/>
  <c r="W61" i="32"/>
  <c r="S61" i="32"/>
  <c r="O61" i="32"/>
  <c r="AC118" i="32"/>
  <c r="Y118" i="32"/>
  <c r="U118" i="32"/>
  <c r="Q118" i="32"/>
  <c r="AF118" i="32"/>
  <c r="AB118" i="32"/>
  <c r="X118" i="32"/>
  <c r="T118" i="32"/>
  <c r="P118" i="32"/>
  <c r="AE118" i="32"/>
  <c r="AA118" i="32"/>
  <c r="W118" i="32"/>
  <c r="S118" i="32"/>
  <c r="O118" i="32"/>
  <c r="AD118" i="32"/>
  <c r="Z118" i="32"/>
  <c r="V118" i="32"/>
  <c r="R118" i="32"/>
  <c r="N118" i="32"/>
  <c r="AC110" i="32"/>
  <c r="Y110" i="32"/>
  <c r="U110" i="32"/>
  <c r="Q110" i="32"/>
  <c r="AF110" i="32"/>
  <c r="AB110" i="32"/>
  <c r="X110" i="32"/>
  <c r="T110" i="32"/>
  <c r="P110" i="32"/>
  <c r="AE110" i="32"/>
  <c r="AA110" i="32"/>
  <c r="W110" i="32"/>
  <c r="S110" i="32"/>
  <c r="O110" i="32"/>
  <c r="AD110" i="32"/>
  <c r="Z110" i="32"/>
  <c r="V110" i="32"/>
  <c r="R110" i="32"/>
  <c r="N110" i="32"/>
  <c r="AF299" i="32"/>
  <c r="AB299" i="32"/>
  <c r="X299" i="32"/>
  <c r="T299" i="32"/>
  <c r="P299" i="32"/>
  <c r="AA299" i="32"/>
  <c r="W299" i="32"/>
  <c r="Y299" i="32"/>
  <c r="U299" i="32"/>
  <c r="M299" i="32"/>
  <c r="AD299" i="32"/>
  <c r="N299" i="32"/>
  <c r="Z299" i="32"/>
  <c r="R299" i="32"/>
  <c r="AF117" i="32"/>
  <c r="AB117" i="32"/>
  <c r="X117" i="32"/>
  <c r="T117" i="32"/>
  <c r="P117" i="32"/>
  <c r="AE117" i="32"/>
  <c r="AA117" i="32"/>
  <c r="W117" i="32"/>
  <c r="S117" i="32"/>
  <c r="O117" i="32"/>
  <c r="AD117" i="32"/>
  <c r="Z117" i="32"/>
  <c r="V117" i="32"/>
  <c r="R117" i="32"/>
  <c r="N117" i="32"/>
  <c r="AC117" i="32"/>
  <c r="Y117" i="32"/>
  <c r="U117" i="32"/>
  <c r="Q117" i="32"/>
  <c r="T53" i="32"/>
  <c r="P53" i="32"/>
  <c r="S53" i="32"/>
  <c r="O53" i="32"/>
  <c r="R53" i="32"/>
  <c r="N53" i="32"/>
  <c r="U53" i="32"/>
  <c r="Q53" i="32"/>
  <c r="S52" i="32"/>
  <c r="O52" i="32"/>
  <c r="R52" i="32"/>
  <c r="N52" i="32"/>
  <c r="U52" i="32"/>
  <c r="Q52" i="32"/>
  <c r="T52" i="32"/>
  <c r="P52" i="32"/>
  <c r="R47" i="32"/>
  <c r="N47" i="32"/>
  <c r="U47" i="32"/>
  <c r="Q47" i="32"/>
  <c r="T47" i="32"/>
  <c r="P47" i="32"/>
  <c r="S47" i="32"/>
  <c r="O47" i="32"/>
  <c r="U46" i="32"/>
  <c r="Q46" i="32"/>
  <c r="T46" i="32"/>
  <c r="P46" i="32"/>
  <c r="S46" i="32"/>
  <c r="O46" i="32"/>
  <c r="R46" i="32"/>
  <c r="N46" i="32"/>
  <c r="AF220" i="32"/>
  <c r="AB220" i="32"/>
  <c r="X220" i="32"/>
  <c r="T220" i="32"/>
  <c r="P220" i="32"/>
  <c r="AE220" i="32"/>
  <c r="AA220" i="32"/>
  <c r="W220" i="32"/>
  <c r="S220" i="32"/>
  <c r="O220" i="32"/>
  <c r="AD220" i="32"/>
  <c r="Z220" i="32"/>
  <c r="V220" i="32"/>
  <c r="R220" i="32"/>
  <c r="N220" i="32"/>
  <c r="AC220" i="32"/>
  <c r="Y220" i="32"/>
  <c r="U220" i="32"/>
  <c r="Q220" i="32"/>
  <c r="AF216" i="32"/>
  <c r="AB216" i="32"/>
  <c r="X216" i="32"/>
  <c r="T216" i="32"/>
  <c r="P216" i="32"/>
  <c r="AE216" i="32"/>
  <c r="AA216" i="32"/>
  <c r="W216" i="32"/>
  <c r="S216" i="32"/>
  <c r="O216" i="32"/>
  <c r="AD216" i="32"/>
  <c r="Z216" i="32"/>
  <c r="V216" i="32"/>
  <c r="R216" i="32"/>
  <c r="N216" i="32"/>
  <c r="AC216" i="32"/>
  <c r="Y216" i="32"/>
  <c r="U216" i="32"/>
  <c r="Q216" i="32"/>
  <c r="AE215" i="32"/>
  <c r="AA215" i="32"/>
  <c r="W215" i="32"/>
  <c r="S215" i="32"/>
  <c r="O215" i="32"/>
  <c r="AD215" i="32"/>
  <c r="Z215" i="32"/>
  <c r="V215" i="32"/>
  <c r="R215" i="32"/>
  <c r="N215" i="32"/>
  <c r="AC215" i="32"/>
  <c r="Y215" i="32"/>
  <c r="U215" i="32"/>
  <c r="Q215" i="32"/>
  <c r="AF215" i="32"/>
  <c r="AB215" i="32"/>
  <c r="X215" i="32"/>
  <c r="T215" i="32"/>
  <c r="P215" i="32"/>
  <c r="AC221" i="32"/>
  <c r="Y221" i="32"/>
  <c r="U221" i="32"/>
  <c r="Q221" i="32"/>
  <c r="AF221" i="32"/>
  <c r="AB221" i="32"/>
  <c r="X221" i="32"/>
  <c r="T221" i="32"/>
  <c r="P221" i="32"/>
  <c r="AE221" i="32"/>
  <c r="AA221" i="32"/>
  <c r="W221" i="32"/>
  <c r="S221" i="32"/>
  <c r="O221" i="32"/>
  <c r="AD221" i="32"/>
  <c r="Z221" i="32"/>
  <c r="V221" i="32"/>
  <c r="R221" i="32"/>
  <c r="N221" i="32"/>
  <c r="AF185" i="32"/>
  <c r="AB185" i="32"/>
  <c r="X185" i="32"/>
  <c r="T185" i="32"/>
  <c r="P185" i="32"/>
  <c r="AE185" i="32"/>
  <c r="AA185" i="32"/>
  <c r="W185" i="32"/>
  <c r="S185" i="32"/>
  <c r="O185" i="32"/>
  <c r="AC185" i="32"/>
  <c r="Y185" i="32"/>
  <c r="U185" i="32"/>
  <c r="Q185" i="32"/>
  <c r="Z185" i="32"/>
  <c r="V185" i="32"/>
  <c r="R185" i="32"/>
  <c r="AD185" i="32"/>
  <c r="N185" i="32"/>
  <c r="AF198" i="32"/>
  <c r="AB198" i="32"/>
  <c r="X198" i="32"/>
  <c r="T198" i="32"/>
  <c r="P198" i="32"/>
  <c r="AE198" i="32"/>
  <c r="AA198" i="32"/>
  <c r="W198" i="32"/>
  <c r="S198" i="32"/>
  <c r="O198" i="32"/>
  <c r="AD198" i="32"/>
  <c r="Z198" i="32"/>
  <c r="V198" i="32"/>
  <c r="R198" i="32"/>
  <c r="N198" i="32"/>
  <c r="AC198" i="32"/>
  <c r="Y198" i="32"/>
  <c r="U198" i="32"/>
  <c r="Q198" i="32"/>
  <c r="AC191" i="32"/>
  <c r="Y191" i="32"/>
  <c r="U191" i="32"/>
  <c r="Q191" i="32"/>
  <c r="AF191" i="32"/>
  <c r="AB191" i="32"/>
  <c r="X191" i="32"/>
  <c r="T191" i="32"/>
  <c r="P191" i="32"/>
  <c r="AE191" i="32"/>
  <c r="AA191" i="32"/>
  <c r="W191" i="32"/>
  <c r="S191" i="32"/>
  <c r="AD191" i="32"/>
  <c r="Z191" i="32"/>
  <c r="V191" i="32"/>
  <c r="R191" i="32"/>
  <c r="N191" i="32"/>
  <c r="O191" i="32"/>
  <c r="AD196" i="32"/>
  <c r="Z196" i="32"/>
  <c r="V196" i="32"/>
  <c r="R196" i="32"/>
  <c r="N196" i="32"/>
  <c r="AC196" i="32"/>
  <c r="Y196" i="32"/>
  <c r="U196" i="32"/>
  <c r="Q196" i="32"/>
  <c r="AF196" i="32"/>
  <c r="AB196" i="32"/>
  <c r="X196" i="32"/>
  <c r="T196" i="32"/>
  <c r="P196" i="32"/>
  <c r="AE196" i="32"/>
  <c r="AA196" i="32"/>
  <c r="W196" i="32"/>
  <c r="S196" i="32"/>
  <c r="O196" i="32"/>
  <c r="AE189" i="32"/>
  <c r="AA189" i="32"/>
  <c r="W189" i="32"/>
  <c r="S189" i="32"/>
  <c r="O189" i="32"/>
  <c r="AD189" i="32"/>
  <c r="Z189" i="32"/>
  <c r="V189" i="32"/>
  <c r="R189" i="32"/>
  <c r="N189" i="32"/>
  <c r="AF189" i="32"/>
  <c r="AB189" i="32"/>
  <c r="X189" i="32"/>
  <c r="T189" i="32"/>
  <c r="P189" i="32"/>
  <c r="AC189" i="32"/>
  <c r="Y189" i="32"/>
  <c r="U189" i="32"/>
  <c r="Q189" i="32"/>
  <c r="Y25" i="32"/>
  <c r="U25" i="32"/>
  <c r="Q25" i="32"/>
  <c r="X25" i="32"/>
  <c r="T25" i="32"/>
  <c r="P25" i="32"/>
  <c r="W25" i="32"/>
  <c r="S25" i="32"/>
  <c r="O25" i="32"/>
  <c r="Z25" i="32"/>
  <c r="V25" i="32"/>
  <c r="R25" i="32"/>
  <c r="N25" i="32"/>
  <c r="X24" i="32"/>
  <c r="X254" i="32" s="1"/>
  <c r="T24" i="32"/>
  <c r="T254" i="32" s="1"/>
  <c r="P24" i="32"/>
  <c r="P254" i="32" s="1"/>
  <c r="W24" i="32"/>
  <c r="W254" i="32" s="1"/>
  <c r="S24" i="32"/>
  <c r="S254" i="32" s="1"/>
  <c r="O24" i="32"/>
  <c r="O254" i="32" s="1"/>
  <c r="Z24" i="32"/>
  <c r="Z254" i="32" s="1"/>
  <c r="V24" i="32"/>
  <c r="V254" i="32" s="1"/>
  <c r="R24" i="32"/>
  <c r="R254" i="32" s="1"/>
  <c r="N24" i="32"/>
  <c r="N254" i="32" s="1"/>
  <c r="Y24" i="32"/>
  <c r="Y254" i="32" s="1"/>
  <c r="U24" i="32"/>
  <c r="U254" i="32" s="1"/>
  <c r="Q24" i="32"/>
  <c r="Q254" i="32" s="1"/>
  <c r="M254" i="32"/>
  <c r="X12" i="32"/>
  <c r="X302" i="32" s="1"/>
  <c r="T12" i="32"/>
  <c r="T302" i="32" s="1"/>
  <c r="P12" i="32"/>
  <c r="P302" i="32" s="1"/>
  <c r="W12" i="32"/>
  <c r="W302" i="32" s="1"/>
  <c r="S12" i="32"/>
  <c r="S302" i="32" s="1"/>
  <c r="O12" i="32"/>
  <c r="O302" i="32" s="1"/>
  <c r="Z12" i="32"/>
  <c r="Z302" i="32" s="1"/>
  <c r="V12" i="32"/>
  <c r="V302" i="32" s="1"/>
  <c r="R12" i="32"/>
  <c r="R302" i="32" s="1"/>
  <c r="N12" i="32"/>
  <c r="N302" i="32" s="1"/>
  <c r="Y12" i="32"/>
  <c r="Y302" i="32" s="1"/>
  <c r="U12" i="32"/>
  <c r="U302" i="32" s="1"/>
  <c r="Q12" i="32"/>
  <c r="Q302" i="32" s="1"/>
  <c r="M302" i="32"/>
  <c r="X20" i="32"/>
  <c r="T20" i="32"/>
  <c r="P20" i="32"/>
  <c r="W20" i="32"/>
  <c r="S20" i="32"/>
  <c r="O20" i="32"/>
  <c r="Z20" i="32"/>
  <c r="V20" i="32"/>
  <c r="R20" i="32"/>
  <c r="N20" i="32"/>
  <c r="Y20" i="32"/>
  <c r="U20" i="32"/>
  <c r="Q20" i="32"/>
  <c r="W19" i="32"/>
  <c r="S19" i="32"/>
  <c r="O19" i="32"/>
  <c r="Z19" i="32"/>
  <c r="V19" i="32"/>
  <c r="R19" i="32"/>
  <c r="N19" i="32"/>
  <c r="Y19" i="32"/>
  <c r="U19" i="32"/>
  <c r="Q19" i="32"/>
  <c r="X19" i="32"/>
  <c r="T19" i="32"/>
  <c r="P19" i="32"/>
  <c r="W23" i="32"/>
  <c r="S23" i="32"/>
  <c r="O23" i="32"/>
  <c r="Z23" i="32"/>
  <c r="V23" i="32"/>
  <c r="R23" i="32"/>
  <c r="N23" i="32"/>
  <c r="Y23" i="32"/>
  <c r="U23" i="32"/>
  <c r="Q23" i="32"/>
  <c r="M252" i="32"/>
  <c r="X23" i="32"/>
  <c r="T23" i="32"/>
  <c r="P23" i="32"/>
  <c r="W11" i="32"/>
  <c r="W298" i="32" s="1"/>
  <c r="S11" i="32"/>
  <c r="S298" i="32" s="1"/>
  <c r="O11" i="32"/>
  <c r="O298" i="32" s="1"/>
  <c r="Z11" i="32"/>
  <c r="Z298" i="32" s="1"/>
  <c r="V11" i="32"/>
  <c r="V298" i="32" s="1"/>
  <c r="R11" i="32"/>
  <c r="R298" i="32" s="1"/>
  <c r="N11" i="32"/>
  <c r="N298" i="32" s="1"/>
  <c r="Y11" i="32"/>
  <c r="Y298" i="32" s="1"/>
  <c r="U11" i="32"/>
  <c r="U298" i="32" s="1"/>
  <c r="Q11" i="32"/>
  <c r="Q298" i="32" s="1"/>
  <c r="M298" i="32"/>
  <c r="X11" i="32"/>
  <c r="X298" i="32" s="1"/>
  <c r="T11" i="32"/>
  <c r="T298" i="32" s="1"/>
  <c r="P11" i="32"/>
  <c r="P298" i="32" s="1"/>
  <c r="Z18" i="32"/>
  <c r="V18" i="32"/>
  <c r="R18" i="32"/>
  <c r="N18" i="32"/>
  <c r="Y18" i="32"/>
  <c r="U18" i="32"/>
  <c r="Q18" i="32"/>
  <c r="X18" i="32"/>
  <c r="T18" i="32"/>
  <c r="P18" i="32"/>
  <c r="AA18" i="32"/>
  <c r="W18" i="32"/>
  <c r="S18" i="32"/>
  <c r="O18" i="32"/>
  <c r="E119" i="32"/>
  <c r="AD153" i="32"/>
  <c r="Z153" i="32"/>
  <c r="V153" i="32"/>
  <c r="R153" i="32"/>
  <c r="N153" i="32"/>
  <c r="AC153" i="32"/>
  <c r="Y153" i="32"/>
  <c r="U153" i="32"/>
  <c r="Q153" i="32"/>
  <c r="AF153" i="32"/>
  <c r="AB153" i="32"/>
  <c r="X153" i="32"/>
  <c r="T153" i="32"/>
  <c r="P153" i="32"/>
  <c r="AE153" i="32"/>
  <c r="AA153" i="32"/>
  <c r="W153" i="32"/>
  <c r="S153" i="32"/>
  <c r="O153" i="32"/>
  <c r="AC144" i="32"/>
  <c r="Y144" i="32"/>
  <c r="U144" i="32"/>
  <c r="Q144" i="32"/>
  <c r="AF144" i="32"/>
  <c r="AB144" i="32"/>
  <c r="X144" i="32"/>
  <c r="T144" i="32"/>
  <c r="P144" i="32"/>
  <c r="AE144" i="32"/>
  <c r="AA144" i="32"/>
  <c r="W144" i="32"/>
  <c r="S144" i="32"/>
  <c r="O144" i="32"/>
  <c r="AD144" i="32"/>
  <c r="Z144" i="32"/>
  <c r="V144" i="32"/>
  <c r="R144" i="32"/>
  <c r="N144" i="32"/>
  <c r="AE150" i="32"/>
  <c r="AA150" i="32"/>
  <c r="W150" i="32"/>
  <c r="S150" i="32"/>
  <c r="O150" i="32"/>
  <c r="AD150" i="32"/>
  <c r="Z150" i="32"/>
  <c r="V150" i="32"/>
  <c r="R150" i="32"/>
  <c r="N150" i="32"/>
  <c r="AC150" i="32"/>
  <c r="Y150" i="32"/>
  <c r="U150" i="32"/>
  <c r="Q150" i="32"/>
  <c r="AF150" i="32"/>
  <c r="AB150" i="32"/>
  <c r="X150" i="32"/>
  <c r="T150" i="32"/>
  <c r="P150" i="32"/>
  <c r="M277" i="32"/>
  <c r="AE182" i="32"/>
  <c r="AA182" i="32"/>
  <c r="W182" i="32"/>
  <c r="S182" i="32"/>
  <c r="O182" i="32"/>
  <c r="AD182" i="32"/>
  <c r="Z182" i="32"/>
  <c r="V182" i="32"/>
  <c r="R182" i="32"/>
  <c r="N182" i="32"/>
  <c r="AC182" i="32"/>
  <c r="Y182" i="32"/>
  <c r="U182" i="32"/>
  <c r="Q182" i="32"/>
  <c r="AF182" i="32"/>
  <c r="AB182" i="32"/>
  <c r="X182" i="32"/>
  <c r="T182" i="32"/>
  <c r="P182" i="32"/>
  <c r="AC180" i="32"/>
  <c r="Y180" i="32"/>
  <c r="U180" i="32"/>
  <c r="Q180" i="32"/>
  <c r="AF180" i="32"/>
  <c r="AB180" i="32"/>
  <c r="X180" i="32"/>
  <c r="T180" i="32"/>
  <c r="P180" i="32"/>
  <c r="AE180" i="32"/>
  <c r="AA180" i="32"/>
  <c r="W180" i="32"/>
  <c r="S180" i="32"/>
  <c r="O180" i="32"/>
  <c r="AD180" i="32"/>
  <c r="Z180" i="32"/>
  <c r="V180" i="32"/>
  <c r="R180" i="32"/>
  <c r="N180" i="32"/>
  <c r="AD181" i="32"/>
  <c r="Z181" i="32"/>
  <c r="V181" i="32"/>
  <c r="R181" i="32"/>
  <c r="N181" i="32"/>
  <c r="AC181" i="32"/>
  <c r="Y181" i="32"/>
  <c r="U181" i="32"/>
  <c r="Q181" i="32"/>
  <c r="AF181" i="32"/>
  <c r="AB181" i="32"/>
  <c r="X181" i="32"/>
  <c r="T181" i="32"/>
  <c r="P181" i="32"/>
  <c r="AE181" i="32"/>
  <c r="AA181" i="32"/>
  <c r="W181" i="32"/>
  <c r="S181" i="32"/>
  <c r="O181" i="32"/>
  <c r="AD123" i="32"/>
  <c r="AD268" i="32" s="1"/>
  <c r="Z123" i="32"/>
  <c r="Z268" i="32" s="1"/>
  <c r="V123" i="32"/>
  <c r="V268" i="32" s="1"/>
  <c r="R123" i="32"/>
  <c r="R268" i="32" s="1"/>
  <c r="N123" i="32"/>
  <c r="N268" i="32" s="1"/>
  <c r="AC123" i="32"/>
  <c r="AC268" i="32" s="1"/>
  <c r="Y123" i="32"/>
  <c r="Y268" i="32" s="1"/>
  <c r="U123" i="32"/>
  <c r="U268" i="32" s="1"/>
  <c r="Q123" i="32"/>
  <c r="Q268" i="32" s="1"/>
  <c r="M268" i="32"/>
  <c r="AF123" i="32"/>
  <c r="AF268" i="32" s="1"/>
  <c r="AB123" i="32"/>
  <c r="AB268" i="32" s="1"/>
  <c r="X123" i="32"/>
  <c r="X268" i="32" s="1"/>
  <c r="T123" i="32"/>
  <c r="T268" i="32" s="1"/>
  <c r="P123" i="32"/>
  <c r="P268" i="32" s="1"/>
  <c r="AE123" i="32"/>
  <c r="AE268" i="32" s="1"/>
  <c r="AA123" i="32"/>
  <c r="AA268" i="32" s="1"/>
  <c r="W123" i="32"/>
  <c r="W268" i="32" s="1"/>
  <c r="S123" i="32"/>
  <c r="S268" i="32" s="1"/>
  <c r="O123" i="32"/>
  <c r="O268" i="32" s="1"/>
  <c r="AC295" i="32"/>
  <c r="Y295" i="32"/>
  <c r="U295" i="32"/>
  <c r="Q295" i="32"/>
  <c r="M295" i="32"/>
  <c r="AF295" i="32"/>
  <c r="AB295" i="32"/>
  <c r="X295" i="32"/>
  <c r="T295" i="32"/>
  <c r="P295" i="32"/>
  <c r="AE295" i="32"/>
  <c r="AA295" i="32"/>
  <c r="W295" i="32"/>
  <c r="S295" i="32"/>
  <c r="O295" i="32"/>
  <c r="AD295" i="32"/>
  <c r="Z295" i="32"/>
  <c r="V295" i="32"/>
  <c r="R295" i="32"/>
  <c r="N295" i="32"/>
  <c r="AD128" i="32"/>
  <c r="Z128" i="32"/>
  <c r="V128" i="32"/>
  <c r="R128" i="32"/>
  <c r="N128" i="32"/>
  <c r="AC128" i="32"/>
  <c r="Y128" i="32"/>
  <c r="U128" i="32"/>
  <c r="Q128" i="32"/>
  <c r="AE128" i="32"/>
  <c r="AA128" i="32"/>
  <c r="W128" i="32"/>
  <c r="S128" i="32"/>
  <c r="O128" i="32"/>
  <c r="AB128" i="32"/>
  <c r="X128" i="32"/>
  <c r="T128" i="32"/>
  <c r="AF128" i="32"/>
  <c r="P128" i="32"/>
  <c r="AC121" i="32"/>
  <c r="Y121" i="32"/>
  <c r="U121" i="32"/>
  <c r="Q121" i="32"/>
  <c r="AF121" i="32"/>
  <c r="AB121" i="32"/>
  <c r="X121" i="32"/>
  <c r="T121" i="32"/>
  <c r="P121" i="32"/>
  <c r="AE121" i="32"/>
  <c r="AA121" i="32"/>
  <c r="W121" i="32"/>
  <c r="S121" i="32"/>
  <c r="O121" i="32"/>
  <c r="AD121" i="32"/>
  <c r="Z121" i="32"/>
  <c r="V121" i="32"/>
  <c r="R121" i="32"/>
  <c r="N121" i="32"/>
  <c r="AF103" i="32"/>
  <c r="AB103" i="32"/>
  <c r="X103" i="32"/>
  <c r="T103" i="32"/>
  <c r="P103" i="32"/>
  <c r="AE103" i="32"/>
  <c r="AA103" i="32"/>
  <c r="W103" i="32"/>
  <c r="S103" i="32"/>
  <c r="O103" i="32"/>
  <c r="AD103" i="32"/>
  <c r="Z103" i="32"/>
  <c r="V103" i="32"/>
  <c r="R103" i="32"/>
  <c r="N103" i="32"/>
  <c r="AC103" i="32"/>
  <c r="Y103" i="32"/>
  <c r="U103" i="32"/>
  <c r="Q103" i="32"/>
  <c r="AC100" i="32"/>
  <c r="Y100" i="32"/>
  <c r="U100" i="32"/>
  <c r="Q100" i="32"/>
  <c r="AF100" i="32"/>
  <c r="AB100" i="32"/>
  <c r="X100" i="32"/>
  <c r="T100" i="32"/>
  <c r="P100" i="32"/>
  <c r="AE100" i="32"/>
  <c r="AA100" i="32"/>
  <c r="W100" i="32"/>
  <c r="S100" i="32"/>
  <c r="O100" i="32"/>
  <c r="AD100" i="32"/>
  <c r="Z100" i="32"/>
  <c r="V100" i="32"/>
  <c r="R100" i="32"/>
  <c r="N100" i="32"/>
  <c r="AE98" i="32"/>
  <c r="AA98" i="32"/>
  <c r="W98" i="32"/>
  <c r="S98" i="32"/>
  <c r="O98" i="32"/>
  <c r="AD98" i="32"/>
  <c r="Z98" i="32"/>
  <c r="V98" i="32"/>
  <c r="R98" i="32"/>
  <c r="N98" i="32"/>
  <c r="AC98" i="32"/>
  <c r="Y98" i="32"/>
  <c r="U98" i="32"/>
  <c r="Q98" i="32"/>
  <c r="AF98" i="32"/>
  <c r="AB98" i="32"/>
  <c r="X98" i="32"/>
  <c r="T98" i="32"/>
  <c r="P98" i="32"/>
  <c r="AC104" i="32"/>
  <c r="Y104" i="32"/>
  <c r="U104" i="32"/>
  <c r="Q104" i="32"/>
  <c r="M270" i="32"/>
  <c r="AF104" i="32"/>
  <c r="AB104" i="32"/>
  <c r="X104" i="32"/>
  <c r="T104" i="32"/>
  <c r="P104" i="32"/>
  <c r="AE104" i="32"/>
  <c r="AA104" i="32"/>
  <c r="W104" i="32"/>
  <c r="S104" i="32"/>
  <c r="O104" i="32"/>
  <c r="AD104" i="32"/>
  <c r="Z104" i="32"/>
  <c r="V104" i="32"/>
  <c r="R104" i="32"/>
  <c r="N104" i="32"/>
  <c r="AD93" i="32"/>
  <c r="Z93" i="32"/>
  <c r="V93" i="32"/>
  <c r="R93" i="32"/>
  <c r="N93" i="32"/>
  <c r="AC93" i="32"/>
  <c r="Y93" i="32"/>
  <c r="U93" i="32"/>
  <c r="Q93" i="32"/>
  <c r="AF93" i="32"/>
  <c r="AB93" i="32"/>
  <c r="X93" i="32"/>
  <c r="T93" i="32"/>
  <c r="P93" i="32"/>
  <c r="AE93" i="32"/>
  <c r="AA93" i="32"/>
  <c r="W93" i="32"/>
  <c r="S93" i="32"/>
  <c r="O93" i="32"/>
  <c r="AD173" i="32"/>
  <c r="Z173" i="32"/>
  <c r="V173" i="32"/>
  <c r="R173" i="32"/>
  <c r="N173" i="32"/>
  <c r="AC173" i="32"/>
  <c r="Y173" i="32"/>
  <c r="U173" i="32"/>
  <c r="Q173" i="32"/>
  <c r="AF173" i="32"/>
  <c r="AB173" i="32"/>
  <c r="X173" i="32"/>
  <c r="T173" i="32"/>
  <c r="P173" i="32"/>
  <c r="AE173" i="32"/>
  <c r="AA173" i="32"/>
  <c r="W173" i="32"/>
  <c r="S173" i="32"/>
  <c r="O173" i="32"/>
  <c r="AD207" i="32"/>
  <c r="Z207" i="32"/>
  <c r="V207" i="32"/>
  <c r="R207" i="32"/>
  <c r="N207" i="32"/>
  <c r="AC207" i="32"/>
  <c r="Y207" i="32"/>
  <c r="U207" i="32"/>
  <c r="Q207" i="32"/>
  <c r="AF207" i="32"/>
  <c r="AB207" i="32"/>
  <c r="X207" i="32"/>
  <c r="T207" i="32"/>
  <c r="P207" i="32"/>
  <c r="AE207" i="32"/>
  <c r="AA207" i="32"/>
  <c r="W207" i="32"/>
  <c r="S207" i="32"/>
  <c r="O207" i="32"/>
  <c r="V59" i="31"/>
  <c r="O410" i="31"/>
  <c r="S410" i="31"/>
  <c r="W410" i="31"/>
  <c r="AA410" i="31"/>
  <c r="AE410" i="31"/>
  <c r="P410" i="31"/>
  <c r="T410" i="31"/>
  <c r="X410" i="31"/>
  <c r="AB410" i="31"/>
  <c r="AF410" i="31"/>
  <c r="Q410" i="31"/>
  <c r="U410" i="31"/>
  <c r="Y410" i="31"/>
  <c r="Y511" i="31" s="1"/>
  <c r="AC410" i="31"/>
  <c r="AC511" i="31" s="1"/>
  <c r="N410" i="31"/>
  <c r="N511" i="31" s="1"/>
  <c r="R410" i="31"/>
  <c r="V410" i="31"/>
  <c r="Z410" i="31"/>
  <c r="AD410" i="31"/>
  <c r="N409" i="31"/>
  <c r="R409" i="31"/>
  <c r="V409" i="31"/>
  <c r="Z409" i="31"/>
  <c r="AD409" i="31"/>
  <c r="O409" i="31"/>
  <c r="S409" i="31"/>
  <c r="W409" i="31"/>
  <c r="AA409" i="31"/>
  <c r="AE409" i="31"/>
  <c r="P409" i="31"/>
  <c r="T409" i="31"/>
  <c r="X409" i="31"/>
  <c r="AB409" i="31"/>
  <c r="AF409" i="31"/>
  <c r="Q409" i="31"/>
  <c r="U409" i="31"/>
  <c r="Y409" i="31"/>
  <c r="AC409" i="31"/>
  <c r="O414" i="31"/>
  <c r="S414" i="31"/>
  <c r="W414" i="31"/>
  <c r="AA414" i="31"/>
  <c r="AE414" i="31"/>
  <c r="P414" i="31"/>
  <c r="T414" i="31"/>
  <c r="X414" i="31"/>
  <c r="AB414" i="31"/>
  <c r="AF414" i="31"/>
  <c r="Q414" i="31"/>
  <c r="U414" i="31"/>
  <c r="Y414" i="31"/>
  <c r="AC414" i="31"/>
  <c r="N414" i="31"/>
  <c r="R414" i="31"/>
  <c r="V414" i="31"/>
  <c r="Z414" i="31"/>
  <c r="AD414" i="31"/>
  <c r="P419" i="31"/>
  <c r="T419" i="31"/>
  <c r="X419" i="31"/>
  <c r="AB419" i="31"/>
  <c r="AF419" i="31"/>
  <c r="O419" i="31"/>
  <c r="S419" i="31"/>
  <c r="W419" i="31"/>
  <c r="AA419" i="31"/>
  <c r="AE419" i="31"/>
  <c r="U419" i="31"/>
  <c r="AC419" i="31"/>
  <c r="N419" i="31"/>
  <c r="V419" i="31"/>
  <c r="AD419" i="31"/>
  <c r="Q419" i="31"/>
  <c r="Y419" i="31"/>
  <c r="R419" i="31"/>
  <c r="Z419" i="31"/>
  <c r="N417" i="31"/>
  <c r="R417" i="31"/>
  <c r="V417" i="31"/>
  <c r="Z417" i="31"/>
  <c r="AD417" i="31"/>
  <c r="Q417" i="31"/>
  <c r="U417" i="31"/>
  <c r="Y417" i="31"/>
  <c r="AC417" i="31"/>
  <c r="T417" i="31"/>
  <c r="AB417" i="31"/>
  <c r="O417" i="31"/>
  <c r="W417" i="31"/>
  <c r="AE417" i="31"/>
  <c r="P417" i="31"/>
  <c r="X417" i="31"/>
  <c r="AF417" i="31"/>
  <c r="S417" i="31"/>
  <c r="AA417" i="31"/>
  <c r="Q412" i="31"/>
  <c r="Q438" i="31" s="1"/>
  <c r="U412" i="31"/>
  <c r="U438" i="31" s="1"/>
  <c r="Y412" i="31"/>
  <c r="Y438" i="31" s="1"/>
  <c r="AC412" i="31"/>
  <c r="AC438" i="31" s="1"/>
  <c r="N412" i="31"/>
  <c r="N438" i="31" s="1"/>
  <c r="R412" i="31"/>
  <c r="R438" i="31" s="1"/>
  <c r="V412" i="31"/>
  <c r="V438" i="31" s="1"/>
  <c r="Z412" i="31"/>
  <c r="Z438" i="31" s="1"/>
  <c r="AD412" i="31"/>
  <c r="AD438" i="31" s="1"/>
  <c r="O412" i="31"/>
  <c r="O438" i="31" s="1"/>
  <c r="S412" i="31"/>
  <c r="S438" i="31" s="1"/>
  <c r="W412" i="31"/>
  <c r="W438" i="31" s="1"/>
  <c r="AA412" i="31"/>
  <c r="AA438" i="31" s="1"/>
  <c r="AE412" i="31"/>
  <c r="AE438" i="31" s="1"/>
  <c r="P412" i="31"/>
  <c r="P438" i="31" s="1"/>
  <c r="T412" i="31"/>
  <c r="T438" i="31" s="1"/>
  <c r="X412" i="31"/>
  <c r="X438" i="31" s="1"/>
  <c r="AB412" i="31"/>
  <c r="AB438" i="31" s="1"/>
  <c r="AF412" i="31"/>
  <c r="AF438" i="31" s="1"/>
  <c r="Q511" i="31"/>
  <c r="O418" i="31"/>
  <c r="S418" i="31"/>
  <c r="W418" i="31"/>
  <c r="AA418" i="31"/>
  <c r="AE418" i="31"/>
  <c r="N418" i="31"/>
  <c r="R418" i="31"/>
  <c r="V418" i="31"/>
  <c r="Z418" i="31"/>
  <c r="AD418" i="31"/>
  <c r="T418" i="31"/>
  <c r="AB418" i="31"/>
  <c r="U418" i="31"/>
  <c r="AC418" i="31"/>
  <c r="P418" i="31"/>
  <c r="X418" i="31"/>
  <c r="AF418" i="31"/>
  <c r="Q418" i="31"/>
  <c r="Y418" i="31"/>
  <c r="P411" i="31"/>
  <c r="T411" i="31"/>
  <c r="X411" i="31"/>
  <c r="AB411" i="31"/>
  <c r="AF411" i="31"/>
  <c r="Q411" i="31"/>
  <c r="U411" i="31"/>
  <c r="Y411" i="31"/>
  <c r="AC411" i="31"/>
  <c r="N411" i="31"/>
  <c r="R411" i="31"/>
  <c r="V411" i="31"/>
  <c r="Z411" i="31"/>
  <c r="AD411" i="31"/>
  <c r="O411" i="31"/>
  <c r="S411" i="31"/>
  <c r="W411" i="31"/>
  <c r="AA411" i="31"/>
  <c r="AE411" i="31"/>
  <c r="Q416" i="31"/>
  <c r="U416" i="31"/>
  <c r="Y416" i="31"/>
  <c r="AC416" i="31"/>
  <c r="P416" i="31"/>
  <c r="T416" i="31"/>
  <c r="X416" i="31"/>
  <c r="AB416" i="31"/>
  <c r="AF416" i="31"/>
  <c r="S416" i="31"/>
  <c r="AA416" i="31"/>
  <c r="N416" i="31"/>
  <c r="V416" i="31"/>
  <c r="AD416" i="31"/>
  <c r="O416" i="31"/>
  <c r="W416" i="31"/>
  <c r="AE416" i="31"/>
  <c r="R416" i="31"/>
  <c r="Z416" i="31"/>
  <c r="P415" i="31"/>
  <c r="T415" i="31"/>
  <c r="X415" i="31"/>
  <c r="AB415" i="31"/>
  <c r="AF415" i="31"/>
  <c r="O415" i="31"/>
  <c r="S415" i="31"/>
  <c r="W415" i="31"/>
  <c r="AA415" i="31"/>
  <c r="AE415" i="31"/>
  <c r="Q415" i="31"/>
  <c r="Y415" i="31"/>
  <c r="R415" i="31"/>
  <c r="Z415" i="31"/>
  <c r="U415" i="31"/>
  <c r="AC415" i="31"/>
  <c r="N415" i="31"/>
  <c r="V415" i="31"/>
  <c r="AD415" i="31"/>
  <c r="N413" i="31"/>
  <c r="R413" i="31"/>
  <c r="V413" i="31"/>
  <c r="Z413" i="31"/>
  <c r="AD413" i="31"/>
  <c r="O413" i="31"/>
  <c r="S413" i="31"/>
  <c r="W413" i="31"/>
  <c r="AA413" i="31"/>
  <c r="AE413" i="31"/>
  <c r="P413" i="31"/>
  <c r="T413" i="31"/>
  <c r="X413" i="31"/>
  <c r="AB413" i="31"/>
  <c r="AF413" i="31"/>
  <c r="Q413" i="31"/>
  <c r="U413" i="31"/>
  <c r="Y413" i="31"/>
  <c r="AC413" i="31"/>
  <c r="N383" i="31"/>
  <c r="R383" i="31"/>
  <c r="V383" i="31"/>
  <c r="Z383" i="31"/>
  <c r="AD383" i="31"/>
  <c r="O383" i="31"/>
  <c r="S383" i="31"/>
  <c r="W383" i="31"/>
  <c r="AA383" i="31"/>
  <c r="AE383" i="31"/>
  <c r="P383" i="31"/>
  <c r="T383" i="31"/>
  <c r="X383" i="31"/>
  <c r="AB383" i="31"/>
  <c r="AF383" i="31"/>
  <c r="Q383" i="31"/>
  <c r="U383" i="31"/>
  <c r="Y383" i="31"/>
  <c r="AC383" i="31"/>
  <c r="Q386" i="31"/>
  <c r="U386" i="31"/>
  <c r="Y386" i="31"/>
  <c r="AC386" i="31"/>
  <c r="N386" i="31"/>
  <c r="R386" i="31"/>
  <c r="V386" i="31"/>
  <c r="Z386" i="31"/>
  <c r="AD386" i="31"/>
  <c r="O386" i="31"/>
  <c r="S386" i="31"/>
  <c r="W386" i="31"/>
  <c r="AA386" i="31"/>
  <c r="AE386" i="31"/>
  <c r="P386" i="31"/>
  <c r="T386" i="31"/>
  <c r="X386" i="31"/>
  <c r="AB386" i="31"/>
  <c r="AF386" i="31"/>
  <c r="O384" i="31"/>
  <c r="S384" i="31"/>
  <c r="W384" i="31"/>
  <c r="AA384" i="31"/>
  <c r="AE384" i="31"/>
  <c r="P384" i="31"/>
  <c r="T384" i="31"/>
  <c r="X384" i="31"/>
  <c r="AB384" i="31"/>
  <c r="AF384" i="31"/>
  <c r="Q384" i="31"/>
  <c r="U384" i="31"/>
  <c r="Y384" i="31"/>
  <c r="AC384" i="31"/>
  <c r="N384" i="31"/>
  <c r="R384" i="31"/>
  <c r="V384" i="31"/>
  <c r="Z384" i="31"/>
  <c r="AD384" i="31"/>
  <c r="P389" i="31"/>
  <c r="T389" i="31"/>
  <c r="X389" i="31"/>
  <c r="AB389" i="31"/>
  <c r="AF389" i="31"/>
  <c r="Q389" i="31"/>
  <c r="U389" i="31"/>
  <c r="Y389" i="31"/>
  <c r="AC389" i="31"/>
  <c r="N389" i="31"/>
  <c r="R389" i="31"/>
  <c r="V389" i="31"/>
  <c r="Z389" i="31"/>
  <c r="AD389" i="31"/>
  <c r="O389" i="31"/>
  <c r="S389" i="31"/>
  <c r="W389" i="31"/>
  <c r="AA389" i="31"/>
  <c r="AE389" i="31"/>
  <c r="P385" i="31"/>
  <c r="P448" i="31" s="1"/>
  <c r="T385" i="31"/>
  <c r="T448" i="31" s="1"/>
  <c r="X385" i="31"/>
  <c r="X448" i="31" s="1"/>
  <c r="AB385" i="31"/>
  <c r="AB448" i="31" s="1"/>
  <c r="AF385" i="31"/>
  <c r="AF448" i="31" s="1"/>
  <c r="Q385" i="31"/>
  <c r="Q448" i="31" s="1"/>
  <c r="U385" i="31"/>
  <c r="Y385" i="31"/>
  <c r="Y448" i="31" s="1"/>
  <c r="AC385" i="31"/>
  <c r="AC448" i="31" s="1"/>
  <c r="N385" i="31"/>
  <c r="N448" i="31" s="1"/>
  <c r="R385" i="31"/>
  <c r="R448" i="31" s="1"/>
  <c r="V385" i="31"/>
  <c r="V448" i="31" s="1"/>
  <c r="Z385" i="31"/>
  <c r="Z448" i="31" s="1"/>
  <c r="AD385" i="31"/>
  <c r="AD448" i="31" s="1"/>
  <c r="O385" i="31"/>
  <c r="O448" i="31" s="1"/>
  <c r="S385" i="31"/>
  <c r="S448" i="31" s="1"/>
  <c r="W385" i="31"/>
  <c r="W448" i="31" s="1"/>
  <c r="AA385" i="31"/>
  <c r="AA448" i="31" s="1"/>
  <c r="AE385" i="31"/>
  <c r="AE448" i="31" s="1"/>
  <c r="O388" i="31"/>
  <c r="O467" i="31" s="1"/>
  <c r="S388" i="31"/>
  <c r="S467" i="31" s="1"/>
  <c r="W388" i="31"/>
  <c r="W467" i="31" s="1"/>
  <c r="AA388" i="31"/>
  <c r="AA467" i="31" s="1"/>
  <c r="AE388" i="31"/>
  <c r="AE467" i="31" s="1"/>
  <c r="P388" i="31"/>
  <c r="P467" i="31" s="1"/>
  <c r="T388" i="31"/>
  <c r="T467" i="31" s="1"/>
  <c r="X388" i="31"/>
  <c r="X467" i="31" s="1"/>
  <c r="AB388" i="31"/>
  <c r="AB467" i="31" s="1"/>
  <c r="AF388" i="31"/>
  <c r="AF467" i="31" s="1"/>
  <c r="Q388" i="31"/>
  <c r="Q467" i="31" s="1"/>
  <c r="U388" i="31"/>
  <c r="Y388" i="31"/>
  <c r="Y467" i="31" s="1"/>
  <c r="AC388" i="31"/>
  <c r="AC467" i="31" s="1"/>
  <c r="N388" i="31"/>
  <c r="N467" i="31" s="1"/>
  <c r="R388" i="31"/>
  <c r="R467" i="31" s="1"/>
  <c r="V388" i="31"/>
  <c r="V467" i="31" s="1"/>
  <c r="Z388" i="31"/>
  <c r="Z467" i="31" s="1"/>
  <c r="AD388" i="31"/>
  <c r="AD467" i="31" s="1"/>
  <c r="N387" i="31"/>
  <c r="R387" i="31"/>
  <c r="V387" i="31"/>
  <c r="Z387" i="31"/>
  <c r="AD387" i="31"/>
  <c r="O387" i="31"/>
  <c r="S387" i="31"/>
  <c r="W387" i="31"/>
  <c r="AA387" i="31"/>
  <c r="AE387" i="31"/>
  <c r="P387" i="31"/>
  <c r="T387" i="31"/>
  <c r="X387" i="31"/>
  <c r="AB387" i="31"/>
  <c r="AF387" i="31"/>
  <c r="Q387" i="31"/>
  <c r="U387" i="31"/>
  <c r="Y387" i="31"/>
  <c r="AC387" i="31"/>
  <c r="O311" i="31"/>
  <c r="S311" i="31"/>
  <c r="W311" i="31"/>
  <c r="AA311" i="31"/>
  <c r="AE311" i="31"/>
  <c r="P311" i="31"/>
  <c r="T311" i="31"/>
  <c r="X311" i="31"/>
  <c r="AB311" i="31"/>
  <c r="AF311" i="31"/>
  <c r="Q311" i="31"/>
  <c r="U311" i="31"/>
  <c r="Y311" i="31"/>
  <c r="AC311" i="31"/>
  <c r="N311" i="31"/>
  <c r="R311" i="31"/>
  <c r="V311" i="31"/>
  <c r="Z311" i="31"/>
  <c r="AD311" i="31"/>
  <c r="N310" i="31"/>
  <c r="R310" i="31"/>
  <c r="V310" i="31"/>
  <c r="Z310" i="31"/>
  <c r="AD310" i="31"/>
  <c r="O310" i="31"/>
  <c r="S310" i="31"/>
  <c r="W310" i="31"/>
  <c r="AA310" i="31"/>
  <c r="AE310" i="31"/>
  <c r="P310" i="31"/>
  <c r="T310" i="31"/>
  <c r="X310" i="31"/>
  <c r="AB310" i="31"/>
  <c r="AF310" i="31"/>
  <c r="Q310" i="31"/>
  <c r="U310" i="31"/>
  <c r="Y310" i="31"/>
  <c r="AC310" i="31"/>
  <c r="Y53" i="31"/>
  <c r="U59" i="31"/>
  <c r="P267" i="31"/>
  <c r="T267" i="31"/>
  <c r="X267" i="31"/>
  <c r="AB267" i="31"/>
  <c r="AF267" i="31"/>
  <c r="Q267" i="31"/>
  <c r="U267" i="31"/>
  <c r="Y267" i="31"/>
  <c r="AC267" i="31"/>
  <c r="N267" i="31"/>
  <c r="R267" i="31"/>
  <c r="V267" i="31"/>
  <c r="Z267" i="31"/>
  <c r="AD267" i="31"/>
  <c r="O267" i="31"/>
  <c r="S267" i="31"/>
  <c r="W267" i="31"/>
  <c r="AA267" i="31"/>
  <c r="AE267" i="31"/>
  <c r="Q268" i="31"/>
  <c r="U268" i="31"/>
  <c r="Y268" i="31"/>
  <c r="AC268" i="31"/>
  <c r="N268" i="31"/>
  <c r="R268" i="31"/>
  <c r="V268" i="31"/>
  <c r="Z268" i="31"/>
  <c r="AD268" i="31"/>
  <c r="O268" i="31"/>
  <c r="S268" i="31"/>
  <c r="W268" i="31"/>
  <c r="AA268" i="31"/>
  <c r="AE268" i="31"/>
  <c r="P268" i="31"/>
  <c r="T268" i="31"/>
  <c r="X268" i="31"/>
  <c r="AB268" i="31"/>
  <c r="AF268" i="31"/>
  <c r="O266" i="31"/>
  <c r="S266" i="31"/>
  <c r="W266" i="31"/>
  <c r="AA266" i="31"/>
  <c r="AE266" i="31"/>
  <c r="P266" i="31"/>
  <c r="T266" i="31"/>
  <c r="X266" i="31"/>
  <c r="AB266" i="31"/>
  <c r="AF266" i="31"/>
  <c r="Q266" i="31"/>
  <c r="U266" i="31"/>
  <c r="Y266" i="31"/>
  <c r="AC266" i="31"/>
  <c r="N266" i="31"/>
  <c r="R266" i="31"/>
  <c r="V266" i="31"/>
  <c r="Z266" i="31"/>
  <c r="AD266" i="31"/>
  <c r="Q272" i="31"/>
  <c r="U272" i="31"/>
  <c r="Y272" i="31"/>
  <c r="AC272" i="31"/>
  <c r="N272" i="31"/>
  <c r="R272" i="31"/>
  <c r="V272" i="31"/>
  <c r="Z272" i="31"/>
  <c r="AD272" i="31"/>
  <c r="O272" i="31"/>
  <c r="S272" i="31"/>
  <c r="W272" i="31"/>
  <c r="AA272" i="31"/>
  <c r="AE272" i="31"/>
  <c r="P272" i="31"/>
  <c r="T272" i="31"/>
  <c r="X272" i="31"/>
  <c r="AB272" i="31"/>
  <c r="AF272" i="31"/>
  <c r="N265" i="31"/>
  <c r="R265" i="31"/>
  <c r="V265" i="31"/>
  <c r="Z265" i="31"/>
  <c r="AD265" i="31"/>
  <c r="O265" i="31"/>
  <c r="S265" i="31"/>
  <c r="W265" i="31"/>
  <c r="AA265" i="31"/>
  <c r="AE265" i="31"/>
  <c r="P265" i="31"/>
  <c r="T265" i="31"/>
  <c r="X265" i="31"/>
  <c r="AB265" i="31"/>
  <c r="AF265" i="31"/>
  <c r="Q265" i="31"/>
  <c r="U265" i="31"/>
  <c r="Y265" i="31"/>
  <c r="AC265" i="31"/>
  <c r="O270" i="31"/>
  <c r="S270" i="31"/>
  <c r="W270" i="31"/>
  <c r="AA270" i="31"/>
  <c r="AE270" i="31"/>
  <c r="P270" i="31"/>
  <c r="T270" i="31"/>
  <c r="X270" i="31"/>
  <c r="AB270" i="31"/>
  <c r="AF270" i="31"/>
  <c r="Q270" i="31"/>
  <c r="U270" i="31"/>
  <c r="Y270" i="31"/>
  <c r="AC270" i="31"/>
  <c r="N270" i="31"/>
  <c r="R270" i="31"/>
  <c r="V270" i="31"/>
  <c r="Z270" i="31"/>
  <c r="AD270" i="31"/>
  <c r="P271" i="31"/>
  <c r="T271" i="31"/>
  <c r="X271" i="31"/>
  <c r="AB271" i="31"/>
  <c r="AF271" i="31"/>
  <c r="Q271" i="31"/>
  <c r="U271" i="31"/>
  <c r="Y271" i="31"/>
  <c r="AC271" i="31"/>
  <c r="N271" i="31"/>
  <c r="R271" i="31"/>
  <c r="V271" i="31"/>
  <c r="Z271" i="31"/>
  <c r="AD271" i="31"/>
  <c r="O271" i="31"/>
  <c r="S271" i="31"/>
  <c r="W271" i="31"/>
  <c r="AA271" i="31"/>
  <c r="AE271" i="31"/>
  <c r="N273" i="31"/>
  <c r="R273" i="31"/>
  <c r="V273" i="31"/>
  <c r="Z273" i="31"/>
  <c r="AD273" i="31"/>
  <c r="O273" i="31"/>
  <c r="S273" i="31"/>
  <c r="W273" i="31"/>
  <c r="AA273" i="31"/>
  <c r="AE273" i="31"/>
  <c r="P273" i="31"/>
  <c r="T273" i="31"/>
  <c r="X273" i="31"/>
  <c r="AB273" i="31"/>
  <c r="AF273" i="31"/>
  <c r="Q273" i="31"/>
  <c r="U273" i="31"/>
  <c r="Y273" i="31"/>
  <c r="AC273" i="31"/>
  <c r="N269" i="31"/>
  <c r="R269" i="31"/>
  <c r="V269" i="31"/>
  <c r="Z269" i="31"/>
  <c r="AD269" i="31"/>
  <c r="O269" i="31"/>
  <c r="S269" i="31"/>
  <c r="W269" i="31"/>
  <c r="AA269" i="31"/>
  <c r="AE269" i="31"/>
  <c r="P269" i="31"/>
  <c r="T269" i="31"/>
  <c r="X269" i="31"/>
  <c r="AB269" i="31"/>
  <c r="AF269" i="31"/>
  <c r="Q269" i="31"/>
  <c r="U269" i="31"/>
  <c r="Y269" i="31"/>
  <c r="AC269" i="31"/>
  <c r="AA381" i="31"/>
  <c r="W381" i="31"/>
  <c r="X381" i="31"/>
  <c r="V381" i="31"/>
  <c r="X372" i="31"/>
  <c r="Q372" i="31"/>
  <c r="N372" i="31"/>
  <c r="AD372" i="31"/>
  <c r="U381" i="31"/>
  <c r="AE381" i="31"/>
  <c r="T381" i="31"/>
  <c r="N381" i="31"/>
  <c r="P185" i="31"/>
  <c r="T185" i="31"/>
  <c r="X185" i="31"/>
  <c r="AB185" i="31"/>
  <c r="AF185" i="31"/>
  <c r="Q185" i="31"/>
  <c r="U185" i="31"/>
  <c r="Y185" i="31"/>
  <c r="AC185" i="31"/>
  <c r="N185" i="31"/>
  <c r="R185" i="31"/>
  <c r="V185" i="31"/>
  <c r="O185" i="31"/>
  <c r="S185" i="31"/>
  <c r="W185" i="31"/>
  <c r="AA185" i="31"/>
  <c r="AE185" i="31"/>
  <c r="AD185" i="31"/>
  <c r="Z185" i="31"/>
  <c r="N187" i="31"/>
  <c r="R187" i="31"/>
  <c r="V187" i="31"/>
  <c r="Z187" i="31"/>
  <c r="AD187" i="31"/>
  <c r="Q187" i="31"/>
  <c r="U187" i="31"/>
  <c r="Y187" i="31"/>
  <c r="AC187" i="31"/>
  <c r="S187" i="31"/>
  <c r="AA187" i="31"/>
  <c r="T187" i="31"/>
  <c r="AB187" i="31"/>
  <c r="O187" i="31"/>
  <c r="W187" i="31"/>
  <c r="AE187" i="31"/>
  <c r="P187" i="31"/>
  <c r="X187" i="31"/>
  <c r="AF187" i="31"/>
  <c r="P180" i="31"/>
  <c r="T180" i="31"/>
  <c r="X180" i="31"/>
  <c r="AB180" i="31"/>
  <c r="AF180" i="31"/>
  <c r="Q180" i="31"/>
  <c r="U180" i="31"/>
  <c r="Y180" i="31"/>
  <c r="AC180" i="31"/>
  <c r="N180" i="31"/>
  <c r="R180" i="31"/>
  <c r="V180" i="31"/>
  <c r="Z180" i="31"/>
  <c r="AD180" i="31"/>
  <c r="O180" i="31"/>
  <c r="S180" i="31"/>
  <c r="W180" i="31"/>
  <c r="AA180" i="31"/>
  <c r="AE180" i="31"/>
  <c r="N182" i="31"/>
  <c r="R182" i="31"/>
  <c r="V182" i="31"/>
  <c r="Z182" i="31"/>
  <c r="AD182" i="31"/>
  <c r="O182" i="31"/>
  <c r="S182" i="31"/>
  <c r="W182" i="31"/>
  <c r="AA182" i="31"/>
  <c r="AE182" i="31"/>
  <c r="P182" i="31"/>
  <c r="T182" i="31"/>
  <c r="X182" i="31"/>
  <c r="AB182" i="31"/>
  <c r="AF182" i="31"/>
  <c r="Q182" i="31"/>
  <c r="U182" i="31"/>
  <c r="Y182" i="31"/>
  <c r="AC182" i="31"/>
  <c r="N191" i="31"/>
  <c r="R191" i="31"/>
  <c r="V191" i="31"/>
  <c r="Z191" i="31"/>
  <c r="AD191" i="31"/>
  <c r="Q191" i="31"/>
  <c r="U191" i="31"/>
  <c r="Y191" i="31"/>
  <c r="AC191" i="31"/>
  <c r="T191" i="31"/>
  <c r="AB191" i="31"/>
  <c r="O191" i="31"/>
  <c r="W191" i="31"/>
  <c r="AE191" i="31"/>
  <c r="P191" i="31"/>
  <c r="X191" i="31"/>
  <c r="AF191" i="31"/>
  <c r="S191" i="31"/>
  <c r="AA191" i="31"/>
  <c r="O184" i="31"/>
  <c r="S184" i="31"/>
  <c r="W184" i="31"/>
  <c r="AA184" i="31"/>
  <c r="AE184" i="31"/>
  <c r="P184" i="31"/>
  <c r="T184" i="31"/>
  <c r="X184" i="31"/>
  <c r="AB184" i="31"/>
  <c r="AF184" i="31"/>
  <c r="Q184" i="31"/>
  <c r="U184" i="31"/>
  <c r="Y184" i="31"/>
  <c r="AC184" i="31"/>
  <c r="N184" i="31"/>
  <c r="R184" i="31"/>
  <c r="V184" i="31"/>
  <c r="Z184" i="31"/>
  <c r="AD184" i="31"/>
  <c r="N198" i="31"/>
  <c r="R198" i="31"/>
  <c r="V198" i="31"/>
  <c r="Z198" i="31"/>
  <c r="AD198" i="31"/>
  <c r="O198" i="31"/>
  <c r="S198" i="31"/>
  <c r="W198" i="31"/>
  <c r="AA198" i="31"/>
  <c r="AE198" i="31"/>
  <c r="P198" i="31"/>
  <c r="T198" i="31"/>
  <c r="X198" i="31"/>
  <c r="AB198" i="31"/>
  <c r="AF198" i="31"/>
  <c r="Q198" i="31"/>
  <c r="U198" i="31"/>
  <c r="Y198" i="31"/>
  <c r="AC198" i="31"/>
  <c r="Q197" i="31"/>
  <c r="U197" i="31"/>
  <c r="Y197" i="31"/>
  <c r="AC197" i="31"/>
  <c r="N197" i="31"/>
  <c r="R197" i="31"/>
  <c r="V197" i="31"/>
  <c r="Z197" i="31"/>
  <c r="AD197" i="31"/>
  <c r="O197" i="31"/>
  <c r="S197" i="31"/>
  <c r="W197" i="31"/>
  <c r="AA197" i="31"/>
  <c r="AE197" i="31"/>
  <c r="P197" i="31"/>
  <c r="T197" i="31"/>
  <c r="X197" i="31"/>
  <c r="AB197" i="31"/>
  <c r="AF197" i="31"/>
  <c r="Q181" i="31"/>
  <c r="U181" i="31"/>
  <c r="Y181" i="31"/>
  <c r="AC181" i="31"/>
  <c r="N181" i="31"/>
  <c r="R181" i="31"/>
  <c r="V181" i="31"/>
  <c r="Z181" i="31"/>
  <c r="AD181" i="31"/>
  <c r="O181" i="31"/>
  <c r="S181" i="31"/>
  <c r="W181" i="31"/>
  <c r="AA181" i="31"/>
  <c r="AE181" i="31"/>
  <c r="P181" i="31"/>
  <c r="T181" i="31"/>
  <c r="X181" i="31"/>
  <c r="AB181" i="31"/>
  <c r="AF181" i="31"/>
  <c r="N194" i="31"/>
  <c r="R194" i="31"/>
  <c r="V194" i="31"/>
  <c r="Z194" i="31"/>
  <c r="AD194" i="31"/>
  <c r="O194" i="31"/>
  <c r="S194" i="31"/>
  <c r="W194" i="31"/>
  <c r="AA194" i="31"/>
  <c r="AE194" i="31"/>
  <c r="P194" i="31"/>
  <c r="T194" i="31"/>
  <c r="X194" i="31"/>
  <c r="AB194" i="31"/>
  <c r="AF194" i="31"/>
  <c r="Q194" i="31"/>
  <c r="U194" i="31"/>
  <c r="Y194" i="31"/>
  <c r="AC194" i="31"/>
  <c r="Q186" i="31"/>
  <c r="U186" i="31"/>
  <c r="Y186" i="31"/>
  <c r="AC186" i="31"/>
  <c r="P186" i="31"/>
  <c r="T186" i="31"/>
  <c r="X186" i="31"/>
  <c r="AB186" i="31"/>
  <c r="AF186" i="31"/>
  <c r="R186" i="31"/>
  <c r="Z186" i="31"/>
  <c r="S186" i="31"/>
  <c r="AA186" i="31"/>
  <c r="N186" i="31"/>
  <c r="V186" i="31"/>
  <c r="AD186" i="31"/>
  <c r="O186" i="31"/>
  <c r="W186" i="31"/>
  <c r="AE186" i="31"/>
  <c r="P200" i="31"/>
  <c r="T200" i="31"/>
  <c r="X200" i="31"/>
  <c r="AB200" i="31"/>
  <c r="AF200" i="31"/>
  <c r="Q200" i="31"/>
  <c r="U200" i="31"/>
  <c r="Y200" i="31"/>
  <c r="AC200" i="31"/>
  <c r="N200" i="31"/>
  <c r="R200" i="31"/>
  <c r="V200" i="31"/>
  <c r="Z200" i="31"/>
  <c r="AD200" i="31"/>
  <c r="O200" i="31"/>
  <c r="S200" i="31"/>
  <c r="W200" i="31"/>
  <c r="AA200" i="31"/>
  <c r="AE200" i="31"/>
  <c r="P196" i="31"/>
  <c r="T196" i="31"/>
  <c r="X196" i="31"/>
  <c r="AB196" i="31"/>
  <c r="AF196" i="31"/>
  <c r="Q196" i="31"/>
  <c r="U196" i="31"/>
  <c r="Y196" i="31"/>
  <c r="AC196" i="31"/>
  <c r="N196" i="31"/>
  <c r="R196" i="31"/>
  <c r="V196" i="31"/>
  <c r="Z196" i="31"/>
  <c r="AD196" i="31"/>
  <c r="O196" i="31"/>
  <c r="S196" i="31"/>
  <c r="W196" i="31"/>
  <c r="AA196" i="31"/>
  <c r="AE196" i="31"/>
  <c r="O188" i="31"/>
  <c r="S188" i="31"/>
  <c r="W188" i="31"/>
  <c r="AA188" i="31"/>
  <c r="AE188" i="31"/>
  <c r="N188" i="31"/>
  <c r="R188" i="31"/>
  <c r="V188" i="31"/>
  <c r="Z188" i="31"/>
  <c r="AD188" i="31"/>
  <c r="P188" i="31"/>
  <c r="X188" i="31"/>
  <c r="AF188" i="31"/>
  <c r="Q188" i="31"/>
  <c r="Y188" i="31"/>
  <c r="T188" i="31"/>
  <c r="AB188" i="31"/>
  <c r="U188" i="31"/>
  <c r="AC188" i="31"/>
  <c r="N178" i="31"/>
  <c r="R178" i="31"/>
  <c r="V178" i="31"/>
  <c r="Z178" i="31"/>
  <c r="AD178" i="31"/>
  <c r="O178" i="31"/>
  <c r="S178" i="31"/>
  <c r="W178" i="31"/>
  <c r="AA178" i="31"/>
  <c r="AE178" i="31"/>
  <c r="P178" i="31"/>
  <c r="T178" i="31"/>
  <c r="X178" i="31"/>
  <c r="AB178" i="31"/>
  <c r="AF178" i="31"/>
  <c r="Q178" i="31"/>
  <c r="U178" i="31"/>
  <c r="Y178" i="31"/>
  <c r="AC178" i="31"/>
  <c r="P193" i="31"/>
  <c r="T193" i="31"/>
  <c r="X193" i="31"/>
  <c r="AB193" i="31"/>
  <c r="O193" i="31"/>
  <c r="S193" i="31"/>
  <c r="W193" i="31"/>
  <c r="AA193" i="31"/>
  <c r="U193" i="31"/>
  <c r="AC193" i="31"/>
  <c r="N193" i="31"/>
  <c r="V193" i="31"/>
  <c r="AD193" i="31"/>
  <c r="Q193" i="31"/>
  <c r="Y193" i="31"/>
  <c r="AE193" i="31"/>
  <c r="R193" i="31"/>
  <c r="Z193" i="31"/>
  <c r="AF193" i="31"/>
  <c r="O195" i="31"/>
  <c r="S195" i="31"/>
  <c r="W195" i="31"/>
  <c r="AA195" i="31"/>
  <c r="AE195" i="31"/>
  <c r="P195" i="31"/>
  <c r="T195" i="31"/>
  <c r="X195" i="31"/>
  <c r="AB195" i="31"/>
  <c r="AF195" i="31"/>
  <c r="Q195" i="31"/>
  <c r="U195" i="31"/>
  <c r="Y195" i="31"/>
  <c r="AC195" i="31"/>
  <c r="N195" i="31"/>
  <c r="R195" i="31"/>
  <c r="V195" i="31"/>
  <c r="Z195" i="31"/>
  <c r="AD195" i="31"/>
  <c r="O179" i="31"/>
  <c r="S179" i="31"/>
  <c r="W179" i="31"/>
  <c r="AA179" i="31"/>
  <c r="AE179" i="31"/>
  <c r="P179" i="31"/>
  <c r="T179" i="31"/>
  <c r="X179" i="31"/>
  <c r="AB179" i="31"/>
  <c r="AF179" i="31"/>
  <c r="Q179" i="31"/>
  <c r="U179" i="31"/>
  <c r="Y179" i="31"/>
  <c r="AC179" i="31"/>
  <c r="N179" i="31"/>
  <c r="R179" i="31"/>
  <c r="V179" i="31"/>
  <c r="Z179" i="31"/>
  <c r="AD179" i="31"/>
  <c r="O192" i="31"/>
  <c r="S192" i="31"/>
  <c r="W192" i="31"/>
  <c r="AA192" i="31"/>
  <c r="AE192" i="31"/>
  <c r="N192" i="31"/>
  <c r="R192" i="31"/>
  <c r="V192" i="31"/>
  <c r="Z192" i="31"/>
  <c r="AD192" i="31"/>
  <c r="T192" i="31"/>
  <c r="AB192" i="31"/>
  <c r="U192" i="31"/>
  <c r="AC192" i="31"/>
  <c r="P192" i="31"/>
  <c r="X192" i="31"/>
  <c r="AF192" i="31"/>
  <c r="Q192" i="31"/>
  <c r="Y192" i="31"/>
  <c r="O199" i="31"/>
  <c r="S199" i="31"/>
  <c r="W199" i="31"/>
  <c r="AA199" i="31"/>
  <c r="AE199" i="31"/>
  <c r="P199" i="31"/>
  <c r="T199" i="31"/>
  <c r="X199" i="31"/>
  <c r="AB199" i="31"/>
  <c r="AF199" i="31"/>
  <c r="Q199" i="31"/>
  <c r="U199" i="31"/>
  <c r="Y199" i="31"/>
  <c r="AC199" i="31"/>
  <c r="N199" i="31"/>
  <c r="R199" i="31"/>
  <c r="V199" i="31"/>
  <c r="Z199" i="31"/>
  <c r="AD199" i="31"/>
  <c r="Q190" i="31"/>
  <c r="U190" i="31"/>
  <c r="Y190" i="31"/>
  <c r="AC190" i="31"/>
  <c r="P190" i="31"/>
  <c r="T190" i="31"/>
  <c r="X190" i="31"/>
  <c r="AB190" i="31"/>
  <c r="AF190" i="31"/>
  <c r="S190" i="31"/>
  <c r="AA190" i="31"/>
  <c r="N190" i="31"/>
  <c r="V190" i="31"/>
  <c r="AD190" i="31"/>
  <c r="O190" i="31"/>
  <c r="W190" i="31"/>
  <c r="AE190" i="31"/>
  <c r="R190" i="31"/>
  <c r="Z190" i="31"/>
  <c r="S54" i="31"/>
  <c r="Y99" i="31"/>
  <c r="Y108" i="31"/>
  <c r="Y104" i="31"/>
  <c r="Y100" i="31"/>
  <c r="Y109" i="31"/>
  <c r="Y105" i="31"/>
  <c r="Y101" i="31"/>
  <c r="Y106" i="31"/>
  <c r="Y98" i="31"/>
  <c r="Y102" i="31"/>
  <c r="Y107" i="31"/>
  <c r="S20" i="31"/>
  <c r="S65" i="31"/>
  <c r="W54" i="31"/>
  <c r="Q20" i="31"/>
  <c r="P20" i="31"/>
  <c r="O54" i="31"/>
  <c r="X54" i="31"/>
  <c r="R54" i="31"/>
  <c r="X20" i="31"/>
  <c r="W20" i="31"/>
  <c r="R20" i="31"/>
  <c r="N54" i="31"/>
  <c r="Q54" i="31"/>
  <c r="P54" i="31"/>
  <c r="V54" i="31"/>
  <c r="U54" i="31"/>
  <c r="V61" i="31"/>
  <c r="O20" i="31"/>
  <c r="V20" i="31"/>
  <c r="U20" i="31"/>
  <c r="T20" i="31"/>
  <c r="Y54" i="31"/>
  <c r="Y20" i="31"/>
  <c r="O23" i="31"/>
  <c r="S23" i="31"/>
  <c r="W23" i="31"/>
  <c r="P23" i="31"/>
  <c r="T23" i="31"/>
  <c r="X23" i="31"/>
  <c r="Q23" i="31"/>
  <c r="Y23" i="31"/>
  <c r="R23" i="31"/>
  <c r="U23" i="31"/>
  <c r="N23" i="31"/>
  <c r="V23" i="31"/>
  <c r="P27" i="31"/>
  <c r="T27" i="31"/>
  <c r="X27" i="31"/>
  <c r="Q27" i="31"/>
  <c r="U27" i="31"/>
  <c r="Y27" i="31"/>
  <c r="N27" i="31"/>
  <c r="V27" i="31"/>
  <c r="O27" i="31"/>
  <c r="W27" i="31"/>
  <c r="R27" i="31"/>
  <c r="S27" i="31"/>
  <c r="P50" i="31"/>
  <c r="T50" i="31"/>
  <c r="X50" i="31"/>
  <c r="Q50" i="31"/>
  <c r="U50" i="31"/>
  <c r="Y50" i="31"/>
  <c r="O50" i="31"/>
  <c r="W50" i="31"/>
  <c r="R50" i="31"/>
  <c r="S50" i="31"/>
  <c r="N50" i="31"/>
  <c r="V50" i="31"/>
  <c r="P40" i="31"/>
  <c r="T40" i="31"/>
  <c r="X40" i="31"/>
  <c r="Q40" i="31"/>
  <c r="U40" i="31"/>
  <c r="Y40" i="31"/>
  <c r="N40" i="31"/>
  <c r="R40" i="31"/>
  <c r="V40" i="31"/>
  <c r="O40" i="31"/>
  <c r="S40" i="31"/>
  <c r="W40" i="31"/>
  <c r="Q25" i="31"/>
  <c r="U25" i="31"/>
  <c r="Y25" i="31"/>
  <c r="N25" i="31"/>
  <c r="R25" i="31"/>
  <c r="V25" i="31"/>
  <c r="T25" i="31"/>
  <c r="O25" i="31"/>
  <c r="W25" i="31"/>
  <c r="P25" i="31"/>
  <c r="X25" i="31"/>
  <c r="S25" i="31"/>
  <c r="O43" i="31"/>
  <c r="S43" i="31"/>
  <c r="W43" i="31"/>
  <c r="P43" i="31"/>
  <c r="T43" i="31"/>
  <c r="X43" i="31"/>
  <c r="Q43" i="31"/>
  <c r="U43" i="31"/>
  <c r="Y43" i="31"/>
  <c r="N43" i="31"/>
  <c r="R43" i="31"/>
  <c r="V43" i="31"/>
  <c r="Q19" i="31"/>
  <c r="U19" i="31"/>
  <c r="Y19" i="31"/>
  <c r="N19" i="31"/>
  <c r="R19" i="31"/>
  <c r="V19" i="31"/>
  <c r="O19" i="31"/>
  <c r="S19" i="31"/>
  <c r="W19" i="31"/>
  <c r="P19" i="31"/>
  <c r="T19" i="31"/>
  <c r="X19" i="31"/>
  <c r="N42" i="31"/>
  <c r="R42" i="31"/>
  <c r="V42" i="31"/>
  <c r="O42" i="31"/>
  <c r="S42" i="31"/>
  <c r="W42" i="31"/>
  <c r="P42" i="31"/>
  <c r="T42" i="31"/>
  <c r="X42" i="31"/>
  <c r="Q42" i="31"/>
  <c r="U42" i="31"/>
  <c r="Y42" i="31"/>
  <c r="N48" i="31"/>
  <c r="R48" i="31"/>
  <c r="V48" i="31"/>
  <c r="O48" i="31"/>
  <c r="S48" i="31"/>
  <c r="W48" i="31"/>
  <c r="T48" i="31"/>
  <c r="U48" i="31"/>
  <c r="P48" i="31"/>
  <c r="X48" i="31"/>
  <c r="Q48" i="31"/>
  <c r="Y48" i="31"/>
  <c r="N33" i="31"/>
  <c r="R33" i="31"/>
  <c r="V33" i="31"/>
  <c r="O33" i="31"/>
  <c r="S33" i="31"/>
  <c r="W33" i="31"/>
  <c r="P33" i="31"/>
  <c r="X33" i="31"/>
  <c r="Q33" i="31"/>
  <c r="Y33" i="31"/>
  <c r="T33" i="31"/>
  <c r="U33" i="31"/>
  <c r="N52" i="31"/>
  <c r="R52" i="31"/>
  <c r="V52" i="31"/>
  <c r="O52" i="31"/>
  <c r="S52" i="31"/>
  <c r="W52" i="31"/>
  <c r="U52" i="31"/>
  <c r="P52" i="31"/>
  <c r="X52" i="31"/>
  <c r="Q52" i="31"/>
  <c r="Y52" i="31"/>
  <c r="T52" i="31"/>
  <c r="O49" i="31"/>
  <c r="S49" i="31"/>
  <c r="W49" i="31"/>
  <c r="P49" i="31"/>
  <c r="T49" i="31"/>
  <c r="X49" i="31"/>
  <c r="U49" i="31"/>
  <c r="N49" i="31"/>
  <c r="V49" i="31"/>
  <c r="Q49" i="31"/>
  <c r="Y49" i="31"/>
  <c r="R49" i="31"/>
  <c r="P35" i="31"/>
  <c r="T35" i="31"/>
  <c r="X35" i="31"/>
  <c r="Q35" i="31"/>
  <c r="U35" i="31"/>
  <c r="Y35" i="31"/>
  <c r="S35" i="31"/>
  <c r="N35" i="31"/>
  <c r="V35" i="31"/>
  <c r="O35" i="31"/>
  <c r="W35" i="31"/>
  <c r="R35" i="31"/>
  <c r="P14" i="31"/>
  <c r="T14" i="31"/>
  <c r="X14" i="31"/>
  <c r="Q14" i="31"/>
  <c r="U14" i="31"/>
  <c r="Y14" i="31"/>
  <c r="N14" i="31"/>
  <c r="R14" i="31"/>
  <c r="V14" i="31"/>
  <c r="O14" i="31"/>
  <c r="S14" i="31"/>
  <c r="W14" i="31"/>
  <c r="Q45" i="31"/>
  <c r="U45" i="31"/>
  <c r="Y45" i="31"/>
  <c r="N45" i="31"/>
  <c r="R45" i="31"/>
  <c r="V45" i="31"/>
  <c r="O45" i="31"/>
  <c r="S45" i="31"/>
  <c r="W45" i="31"/>
  <c r="P45" i="31"/>
  <c r="T45" i="31"/>
  <c r="X45" i="31"/>
  <c r="Q15" i="31"/>
  <c r="U15" i="31"/>
  <c r="Y15" i="31"/>
  <c r="N15" i="31"/>
  <c r="R15" i="31"/>
  <c r="V15" i="31"/>
  <c r="O15" i="31"/>
  <c r="S15" i="31"/>
  <c r="W15" i="31"/>
  <c r="P15" i="31"/>
  <c r="T15" i="31"/>
  <c r="X15" i="31"/>
  <c r="O39" i="31"/>
  <c r="S39" i="31"/>
  <c r="W39" i="31"/>
  <c r="P39" i="31"/>
  <c r="T39" i="31"/>
  <c r="X39" i="31"/>
  <c r="Q39" i="31"/>
  <c r="U39" i="31"/>
  <c r="Y39" i="31"/>
  <c r="N39" i="31"/>
  <c r="R39" i="31"/>
  <c r="V39" i="31"/>
  <c r="O17" i="31"/>
  <c r="S17" i="31"/>
  <c r="W17" i="31"/>
  <c r="P17" i="31"/>
  <c r="T17" i="31"/>
  <c r="X17" i="31"/>
  <c r="Q17" i="31"/>
  <c r="U17" i="31"/>
  <c r="Y17" i="31"/>
  <c r="N17" i="31"/>
  <c r="R17" i="31"/>
  <c r="V17" i="31"/>
  <c r="N29" i="31"/>
  <c r="R29" i="31"/>
  <c r="V29" i="31"/>
  <c r="O29" i="31"/>
  <c r="S29" i="31"/>
  <c r="W29" i="31"/>
  <c r="T29" i="31"/>
  <c r="U29" i="31"/>
  <c r="P29" i="31"/>
  <c r="X29" i="31"/>
  <c r="Q29" i="31"/>
  <c r="Y29" i="31"/>
  <c r="N12" i="31"/>
  <c r="R12" i="31"/>
  <c r="V12" i="31"/>
  <c r="O12" i="31"/>
  <c r="S12" i="31"/>
  <c r="W12" i="31"/>
  <c r="P12" i="31"/>
  <c r="T12" i="31"/>
  <c r="X12" i="31"/>
  <c r="Q12" i="31"/>
  <c r="U12" i="31"/>
  <c r="Y12" i="31"/>
  <c r="P44" i="31"/>
  <c r="T44" i="31"/>
  <c r="X44" i="31"/>
  <c r="Q44" i="31"/>
  <c r="U44" i="31"/>
  <c r="Y44" i="31"/>
  <c r="N44" i="31"/>
  <c r="R44" i="31"/>
  <c r="V44" i="31"/>
  <c r="O44" i="31"/>
  <c r="S44" i="31"/>
  <c r="W44" i="31"/>
  <c r="N56" i="31"/>
  <c r="R56" i="31"/>
  <c r="V56" i="31"/>
  <c r="O56" i="31"/>
  <c r="S56" i="31"/>
  <c r="W56" i="31"/>
  <c r="Q56" i="31"/>
  <c r="Y56" i="31"/>
  <c r="T56" i="31"/>
  <c r="U56" i="31"/>
  <c r="P56" i="31"/>
  <c r="X56" i="31"/>
  <c r="T61" i="31"/>
  <c r="O57" i="31"/>
  <c r="S57" i="31"/>
  <c r="W57" i="31"/>
  <c r="P57" i="31"/>
  <c r="T57" i="31"/>
  <c r="X57" i="31"/>
  <c r="R57" i="31"/>
  <c r="U57" i="31"/>
  <c r="N57" i="31"/>
  <c r="V57" i="31"/>
  <c r="Q57" i="31"/>
  <c r="Y57" i="31"/>
  <c r="O30" i="31"/>
  <c r="S30" i="31"/>
  <c r="W30" i="31"/>
  <c r="P30" i="31"/>
  <c r="T30" i="31"/>
  <c r="X30" i="31"/>
  <c r="U30" i="31"/>
  <c r="N30" i="31"/>
  <c r="V30" i="31"/>
  <c r="Q30" i="31"/>
  <c r="Y30" i="31"/>
  <c r="R30" i="31"/>
  <c r="O13" i="31"/>
  <c r="S13" i="31"/>
  <c r="W13" i="31"/>
  <c r="P13" i="31"/>
  <c r="T13" i="31"/>
  <c r="X13" i="31"/>
  <c r="Q13" i="31"/>
  <c r="U13" i="31"/>
  <c r="Y13" i="31"/>
  <c r="N13" i="31"/>
  <c r="R13" i="31"/>
  <c r="V13" i="31"/>
  <c r="Q55" i="31"/>
  <c r="U55" i="31"/>
  <c r="Y55" i="31"/>
  <c r="N55" i="31"/>
  <c r="R55" i="31"/>
  <c r="V55" i="31"/>
  <c r="S55" i="31"/>
  <c r="T55" i="31"/>
  <c r="O55" i="31"/>
  <c r="W55" i="31"/>
  <c r="P55" i="31"/>
  <c r="X55" i="31"/>
  <c r="Q28" i="31"/>
  <c r="U28" i="31"/>
  <c r="Y28" i="31"/>
  <c r="N28" i="31"/>
  <c r="R28" i="31"/>
  <c r="V28" i="31"/>
  <c r="O28" i="31"/>
  <c r="W28" i="31"/>
  <c r="P28" i="31"/>
  <c r="X28" i="31"/>
  <c r="S28" i="31"/>
  <c r="T28" i="31"/>
  <c r="O47" i="31"/>
  <c r="Q47" i="31"/>
  <c r="U47" i="31"/>
  <c r="Y47" i="31"/>
  <c r="N47" i="31"/>
  <c r="R47" i="31"/>
  <c r="V47" i="31"/>
  <c r="T47" i="31"/>
  <c r="W47" i="31"/>
  <c r="P47" i="31"/>
  <c r="X47" i="31"/>
  <c r="S47" i="31"/>
  <c r="Q36" i="31"/>
  <c r="U36" i="31"/>
  <c r="Y36" i="31"/>
  <c r="N36" i="31"/>
  <c r="R36" i="31"/>
  <c r="V36" i="31"/>
  <c r="T36" i="31"/>
  <c r="O36" i="31"/>
  <c r="W36" i="31"/>
  <c r="P36" i="31"/>
  <c r="X36" i="31"/>
  <c r="S36" i="31"/>
  <c r="Q32" i="31"/>
  <c r="U32" i="31"/>
  <c r="Y32" i="31"/>
  <c r="N32" i="31"/>
  <c r="R32" i="31"/>
  <c r="V32" i="31"/>
  <c r="P32" i="31"/>
  <c r="X32" i="31"/>
  <c r="S32" i="31"/>
  <c r="T32" i="31"/>
  <c r="O32" i="31"/>
  <c r="W32" i="31"/>
  <c r="Q21" i="31"/>
  <c r="U21" i="31"/>
  <c r="Y21" i="31"/>
  <c r="N21" i="31"/>
  <c r="R21" i="31"/>
  <c r="V21" i="31"/>
  <c r="S21" i="31"/>
  <c r="T21" i="31"/>
  <c r="O21" i="31"/>
  <c r="W21" i="31"/>
  <c r="P21" i="31"/>
  <c r="X21" i="31"/>
  <c r="N38" i="31"/>
  <c r="R38" i="31"/>
  <c r="V38" i="31"/>
  <c r="O38" i="31"/>
  <c r="S38" i="31"/>
  <c r="W38" i="31"/>
  <c r="P38" i="31"/>
  <c r="T38" i="31"/>
  <c r="X38" i="31"/>
  <c r="Q38" i="31"/>
  <c r="U38" i="31"/>
  <c r="Y38" i="31"/>
  <c r="P58" i="31"/>
  <c r="T58" i="31"/>
  <c r="X58" i="31"/>
  <c r="Q58" i="31"/>
  <c r="U58" i="31"/>
  <c r="Y58" i="31"/>
  <c r="N58" i="31"/>
  <c r="V58" i="31"/>
  <c r="O58" i="31"/>
  <c r="W58" i="31"/>
  <c r="R58" i="31"/>
  <c r="S58" i="31"/>
  <c r="P24" i="31"/>
  <c r="T24" i="31"/>
  <c r="X24" i="31"/>
  <c r="Q24" i="31"/>
  <c r="U24" i="31"/>
  <c r="Y24" i="31"/>
  <c r="S24" i="31"/>
  <c r="N24" i="31"/>
  <c r="V24" i="31"/>
  <c r="O24" i="31"/>
  <c r="W24" i="31"/>
  <c r="R24" i="31"/>
  <c r="P31" i="31"/>
  <c r="T31" i="31"/>
  <c r="X31" i="31"/>
  <c r="Q31" i="31"/>
  <c r="U31" i="31"/>
  <c r="Y31" i="31"/>
  <c r="O31" i="31"/>
  <c r="W31" i="31"/>
  <c r="R31" i="31"/>
  <c r="S31" i="31"/>
  <c r="N31" i="31"/>
  <c r="V31" i="31"/>
  <c r="Q41" i="31"/>
  <c r="U41" i="31"/>
  <c r="Y41" i="31"/>
  <c r="N41" i="31"/>
  <c r="R41" i="31"/>
  <c r="V41" i="31"/>
  <c r="O41" i="31"/>
  <c r="S41" i="31"/>
  <c r="W41" i="31"/>
  <c r="P41" i="31"/>
  <c r="T41" i="31"/>
  <c r="X41" i="31"/>
  <c r="N16" i="31"/>
  <c r="R16" i="31"/>
  <c r="V16" i="31"/>
  <c r="O16" i="31"/>
  <c r="S16" i="31"/>
  <c r="W16" i="31"/>
  <c r="P16" i="31"/>
  <c r="T16" i="31"/>
  <c r="X16" i="31"/>
  <c r="Q16" i="31"/>
  <c r="U16" i="31"/>
  <c r="Y16" i="31"/>
  <c r="N22" i="31"/>
  <c r="R22" i="31"/>
  <c r="V22" i="31"/>
  <c r="O22" i="31"/>
  <c r="S22" i="31"/>
  <c r="W22" i="31"/>
  <c r="P22" i="31"/>
  <c r="X22" i="31"/>
  <c r="Q22" i="31"/>
  <c r="Y22" i="31"/>
  <c r="T22" i="31"/>
  <c r="U22" i="31"/>
  <c r="P18" i="31"/>
  <c r="T18" i="31"/>
  <c r="X18" i="31"/>
  <c r="Q18" i="31"/>
  <c r="U18" i="31"/>
  <c r="Y18" i="31"/>
  <c r="N18" i="31"/>
  <c r="R18" i="31"/>
  <c r="V18" i="31"/>
  <c r="O18" i="31"/>
  <c r="S18" i="31"/>
  <c r="W18" i="31"/>
  <c r="N46" i="31"/>
  <c r="R46" i="31"/>
  <c r="V46" i="31"/>
  <c r="P46" i="31"/>
  <c r="T46" i="31"/>
  <c r="X46" i="31"/>
  <c r="Q46" i="31"/>
  <c r="U46" i="31"/>
  <c r="Y46" i="31"/>
  <c r="S46" i="31"/>
  <c r="W46" i="31"/>
  <c r="O46" i="31"/>
  <c r="Q51" i="31"/>
  <c r="U51" i="31"/>
  <c r="Y51" i="31"/>
  <c r="N51" i="31"/>
  <c r="R51" i="31"/>
  <c r="V51" i="31"/>
  <c r="P51" i="31"/>
  <c r="X51" i="31"/>
  <c r="S51" i="31"/>
  <c r="T51" i="31"/>
  <c r="O51" i="31"/>
  <c r="W51" i="31"/>
  <c r="N26" i="31"/>
  <c r="R26" i="31"/>
  <c r="V26" i="31"/>
  <c r="S26" i="31"/>
  <c r="X26" i="31"/>
  <c r="O26" i="31"/>
  <c r="T26" i="31"/>
  <c r="Y26" i="31"/>
  <c r="P26" i="31"/>
  <c r="U26" i="31"/>
  <c r="Q26" i="31"/>
  <c r="W26" i="31"/>
  <c r="O37" i="31"/>
  <c r="Q37" i="31"/>
  <c r="U37" i="31"/>
  <c r="Y37" i="31"/>
  <c r="R37" i="31"/>
  <c r="V37" i="31"/>
  <c r="N37" i="31"/>
  <c r="S37" i="31"/>
  <c r="W37" i="31"/>
  <c r="P37" i="31"/>
  <c r="T37" i="31"/>
  <c r="X37" i="31"/>
  <c r="O34" i="31"/>
  <c r="S34" i="31"/>
  <c r="W34" i="31"/>
  <c r="P34" i="31"/>
  <c r="T34" i="31"/>
  <c r="X34" i="31"/>
  <c r="Q34" i="31"/>
  <c r="Y34" i="31"/>
  <c r="R34" i="31"/>
  <c r="U34" i="31"/>
  <c r="N34" i="31"/>
  <c r="V34" i="31"/>
  <c r="O61" i="31"/>
  <c r="O65" i="31"/>
  <c r="R61" i="31"/>
  <c r="T65" i="31"/>
  <c r="Q65" i="31"/>
  <c r="P65" i="31"/>
  <c r="U65" i="31"/>
  <c r="N65" i="31"/>
  <c r="W65" i="31"/>
  <c r="U62" i="31"/>
  <c r="T62" i="31"/>
  <c r="O62" i="31"/>
  <c r="R62" i="31"/>
  <c r="X62" i="31"/>
  <c r="N62" i="31"/>
  <c r="P62" i="31"/>
  <c r="Q62" i="31"/>
  <c r="W62" i="31"/>
  <c r="V62" i="31"/>
  <c r="S62" i="31"/>
  <c r="N11" i="31"/>
  <c r="O11" i="31"/>
  <c r="T11" i="31"/>
  <c r="P11" i="31"/>
  <c r="V11" i="31"/>
  <c r="U11" i="31"/>
  <c r="W11" i="31"/>
  <c r="Q11" i="31"/>
  <c r="S11" i="31"/>
  <c r="R11" i="31"/>
  <c r="W59" i="31"/>
  <c r="S59" i="31"/>
  <c r="P59" i="31"/>
  <c r="O59" i="31"/>
  <c r="Q59" i="31"/>
  <c r="R59" i="31"/>
  <c r="N59" i="31"/>
  <c r="P61" i="31"/>
  <c r="N61" i="31"/>
  <c r="W61" i="31"/>
  <c r="V9" i="31"/>
  <c r="R9" i="31"/>
  <c r="N9" i="31"/>
  <c r="T9" i="31"/>
  <c r="O9" i="31"/>
  <c r="P9" i="31"/>
  <c r="W9" i="31"/>
  <c r="Q9" i="31"/>
  <c r="X9" i="31"/>
  <c r="S9" i="31"/>
  <c r="T68" i="31"/>
  <c r="P68" i="31"/>
  <c r="R68" i="31"/>
  <c r="W68" i="31"/>
  <c r="N68" i="31"/>
  <c r="S68" i="31"/>
  <c r="Q68" i="31"/>
  <c r="V68" i="31"/>
  <c r="O71" i="31"/>
  <c r="V71" i="31"/>
  <c r="R71" i="31"/>
  <c r="T71" i="31"/>
  <c r="W71" i="31"/>
  <c r="N71" i="31"/>
  <c r="S71" i="31"/>
  <c r="Q71" i="31"/>
  <c r="U61" i="31"/>
  <c r="S61" i="31"/>
  <c r="U10" i="31"/>
  <c r="T10" i="31"/>
  <c r="R10" i="31"/>
  <c r="Q10" i="31"/>
  <c r="P10" i="31"/>
  <c r="N10" i="31"/>
  <c r="S10" i="31"/>
  <c r="W10" i="31"/>
  <c r="O10" i="31"/>
  <c r="V10" i="31"/>
  <c r="O63" i="31"/>
  <c r="U63" i="31"/>
  <c r="P63" i="31"/>
  <c r="S63" i="31"/>
  <c r="Q63" i="31"/>
  <c r="V63" i="31"/>
  <c r="R63" i="31"/>
  <c r="T63" i="31"/>
  <c r="W63" i="31"/>
  <c r="N63" i="31"/>
  <c r="V67" i="31"/>
  <c r="Q67" i="31"/>
  <c r="W67" i="31"/>
  <c r="R67" i="31"/>
  <c r="S67" i="31"/>
  <c r="N67" i="31"/>
  <c r="T67" i="31"/>
  <c r="O67" i="31"/>
  <c r="U67" i="31"/>
  <c r="P67" i="31"/>
  <c r="T60" i="31"/>
  <c r="S60" i="31"/>
  <c r="Q60" i="31"/>
  <c r="V60" i="31"/>
  <c r="U60" i="31"/>
  <c r="W60" i="31"/>
  <c r="O60" i="31"/>
  <c r="R60" i="31"/>
  <c r="P60" i="31"/>
  <c r="N60" i="31"/>
  <c r="P72" i="31"/>
  <c r="V72" i="31"/>
  <c r="Q72" i="31"/>
  <c r="W72" i="31"/>
  <c r="N72" i="31"/>
  <c r="S72" i="31"/>
  <c r="U72" i="31"/>
  <c r="O72" i="31"/>
  <c r="T72" i="31"/>
  <c r="R72" i="31"/>
  <c r="U312" i="31"/>
  <c r="AB312" i="31"/>
  <c r="AE312" i="31"/>
  <c r="AC312" i="31"/>
  <c r="AC517" i="31" s="1"/>
  <c r="AF312" i="31"/>
  <c r="AA312" i="31"/>
  <c r="AD312" i="31"/>
  <c r="N312" i="31"/>
  <c r="Y312" i="31"/>
  <c r="X312" i="31"/>
  <c r="W312" i="31"/>
  <c r="W517" i="31" s="1"/>
  <c r="Z312" i="31"/>
  <c r="Z517" i="31" s="1"/>
  <c r="Q312" i="31"/>
  <c r="T312" i="31"/>
  <c r="T517" i="31" s="1"/>
  <c r="S312" i="31"/>
  <c r="V312" i="31"/>
  <c r="P312" i="31"/>
  <c r="O312" i="31"/>
  <c r="R312" i="31"/>
  <c r="R307" i="31"/>
  <c r="U307" i="31"/>
  <c r="AB307" i="31"/>
  <c r="E317" i="31"/>
  <c r="S307" i="31"/>
  <c r="AD307" i="31"/>
  <c r="N307" i="31"/>
  <c r="Q307" i="31"/>
  <c r="X307" i="31"/>
  <c r="AE307" i="31"/>
  <c r="O307" i="31"/>
  <c r="Z307" i="31"/>
  <c r="AC307" i="31"/>
  <c r="T307" i="31"/>
  <c r="AA307" i="31"/>
  <c r="V307" i="31"/>
  <c r="Y307" i="31"/>
  <c r="AF307" i="31"/>
  <c r="P307" i="31"/>
  <c r="W307" i="31"/>
  <c r="E422" i="31"/>
  <c r="U70" i="31"/>
  <c r="P70" i="31"/>
  <c r="V70" i="31"/>
  <c r="Q70" i="31"/>
  <c r="W70" i="31"/>
  <c r="R70" i="31"/>
  <c r="S70" i="31"/>
  <c r="N70" i="31"/>
  <c r="T70" i="31"/>
  <c r="O70" i="31"/>
  <c r="W308" i="31"/>
  <c r="Z308" i="31"/>
  <c r="AC308" i="31"/>
  <c r="T308" i="31"/>
  <c r="S308" i="31"/>
  <c r="V308" i="31"/>
  <c r="Y308" i="31"/>
  <c r="AF308" i="31"/>
  <c r="P308" i="31"/>
  <c r="AE308" i="31"/>
  <c r="O308" i="31"/>
  <c r="R308" i="31"/>
  <c r="U308" i="31"/>
  <c r="AB308" i="31"/>
  <c r="AA308" i="31"/>
  <c r="AD308" i="31"/>
  <c r="N308" i="31"/>
  <c r="Q308" i="31"/>
  <c r="X308" i="31"/>
  <c r="S69" i="31"/>
  <c r="N69" i="31"/>
  <c r="T69" i="31"/>
  <c r="O69" i="31"/>
  <c r="U69" i="31"/>
  <c r="P69" i="31"/>
  <c r="V69" i="31"/>
  <c r="Q69" i="31"/>
  <c r="W69" i="31"/>
  <c r="R69" i="31"/>
  <c r="AF309" i="31"/>
  <c r="P309" i="31"/>
  <c r="S309" i="31"/>
  <c r="V309" i="31"/>
  <c r="Y309" i="31"/>
  <c r="AB309" i="31"/>
  <c r="AE309" i="31"/>
  <c r="O309" i="31"/>
  <c r="R309" i="31"/>
  <c r="U309" i="31"/>
  <c r="X309" i="31"/>
  <c r="AA309" i="31"/>
  <c r="AD309" i="31"/>
  <c r="N309" i="31"/>
  <c r="Q309" i="31"/>
  <c r="T309" i="31"/>
  <c r="W309" i="31"/>
  <c r="Z309" i="31"/>
  <c r="AC309" i="31"/>
  <c r="R66" i="31"/>
  <c r="S66" i="31"/>
  <c r="N66" i="31"/>
  <c r="T66" i="31"/>
  <c r="O66" i="31"/>
  <c r="U66" i="31"/>
  <c r="P66" i="31"/>
  <c r="V66" i="31"/>
  <c r="Q66" i="31"/>
  <c r="W66" i="31"/>
  <c r="E94" i="31"/>
  <c r="AF177" i="31"/>
  <c r="AB177" i="31"/>
  <c r="X177" i="31"/>
  <c r="T177" i="31"/>
  <c r="P177" i="31"/>
  <c r="AD177" i="31"/>
  <c r="Z177" i="31"/>
  <c r="V177" i="31"/>
  <c r="R177" i="31"/>
  <c r="N177" i="31"/>
  <c r="AC177" i="31"/>
  <c r="U177" i="31"/>
  <c r="AA177" i="31"/>
  <c r="S177" i="31"/>
  <c r="Y177" i="31"/>
  <c r="Q177" i="31"/>
  <c r="AE177" i="31"/>
  <c r="W177" i="31"/>
  <c r="O177" i="31"/>
  <c r="Y116" i="31"/>
  <c r="Y111" i="31"/>
  <c r="Y114" i="31"/>
  <c r="Y113" i="31"/>
  <c r="Y96" i="31"/>
  <c r="Y112" i="31"/>
  <c r="W67" i="39" s="1"/>
  <c r="Y97" i="31"/>
  <c r="Y119" i="31"/>
  <c r="Y120" i="31"/>
  <c r="Y118" i="31"/>
  <c r="Y117" i="31"/>
  <c r="Y115" i="31"/>
  <c r="Y110" i="31"/>
  <c r="S88" i="31"/>
  <c r="O88" i="31"/>
  <c r="R88" i="31"/>
  <c r="N88" i="31"/>
  <c r="T88" i="31"/>
  <c r="P88" i="31"/>
  <c r="U88" i="31"/>
  <c r="Q88" i="31"/>
  <c r="AF397" i="31"/>
  <c r="AB397" i="31"/>
  <c r="X397" i="31"/>
  <c r="T397" i="31"/>
  <c r="P397" i="31"/>
  <c r="AE397" i="31"/>
  <c r="AA397" i="31"/>
  <c r="W397" i="31"/>
  <c r="S397" i="31"/>
  <c r="O397" i="31"/>
  <c r="AC397" i="31"/>
  <c r="Y397" i="31"/>
  <c r="U397" i="31"/>
  <c r="Q397" i="31"/>
  <c r="V397" i="31"/>
  <c r="R397" i="31"/>
  <c r="AD397" i="31"/>
  <c r="N397" i="31"/>
  <c r="Z397" i="31"/>
  <c r="AF390" i="31"/>
  <c r="AB390" i="31"/>
  <c r="X390" i="31"/>
  <c r="T390" i="31"/>
  <c r="P390" i="31"/>
  <c r="AD390" i="31"/>
  <c r="Z390" i="31"/>
  <c r="V390" i="31"/>
  <c r="R390" i="31"/>
  <c r="N390" i="31"/>
  <c r="AA390" i="31"/>
  <c r="S390" i="31"/>
  <c r="Y390" i="31"/>
  <c r="Q390" i="31"/>
  <c r="AE390" i="31"/>
  <c r="W390" i="31"/>
  <c r="O390" i="31"/>
  <c r="AC390" i="31"/>
  <c r="U390" i="31"/>
  <c r="AD392" i="31"/>
  <c r="Z392" i="31"/>
  <c r="V392" i="31"/>
  <c r="R392" i="31"/>
  <c r="N392" i="31"/>
  <c r="AF392" i="31"/>
  <c r="AB392" i="31"/>
  <c r="X392" i="31"/>
  <c r="T392" i="31"/>
  <c r="P392" i="31"/>
  <c r="AC392" i="31"/>
  <c r="U392" i="31"/>
  <c r="AA392" i="31"/>
  <c r="S392" i="31"/>
  <c r="Y392" i="31"/>
  <c r="Q392" i="31"/>
  <c r="AE392" i="31"/>
  <c r="W392" i="31"/>
  <c r="O392" i="31"/>
  <c r="R91" i="31"/>
  <c r="N91" i="31"/>
  <c r="U91" i="31"/>
  <c r="Q91" i="31"/>
  <c r="S91" i="31"/>
  <c r="O91" i="31"/>
  <c r="T91" i="31"/>
  <c r="P91" i="31"/>
  <c r="U90" i="31"/>
  <c r="Q90" i="31"/>
  <c r="T90" i="31"/>
  <c r="P90" i="31"/>
  <c r="R90" i="31"/>
  <c r="N90" i="31"/>
  <c r="S90" i="31"/>
  <c r="O90" i="31"/>
  <c r="S83" i="31"/>
  <c r="O83" i="31"/>
  <c r="U83" i="31"/>
  <c r="Q83" i="31"/>
  <c r="T83" i="31"/>
  <c r="R83" i="31"/>
  <c r="P83" i="31"/>
  <c r="N83" i="31"/>
  <c r="T81" i="31"/>
  <c r="P81" i="31"/>
  <c r="S81" i="31"/>
  <c r="O81" i="31"/>
  <c r="R81" i="31"/>
  <c r="N81" i="31"/>
  <c r="U81" i="31"/>
  <c r="Q81" i="31"/>
  <c r="AC278" i="31"/>
  <c r="Y278" i="31"/>
  <c r="U278" i="31"/>
  <c r="Q278" i="31"/>
  <c r="AF278" i="31"/>
  <c r="AB278" i="31"/>
  <c r="X278" i="31"/>
  <c r="T278" i="31"/>
  <c r="P278" i="31"/>
  <c r="AE278" i="31"/>
  <c r="AA278" i="31"/>
  <c r="W278" i="31"/>
  <c r="S278" i="31"/>
  <c r="O278" i="31"/>
  <c r="AD278" i="31"/>
  <c r="Z278" i="31"/>
  <c r="V278" i="31"/>
  <c r="R278" i="31"/>
  <c r="N278" i="31"/>
  <c r="AF281" i="31"/>
  <c r="AB281" i="31"/>
  <c r="X281" i="31"/>
  <c r="T281" i="31"/>
  <c r="P281" i="31"/>
  <c r="AE281" i="31"/>
  <c r="AA281" i="31"/>
  <c r="W281" i="31"/>
  <c r="S281" i="31"/>
  <c r="O281" i="31"/>
  <c r="AD281" i="31"/>
  <c r="Z281" i="31"/>
  <c r="V281" i="31"/>
  <c r="R281" i="31"/>
  <c r="N281" i="31"/>
  <c r="AC281" i="31"/>
  <c r="Y281" i="31"/>
  <c r="U281" i="31"/>
  <c r="Q281" i="31"/>
  <c r="AF277" i="31"/>
  <c r="AB277" i="31"/>
  <c r="X277" i="31"/>
  <c r="T277" i="31"/>
  <c r="P277" i="31"/>
  <c r="AE277" i="31"/>
  <c r="AA277" i="31"/>
  <c r="W277" i="31"/>
  <c r="S277" i="31"/>
  <c r="O277" i="31"/>
  <c r="AD277" i="31"/>
  <c r="Z277" i="31"/>
  <c r="V277" i="31"/>
  <c r="R277" i="31"/>
  <c r="N277" i="31"/>
  <c r="AC277" i="31"/>
  <c r="Y277" i="31"/>
  <c r="U277" i="31"/>
  <c r="Q277" i="31"/>
  <c r="Z437" i="31"/>
  <c r="V437" i="31"/>
  <c r="R437" i="31"/>
  <c r="N437" i="31"/>
  <c r="Y437" i="31"/>
  <c r="U437" i="31"/>
  <c r="Q437" i="31"/>
  <c r="M437" i="31"/>
  <c r="AB437" i="31"/>
  <c r="X437" i="31"/>
  <c r="T437" i="31"/>
  <c r="P437" i="31"/>
  <c r="AE437" i="31"/>
  <c r="AA437" i="31"/>
  <c r="W437" i="31"/>
  <c r="U92" i="31"/>
  <c r="AD399" i="31"/>
  <c r="Z399" i="31"/>
  <c r="V399" i="31"/>
  <c r="R399" i="31"/>
  <c r="N399" i="31"/>
  <c r="AC399" i="31"/>
  <c r="Y399" i="31"/>
  <c r="U399" i="31"/>
  <c r="Q399" i="31"/>
  <c r="AF399" i="31"/>
  <c r="AB399" i="31"/>
  <c r="X399" i="31"/>
  <c r="T399" i="31"/>
  <c r="P399" i="31"/>
  <c r="AE399" i="31"/>
  <c r="AA399" i="31"/>
  <c r="W399" i="31"/>
  <c r="S399" i="31"/>
  <c r="O399" i="31"/>
  <c r="AE393" i="31"/>
  <c r="AA393" i="31"/>
  <c r="W393" i="31"/>
  <c r="S393" i="31"/>
  <c r="O393" i="31"/>
  <c r="AC393" i="31"/>
  <c r="Y393" i="31"/>
  <c r="U393" i="31"/>
  <c r="Q393" i="31"/>
  <c r="AF393" i="31"/>
  <c r="X393" i="31"/>
  <c r="P393" i="31"/>
  <c r="AD393" i="31"/>
  <c r="V393" i="31"/>
  <c r="N393" i="31"/>
  <c r="AB393" i="31"/>
  <c r="T393" i="31"/>
  <c r="Z393" i="31"/>
  <c r="R393" i="31"/>
  <c r="AF376" i="31"/>
  <c r="AB376" i="31"/>
  <c r="X376" i="31"/>
  <c r="T376" i="31"/>
  <c r="P376" i="31"/>
  <c r="AE376" i="31"/>
  <c r="AA376" i="31"/>
  <c r="W376" i="31"/>
  <c r="S376" i="31"/>
  <c r="O376" i="31"/>
  <c r="AD376" i="31"/>
  <c r="Z376" i="31"/>
  <c r="V376" i="31"/>
  <c r="R376" i="31"/>
  <c r="N376" i="31"/>
  <c r="AC376" i="31"/>
  <c r="Y376" i="31"/>
  <c r="U376" i="31"/>
  <c r="Q376" i="31"/>
  <c r="S80" i="31"/>
  <c r="O80" i="31"/>
  <c r="R80" i="31"/>
  <c r="N80" i="31"/>
  <c r="U80" i="31"/>
  <c r="Q80" i="31"/>
  <c r="T80" i="31"/>
  <c r="P80" i="31"/>
  <c r="U87" i="31"/>
  <c r="Q87" i="31"/>
  <c r="S87" i="31"/>
  <c r="O87" i="31"/>
  <c r="R87" i="31"/>
  <c r="P87" i="31"/>
  <c r="N87" i="31"/>
  <c r="T87" i="31"/>
  <c r="T93" i="31"/>
  <c r="P93" i="31"/>
  <c r="S93" i="31"/>
  <c r="O93" i="31"/>
  <c r="R93" i="31"/>
  <c r="N93" i="31"/>
  <c r="U93" i="31"/>
  <c r="Q93" i="31"/>
  <c r="R79" i="31"/>
  <c r="N79" i="31"/>
  <c r="U79" i="31"/>
  <c r="Q79" i="31"/>
  <c r="T79" i="31"/>
  <c r="P79" i="31"/>
  <c r="S79" i="31"/>
  <c r="O79" i="31"/>
  <c r="AE276" i="31"/>
  <c r="AA276" i="31"/>
  <c r="W276" i="31"/>
  <c r="S276" i="31"/>
  <c r="O276" i="31"/>
  <c r="AD276" i="31"/>
  <c r="Z276" i="31"/>
  <c r="V276" i="31"/>
  <c r="R276" i="31"/>
  <c r="N276" i="31"/>
  <c r="AC276" i="31"/>
  <c r="Y276" i="31"/>
  <c r="U276" i="31"/>
  <c r="Q276" i="31"/>
  <c r="AF276" i="31"/>
  <c r="AB276" i="31"/>
  <c r="X276" i="31"/>
  <c r="T276" i="31"/>
  <c r="P276" i="31"/>
  <c r="AC282" i="31"/>
  <c r="Y282" i="31"/>
  <c r="U282" i="31"/>
  <c r="Q282" i="31"/>
  <c r="AF282" i="31"/>
  <c r="AB282" i="31"/>
  <c r="X282" i="31"/>
  <c r="T282" i="31"/>
  <c r="P282" i="31"/>
  <c r="AE282" i="31"/>
  <c r="AA282" i="31"/>
  <c r="W282" i="31"/>
  <c r="S282" i="31"/>
  <c r="O282" i="31"/>
  <c r="AD282" i="31"/>
  <c r="Z282" i="31"/>
  <c r="V282" i="31"/>
  <c r="R282" i="31"/>
  <c r="N282" i="31"/>
  <c r="AC274" i="31"/>
  <c r="Y274" i="31"/>
  <c r="U274" i="31"/>
  <c r="Q274" i="31"/>
  <c r="AF274" i="31"/>
  <c r="AB274" i="31"/>
  <c r="X274" i="31"/>
  <c r="T274" i="31"/>
  <c r="P274" i="31"/>
  <c r="AE274" i="31"/>
  <c r="AA274" i="31"/>
  <c r="W274" i="31"/>
  <c r="S274" i="31"/>
  <c r="O274" i="31"/>
  <c r="AD274" i="31"/>
  <c r="Z274" i="31"/>
  <c r="V274" i="31"/>
  <c r="R274" i="31"/>
  <c r="N274" i="31"/>
  <c r="E201" i="31"/>
  <c r="Z75" i="31"/>
  <c r="AA1" i="31"/>
  <c r="AE259" i="31"/>
  <c r="AE262" i="31" s="1"/>
  <c r="AA259" i="31"/>
  <c r="AA262" i="31" s="1"/>
  <c r="W259" i="31"/>
  <c r="W262" i="31" s="1"/>
  <c r="S259" i="31"/>
  <c r="S262" i="31" s="1"/>
  <c r="O259" i="31"/>
  <c r="O262" i="31" s="1"/>
  <c r="AD259" i="31"/>
  <c r="AD262" i="31" s="1"/>
  <c r="Z259" i="31"/>
  <c r="Z262" i="31" s="1"/>
  <c r="V259" i="31"/>
  <c r="V262" i="31" s="1"/>
  <c r="R259" i="31"/>
  <c r="R262" i="31" s="1"/>
  <c r="N259" i="31"/>
  <c r="N262" i="31" s="1"/>
  <c r="AC259" i="31"/>
  <c r="AC262" i="31" s="1"/>
  <c r="Y259" i="31"/>
  <c r="Y262" i="31" s="1"/>
  <c r="U259" i="31"/>
  <c r="U262" i="31" s="1"/>
  <c r="Q259" i="31"/>
  <c r="Q262" i="31" s="1"/>
  <c r="AF259" i="31"/>
  <c r="AF262" i="31" s="1"/>
  <c r="AB259" i="31"/>
  <c r="AB262" i="31" s="1"/>
  <c r="X259" i="31"/>
  <c r="X262" i="31" s="1"/>
  <c r="T259" i="31"/>
  <c r="T262" i="31" s="1"/>
  <c r="P259" i="31"/>
  <c r="P262" i="31" s="1"/>
  <c r="AE400" i="31"/>
  <c r="AA400" i="31"/>
  <c r="W400" i="31"/>
  <c r="S400" i="31"/>
  <c r="O400" i="31"/>
  <c r="AD400" i="31"/>
  <c r="Z400" i="31"/>
  <c r="V400" i="31"/>
  <c r="R400" i="31"/>
  <c r="N400" i="31"/>
  <c r="AC400" i="31"/>
  <c r="Y400" i="31"/>
  <c r="U400" i="31"/>
  <c r="Q400" i="31"/>
  <c r="AF400" i="31"/>
  <c r="AB400" i="31"/>
  <c r="X400" i="31"/>
  <c r="T400" i="31"/>
  <c r="P400" i="31"/>
  <c r="AC398" i="31"/>
  <c r="Y398" i="31"/>
  <c r="U398" i="31"/>
  <c r="Q398" i="31"/>
  <c r="AF398" i="31"/>
  <c r="AB398" i="31"/>
  <c r="X398" i="31"/>
  <c r="T398" i="31"/>
  <c r="P398" i="31"/>
  <c r="AD398" i="31"/>
  <c r="Z398" i="31"/>
  <c r="V398" i="31"/>
  <c r="R398" i="31"/>
  <c r="N398" i="31"/>
  <c r="AE398" i="31"/>
  <c r="O398" i="31"/>
  <c r="AA398" i="31"/>
  <c r="W398" i="31"/>
  <c r="S398" i="31"/>
  <c r="AC391" i="31"/>
  <c r="Y391" i="31"/>
  <c r="U391" i="31"/>
  <c r="Q391" i="31"/>
  <c r="AE391" i="31"/>
  <c r="AA391" i="31"/>
  <c r="W391" i="31"/>
  <c r="S391" i="31"/>
  <c r="O391" i="31"/>
  <c r="AD391" i="31"/>
  <c r="V391" i="31"/>
  <c r="N391" i="31"/>
  <c r="AB391" i="31"/>
  <c r="T391" i="31"/>
  <c r="Z391" i="31"/>
  <c r="R391" i="31"/>
  <c r="AF391" i="31"/>
  <c r="X391" i="31"/>
  <c r="P391" i="31"/>
  <c r="W492" i="31"/>
  <c r="AE375" i="31"/>
  <c r="AA375" i="31"/>
  <c r="W375" i="31"/>
  <c r="S375" i="31"/>
  <c r="O375" i="31"/>
  <c r="AD375" i="31"/>
  <c r="Z375" i="31"/>
  <c r="V375" i="31"/>
  <c r="R375" i="31"/>
  <c r="N375" i="31"/>
  <c r="AC375" i="31"/>
  <c r="Y375" i="31"/>
  <c r="U375" i="31"/>
  <c r="Q375" i="31"/>
  <c r="AF375" i="31"/>
  <c r="AB375" i="31"/>
  <c r="X375" i="31"/>
  <c r="T375" i="31"/>
  <c r="P375" i="31"/>
  <c r="U78" i="31"/>
  <c r="Q78" i="31"/>
  <c r="T78" i="31"/>
  <c r="P78" i="31"/>
  <c r="S78" i="31"/>
  <c r="O78" i="31"/>
  <c r="R78" i="31"/>
  <c r="N78" i="31"/>
  <c r="AF264" i="31"/>
  <c r="AB264" i="31"/>
  <c r="X264" i="31"/>
  <c r="T264" i="31"/>
  <c r="P264" i="31"/>
  <c r="AE264" i="31"/>
  <c r="AA264" i="31"/>
  <c r="W264" i="31"/>
  <c r="S264" i="31"/>
  <c r="O264" i="31"/>
  <c r="AD264" i="31"/>
  <c r="Z264" i="31"/>
  <c r="V264" i="31"/>
  <c r="R264" i="31"/>
  <c r="N264" i="31"/>
  <c r="AC264" i="31"/>
  <c r="Y264" i="31"/>
  <c r="U264" i="31"/>
  <c r="Q264" i="31"/>
  <c r="AD283" i="31"/>
  <c r="Z283" i="31"/>
  <c r="V283" i="31"/>
  <c r="R283" i="31"/>
  <c r="N283" i="31"/>
  <c r="AC283" i="31"/>
  <c r="Y283" i="31"/>
  <c r="U283" i="31"/>
  <c r="Q283" i="31"/>
  <c r="AF283" i="31"/>
  <c r="AB283" i="31"/>
  <c r="X283" i="31"/>
  <c r="T283" i="31"/>
  <c r="P283" i="31"/>
  <c r="AE283" i="31"/>
  <c r="AA283" i="31"/>
  <c r="W283" i="31"/>
  <c r="S283" i="31"/>
  <c r="O283" i="31"/>
  <c r="AD279" i="31"/>
  <c r="Z279" i="31"/>
  <c r="V279" i="31"/>
  <c r="R279" i="31"/>
  <c r="N279" i="31"/>
  <c r="AC279" i="31"/>
  <c r="Y279" i="31"/>
  <c r="U279" i="31"/>
  <c r="Q279" i="31"/>
  <c r="AF279" i="31"/>
  <c r="AB279" i="31"/>
  <c r="X279" i="31"/>
  <c r="T279" i="31"/>
  <c r="P279" i="31"/>
  <c r="AE279" i="31"/>
  <c r="AA279" i="31"/>
  <c r="W279" i="31"/>
  <c r="S279" i="31"/>
  <c r="O279" i="31"/>
  <c r="X125" i="31"/>
  <c r="X127" i="31"/>
  <c r="X126" i="31"/>
  <c r="Y64" i="31"/>
  <c r="Y68" i="31"/>
  <c r="Y67" i="31"/>
  <c r="Y70" i="31"/>
  <c r="Y61" i="31"/>
  <c r="Y62" i="31"/>
  <c r="Y60" i="31"/>
  <c r="Y63" i="31"/>
  <c r="Y9" i="31"/>
  <c r="Y10" i="31"/>
  <c r="Y69" i="31"/>
  <c r="Y11" i="31"/>
  <c r="Y72" i="31"/>
  <c r="Y59" i="31"/>
  <c r="Y71" i="31"/>
  <c r="Y66" i="31"/>
  <c r="Y65" i="31"/>
  <c r="AE382" i="31"/>
  <c r="AA382" i="31"/>
  <c r="W382" i="31"/>
  <c r="S382" i="31"/>
  <c r="O382" i="31"/>
  <c r="AC382" i="31"/>
  <c r="Y382" i="31"/>
  <c r="U382" i="31"/>
  <c r="Q382" i="31"/>
  <c r="AB382" i="31"/>
  <c r="T382" i="31"/>
  <c r="Z382" i="31"/>
  <c r="R382" i="31"/>
  <c r="AF382" i="31"/>
  <c r="X382" i="31"/>
  <c r="P382" i="31"/>
  <c r="AD382" i="31"/>
  <c r="V382" i="31"/>
  <c r="N382" i="31"/>
  <c r="AF394" i="31"/>
  <c r="AF514" i="31" s="1"/>
  <c r="AB394" i="31"/>
  <c r="AB514" i="31" s="1"/>
  <c r="X394" i="31"/>
  <c r="X514" i="31" s="1"/>
  <c r="T394" i="31"/>
  <c r="T514" i="31" s="1"/>
  <c r="P394" i="31"/>
  <c r="P514" i="31" s="1"/>
  <c r="AD394" i="31"/>
  <c r="AD514" i="31" s="1"/>
  <c r="Z394" i="31"/>
  <c r="Z514" i="31" s="1"/>
  <c r="V394" i="31"/>
  <c r="V514" i="31" s="1"/>
  <c r="R394" i="31"/>
  <c r="R514" i="31" s="1"/>
  <c r="N394" i="31"/>
  <c r="N514" i="31" s="1"/>
  <c r="AE394" i="31"/>
  <c r="AE514" i="31" s="1"/>
  <c r="W394" i="31"/>
  <c r="W514" i="31" s="1"/>
  <c r="O394" i="31"/>
  <c r="O514" i="31" s="1"/>
  <c r="AC394" i="31"/>
  <c r="AC514" i="31" s="1"/>
  <c r="U394" i="31"/>
  <c r="AA394" i="31"/>
  <c r="AA514" i="31" s="1"/>
  <c r="S394" i="31"/>
  <c r="S514" i="31" s="1"/>
  <c r="Y394" i="31"/>
  <c r="Y514" i="31" s="1"/>
  <c r="Q394" i="31"/>
  <c r="Q514" i="31" s="1"/>
  <c r="AC395" i="31"/>
  <c r="Y395" i="31"/>
  <c r="U395" i="31"/>
  <c r="Q395" i="31"/>
  <c r="AE395" i="31"/>
  <c r="AA395" i="31"/>
  <c r="W395" i="31"/>
  <c r="S395" i="31"/>
  <c r="O395" i="31"/>
  <c r="Z395" i="31"/>
  <c r="R395" i="31"/>
  <c r="AF395" i="31"/>
  <c r="X395" i="31"/>
  <c r="P395" i="31"/>
  <c r="AD395" i="31"/>
  <c r="V395" i="31"/>
  <c r="N395" i="31"/>
  <c r="AB395" i="31"/>
  <c r="T395" i="31"/>
  <c r="AC374" i="31"/>
  <c r="Y374" i="31"/>
  <c r="U374" i="31"/>
  <c r="Q374" i="31"/>
  <c r="AF374" i="31"/>
  <c r="AB374" i="31"/>
  <c r="X374" i="31"/>
  <c r="T374" i="31"/>
  <c r="P374" i="31"/>
  <c r="AE374" i="31"/>
  <c r="AA374" i="31"/>
  <c r="W374" i="31"/>
  <c r="S374" i="31"/>
  <c r="O374" i="31"/>
  <c r="AD374" i="31"/>
  <c r="Z374" i="31"/>
  <c r="V374" i="31"/>
  <c r="R374" i="31"/>
  <c r="N374" i="31"/>
  <c r="S85" i="31"/>
  <c r="O85" i="31"/>
  <c r="U85" i="31"/>
  <c r="Q85" i="31"/>
  <c r="P85" i="31"/>
  <c r="N85" i="31"/>
  <c r="T85" i="31"/>
  <c r="R85" i="31"/>
  <c r="T84" i="31"/>
  <c r="P84" i="31"/>
  <c r="R84" i="31"/>
  <c r="N84" i="31"/>
  <c r="S84" i="31"/>
  <c r="Q84" i="31"/>
  <c r="O84" i="31"/>
  <c r="U84" i="31"/>
  <c r="T89" i="31"/>
  <c r="P89" i="31"/>
  <c r="S89" i="31"/>
  <c r="O89" i="31"/>
  <c r="U89" i="31"/>
  <c r="Q89" i="31"/>
  <c r="R89" i="31"/>
  <c r="N89" i="31"/>
  <c r="U82" i="31"/>
  <c r="AE280" i="31"/>
  <c r="AA280" i="31"/>
  <c r="W280" i="31"/>
  <c r="S280" i="31"/>
  <c r="O280" i="31"/>
  <c r="AD280" i="31"/>
  <c r="Z280" i="31"/>
  <c r="V280" i="31"/>
  <c r="R280" i="31"/>
  <c r="N280" i="31"/>
  <c r="AC280" i="31"/>
  <c r="Y280" i="31"/>
  <c r="U280" i="31"/>
  <c r="Q280" i="31"/>
  <c r="AF280" i="31"/>
  <c r="AB280" i="31"/>
  <c r="X280" i="31"/>
  <c r="T280" i="31"/>
  <c r="P280" i="31"/>
  <c r="AD275" i="31"/>
  <c r="Z275" i="31"/>
  <c r="V275" i="31"/>
  <c r="R275" i="31"/>
  <c r="N275" i="31"/>
  <c r="AC275" i="31"/>
  <c r="Y275" i="31"/>
  <c r="U275" i="31"/>
  <c r="Q275" i="31"/>
  <c r="AF275" i="31"/>
  <c r="AB275" i="31"/>
  <c r="X275" i="31"/>
  <c r="T275" i="31"/>
  <c r="P275" i="31"/>
  <c r="AE275" i="31"/>
  <c r="AA275" i="31"/>
  <c r="W275" i="31"/>
  <c r="S275" i="31"/>
  <c r="O275" i="31"/>
  <c r="U86" i="31"/>
  <c r="U77" i="31"/>
  <c r="D238" i="6"/>
  <c r="E235" i="6" s="1"/>
  <c r="E23" i="25"/>
  <c r="L23" i="25" s="1"/>
  <c r="I241" i="25"/>
  <c r="E28" i="25"/>
  <c r="L28" i="25" s="1"/>
  <c r="E22" i="25"/>
  <c r="L22" i="25" s="1"/>
  <c r="E29" i="25"/>
  <c r="L29" i="25" s="1"/>
  <c r="E25" i="25"/>
  <c r="L25" i="25" s="1"/>
  <c r="E27" i="25"/>
  <c r="L27" i="25" s="1"/>
  <c r="E99" i="25"/>
  <c r="L99" i="25" s="1"/>
  <c r="E26" i="25"/>
  <c r="L26" i="25" s="1"/>
  <c r="R24" i="25"/>
  <c r="N24" i="25"/>
  <c r="Q24" i="25"/>
  <c r="T24" i="25"/>
  <c r="P24" i="25"/>
  <c r="S24" i="25"/>
  <c r="O24" i="25"/>
  <c r="E12" i="25"/>
  <c r="E13" i="25"/>
  <c r="E11" i="25"/>
  <c r="E19" i="25"/>
  <c r="E9" i="25"/>
  <c r="E17" i="25"/>
  <c r="E16" i="25"/>
  <c r="E15" i="25"/>
  <c r="E10" i="25"/>
  <c r="E18" i="25"/>
  <c r="D78" i="25"/>
  <c r="E42" i="25"/>
  <c r="L42" i="25" s="1"/>
  <c r="L230" i="25" s="1"/>
  <c r="Y1" i="25"/>
  <c r="J241" i="25"/>
  <c r="G241" i="25"/>
  <c r="D151" i="25"/>
  <c r="K241" i="25"/>
  <c r="H241" i="25"/>
  <c r="D156" i="25"/>
  <c r="D40" i="25"/>
  <c r="E33" i="25" s="1"/>
  <c r="E14" i="25"/>
  <c r="F241" i="25"/>
  <c r="D221" i="6"/>
  <c r="D233" i="6"/>
  <c r="E229" i="6" s="1"/>
  <c r="D205" i="6"/>
  <c r="E200" i="6" s="1"/>
  <c r="L200" i="6" s="1"/>
  <c r="D174" i="6"/>
  <c r="D167" i="6"/>
  <c r="D124" i="6"/>
  <c r="E120" i="6" s="1"/>
  <c r="L120" i="6" s="1"/>
  <c r="D138" i="6"/>
  <c r="E132" i="6" s="1"/>
  <c r="D99" i="6"/>
  <c r="D90" i="6"/>
  <c r="E85" i="6" s="1"/>
  <c r="D72" i="6"/>
  <c r="E63" i="6" s="1"/>
  <c r="L63" i="6" s="1"/>
  <c r="J18" i="39" s="1"/>
  <c r="D53" i="6"/>
  <c r="M132" i="6" l="1"/>
  <c r="L132" i="6"/>
  <c r="M14" i="25"/>
  <c r="L14" i="25"/>
  <c r="M18" i="25"/>
  <c r="L18" i="25"/>
  <c r="M17" i="25"/>
  <c r="L17" i="25"/>
  <c r="M13" i="25"/>
  <c r="L13" i="25"/>
  <c r="M85" i="6"/>
  <c r="L85" i="6"/>
  <c r="L279" i="32"/>
  <c r="J49" i="39"/>
  <c r="L240" i="32"/>
  <c r="M15" i="25"/>
  <c r="L15" i="25"/>
  <c r="M19" i="25"/>
  <c r="L19" i="25"/>
  <c r="M235" i="6"/>
  <c r="L235" i="6"/>
  <c r="L246" i="6" s="1"/>
  <c r="M16" i="25"/>
  <c r="L16" i="25"/>
  <c r="M11" i="25"/>
  <c r="L11" i="25"/>
  <c r="U2" i="6"/>
  <c r="M92" i="25"/>
  <c r="L92" i="25"/>
  <c r="L324" i="32"/>
  <c r="L290" i="32"/>
  <c r="L257" i="32"/>
  <c r="M140" i="32"/>
  <c r="L69" i="25"/>
  <c r="N69" i="25"/>
  <c r="O69" i="25"/>
  <c r="P69" i="25"/>
  <c r="M69" i="25"/>
  <c r="L269" i="32"/>
  <c r="L239" i="32"/>
  <c r="J45" i="39"/>
  <c r="L283" i="32"/>
  <c r="L328" i="32" s="1"/>
  <c r="L237" i="32" s="1"/>
  <c r="L318" i="32"/>
  <c r="L252" i="32"/>
  <c r="L289" i="32"/>
  <c r="L309" i="32"/>
  <c r="L2" i="32"/>
  <c r="L241" i="32"/>
  <c r="J56" i="39"/>
  <c r="M229" i="6"/>
  <c r="L229" i="6"/>
  <c r="M33" i="25"/>
  <c r="L33" i="25"/>
  <c r="J32" i="39" s="1"/>
  <c r="M10" i="25"/>
  <c r="L10" i="25"/>
  <c r="M9" i="25"/>
  <c r="L9" i="25"/>
  <c r="M12" i="25"/>
  <c r="L12" i="25"/>
  <c r="M104" i="25"/>
  <c r="L104" i="25"/>
  <c r="AH155" i="31"/>
  <c r="J43" i="39"/>
  <c r="L284" i="32"/>
  <c r="L303" i="32"/>
  <c r="L241" i="6"/>
  <c r="F241" i="6"/>
  <c r="U236" i="32"/>
  <c r="Z499" i="31"/>
  <c r="T508" i="31"/>
  <c r="W508" i="31"/>
  <c r="M483" i="31"/>
  <c r="AH303" i="31"/>
  <c r="AH284" i="31"/>
  <c r="M471" i="31"/>
  <c r="AJ420" i="31"/>
  <c r="AI313" i="31"/>
  <c r="AI314" i="31"/>
  <c r="AI315" i="31"/>
  <c r="AH302" i="31"/>
  <c r="AI285" i="31"/>
  <c r="AI402" i="31"/>
  <c r="AH296" i="31"/>
  <c r="AH313" i="31"/>
  <c r="AH314" i="31"/>
  <c r="AH315" i="31"/>
  <c r="AH285" i="31"/>
  <c r="AI296" i="31"/>
  <c r="AH402" i="31"/>
  <c r="AH401" i="31"/>
  <c r="AI301" i="31"/>
  <c r="AI401" i="31"/>
  <c r="O471" i="31"/>
  <c r="AH301" i="31"/>
  <c r="AI303" i="31"/>
  <c r="AI302" i="31"/>
  <c r="AJ302" i="31" s="1"/>
  <c r="AI284" i="31"/>
  <c r="R479" i="31"/>
  <c r="S508" i="31"/>
  <c r="AD483" i="31"/>
  <c r="AH158" i="31"/>
  <c r="L489" i="31"/>
  <c r="L450" i="31"/>
  <c r="L446" i="31"/>
  <c r="L444" i="31"/>
  <c r="AH100" i="31"/>
  <c r="L468" i="31"/>
  <c r="L481" i="31"/>
  <c r="L490" i="31"/>
  <c r="L488" i="31"/>
  <c r="L477" i="31"/>
  <c r="L452" i="31"/>
  <c r="L494" i="31"/>
  <c r="L515" i="31"/>
  <c r="M436" i="31"/>
  <c r="L510" i="31"/>
  <c r="L445" i="31"/>
  <c r="L480" i="31"/>
  <c r="L460" i="31"/>
  <c r="P428" i="31"/>
  <c r="L478" i="31"/>
  <c r="L476" i="31"/>
  <c r="L461" i="31"/>
  <c r="L471" i="31"/>
  <c r="L505" i="31"/>
  <c r="L487" i="31"/>
  <c r="N62" i="39"/>
  <c r="L447" i="31"/>
  <c r="L475" i="31"/>
  <c r="L470" i="31"/>
  <c r="L484" i="31"/>
  <c r="L441" i="31"/>
  <c r="L504" i="31"/>
  <c r="L474" i="31"/>
  <c r="L509" i="31"/>
  <c r="M318" i="31"/>
  <c r="L493" i="31"/>
  <c r="L440" i="31"/>
  <c r="L500" i="31"/>
  <c r="L498" i="31"/>
  <c r="L442" i="31"/>
  <c r="L455" i="31"/>
  <c r="L451" i="31"/>
  <c r="J62" i="39"/>
  <c r="L428" i="31"/>
  <c r="L486" i="31"/>
  <c r="L508" i="31"/>
  <c r="O508" i="31"/>
  <c r="M324" i="32"/>
  <c r="M234" i="32"/>
  <c r="AB499" i="31"/>
  <c r="M80" i="32"/>
  <c r="AH219" i="31"/>
  <c r="AE499" i="31"/>
  <c r="R499" i="31"/>
  <c r="O499" i="31"/>
  <c r="AH207" i="31"/>
  <c r="E212" i="6"/>
  <c r="E219" i="6"/>
  <c r="L219" i="6" s="1"/>
  <c r="E220" i="6"/>
  <c r="L220" i="6" s="1"/>
  <c r="V317" i="32"/>
  <c r="E154" i="25"/>
  <c r="L154" i="25" s="1"/>
  <c r="E155" i="25"/>
  <c r="L155" i="25" s="1"/>
  <c r="E72" i="25"/>
  <c r="E76" i="25"/>
  <c r="L76" i="25" s="1"/>
  <c r="E77" i="25"/>
  <c r="L77" i="25" s="1"/>
  <c r="E147" i="25"/>
  <c r="E149" i="25"/>
  <c r="L149" i="25" s="1"/>
  <c r="E108" i="25"/>
  <c r="E57" i="25"/>
  <c r="L57" i="25" s="1"/>
  <c r="E58" i="25"/>
  <c r="L58" i="25" s="1"/>
  <c r="E44" i="25"/>
  <c r="M42" i="25"/>
  <c r="M45" i="25" s="1"/>
  <c r="AB99" i="25"/>
  <c r="M99" i="25"/>
  <c r="M101" i="25" s="1"/>
  <c r="U2" i="25"/>
  <c r="V2" i="25" s="1"/>
  <c r="V41" i="39"/>
  <c r="S41" i="39"/>
  <c r="W41" i="39"/>
  <c r="M136" i="32"/>
  <c r="M281" i="32"/>
  <c r="M214" i="32"/>
  <c r="T313" i="32"/>
  <c r="W255" i="32"/>
  <c r="M317" i="32"/>
  <c r="S313" i="32"/>
  <c r="R486" i="31"/>
  <c r="AH250" i="31"/>
  <c r="AH164" i="31"/>
  <c r="AH151" i="31"/>
  <c r="AH149" i="31"/>
  <c r="AF486" i="31"/>
  <c r="AA499" i="31"/>
  <c r="M423" i="31"/>
  <c r="AI149" i="31"/>
  <c r="AH325" i="31"/>
  <c r="AH232" i="31"/>
  <c r="AH146" i="31"/>
  <c r="AI204" i="31"/>
  <c r="AI211" i="31"/>
  <c r="AI243" i="31"/>
  <c r="AH246" i="31"/>
  <c r="AH221" i="31"/>
  <c r="AI207" i="31"/>
  <c r="AI325" i="31"/>
  <c r="AI246" i="31"/>
  <c r="AI158" i="31"/>
  <c r="AI221" i="31"/>
  <c r="AD499" i="31"/>
  <c r="Q499" i="31"/>
  <c r="M446" i="31"/>
  <c r="N499" i="31"/>
  <c r="X499" i="31"/>
  <c r="O483" i="31"/>
  <c r="AF483" i="31"/>
  <c r="AI205" i="31"/>
  <c r="AI241" i="31"/>
  <c r="AH166" i="31"/>
  <c r="X486" i="31"/>
  <c r="AI229" i="31"/>
  <c r="M487" i="31"/>
  <c r="AH244" i="31"/>
  <c r="AH252" i="31"/>
  <c r="AH227" i="31"/>
  <c r="AH206" i="31"/>
  <c r="AA486" i="31"/>
  <c r="AH228" i="31"/>
  <c r="AH224" i="31"/>
  <c r="AH145" i="31"/>
  <c r="V486" i="31"/>
  <c r="AH154" i="31"/>
  <c r="AI206" i="31"/>
  <c r="AI352" i="31"/>
  <c r="AI252" i="31"/>
  <c r="W499" i="31"/>
  <c r="U487" i="31"/>
  <c r="AC499" i="31"/>
  <c r="W471" i="31"/>
  <c r="R483" i="31"/>
  <c r="S486" i="31"/>
  <c r="Z486" i="31"/>
  <c r="AI286" i="31"/>
  <c r="T499" i="31"/>
  <c r="M288" i="31"/>
  <c r="W483" i="31"/>
  <c r="V483" i="31"/>
  <c r="AH142" i="31"/>
  <c r="AI166" i="31"/>
  <c r="AH209" i="31"/>
  <c r="AB486" i="31"/>
  <c r="AH137" i="31"/>
  <c r="Q486" i="31"/>
  <c r="AI152" i="31"/>
  <c r="AC486" i="31"/>
  <c r="AH204" i="31"/>
  <c r="AJ204" i="31" s="1"/>
  <c r="AN204" i="31" s="1"/>
  <c r="AH225" i="31"/>
  <c r="AI249" i="31"/>
  <c r="AH222" i="31"/>
  <c r="AI225" i="31"/>
  <c r="AI234" i="31"/>
  <c r="AI247" i="31"/>
  <c r="AH247" i="31"/>
  <c r="AH286" i="31"/>
  <c r="AB471" i="31"/>
  <c r="AH153" i="31"/>
  <c r="AI148" i="31"/>
  <c r="AH157" i="31"/>
  <c r="AI216" i="31"/>
  <c r="AH216" i="31"/>
  <c r="AI219" i="31"/>
  <c r="AI236" i="31"/>
  <c r="AH236" i="31"/>
  <c r="AH211" i="31"/>
  <c r="AI232" i="31"/>
  <c r="AH249" i="31"/>
  <c r="AH352" i="31"/>
  <c r="S499" i="31"/>
  <c r="O486" i="31"/>
  <c r="AH169" i="31"/>
  <c r="AE471" i="31"/>
  <c r="AB483" i="31"/>
  <c r="S483" i="31"/>
  <c r="AH144" i="31"/>
  <c r="P499" i="31"/>
  <c r="AI209" i="31"/>
  <c r="AJ209" i="31" s="1"/>
  <c r="AN209" i="31" s="1"/>
  <c r="AH107" i="31"/>
  <c r="Y499" i="31"/>
  <c r="V499" i="31"/>
  <c r="AF499" i="31"/>
  <c r="W486" i="31"/>
  <c r="AI164" i="31"/>
  <c r="AE486" i="31"/>
  <c r="AI146" i="31"/>
  <c r="AH241" i="31"/>
  <c r="T486" i="31"/>
  <c r="AD486" i="31"/>
  <c r="AI137" i="31"/>
  <c r="AH229" i="31"/>
  <c r="AI228" i="31"/>
  <c r="AJ228" i="31" s="1"/>
  <c r="AN228" i="31" s="1"/>
  <c r="N486" i="31"/>
  <c r="AH152" i="31"/>
  <c r="AI157" i="31"/>
  <c r="P486" i="31"/>
  <c r="AI222" i="31"/>
  <c r="AH234" i="31"/>
  <c r="AH220" i="31"/>
  <c r="AI220" i="31"/>
  <c r="AH243" i="31"/>
  <c r="AH101" i="31"/>
  <c r="AH159" i="31"/>
  <c r="AI250" i="31"/>
  <c r="AH205" i="31"/>
  <c r="AH148" i="31"/>
  <c r="AI224" i="31"/>
  <c r="AI203" i="31"/>
  <c r="AH208" i="31"/>
  <c r="AH248" i="31"/>
  <c r="Y483" i="31"/>
  <c r="P483" i="31"/>
  <c r="AH168" i="31"/>
  <c r="AI248" i="31"/>
  <c r="AI168" i="31"/>
  <c r="AH203" i="31"/>
  <c r="AH360" i="31"/>
  <c r="AI162" i="31"/>
  <c r="T483" i="31"/>
  <c r="AI151" i="31"/>
  <c r="AH147" i="31"/>
  <c r="AH161" i="31"/>
  <c r="AI135" i="31"/>
  <c r="AI145" i="31"/>
  <c r="AI147" i="31"/>
  <c r="AJ147" i="31" s="1"/>
  <c r="AM147" i="31" s="1"/>
  <c r="AH231" i="31"/>
  <c r="AC483" i="31"/>
  <c r="AH126" i="31"/>
  <c r="AH135" i="31"/>
  <c r="AH162" i="31"/>
  <c r="U443" i="31"/>
  <c r="AE479" i="31"/>
  <c r="AI154" i="31"/>
  <c r="AI161" i="31"/>
  <c r="AJ161" i="31" s="1"/>
  <c r="AM161" i="31" s="1"/>
  <c r="AE483" i="31"/>
  <c r="P472" i="31"/>
  <c r="AI165" i="31"/>
  <c r="AH138" i="31"/>
  <c r="AH136" i="31"/>
  <c r="AI144" i="31"/>
  <c r="AI245" i="31"/>
  <c r="AI218" i="31"/>
  <c r="AI210" i="31"/>
  <c r="AI215" i="31"/>
  <c r="AH134" i="31"/>
  <c r="AF471" i="31"/>
  <c r="AI142" i="31"/>
  <c r="T481" i="31"/>
  <c r="X485" i="31"/>
  <c r="V481" i="31"/>
  <c r="AI227" i="31"/>
  <c r="AI153" i="31"/>
  <c r="AH218" i="31"/>
  <c r="S481" i="31"/>
  <c r="N481" i="31"/>
  <c r="Q481" i="31"/>
  <c r="Z483" i="31"/>
  <c r="R471" i="31"/>
  <c r="AH160" i="31"/>
  <c r="Q483" i="31"/>
  <c r="AI160" i="31"/>
  <c r="AI138" i="31"/>
  <c r="AH165" i="31"/>
  <c r="AI159" i="31"/>
  <c r="AI136" i="31"/>
  <c r="AI239" i="31"/>
  <c r="AI226" i="31"/>
  <c r="AH251" i="31"/>
  <c r="AI251" i="31"/>
  <c r="AH239" i="31"/>
  <c r="AH210" i="31"/>
  <c r="AI240" i="31"/>
  <c r="AH240" i="31"/>
  <c r="AH215" i="31"/>
  <c r="AI208" i="31"/>
  <c r="AH226" i="31"/>
  <c r="AH245" i="31"/>
  <c r="AI231" i="31"/>
  <c r="AI169" i="31"/>
  <c r="Y471" i="31"/>
  <c r="U471" i="31"/>
  <c r="AI360" i="31"/>
  <c r="V86" i="32"/>
  <c r="M86" i="32"/>
  <c r="M313" i="32"/>
  <c r="K41" i="39"/>
  <c r="AH363" i="31"/>
  <c r="AC481" i="31"/>
  <c r="M481" i="31"/>
  <c r="AF479" i="31"/>
  <c r="AA481" i="31"/>
  <c r="AA479" i="31"/>
  <c r="AI134" i="31"/>
  <c r="T133" i="31"/>
  <c r="AH104" i="31"/>
  <c r="T144" i="25"/>
  <c r="P144" i="25"/>
  <c r="W144" i="25"/>
  <c r="M144" i="25"/>
  <c r="S144" i="25"/>
  <c r="N144" i="25"/>
  <c r="X144" i="25"/>
  <c r="Q144" i="25"/>
  <c r="V144" i="25"/>
  <c r="O144" i="25"/>
  <c r="R144" i="25"/>
  <c r="U144" i="25"/>
  <c r="AF144" i="25"/>
  <c r="AD144" i="25"/>
  <c r="AE144" i="25"/>
  <c r="AC144" i="25"/>
  <c r="Y144" i="25"/>
  <c r="AB144" i="25"/>
  <c r="Z144" i="25"/>
  <c r="AA144" i="25"/>
  <c r="E140" i="25"/>
  <c r="T110" i="25"/>
  <c r="U110" i="25"/>
  <c r="V110" i="25"/>
  <c r="P110" i="25"/>
  <c r="Q110" i="25"/>
  <c r="R110" i="25"/>
  <c r="M110" i="25"/>
  <c r="X110" i="25"/>
  <c r="S110" i="25"/>
  <c r="N110" i="25"/>
  <c r="W110" i="25"/>
  <c r="O110" i="25"/>
  <c r="AF110" i="25"/>
  <c r="AC110" i="25"/>
  <c r="AB110" i="25"/>
  <c r="Z110" i="25"/>
  <c r="Y110" i="25"/>
  <c r="AD110" i="25"/>
  <c r="AA110" i="25"/>
  <c r="AE110" i="25"/>
  <c r="P108" i="25"/>
  <c r="U69" i="25"/>
  <c r="Q69" i="25"/>
  <c r="W69" i="25"/>
  <c r="S69" i="25"/>
  <c r="X69" i="25"/>
  <c r="R69" i="25"/>
  <c r="V69" i="25"/>
  <c r="T69" i="25"/>
  <c r="Y69" i="25"/>
  <c r="AD69" i="25"/>
  <c r="AB69" i="25"/>
  <c r="AE69" i="25"/>
  <c r="Z69" i="25"/>
  <c r="AA69" i="25"/>
  <c r="AC69" i="25"/>
  <c r="AF69" i="25"/>
  <c r="AC57" i="25"/>
  <c r="M57" i="25"/>
  <c r="K32" i="39"/>
  <c r="P22" i="25"/>
  <c r="M22" i="25"/>
  <c r="O27" i="25"/>
  <c r="M27" i="25"/>
  <c r="T28" i="25"/>
  <c r="M28" i="25"/>
  <c r="N25" i="25"/>
  <c r="M25" i="25"/>
  <c r="N26" i="25"/>
  <c r="M26" i="25"/>
  <c r="Q29" i="25"/>
  <c r="M29" i="25"/>
  <c r="Q23" i="25"/>
  <c r="M23" i="25"/>
  <c r="M21" i="25"/>
  <c r="N140" i="6"/>
  <c r="M140" i="6"/>
  <c r="N120" i="6"/>
  <c r="M120" i="6"/>
  <c r="Z481" i="31"/>
  <c r="N444" i="31"/>
  <c r="Y76" i="31"/>
  <c r="U486" i="31"/>
  <c r="T225" i="32"/>
  <c r="Q225" i="32"/>
  <c r="M76" i="31"/>
  <c r="Q446" i="31"/>
  <c r="W133" i="31"/>
  <c r="S471" i="31"/>
  <c r="AF502" i="31"/>
  <c r="R317" i="32"/>
  <c r="AA471" i="31"/>
  <c r="X80" i="32"/>
  <c r="AF214" i="32"/>
  <c r="AC214" i="32"/>
  <c r="Z214" i="32"/>
  <c r="W214" i="32"/>
  <c r="Q76" i="31"/>
  <c r="T76" i="31"/>
  <c r="Q313" i="32"/>
  <c r="P225" i="32"/>
  <c r="AF225" i="32"/>
  <c r="AC225" i="32"/>
  <c r="Z225" i="32"/>
  <c r="W225" i="32"/>
  <c r="O80" i="32"/>
  <c r="T80" i="32"/>
  <c r="Y80" i="32"/>
  <c r="Z80" i="32"/>
  <c r="AB214" i="32"/>
  <c r="Y214" i="32"/>
  <c r="V214" i="32"/>
  <c r="S214" i="32"/>
  <c r="V66" i="39"/>
  <c r="X429" i="31"/>
  <c r="N66" i="39"/>
  <c r="P429" i="31"/>
  <c r="Q66" i="39"/>
  <c r="S429" i="31"/>
  <c r="P66" i="39"/>
  <c r="R429" i="31"/>
  <c r="AE306" i="31"/>
  <c r="O306" i="31"/>
  <c r="R306" i="31"/>
  <c r="X471" i="31"/>
  <c r="S62" i="39"/>
  <c r="U428" i="31"/>
  <c r="V62" i="39"/>
  <c r="X428" i="31"/>
  <c r="AH131" i="31"/>
  <c r="N225" i="32"/>
  <c r="AA225" i="32"/>
  <c r="X225" i="32"/>
  <c r="W80" i="32"/>
  <c r="Q80" i="32"/>
  <c r="R80" i="32"/>
  <c r="T214" i="32"/>
  <c r="Q214" i="32"/>
  <c r="N214" i="32"/>
  <c r="AD214" i="32"/>
  <c r="AA214" i="32"/>
  <c r="U66" i="39"/>
  <c r="W429" i="31"/>
  <c r="T66" i="39"/>
  <c r="V429" i="31"/>
  <c r="R66" i="39"/>
  <c r="T429" i="31"/>
  <c r="R62" i="39"/>
  <c r="T428" i="31"/>
  <c r="O62" i="39"/>
  <c r="Q428" i="31"/>
  <c r="K62" i="39"/>
  <c r="M428" i="31"/>
  <c r="AH357" i="31"/>
  <c r="S66" i="39"/>
  <c r="U429" i="31"/>
  <c r="AH167" i="31"/>
  <c r="AI167" i="31"/>
  <c r="AI357" i="31"/>
  <c r="AI363" i="31"/>
  <c r="AI347" i="31"/>
  <c r="AH347" i="31"/>
  <c r="W62" i="39"/>
  <c r="Y428" i="31"/>
  <c r="W76" i="31"/>
  <c r="N76" i="31"/>
  <c r="AD225" i="32"/>
  <c r="S80" i="32"/>
  <c r="N80" i="32"/>
  <c r="P214" i="32"/>
  <c r="O66" i="39"/>
  <c r="Q429" i="31"/>
  <c r="L66" i="39"/>
  <c r="N429" i="31"/>
  <c r="U62" i="39"/>
  <c r="W428" i="31"/>
  <c r="M62" i="39"/>
  <c r="O428" i="31"/>
  <c r="K66" i="39"/>
  <c r="M429" i="31"/>
  <c r="W66" i="39"/>
  <c r="Y429" i="31"/>
  <c r="S76" i="31"/>
  <c r="P76" i="31"/>
  <c r="R76" i="31"/>
  <c r="U225" i="32"/>
  <c r="R225" i="32"/>
  <c r="O225" i="32"/>
  <c r="AE225" i="32"/>
  <c r="O481" i="31"/>
  <c r="X76" i="31"/>
  <c r="O76" i="31"/>
  <c r="V76" i="31"/>
  <c r="AB225" i="32"/>
  <c r="Y225" i="32"/>
  <c r="V225" i="32"/>
  <c r="S225" i="32"/>
  <c r="P80" i="32"/>
  <c r="U80" i="32"/>
  <c r="V80" i="32"/>
  <c r="X214" i="32"/>
  <c r="U214" i="32"/>
  <c r="R214" i="32"/>
  <c r="O214" i="32"/>
  <c r="AE214" i="32"/>
  <c r="U76" i="31"/>
  <c r="M66" i="39"/>
  <c r="O429" i="31"/>
  <c r="Q62" i="39"/>
  <c r="S428" i="31"/>
  <c r="T62" i="39"/>
  <c r="V428" i="31"/>
  <c r="P62" i="39"/>
  <c r="R428" i="31"/>
  <c r="L62" i="39"/>
  <c r="N428" i="31"/>
  <c r="P306" i="31"/>
  <c r="X306" i="31"/>
  <c r="U306" i="31"/>
  <c r="T306" i="31"/>
  <c r="W306" i="31"/>
  <c r="AA306" i="31"/>
  <c r="AF306" i="31"/>
  <c r="Q306" i="31"/>
  <c r="AB306" i="31"/>
  <c r="M306" i="31"/>
  <c r="AH297" i="31"/>
  <c r="Z306" i="31"/>
  <c r="AC306" i="31"/>
  <c r="Y306" i="31"/>
  <c r="AD306" i="31"/>
  <c r="N306" i="31"/>
  <c r="V306" i="31"/>
  <c r="S306" i="31"/>
  <c r="P41" i="39"/>
  <c r="AH150" i="31"/>
  <c r="X56" i="39"/>
  <c r="N56" i="39"/>
  <c r="S56" i="39"/>
  <c r="P240" i="32"/>
  <c r="N240" i="32"/>
  <c r="Q240" i="32"/>
  <c r="U42" i="39"/>
  <c r="U43" i="39" s="1"/>
  <c r="O42" i="39"/>
  <c r="R42" i="39"/>
  <c r="R43" i="39" s="1"/>
  <c r="N45" i="39"/>
  <c r="M45" i="39"/>
  <c r="P45" i="39"/>
  <c r="P257" i="31"/>
  <c r="Q41" i="39"/>
  <c r="AI355" i="31"/>
  <c r="AH163" i="31"/>
  <c r="AH116" i="31"/>
  <c r="AH114" i="31"/>
  <c r="P471" i="31"/>
  <c r="Y481" i="31"/>
  <c r="AB481" i="31"/>
  <c r="L56" i="39"/>
  <c r="M56" i="39"/>
  <c r="R56" i="39"/>
  <c r="W56" i="39"/>
  <c r="X240" i="32"/>
  <c r="R240" i="32"/>
  <c r="U240" i="32"/>
  <c r="L42" i="39"/>
  <c r="P42" i="39"/>
  <c r="S42" i="39"/>
  <c r="V42" i="39"/>
  <c r="V45" i="39"/>
  <c r="Q45" i="39"/>
  <c r="T45" i="39"/>
  <c r="AA436" i="31"/>
  <c r="P436" i="31"/>
  <c r="AC436" i="31"/>
  <c r="AD479" i="31"/>
  <c r="Y257" i="31"/>
  <c r="N41" i="39"/>
  <c r="T56" i="39"/>
  <c r="U56" i="39"/>
  <c r="O56" i="39"/>
  <c r="W240" i="32"/>
  <c r="T240" i="32"/>
  <c r="Z240" i="32"/>
  <c r="M42" i="39"/>
  <c r="M43" i="39" s="1"/>
  <c r="Q42" i="39"/>
  <c r="N42" i="39"/>
  <c r="X41" i="39"/>
  <c r="S45" i="39"/>
  <c r="W45" i="39"/>
  <c r="L45" i="39"/>
  <c r="X313" i="32"/>
  <c r="AF481" i="31"/>
  <c r="P56" i="39"/>
  <c r="Q56" i="39"/>
  <c r="V56" i="39"/>
  <c r="O240" i="32"/>
  <c r="S240" i="32"/>
  <c r="V240" i="32"/>
  <c r="Y240" i="32"/>
  <c r="Y243" i="32" s="1"/>
  <c r="Y244" i="32" s="1"/>
  <c r="W40" i="39" s="1"/>
  <c r="T42" i="39"/>
  <c r="X42" i="39"/>
  <c r="W42" i="39"/>
  <c r="R45" i="39"/>
  <c r="O45" i="39"/>
  <c r="U45" i="39"/>
  <c r="X45" i="39"/>
  <c r="Y179" i="32"/>
  <c r="AF436" i="31"/>
  <c r="S436" i="31"/>
  <c r="AB436" i="31"/>
  <c r="O41" i="39"/>
  <c r="L41" i="39"/>
  <c r="M380" i="31"/>
  <c r="X488" i="31"/>
  <c r="X481" i="31"/>
  <c r="R481" i="31"/>
  <c r="M486" i="31"/>
  <c r="AD436" i="31"/>
  <c r="R436" i="31"/>
  <c r="V436" i="31"/>
  <c r="T436" i="31"/>
  <c r="N502" i="31"/>
  <c r="X479" i="31"/>
  <c r="Z257" i="31"/>
  <c r="T257" i="31"/>
  <c r="X257" i="31"/>
  <c r="AD471" i="31"/>
  <c r="O257" i="31"/>
  <c r="M404" i="31"/>
  <c r="AH141" i="31"/>
  <c r="P481" i="31"/>
  <c r="M502" i="31"/>
  <c r="AH98" i="31"/>
  <c r="P133" i="31"/>
  <c r="AH119" i="31"/>
  <c r="Z446" i="31"/>
  <c r="W436" i="31"/>
  <c r="X436" i="31"/>
  <c r="Q436" i="31"/>
  <c r="AE501" i="31"/>
  <c r="U133" i="31"/>
  <c r="N471" i="31"/>
  <c r="AC471" i="31"/>
  <c r="AD257" i="31"/>
  <c r="W257" i="31"/>
  <c r="Q257" i="31"/>
  <c r="AE257" i="31"/>
  <c r="M501" i="31"/>
  <c r="M470" i="31"/>
  <c r="AE436" i="31"/>
  <c r="Y436" i="31"/>
  <c r="AA257" i="31"/>
  <c r="W481" i="31"/>
  <c r="AD481" i="31"/>
  <c r="N436" i="31"/>
  <c r="U436" i="31"/>
  <c r="O436" i="31"/>
  <c r="T327" i="31"/>
  <c r="U327" i="31"/>
  <c r="Z327" i="31"/>
  <c r="S257" i="31"/>
  <c r="AI353" i="31"/>
  <c r="N257" i="31"/>
  <c r="AB257" i="31"/>
  <c r="AI143" i="31"/>
  <c r="AE174" i="31"/>
  <c r="AC257" i="31"/>
  <c r="R257" i="31"/>
  <c r="AF257" i="31"/>
  <c r="AH125" i="31"/>
  <c r="AH333" i="31"/>
  <c r="M133" i="31"/>
  <c r="Q471" i="31"/>
  <c r="AH355" i="31"/>
  <c r="R174" i="31"/>
  <c r="V257" i="31"/>
  <c r="Z436" i="31"/>
  <c r="AI140" i="31"/>
  <c r="M95" i="31"/>
  <c r="M124" i="31"/>
  <c r="U481" i="31"/>
  <c r="AH53" i="31"/>
  <c r="V479" i="31"/>
  <c r="N327" i="31"/>
  <c r="V471" i="31"/>
  <c r="AA502" i="31"/>
  <c r="AH156" i="31"/>
  <c r="AI163" i="31"/>
  <c r="AH353" i="31"/>
  <c r="AH337" i="31"/>
  <c r="M257" i="31"/>
  <c r="M327" i="31"/>
  <c r="M371" i="31"/>
  <c r="AH96" i="31"/>
  <c r="AH99" i="31"/>
  <c r="AH140" i="31"/>
  <c r="AH356" i="31"/>
  <c r="O479" i="31"/>
  <c r="AH291" i="31"/>
  <c r="T471" i="31"/>
  <c r="U257" i="31"/>
  <c r="M202" i="31"/>
  <c r="M174" i="31"/>
  <c r="AE481" i="31"/>
  <c r="X404" i="31"/>
  <c r="AH113" i="31"/>
  <c r="AH108" i="31"/>
  <c r="R485" i="31"/>
  <c r="P502" i="31"/>
  <c r="T479" i="31"/>
  <c r="W327" i="31"/>
  <c r="AA174" i="31"/>
  <c r="N404" i="31"/>
  <c r="V404" i="31"/>
  <c r="R404" i="31"/>
  <c r="AF404" i="31"/>
  <c r="Y404" i="31"/>
  <c r="S404" i="31"/>
  <c r="AH367" i="31"/>
  <c r="AD404" i="31"/>
  <c r="T404" i="31"/>
  <c r="R179" i="32"/>
  <c r="AC179" i="32"/>
  <c r="O179" i="32"/>
  <c r="AE179" i="32"/>
  <c r="AB179" i="32"/>
  <c r="AB404" i="31"/>
  <c r="P404" i="31"/>
  <c r="U502" i="31"/>
  <c r="N133" i="31"/>
  <c r="AI337" i="31"/>
  <c r="Z404" i="31"/>
  <c r="AE404" i="31"/>
  <c r="W404" i="31"/>
  <c r="Q179" i="32"/>
  <c r="V179" i="32"/>
  <c r="S179" i="32"/>
  <c r="P179" i="32"/>
  <c r="AF179" i="32"/>
  <c r="O404" i="31"/>
  <c r="AC404" i="31"/>
  <c r="Q404" i="31"/>
  <c r="Z73" i="31"/>
  <c r="Z74" i="31"/>
  <c r="N179" i="32"/>
  <c r="AD179" i="32"/>
  <c r="AA179" i="32"/>
  <c r="X179" i="32"/>
  <c r="U404" i="31"/>
  <c r="AA404" i="31"/>
  <c r="U179" i="32"/>
  <c r="Z179" i="32"/>
  <c r="W179" i="32"/>
  <c r="T179" i="32"/>
  <c r="AA327" i="31"/>
  <c r="AH304" i="31"/>
  <c r="N501" i="31"/>
  <c r="V174" i="31"/>
  <c r="Q502" i="31"/>
  <c r="X174" i="31"/>
  <c r="AH238" i="31"/>
  <c r="AH139" i="31"/>
  <c r="AI139" i="31"/>
  <c r="Y174" i="31"/>
  <c r="V511" i="31"/>
  <c r="U447" i="31"/>
  <c r="X447" i="31"/>
  <c r="W447" i="31"/>
  <c r="AH293" i="31"/>
  <c r="O502" i="31"/>
  <c r="AC502" i="31"/>
  <c r="AI291" i="31"/>
  <c r="R502" i="31"/>
  <c r="Z502" i="31"/>
  <c r="W502" i="31"/>
  <c r="AI297" i="31"/>
  <c r="S479" i="31"/>
  <c r="AI213" i="31"/>
  <c r="AI233" i="31"/>
  <c r="AH213" i="31"/>
  <c r="AI214" i="31"/>
  <c r="AH230" i="31"/>
  <c r="AH217" i="31"/>
  <c r="AH233" i="31"/>
  <c r="AH235" i="31"/>
  <c r="AH214" i="31"/>
  <c r="P479" i="31"/>
  <c r="AI212" i="31"/>
  <c r="AC174" i="31"/>
  <c r="P174" i="31"/>
  <c r="AH143" i="31"/>
  <c r="N174" i="31"/>
  <c r="O174" i="31"/>
  <c r="T174" i="31"/>
  <c r="AH172" i="31"/>
  <c r="AF174" i="31"/>
  <c r="Q174" i="31"/>
  <c r="AB174" i="31"/>
  <c r="U174" i="31"/>
  <c r="AD174" i="31"/>
  <c r="W174" i="31"/>
  <c r="AI141" i="31"/>
  <c r="AH130" i="31"/>
  <c r="S133" i="31"/>
  <c r="W317" i="32"/>
  <c r="V313" i="32"/>
  <c r="W313" i="32"/>
  <c r="N255" i="32"/>
  <c r="T255" i="32"/>
  <c r="Q255" i="32"/>
  <c r="N313" i="32"/>
  <c r="O313" i="32"/>
  <c r="AI333" i="31"/>
  <c r="AH323" i="31"/>
  <c r="AH212" i="31"/>
  <c r="AI217" i="31"/>
  <c r="Z174" i="31"/>
  <c r="S174" i="31"/>
  <c r="Z511" i="31"/>
  <c r="O511" i="31"/>
  <c r="T511" i="31"/>
  <c r="R447" i="31"/>
  <c r="AA447" i="31"/>
  <c r="AH92" i="31"/>
  <c r="O485" i="31"/>
  <c r="AB479" i="31"/>
  <c r="Z479" i="31"/>
  <c r="AI172" i="31"/>
  <c r="AI156" i="31"/>
  <c r="AI223" i="31"/>
  <c r="AH111" i="31"/>
  <c r="AF511" i="31"/>
  <c r="P511" i="31"/>
  <c r="AD447" i="31"/>
  <c r="N447" i="31"/>
  <c r="Q447" i="31"/>
  <c r="T447" i="31"/>
  <c r="AH223" i="31"/>
  <c r="AH237" i="31"/>
  <c r="AB501" i="31"/>
  <c r="S502" i="31"/>
  <c r="R501" i="31"/>
  <c r="AH346" i="31"/>
  <c r="Z471" i="31"/>
  <c r="N479" i="31"/>
  <c r="AI244" i="31"/>
  <c r="AI230" i="31"/>
  <c r="Y502" i="31"/>
  <c r="AI293" i="31"/>
  <c r="Y479" i="31"/>
  <c r="AI237" i="31"/>
  <c r="AJ237" i="31" s="1"/>
  <c r="AN237" i="31" s="1"/>
  <c r="AI238" i="31"/>
  <c r="AI235" i="31"/>
  <c r="X502" i="31"/>
  <c r="Y501" i="31"/>
  <c r="W479" i="31"/>
  <c r="AI150" i="31"/>
  <c r="E10" i="35"/>
  <c r="F10" i="35" s="1"/>
  <c r="V133" i="31"/>
  <c r="Z313" i="32"/>
  <c r="Y313" i="32"/>
  <c r="P313" i="32"/>
  <c r="T317" i="32"/>
  <c r="R281" i="32"/>
  <c r="AE281" i="32"/>
  <c r="AB281" i="32"/>
  <c r="AB324" i="32"/>
  <c r="AE324" i="32"/>
  <c r="R324" i="32"/>
  <c r="O324" i="32"/>
  <c r="S308" i="32"/>
  <c r="S301" i="32"/>
  <c r="AC308" i="32"/>
  <c r="AC301" i="32"/>
  <c r="P308" i="32"/>
  <c r="P301" i="32"/>
  <c r="AF308" i="32"/>
  <c r="AF301" i="32"/>
  <c r="Z308" i="32"/>
  <c r="Z301" i="32"/>
  <c r="Q308" i="32"/>
  <c r="Q301" i="32"/>
  <c r="W308" i="32"/>
  <c r="W301" i="32"/>
  <c r="X308" i="32"/>
  <c r="X301" i="32"/>
  <c r="R308" i="32"/>
  <c r="R301" i="32"/>
  <c r="Y308" i="32"/>
  <c r="Y301" i="32"/>
  <c r="U308" i="32"/>
  <c r="U301" i="32"/>
  <c r="AE308" i="32"/>
  <c r="AE301" i="32"/>
  <c r="AB308" i="32"/>
  <c r="AB301" i="32"/>
  <c r="V308" i="32"/>
  <c r="V301" i="32"/>
  <c r="AA308" i="32"/>
  <c r="AA301" i="32"/>
  <c r="O308" i="32"/>
  <c r="O301" i="32"/>
  <c r="T308" i="32"/>
  <c r="T301" i="32"/>
  <c r="N308" i="32"/>
  <c r="N301" i="32"/>
  <c r="AD308" i="32"/>
  <c r="AD301" i="32"/>
  <c r="R270" i="32"/>
  <c r="O270" i="32"/>
  <c r="U270" i="32"/>
  <c r="U281" i="32"/>
  <c r="AA23" i="32"/>
  <c r="X270" i="32"/>
  <c r="O317" i="32"/>
  <c r="O277" i="32"/>
  <c r="N277" i="32"/>
  <c r="X281" i="32"/>
  <c r="S277" i="32"/>
  <c r="T277" i="32"/>
  <c r="R277" i="32"/>
  <c r="Y277" i="32"/>
  <c r="U277" i="32"/>
  <c r="P277" i="32"/>
  <c r="V277" i="32"/>
  <c r="W277" i="32"/>
  <c r="Z277" i="32"/>
  <c r="X277" i="32"/>
  <c r="Q277" i="32"/>
  <c r="AA12" i="32"/>
  <c r="S267" i="32"/>
  <c r="P267" i="32"/>
  <c r="AF267" i="32"/>
  <c r="V267" i="32"/>
  <c r="X257" i="32"/>
  <c r="AA11" i="32"/>
  <c r="AA298" i="32" s="1"/>
  <c r="AA24" i="32"/>
  <c r="N270" i="32"/>
  <c r="Q270" i="32"/>
  <c r="T270" i="32"/>
  <c r="Z270" i="32"/>
  <c r="W270" i="32"/>
  <c r="W252" i="32"/>
  <c r="T252" i="32"/>
  <c r="V270" i="32"/>
  <c r="S270" i="32"/>
  <c r="P270" i="32"/>
  <c r="Y270" i="32"/>
  <c r="N281" i="32"/>
  <c r="O267" i="32"/>
  <c r="AE267" i="32"/>
  <c r="AB267" i="32"/>
  <c r="R267" i="32"/>
  <c r="R86" i="32"/>
  <c r="U86" i="32"/>
  <c r="X314" i="32"/>
  <c r="AA267" i="32"/>
  <c r="X267" i="32"/>
  <c r="N267" i="32"/>
  <c r="AD267" i="32"/>
  <c r="U317" i="32"/>
  <c r="P317" i="32"/>
  <c r="Q86" i="32"/>
  <c r="AA25" i="32"/>
  <c r="Q324" i="32"/>
  <c r="P86" i="32"/>
  <c r="P324" i="32"/>
  <c r="AF324" i="32"/>
  <c r="Y281" i="32"/>
  <c r="Z255" i="32"/>
  <c r="Q314" i="32"/>
  <c r="N314" i="32"/>
  <c r="U267" i="32"/>
  <c r="AC281" i="32"/>
  <c r="AF281" i="32"/>
  <c r="AA281" i="32"/>
  <c r="O281" i="32"/>
  <c r="N86" i="32"/>
  <c r="U318" i="32"/>
  <c r="R313" i="32"/>
  <c r="U313" i="32"/>
  <c r="W267" i="32"/>
  <c r="T267" i="32"/>
  <c r="Z267" i="32"/>
  <c r="X324" i="32"/>
  <c r="N324" i="32"/>
  <c r="AD324" i="32"/>
  <c r="AA324" i="32"/>
  <c r="Z324" i="32"/>
  <c r="W324" i="32"/>
  <c r="Y324" i="32"/>
  <c r="V281" i="32"/>
  <c r="S281" i="32"/>
  <c r="Q281" i="32"/>
  <c r="T281" i="32"/>
  <c r="W281" i="32"/>
  <c r="Z281" i="32"/>
  <c r="AD281" i="32"/>
  <c r="P281" i="32"/>
  <c r="X136" i="32"/>
  <c r="U257" i="32"/>
  <c r="R257" i="32"/>
  <c r="N252" i="32"/>
  <c r="AA255" i="32"/>
  <c r="P255" i="32"/>
  <c r="U252" i="32"/>
  <c r="V252" i="32"/>
  <c r="S255" i="32"/>
  <c r="O255" i="32"/>
  <c r="X252" i="32"/>
  <c r="AA252" i="32"/>
  <c r="S86" i="32"/>
  <c r="S317" i="32"/>
  <c r="Q317" i="32"/>
  <c r="O86" i="32"/>
  <c r="T86" i="32"/>
  <c r="W86" i="32"/>
  <c r="P319" i="32"/>
  <c r="R318" i="32"/>
  <c r="S319" i="32"/>
  <c r="O318" i="32"/>
  <c r="Q318" i="32"/>
  <c r="Z252" i="32"/>
  <c r="AE257" i="32"/>
  <c r="P136" i="32"/>
  <c r="Y255" i="32"/>
  <c r="S324" i="32"/>
  <c r="O257" i="32"/>
  <c r="U255" i="32"/>
  <c r="U324" i="32"/>
  <c r="O252" i="32"/>
  <c r="R255" i="32"/>
  <c r="V324" i="32"/>
  <c r="Q136" i="32"/>
  <c r="P252" i="32"/>
  <c r="Q252" i="32"/>
  <c r="R252" i="32"/>
  <c r="S252" i="32"/>
  <c r="AA19" i="32"/>
  <c r="AA20" i="32"/>
  <c r="V255" i="32"/>
  <c r="X255" i="32"/>
  <c r="T324" i="32"/>
  <c r="AC324" i="32"/>
  <c r="N318" i="32"/>
  <c r="AC267" i="32"/>
  <c r="S511" i="31"/>
  <c r="AD511" i="31"/>
  <c r="W511" i="31"/>
  <c r="X511" i="31"/>
  <c r="V447" i="31"/>
  <c r="Y447" i="31"/>
  <c r="AB447" i="31"/>
  <c r="AE447" i="31"/>
  <c r="O447" i="31"/>
  <c r="R511" i="31"/>
  <c r="AA511" i="31"/>
  <c r="AE511" i="31"/>
  <c r="AB511" i="31"/>
  <c r="Z447" i="31"/>
  <c r="AC447" i="31"/>
  <c r="AF447" i="31"/>
  <c r="P447" i="31"/>
  <c r="S447" i="31"/>
  <c r="AD327" i="31"/>
  <c r="AH361" i="31"/>
  <c r="P487" i="31"/>
  <c r="AC487" i="31"/>
  <c r="AB487" i="31"/>
  <c r="N487" i="31"/>
  <c r="AD487" i="31"/>
  <c r="P476" i="31"/>
  <c r="AE487" i="31"/>
  <c r="Z487" i="31"/>
  <c r="AA487" i="31"/>
  <c r="V487" i="31"/>
  <c r="AF487" i="31"/>
  <c r="X487" i="31"/>
  <c r="O487" i="31"/>
  <c r="Q487" i="31"/>
  <c r="W487" i="31"/>
  <c r="S487" i="31"/>
  <c r="T487" i="31"/>
  <c r="Y487" i="31"/>
  <c r="R487" i="31"/>
  <c r="AH189" i="31"/>
  <c r="AH359" i="31"/>
  <c r="AD502" i="31"/>
  <c r="Q479" i="31"/>
  <c r="AI344" i="31"/>
  <c r="AC479" i="31"/>
  <c r="AH117" i="31"/>
  <c r="AH109" i="31"/>
  <c r="S446" i="31"/>
  <c r="AE502" i="31"/>
  <c r="V327" i="31"/>
  <c r="AH362" i="31"/>
  <c r="Q508" i="31"/>
  <c r="Q133" i="31"/>
  <c r="AH345" i="31"/>
  <c r="AH329" i="31"/>
  <c r="AI361" i="31"/>
  <c r="AH341" i="31"/>
  <c r="AH358" i="31"/>
  <c r="AI331" i="31"/>
  <c r="AI341" i="31"/>
  <c r="AH354" i="31"/>
  <c r="AH332" i="31"/>
  <c r="AI346" i="31"/>
  <c r="AH368" i="31"/>
  <c r="AI350" i="31"/>
  <c r="AH365" i="31"/>
  <c r="AI358" i="31"/>
  <c r="AI336" i="31"/>
  <c r="AI362" i="31"/>
  <c r="AI329" i="31"/>
  <c r="U371" i="31"/>
  <c r="P327" i="31"/>
  <c r="V501" i="31"/>
  <c r="AB327" i="31"/>
  <c r="AI368" i="31"/>
  <c r="AH299" i="31"/>
  <c r="AJ319" i="31"/>
  <c r="AN319" i="31" s="1"/>
  <c r="AH320" i="31"/>
  <c r="AI324" i="31"/>
  <c r="AH324" i="31"/>
  <c r="O327" i="31"/>
  <c r="AF327" i="31"/>
  <c r="Q327" i="31"/>
  <c r="X327" i="31"/>
  <c r="AI323" i="31"/>
  <c r="AC327" i="31"/>
  <c r="AH322" i="31"/>
  <c r="AH321" i="31"/>
  <c r="S327" i="31"/>
  <c r="AE327" i="31"/>
  <c r="R327" i="31"/>
  <c r="AI322" i="31"/>
  <c r="AI321" i="31"/>
  <c r="Y327" i="31"/>
  <c r="AI320" i="31"/>
  <c r="AI366" i="31"/>
  <c r="AB502" i="31"/>
  <c r="AI294" i="31"/>
  <c r="AA501" i="31"/>
  <c r="AH294" i="31"/>
  <c r="P501" i="31"/>
  <c r="T502" i="31"/>
  <c r="AH292" i="31"/>
  <c r="AD501" i="31"/>
  <c r="V502" i="31"/>
  <c r="W501" i="31"/>
  <c r="AF501" i="31"/>
  <c r="U501" i="31"/>
  <c r="AH289" i="31"/>
  <c r="Z501" i="31"/>
  <c r="X501" i="31"/>
  <c r="AI304" i="31"/>
  <c r="AI300" i="31"/>
  <c r="AI292" i="31"/>
  <c r="AH335" i="31"/>
  <c r="AH350" i="31"/>
  <c r="AI295" i="31"/>
  <c r="AI263" i="31"/>
  <c r="AH298" i="31"/>
  <c r="AI342" i="31"/>
  <c r="AH340" i="31"/>
  <c r="AH342" i="31"/>
  <c r="AH348" i="31"/>
  <c r="AI356" i="31"/>
  <c r="AH339" i="31"/>
  <c r="Y371" i="31"/>
  <c r="AI334" i="31"/>
  <c r="AH338" i="31"/>
  <c r="AC371" i="31"/>
  <c r="P371" i="31"/>
  <c r="AI345" i="31"/>
  <c r="Q371" i="31"/>
  <c r="AI359" i="31"/>
  <c r="AH369" i="31"/>
  <c r="AI369" i="31"/>
  <c r="AH336" i="31"/>
  <c r="AI335" i="31"/>
  <c r="AH373" i="31"/>
  <c r="AH396" i="31"/>
  <c r="AI367" i="31"/>
  <c r="AH366" i="31"/>
  <c r="AH344" i="31"/>
  <c r="AI299" i="31"/>
  <c r="AH295" i="31"/>
  <c r="AA371" i="31"/>
  <c r="AI408" i="31"/>
  <c r="S501" i="31"/>
  <c r="AH102" i="31"/>
  <c r="R512" i="31"/>
  <c r="AH112" i="31"/>
  <c r="U446" i="31"/>
  <c r="N446" i="31"/>
  <c r="AH331" i="31"/>
  <c r="AI343" i="31"/>
  <c r="AH364" i="31"/>
  <c r="AI373" i="31"/>
  <c r="O133" i="31"/>
  <c r="R133" i="31"/>
  <c r="AI189" i="31"/>
  <c r="AH263" i="31"/>
  <c r="X371" i="31"/>
  <c r="AI340" i="31"/>
  <c r="AH343" i="31"/>
  <c r="AI365" i="31"/>
  <c r="AI332" i="31"/>
  <c r="AD371" i="31"/>
  <c r="V371" i="31"/>
  <c r="Z371" i="31"/>
  <c r="T371" i="31"/>
  <c r="AI328" i="31"/>
  <c r="AH334" i="31"/>
  <c r="AI338" i="31"/>
  <c r="AI330" i="31"/>
  <c r="AH330" i="31"/>
  <c r="AI354" i="31"/>
  <c r="AI348" i="31"/>
  <c r="AH351" i="31"/>
  <c r="T501" i="31"/>
  <c r="AI396" i="31"/>
  <c r="AH408" i="31"/>
  <c r="Y445" i="31"/>
  <c r="W371" i="31"/>
  <c r="AI339" i="31"/>
  <c r="R371" i="31"/>
  <c r="N371" i="31"/>
  <c r="O371" i="31"/>
  <c r="S371" i="31"/>
  <c r="AE371" i="31"/>
  <c r="AI351" i="31"/>
  <c r="Q501" i="31"/>
  <c r="AH328" i="31"/>
  <c r="AF371" i="31"/>
  <c r="AI364" i="31"/>
  <c r="O437" i="31"/>
  <c r="AB371" i="31"/>
  <c r="AJ349" i="31"/>
  <c r="AN349" i="31" s="1"/>
  <c r="AH290" i="31"/>
  <c r="AC501" i="31"/>
  <c r="O501" i="31"/>
  <c r="AI290" i="31"/>
  <c r="AH300" i="31"/>
  <c r="AI298" i="31"/>
  <c r="AI289" i="31"/>
  <c r="X446" i="31"/>
  <c r="AH175" i="31"/>
  <c r="AC446" i="31"/>
  <c r="AF446" i="31"/>
  <c r="AH115" i="31"/>
  <c r="AH106" i="31"/>
  <c r="AH105" i="31"/>
  <c r="W124" i="31"/>
  <c r="AH103" i="31"/>
  <c r="AH82" i="31"/>
  <c r="AH86" i="31"/>
  <c r="AH122" i="31"/>
  <c r="S124" i="31"/>
  <c r="U124" i="31"/>
  <c r="R124" i="31"/>
  <c r="V124" i="31"/>
  <c r="AH110" i="31"/>
  <c r="P124" i="31"/>
  <c r="X124" i="31"/>
  <c r="O124" i="31"/>
  <c r="AH97" i="31"/>
  <c r="AH118" i="31"/>
  <c r="N124" i="31"/>
  <c r="AH120" i="31"/>
  <c r="T124" i="31"/>
  <c r="Q124" i="31"/>
  <c r="AI175" i="31"/>
  <c r="V512" i="31"/>
  <c r="Y489" i="31"/>
  <c r="AH64" i="31"/>
  <c r="R476" i="31"/>
  <c r="Y451" i="31"/>
  <c r="T466" i="31"/>
  <c r="S451" i="31"/>
  <c r="X489" i="31"/>
  <c r="R442" i="31"/>
  <c r="Y452" i="31"/>
  <c r="T451" i="31"/>
  <c r="V466" i="31"/>
  <c r="X451" i="31"/>
  <c r="X468" i="31"/>
  <c r="X466" i="31"/>
  <c r="O451" i="31"/>
  <c r="N460" i="31"/>
  <c r="O442" i="31"/>
  <c r="Y446" i="31"/>
  <c r="AB446" i="31"/>
  <c r="E56" i="25"/>
  <c r="E59" i="25"/>
  <c r="L59" i="25" s="1"/>
  <c r="AI70" i="25"/>
  <c r="AL70" i="25" s="1"/>
  <c r="AI60" i="25"/>
  <c r="AL60" i="25" s="1"/>
  <c r="E133" i="25"/>
  <c r="L133" i="25" s="1"/>
  <c r="E130" i="25"/>
  <c r="L130" i="25" s="1"/>
  <c r="E131" i="25"/>
  <c r="L131" i="25" s="1"/>
  <c r="E132" i="25"/>
  <c r="L132" i="25" s="1"/>
  <c r="Y108" i="25"/>
  <c r="AI78" i="25"/>
  <c r="AL78" i="25" s="1"/>
  <c r="E109" i="25"/>
  <c r="AI106" i="25"/>
  <c r="AL106" i="25" s="1"/>
  <c r="E103" i="25"/>
  <c r="L103" i="25" s="1"/>
  <c r="E105" i="25"/>
  <c r="E102" i="25"/>
  <c r="E62" i="25"/>
  <c r="L62" i="25" s="1"/>
  <c r="AI100" i="25"/>
  <c r="AL100" i="25" s="1"/>
  <c r="E48" i="25"/>
  <c r="E53" i="25"/>
  <c r="L53" i="25" s="1"/>
  <c r="U92" i="25"/>
  <c r="Q22" i="25"/>
  <c r="H160" i="25"/>
  <c r="J160" i="25"/>
  <c r="I160" i="25"/>
  <c r="F160" i="25"/>
  <c r="K160" i="25"/>
  <c r="G160" i="25"/>
  <c r="E178" i="6"/>
  <c r="L178" i="6" s="1"/>
  <c r="E179" i="6"/>
  <c r="L179" i="6" s="1"/>
  <c r="E180" i="6"/>
  <c r="L180" i="6" s="1"/>
  <c r="E111" i="6"/>
  <c r="L111" i="6" s="1"/>
  <c r="E112" i="6"/>
  <c r="L112" i="6" s="1"/>
  <c r="E32" i="6"/>
  <c r="L32" i="6" s="1"/>
  <c r="E30" i="6"/>
  <c r="L30" i="6" s="1"/>
  <c r="E28" i="6"/>
  <c r="L28" i="6" s="1"/>
  <c r="E29" i="6"/>
  <c r="L29" i="6" s="1"/>
  <c r="Y1" i="6"/>
  <c r="Q267" i="32"/>
  <c r="Y267" i="32"/>
  <c r="T512" i="31"/>
  <c r="AE446" i="31"/>
  <c r="O446" i="31"/>
  <c r="V446" i="31"/>
  <c r="W92" i="25"/>
  <c r="V92" i="25"/>
  <c r="N136" i="32"/>
  <c r="AD136" i="32"/>
  <c r="X86" i="32"/>
  <c r="Q512" i="31"/>
  <c r="T460" i="31"/>
  <c r="R475" i="31"/>
  <c r="S475" i="31"/>
  <c r="T446" i="31"/>
  <c r="N451" i="31"/>
  <c r="O488" i="31"/>
  <c r="Y498" i="31"/>
  <c r="P446" i="31"/>
  <c r="T476" i="31"/>
  <c r="R446" i="31"/>
  <c r="R445" i="31"/>
  <c r="R441" i="31"/>
  <c r="R451" i="31"/>
  <c r="S489" i="31"/>
  <c r="N489" i="31"/>
  <c r="Q442" i="31"/>
  <c r="AD446" i="31"/>
  <c r="W446" i="31"/>
  <c r="AA446" i="31"/>
  <c r="Q444" i="31"/>
  <c r="AH193" i="31"/>
  <c r="AH181" i="31"/>
  <c r="AH186" i="31"/>
  <c r="AH197" i="31"/>
  <c r="AH42" i="31"/>
  <c r="AI199" i="31"/>
  <c r="AH192" i="31"/>
  <c r="Q452" i="31"/>
  <c r="T488" i="31"/>
  <c r="AI195" i="31"/>
  <c r="AH84" i="31"/>
  <c r="Y512" i="31"/>
  <c r="V444" i="31"/>
  <c r="AH12" i="31"/>
  <c r="S476" i="31"/>
  <c r="AH33" i="31"/>
  <c r="AI269" i="31"/>
  <c r="AI273" i="31"/>
  <c r="AH271" i="31"/>
  <c r="AI265" i="31"/>
  <c r="AH267" i="31"/>
  <c r="AH310" i="31"/>
  <c r="AI387" i="31"/>
  <c r="AH384" i="31"/>
  <c r="AH413" i="31"/>
  <c r="AH418" i="31"/>
  <c r="AH419" i="31"/>
  <c r="AH414" i="31"/>
  <c r="Y450" i="31"/>
  <c r="AI179" i="31"/>
  <c r="AI184" i="31"/>
  <c r="Y441" i="31"/>
  <c r="Y455" i="31"/>
  <c r="X504" i="31"/>
  <c r="V445" i="31"/>
  <c r="X461" i="31"/>
  <c r="S452" i="31"/>
  <c r="V455" i="31"/>
  <c r="X445" i="31"/>
  <c r="P444" i="31"/>
  <c r="N104" i="25"/>
  <c r="R104" i="25"/>
  <c r="V104" i="25"/>
  <c r="Z104" i="25"/>
  <c r="AD104" i="25"/>
  <c r="O104" i="25"/>
  <c r="S104" i="25"/>
  <c r="W104" i="25"/>
  <c r="AA104" i="25"/>
  <c r="AE104" i="25"/>
  <c r="P104" i="25"/>
  <c r="T104" i="25"/>
  <c r="X104" i="25"/>
  <c r="AB104" i="25"/>
  <c r="AF104" i="25"/>
  <c r="Q104" i="25"/>
  <c r="U104" i="25"/>
  <c r="Y104" i="25"/>
  <c r="AC104" i="25"/>
  <c r="N92" i="25"/>
  <c r="AC92" i="25"/>
  <c r="Z92" i="25"/>
  <c r="AE92" i="25"/>
  <c r="AF92" i="25"/>
  <c r="T92" i="25"/>
  <c r="R92" i="25"/>
  <c r="AD92" i="25"/>
  <c r="P92" i="25"/>
  <c r="AA92" i="25"/>
  <c r="S92" i="25"/>
  <c r="Q92" i="25"/>
  <c r="O92" i="25"/>
  <c r="AB92" i="25"/>
  <c r="Y92" i="25"/>
  <c r="X92" i="25"/>
  <c r="E88" i="25"/>
  <c r="L88" i="25" s="1"/>
  <c r="E85" i="25"/>
  <c r="AC140" i="6"/>
  <c r="L244" i="6"/>
  <c r="E12" i="6"/>
  <c r="L12" i="6" s="1"/>
  <c r="E19" i="6"/>
  <c r="L19" i="6" s="1"/>
  <c r="V136" i="32"/>
  <c r="AF136" i="32"/>
  <c r="Y136" i="32"/>
  <c r="S136" i="32"/>
  <c r="N184" i="32"/>
  <c r="AD184" i="32"/>
  <c r="AA184" i="32"/>
  <c r="X184" i="32"/>
  <c r="Q184" i="32"/>
  <c r="W136" i="32"/>
  <c r="O56" i="32"/>
  <c r="P56" i="32"/>
  <c r="U56" i="32"/>
  <c r="Z136" i="32"/>
  <c r="T136" i="32"/>
  <c r="AC136" i="32"/>
  <c r="N203" i="32"/>
  <c r="Y203" i="32"/>
  <c r="Q445" i="31"/>
  <c r="O445" i="31"/>
  <c r="U95" i="31"/>
  <c r="O380" i="31"/>
  <c r="AE380" i="31"/>
  <c r="AB380" i="31"/>
  <c r="U380" i="31"/>
  <c r="Y444" i="31"/>
  <c r="Y442" i="31"/>
  <c r="Y288" i="31"/>
  <c r="V288" i="31"/>
  <c r="S288" i="31"/>
  <c r="P288" i="31"/>
  <c r="AF288" i="31"/>
  <c r="S95" i="31"/>
  <c r="Q95" i="31"/>
  <c r="AE202" i="31"/>
  <c r="AA202" i="31"/>
  <c r="N202" i="31"/>
  <c r="AD202" i="31"/>
  <c r="AB202" i="31"/>
  <c r="U423" i="31"/>
  <c r="AB423" i="31"/>
  <c r="AE423" i="31"/>
  <c r="O423" i="31"/>
  <c r="R423" i="31"/>
  <c r="AC288" i="31"/>
  <c r="Z288" i="31"/>
  <c r="W288" i="31"/>
  <c r="T288" i="31"/>
  <c r="N95" i="31"/>
  <c r="P95" i="31"/>
  <c r="Q202" i="31"/>
  <c r="R202" i="31"/>
  <c r="P202" i="31"/>
  <c r="AF202" i="31"/>
  <c r="W452" i="31"/>
  <c r="Q423" i="31"/>
  <c r="X423" i="31"/>
  <c r="AA423" i="31"/>
  <c r="AD423" i="31"/>
  <c r="N423" i="31"/>
  <c r="Z380" i="31"/>
  <c r="AC380" i="31"/>
  <c r="Q288" i="31"/>
  <c r="N288" i="31"/>
  <c r="AD288" i="31"/>
  <c r="AA288" i="31"/>
  <c r="X288" i="31"/>
  <c r="R95" i="31"/>
  <c r="T95" i="31"/>
  <c r="O202" i="31"/>
  <c r="Y202" i="31"/>
  <c r="U202" i="31"/>
  <c r="V202" i="31"/>
  <c r="T202" i="31"/>
  <c r="O452" i="31"/>
  <c r="AC423" i="31"/>
  <c r="T423" i="31"/>
  <c r="W423" i="31"/>
  <c r="Z423" i="31"/>
  <c r="U288" i="31"/>
  <c r="R288" i="31"/>
  <c r="O288" i="31"/>
  <c r="AE288" i="31"/>
  <c r="AB288" i="31"/>
  <c r="O95" i="31"/>
  <c r="W202" i="31"/>
  <c r="S202" i="31"/>
  <c r="AC202" i="31"/>
  <c r="Z202" i="31"/>
  <c r="X202" i="31"/>
  <c r="Y423" i="31"/>
  <c r="AF423" i="31"/>
  <c r="P423" i="31"/>
  <c r="S423" i="31"/>
  <c r="V423" i="31"/>
  <c r="AA136" i="32"/>
  <c r="V184" i="32"/>
  <c r="S184" i="32"/>
  <c r="P184" i="32"/>
  <c r="AF184" i="32"/>
  <c r="Y184" i="32"/>
  <c r="AD203" i="32"/>
  <c r="AC203" i="32"/>
  <c r="AA203" i="32"/>
  <c r="X203" i="32"/>
  <c r="T276" i="32"/>
  <c r="M276" i="32"/>
  <c r="AC276" i="32"/>
  <c r="Z276" i="32"/>
  <c r="W276" i="32"/>
  <c r="AA157" i="32"/>
  <c r="X157" i="32"/>
  <c r="Q157" i="32"/>
  <c r="N157" i="32"/>
  <c r="AD157" i="32"/>
  <c r="Z27" i="32"/>
  <c r="AC108" i="32"/>
  <c r="Z108" i="32"/>
  <c r="W108" i="32"/>
  <c r="T108" i="32"/>
  <c r="X248" i="32"/>
  <c r="X140" i="32"/>
  <c r="Q248" i="32"/>
  <c r="Q140" i="32"/>
  <c r="Z248" i="32"/>
  <c r="Z140" i="32"/>
  <c r="W248" i="32"/>
  <c r="W140" i="32"/>
  <c r="Y120" i="32"/>
  <c r="V120" i="32"/>
  <c r="S120" i="32"/>
  <c r="P120" i="32"/>
  <c r="AF120" i="32"/>
  <c r="Y167" i="32"/>
  <c r="V167" i="32"/>
  <c r="S167" i="32"/>
  <c r="P167" i="32"/>
  <c r="AF167" i="32"/>
  <c r="N56" i="32"/>
  <c r="R56" i="32"/>
  <c r="N234" i="32"/>
  <c r="T234" i="32"/>
  <c r="AB234" i="32"/>
  <c r="P234" i="32"/>
  <c r="R136" i="32"/>
  <c r="O136" i="32"/>
  <c r="AE136" i="32"/>
  <c r="AB136" i="32"/>
  <c r="U136" i="32"/>
  <c r="Z184" i="32"/>
  <c r="W184" i="32"/>
  <c r="T184" i="32"/>
  <c r="AC184" i="32"/>
  <c r="R203" i="32"/>
  <c r="Q203" i="32"/>
  <c r="O203" i="32"/>
  <c r="AE203" i="32"/>
  <c r="AB203" i="32"/>
  <c r="X276" i="32"/>
  <c r="Q276" i="32"/>
  <c r="N276" i="32"/>
  <c r="AD276" i="32"/>
  <c r="AA276" i="32"/>
  <c r="O157" i="32"/>
  <c r="AE157" i="32"/>
  <c r="AB157" i="32"/>
  <c r="U157" i="32"/>
  <c r="R157" i="32"/>
  <c r="N27" i="32"/>
  <c r="O27" i="32"/>
  <c r="P27" i="32"/>
  <c r="Q27" i="32"/>
  <c r="Q108" i="32"/>
  <c r="N108" i="32"/>
  <c r="AD108" i="32"/>
  <c r="AA108" i="32"/>
  <c r="X108" i="32"/>
  <c r="AB248" i="32"/>
  <c r="AB140" i="32"/>
  <c r="U248" i="32"/>
  <c r="U140" i="32"/>
  <c r="N248" i="32"/>
  <c r="N140" i="32"/>
  <c r="AD248" i="32"/>
  <c r="AD140" i="32"/>
  <c r="AA248" i="32"/>
  <c r="AA140" i="32"/>
  <c r="AC120" i="32"/>
  <c r="Z120" i="32"/>
  <c r="W120" i="32"/>
  <c r="T120" i="32"/>
  <c r="AC167" i="32"/>
  <c r="Z167" i="32"/>
  <c r="W167" i="32"/>
  <c r="T167" i="32"/>
  <c r="Q56" i="32"/>
  <c r="Q234" i="32"/>
  <c r="W234" i="32"/>
  <c r="AE234" i="32"/>
  <c r="Y234" i="32"/>
  <c r="V203" i="32"/>
  <c r="U203" i="32"/>
  <c r="S203" i="32"/>
  <c r="P203" i="32"/>
  <c r="AF203" i="32"/>
  <c r="AB276" i="32"/>
  <c r="U276" i="32"/>
  <c r="R276" i="32"/>
  <c r="O276" i="32"/>
  <c r="AE276" i="32"/>
  <c r="S157" i="32"/>
  <c r="P157" i="32"/>
  <c r="AF157" i="32"/>
  <c r="Y157" i="32"/>
  <c r="V157" i="32"/>
  <c r="R27" i="32"/>
  <c r="S27" i="32"/>
  <c r="T27" i="32"/>
  <c r="U27" i="32"/>
  <c r="U108" i="32"/>
  <c r="R108" i="32"/>
  <c r="O108" i="32"/>
  <c r="AE108" i="32"/>
  <c r="AB108" i="32"/>
  <c r="P248" i="32"/>
  <c r="P140" i="32"/>
  <c r="AF248" i="32"/>
  <c r="AF140" i="32"/>
  <c r="Y248" i="32"/>
  <c r="Y140" i="32"/>
  <c r="R248" i="32"/>
  <c r="R140" i="32"/>
  <c r="O248" i="32"/>
  <c r="O140" i="32"/>
  <c r="AE248" i="32"/>
  <c r="AE140" i="32"/>
  <c r="Q120" i="32"/>
  <c r="N120" i="32"/>
  <c r="AD120" i="32"/>
  <c r="AA120" i="32"/>
  <c r="X120" i="32"/>
  <c r="Q167" i="32"/>
  <c r="N167" i="32"/>
  <c r="AD167" i="32"/>
  <c r="AA167" i="32"/>
  <c r="X167" i="32"/>
  <c r="S56" i="32"/>
  <c r="AA234" i="32"/>
  <c r="AF234" i="32"/>
  <c r="Z234" i="32"/>
  <c r="O234" i="32"/>
  <c r="U234" i="32"/>
  <c r="R184" i="32"/>
  <c r="O184" i="32"/>
  <c r="AE184" i="32"/>
  <c r="AB184" i="32"/>
  <c r="U184" i="32"/>
  <c r="Z203" i="32"/>
  <c r="W203" i="32"/>
  <c r="T203" i="32"/>
  <c r="P276" i="32"/>
  <c r="AF276" i="32"/>
  <c r="Y276" i="32"/>
  <c r="V276" i="32"/>
  <c r="S276" i="32"/>
  <c r="W157" i="32"/>
  <c r="T157" i="32"/>
  <c r="AC157" i="32"/>
  <c r="Z157" i="32"/>
  <c r="V27" i="32"/>
  <c r="W27" i="32"/>
  <c r="X27" i="32"/>
  <c r="Y27" i="32"/>
  <c r="Y108" i="32"/>
  <c r="V108" i="32"/>
  <c r="S108" i="32"/>
  <c r="P108" i="32"/>
  <c r="AF108" i="32"/>
  <c r="T248" i="32"/>
  <c r="T140" i="32"/>
  <c r="M248" i="32"/>
  <c r="AC248" i="32"/>
  <c r="AC140" i="32"/>
  <c r="V248" i="32"/>
  <c r="V140" i="32"/>
  <c r="S248" i="32"/>
  <c r="S140" i="32"/>
  <c r="U120" i="32"/>
  <c r="R120" i="32"/>
  <c r="O120" i="32"/>
  <c r="AE120" i="32"/>
  <c r="AB120" i="32"/>
  <c r="U167" i="32"/>
  <c r="R167" i="32"/>
  <c r="O167" i="32"/>
  <c r="AE167" i="32"/>
  <c r="AB167" i="32"/>
  <c r="T56" i="32"/>
  <c r="AD234" i="32"/>
  <c r="V234" i="32"/>
  <c r="AC234" i="32"/>
  <c r="S234" i="32"/>
  <c r="R234" i="32"/>
  <c r="X234" i="32"/>
  <c r="AI376" i="31"/>
  <c r="AH399" i="31"/>
  <c r="AI390" i="31"/>
  <c r="AH316" i="31"/>
  <c r="Y318" i="31"/>
  <c r="AE318" i="31"/>
  <c r="AD318" i="31"/>
  <c r="U318" i="31"/>
  <c r="AH72" i="31"/>
  <c r="V441" i="31"/>
  <c r="N380" i="31"/>
  <c r="P380" i="31"/>
  <c r="Y380" i="31"/>
  <c r="W318" i="31"/>
  <c r="V318" i="31"/>
  <c r="AC318" i="31"/>
  <c r="X318" i="31"/>
  <c r="S318" i="31"/>
  <c r="R318" i="31"/>
  <c r="AH9" i="31"/>
  <c r="Q380" i="31"/>
  <c r="S380" i="31"/>
  <c r="T380" i="31"/>
  <c r="X133" i="31"/>
  <c r="T475" i="31"/>
  <c r="Y124" i="31"/>
  <c r="P318" i="31"/>
  <c r="AA318" i="31"/>
  <c r="Z318" i="31"/>
  <c r="Q318" i="31"/>
  <c r="AH54" i="31"/>
  <c r="X380" i="31"/>
  <c r="R380" i="31"/>
  <c r="AI372" i="31"/>
  <c r="V380" i="31"/>
  <c r="AH390" i="31"/>
  <c r="AI308" i="31"/>
  <c r="AF318" i="31"/>
  <c r="T318" i="31"/>
  <c r="O318" i="31"/>
  <c r="N318" i="31"/>
  <c r="AB318" i="31"/>
  <c r="V461" i="31"/>
  <c r="N488" i="31"/>
  <c r="AH59" i="31"/>
  <c r="AH381" i="31"/>
  <c r="AD380" i="31"/>
  <c r="AA380" i="31"/>
  <c r="AJ155" i="31"/>
  <c r="AM155" i="31" s="1"/>
  <c r="AF380" i="31"/>
  <c r="W380" i="31"/>
  <c r="P57" i="25"/>
  <c r="AI151" i="25"/>
  <c r="AL151" i="25" s="1"/>
  <c r="V57" i="25"/>
  <c r="AI134" i="25"/>
  <c r="AL134" i="25" s="1"/>
  <c r="H244" i="6"/>
  <c r="AI238" i="6"/>
  <c r="H54" i="35" s="1"/>
  <c r="U140" i="6"/>
  <c r="V140" i="6"/>
  <c r="W140" i="6"/>
  <c r="G244" i="6"/>
  <c r="I244" i="6"/>
  <c r="X140" i="6"/>
  <c r="J244" i="6"/>
  <c r="K244" i="6"/>
  <c r="AI280" i="31"/>
  <c r="AI275" i="31"/>
  <c r="AH89" i="31"/>
  <c r="AH85" i="31"/>
  <c r="AH374" i="31"/>
  <c r="AH391" i="31"/>
  <c r="AH398" i="31"/>
  <c r="AI400" i="31"/>
  <c r="AI259" i="31"/>
  <c r="M512" i="31"/>
  <c r="AH393" i="31"/>
  <c r="AI278" i="31"/>
  <c r="AH83" i="31"/>
  <c r="AI378" i="31"/>
  <c r="AH397" i="31"/>
  <c r="AI177" i="31"/>
  <c r="M445" i="31"/>
  <c r="AH66" i="31"/>
  <c r="AI309" i="31"/>
  <c r="AH69" i="31"/>
  <c r="AH307" i="31"/>
  <c r="AI307" i="31"/>
  <c r="AH34" i="31"/>
  <c r="AH26" i="31"/>
  <c r="AH51" i="31"/>
  <c r="AH22" i="31"/>
  <c r="AH24" i="31"/>
  <c r="AH38" i="31"/>
  <c r="AH36" i="31"/>
  <c r="AH47" i="31"/>
  <c r="AH29" i="31"/>
  <c r="AH49" i="31"/>
  <c r="AH50" i="31"/>
  <c r="AH23" i="31"/>
  <c r="AI192" i="31"/>
  <c r="AI193" i="31"/>
  <c r="AI178" i="31"/>
  <c r="AH188" i="31"/>
  <c r="AH196" i="31"/>
  <c r="AH200" i="31"/>
  <c r="AI194" i="31"/>
  <c r="AI198" i="31"/>
  <c r="AH191" i="31"/>
  <c r="AI182" i="31"/>
  <c r="AH180" i="31"/>
  <c r="AH187" i="31"/>
  <c r="AH185" i="31"/>
  <c r="AH270" i="31"/>
  <c r="AI272" i="31"/>
  <c r="AH266" i="31"/>
  <c r="AI268" i="31"/>
  <c r="AI311" i="31"/>
  <c r="U448" i="31"/>
  <c r="AI385" i="31"/>
  <c r="AI389" i="31"/>
  <c r="AH383" i="31"/>
  <c r="AH416" i="31"/>
  <c r="AH411" i="31"/>
  <c r="AI418" i="31"/>
  <c r="AI417" i="31"/>
  <c r="AI419" i="31"/>
  <c r="AH409" i="31"/>
  <c r="AH280" i="31"/>
  <c r="U499" i="31"/>
  <c r="AI382" i="31"/>
  <c r="AH279" i="31"/>
  <c r="AH283" i="31"/>
  <c r="AI264" i="31"/>
  <c r="AH78" i="31"/>
  <c r="AH375" i="31"/>
  <c r="AH274" i="31"/>
  <c r="AH282" i="31"/>
  <c r="AI276" i="31"/>
  <c r="AI277" i="31"/>
  <c r="AI281" i="31"/>
  <c r="AH88" i="31"/>
  <c r="AH308" i="31"/>
  <c r="AH70" i="31"/>
  <c r="AH312" i="31"/>
  <c r="AI312" i="31"/>
  <c r="AH60" i="31"/>
  <c r="AH71" i="31"/>
  <c r="M451" i="31"/>
  <c r="AH68" i="31"/>
  <c r="AH61" i="31"/>
  <c r="AH41" i="31"/>
  <c r="AH58" i="31"/>
  <c r="AH14" i="31"/>
  <c r="AH52" i="31"/>
  <c r="AH25" i="31"/>
  <c r="M466" i="31"/>
  <c r="AH27" i="31"/>
  <c r="AH190" i="31"/>
  <c r="M467" i="31"/>
  <c r="AH388" i="31"/>
  <c r="AI386" i="31"/>
  <c r="AI415" i="31"/>
  <c r="M511" i="31"/>
  <c r="AH421" i="31"/>
  <c r="AI412" i="31"/>
  <c r="M447" i="31"/>
  <c r="AH410" i="31"/>
  <c r="M460" i="31"/>
  <c r="AH395" i="31"/>
  <c r="M514" i="31"/>
  <c r="AH394" i="31"/>
  <c r="AH275" i="31"/>
  <c r="AI374" i="31"/>
  <c r="AI395" i="31"/>
  <c r="U514" i="31"/>
  <c r="AI394" i="31"/>
  <c r="AI391" i="31"/>
  <c r="AI398" i="31"/>
  <c r="AH400" i="31"/>
  <c r="AH259" i="31"/>
  <c r="AH79" i="31"/>
  <c r="AH87" i="31"/>
  <c r="AH376" i="31"/>
  <c r="U512" i="31"/>
  <c r="AI393" i="31"/>
  <c r="AI399" i="31"/>
  <c r="AH278" i="31"/>
  <c r="AH91" i="31"/>
  <c r="AH378" i="31"/>
  <c r="AH392" i="31"/>
  <c r="AI397" i="31"/>
  <c r="AH309" i="31"/>
  <c r="AH67" i="31"/>
  <c r="AH10" i="31"/>
  <c r="AH62" i="31"/>
  <c r="AH65" i="31"/>
  <c r="AH37" i="31"/>
  <c r="AH21" i="31"/>
  <c r="AH28" i="31"/>
  <c r="AH13" i="31"/>
  <c r="AH44" i="31"/>
  <c r="AH17" i="31"/>
  <c r="AH15" i="31"/>
  <c r="AH35" i="31"/>
  <c r="AH48" i="31"/>
  <c r="AH43" i="31"/>
  <c r="U451" i="31"/>
  <c r="AH178" i="31"/>
  <c r="AI196" i="31"/>
  <c r="AI200" i="31"/>
  <c r="AH194" i="31"/>
  <c r="AH198" i="31"/>
  <c r="AI191" i="31"/>
  <c r="AH182" i="31"/>
  <c r="AI180" i="31"/>
  <c r="AI187" i="31"/>
  <c r="AI185" i="31"/>
  <c r="AI381" i="31"/>
  <c r="AI270" i="31"/>
  <c r="AH272" i="31"/>
  <c r="AI266" i="31"/>
  <c r="AH268" i="31"/>
  <c r="AH311" i="31"/>
  <c r="AH385" i="31"/>
  <c r="AH389" i="31"/>
  <c r="AI383" i="31"/>
  <c r="AH415" i="31"/>
  <c r="AI416" i="31"/>
  <c r="AI411" i="31"/>
  <c r="AH417" i="31"/>
  <c r="AI409" i="31"/>
  <c r="AJ258" i="31"/>
  <c r="AN258" i="31" s="1"/>
  <c r="M499" i="31"/>
  <c r="AH382" i="31"/>
  <c r="AI279" i="31"/>
  <c r="AI283" i="31"/>
  <c r="AH264" i="31"/>
  <c r="AI375" i="31"/>
  <c r="AI274" i="31"/>
  <c r="AI282" i="31"/>
  <c r="AH276" i="31"/>
  <c r="AH93" i="31"/>
  <c r="AH80" i="31"/>
  <c r="AH277" i="31"/>
  <c r="AH281" i="31"/>
  <c r="AH81" i="31"/>
  <c r="AH90" i="31"/>
  <c r="AI392" i="31"/>
  <c r="AH177" i="31"/>
  <c r="AI316" i="31"/>
  <c r="U452" i="31"/>
  <c r="U455" i="31"/>
  <c r="AH63" i="31"/>
  <c r="AH11" i="31"/>
  <c r="AH46" i="31"/>
  <c r="AH18" i="31"/>
  <c r="AH16" i="31"/>
  <c r="AH31" i="31"/>
  <c r="AH32" i="31"/>
  <c r="AH55" i="31"/>
  <c r="AH30" i="31"/>
  <c r="AH57" i="31"/>
  <c r="AH56" i="31"/>
  <c r="AH39" i="31"/>
  <c r="AH45" i="31"/>
  <c r="AH19" i="31"/>
  <c r="AH40" i="31"/>
  <c r="U466" i="31"/>
  <c r="AH20" i="31"/>
  <c r="AI190" i="31"/>
  <c r="AH199" i="31"/>
  <c r="AH179" i="31"/>
  <c r="AH195" i="31"/>
  <c r="AI188" i="31"/>
  <c r="AI186" i="31"/>
  <c r="AI181" i="31"/>
  <c r="AI197" i="31"/>
  <c r="AH184" i="31"/>
  <c r="AH269" i="31"/>
  <c r="AH273" i="31"/>
  <c r="AI271" i="31"/>
  <c r="AH265" i="31"/>
  <c r="AI267" i="31"/>
  <c r="AI310" i="31"/>
  <c r="AH387" i="31"/>
  <c r="U467" i="31"/>
  <c r="AI388" i="31"/>
  <c r="AI384" i="31"/>
  <c r="AH386" i="31"/>
  <c r="AI413" i="31"/>
  <c r="U511" i="31"/>
  <c r="AI421" i="31"/>
  <c r="AH412" i="31"/>
  <c r="AI414" i="31"/>
  <c r="AI410" i="31"/>
  <c r="AH372" i="31"/>
  <c r="Y57" i="25"/>
  <c r="Q26" i="25"/>
  <c r="AI167" i="6"/>
  <c r="AI174" i="6"/>
  <c r="D54" i="39"/>
  <c r="F244" i="6"/>
  <c r="I245" i="6"/>
  <c r="I247" i="6" s="1"/>
  <c r="I248" i="6" s="1"/>
  <c r="G7" i="39" s="1"/>
  <c r="G245" i="6"/>
  <c r="K245" i="6"/>
  <c r="F245" i="6"/>
  <c r="H245" i="6"/>
  <c r="L245" i="6"/>
  <c r="J245" i="6"/>
  <c r="G49" i="35"/>
  <c r="C93" i="35"/>
  <c r="E93" i="35" s="1"/>
  <c r="C90" i="35"/>
  <c r="E90" i="35" s="1"/>
  <c r="G46" i="35"/>
  <c r="C84" i="35"/>
  <c r="E84" i="35" s="1"/>
  <c r="G40" i="35"/>
  <c r="C96" i="35"/>
  <c r="E96" i="35" s="1"/>
  <c r="G52" i="35"/>
  <c r="G54" i="35"/>
  <c r="C98" i="35"/>
  <c r="E98" i="35" s="1"/>
  <c r="G43" i="35"/>
  <c r="C87" i="35"/>
  <c r="E87" i="35" s="1"/>
  <c r="C92" i="35"/>
  <c r="E92" i="35" s="1"/>
  <c r="G48" i="35"/>
  <c r="G47" i="35"/>
  <c r="C91" i="35"/>
  <c r="E91" i="35" s="1"/>
  <c r="G41" i="35"/>
  <c r="C85" i="35"/>
  <c r="E85" i="35" s="1"/>
  <c r="G51" i="35"/>
  <c r="C95" i="35"/>
  <c r="E95" i="35" s="1"/>
  <c r="C88" i="35"/>
  <c r="E88" i="35" s="1"/>
  <c r="G44" i="35"/>
  <c r="G45" i="35"/>
  <c r="C89" i="35"/>
  <c r="E89" i="35" s="1"/>
  <c r="C86" i="35"/>
  <c r="E86" i="35" s="1"/>
  <c r="G42" i="35"/>
  <c r="Q140" i="6"/>
  <c r="Y140" i="6"/>
  <c r="AB140" i="6"/>
  <c r="AF140" i="6"/>
  <c r="T140" i="6"/>
  <c r="P140" i="6"/>
  <c r="AA140" i="6"/>
  <c r="AE140" i="6"/>
  <c r="S140" i="6"/>
  <c r="O140" i="6"/>
  <c r="AI221" i="6"/>
  <c r="AL221" i="6" s="1"/>
  <c r="Z140" i="6"/>
  <c r="AD140" i="6"/>
  <c r="R140" i="6"/>
  <c r="S444" i="31"/>
  <c r="X452" i="31"/>
  <c r="M498" i="31"/>
  <c r="V498" i="31"/>
  <c r="N442" i="31"/>
  <c r="M442" i="31"/>
  <c r="AI145" i="25"/>
  <c r="AL145" i="25" s="1"/>
  <c r="O33" i="25"/>
  <c r="M32" i="39" s="1"/>
  <c r="S33" i="25"/>
  <c r="Q32" i="39" s="1"/>
  <c r="W33" i="25"/>
  <c r="U32" i="39" s="1"/>
  <c r="AA33" i="25"/>
  <c r="Y32" i="39" s="1"/>
  <c r="AE33" i="25"/>
  <c r="AC32" i="39" s="1"/>
  <c r="P33" i="25"/>
  <c r="N32" i="39" s="1"/>
  <c r="T33" i="25"/>
  <c r="R32" i="39" s="1"/>
  <c r="AB33" i="25"/>
  <c r="Z32" i="39" s="1"/>
  <c r="AF33" i="25"/>
  <c r="AD32" i="39" s="1"/>
  <c r="X33" i="25"/>
  <c r="V32" i="39" s="1"/>
  <c r="Q33" i="25"/>
  <c r="O32" i="39" s="1"/>
  <c r="U33" i="25"/>
  <c r="S32" i="39" s="1"/>
  <c r="Y33" i="25"/>
  <c r="W32" i="39" s="1"/>
  <c r="AC33" i="25"/>
  <c r="AA32" i="39" s="1"/>
  <c r="N33" i="25"/>
  <c r="L32" i="39" s="1"/>
  <c r="R33" i="25"/>
  <c r="P32" i="39" s="1"/>
  <c r="V33" i="25"/>
  <c r="T32" i="39" s="1"/>
  <c r="Z33" i="25"/>
  <c r="X32" i="39" s="1"/>
  <c r="AD33" i="25"/>
  <c r="AB32" i="39" s="1"/>
  <c r="AI93" i="25"/>
  <c r="AL93" i="25" s="1"/>
  <c r="AI54" i="25"/>
  <c r="AL54" i="25" s="1"/>
  <c r="AI147" i="6"/>
  <c r="H46" i="35" s="1"/>
  <c r="E184" i="6"/>
  <c r="L184" i="6" s="1"/>
  <c r="E189" i="6"/>
  <c r="L189" i="6" s="1"/>
  <c r="AH57" i="32"/>
  <c r="AH58" i="32"/>
  <c r="AI111" i="25"/>
  <c r="AL111" i="25" s="1"/>
  <c r="AH158" i="25"/>
  <c r="AH343" i="6" s="1"/>
  <c r="AI90" i="6"/>
  <c r="AI181" i="6"/>
  <c r="AI124" i="6"/>
  <c r="AI99" i="6"/>
  <c r="AI138" i="6"/>
  <c r="AI113" i="6"/>
  <c r="AI80" i="6"/>
  <c r="AI233" i="6"/>
  <c r="X442" i="31"/>
  <c r="R489" i="31"/>
  <c r="Y252" i="32"/>
  <c r="M255" i="32"/>
  <c r="W314" i="32"/>
  <c r="R256" i="32"/>
  <c r="O256" i="32"/>
  <c r="AE256" i="32"/>
  <c r="AB256" i="32"/>
  <c r="U256" i="32"/>
  <c r="S253" i="32"/>
  <c r="P253" i="32"/>
  <c r="AF253" i="32"/>
  <c r="Y253" i="32"/>
  <c r="V253" i="32"/>
  <c r="V256" i="32"/>
  <c r="S256" i="32"/>
  <c r="P256" i="32"/>
  <c r="AF256" i="32"/>
  <c r="Y256" i="32"/>
  <c r="W253" i="32"/>
  <c r="T253" i="32"/>
  <c r="M253" i="32"/>
  <c r="AC253" i="32"/>
  <c r="Z253" i="32"/>
  <c r="Z256" i="32"/>
  <c r="W256" i="32"/>
  <c r="T256" i="32"/>
  <c r="M256" i="32"/>
  <c r="AC256" i="32"/>
  <c r="AA253" i="32"/>
  <c r="X253" i="32"/>
  <c r="Q253" i="32"/>
  <c r="N253" i="32"/>
  <c r="AD253" i="32"/>
  <c r="N256" i="32"/>
  <c r="AD256" i="32"/>
  <c r="AA256" i="32"/>
  <c r="X256" i="32"/>
  <c r="Q256" i="32"/>
  <c r="O253" i="32"/>
  <c r="AE253" i="32"/>
  <c r="AB253" i="32"/>
  <c r="U253" i="32"/>
  <c r="R253" i="32"/>
  <c r="AA15" i="32"/>
  <c r="AA16" i="32"/>
  <c r="AA17" i="32"/>
  <c r="S318" i="32"/>
  <c r="W2" i="32"/>
  <c r="Z290" i="32"/>
  <c r="W290" i="32"/>
  <c r="T290" i="32"/>
  <c r="M290" i="32"/>
  <c r="AC290" i="32"/>
  <c r="Y307" i="32"/>
  <c r="U319" i="32"/>
  <c r="AA257" i="32"/>
  <c r="Q257" i="32"/>
  <c r="N257" i="32"/>
  <c r="AD257" i="32"/>
  <c r="S314" i="32"/>
  <c r="T318" i="32"/>
  <c r="M319" i="32"/>
  <c r="N290" i="32"/>
  <c r="AD290" i="32"/>
  <c r="T314" i="32"/>
  <c r="M314" i="32"/>
  <c r="O319" i="32"/>
  <c r="AB257" i="32"/>
  <c r="O307" i="32"/>
  <c r="P307" i="32"/>
  <c r="S257" i="32"/>
  <c r="P257" i="32"/>
  <c r="AF257" i="32"/>
  <c r="Y257" i="32"/>
  <c r="V257" i="32"/>
  <c r="P314" i="32"/>
  <c r="U314" i="32"/>
  <c r="R314" i="32"/>
  <c r="S307" i="32"/>
  <c r="U307" i="32"/>
  <c r="V307" i="32"/>
  <c r="W257" i="32"/>
  <c r="T257" i="32"/>
  <c r="M257" i="32"/>
  <c r="AC257" i="32"/>
  <c r="Z257" i="32"/>
  <c r="O314" i="32"/>
  <c r="V314" i="32"/>
  <c r="R319" i="32"/>
  <c r="Q319" i="32"/>
  <c r="T319" i="32"/>
  <c r="N319" i="32"/>
  <c r="AA290" i="32"/>
  <c r="R290" i="32"/>
  <c r="V290" i="32"/>
  <c r="S290" i="32"/>
  <c r="P290" i="32"/>
  <c r="AF290" i="32"/>
  <c r="Y290" i="32"/>
  <c r="X307" i="32"/>
  <c r="Q307" i="32"/>
  <c r="N307" i="32"/>
  <c r="U262" i="32"/>
  <c r="R262" i="32"/>
  <c r="O262" i="32"/>
  <c r="U309" i="32"/>
  <c r="R309" i="32"/>
  <c r="O309" i="32"/>
  <c r="Y265" i="32"/>
  <c r="V265" i="32"/>
  <c r="S265" i="32"/>
  <c r="P265" i="32"/>
  <c r="Z285" i="32"/>
  <c r="W285" i="32"/>
  <c r="T285" i="32"/>
  <c r="M285" i="32"/>
  <c r="Y289" i="32"/>
  <c r="V289" i="32"/>
  <c r="S289" i="32"/>
  <c r="P289" i="32"/>
  <c r="X286" i="32"/>
  <c r="Q286" i="32"/>
  <c r="N286" i="32"/>
  <c r="N310" i="32"/>
  <c r="AD310" i="32"/>
  <c r="AA310" i="32"/>
  <c r="X310" i="32"/>
  <c r="Q310" i="32"/>
  <c r="V279" i="32"/>
  <c r="S279" i="32"/>
  <c r="P279" i="32"/>
  <c r="X283" i="32"/>
  <c r="Q283" i="32"/>
  <c r="N283" i="32"/>
  <c r="U284" i="32"/>
  <c r="R284" i="32"/>
  <c r="O284" i="32"/>
  <c r="X287" i="32"/>
  <c r="Q287" i="32"/>
  <c r="N287" i="32"/>
  <c r="AA65" i="32"/>
  <c r="V293" i="32"/>
  <c r="S293" i="32"/>
  <c r="U293" i="32"/>
  <c r="AA59" i="32"/>
  <c r="AA66" i="32"/>
  <c r="AA307" i="32"/>
  <c r="M318" i="32"/>
  <c r="V250" i="32"/>
  <c r="S250" i="32"/>
  <c r="P250" i="32"/>
  <c r="Y250" i="32"/>
  <c r="V303" i="32"/>
  <c r="S303" i="32"/>
  <c r="P303" i="32"/>
  <c r="Y303" i="32"/>
  <c r="V269" i="32"/>
  <c r="S269" i="32"/>
  <c r="P269" i="32"/>
  <c r="Y269" i="32"/>
  <c r="W297" i="32"/>
  <c r="T297" i="32"/>
  <c r="M297" i="32"/>
  <c r="Z297" i="32"/>
  <c r="W260" i="32"/>
  <c r="T260" i="32"/>
  <c r="M260" i="32"/>
  <c r="Z260" i="32"/>
  <c r="W251" i="32"/>
  <c r="T251" i="32"/>
  <c r="M251" i="32"/>
  <c r="Z251" i="32"/>
  <c r="T316" i="32"/>
  <c r="M316" i="32"/>
  <c r="AC316" i="32"/>
  <c r="Z316" i="32"/>
  <c r="W316" i="32"/>
  <c r="AA63" i="32"/>
  <c r="M321" i="32"/>
  <c r="AA70" i="32"/>
  <c r="X321" i="32"/>
  <c r="R311" i="32"/>
  <c r="O311" i="32"/>
  <c r="AE311" i="32"/>
  <c r="AB311" i="32"/>
  <c r="U311" i="32"/>
  <c r="R307" i="32"/>
  <c r="P262" i="32"/>
  <c r="Y262" i="32"/>
  <c r="V262" i="32"/>
  <c r="S262" i="32"/>
  <c r="P309" i="32"/>
  <c r="Y309" i="32"/>
  <c r="V309" i="32"/>
  <c r="S309" i="32"/>
  <c r="M265" i="32"/>
  <c r="Z265" i="32"/>
  <c r="W265" i="32"/>
  <c r="T265" i="32"/>
  <c r="N285" i="32"/>
  <c r="AA285" i="32"/>
  <c r="X285" i="32"/>
  <c r="Q285" i="32"/>
  <c r="M289" i="32"/>
  <c r="Z289" i="32"/>
  <c r="W289" i="32"/>
  <c r="T289" i="32"/>
  <c r="O286" i="32"/>
  <c r="U286" i="32"/>
  <c r="R286" i="32"/>
  <c r="R310" i="32"/>
  <c r="O310" i="32"/>
  <c r="AE310" i="32"/>
  <c r="AB310" i="32"/>
  <c r="U310" i="32"/>
  <c r="W279" i="32"/>
  <c r="T279" i="32"/>
  <c r="M279" i="32"/>
  <c r="U283" i="32"/>
  <c r="R283" i="32"/>
  <c r="O283" i="32"/>
  <c r="Y284" i="32"/>
  <c r="V284" i="32"/>
  <c r="S284" i="32"/>
  <c r="P284" i="32"/>
  <c r="U287" i="32"/>
  <c r="R287" i="32"/>
  <c r="O287" i="32"/>
  <c r="Z293" i="32"/>
  <c r="W293" i="32"/>
  <c r="P293" i="32"/>
  <c r="Y293" i="32"/>
  <c r="AA73" i="32"/>
  <c r="X317" i="32"/>
  <c r="AA60" i="32"/>
  <c r="AA75" i="32"/>
  <c r="Y294" i="32"/>
  <c r="Y81" i="32"/>
  <c r="Y83" i="32"/>
  <c r="Y82" i="32"/>
  <c r="Y314" i="32" s="1"/>
  <c r="Y84" i="32"/>
  <c r="AA282" i="32"/>
  <c r="Z250" i="32"/>
  <c r="W250" i="32"/>
  <c r="T250" i="32"/>
  <c r="M250" i="32"/>
  <c r="Z303" i="32"/>
  <c r="W303" i="32"/>
  <c r="T303" i="32"/>
  <c r="M303" i="32"/>
  <c r="Z269" i="32"/>
  <c r="W269" i="32"/>
  <c r="T269" i="32"/>
  <c r="M269" i="32"/>
  <c r="AA10" i="32"/>
  <c r="X297" i="32"/>
  <c r="Q297" i="32"/>
  <c r="N297" i="32"/>
  <c r="AA260" i="32"/>
  <c r="X260" i="32"/>
  <c r="Q260" i="32"/>
  <c r="N260" i="32"/>
  <c r="AA22" i="32"/>
  <c r="AA251" i="32" s="1"/>
  <c r="X251" i="32"/>
  <c r="Q251" i="32"/>
  <c r="N251" i="32"/>
  <c r="X316" i="32"/>
  <c r="Q316" i="32"/>
  <c r="N316" i="32"/>
  <c r="AD316" i="32"/>
  <c r="AA316" i="32"/>
  <c r="AA69" i="32"/>
  <c r="R321" i="32"/>
  <c r="Q321" i="32"/>
  <c r="O321" i="32"/>
  <c r="V311" i="32"/>
  <c r="S311" i="32"/>
  <c r="P311" i="32"/>
  <c r="AF311" i="32"/>
  <c r="Y311" i="32"/>
  <c r="X290" i="32"/>
  <c r="Q290" i="32"/>
  <c r="T262" i="32"/>
  <c r="M262" i="32"/>
  <c r="Z262" i="32"/>
  <c r="W262" i="32"/>
  <c r="T309" i="32"/>
  <c r="M309" i="32"/>
  <c r="Z309" i="32"/>
  <c r="W309" i="32"/>
  <c r="Q265" i="32"/>
  <c r="N265" i="32"/>
  <c r="AA265" i="32"/>
  <c r="X265" i="32"/>
  <c r="AA277" i="32"/>
  <c r="R285" i="32"/>
  <c r="O285" i="32"/>
  <c r="U285" i="32"/>
  <c r="Q289" i="32"/>
  <c r="N289" i="32"/>
  <c r="AA289" i="32"/>
  <c r="X289" i="32"/>
  <c r="S286" i="32"/>
  <c r="P286" i="32"/>
  <c r="Y286" i="32"/>
  <c r="V286" i="32"/>
  <c r="V310" i="32"/>
  <c r="S310" i="32"/>
  <c r="P310" i="32"/>
  <c r="AF310" i="32"/>
  <c r="Y310" i="32"/>
  <c r="N279" i="32"/>
  <c r="X279" i="32"/>
  <c r="Q279" i="32"/>
  <c r="P283" i="32"/>
  <c r="Y283" i="32"/>
  <c r="V283" i="32"/>
  <c r="S283" i="32"/>
  <c r="M284" i="32"/>
  <c r="Z284" i="32"/>
  <c r="W284" i="32"/>
  <c r="T284" i="32"/>
  <c r="P287" i="32"/>
  <c r="Y287" i="32"/>
  <c r="V287" i="32"/>
  <c r="S287" i="32"/>
  <c r="AC1" i="32"/>
  <c r="AC26" i="32" s="1"/>
  <c r="N293" i="32"/>
  <c r="AA9" i="32"/>
  <c r="T293" i="32"/>
  <c r="M293" i="32"/>
  <c r="AA67" i="32"/>
  <c r="Y49" i="39" s="1"/>
  <c r="AA57" i="32"/>
  <c r="AA313" i="32"/>
  <c r="AA254" i="32"/>
  <c r="AA68" i="32"/>
  <c r="AA239" i="32" s="1"/>
  <c r="N250" i="32"/>
  <c r="AA21" i="32"/>
  <c r="AA250" i="32" s="1"/>
  <c r="X250" i="32"/>
  <c r="Q250" i="32"/>
  <c r="N303" i="32"/>
  <c r="AA13" i="32"/>
  <c r="X303" i="32"/>
  <c r="Q303" i="32"/>
  <c r="N269" i="32"/>
  <c r="X269" i="32"/>
  <c r="Q269" i="32"/>
  <c r="O297" i="32"/>
  <c r="U297" i="32"/>
  <c r="R297" i="32"/>
  <c r="O260" i="32"/>
  <c r="U260" i="32"/>
  <c r="R260" i="32"/>
  <c r="O251" i="32"/>
  <c r="U251" i="32"/>
  <c r="R251" i="32"/>
  <c r="AB316" i="32"/>
  <c r="U316" i="32"/>
  <c r="R316" i="32"/>
  <c r="O316" i="32"/>
  <c r="AE316" i="32"/>
  <c r="V321" i="32"/>
  <c r="U321" i="32"/>
  <c r="S321" i="32"/>
  <c r="P321" i="32"/>
  <c r="Z311" i="32"/>
  <c r="W311" i="32"/>
  <c r="T311" i="32"/>
  <c r="M311" i="32"/>
  <c r="AC311" i="32"/>
  <c r="O290" i="32"/>
  <c r="AE290" i="32"/>
  <c r="AB290" i="32"/>
  <c r="U290" i="32"/>
  <c r="W307" i="32"/>
  <c r="T307" i="32"/>
  <c r="M307" i="32"/>
  <c r="Z307" i="32"/>
  <c r="X262" i="32"/>
  <c r="Q262" i="32"/>
  <c r="N262" i="32"/>
  <c r="AA262" i="32"/>
  <c r="X309" i="32"/>
  <c r="Q309" i="32"/>
  <c r="N309" i="32"/>
  <c r="U265" i="32"/>
  <c r="R265" i="32"/>
  <c r="O265" i="32"/>
  <c r="V285" i="32"/>
  <c r="S285" i="32"/>
  <c r="P285" i="32"/>
  <c r="Y285" i="32"/>
  <c r="U289" i="32"/>
  <c r="R289" i="32"/>
  <c r="O289" i="32"/>
  <c r="W286" i="32"/>
  <c r="T286" i="32"/>
  <c r="M286" i="32"/>
  <c r="Z286" i="32"/>
  <c r="Z310" i="32"/>
  <c r="W310" i="32"/>
  <c r="T310" i="32"/>
  <c r="M310" i="32"/>
  <c r="AC310" i="32"/>
  <c r="R279" i="32"/>
  <c r="O279" i="32"/>
  <c r="U279" i="32"/>
  <c r="T283" i="32"/>
  <c r="M283" i="32"/>
  <c r="W283" i="32"/>
  <c r="Q284" i="32"/>
  <c r="N284" i="32"/>
  <c r="AA284" i="32"/>
  <c r="X284" i="32"/>
  <c r="T287" i="32"/>
  <c r="M287" i="32"/>
  <c r="Z287" i="32"/>
  <c r="W287" i="32"/>
  <c r="R293" i="32"/>
  <c r="O293" i="32"/>
  <c r="X293" i="32"/>
  <c r="Q293" i="32"/>
  <c r="AA64" i="32"/>
  <c r="AA241" i="32" s="1"/>
  <c r="AA261" i="32"/>
  <c r="AA270" i="32"/>
  <c r="AA286" i="32"/>
  <c r="P318" i="32"/>
  <c r="AA58" i="32"/>
  <c r="R250" i="32"/>
  <c r="O250" i="32"/>
  <c r="U250" i="32"/>
  <c r="R303" i="32"/>
  <c r="O303" i="32"/>
  <c r="U303" i="32"/>
  <c r="R269" i="32"/>
  <c r="O269" i="32"/>
  <c r="U269" i="32"/>
  <c r="S297" i="32"/>
  <c r="P297" i="32"/>
  <c r="Y297" i="32"/>
  <c r="V297" i="32"/>
  <c r="S260" i="32"/>
  <c r="P260" i="32"/>
  <c r="Y260" i="32"/>
  <c r="V260" i="32"/>
  <c r="S251" i="32"/>
  <c r="P251" i="32"/>
  <c r="Y251" i="32"/>
  <c r="V251" i="32"/>
  <c r="P316" i="32"/>
  <c r="AF316" i="32"/>
  <c r="Y316" i="32"/>
  <c r="V316" i="32"/>
  <c r="S316" i="32"/>
  <c r="AA72" i="32"/>
  <c r="N321" i="32"/>
  <c r="Z321" i="32"/>
  <c r="Y321" i="32"/>
  <c r="W321" i="32"/>
  <c r="T321" i="32"/>
  <c r="N311" i="32"/>
  <c r="AD311" i="32"/>
  <c r="AA311" i="32"/>
  <c r="X311" i="32"/>
  <c r="Q311" i="32"/>
  <c r="N455" i="31"/>
  <c r="W455" i="31"/>
  <c r="T461" i="31"/>
  <c r="S461" i="31"/>
  <c r="N441" i="31"/>
  <c r="P441" i="31"/>
  <c r="P451" i="31"/>
  <c r="O498" i="31"/>
  <c r="Q476" i="31"/>
  <c r="M441" i="31"/>
  <c r="P512" i="31"/>
  <c r="T445" i="31"/>
  <c r="M452" i="31"/>
  <c r="S455" i="31"/>
  <c r="Q455" i="31"/>
  <c r="M461" i="31"/>
  <c r="P461" i="31"/>
  <c r="W441" i="31"/>
  <c r="U441" i="31"/>
  <c r="W488" i="31"/>
  <c r="V451" i="31"/>
  <c r="V489" i="31"/>
  <c r="N461" i="31"/>
  <c r="X455" i="31"/>
  <c r="N475" i="31"/>
  <c r="M475" i="31"/>
  <c r="T444" i="31"/>
  <c r="M476" i="31"/>
  <c r="U444" i="31"/>
  <c r="U489" i="31"/>
  <c r="O489" i="31"/>
  <c r="Y461" i="31"/>
  <c r="X450" i="31"/>
  <c r="W445" i="31"/>
  <c r="U445" i="31"/>
  <c r="R452" i="31"/>
  <c r="P452" i="31"/>
  <c r="T455" i="31"/>
  <c r="Q461" i="31"/>
  <c r="R488" i="31"/>
  <c r="N476" i="31"/>
  <c r="W444" i="31"/>
  <c r="V85" i="31"/>
  <c r="X444" i="31"/>
  <c r="O460" i="31"/>
  <c r="U460" i="31"/>
  <c r="R460" i="31"/>
  <c r="N480" i="31"/>
  <c r="P445" i="31"/>
  <c r="N445" i="31"/>
  <c r="V452" i="31"/>
  <c r="T452" i="31"/>
  <c r="O455" i="31"/>
  <c r="M455" i="31"/>
  <c r="O461" i="31"/>
  <c r="W461" i="31"/>
  <c r="T441" i="31"/>
  <c r="Q441" i="31"/>
  <c r="O441" i="31"/>
  <c r="S488" i="31"/>
  <c r="Q488" i="31"/>
  <c r="W451" i="31"/>
  <c r="R498" i="31"/>
  <c r="S498" i="31"/>
  <c r="Q489" i="31"/>
  <c r="P489" i="31"/>
  <c r="M444" i="31"/>
  <c r="Y488" i="31"/>
  <c r="O476" i="31"/>
  <c r="P442" i="31"/>
  <c r="S445" i="31"/>
  <c r="N452" i="31"/>
  <c r="R455" i="31"/>
  <c r="P455" i="31"/>
  <c r="R461" i="31"/>
  <c r="U461" i="31"/>
  <c r="M488" i="31"/>
  <c r="R444" i="31"/>
  <c r="P488" i="31"/>
  <c r="U488" i="31"/>
  <c r="N498" i="31"/>
  <c r="P498" i="31"/>
  <c r="M489" i="31"/>
  <c r="X441" i="31"/>
  <c r="O444" i="31"/>
  <c r="S480" i="31"/>
  <c r="V442" i="31"/>
  <c r="P460" i="31"/>
  <c r="S441" i="31"/>
  <c r="V488" i="31"/>
  <c r="Q451" i="31"/>
  <c r="Q498" i="31"/>
  <c r="W498" i="31"/>
  <c r="W489" i="31"/>
  <c r="T489" i="31"/>
  <c r="O512" i="31"/>
  <c r="Q480" i="31"/>
  <c r="O480" i="31"/>
  <c r="N512" i="31"/>
  <c r="P480" i="31"/>
  <c r="Q494" i="31"/>
  <c r="O494" i="31"/>
  <c r="V494" i="31"/>
  <c r="V440" i="31"/>
  <c r="N440" i="31"/>
  <c r="T440" i="31"/>
  <c r="Y440" i="31"/>
  <c r="X512" i="31"/>
  <c r="S512" i="31"/>
  <c r="R480" i="31"/>
  <c r="T480" i="31"/>
  <c r="M494" i="31"/>
  <c r="W494" i="31"/>
  <c r="T494" i="31"/>
  <c r="W440" i="31"/>
  <c r="X440" i="31"/>
  <c r="U440" i="31"/>
  <c r="O475" i="31"/>
  <c r="P475" i="31"/>
  <c r="W512" i="31"/>
  <c r="M480" i="31"/>
  <c r="S494" i="31"/>
  <c r="U494" i="31"/>
  <c r="N494" i="31"/>
  <c r="S440" i="31"/>
  <c r="Q440" i="31"/>
  <c r="R440" i="31"/>
  <c r="X494" i="31"/>
  <c r="P494" i="31"/>
  <c r="R494" i="31"/>
  <c r="M440" i="31"/>
  <c r="P440" i="31"/>
  <c r="O440" i="31"/>
  <c r="Q475" i="31"/>
  <c r="V90" i="31"/>
  <c r="X498" i="31"/>
  <c r="W442" i="31"/>
  <c r="T442" i="31"/>
  <c r="Z37" i="31"/>
  <c r="U498" i="31"/>
  <c r="X500" i="31"/>
  <c r="N500" i="31"/>
  <c r="M500" i="31"/>
  <c r="Q500" i="31"/>
  <c r="P500" i="31"/>
  <c r="W500" i="31"/>
  <c r="S500" i="31"/>
  <c r="Y500" i="31"/>
  <c r="R500" i="31"/>
  <c r="U500" i="31"/>
  <c r="T500" i="31"/>
  <c r="O500" i="31"/>
  <c r="V500" i="31"/>
  <c r="U442" i="31"/>
  <c r="S442" i="31"/>
  <c r="T450" i="31"/>
  <c r="R450" i="31"/>
  <c r="Y490" i="31"/>
  <c r="P490" i="31"/>
  <c r="AB490" i="31"/>
  <c r="V490" i="31"/>
  <c r="AA490" i="31"/>
  <c r="P450" i="31"/>
  <c r="N450" i="31"/>
  <c r="W450" i="31"/>
  <c r="Q490" i="31"/>
  <c r="AC490" i="31"/>
  <c r="T490" i="31"/>
  <c r="R490" i="31"/>
  <c r="W490" i="31"/>
  <c r="U450" i="31"/>
  <c r="S450" i="31"/>
  <c r="Q450" i="31"/>
  <c r="AF490" i="31"/>
  <c r="U490" i="31"/>
  <c r="AD490" i="31"/>
  <c r="N490" i="31"/>
  <c r="S490" i="31"/>
  <c r="O450" i="31"/>
  <c r="M450" i="31"/>
  <c r="V450" i="31"/>
  <c r="X490" i="31"/>
  <c r="M490" i="31"/>
  <c r="Z490" i="31"/>
  <c r="AE490" i="31"/>
  <c r="O490" i="31"/>
  <c r="S470" i="31"/>
  <c r="P470" i="31"/>
  <c r="X508" i="31"/>
  <c r="Z104" i="31"/>
  <c r="Z106" i="31"/>
  <c r="Z109" i="31"/>
  <c r="Z99" i="31"/>
  <c r="Z105" i="31"/>
  <c r="Z107" i="31"/>
  <c r="Z98" i="31"/>
  <c r="Z100" i="31"/>
  <c r="Z101" i="31"/>
  <c r="Z103" i="31"/>
  <c r="Z108" i="31"/>
  <c r="Z102" i="31"/>
  <c r="V89" i="31"/>
  <c r="V84" i="31"/>
  <c r="T510" i="31"/>
  <c r="M509" i="31"/>
  <c r="R509" i="31"/>
  <c r="T509" i="31"/>
  <c r="Q509" i="31"/>
  <c r="O509" i="31"/>
  <c r="S509" i="31"/>
  <c r="N509" i="31"/>
  <c r="P509" i="31"/>
  <c r="T498" i="31"/>
  <c r="R510" i="31"/>
  <c r="O510" i="31"/>
  <c r="T470" i="31"/>
  <c r="Z20" i="31"/>
  <c r="Z53" i="31"/>
  <c r="Z54" i="31"/>
  <c r="Z50" i="31"/>
  <c r="Z25" i="31"/>
  <c r="Z43" i="31"/>
  <c r="Z39" i="31"/>
  <c r="Z17" i="31"/>
  <c r="Z47" i="31"/>
  <c r="Z18" i="31"/>
  <c r="Z42" i="31"/>
  <c r="Z48" i="31"/>
  <c r="Z33" i="31"/>
  <c r="Z52" i="31"/>
  <c r="Z49" i="31"/>
  <c r="Z35" i="31"/>
  <c r="Z29" i="31"/>
  <c r="Z12" i="31"/>
  <c r="Z56" i="31"/>
  <c r="Z13" i="31"/>
  <c r="Z31" i="31"/>
  <c r="Z19" i="31"/>
  <c r="Z45" i="31"/>
  <c r="Z15" i="31"/>
  <c r="Z57" i="31"/>
  <c r="Z30" i="31"/>
  <c r="Z38" i="31"/>
  <c r="Z24" i="31"/>
  <c r="Z16" i="31"/>
  <c r="Z22" i="31"/>
  <c r="Z46" i="31"/>
  <c r="Z26" i="31"/>
  <c r="Z23" i="31"/>
  <c r="Z27" i="31"/>
  <c r="Z40" i="31"/>
  <c r="Z14" i="31"/>
  <c r="Z44" i="31"/>
  <c r="Z55" i="31"/>
  <c r="Z28" i="31"/>
  <c r="Z36" i="31"/>
  <c r="Z32" i="31"/>
  <c r="Z21" i="31"/>
  <c r="Z58" i="31"/>
  <c r="Z41" i="31"/>
  <c r="Z51" i="31"/>
  <c r="Z34" i="31"/>
  <c r="M468" i="31"/>
  <c r="T468" i="31"/>
  <c r="W468" i="31"/>
  <c r="O478" i="31"/>
  <c r="P478" i="31"/>
  <c r="P473" i="31"/>
  <c r="N473" i="31"/>
  <c r="S466" i="31"/>
  <c r="N466" i="31"/>
  <c r="S477" i="31"/>
  <c r="Q477" i="31"/>
  <c r="V468" i="31"/>
  <c r="Y468" i="31"/>
  <c r="P468" i="31"/>
  <c r="S468" i="31"/>
  <c r="Q478" i="31"/>
  <c r="R478" i="31"/>
  <c r="S473" i="31"/>
  <c r="Q473" i="31"/>
  <c r="O466" i="31"/>
  <c r="O477" i="31"/>
  <c r="M477" i="31"/>
  <c r="R468" i="31"/>
  <c r="U468" i="31"/>
  <c r="O468" i="31"/>
  <c r="M478" i="31"/>
  <c r="N478" i="31"/>
  <c r="O473" i="31"/>
  <c r="M473" i="31"/>
  <c r="Y466" i="31"/>
  <c r="W466" i="31"/>
  <c r="T477" i="31"/>
  <c r="R477" i="31"/>
  <c r="N468" i="31"/>
  <c r="Q468" i="31"/>
  <c r="S478" i="31"/>
  <c r="T478" i="31"/>
  <c r="T473" i="31"/>
  <c r="R473" i="31"/>
  <c r="Q466" i="31"/>
  <c r="P466" i="31"/>
  <c r="R466" i="31"/>
  <c r="P477" i="31"/>
  <c r="N477" i="31"/>
  <c r="M493" i="31"/>
  <c r="X493" i="31"/>
  <c r="W493" i="31"/>
  <c r="U475" i="31"/>
  <c r="Q484" i="31"/>
  <c r="O484" i="31"/>
  <c r="U480" i="31"/>
  <c r="U493" i="31"/>
  <c r="Y493" i="31"/>
  <c r="P493" i="31"/>
  <c r="S493" i="31"/>
  <c r="V493" i="31"/>
  <c r="U477" i="31"/>
  <c r="U484" i="31"/>
  <c r="X484" i="31"/>
  <c r="V480" i="31"/>
  <c r="U476" i="31"/>
  <c r="U473" i="31"/>
  <c r="T493" i="31"/>
  <c r="Q493" i="31"/>
  <c r="O493" i="31"/>
  <c r="R493" i="31"/>
  <c r="Y484" i="31"/>
  <c r="V484" i="31"/>
  <c r="M484" i="31"/>
  <c r="T484" i="31"/>
  <c r="W484" i="31"/>
  <c r="U478" i="31"/>
  <c r="N493" i="31"/>
  <c r="R484" i="31"/>
  <c r="N484" i="31"/>
  <c r="P484" i="31"/>
  <c r="S484" i="31"/>
  <c r="U470" i="31"/>
  <c r="R470" i="31"/>
  <c r="M504" i="31"/>
  <c r="W504" i="31"/>
  <c r="S504" i="31"/>
  <c r="V504" i="31"/>
  <c r="T504" i="31"/>
  <c r="O504" i="31"/>
  <c r="R504" i="31"/>
  <c r="P504" i="31"/>
  <c r="O470" i="31"/>
  <c r="Q504" i="31"/>
  <c r="N504" i="31"/>
  <c r="N510" i="31"/>
  <c r="P510" i="31"/>
  <c r="S460" i="31"/>
  <c r="P516" i="31"/>
  <c r="T516" i="31"/>
  <c r="X505" i="31"/>
  <c r="M510" i="31"/>
  <c r="R517" i="31"/>
  <c r="Q510" i="31"/>
  <c r="N517" i="31"/>
  <c r="Q517" i="31"/>
  <c r="S510" i="31"/>
  <c r="X515" i="31"/>
  <c r="R474" i="31"/>
  <c r="O515" i="31"/>
  <c r="U517" i="31"/>
  <c r="U510" i="31"/>
  <c r="P517" i="31"/>
  <c r="AF517" i="31"/>
  <c r="Y517" i="31"/>
  <c r="V517" i="31"/>
  <c r="S517" i="31"/>
  <c r="Y494" i="31"/>
  <c r="Z61" i="31"/>
  <c r="Z10" i="31"/>
  <c r="Z62" i="31"/>
  <c r="Z63" i="31"/>
  <c r="Z69" i="31"/>
  <c r="Z72" i="31"/>
  <c r="Z9" i="31"/>
  <c r="Z71" i="31"/>
  <c r="Z66" i="31"/>
  <c r="Z65" i="31"/>
  <c r="Z64" i="31"/>
  <c r="Z68" i="31"/>
  <c r="Z59" i="31"/>
  <c r="Z67" i="31"/>
  <c r="Z70" i="31"/>
  <c r="Z11" i="31"/>
  <c r="Z60" i="31"/>
  <c r="V79" i="31"/>
  <c r="Q470" i="31"/>
  <c r="N470" i="31"/>
  <c r="V83" i="31"/>
  <c r="V478" i="31" s="1"/>
  <c r="V91" i="31"/>
  <c r="V505" i="31"/>
  <c r="U505" i="31"/>
  <c r="Q507" i="31"/>
  <c r="N507" i="31"/>
  <c r="AD507" i="31"/>
  <c r="AA507" i="31"/>
  <c r="X507" i="31"/>
  <c r="Y516" i="31"/>
  <c r="N474" i="31"/>
  <c r="O474" i="31"/>
  <c r="S516" i="31"/>
  <c r="Q460" i="31"/>
  <c r="Z113" i="31"/>
  <c r="Z112" i="31"/>
  <c r="X67" i="39" s="1"/>
  <c r="Z97" i="31"/>
  <c r="Z119" i="31"/>
  <c r="Z120" i="31"/>
  <c r="Z118" i="31"/>
  <c r="Z117" i="31"/>
  <c r="Z115" i="31"/>
  <c r="Z110" i="31"/>
  <c r="Z116" i="31"/>
  <c r="Z111" i="31"/>
  <c r="Z96" i="31"/>
  <c r="Z114" i="31"/>
  <c r="U509" i="31"/>
  <c r="T505" i="31"/>
  <c r="O505" i="31"/>
  <c r="U507" i="31"/>
  <c r="R507" i="31"/>
  <c r="O507" i="31"/>
  <c r="AE507" i="31"/>
  <c r="AB507" i="31"/>
  <c r="Q474" i="31"/>
  <c r="M474" i="31"/>
  <c r="P474" i="31"/>
  <c r="O517" i="31"/>
  <c r="O516" i="31"/>
  <c r="U474" i="31"/>
  <c r="N516" i="31"/>
  <c r="R515" i="31"/>
  <c r="U516" i="31"/>
  <c r="V515" i="31"/>
  <c r="S515" i="31"/>
  <c r="P515" i="31"/>
  <c r="X2" i="31"/>
  <c r="V93" i="31"/>
  <c r="V87" i="31"/>
  <c r="V81" i="31"/>
  <c r="V476" i="31" s="1"/>
  <c r="P505" i="31"/>
  <c r="S505" i="31"/>
  <c r="M505" i="31"/>
  <c r="Y507" i="31"/>
  <c r="V507" i="31"/>
  <c r="S507" i="31"/>
  <c r="P507" i="31"/>
  <c r="AF507" i="31"/>
  <c r="V474" i="31"/>
  <c r="T474" i="31"/>
  <c r="Q515" i="31"/>
  <c r="Q516" i="31"/>
  <c r="U504" i="31"/>
  <c r="R516" i="31"/>
  <c r="U515" i="31"/>
  <c r="W515" i="31"/>
  <c r="T515" i="31"/>
  <c r="M515" i="31"/>
  <c r="Y504" i="31"/>
  <c r="V86" i="31"/>
  <c r="V82" i="31"/>
  <c r="V477" i="31" s="1"/>
  <c r="V92" i="31"/>
  <c r="V77" i="31"/>
  <c r="V470" i="31" s="1"/>
  <c r="V78" i="31"/>
  <c r="V473" i="31" s="1"/>
  <c r="AA75" i="31"/>
  <c r="AB1" i="31"/>
  <c r="Y485" i="31"/>
  <c r="Y126" i="31"/>
  <c r="Y125" i="31"/>
  <c r="Y127" i="31"/>
  <c r="V80" i="31"/>
  <c r="V475" i="31" s="1"/>
  <c r="R505" i="31"/>
  <c r="N505" i="31"/>
  <c r="Q505" i="31"/>
  <c r="M507" i="31"/>
  <c r="AC507" i="31"/>
  <c r="Z507" i="31"/>
  <c r="W507" i="31"/>
  <c r="T507" i="31"/>
  <c r="V88" i="31"/>
  <c r="Y515" i="31"/>
  <c r="S474" i="31"/>
  <c r="N515" i="31"/>
  <c r="R212" i="6"/>
  <c r="P212" i="6"/>
  <c r="T212" i="6"/>
  <c r="O212" i="6"/>
  <c r="E188" i="6"/>
  <c r="L188" i="6" s="1"/>
  <c r="E195" i="6"/>
  <c r="L195" i="6" s="1"/>
  <c r="S23" i="25"/>
  <c r="O29" i="25"/>
  <c r="R23" i="25"/>
  <c r="T23" i="25"/>
  <c r="N29" i="25"/>
  <c r="N23" i="25"/>
  <c r="P23" i="25"/>
  <c r="P29" i="25"/>
  <c r="T26" i="25"/>
  <c r="O23" i="25"/>
  <c r="E153" i="25"/>
  <c r="L153" i="25" s="1"/>
  <c r="AF57" i="25"/>
  <c r="S22" i="25"/>
  <c r="T25" i="25"/>
  <c r="S57" i="25"/>
  <c r="N57" i="25"/>
  <c r="AA57" i="25"/>
  <c r="Q57" i="25"/>
  <c r="R22" i="25"/>
  <c r="AD57" i="25"/>
  <c r="X57" i="25"/>
  <c r="T22" i="25"/>
  <c r="Y56" i="25"/>
  <c r="R25" i="25"/>
  <c r="R57" i="25"/>
  <c r="O57" i="25"/>
  <c r="AE57" i="25"/>
  <c r="AB57" i="25"/>
  <c r="U57" i="25"/>
  <c r="O22" i="25"/>
  <c r="V56" i="25"/>
  <c r="S25" i="25"/>
  <c r="Z57" i="25"/>
  <c r="W57" i="25"/>
  <c r="T57" i="25"/>
  <c r="N22" i="25"/>
  <c r="T29" i="25"/>
  <c r="R29" i="25"/>
  <c r="S29" i="25"/>
  <c r="S26" i="25"/>
  <c r="Q27" i="25"/>
  <c r="P28" i="25"/>
  <c r="R26" i="25"/>
  <c r="N28" i="25"/>
  <c r="O26" i="25"/>
  <c r="S27" i="25"/>
  <c r="O28" i="25"/>
  <c r="P99" i="25"/>
  <c r="P26" i="25"/>
  <c r="R27" i="25"/>
  <c r="S28" i="25"/>
  <c r="Q28" i="25"/>
  <c r="T27" i="25"/>
  <c r="R28" i="25"/>
  <c r="V99" i="25"/>
  <c r="O25" i="25"/>
  <c r="T56" i="25"/>
  <c r="Q25" i="25"/>
  <c r="P25" i="25"/>
  <c r="N27" i="25"/>
  <c r="P27" i="25"/>
  <c r="Y99" i="25"/>
  <c r="AF99" i="25"/>
  <c r="S99" i="25"/>
  <c r="Q99" i="25"/>
  <c r="AD99" i="25"/>
  <c r="AD101" i="25" s="1"/>
  <c r="X99" i="25"/>
  <c r="X101" i="25" s="1"/>
  <c r="N99" i="25"/>
  <c r="AA99" i="25"/>
  <c r="E84" i="25"/>
  <c r="L84" i="25" s="1"/>
  <c r="AC99" i="25"/>
  <c r="AC101" i="25" s="1"/>
  <c r="Z99" i="25"/>
  <c r="W99" i="25"/>
  <c r="T99" i="25"/>
  <c r="E100" i="25"/>
  <c r="U99" i="25"/>
  <c r="R99" i="25"/>
  <c r="O99" i="25"/>
  <c r="AE99" i="25"/>
  <c r="E46" i="25"/>
  <c r="AE72" i="25"/>
  <c r="AA72" i="25"/>
  <c r="W72" i="25"/>
  <c r="S72" i="25"/>
  <c r="O72" i="25"/>
  <c r="AD72" i="25"/>
  <c r="Z72" i="25"/>
  <c r="V72" i="25"/>
  <c r="R72" i="25"/>
  <c r="N72" i="25"/>
  <c r="AC72" i="25"/>
  <c r="Y72" i="25"/>
  <c r="U72" i="25"/>
  <c r="Q72" i="25"/>
  <c r="AF72" i="25"/>
  <c r="AB72" i="25"/>
  <c r="X72" i="25"/>
  <c r="T72" i="25"/>
  <c r="P72" i="25"/>
  <c r="S147" i="25"/>
  <c r="U147" i="25"/>
  <c r="X147" i="25"/>
  <c r="N147" i="25"/>
  <c r="E80" i="25"/>
  <c r="E47" i="25"/>
  <c r="E49" i="25"/>
  <c r="E51" i="25"/>
  <c r="E50" i="25"/>
  <c r="E52" i="25"/>
  <c r="E95" i="25"/>
  <c r="L95" i="25" s="1"/>
  <c r="X15" i="25"/>
  <c r="T15" i="25"/>
  <c r="P15" i="25"/>
  <c r="V15" i="25"/>
  <c r="R15" i="25"/>
  <c r="N15" i="25"/>
  <c r="U15" i="25"/>
  <c r="Q15" i="25"/>
  <c r="S15" i="25"/>
  <c r="O15" i="25"/>
  <c r="W15" i="25"/>
  <c r="X19" i="25"/>
  <c r="T19" i="25"/>
  <c r="P19" i="25"/>
  <c r="V19" i="25"/>
  <c r="R19" i="25"/>
  <c r="N19" i="25"/>
  <c r="U19" i="25"/>
  <c r="Q19" i="25"/>
  <c r="W19" i="25"/>
  <c r="S19" i="25"/>
  <c r="O19" i="25"/>
  <c r="E118" i="25"/>
  <c r="E122" i="25"/>
  <c r="E128" i="25"/>
  <c r="E124" i="25"/>
  <c r="E127" i="25"/>
  <c r="E121" i="25"/>
  <c r="E117" i="25"/>
  <c r="E125" i="25"/>
  <c r="E120" i="25"/>
  <c r="E129" i="25"/>
  <c r="E116" i="25"/>
  <c r="E123" i="25"/>
  <c r="E115" i="25"/>
  <c r="E113" i="25"/>
  <c r="E126" i="25"/>
  <c r="E35" i="25"/>
  <c r="E37" i="25"/>
  <c r="E38" i="25"/>
  <c r="E34" i="25"/>
  <c r="E39" i="25"/>
  <c r="E36" i="25"/>
  <c r="E114" i="25"/>
  <c r="E138" i="25"/>
  <c r="E137" i="25"/>
  <c r="E139" i="25"/>
  <c r="E141" i="25"/>
  <c r="E143" i="25"/>
  <c r="E142" i="25"/>
  <c r="E136" i="25"/>
  <c r="W42" i="25"/>
  <c r="S42" i="25"/>
  <c r="O42" i="25"/>
  <c r="V42" i="25"/>
  <c r="R42" i="25"/>
  <c r="N42" i="25"/>
  <c r="Y42" i="25"/>
  <c r="U42" i="25"/>
  <c r="Q42" i="25"/>
  <c r="X42" i="25"/>
  <c r="T42" i="25"/>
  <c r="P42" i="25"/>
  <c r="E74" i="25"/>
  <c r="E73" i="25"/>
  <c r="E75" i="25"/>
  <c r="W18" i="25"/>
  <c r="S18" i="25"/>
  <c r="O18" i="25"/>
  <c r="U18" i="25"/>
  <c r="Q18" i="25"/>
  <c r="X18" i="25"/>
  <c r="T18" i="25"/>
  <c r="P18" i="25"/>
  <c r="N18" i="25"/>
  <c r="V18" i="25"/>
  <c r="R18" i="25"/>
  <c r="E20" i="25"/>
  <c r="U9" i="25"/>
  <c r="Q9" i="25"/>
  <c r="X9" i="25"/>
  <c r="T9" i="25"/>
  <c r="P9" i="25"/>
  <c r="W9" i="25"/>
  <c r="S9" i="25"/>
  <c r="O9" i="25"/>
  <c r="V9" i="25"/>
  <c r="R9" i="25"/>
  <c r="N9" i="25"/>
  <c r="W11" i="25"/>
  <c r="S11" i="25"/>
  <c r="O11" i="25"/>
  <c r="V11" i="25"/>
  <c r="R11" i="25"/>
  <c r="N11" i="25"/>
  <c r="U11" i="25"/>
  <c r="Q11" i="25"/>
  <c r="X11" i="25"/>
  <c r="T11" i="25"/>
  <c r="P11" i="25"/>
  <c r="E30" i="25"/>
  <c r="E32" i="25"/>
  <c r="Q103" i="25"/>
  <c r="E65" i="25"/>
  <c r="E64" i="25"/>
  <c r="E68" i="25"/>
  <c r="E63" i="25"/>
  <c r="E66" i="25"/>
  <c r="E67" i="25"/>
  <c r="Y20" i="25"/>
  <c r="Y15" i="25" s="1"/>
  <c r="Z1" i="25"/>
  <c r="E119" i="25"/>
  <c r="U16" i="25"/>
  <c r="Q16" i="25"/>
  <c r="W16" i="25"/>
  <c r="S16" i="25"/>
  <c r="O16" i="25"/>
  <c r="V16" i="25"/>
  <c r="R16" i="25"/>
  <c r="N16" i="25"/>
  <c r="X16" i="25"/>
  <c r="T16" i="25"/>
  <c r="P16" i="25"/>
  <c r="U13" i="25"/>
  <c r="Q13" i="25"/>
  <c r="X13" i="25"/>
  <c r="T13" i="25"/>
  <c r="P13" i="25"/>
  <c r="W13" i="25"/>
  <c r="S13" i="25"/>
  <c r="O13" i="25"/>
  <c r="V13" i="25"/>
  <c r="R13" i="25"/>
  <c r="N13" i="25"/>
  <c r="W14" i="25"/>
  <c r="S14" i="25"/>
  <c r="O14" i="25"/>
  <c r="U14" i="25"/>
  <c r="Q14" i="25"/>
  <c r="X14" i="25"/>
  <c r="T14" i="25"/>
  <c r="P14" i="25"/>
  <c r="V14" i="25"/>
  <c r="R14" i="25"/>
  <c r="N14" i="25"/>
  <c r="E89" i="25"/>
  <c r="E91" i="25"/>
  <c r="E86" i="25"/>
  <c r="E87" i="25"/>
  <c r="E81" i="25"/>
  <c r="E90" i="25"/>
  <c r="E82" i="25"/>
  <c r="E83" i="25"/>
  <c r="E148" i="25"/>
  <c r="E150" i="25"/>
  <c r="L150" i="25" s="1"/>
  <c r="AE109" i="25"/>
  <c r="V10" i="25"/>
  <c r="R10" i="25"/>
  <c r="N10" i="25"/>
  <c r="U10" i="25"/>
  <c r="Q10" i="25"/>
  <c r="X10" i="25"/>
  <c r="T10" i="25"/>
  <c r="P10" i="25"/>
  <c r="W10" i="25"/>
  <c r="S10" i="25"/>
  <c r="O10" i="25"/>
  <c r="V17" i="25"/>
  <c r="R17" i="25"/>
  <c r="N17" i="25"/>
  <c r="X17" i="25"/>
  <c r="T17" i="25"/>
  <c r="P17" i="25"/>
  <c r="W17" i="25"/>
  <c r="S17" i="25"/>
  <c r="O17" i="25"/>
  <c r="Q17" i="25"/>
  <c r="U17" i="25"/>
  <c r="X12" i="25"/>
  <c r="T12" i="25"/>
  <c r="P12" i="25"/>
  <c r="W12" i="25"/>
  <c r="S12" i="25"/>
  <c r="O12" i="25"/>
  <c r="V12" i="25"/>
  <c r="R12" i="25"/>
  <c r="N12" i="25"/>
  <c r="U12" i="25"/>
  <c r="Q12" i="25"/>
  <c r="S212" i="6"/>
  <c r="N212" i="6"/>
  <c r="Q212" i="6"/>
  <c r="S229" i="6"/>
  <c r="N229" i="6"/>
  <c r="P229" i="6"/>
  <c r="O229" i="6"/>
  <c r="Q229" i="6"/>
  <c r="R229" i="6"/>
  <c r="E228" i="6"/>
  <c r="L228" i="6" s="1"/>
  <c r="E226" i="6"/>
  <c r="L226" i="6" s="1"/>
  <c r="E227" i="6"/>
  <c r="L227" i="6" s="1"/>
  <c r="E225" i="6"/>
  <c r="L225" i="6" s="1"/>
  <c r="E171" i="6"/>
  <c r="L171" i="6" s="1"/>
  <c r="T229" i="6"/>
  <c r="E118" i="6"/>
  <c r="L118" i="6" s="1"/>
  <c r="E121" i="6"/>
  <c r="L121" i="6" s="1"/>
  <c r="E185" i="6"/>
  <c r="L185" i="6" s="1"/>
  <c r="E193" i="6"/>
  <c r="L193" i="6" s="1"/>
  <c r="E191" i="6"/>
  <c r="L191" i="6" s="1"/>
  <c r="E192" i="6"/>
  <c r="L192" i="6" s="1"/>
  <c r="E187" i="6"/>
  <c r="L187" i="6" s="1"/>
  <c r="E194" i="6"/>
  <c r="L194" i="6" s="1"/>
  <c r="E186" i="6"/>
  <c r="L186" i="6" s="1"/>
  <c r="E190" i="6"/>
  <c r="L190" i="6" s="1"/>
  <c r="E119" i="6"/>
  <c r="P120" i="6"/>
  <c r="T120" i="6"/>
  <c r="R120" i="6"/>
  <c r="O120" i="6"/>
  <c r="Q120" i="6"/>
  <c r="S120" i="6"/>
  <c r="Q132" i="6"/>
  <c r="S132" i="6"/>
  <c r="T132" i="6"/>
  <c r="P132" i="6"/>
  <c r="R132" i="6"/>
  <c r="N132" i="6"/>
  <c r="O132" i="6"/>
  <c r="T85" i="6"/>
  <c r="N85" i="6"/>
  <c r="E86" i="6"/>
  <c r="L86" i="6" s="1"/>
  <c r="O85" i="6"/>
  <c r="S85" i="6"/>
  <c r="R85" i="6"/>
  <c r="Q85" i="6"/>
  <c r="P85" i="6"/>
  <c r="M82" i="25" l="1"/>
  <c r="L82" i="25"/>
  <c r="M86" i="25"/>
  <c r="L86" i="25"/>
  <c r="M119" i="25"/>
  <c r="L119" i="25"/>
  <c r="M66" i="25"/>
  <c r="L66" i="25"/>
  <c r="M65" i="25"/>
  <c r="L65" i="25"/>
  <c r="M74" i="25"/>
  <c r="L74" i="25"/>
  <c r="M141" i="25"/>
  <c r="L141" i="25"/>
  <c r="M114" i="25"/>
  <c r="M215" i="25" s="1"/>
  <c r="L114" i="25"/>
  <c r="M38" i="25"/>
  <c r="L38" i="25"/>
  <c r="L202" i="25" s="1"/>
  <c r="M113" i="25"/>
  <c r="L113" i="25"/>
  <c r="M129" i="25"/>
  <c r="L129" i="25"/>
  <c r="M121" i="25"/>
  <c r="L121" i="25"/>
  <c r="M122" i="25"/>
  <c r="L122" i="25"/>
  <c r="M49" i="25"/>
  <c r="L49" i="25"/>
  <c r="M83" i="25"/>
  <c r="L83" i="25"/>
  <c r="M87" i="25"/>
  <c r="L87" i="25"/>
  <c r="M67" i="25"/>
  <c r="L67" i="25"/>
  <c r="M64" i="25"/>
  <c r="L64" i="25"/>
  <c r="M73" i="25"/>
  <c r="L73" i="25"/>
  <c r="M143" i="25"/>
  <c r="L143" i="25"/>
  <c r="M138" i="25"/>
  <c r="L138" i="25"/>
  <c r="M34" i="25"/>
  <c r="L34" i="25"/>
  <c r="J28" i="39" s="1"/>
  <c r="M126" i="25"/>
  <c r="L126" i="25"/>
  <c r="M116" i="25"/>
  <c r="L116" i="25"/>
  <c r="M117" i="25"/>
  <c r="L117" i="25"/>
  <c r="M128" i="25"/>
  <c r="L128" i="25"/>
  <c r="M51" i="25"/>
  <c r="L51" i="25"/>
  <c r="M140" i="25"/>
  <c r="L140" i="25"/>
  <c r="M147" i="25"/>
  <c r="L147" i="25"/>
  <c r="L231" i="25" s="1"/>
  <c r="L242" i="32"/>
  <c r="L243" i="32"/>
  <c r="L244" i="32" s="1"/>
  <c r="J40" i="39" s="1"/>
  <c r="M85" i="25"/>
  <c r="L85" i="25"/>
  <c r="AD102" i="25"/>
  <c r="L102" i="25"/>
  <c r="V109" i="25"/>
  <c r="L109" i="25"/>
  <c r="M212" i="6"/>
  <c r="L212" i="6"/>
  <c r="AD48" i="25"/>
  <c r="L48" i="25"/>
  <c r="S105" i="25"/>
  <c r="L105" i="25"/>
  <c r="V108" i="25"/>
  <c r="L108" i="25"/>
  <c r="L226" i="25"/>
  <c r="M119" i="6"/>
  <c r="L119" i="6"/>
  <c r="M90" i="25"/>
  <c r="L90" i="25"/>
  <c r="M91" i="25"/>
  <c r="L91" i="25"/>
  <c r="M63" i="25"/>
  <c r="L63" i="25"/>
  <c r="M136" i="25"/>
  <c r="L136" i="25"/>
  <c r="M139" i="25"/>
  <c r="L139" i="25"/>
  <c r="M36" i="25"/>
  <c r="L36" i="25"/>
  <c r="L216" i="25" s="1"/>
  <c r="M37" i="25"/>
  <c r="L37" i="25"/>
  <c r="M115" i="25"/>
  <c r="L115" i="25"/>
  <c r="M120" i="25"/>
  <c r="L120" i="25"/>
  <c r="L192" i="25" s="1"/>
  <c r="M127" i="25"/>
  <c r="L127" i="25"/>
  <c r="M118" i="25"/>
  <c r="L118" i="25"/>
  <c r="M52" i="25"/>
  <c r="L52" i="25"/>
  <c r="M47" i="25"/>
  <c r="L47" i="25"/>
  <c r="M148" i="25"/>
  <c r="L148" i="25"/>
  <c r="M81" i="25"/>
  <c r="L81" i="25"/>
  <c r="M89" i="25"/>
  <c r="L89" i="25"/>
  <c r="M68" i="25"/>
  <c r="L68" i="25"/>
  <c r="M32" i="25"/>
  <c r="L32" i="25"/>
  <c r="M75" i="25"/>
  <c r="L75" i="25"/>
  <c r="M142" i="25"/>
  <c r="L142" i="25"/>
  <c r="M137" i="25"/>
  <c r="L137" i="25"/>
  <c r="M39" i="25"/>
  <c r="L39" i="25"/>
  <c r="L214" i="25" s="1"/>
  <c r="M35" i="25"/>
  <c r="L35" i="25"/>
  <c r="J33" i="39" s="1"/>
  <c r="M123" i="25"/>
  <c r="L123" i="25"/>
  <c r="M125" i="25"/>
  <c r="L125" i="25"/>
  <c r="L229" i="25" s="1"/>
  <c r="M124" i="25"/>
  <c r="L124" i="25"/>
  <c r="M50" i="25"/>
  <c r="L50" i="25"/>
  <c r="M80" i="25"/>
  <c r="L80" i="25"/>
  <c r="M46" i="25"/>
  <c r="L46" i="25"/>
  <c r="L238" i="25" s="1"/>
  <c r="W56" i="25"/>
  <c r="L56" i="25"/>
  <c r="L196" i="25" s="1"/>
  <c r="M72" i="25"/>
  <c r="L72" i="25"/>
  <c r="L239" i="25" s="1"/>
  <c r="AJ207" i="31"/>
  <c r="AN207" i="31" s="1"/>
  <c r="V431" i="31"/>
  <c r="AJ301" i="31"/>
  <c r="AJ315" i="31"/>
  <c r="AJ284" i="31"/>
  <c r="AJ303" i="31"/>
  <c r="AJ158" i="31"/>
  <c r="AM158" i="31" s="1"/>
  <c r="AJ313" i="31"/>
  <c r="AJ401" i="31"/>
  <c r="AJ296" i="31"/>
  <c r="AJ402" i="31"/>
  <c r="AJ314" i="31"/>
  <c r="AJ285" i="31"/>
  <c r="P431" i="31"/>
  <c r="L519" i="31"/>
  <c r="L426" i="31" s="1"/>
  <c r="L432" i="31"/>
  <c r="L433" i="31" s="1"/>
  <c r="J59" i="39" s="1"/>
  <c r="L431" i="31"/>
  <c r="W43" i="39"/>
  <c r="AJ151" i="31"/>
  <c r="AM151" i="31" s="1"/>
  <c r="AJ246" i="31"/>
  <c r="AN246" i="31" s="1"/>
  <c r="AJ244" i="31"/>
  <c r="AN244" i="31" s="1"/>
  <c r="AJ149" i="31"/>
  <c r="AM149" i="31" s="1"/>
  <c r="AJ219" i="31"/>
  <c r="AN219" i="31" s="1"/>
  <c r="AJ145" i="31"/>
  <c r="AM145" i="31" s="1"/>
  <c r="AJ205" i="31"/>
  <c r="AN205" i="31" s="1"/>
  <c r="AJ231" i="31"/>
  <c r="AN231" i="31" s="1"/>
  <c r="V43" i="39"/>
  <c r="AJ234" i="31"/>
  <c r="AN234" i="31" s="1"/>
  <c r="AJ211" i="31"/>
  <c r="AN211" i="31" s="1"/>
  <c r="AJ216" i="31"/>
  <c r="AN216" i="31" s="1"/>
  <c r="AJ352" i="31"/>
  <c r="AN352" i="31" s="1"/>
  <c r="AJ206" i="31"/>
  <c r="AN206" i="31" s="1"/>
  <c r="AJ227" i="31"/>
  <c r="AN227" i="31" s="1"/>
  <c r="AJ250" i="31"/>
  <c r="AN250" i="31" s="1"/>
  <c r="AJ224" i="31"/>
  <c r="AN224" i="31" s="1"/>
  <c r="AJ229" i="31"/>
  <c r="AN229" i="31" s="1"/>
  <c r="AJ136" i="31"/>
  <c r="AM136" i="31" s="1"/>
  <c r="AJ146" i="31"/>
  <c r="AM146" i="31" s="1"/>
  <c r="O220" i="6"/>
  <c r="S220" i="6"/>
  <c r="W220" i="6"/>
  <c r="AA220" i="6"/>
  <c r="AE220" i="6"/>
  <c r="M220" i="6"/>
  <c r="U220" i="6"/>
  <c r="AC220" i="6"/>
  <c r="N220" i="6"/>
  <c r="R220" i="6"/>
  <c r="V220" i="6"/>
  <c r="Z220" i="6"/>
  <c r="AD220" i="6"/>
  <c r="P220" i="6"/>
  <c r="T220" i="6"/>
  <c r="X220" i="6"/>
  <c r="AB220" i="6"/>
  <c r="AF220" i="6"/>
  <c r="Q220" i="6"/>
  <c r="Y220" i="6"/>
  <c r="N219" i="6"/>
  <c r="R219" i="6"/>
  <c r="V219" i="6"/>
  <c r="Z219" i="6"/>
  <c r="AD219" i="6"/>
  <c r="W219" i="6"/>
  <c r="AE219" i="6"/>
  <c r="P219" i="6"/>
  <c r="M219" i="6"/>
  <c r="Q219" i="6"/>
  <c r="U219" i="6"/>
  <c r="Y219" i="6"/>
  <c r="AC219" i="6"/>
  <c r="O219" i="6"/>
  <c r="S219" i="6"/>
  <c r="AA219" i="6"/>
  <c r="T219" i="6"/>
  <c r="X219" i="6"/>
  <c r="AB219" i="6"/>
  <c r="AF219" i="6"/>
  <c r="O155" i="25"/>
  <c r="S155" i="25"/>
  <c r="W155" i="25"/>
  <c r="AA155" i="25"/>
  <c r="AE155" i="25"/>
  <c r="AC155" i="25"/>
  <c r="N155" i="25"/>
  <c r="R155" i="25"/>
  <c r="V155" i="25"/>
  <c r="Z155" i="25"/>
  <c r="AD155" i="25"/>
  <c r="P155" i="25"/>
  <c r="T155" i="25"/>
  <c r="X155" i="25"/>
  <c r="AB155" i="25"/>
  <c r="AF155" i="25"/>
  <c r="M155" i="25"/>
  <c r="Q155" i="25"/>
  <c r="U155" i="25"/>
  <c r="Y155" i="25"/>
  <c r="N154" i="25"/>
  <c r="R154" i="25"/>
  <c r="V154" i="25"/>
  <c r="Z154" i="25"/>
  <c r="AD154" i="25"/>
  <c r="O154" i="25"/>
  <c r="W154" i="25"/>
  <c r="AE154" i="25"/>
  <c r="M154" i="25"/>
  <c r="Q154" i="25"/>
  <c r="U154" i="25"/>
  <c r="Y154" i="25"/>
  <c r="AC154" i="25"/>
  <c r="S154" i="25"/>
  <c r="AA154" i="25"/>
  <c r="P154" i="25"/>
  <c r="T154" i="25"/>
  <c r="X154" i="25"/>
  <c r="AB154" i="25"/>
  <c r="AF154" i="25"/>
  <c r="AE56" i="25"/>
  <c r="N56" i="25"/>
  <c r="AB108" i="25"/>
  <c r="T108" i="25"/>
  <c r="O56" i="25"/>
  <c r="P56" i="25"/>
  <c r="AF108" i="25"/>
  <c r="X56" i="25"/>
  <c r="R147" i="25"/>
  <c r="R231" i="25" s="1"/>
  <c r="AD147" i="25"/>
  <c r="AB147" i="25"/>
  <c r="Y147" i="25"/>
  <c r="W147" i="25"/>
  <c r="V147" i="25"/>
  <c r="P147" i="25"/>
  <c r="AF147" i="25"/>
  <c r="AC147" i="25"/>
  <c r="AA147" i="25"/>
  <c r="Z147" i="25"/>
  <c r="T147" i="25"/>
  <c r="T231" i="25" s="1"/>
  <c r="Q147" i="25"/>
  <c r="Q231" i="25" s="1"/>
  <c r="O147" i="25"/>
  <c r="O231" i="25" s="1"/>
  <c r="AE147" i="25"/>
  <c r="N76" i="25"/>
  <c r="R76" i="25"/>
  <c r="V76" i="25"/>
  <c r="Z76" i="25"/>
  <c r="AD76" i="25"/>
  <c r="M76" i="25"/>
  <c r="Q76" i="25"/>
  <c r="U76" i="25"/>
  <c r="Y76" i="25"/>
  <c r="AC76" i="25"/>
  <c r="O76" i="25"/>
  <c r="S76" i="25"/>
  <c r="W76" i="25"/>
  <c r="AA76" i="25"/>
  <c r="AE76" i="25"/>
  <c r="P76" i="25"/>
  <c r="T76" i="25"/>
  <c r="X76" i="25"/>
  <c r="AB76" i="25"/>
  <c r="AF76" i="25"/>
  <c r="O77" i="25"/>
  <c r="S77" i="25"/>
  <c r="W77" i="25"/>
  <c r="AA77" i="25"/>
  <c r="AE77" i="25"/>
  <c r="Y77" i="25"/>
  <c r="N77" i="25"/>
  <c r="R77" i="25"/>
  <c r="V77" i="25"/>
  <c r="Z77" i="25"/>
  <c r="AD77" i="25"/>
  <c r="P77" i="25"/>
  <c r="T77" i="25"/>
  <c r="X77" i="25"/>
  <c r="AB77" i="25"/>
  <c r="AF77" i="25"/>
  <c r="M77" i="25"/>
  <c r="Q77" i="25"/>
  <c r="U77" i="25"/>
  <c r="AC77" i="25"/>
  <c r="AB109" i="25"/>
  <c r="Y109" i="25"/>
  <c r="Y112" i="25" s="1"/>
  <c r="Z140" i="25"/>
  <c r="O109" i="25"/>
  <c r="Q140" i="25"/>
  <c r="N108" i="25"/>
  <c r="R108" i="25"/>
  <c r="X108" i="25"/>
  <c r="AC108" i="25"/>
  <c r="M108" i="25"/>
  <c r="U108" i="25"/>
  <c r="AA108" i="25"/>
  <c r="AE108" i="25"/>
  <c r="AE112" i="25" s="1"/>
  <c r="Q108" i="25"/>
  <c r="Z108" i="25"/>
  <c r="W108" i="25"/>
  <c r="AD108" i="25"/>
  <c r="O108" i="25"/>
  <c r="S108" i="25"/>
  <c r="N149" i="25"/>
  <c r="R149" i="25"/>
  <c r="V149" i="25"/>
  <c r="Z149" i="25"/>
  <c r="AD149" i="25"/>
  <c r="Q149" i="25"/>
  <c r="U149" i="25"/>
  <c r="AC149" i="25"/>
  <c r="O149" i="25"/>
  <c r="S149" i="25"/>
  <c r="W149" i="25"/>
  <c r="AA149" i="25"/>
  <c r="AE149" i="25"/>
  <c r="P149" i="25"/>
  <c r="T149" i="25"/>
  <c r="X149" i="25"/>
  <c r="AB149" i="25"/>
  <c r="AF149" i="25"/>
  <c r="M149" i="25"/>
  <c r="Y149" i="25"/>
  <c r="O150" i="25"/>
  <c r="S150" i="25"/>
  <c r="W150" i="25"/>
  <c r="AA150" i="25"/>
  <c r="AE150" i="25"/>
  <c r="R150" i="25"/>
  <c r="Z150" i="25"/>
  <c r="P150" i="25"/>
  <c r="T150" i="25"/>
  <c r="X150" i="25"/>
  <c r="AB150" i="25"/>
  <c r="AF150" i="25"/>
  <c r="M150" i="25"/>
  <c r="Q150" i="25"/>
  <c r="U150" i="25"/>
  <c r="Y150" i="25"/>
  <c r="AC150" i="25"/>
  <c r="N150" i="25"/>
  <c r="V150" i="25"/>
  <c r="AD150" i="25"/>
  <c r="T140" i="25"/>
  <c r="AE140" i="25"/>
  <c r="P140" i="25"/>
  <c r="Y140" i="25"/>
  <c r="AB140" i="25"/>
  <c r="AA140" i="25"/>
  <c r="O140" i="25"/>
  <c r="R140" i="25"/>
  <c r="AC140" i="25"/>
  <c r="AF140" i="25"/>
  <c r="W140" i="25"/>
  <c r="V140" i="25"/>
  <c r="U140" i="25"/>
  <c r="X140" i="25"/>
  <c r="S140" i="25"/>
  <c r="AD140" i="25"/>
  <c r="N140" i="25"/>
  <c r="O59" i="25"/>
  <c r="S59" i="25"/>
  <c r="W59" i="25"/>
  <c r="AA59" i="25"/>
  <c r="AE59" i="25"/>
  <c r="P59" i="25"/>
  <c r="T59" i="25"/>
  <c r="X59" i="25"/>
  <c r="AB59" i="25"/>
  <c r="AF59" i="25"/>
  <c r="Q59" i="25"/>
  <c r="U59" i="25"/>
  <c r="AC59" i="25"/>
  <c r="N59" i="25"/>
  <c r="R59" i="25"/>
  <c r="V59" i="25"/>
  <c r="Z59" i="25"/>
  <c r="AD59" i="25"/>
  <c r="M59" i="25"/>
  <c r="Y59" i="25"/>
  <c r="N58" i="25"/>
  <c r="R58" i="25"/>
  <c r="V58" i="25"/>
  <c r="Z58" i="25"/>
  <c r="AD58" i="25"/>
  <c r="S58" i="25"/>
  <c r="AA58" i="25"/>
  <c r="P58" i="25"/>
  <c r="T58" i="25"/>
  <c r="X58" i="25"/>
  <c r="AB58" i="25"/>
  <c r="AF58" i="25"/>
  <c r="M58" i="25"/>
  <c r="Q58" i="25"/>
  <c r="U58" i="25"/>
  <c r="Y58" i="25"/>
  <c r="Y61" i="25" s="1"/>
  <c r="AC58" i="25"/>
  <c r="O58" i="25"/>
  <c r="W58" i="25"/>
  <c r="W61" i="25" s="1"/>
  <c r="AE58" i="25"/>
  <c r="M230" i="25"/>
  <c r="E97" i="25"/>
  <c r="M95" i="25"/>
  <c r="M98" i="25" s="1"/>
  <c r="M31" i="25"/>
  <c r="L43" i="39"/>
  <c r="AJ164" i="31"/>
  <c r="AM164" i="31" s="1"/>
  <c r="AJ221" i="31"/>
  <c r="AN221" i="31" s="1"/>
  <c r="AJ325" i="31"/>
  <c r="AN325" i="31" s="1"/>
  <c r="AJ243" i="31"/>
  <c r="AN243" i="31" s="1"/>
  <c r="T432" i="31"/>
  <c r="T433" i="31" s="1"/>
  <c r="R59" i="39" s="1"/>
  <c r="R68" i="39" s="1"/>
  <c r="R69" i="39" s="1"/>
  <c r="AJ208" i="31"/>
  <c r="AN208" i="31" s="1"/>
  <c r="AJ153" i="31"/>
  <c r="AM153" i="31" s="1"/>
  <c r="AJ248" i="31"/>
  <c r="AN248" i="31" s="1"/>
  <c r="AJ203" i="31"/>
  <c r="AN203" i="31" s="1"/>
  <c r="AJ249" i="31"/>
  <c r="AN249" i="31" s="1"/>
  <c r="AJ236" i="31"/>
  <c r="AN236" i="31" s="1"/>
  <c r="AJ225" i="31"/>
  <c r="AN225" i="31" s="1"/>
  <c r="AJ241" i="31"/>
  <c r="AN241" i="31" s="1"/>
  <c r="AJ232" i="31"/>
  <c r="AN232" i="31" s="1"/>
  <c r="AJ247" i="31"/>
  <c r="AN247" i="31" s="1"/>
  <c r="AJ218" i="31"/>
  <c r="AN218" i="31" s="1"/>
  <c r="AJ162" i="31"/>
  <c r="AM162" i="31" s="1"/>
  <c r="AJ144" i="31"/>
  <c r="AM144" i="31" s="1"/>
  <c r="AJ154" i="31"/>
  <c r="AM154" i="31" s="1"/>
  <c r="AJ148" i="31"/>
  <c r="AM148" i="31" s="1"/>
  <c r="AJ222" i="31"/>
  <c r="AN222" i="31" s="1"/>
  <c r="AJ166" i="31"/>
  <c r="AM166" i="31" s="1"/>
  <c r="AJ239" i="31"/>
  <c r="AN239" i="31" s="1"/>
  <c r="AJ138" i="31"/>
  <c r="AM138" i="31" s="1"/>
  <c r="AJ245" i="31"/>
  <c r="AN245" i="31" s="1"/>
  <c r="AJ286" i="31"/>
  <c r="AN286" i="31" s="1"/>
  <c r="AJ142" i="31"/>
  <c r="AM142" i="31" s="1"/>
  <c r="AJ252" i="31"/>
  <c r="AN252" i="31" s="1"/>
  <c r="AJ157" i="31"/>
  <c r="AM157" i="31" s="1"/>
  <c r="AJ169" i="31"/>
  <c r="AM169" i="31" s="1"/>
  <c r="AJ137" i="31"/>
  <c r="AM137" i="31" s="1"/>
  <c r="M432" i="31"/>
  <c r="M433" i="31" s="1"/>
  <c r="K59" i="39" s="1"/>
  <c r="K68" i="39" s="1"/>
  <c r="AJ347" i="31"/>
  <c r="AN347" i="31" s="1"/>
  <c r="AJ167" i="31"/>
  <c r="AM167" i="31" s="1"/>
  <c r="AJ134" i="31"/>
  <c r="AM134" i="31" s="1"/>
  <c r="AJ152" i="31"/>
  <c r="AM152" i="31" s="1"/>
  <c r="AJ366" i="31"/>
  <c r="AN366" i="31" s="1"/>
  <c r="AJ363" i="31"/>
  <c r="AN363" i="31" s="1"/>
  <c r="AJ215" i="31"/>
  <c r="AN215" i="31" s="1"/>
  <c r="AJ220" i="31"/>
  <c r="AN220" i="31" s="1"/>
  <c r="AJ353" i="31"/>
  <c r="AN353" i="31" s="1"/>
  <c r="W432" i="31"/>
  <c r="W433" i="31" s="1"/>
  <c r="U59" i="39" s="1"/>
  <c r="U68" i="39" s="1"/>
  <c r="U69" i="39" s="1"/>
  <c r="AJ240" i="31"/>
  <c r="AN240" i="31" s="1"/>
  <c r="AJ251" i="31"/>
  <c r="AN251" i="31" s="1"/>
  <c r="AJ159" i="31"/>
  <c r="AM159" i="31" s="1"/>
  <c r="AJ360" i="31"/>
  <c r="AN360" i="31" s="1"/>
  <c r="AJ168" i="31"/>
  <c r="AM168" i="31" s="1"/>
  <c r="O431" i="31"/>
  <c r="AJ135" i="31"/>
  <c r="AM135" i="31" s="1"/>
  <c r="AJ165" i="31"/>
  <c r="AM165" i="31" s="1"/>
  <c r="U431" i="31"/>
  <c r="O432" i="31"/>
  <c r="O433" i="31" s="1"/>
  <c r="M59" i="39" s="1"/>
  <c r="M68" i="39" s="1"/>
  <c r="M69" i="39" s="1"/>
  <c r="AJ210" i="31"/>
  <c r="AN210" i="31" s="1"/>
  <c r="AJ160" i="31"/>
  <c r="AM160" i="31" s="1"/>
  <c r="AJ355" i="31"/>
  <c r="AN355" i="31" s="1"/>
  <c r="X432" i="31"/>
  <c r="X433" i="31" s="1"/>
  <c r="V59" i="39" s="1"/>
  <c r="V68" i="39" s="1"/>
  <c r="V69" i="39" s="1"/>
  <c r="AJ226" i="31"/>
  <c r="AN226" i="31" s="1"/>
  <c r="X431" i="31"/>
  <c r="S432" i="31"/>
  <c r="S433" i="31" s="1"/>
  <c r="Q59" i="39" s="1"/>
  <c r="Q63" i="39" s="1"/>
  <c r="Q64" i="39" s="1"/>
  <c r="N431" i="31"/>
  <c r="P432" i="31"/>
  <c r="P433" i="31" s="1"/>
  <c r="AJ357" i="31"/>
  <c r="AN357" i="31" s="1"/>
  <c r="AJ143" i="31"/>
  <c r="AM143" i="31" s="1"/>
  <c r="R431" i="31"/>
  <c r="T431" i="31"/>
  <c r="W431" i="31"/>
  <c r="AE153" i="25"/>
  <c r="M153" i="25"/>
  <c r="M146" i="25"/>
  <c r="Q132" i="25"/>
  <c r="R132" i="25"/>
  <c r="X132" i="25"/>
  <c r="M132" i="25"/>
  <c r="O132" i="25"/>
  <c r="V132" i="25"/>
  <c r="N132" i="25"/>
  <c r="P132" i="25"/>
  <c r="S132" i="25"/>
  <c r="T132" i="25"/>
  <c r="W132" i="25"/>
  <c r="U132" i="25"/>
  <c r="Z132" i="25"/>
  <c r="AA132" i="25"/>
  <c r="AF132" i="25"/>
  <c r="AE132" i="25"/>
  <c r="Y132" i="25"/>
  <c r="AC132" i="25"/>
  <c r="AB132" i="25"/>
  <c r="AD132" i="25"/>
  <c r="O133" i="25"/>
  <c r="X133" i="25"/>
  <c r="M133" i="25"/>
  <c r="U133" i="25"/>
  <c r="V133" i="25"/>
  <c r="T133" i="25"/>
  <c r="S133" i="25"/>
  <c r="W133" i="25"/>
  <c r="Q133" i="25"/>
  <c r="R133" i="25"/>
  <c r="N133" i="25"/>
  <c r="P133" i="25"/>
  <c r="Y133" i="25"/>
  <c r="AB133" i="25"/>
  <c r="AC133" i="25"/>
  <c r="Z133" i="25"/>
  <c r="AA133" i="25"/>
  <c r="AD133" i="25"/>
  <c r="AF133" i="25"/>
  <c r="AE133" i="25"/>
  <c r="T131" i="25"/>
  <c r="W131" i="25"/>
  <c r="P131" i="25"/>
  <c r="U131" i="25"/>
  <c r="X131" i="25"/>
  <c r="S131" i="25"/>
  <c r="O131" i="25"/>
  <c r="V131" i="25"/>
  <c r="R131" i="25"/>
  <c r="N131" i="25"/>
  <c r="Q131" i="25"/>
  <c r="M131" i="25"/>
  <c r="AF131" i="25"/>
  <c r="AE131" i="25"/>
  <c r="Y131" i="25"/>
  <c r="AD131" i="25"/>
  <c r="AC131" i="25"/>
  <c r="Z131" i="25"/>
  <c r="AB131" i="25"/>
  <c r="AA131" i="25"/>
  <c r="V130" i="25"/>
  <c r="R130" i="25"/>
  <c r="N130" i="25"/>
  <c r="S130" i="25"/>
  <c r="X130" i="25"/>
  <c r="M130" i="25"/>
  <c r="Q130" i="25"/>
  <c r="W130" i="25"/>
  <c r="P130" i="25"/>
  <c r="U130" i="25"/>
  <c r="T130" i="25"/>
  <c r="O130" i="25"/>
  <c r="AC130" i="25"/>
  <c r="AD130" i="25"/>
  <c r="AF130" i="25"/>
  <c r="AE130" i="25"/>
  <c r="AB130" i="25"/>
  <c r="Y130" i="25"/>
  <c r="AA130" i="25"/>
  <c r="Z130" i="25"/>
  <c r="AD109" i="25"/>
  <c r="M109" i="25"/>
  <c r="W103" i="25"/>
  <c r="M103" i="25"/>
  <c r="R102" i="25"/>
  <c r="M102" i="25"/>
  <c r="AA105" i="25"/>
  <c r="M105" i="25"/>
  <c r="X88" i="25"/>
  <c r="M88" i="25"/>
  <c r="AB84" i="25"/>
  <c r="M84" i="25"/>
  <c r="AD62" i="25"/>
  <c r="M62" i="25"/>
  <c r="M71" i="25" s="1"/>
  <c r="AB56" i="25"/>
  <c r="M56" i="25"/>
  <c r="U56" i="25"/>
  <c r="AD56" i="25"/>
  <c r="E60" i="25"/>
  <c r="AC56" i="25"/>
  <c r="R56" i="25"/>
  <c r="AA56" i="25"/>
  <c r="Q56" i="25"/>
  <c r="Z56" i="25"/>
  <c r="S56" i="25"/>
  <c r="AF56" i="25"/>
  <c r="M53" i="25"/>
  <c r="X53" i="25"/>
  <c r="W53" i="25"/>
  <c r="R53" i="25"/>
  <c r="T53" i="25"/>
  <c r="S53" i="25"/>
  <c r="U53" i="25"/>
  <c r="V53" i="25"/>
  <c r="P53" i="25"/>
  <c r="Q53" i="25"/>
  <c r="O53" i="25"/>
  <c r="N53" i="25"/>
  <c r="AF53" i="25"/>
  <c r="AB53" i="25"/>
  <c r="AD53" i="25"/>
  <c r="Y53" i="25"/>
  <c r="AE53" i="25"/>
  <c r="Z53" i="25"/>
  <c r="AA53" i="25"/>
  <c r="AC53" i="25"/>
  <c r="V48" i="25"/>
  <c r="M48" i="25"/>
  <c r="K28" i="39"/>
  <c r="M41" i="25"/>
  <c r="K33" i="39"/>
  <c r="O226" i="6"/>
  <c r="M226" i="6"/>
  <c r="N228" i="6"/>
  <c r="M228" i="6"/>
  <c r="R225" i="6"/>
  <c r="M225" i="6"/>
  <c r="O227" i="6"/>
  <c r="M227" i="6"/>
  <c r="S171" i="6"/>
  <c r="M171" i="6"/>
  <c r="T121" i="6"/>
  <c r="M121" i="6"/>
  <c r="P118" i="6"/>
  <c r="M118" i="6"/>
  <c r="M112" i="6"/>
  <c r="S112" i="6"/>
  <c r="R112" i="6"/>
  <c r="U112" i="6"/>
  <c r="V112" i="6"/>
  <c r="T112" i="6"/>
  <c r="W112" i="6"/>
  <c r="O112" i="6"/>
  <c r="X112" i="6"/>
  <c r="P112" i="6"/>
  <c r="Q112" i="6"/>
  <c r="N112" i="6"/>
  <c r="AA112" i="6"/>
  <c r="AD112" i="6"/>
  <c r="AB112" i="6"/>
  <c r="AC112" i="6"/>
  <c r="AF112" i="6"/>
  <c r="Y112" i="6"/>
  <c r="Z112" i="6"/>
  <c r="AE112" i="6"/>
  <c r="V111" i="6"/>
  <c r="R111" i="6"/>
  <c r="X111" i="6"/>
  <c r="P111" i="6"/>
  <c r="U111" i="6"/>
  <c r="Q111" i="6"/>
  <c r="O111" i="6"/>
  <c r="M111" i="6"/>
  <c r="N111" i="6"/>
  <c r="S111" i="6"/>
  <c r="T111" i="6"/>
  <c r="W111" i="6"/>
  <c r="AC111" i="6"/>
  <c r="AF111" i="6"/>
  <c r="Y111" i="6"/>
  <c r="AB111" i="6"/>
  <c r="AD111" i="6"/>
  <c r="AA111" i="6"/>
  <c r="Z111" i="6"/>
  <c r="AE111" i="6"/>
  <c r="Q86" i="6"/>
  <c r="M86" i="6"/>
  <c r="S431" i="31"/>
  <c r="R432" i="31"/>
  <c r="R433" i="31" s="1"/>
  <c r="P59" i="39" s="1"/>
  <c r="P68" i="39" s="1"/>
  <c r="P69" i="39" s="1"/>
  <c r="AJ343" i="31"/>
  <c r="AN343" i="31" s="1"/>
  <c r="AJ172" i="31"/>
  <c r="AM172" i="31" s="1"/>
  <c r="AJ337" i="31"/>
  <c r="AN337" i="31" s="1"/>
  <c r="Q432" i="31"/>
  <c r="Q433" i="31" s="1"/>
  <c r="O59" i="39" s="1"/>
  <c r="O68" i="39" s="1"/>
  <c r="O69" i="39" s="1"/>
  <c r="Z76" i="31"/>
  <c r="X62" i="39"/>
  <c r="Z428" i="31"/>
  <c r="AA80" i="32"/>
  <c r="AJ356" i="31"/>
  <c r="AN356" i="31" s="1"/>
  <c r="AJ150" i="31"/>
  <c r="AM150" i="31" s="1"/>
  <c r="AJ156" i="31"/>
  <c r="AM156" i="31" s="1"/>
  <c r="V112" i="25"/>
  <c r="X66" i="39"/>
  <c r="Z429" i="31"/>
  <c r="AJ365" i="31"/>
  <c r="AN365" i="31" s="1"/>
  <c r="AJ333" i="31"/>
  <c r="AN333" i="31" s="1"/>
  <c r="AJ298" i="31"/>
  <c r="AN298" i="31" s="1"/>
  <c r="AJ141" i="31"/>
  <c r="AM141" i="31" s="1"/>
  <c r="Q43" i="39"/>
  <c r="AJ297" i="31"/>
  <c r="AN297" i="31" s="1"/>
  <c r="AJ291" i="31"/>
  <c r="AN291" i="31" s="1"/>
  <c r="Y45" i="39"/>
  <c r="AA240" i="32"/>
  <c r="Y56" i="39"/>
  <c r="N432" i="31"/>
  <c r="N433" i="31" s="1"/>
  <c r="L59" i="39" s="1"/>
  <c r="L68" i="39" s="1"/>
  <c r="L69" i="39" s="1"/>
  <c r="AJ293" i="31"/>
  <c r="AN293" i="31" s="1"/>
  <c r="Y42" i="39"/>
  <c r="Y41" i="39"/>
  <c r="AJ332" i="31"/>
  <c r="AN332" i="31" s="1"/>
  <c r="AJ189" i="31"/>
  <c r="AN189" i="31" s="1"/>
  <c r="AJ230" i="31"/>
  <c r="AN230" i="31" s="1"/>
  <c r="AJ213" i="31"/>
  <c r="AN213" i="31" s="1"/>
  <c r="AJ163" i="31"/>
  <c r="AM163" i="31" s="1"/>
  <c r="S519" i="31"/>
  <c r="S426" i="31" s="1"/>
  <c r="M519" i="31"/>
  <c r="M426" i="31" s="1"/>
  <c r="P519" i="31"/>
  <c r="P426" i="31" s="1"/>
  <c r="AJ340" i="31"/>
  <c r="AN340" i="31" s="1"/>
  <c r="R519" i="31"/>
  <c r="R426" i="31" s="1"/>
  <c r="Q519" i="31"/>
  <c r="Q426" i="31" s="1"/>
  <c r="T519" i="31"/>
  <c r="T426" i="31" s="1"/>
  <c r="N519" i="31"/>
  <c r="N426" i="31" s="1"/>
  <c r="AJ238" i="31"/>
  <c r="AN238" i="31" s="1"/>
  <c r="AJ140" i="31"/>
  <c r="AM140" i="31" s="1"/>
  <c r="O519" i="31"/>
  <c r="O426" i="31" s="1"/>
  <c r="M431" i="31"/>
  <c r="AJ345" i="31"/>
  <c r="AN345" i="31" s="1"/>
  <c r="AJ358" i="31"/>
  <c r="AN358" i="31" s="1"/>
  <c r="AJ329" i="31"/>
  <c r="AN329" i="31" s="1"/>
  <c r="AJ344" i="31"/>
  <c r="AN344" i="31" s="1"/>
  <c r="AJ235" i="31"/>
  <c r="AN235" i="31" s="1"/>
  <c r="AJ367" i="31"/>
  <c r="AN367" i="31" s="1"/>
  <c r="AJ139" i="31"/>
  <c r="AM139" i="31" s="1"/>
  <c r="AA73" i="31"/>
  <c r="AA74" i="31"/>
  <c r="AJ350" i="31"/>
  <c r="AN350" i="31" s="1"/>
  <c r="AJ294" i="31"/>
  <c r="AN294" i="31" s="1"/>
  <c r="AJ214" i="31"/>
  <c r="AN214" i="31" s="1"/>
  <c r="AJ233" i="31"/>
  <c r="AN233" i="31" s="1"/>
  <c r="V432" i="31"/>
  <c r="V433" i="31" s="1"/>
  <c r="T59" i="39" s="1"/>
  <c r="T63" i="39" s="1"/>
  <c r="T64" i="39" s="1"/>
  <c r="AJ304" i="31"/>
  <c r="AN304" i="31" s="1"/>
  <c r="N180" i="6"/>
  <c r="R180" i="6"/>
  <c r="V180" i="6"/>
  <c r="Z180" i="6"/>
  <c r="AD180" i="6"/>
  <c r="O180" i="6"/>
  <c r="S180" i="6"/>
  <c r="W180" i="6"/>
  <c r="AA180" i="6"/>
  <c r="AE180" i="6"/>
  <c r="P180" i="6"/>
  <c r="T180" i="6"/>
  <c r="X180" i="6"/>
  <c r="AB180" i="6"/>
  <c r="AF180" i="6"/>
  <c r="M180" i="6"/>
  <c r="Q180" i="6"/>
  <c r="U180" i="6"/>
  <c r="Y180" i="6"/>
  <c r="AC180" i="6"/>
  <c r="N179" i="6"/>
  <c r="R179" i="6"/>
  <c r="V179" i="6"/>
  <c r="Z179" i="6"/>
  <c r="AD179" i="6"/>
  <c r="O179" i="6"/>
  <c r="S179" i="6"/>
  <c r="W179" i="6"/>
  <c r="AA179" i="6"/>
  <c r="AE179" i="6"/>
  <c r="P179" i="6"/>
  <c r="T179" i="6"/>
  <c r="X179" i="6"/>
  <c r="AB179" i="6"/>
  <c r="AF179" i="6"/>
  <c r="M179" i="6"/>
  <c r="Q179" i="6"/>
  <c r="U179" i="6"/>
  <c r="Y179" i="6"/>
  <c r="AC179" i="6"/>
  <c r="N178" i="6"/>
  <c r="R178" i="6"/>
  <c r="V178" i="6"/>
  <c r="Z178" i="6"/>
  <c r="AD178" i="6"/>
  <c r="O178" i="6"/>
  <c r="S178" i="6"/>
  <c r="W178" i="6"/>
  <c r="AA178" i="6"/>
  <c r="AE178" i="6"/>
  <c r="P178" i="6"/>
  <c r="T178" i="6"/>
  <c r="X178" i="6"/>
  <c r="AB178" i="6"/>
  <c r="AF178" i="6"/>
  <c r="M178" i="6"/>
  <c r="Q178" i="6"/>
  <c r="U178" i="6"/>
  <c r="Y178" i="6"/>
  <c r="AC178" i="6"/>
  <c r="AJ413" i="31"/>
  <c r="AN413" i="31" s="1"/>
  <c r="AJ341" i="31"/>
  <c r="AN341" i="31" s="1"/>
  <c r="AJ361" i="31"/>
  <c r="AN361" i="31" s="1"/>
  <c r="AJ212" i="31"/>
  <c r="AN212" i="31" s="1"/>
  <c r="AJ263" i="31"/>
  <c r="AN263" i="31" s="1"/>
  <c r="AJ331" i="31"/>
  <c r="AN331" i="31" s="1"/>
  <c r="AJ359" i="31"/>
  <c r="AN359" i="31" s="1"/>
  <c r="AJ217" i="31"/>
  <c r="AN217" i="31" s="1"/>
  <c r="AJ408" i="31"/>
  <c r="AN408" i="31" s="1"/>
  <c r="AJ339" i="31"/>
  <c r="AN339" i="31" s="1"/>
  <c r="AJ348" i="31"/>
  <c r="AN348" i="31" s="1"/>
  <c r="AJ362" i="31"/>
  <c r="AN362" i="31" s="1"/>
  <c r="AJ328" i="31"/>
  <c r="AN328" i="31" s="1"/>
  <c r="AJ320" i="31"/>
  <c r="AN320" i="31" s="1"/>
  <c r="AJ324" i="31"/>
  <c r="AN324" i="31" s="1"/>
  <c r="AJ323" i="31"/>
  <c r="AN323" i="31" s="1"/>
  <c r="AJ299" i="31"/>
  <c r="AN299" i="31" s="1"/>
  <c r="AJ223" i="31"/>
  <c r="AN223" i="31" s="1"/>
  <c r="AJ181" i="31"/>
  <c r="AN181" i="31" s="1"/>
  <c r="U432" i="31"/>
  <c r="U433" i="31" s="1"/>
  <c r="S59" i="39" s="1"/>
  <c r="S68" i="39" s="1"/>
  <c r="S69" i="39" s="1"/>
  <c r="AJ310" i="31"/>
  <c r="AN310" i="31" s="1"/>
  <c r="AJ292" i="31"/>
  <c r="AN292" i="31" s="1"/>
  <c r="AJ346" i="31"/>
  <c r="AN346" i="31" s="1"/>
  <c r="AJ267" i="31"/>
  <c r="AN267" i="31" s="1"/>
  <c r="H47" i="35"/>
  <c r="AJ368" i="31"/>
  <c r="AN368" i="31" s="1"/>
  <c r="AJ269" i="31"/>
  <c r="AN269" i="31" s="1"/>
  <c r="AA309" i="32"/>
  <c r="AJ414" i="31"/>
  <c r="AN414" i="31" s="1"/>
  <c r="AJ419" i="31"/>
  <c r="AN419" i="31" s="1"/>
  <c r="AJ330" i="31"/>
  <c r="AN330" i="31" s="1"/>
  <c r="AJ335" i="31"/>
  <c r="AN335" i="31" s="1"/>
  <c r="AJ399" i="31"/>
  <c r="AN399" i="31" s="1"/>
  <c r="AJ373" i="31"/>
  <c r="AN373" i="31" s="1"/>
  <c r="AJ396" i="31"/>
  <c r="AN396" i="31" s="1"/>
  <c r="AJ369" i="31"/>
  <c r="AN369" i="31" s="1"/>
  <c r="AJ334" i="31"/>
  <c r="AN334" i="31" s="1"/>
  <c r="AJ321" i="31"/>
  <c r="AN321" i="31" s="1"/>
  <c r="AJ336" i="31"/>
  <c r="AN336" i="31" s="1"/>
  <c r="AJ338" i="31"/>
  <c r="AN338" i="31" s="1"/>
  <c r="AJ342" i="31"/>
  <c r="AN342" i="31" s="1"/>
  <c r="AJ354" i="31"/>
  <c r="AN354" i="31" s="1"/>
  <c r="AJ351" i="31"/>
  <c r="AN351" i="31" s="1"/>
  <c r="AJ322" i="31"/>
  <c r="AN322" i="31" s="1"/>
  <c r="AJ180" i="31"/>
  <c r="AN180" i="31" s="1"/>
  <c r="AJ265" i="31"/>
  <c r="AN265" i="31" s="1"/>
  <c r="AJ295" i="31"/>
  <c r="AN295" i="31" s="1"/>
  <c r="AJ289" i="31"/>
  <c r="AN289" i="31" s="1"/>
  <c r="AJ300" i="31"/>
  <c r="AN300" i="31" s="1"/>
  <c r="AJ364" i="31"/>
  <c r="AN364" i="31" s="1"/>
  <c r="AJ290" i="31"/>
  <c r="AN290" i="31" s="1"/>
  <c r="AJ273" i="31"/>
  <c r="AN273" i="31" s="1"/>
  <c r="AJ275" i="31"/>
  <c r="AN275" i="31" s="1"/>
  <c r="AJ184" i="31"/>
  <c r="AN184" i="31" s="1"/>
  <c r="AJ195" i="31"/>
  <c r="AN195" i="31" s="1"/>
  <c r="AJ387" i="31"/>
  <c r="AN387" i="31" s="1"/>
  <c r="AJ271" i="31"/>
  <c r="AN271" i="31" s="1"/>
  <c r="AJ175" i="31"/>
  <c r="AN175" i="31" s="1"/>
  <c r="Y505" i="31"/>
  <c r="AJ418" i="31"/>
  <c r="AN418" i="31" s="1"/>
  <c r="AJ384" i="31"/>
  <c r="AN384" i="31" s="1"/>
  <c r="AJ197" i="31"/>
  <c r="AN197" i="31" s="1"/>
  <c r="AJ193" i="31"/>
  <c r="AN193" i="31" s="1"/>
  <c r="AJ179" i="31"/>
  <c r="AN179" i="31" s="1"/>
  <c r="AJ199" i="31"/>
  <c r="AN199" i="31" s="1"/>
  <c r="Q431" i="31"/>
  <c r="Z440" i="31"/>
  <c r="Z444" i="31"/>
  <c r="Z442" i="31"/>
  <c r="Z489" i="31"/>
  <c r="Z451" i="31"/>
  <c r="Z441" i="31"/>
  <c r="X62" i="25"/>
  <c r="R62" i="25"/>
  <c r="AB62" i="25"/>
  <c r="AE62" i="25"/>
  <c r="Y62" i="25"/>
  <c r="O62" i="25"/>
  <c r="V62" i="25"/>
  <c r="AA62" i="25"/>
  <c r="U62" i="25"/>
  <c r="H48" i="35"/>
  <c r="E145" i="25"/>
  <c r="E134" i="25"/>
  <c r="V105" i="25"/>
  <c r="E111" i="25"/>
  <c r="AA109" i="25"/>
  <c r="X109" i="25"/>
  <c r="U109" i="25"/>
  <c r="R109" i="25"/>
  <c r="T103" i="25"/>
  <c r="AA103" i="25"/>
  <c r="S109" i="25"/>
  <c r="P109" i="25"/>
  <c r="P112" i="25" s="1"/>
  <c r="AF109" i="25"/>
  <c r="AC109" i="25"/>
  <c r="Z109" i="25"/>
  <c r="N103" i="25"/>
  <c r="W109" i="25"/>
  <c r="T109" i="25"/>
  <c r="Q109" i="25"/>
  <c r="N109" i="25"/>
  <c r="AD103" i="25"/>
  <c r="W102" i="25"/>
  <c r="AB102" i="25"/>
  <c r="AC102" i="25"/>
  <c r="S102" i="25"/>
  <c r="T102" i="25"/>
  <c r="Y102" i="25"/>
  <c r="Z102" i="25"/>
  <c r="AE102" i="25"/>
  <c r="AF102" i="25"/>
  <c r="N102" i="25"/>
  <c r="O102" i="25"/>
  <c r="P102" i="25"/>
  <c r="Q102" i="25"/>
  <c r="V102" i="25"/>
  <c r="X103" i="25"/>
  <c r="U103" i="25"/>
  <c r="R103" i="25"/>
  <c r="O103" i="25"/>
  <c r="AE103" i="25"/>
  <c r="AB103" i="25"/>
  <c r="Y103" i="25"/>
  <c r="V103" i="25"/>
  <c r="S103" i="25"/>
  <c r="P103" i="25"/>
  <c r="AF103" i="25"/>
  <c r="AC103" i="25"/>
  <c r="Z103" i="25"/>
  <c r="AA102" i="25"/>
  <c r="X102" i="25"/>
  <c r="U102" i="25"/>
  <c r="S62" i="25"/>
  <c r="P62" i="25"/>
  <c r="AF62" i="25"/>
  <c r="AC62" i="25"/>
  <c r="Z62" i="25"/>
  <c r="W62" i="25"/>
  <c r="T62" i="25"/>
  <c r="Q62" i="25"/>
  <c r="N62" i="25"/>
  <c r="P105" i="25"/>
  <c r="AC105" i="25"/>
  <c r="AC48" i="25"/>
  <c r="AF105" i="25"/>
  <c r="N48" i="25"/>
  <c r="Z105" i="25"/>
  <c r="O105" i="25"/>
  <c r="Q105" i="25"/>
  <c r="T105" i="25"/>
  <c r="W105" i="25"/>
  <c r="R105" i="25"/>
  <c r="Y105" i="25"/>
  <c r="AB105" i="25"/>
  <c r="AE105" i="25"/>
  <c r="W48" i="25"/>
  <c r="E106" i="25"/>
  <c r="T48" i="25"/>
  <c r="AD105" i="25"/>
  <c r="N105" i="25"/>
  <c r="U105" i="25"/>
  <c r="X105" i="25"/>
  <c r="Q48" i="25"/>
  <c r="X48" i="25"/>
  <c r="Y48" i="25"/>
  <c r="S48" i="25"/>
  <c r="P48" i="25"/>
  <c r="AF48" i="25"/>
  <c r="Z48" i="25"/>
  <c r="Y101" i="25"/>
  <c r="AA48" i="25"/>
  <c r="R48" i="25"/>
  <c r="U48" i="25"/>
  <c r="O48" i="25"/>
  <c r="AE48" i="25"/>
  <c r="AB48" i="25"/>
  <c r="O101" i="25"/>
  <c r="E70" i="25"/>
  <c r="T101" i="25"/>
  <c r="AF153" i="25"/>
  <c r="X46" i="25"/>
  <c r="E54" i="25"/>
  <c r="AE46" i="25"/>
  <c r="AC46" i="25"/>
  <c r="P46" i="25"/>
  <c r="U27" i="25"/>
  <c r="AE101" i="25"/>
  <c r="Q101" i="25"/>
  <c r="AC88" i="25"/>
  <c r="Q31" i="25"/>
  <c r="Q153" i="25"/>
  <c r="V153" i="25"/>
  <c r="AD153" i="25"/>
  <c r="U101" i="25"/>
  <c r="Z101" i="25"/>
  <c r="R101" i="25"/>
  <c r="W101" i="25"/>
  <c r="AA101" i="25"/>
  <c r="N101" i="25"/>
  <c r="V88" i="25"/>
  <c r="AB88" i="25"/>
  <c r="AE88" i="25"/>
  <c r="AA88" i="25"/>
  <c r="AD88" i="25"/>
  <c r="R88" i="25"/>
  <c r="Q88" i="25"/>
  <c r="P88" i="25"/>
  <c r="AF88" i="25"/>
  <c r="O88" i="25"/>
  <c r="Z88" i="25"/>
  <c r="U88" i="25"/>
  <c r="T88" i="25"/>
  <c r="N88" i="25"/>
  <c r="W88" i="25"/>
  <c r="S88" i="25"/>
  <c r="Y88" i="25"/>
  <c r="S46" i="25"/>
  <c r="R46" i="25"/>
  <c r="T46" i="25"/>
  <c r="W46" i="25"/>
  <c r="U46" i="25"/>
  <c r="V46" i="25"/>
  <c r="AB46" i="25"/>
  <c r="AA46" i="25"/>
  <c r="Y46" i="25"/>
  <c r="Z46" i="25"/>
  <c r="AF46" i="25"/>
  <c r="AL174" i="6"/>
  <c r="H17" i="35" s="1"/>
  <c r="AL238" i="6"/>
  <c r="H23" i="35" s="1"/>
  <c r="AL167" i="6"/>
  <c r="H16" i="35" s="1"/>
  <c r="J247" i="6"/>
  <c r="J248" i="6" s="1"/>
  <c r="H7" i="39" s="1"/>
  <c r="H25" i="39" s="1"/>
  <c r="H26" i="39" s="1"/>
  <c r="H247" i="6"/>
  <c r="H248" i="6" s="1"/>
  <c r="F7" i="39" s="1"/>
  <c r="F25" i="39" s="1"/>
  <c r="F26" i="39" s="1"/>
  <c r="Z1" i="6"/>
  <c r="L247" i="6"/>
  <c r="L248" i="6" s="1"/>
  <c r="J7" i="39" s="1"/>
  <c r="K247" i="6"/>
  <c r="K248" i="6" s="1"/>
  <c r="I7" i="39" s="1"/>
  <c r="I34" i="39" s="1"/>
  <c r="I35" i="39" s="1"/>
  <c r="G247" i="6"/>
  <c r="G248" i="6" s="1"/>
  <c r="E7" i="39" s="1"/>
  <c r="E34" i="39" s="1"/>
  <c r="E35" i="39" s="1"/>
  <c r="AJ316" i="31"/>
  <c r="AN316" i="31" s="1"/>
  <c r="AJ381" i="31"/>
  <c r="AN381" i="31" s="1"/>
  <c r="AJ308" i="31"/>
  <c r="AN308" i="31" s="1"/>
  <c r="T230" i="25"/>
  <c r="T45" i="25"/>
  <c r="P230" i="25"/>
  <c r="P45" i="25"/>
  <c r="X230" i="25"/>
  <c r="X45" i="25"/>
  <c r="Q230" i="25"/>
  <c r="Q45" i="25"/>
  <c r="Y230" i="25"/>
  <c r="Y45" i="25"/>
  <c r="R230" i="25"/>
  <c r="R45" i="25"/>
  <c r="O230" i="25"/>
  <c r="O45" i="25"/>
  <c r="W230" i="25"/>
  <c r="W45" i="25"/>
  <c r="U230" i="25"/>
  <c r="U45" i="25"/>
  <c r="N230" i="25"/>
  <c r="N45" i="25"/>
  <c r="V230" i="25"/>
  <c r="V45" i="25"/>
  <c r="S230" i="25"/>
  <c r="S45" i="25"/>
  <c r="X43" i="39"/>
  <c r="AJ376" i="31"/>
  <c r="AN376" i="31" s="1"/>
  <c r="AJ274" i="31"/>
  <c r="AN274" i="31" s="1"/>
  <c r="AJ192" i="31"/>
  <c r="AN192" i="31" s="1"/>
  <c r="AJ186" i="31"/>
  <c r="AN186" i="31" s="1"/>
  <c r="AJ372" i="31"/>
  <c r="AN372" i="31" s="1"/>
  <c r="AJ388" i="31"/>
  <c r="AN388" i="31" s="1"/>
  <c r="AJ421" i="31"/>
  <c r="AJ397" i="31"/>
  <c r="AN397" i="31" s="1"/>
  <c r="AJ393" i="31"/>
  <c r="AN393" i="31" s="1"/>
  <c r="E93" i="25"/>
  <c r="N85" i="25"/>
  <c r="R85" i="25"/>
  <c r="V85" i="25"/>
  <c r="Z85" i="25"/>
  <c r="AD85" i="25"/>
  <c r="O85" i="25"/>
  <c r="S85" i="25"/>
  <c r="W85" i="25"/>
  <c r="AA85" i="25"/>
  <c r="AE85" i="25"/>
  <c r="Y85" i="25"/>
  <c r="P85" i="25"/>
  <c r="T85" i="25"/>
  <c r="X85" i="25"/>
  <c r="AB85" i="25"/>
  <c r="AF85" i="25"/>
  <c r="Q85" i="25"/>
  <c r="U85" i="25"/>
  <c r="AC85" i="25"/>
  <c r="X21" i="25"/>
  <c r="T43" i="39"/>
  <c r="AJ411" i="31"/>
  <c r="AN411" i="31" s="1"/>
  <c r="AJ378" i="31"/>
  <c r="AN378" i="31" s="1"/>
  <c r="AJ187" i="31"/>
  <c r="AN187" i="31" s="1"/>
  <c r="AJ375" i="31"/>
  <c r="AN375" i="31" s="1"/>
  <c r="AJ394" i="31"/>
  <c r="AN394" i="31" s="1"/>
  <c r="AF101" i="25"/>
  <c r="W21" i="25"/>
  <c r="AB101" i="25"/>
  <c r="P31" i="25"/>
  <c r="AA293" i="32"/>
  <c r="AA27" i="32"/>
  <c r="Y86" i="32"/>
  <c r="Y242" i="32"/>
  <c r="N43" i="39"/>
  <c r="Z124" i="31"/>
  <c r="AJ409" i="31"/>
  <c r="AN409" i="31" s="1"/>
  <c r="AJ383" i="31"/>
  <c r="AN383" i="31" s="1"/>
  <c r="AJ200" i="31"/>
  <c r="AN200" i="31" s="1"/>
  <c r="AJ276" i="31"/>
  <c r="AN276" i="31" s="1"/>
  <c r="AJ382" i="31"/>
  <c r="AN382" i="31" s="1"/>
  <c r="W424" i="31"/>
  <c r="AJ282" i="31"/>
  <c r="AN282" i="31" s="1"/>
  <c r="AJ391" i="31"/>
  <c r="AN391" i="31" s="1"/>
  <c r="AJ277" i="31"/>
  <c r="AN277" i="31" s="1"/>
  <c r="AJ268" i="31"/>
  <c r="AN268" i="31" s="1"/>
  <c r="AJ390" i="31"/>
  <c r="AN390" i="31" s="1"/>
  <c r="Y133" i="31"/>
  <c r="AJ190" i="31"/>
  <c r="AN190" i="31" s="1"/>
  <c r="AH425" i="31"/>
  <c r="AJ270" i="31"/>
  <c r="AN270" i="31" s="1"/>
  <c r="AJ417" i="31"/>
  <c r="AN417" i="31" s="1"/>
  <c r="AJ278" i="31"/>
  <c r="AN278" i="31" s="1"/>
  <c r="AJ400" i="31"/>
  <c r="AN400" i="31" s="1"/>
  <c r="V95" i="31"/>
  <c r="N21" i="25"/>
  <c r="O21" i="25"/>
  <c r="T21" i="25"/>
  <c r="U21" i="25"/>
  <c r="P101" i="25"/>
  <c r="S31" i="25"/>
  <c r="N31" i="25"/>
  <c r="O31" i="25"/>
  <c r="S21" i="25"/>
  <c r="R21" i="25"/>
  <c r="V101" i="25"/>
  <c r="T31" i="25"/>
  <c r="R31" i="25"/>
  <c r="V21" i="25"/>
  <c r="P21" i="25"/>
  <c r="Q21" i="25"/>
  <c r="S101" i="25"/>
  <c r="F87" i="35"/>
  <c r="F93" i="35"/>
  <c r="Z450" i="31"/>
  <c r="Z461" i="31"/>
  <c r="AJ398" i="31"/>
  <c r="AN398" i="31" s="1"/>
  <c r="AJ410" i="31"/>
  <c r="AN410" i="31" s="1"/>
  <c r="AJ312" i="31"/>
  <c r="AN312" i="31" s="1"/>
  <c r="AJ283" i="31"/>
  <c r="AN283" i="31" s="1"/>
  <c r="AJ311" i="31"/>
  <c r="AN311" i="31" s="1"/>
  <c r="AJ272" i="31"/>
  <c r="AN272" i="31" s="1"/>
  <c r="AJ194" i="31"/>
  <c r="AN194" i="31" s="1"/>
  <c r="AJ178" i="31"/>
  <c r="AN178" i="31" s="1"/>
  <c r="AJ177" i="31"/>
  <c r="AN177" i="31" s="1"/>
  <c r="AJ280" i="31"/>
  <c r="AN280" i="31" s="1"/>
  <c r="AJ412" i="31"/>
  <c r="AN412" i="31" s="1"/>
  <c r="AJ415" i="31"/>
  <c r="AN415" i="31" s="1"/>
  <c r="AJ385" i="31"/>
  <c r="AN385" i="31" s="1"/>
  <c r="Z455" i="31"/>
  <c r="AJ374" i="31"/>
  <c r="AN374" i="31" s="1"/>
  <c r="AJ386" i="31"/>
  <c r="AN386" i="31" s="1"/>
  <c r="AJ264" i="31"/>
  <c r="AN264" i="31" s="1"/>
  <c r="AJ198" i="31"/>
  <c r="AN198" i="31" s="1"/>
  <c r="AJ188" i="31"/>
  <c r="AN188" i="31" s="1"/>
  <c r="Z468" i="31"/>
  <c r="Z445" i="31"/>
  <c r="Z452" i="31"/>
  <c r="AJ392" i="31"/>
  <c r="AN392" i="31" s="1"/>
  <c r="AJ416" i="31"/>
  <c r="AN416" i="31" s="1"/>
  <c r="AJ266" i="31"/>
  <c r="AN266" i="31" s="1"/>
  <c r="AJ185" i="31"/>
  <c r="AN185" i="31" s="1"/>
  <c r="AJ191" i="31"/>
  <c r="AN191" i="31" s="1"/>
  <c r="AJ196" i="31"/>
  <c r="AN196" i="31" s="1"/>
  <c r="AJ395" i="31"/>
  <c r="AN395" i="31" s="1"/>
  <c r="AJ281" i="31"/>
  <c r="AN281" i="31" s="1"/>
  <c r="AJ279" i="31"/>
  <c r="AN279" i="31" s="1"/>
  <c r="AJ389" i="31"/>
  <c r="AN389" i="31" s="1"/>
  <c r="AJ182" i="31"/>
  <c r="AN182" i="31" s="1"/>
  <c r="AJ307" i="31"/>
  <c r="AN307" i="31" s="1"/>
  <c r="AJ309" i="31"/>
  <c r="AN309" i="31" s="1"/>
  <c r="AJ259" i="31"/>
  <c r="AN259" i="31" s="1"/>
  <c r="G34" i="39"/>
  <c r="G35" i="39" s="1"/>
  <c r="G19" i="39"/>
  <c r="G20" i="39" s="1"/>
  <c r="G14" i="39"/>
  <c r="G15" i="39" s="1"/>
  <c r="G25" i="39"/>
  <c r="G26" i="39" s="1"/>
  <c r="G29" i="39"/>
  <c r="G30" i="39" s="1"/>
  <c r="G10" i="39"/>
  <c r="G11" i="39" s="1"/>
  <c r="F90" i="35"/>
  <c r="F247" i="6"/>
  <c r="F248" i="6" s="1"/>
  <c r="D7" i="39" s="1"/>
  <c r="K43" i="39"/>
  <c r="R84" i="25"/>
  <c r="O46" i="25"/>
  <c r="Q46" i="25"/>
  <c r="N46" i="25"/>
  <c r="AD46" i="25"/>
  <c r="X84" i="25"/>
  <c r="O43" i="39"/>
  <c r="P43" i="39"/>
  <c r="D15" i="42"/>
  <c r="F15" i="42" s="1"/>
  <c r="Z512" i="31"/>
  <c r="Z515" i="31"/>
  <c r="Z516" i="31"/>
  <c r="AA269" i="32"/>
  <c r="AA321" i="32"/>
  <c r="K63" i="39"/>
  <c r="W51" i="39"/>
  <c r="W52" i="39" s="1"/>
  <c r="W46" i="39"/>
  <c r="W243" i="32"/>
  <c r="W244" i="32" s="1"/>
  <c r="U40" i="39" s="1"/>
  <c r="W242" i="32"/>
  <c r="S243" i="32"/>
  <c r="S244" i="32" s="1"/>
  <c r="Q40" i="39" s="1"/>
  <c r="S242" i="32"/>
  <c r="O242" i="32"/>
  <c r="O243" i="32"/>
  <c r="O244" i="32" s="1"/>
  <c r="M40" i="39" s="1"/>
  <c r="Z243" i="32"/>
  <c r="Z244" i="32" s="1"/>
  <c r="X40" i="39" s="1"/>
  <c r="Z242" i="32"/>
  <c r="X242" i="32"/>
  <c r="X243" i="32"/>
  <c r="X244" i="32" s="1"/>
  <c r="V40" i="39" s="1"/>
  <c r="T242" i="32"/>
  <c r="T243" i="32"/>
  <c r="T244" i="32" s="1"/>
  <c r="R40" i="39" s="1"/>
  <c r="P242" i="32"/>
  <c r="P243" i="32"/>
  <c r="P244" i="32" s="1"/>
  <c r="N40" i="39" s="1"/>
  <c r="R243" i="32"/>
  <c r="R244" i="32" s="1"/>
  <c r="P40" i="39" s="1"/>
  <c r="R242" i="32"/>
  <c r="Q243" i="32"/>
  <c r="Q244" i="32" s="1"/>
  <c r="O40" i="39" s="1"/>
  <c r="Q242" i="32"/>
  <c r="V243" i="32"/>
  <c r="V244" i="32" s="1"/>
  <c r="T40" i="39" s="1"/>
  <c r="V242" i="32"/>
  <c r="N243" i="32"/>
  <c r="N244" i="32" s="1"/>
  <c r="L40" i="39" s="1"/>
  <c r="N242" i="32"/>
  <c r="U243" i="32"/>
  <c r="U244" i="32" s="1"/>
  <c r="S40" i="39" s="1"/>
  <c r="U242" i="32"/>
  <c r="M243" i="32"/>
  <c r="M244" i="32" s="1"/>
  <c r="K40" i="39" s="1"/>
  <c r="M242" i="32"/>
  <c r="S43" i="39"/>
  <c r="Y431" i="31"/>
  <c r="Y432" i="31"/>
  <c r="Y433" i="31" s="1"/>
  <c r="W59" i="39" s="1"/>
  <c r="F86" i="35"/>
  <c r="F88" i="35"/>
  <c r="F85" i="35"/>
  <c r="F98" i="35"/>
  <c r="F89" i="35"/>
  <c r="F95" i="35"/>
  <c r="F91" i="35"/>
  <c r="F92" i="35"/>
  <c r="F96" i="35"/>
  <c r="F84" i="35"/>
  <c r="H20" i="35"/>
  <c r="H51" i="35"/>
  <c r="AL147" i="6"/>
  <c r="H15" i="35" s="1"/>
  <c r="S118" i="6"/>
  <c r="AH236" i="32"/>
  <c r="V235" i="32"/>
  <c r="H45" i="35"/>
  <c r="AL138" i="6"/>
  <c r="H14" i="35" s="1"/>
  <c r="H49" i="35"/>
  <c r="AL181" i="6"/>
  <c r="H18" i="35" s="1"/>
  <c r="H52" i="35"/>
  <c r="AL233" i="6"/>
  <c r="H21" i="35" s="1"/>
  <c r="AL99" i="6"/>
  <c r="H11" i="35" s="1"/>
  <c r="H42" i="35"/>
  <c r="H41" i="35"/>
  <c r="AL90" i="6"/>
  <c r="H10" i="35" s="1"/>
  <c r="AL80" i="6"/>
  <c r="H43" i="35"/>
  <c r="AL113" i="6"/>
  <c r="H12" i="35" s="1"/>
  <c r="H44" i="35"/>
  <c r="AL124" i="6"/>
  <c r="H13" i="35" s="1"/>
  <c r="Y317" i="32"/>
  <c r="Q328" i="32"/>
  <c r="Q237" i="32" s="1"/>
  <c r="Y279" i="32"/>
  <c r="V33" i="32"/>
  <c r="V37" i="32"/>
  <c r="V40" i="32"/>
  <c r="V36" i="32"/>
  <c r="V32" i="32"/>
  <c r="V31" i="32"/>
  <c r="V39" i="32"/>
  <c r="V35" i="32"/>
  <c r="V34" i="32"/>
  <c r="V38" i="32"/>
  <c r="AB15" i="32"/>
  <c r="AB14" i="32"/>
  <c r="AB17" i="32"/>
  <c r="AB16" i="32"/>
  <c r="V41" i="32"/>
  <c r="V30" i="32"/>
  <c r="V51" i="32"/>
  <c r="V54" i="32"/>
  <c r="V49" i="32"/>
  <c r="V42" i="32"/>
  <c r="V53" i="32"/>
  <c r="V46" i="32"/>
  <c r="V28" i="32"/>
  <c r="V50" i="32"/>
  <c r="V48" i="32"/>
  <c r="V43" i="32"/>
  <c r="V52" i="32"/>
  <c r="V47" i="32"/>
  <c r="V44" i="32"/>
  <c r="V29" i="32"/>
  <c r="V45" i="32"/>
  <c r="X2" i="32"/>
  <c r="AA302" i="32"/>
  <c r="O328" i="32"/>
  <c r="O237" i="32" s="1"/>
  <c r="R328" i="32"/>
  <c r="R237" i="32" s="1"/>
  <c r="N328" i="32"/>
  <c r="N237" i="32" s="1"/>
  <c r="M328" i="32"/>
  <c r="M237" i="32" s="1"/>
  <c r="P328" i="32"/>
  <c r="P237" i="32" s="1"/>
  <c r="U328" i="32"/>
  <c r="U237" i="32" s="1"/>
  <c r="T328" i="32"/>
  <c r="T237" i="32" s="1"/>
  <c r="S328" i="32"/>
  <c r="S237" i="32" s="1"/>
  <c r="AD1" i="32"/>
  <c r="AD26" i="32" s="1"/>
  <c r="AA287" i="32"/>
  <c r="AA275" i="32"/>
  <c r="AB65" i="32"/>
  <c r="AB72" i="32"/>
  <c r="AB57" i="32"/>
  <c r="AB73" i="32"/>
  <c r="AB61" i="32"/>
  <c r="AB69" i="32"/>
  <c r="AB75" i="32"/>
  <c r="AB68" i="32"/>
  <c r="AB239" i="32" s="1"/>
  <c r="AB60" i="32"/>
  <c r="AB62" i="32"/>
  <c r="AB70" i="32"/>
  <c r="AB63" i="32"/>
  <c r="AB66" i="32"/>
  <c r="AB59" i="32"/>
  <c r="AB74" i="32"/>
  <c r="AB58" i="32"/>
  <c r="AB67" i="32"/>
  <c r="Z49" i="39" s="1"/>
  <c r="AB64" i="32"/>
  <c r="AB241" i="32" s="1"/>
  <c r="AB71" i="32"/>
  <c r="Z294" i="32"/>
  <c r="Z82" i="32"/>
  <c r="Z314" i="32" s="1"/>
  <c r="Z81" i="32"/>
  <c r="Z84" i="32"/>
  <c r="Z283" i="32" s="1"/>
  <c r="Z83" i="32"/>
  <c r="AA297" i="32"/>
  <c r="AA303" i="32"/>
  <c r="AB13" i="32"/>
  <c r="AB21" i="32"/>
  <c r="AB24" i="32"/>
  <c r="AB265" i="32"/>
  <c r="AB12" i="32"/>
  <c r="AB302" i="32" s="1"/>
  <c r="AB20" i="32"/>
  <c r="AB22" i="32"/>
  <c r="AB260" i="32"/>
  <c r="AB10" i="32"/>
  <c r="AB297" i="32" s="1"/>
  <c r="AB282" i="32"/>
  <c r="AB285" i="32"/>
  <c r="AB25" i="32"/>
  <c r="AB275" i="32"/>
  <c r="AB18" i="32"/>
  <c r="AB307" i="32" s="1"/>
  <c r="AB261" i="32"/>
  <c r="AB9" i="32"/>
  <c r="AB19" i="32"/>
  <c r="AB23" i="32"/>
  <c r="AB262" i="32"/>
  <c r="AB11" i="32"/>
  <c r="AB298" i="32" s="1"/>
  <c r="Y508" i="31"/>
  <c r="AA107" i="31"/>
  <c r="AA108" i="31"/>
  <c r="AA102" i="31"/>
  <c r="AA103" i="31"/>
  <c r="AA104" i="31"/>
  <c r="AA106" i="31"/>
  <c r="AA109" i="31"/>
  <c r="AA105" i="31"/>
  <c r="AA98" i="31"/>
  <c r="AA100" i="31"/>
  <c r="AA99" i="31"/>
  <c r="AA101" i="31"/>
  <c r="Z484" i="31"/>
  <c r="Z488" i="31"/>
  <c r="Z493" i="31"/>
  <c r="AA20" i="31"/>
  <c r="AA54" i="31"/>
  <c r="AA53" i="31"/>
  <c r="AA40" i="31"/>
  <c r="AA14" i="31"/>
  <c r="AA44" i="31"/>
  <c r="AA28" i="31"/>
  <c r="AA41" i="31"/>
  <c r="AA46" i="31"/>
  <c r="AA23" i="31"/>
  <c r="AA27" i="31"/>
  <c r="AA43" i="31"/>
  <c r="AA49" i="31"/>
  <c r="AA35" i="31"/>
  <c r="AA39" i="31"/>
  <c r="AA17" i="31"/>
  <c r="AA32" i="31"/>
  <c r="AA18" i="31"/>
  <c r="AA51" i="31"/>
  <c r="AA26" i="31"/>
  <c r="AA50" i="31"/>
  <c r="AA42" i="31"/>
  <c r="AA48" i="31"/>
  <c r="AA33" i="31"/>
  <c r="AA52" i="31"/>
  <c r="AA29" i="31"/>
  <c r="AA12" i="31"/>
  <c r="AA56" i="31"/>
  <c r="AA57" i="31"/>
  <c r="AA30" i="31"/>
  <c r="AA13" i="31"/>
  <c r="AA55" i="31"/>
  <c r="AA47" i="31"/>
  <c r="AA36" i="31"/>
  <c r="AA21" i="31"/>
  <c r="AA58" i="31"/>
  <c r="AA24" i="31"/>
  <c r="AA25" i="31"/>
  <c r="AA19" i="31"/>
  <c r="AA45" i="31"/>
  <c r="AA15" i="31"/>
  <c r="AA38" i="31"/>
  <c r="AA31" i="31"/>
  <c r="AA16" i="31"/>
  <c r="AA22" i="31"/>
  <c r="AA37" i="31"/>
  <c r="AA34" i="31"/>
  <c r="Z498" i="31"/>
  <c r="Z466" i="31"/>
  <c r="Z500" i="31"/>
  <c r="AC1" i="31"/>
  <c r="AB75" i="31"/>
  <c r="V510" i="31"/>
  <c r="V516" i="31"/>
  <c r="V460" i="31"/>
  <c r="Y2" i="31"/>
  <c r="Z494" i="31"/>
  <c r="AA69" i="31"/>
  <c r="AA72" i="31"/>
  <c r="AA59" i="31"/>
  <c r="AA71" i="31"/>
  <c r="AA66" i="31"/>
  <c r="AA65" i="31"/>
  <c r="AA11" i="31"/>
  <c r="AA60" i="31"/>
  <c r="AA9" i="31"/>
  <c r="AA64" i="31"/>
  <c r="AA68" i="31"/>
  <c r="AA67" i="31"/>
  <c r="AA10" i="31"/>
  <c r="AA70" i="31"/>
  <c r="AA61" i="31"/>
  <c r="AA62" i="31"/>
  <c r="AA63" i="31"/>
  <c r="V509" i="31"/>
  <c r="W86" i="31"/>
  <c r="W82" i="31"/>
  <c r="W92" i="31"/>
  <c r="W77" i="31"/>
  <c r="W81" i="31"/>
  <c r="W476" i="31" s="1"/>
  <c r="W87" i="31"/>
  <c r="W93" i="31"/>
  <c r="W91" i="31"/>
  <c r="W90" i="31"/>
  <c r="W79" i="31"/>
  <c r="W474" i="31" s="1"/>
  <c r="W85" i="31"/>
  <c r="W460" i="31" s="1"/>
  <c r="W88" i="31"/>
  <c r="W83" i="31"/>
  <c r="W478" i="31" s="1"/>
  <c r="W80" i="31"/>
  <c r="W475" i="31" s="1"/>
  <c r="W78" i="31"/>
  <c r="W473" i="31" s="1"/>
  <c r="W84" i="31"/>
  <c r="W480" i="31" s="1"/>
  <c r="W89" i="31"/>
  <c r="Z504" i="31"/>
  <c r="AA97" i="31"/>
  <c r="AA119" i="31"/>
  <c r="AA120" i="31"/>
  <c r="AA118" i="31"/>
  <c r="AA117" i="31"/>
  <c r="AA115" i="31"/>
  <c r="AA110" i="31"/>
  <c r="AA116" i="31"/>
  <c r="AA111" i="31"/>
  <c r="AA96" i="31"/>
  <c r="AA114" i="31"/>
  <c r="AA113" i="31"/>
  <c r="AA112" i="31"/>
  <c r="Y67" i="39" s="1"/>
  <c r="Z126" i="31"/>
  <c r="Z125" i="31"/>
  <c r="Z127" i="31"/>
  <c r="Z485" i="31"/>
  <c r="T225" i="6"/>
  <c r="Q171" i="6"/>
  <c r="P171" i="6"/>
  <c r="T171" i="6"/>
  <c r="O225" i="6"/>
  <c r="S121" i="6"/>
  <c r="R171" i="6"/>
  <c r="N171" i="6"/>
  <c r="S225" i="6"/>
  <c r="O228" i="6"/>
  <c r="P121" i="6"/>
  <c r="P225" i="6"/>
  <c r="T227" i="6"/>
  <c r="P153" i="25"/>
  <c r="Y153" i="25"/>
  <c r="S153" i="25"/>
  <c r="X153" i="25"/>
  <c r="N153" i="25"/>
  <c r="AA153" i="25"/>
  <c r="T153" i="25"/>
  <c r="AC153" i="25"/>
  <c r="Z153" i="25"/>
  <c r="W153" i="25"/>
  <c r="AB153" i="25"/>
  <c r="U153" i="25"/>
  <c r="R153" i="25"/>
  <c r="O153" i="25"/>
  <c r="U84" i="25"/>
  <c r="S84" i="25"/>
  <c r="V84" i="25"/>
  <c r="AC84" i="25"/>
  <c r="AE84" i="25"/>
  <c r="AF84" i="25"/>
  <c r="AD84" i="25"/>
  <c r="P84" i="25"/>
  <c r="N84" i="25"/>
  <c r="O84" i="25"/>
  <c r="Q84" i="25"/>
  <c r="T84" i="25"/>
  <c r="W84" i="25"/>
  <c r="Y84" i="25"/>
  <c r="Z84" i="25"/>
  <c r="AA84" i="25"/>
  <c r="Y10" i="25"/>
  <c r="Y12" i="25"/>
  <c r="Y14" i="25"/>
  <c r="Y13" i="25"/>
  <c r="Y16" i="25"/>
  <c r="Y17" i="25"/>
  <c r="Y9" i="25"/>
  <c r="E151" i="25"/>
  <c r="Y18" i="25"/>
  <c r="E78" i="25"/>
  <c r="AF64" i="25"/>
  <c r="AB64" i="25"/>
  <c r="X64" i="25"/>
  <c r="T64" i="25"/>
  <c r="P64" i="25"/>
  <c r="AE64" i="25"/>
  <c r="AA64" i="25"/>
  <c r="W64" i="25"/>
  <c r="S64" i="25"/>
  <c r="O64" i="25"/>
  <c r="AD64" i="25"/>
  <c r="Z64" i="25"/>
  <c r="V64" i="25"/>
  <c r="R64" i="25"/>
  <c r="N64" i="25"/>
  <c r="AC64" i="25"/>
  <c r="Y64" i="25"/>
  <c r="U64" i="25"/>
  <c r="Q64" i="25"/>
  <c r="AD75" i="25"/>
  <c r="AD163" i="25" s="1"/>
  <c r="Z75" i="25"/>
  <c r="Z163" i="25" s="1"/>
  <c r="V75" i="25"/>
  <c r="V163" i="25" s="1"/>
  <c r="R75" i="25"/>
  <c r="R163" i="25" s="1"/>
  <c r="N75" i="25"/>
  <c r="N163" i="25" s="1"/>
  <c r="AC75" i="25"/>
  <c r="AC163" i="25" s="1"/>
  <c r="Y75" i="25"/>
  <c r="Y163" i="25" s="1"/>
  <c r="U75" i="25"/>
  <c r="U163" i="25" s="1"/>
  <c r="Q75" i="25"/>
  <c r="Q163" i="25" s="1"/>
  <c r="M163" i="25"/>
  <c r="AF75" i="25"/>
  <c r="AF163" i="25" s="1"/>
  <c r="AB75" i="25"/>
  <c r="AB163" i="25" s="1"/>
  <c r="X75" i="25"/>
  <c r="X163" i="25" s="1"/>
  <c r="T75" i="25"/>
  <c r="T163" i="25" s="1"/>
  <c r="P75" i="25"/>
  <c r="P163" i="25" s="1"/>
  <c r="AE75" i="25"/>
  <c r="AE163" i="25" s="1"/>
  <c r="AA75" i="25"/>
  <c r="AA163" i="25" s="1"/>
  <c r="W75" i="25"/>
  <c r="W163" i="25" s="1"/>
  <c r="S75" i="25"/>
  <c r="S163" i="25" s="1"/>
  <c r="O75" i="25"/>
  <c r="O163" i="25" s="1"/>
  <c r="AC74" i="25"/>
  <c r="Y74" i="25"/>
  <c r="U74" i="25"/>
  <c r="Q74" i="25"/>
  <c r="AF74" i="25"/>
  <c r="AB74" i="25"/>
  <c r="X74" i="25"/>
  <c r="T74" i="25"/>
  <c r="P74" i="25"/>
  <c r="AE74" i="25"/>
  <c r="AA74" i="25"/>
  <c r="W74" i="25"/>
  <c r="S74" i="25"/>
  <c r="O74" i="25"/>
  <c r="AD74" i="25"/>
  <c r="Z74" i="25"/>
  <c r="V74" i="25"/>
  <c r="R74" i="25"/>
  <c r="N74" i="25"/>
  <c r="AF142" i="25"/>
  <c r="AB142" i="25"/>
  <c r="X142" i="25"/>
  <c r="T142" i="25"/>
  <c r="P142" i="25"/>
  <c r="AE142" i="25"/>
  <c r="AA142" i="25"/>
  <c r="W142" i="25"/>
  <c r="S142" i="25"/>
  <c r="O142" i="25"/>
  <c r="AD142" i="25"/>
  <c r="Z142" i="25"/>
  <c r="V142" i="25"/>
  <c r="R142" i="25"/>
  <c r="N142" i="25"/>
  <c r="AC142" i="25"/>
  <c r="Y142" i="25"/>
  <c r="U142" i="25"/>
  <c r="Q142" i="25"/>
  <c r="AC138" i="25"/>
  <c r="Y138" i="25"/>
  <c r="U138" i="25"/>
  <c r="Q138" i="25"/>
  <c r="AF138" i="25"/>
  <c r="AB138" i="25"/>
  <c r="X138" i="25"/>
  <c r="T138" i="25"/>
  <c r="P138" i="25"/>
  <c r="AE138" i="25"/>
  <c r="AA138" i="25"/>
  <c r="W138" i="25"/>
  <c r="S138" i="25"/>
  <c r="O138" i="25"/>
  <c r="AD138" i="25"/>
  <c r="Z138" i="25"/>
  <c r="V138" i="25"/>
  <c r="R138" i="25"/>
  <c r="N138" i="25"/>
  <c r="W34" i="25"/>
  <c r="S34" i="25"/>
  <c r="O34" i="25"/>
  <c r="V34" i="25"/>
  <c r="R34" i="25"/>
  <c r="N34" i="25"/>
  <c r="Y34" i="25"/>
  <c r="U34" i="25"/>
  <c r="Q34" i="25"/>
  <c r="X34" i="25"/>
  <c r="T34" i="25"/>
  <c r="P34" i="25"/>
  <c r="V37" i="25"/>
  <c r="R37" i="25"/>
  <c r="N37" i="25"/>
  <c r="Y37" i="25"/>
  <c r="U37" i="25"/>
  <c r="Q37" i="25"/>
  <c r="X37" i="25"/>
  <c r="T37" i="25"/>
  <c r="P37" i="25"/>
  <c r="W37" i="25"/>
  <c r="S37" i="25"/>
  <c r="O37" i="25"/>
  <c r="AE126" i="25"/>
  <c r="AA126" i="25"/>
  <c r="W126" i="25"/>
  <c r="S126" i="25"/>
  <c r="O126" i="25"/>
  <c r="AD126" i="25"/>
  <c r="Z126" i="25"/>
  <c r="V126" i="25"/>
  <c r="R126" i="25"/>
  <c r="N126" i="25"/>
  <c r="AC126" i="25"/>
  <c r="Y126" i="25"/>
  <c r="U126" i="25"/>
  <c r="Q126" i="25"/>
  <c r="AF126" i="25"/>
  <c r="AB126" i="25"/>
  <c r="X126" i="25"/>
  <c r="T126" i="25"/>
  <c r="P126" i="25"/>
  <c r="AC116" i="25"/>
  <c r="Y116" i="25"/>
  <c r="U116" i="25"/>
  <c r="Q116" i="25"/>
  <c r="AD116" i="25"/>
  <c r="Z116" i="25"/>
  <c r="V116" i="25"/>
  <c r="R116" i="25"/>
  <c r="N116" i="25"/>
  <c r="AA116" i="25"/>
  <c r="S116" i="25"/>
  <c r="AF116" i="25"/>
  <c r="X116" i="25"/>
  <c r="P116" i="25"/>
  <c r="AE116" i="25"/>
  <c r="W116" i="25"/>
  <c r="O116" i="25"/>
  <c r="AB116" i="25"/>
  <c r="T116" i="25"/>
  <c r="AD121" i="25"/>
  <c r="Z121" i="25"/>
  <c r="V121" i="25"/>
  <c r="R121" i="25"/>
  <c r="N121" i="25"/>
  <c r="AE121" i="25"/>
  <c r="AA121" i="25"/>
  <c r="W121" i="25"/>
  <c r="S121" i="25"/>
  <c r="O121" i="25"/>
  <c r="AB121" i="25"/>
  <c r="T121" i="25"/>
  <c r="Y121" i="25"/>
  <c r="Q121" i="25"/>
  <c r="AF121" i="25"/>
  <c r="X121" i="25"/>
  <c r="P121" i="25"/>
  <c r="AC121" i="25"/>
  <c r="U121" i="25"/>
  <c r="AC128" i="25"/>
  <c r="Y128" i="25"/>
  <c r="U128" i="25"/>
  <c r="Q128" i="25"/>
  <c r="AF128" i="25"/>
  <c r="AB128" i="25"/>
  <c r="X128" i="25"/>
  <c r="T128" i="25"/>
  <c r="P128" i="25"/>
  <c r="AE128" i="25"/>
  <c r="AA128" i="25"/>
  <c r="W128" i="25"/>
  <c r="S128" i="25"/>
  <c r="O128" i="25"/>
  <c r="AD128" i="25"/>
  <c r="Z128" i="25"/>
  <c r="V128" i="25"/>
  <c r="R128" i="25"/>
  <c r="N128" i="25"/>
  <c r="AD50" i="25"/>
  <c r="Z50" i="25"/>
  <c r="V50" i="25"/>
  <c r="R50" i="25"/>
  <c r="N50" i="25"/>
  <c r="AF50" i="25"/>
  <c r="AB50" i="25"/>
  <c r="X50" i="25"/>
  <c r="T50" i="25"/>
  <c r="P50" i="25"/>
  <c r="AE50" i="25"/>
  <c r="AA50" i="25"/>
  <c r="W50" i="25"/>
  <c r="S50" i="25"/>
  <c r="O50" i="25"/>
  <c r="U50" i="25"/>
  <c r="Q50" i="25"/>
  <c r="AC50" i="25"/>
  <c r="Y50" i="25"/>
  <c r="AE83" i="25"/>
  <c r="AA83" i="25"/>
  <c r="W83" i="25"/>
  <c r="S83" i="25"/>
  <c r="O83" i="25"/>
  <c r="AC83" i="25"/>
  <c r="X83" i="25"/>
  <c r="R83" i="25"/>
  <c r="AB83" i="25"/>
  <c r="V83" i="25"/>
  <c r="Q83" i="25"/>
  <c r="AF83" i="25"/>
  <c r="Z83" i="25"/>
  <c r="U83" i="25"/>
  <c r="P83" i="25"/>
  <c r="AD83" i="25"/>
  <c r="Y83" i="25"/>
  <c r="T83" i="25"/>
  <c r="N83" i="25"/>
  <c r="AE87" i="25"/>
  <c r="AA87" i="25"/>
  <c r="W87" i="25"/>
  <c r="S87" i="25"/>
  <c r="O87" i="25"/>
  <c r="AF87" i="25"/>
  <c r="AB87" i="25"/>
  <c r="X87" i="25"/>
  <c r="T87" i="25"/>
  <c r="P87" i="25"/>
  <c r="Y87" i="25"/>
  <c r="Q87" i="25"/>
  <c r="AD87" i="25"/>
  <c r="V87" i="25"/>
  <c r="N87" i="25"/>
  <c r="AC87" i="25"/>
  <c r="U87" i="25"/>
  <c r="Z87" i="25"/>
  <c r="R87" i="25"/>
  <c r="AC89" i="25"/>
  <c r="Y89" i="25"/>
  <c r="U89" i="25"/>
  <c r="Q89" i="25"/>
  <c r="AF89" i="25"/>
  <c r="AD89" i="25"/>
  <c r="Z89" i="25"/>
  <c r="V89" i="25"/>
  <c r="R89" i="25"/>
  <c r="N89" i="25"/>
  <c r="AB89" i="25"/>
  <c r="T89" i="25"/>
  <c r="AA89" i="25"/>
  <c r="S89" i="25"/>
  <c r="X89" i="25"/>
  <c r="P89" i="25"/>
  <c r="AE89" i="25"/>
  <c r="W89" i="25"/>
  <c r="O89" i="25"/>
  <c r="AF119" i="25"/>
  <c r="AB119" i="25"/>
  <c r="X119" i="25"/>
  <c r="T119" i="25"/>
  <c r="P119" i="25"/>
  <c r="AC119" i="25"/>
  <c r="Y119" i="25"/>
  <c r="U119" i="25"/>
  <c r="Q119" i="25"/>
  <c r="AA119" i="25"/>
  <c r="S119" i="25"/>
  <c r="Z119" i="25"/>
  <c r="R119" i="25"/>
  <c r="AE119" i="25"/>
  <c r="W119" i="25"/>
  <c r="O119" i="25"/>
  <c r="AD119" i="25"/>
  <c r="V119" i="25"/>
  <c r="N119" i="25"/>
  <c r="AD67" i="25"/>
  <c r="Z67" i="25"/>
  <c r="V67" i="25"/>
  <c r="R67" i="25"/>
  <c r="N67" i="25"/>
  <c r="AC67" i="25"/>
  <c r="Y67" i="25"/>
  <c r="U67" i="25"/>
  <c r="Q67" i="25"/>
  <c r="AF67" i="25"/>
  <c r="AB67" i="25"/>
  <c r="X67" i="25"/>
  <c r="T67" i="25"/>
  <c r="P67" i="25"/>
  <c r="AE67" i="25"/>
  <c r="AA67" i="25"/>
  <c r="W67" i="25"/>
  <c r="S67" i="25"/>
  <c r="O67" i="25"/>
  <c r="AE63" i="25"/>
  <c r="AA63" i="25"/>
  <c r="W63" i="25"/>
  <c r="S63" i="25"/>
  <c r="O63" i="25"/>
  <c r="AD63" i="25"/>
  <c r="Z63" i="25"/>
  <c r="V63" i="25"/>
  <c r="R63" i="25"/>
  <c r="N63" i="25"/>
  <c r="AC63" i="25"/>
  <c r="Y63" i="25"/>
  <c r="U63" i="25"/>
  <c r="Q63" i="25"/>
  <c r="AF63" i="25"/>
  <c r="AB63" i="25"/>
  <c r="X63" i="25"/>
  <c r="T63" i="25"/>
  <c r="P63" i="25"/>
  <c r="AC65" i="25"/>
  <c r="Y65" i="25"/>
  <c r="U65" i="25"/>
  <c r="Q65" i="25"/>
  <c r="AF65" i="25"/>
  <c r="AB65" i="25"/>
  <c r="X65" i="25"/>
  <c r="T65" i="25"/>
  <c r="P65" i="25"/>
  <c r="AE65" i="25"/>
  <c r="AA65" i="25"/>
  <c r="W65" i="25"/>
  <c r="S65" i="25"/>
  <c r="O65" i="25"/>
  <c r="AD65" i="25"/>
  <c r="Z65" i="25"/>
  <c r="V65" i="25"/>
  <c r="R65" i="25"/>
  <c r="N65" i="25"/>
  <c r="AE136" i="25"/>
  <c r="AA136" i="25"/>
  <c r="W136" i="25"/>
  <c r="S136" i="25"/>
  <c r="O136" i="25"/>
  <c r="AD136" i="25"/>
  <c r="Z136" i="25"/>
  <c r="V136" i="25"/>
  <c r="R136" i="25"/>
  <c r="N136" i="25"/>
  <c r="AC136" i="25"/>
  <c r="Y136" i="25"/>
  <c r="U136" i="25"/>
  <c r="Q136" i="25"/>
  <c r="AF136" i="25"/>
  <c r="AB136" i="25"/>
  <c r="X136" i="25"/>
  <c r="T136" i="25"/>
  <c r="P136" i="25"/>
  <c r="AD139" i="25"/>
  <c r="Z139" i="25"/>
  <c r="V139" i="25"/>
  <c r="R139" i="25"/>
  <c r="N139" i="25"/>
  <c r="AC139" i="25"/>
  <c r="Y139" i="25"/>
  <c r="U139" i="25"/>
  <c r="Q139" i="25"/>
  <c r="AF139" i="25"/>
  <c r="AB139" i="25"/>
  <c r="X139" i="25"/>
  <c r="T139" i="25"/>
  <c r="P139" i="25"/>
  <c r="AE139" i="25"/>
  <c r="AA139" i="25"/>
  <c r="W139" i="25"/>
  <c r="S139" i="25"/>
  <c r="O139" i="25"/>
  <c r="W38" i="25"/>
  <c r="S38" i="25"/>
  <c r="O38" i="25"/>
  <c r="V38" i="25"/>
  <c r="R38" i="25"/>
  <c r="N38" i="25"/>
  <c r="Y38" i="25"/>
  <c r="U38" i="25"/>
  <c r="Q38" i="25"/>
  <c r="X38" i="25"/>
  <c r="T38" i="25"/>
  <c r="P38" i="25"/>
  <c r="X35" i="25"/>
  <c r="T35" i="25"/>
  <c r="P35" i="25"/>
  <c r="W35" i="25"/>
  <c r="S35" i="25"/>
  <c r="O35" i="25"/>
  <c r="V35" i="25"/>
  <c r="R35" i="25"/>
  <c r="N35" i="25"/>
  <c r="Y35" i="25"/>
  <c r="U35" i="25"/>
  <c r="Q35" i="25"/>
  <c r="AD113" i="25"/>
  <c r="Z113" i="25"/>
  <c r="V113" i="25"/>
  <c r="R113" i="25"/>
  <c r="N113" i="25"/>
  <c r="AE113" i="25"/>
  <c r="AA113" i="25"/>
  <c r="W113" i="25"/>
  <c r="S113" i="25"/>
  <c r="O113" i="25"/>
  <c r="AC113" i="25"/>
  <c r="U113" i="25"/>
  <c r="AB113" i="25"/>
  <c r="T113" i="25"/>
  <c r="Y113" i="25"/>
  <c r="Q113" i="25"/>
  <c r="AF113" i="25"/>
  <c r="X113" i="25"/>
  <c r="P113" i="25"/>
  <c r="AD129" i="25"/>
  <c r="Z129" i="25"/>
  <c r="V129" i="25"/>
  <c r="R129" i="25"/>
  <c r="N129" i="25"/>
  <c r="AC129" i="25"/>
  <c r="Y129" i="25"/>
  <c r="U129" i="25"/>
  <c r="Q129" i="25"/>
  <c r="AF129" i="25"/>
  <c r="AB129" i="25"/>
  <c r="X129" i="25"/>
  <c r="T129" i="25"/>
  <c r="P129" i="25"/>
  <c r="AE129" i="25"/>
  <c r="AA129" i="25"/>
  <c r="W129" i="25"/>
  <c r="S129" i="25"/>
  <c r="O129" i="25"/>
  <c r="AF127" i="25"/>
  <c r="AB127" i="25"/>
  <c r="X127" i="25"/>
  <c r="T127" i="25"/>
  <c r="P127" i="25"/>
  <c r="AE127" i="25"/>
  <c r="AA127" i="25"/>
  <c r="W127" i="25"/>
  <c r="S127" i="25"/>
  <c r="O127" i="25"/>
  <c r="AD127" i="25"/>
  <c r="Z127" i="25"/>
  <c r="V127" i="25"/>
  <c r="R127" i="25"/>
  <c r="N127" i="25"/>
  <c r="AC127" i="25"/>
  <c r="Y127" i="25"/>
  <c r="U127" i="25"/>
  <c r="Q127" i="25"/>
  <c r="AE122" i="25"/>
  <c r="AA122" i="25"/>
  <c r="W122" i="25"/>
  <c r="S122" i="25"/>
  <c r="O122" i="25"/>
  <c r="AD122" i="25"/>
  <c r="Z122" i="25"/>
  <c r="V122" i="25"/>
  <c r="AF122" i="25"/>
  <c r="AB122" i="25"/>
  <c r="X122" i="25"/>
  <c r="T122" i="25"/>
  <c r="P122" i="25"/>
  <c r="U122" i="25"/>
  <c r="R122" i="25"/>
  <c r="AC122" i="25"/>
  <c r="Q122" i="25"/>
  <c r="Y122" i="25"/>
  <c r="N122" i="25"/>
  <c r="AC223" i="25"/>
  <c r="Y223" i="25"/>
  <c r="U223" i="25"/>
  <c r="M223" i="25"/>
  <c r="AF223" i="25"/>
  <c r="AB223" i="25"/>
  <c r="T223" i="25"/>
  <c r="P223" i="25"/>
  <c r="AE223" i="25"/>
  <c r="W223" i="25"/>
  <c r="S223" i="25"/>
  <c r="O223" i="25"/>
  <c r="Z223" i="25"/>
  <c r="V223" i="25"/>
  <c r="R223" i="25"/>
  <c r="AE51" i="25"/>
  <c r="AA51" i="25"/>
  <c r="W51" i="25"/>
  <c r="S51" i="25"/>
  <c r="O51" i="25"/>
  <c r="AC51" i="25"/>
  <c r="Y51" i="25"/>
  <c r="U51" i="25"/>
  <c r="Q51" i="25"/>
  <c r="AF51" i="25"/>
  <c r="AB51" i="25"/>
  <c r="X51" i="25"/>
  <c r="T51" i="25"/>
  <c r="P51" i="25"/>
  <c r="R51" i="25"/>
  <c r="AD51" i="25"/>
  <c r="N51" i="25"/>
  <c r="Z51" i="25"/>
  <c r="V51" i="25"/>
  <c r="AF80" i="25"/>
  <c r="AB80" i="25"/>
  <c r="X80" i="25"/>
  <c r="T80" i="25"/>
  <c r="P80" i="25"/>
  <c r="AC80" i="25"/>
  <c r="W80" i="25"/>
  <c r="R80" i="25"/>
  <c r="AA80" i="25"/>
  <c r="V80" i="25"/>
  <c r="Q80" i="25"/>
  <c r="AE80" i="25"/>
  <c r="Z80" i="25"/>
  <c r="U80" i="25"/>
  <c r="O80" i="25"/>
  <c r="AD80" i="25"/>
  <c r="Y80" i="25"/>
  <c r="S80" i="25"/>
  <c r="N80" i="25"/>
  <c r="E156" i="25"/>
  <c r="W2" i="25"/>
  <c r="AC81" i="25"/>
  <c r="Y81" i="25"/>
  <c r="U81" i="25"/>
  <c r="Q81" i="25"/>
  <c r="AB81" i="25"/>
  <c r="W81" i="25"/>
  <c r="R81" i="25"/>
  <c r="AF81" i="25"/>
  <c r="AA81" i="25"/>
  <c r="V81" i="25"/>
  <c r="P81" i="25"/>
  <c r="AE81" i="25"/>
  <c r="Z81" i="25"/>
  <c r="T81" i="25"/>
  <c r="O81" i="25"/>
  <c r="AD81" i="25"/>
  <c r="X81" i="25"/>
  <c r="S81" i="25"/>
  <c r="N81" i="25"/>
  <c r="AF234" i="25"/>
  <c r="AB234" i="25"/>
  <c r="X234" i="25"/>
  <c r="T234" i="25"/>
  <c r="P234" i="25"/>
  <c r="AE234" i="25"/>
  <c r="AA234" i="25"/>
  <c r="W234" i="25"/>
  <c r="S234" i="25"/>
  <c r="O234" i="25"/>
  <c r="AD234" i="25"/>
  <c r="Z234" i="25"/>
  <c r="V234" i="25"/>
  <c r="R234" i="25"/>
  <c r="N234" i="25"/>
  <c r="AC234" i="25"/>
  <c r="Y234" i="25"/>
  <c r="Q234" i="25"/>
  <c r="AD82" i="25"/>
  <c r="Z82" i="25"/>
  <c r="V82" i="25"/>
  <c r="R82" i="25"/>
  <c r="N82" i="25"/>
  <c r="AE82" i="25"/>
  <c r="Y82" i="25"/>
  <c r="T82" i="25"/>
  <c r="O82" i="25"/>
  <c r="AC82" i="25"/>
  <c r="X82" i="25"/>
  <c r="S82" i="25"/>
  <c r="AB82" i="25"/>
  <c r="W82" i="25"/>
  <c r="Q82" i="25"/>
  <c r="AF82" i="25"/>
  <c r="AA82" i="25"/>
  <c r="U82" i="25"/>
  <c r="P82" i="25"/>
  <c r="AD86" i="25"/>
  <c r="Z86" i="25"/>
  <c r="V86" i="25"/>
  <c r="R86" i="25"/>
  <c r="N86" i="25"/>
  <c r="AE86" i="25"/>
  <c r="AA86" i="25"/>
  <c r="W86" i="25"/>
  <c r="S86" i="25"/>
  <c r="O86" i="25"/>
  <c r="AF86" i="25"/>
  <c r="X86" i="25"/>
  <c r="P86" i="25"/>
  <c r="AC86" i="25"/>
  <c r="U86" i="25"/>
  <c r="AB86" i="25"/>
  <c r="T86" i="25"/>
  <c r="Y86" i="25"/>
  <c r="Q86" i="25"/>
  <c r="Z34" i="25"/>
  <c r="Z20" i="25"/>
  <c r="AA1" i="25"/>
  <c r="V32" i="25"/>
  <c r="R32" i="25"/>
  <c r="N32" i="25"/>
  <c r="E40" i="25"/>
  <c r="Y32" i="25"/>
  <c r="U32" i="25"/>
  <c r="Q32" i="25"/>
  <c r="X32" i="25"/>
  <c r="T32" i="25"/>
  <c r="P32" i="25"/>
  <c r="W32" i="25"/>
  <c r="S32" i="25"/>
  <c r="O32" i="25"/>
  <c r="Y11" i="25"/>
  <c r="AC143" i="25"/>
  <c r="Y143" i="25"/>
  <c r="U143" i="25"/>
  <c r="Q143" i="25"/>
  <c r="AF143" i="25"/>
  <c r="AB143" i="25"/>
  <c r="X143" i="25"/>
  <c r="T143" i="25"/>
  <c r="P143" i="25"/>
  <c r="AE143" i="25"/>
  <c r="AA143" i="25"/>
  <c r="W143" i="25"/>
  <c r="S143" i="25"/>
  <c r="O143" i="25"/>
  <c r="AD143" i="25"/>
  <c r="Z143" i="25"/>
  <c r="V143" i="25"/>
  <c r="R143" i="25"/>
  <c r="N143" i="25"/>
  <c r="AF137" i="25"/>
  <c r="AB137" i="25"/>
  <c r="X137" i="25"/>
  <c r="T137" i="25"/>
  <c r="P137" i="25"/>
  <c r="AE137" i="25"/>
  <c r="AA137" i="25"/>
  <c r="W137" i="25"/>
  <c r="S137" i="25"/>
  <c r="O137" i="25"/>
  <c r="AD137" i="25"/>
  <c r="Z137" i="25"/>
  <c r="V137" i="25"/>
  <c r="R137" i="25"/>
  <c r="N137" i="25"/>
  <c r="AC137" i="25"/>
  <c r="Y137" i="25"/>
  <c r="U137" i="25"/>
  <c r="Q137" i="25"/>
  <c r="Y36" i="25"/>
  <c r="U36" i="25"/>
  <c r="Q36" i="25"/>
  <c r="X36" i="25"/>
  <c r="T36" i="25"/>
  <c r="P36" i="25"/>
  <c r="W36" i="25"/>
  <c r="S36" i="25"/>
  <c r="O36" i="25"/>
  <c r="V36" i="25"/>
  <c r="R36" i="25"/>
  <c r="N36" i="25"/>
  <c r="AF115" i="25"/>
  <c r="AB115" i="25"/>
  <c r="X115" i="25"/>
  <c r="T115" i="25"/>
  <c r="P115" i="25"/>
  <c r="AC115" i="25"/>
  <c r="Y115" i="25"/>
  <c r="U115" i="25"/>
  <c r="Q115" i="25"/>
  <c r="Z115" i="25"/>
  <c r="R115" i="25"/>
  <c r="AE115" i="25"/>
  <c r="W115" i="25"/>
  <c r="O115" i="25"/>
  <c r="AD115" i="25"/>
  <c r="V115" i="25"/>
  <c r="N115" i="25"/>
  <c r="AA115" i="25"/>
  <c r="S115" i="25"/>
  <c r="AF123" i="25"/>
  <c r="AB123" i="25"/>
  <c r="X123" i="25"/>
  <c r="T123" i="25"/>
  <c r="P123" i="25"/>
  <c r="AE123" i="25"/>
  <c r="AA123" i="25"/>
  <c r="W123" i="25"/>
  <c r="S123" i="25"/>
  <c r="O123" i="25"/>
  <c r="AC123" i="25"/>
  <c r="Y123" i="25"/>
  <c r="U123" i="25"/>
  <c r="Q123" i="25"/>
  <c r="R123" i="25"/>
  <c r="AD123" i="25"/>
  <c r="N123" i="25"/>
  <c r="Z123" i="25"/>
  <c r="V123" i="25"/>
  <c r="AC120" i="25"/>
  <c r="Y120" i="25"/>
  <c r="U120" i="25"/>
  <c r="Q120" i="25"/>
  <c r="AD120" i="25"/>
  <c r="Z120" i="25"/>
  <c r="V120" i="25"/>
  <c r="R120" i="25"/>
  <c r="N120" i="25"/>
  <c r="AB120" i="25"/>
  <c r="T120" i="25"/>
  <c r="AA120" i="25"/>
  <c r="S120" i="25"/>
  <c r="AF120" i="25"/>
  <c r="X120" i="25"/>
  <c r="P120" i="25"/>
  <c r="AE120" i="25"/>
  <c r="W120" i="25"/>
  <c r="O120" i="25"/>
  <c r="AC124" i="25"/>
  <c r="Y124" i="25"/>
  <c r="U124" i="25"/>
  <c r="Q124" i="25"/>
  <c r="AF124" i="25"/>
  <c r="AB124" i="25"/>
  <c r="X124" i="25"/>
  <c r="T124" i="25"/>
  <c r="P124" i="25"/>
  <c r="AD124" i="25"/>
  <c r="Z124" i="25"/>
  <c r="V124" i="25"/>
  <c r="R124" i="25"/>
  <c r="N124" i="25"/>
  <c r="AA124" i="25"/>
  <c r="W124" i="25"/>
  <c r="S124" i="25"/>
  <c r="AE124" i="25"/>
  <c r="O124" i="25"/>
  <c r="AE118" i="25"/>
  <c r="AA118" i="25"/>
  <c r="W118" i="25"/>
  <c r="S118" i="25"/>
  <c r="O118" i="25"/>
  <c r="AF118" i="25"/>
  <c r="AB118" i="25"/>
  <c r="X118" i="25"/>
  <c r="T118" i="25"/>
  <c r="P118" i="25"/>
  <c r="Y118" i="25"/>
  <c r="Q118" i="25"/>
  <c r="AD118" i="25"/>
  <c r="V118" i="25"/>
  <c r="N118" i="25"/>
  <c r="AC118" i="25"/>
  <c r="U118" i="25"/>
  <c r="Z118" i="25"/>
  <c r="R118" i="25"/>
  <c r="Y19" i="25"/>
  <c r="AF95" i="25"/>
  <c r="AF98" i="25" s="1"/>
  <c r="AB95" i="25"/>
  <c r="AB98" i="25" s="1"/>
  <c r="X95" i="25"/>
  <c r="X98" i="25" s="1"/>
  <c r="T95" i="25"/>
  <c r="T98" i="25" s="1"/>
  <c r="P95" i="25"/>
  <c r="P98" i="25" s="1"/>
  <c r="AE95" i="25"/>
  <c r="AE98" i="25" s="1"/>
  <c r="AA95" i="25"/>
  <c r="AA98" i="25" s="1"/>
  <c r="W95" i="25"/>
  <c r="W98" i="25" s="1"/>
  <c r="S95" i="25"/>
  <c r="S98" i="25" s="1"/>
  <c r="O95" i="25"/>
  <c r="O98" i="25" s="1"/>
  <c r="AD95" i="25"/>
  <c r="AD98" i="25" s="1"/>
  <c r="Z95" i="25"/>
  <c r="Z98" i="25" s="1"/>
  <c r="V95" i="25"/>
  <c r="V98" i="25" s="1"/>
  <c r="R95" i="25"/>
  <c r="R98" i="25" s="1"/>
  <c r="N95" i="25"/>
  <c r="N98" i="25" s="1"/>
  <c r="AC95" i="25"/>
  <c r="AC98" i="25" s="1"/>
  <c r="Y95" i="25"/>
  <c r="Y98" i="25" s="1"/>
  <c r="U95" i="25"/>
  <c r="U98" i="25" s="1"/>
  <c r="Q95" i="25"/>
  <c r="Q98" i="25" s="1"/>
  <c r="AC49" i="25"/>
  <c r="Y49" i="25"/>
  <c r="U49" i="25"/>
  <c r="Q49" i="25"/>
  <c r="AE49" i="25"/>
  <c r="AA49" i="25"/>
  <c r="W49" i="25"/>
  <c r="S49" i="25"/>
  <c r="O49" i="25"/>
  <c r="AD49" i="25"/>
  <c r="Z49" i="25"/>
  <c r="V49" i="25"/>
  <c r="R49" i="25"/>
  <c r="N49" i="25"/>
  <c r="AF49" i="25"/>
  <c r="P49" i="25"/>
  <c r="AB49" i="25"/>
  <c r="X49" i="25"/>
  <c r="T49" i="25"/>
  <c r="U26" i="25"/>
  <c r="U25" i="25"/>
  <c r="AF148" i="25"/>
  <c r="AF221" i="25" s="1"/>
  <c r="AB148" i="25"/>
  <c r="AB221" i="25" s="1"/>
  <c r="X148" i="25"/>
  <c r="X221" i="25" s="1"/>
  <c r="T148" i="25"/>
  <c r="T221" i="25" s="1"/>
  <c r="P148" i="25"/>
  <c r="P221" i="25" s="1"/>
  <c r="AD148" i="25"/>
  <c r="AD221" i="25" s="1"/>
  <c r="Z148" i="25"/>
  <c r="Z221" i="25" s="1"/>
  <c r="V148" i="25"/>
  <c r="V221" i="25" s="1"/>
  <c r="R148" i="25"/>
  <c r="R221" i="25" s="1"/>
  <c r="N148" i="25"/>
  <c r="N221" i="25" s="1"/>
  <c r="AC148" i="25"/>
  <c r="AC221" i="25" s="1"/>
  <c r="Y148" i="25"/>
  <c r="Y221" i="25" s="1"/>
  <c r="U148" i="25"/>
  <c r="U221" i="25" s="1"/>
  <c r="Q148" i="25"/>
  <c r="Q221" i="25" s="1"/>
  <c r="M221" i="25"/>
  <c r="W148" i="25"/>
  <c r="W221" i="25" s="1"/>
  <c r="S148" i="25"/>
  <c r="S221" i="25" s="1"/>
  <c r="AE148" i="25"/>
  <c r="AE221" i="25" s="1"/>
  <c r="O148" i="25"/>
  <c r="O221" i="25" s="1"/>
  <c r="AA148" i="25"/>
  <c r="AA221" i="25" s="1"/>
  <c r="AC236" i="25"/>
  <c r="Y236" i="25"/>
  <c r="U236" i="25"/>
  <c r="Q236" i="25"/>
  <c r="M236" i="25"/>
  <c r="AF236" i="25"/>
  <c r="AB236" i="25"/>
  <c r="X236" i="25"/>
  <c r="T236" i="25"/>
  <c r="P236" i="25"/>
  <c r="AE236" i="25"/>
  <c r="AA236" i="25"/>
  <c r="W236" i="25"/>
  <c r="S236" i="25"/>
  <c r="O236" i="25"/>
  <c r="AD236" i="25"/>
  <c r="Z236" i="25"/>
  <c r="V236" i="25"/>
  <c r="R236" i="25"/>
  <c r="N236" i="25"/>
  <c r="AD90" i="25"/>
  <c r="Z90" i="25"/>
  <c r="V90" i="25"/>
  <c r="R90" i="25"/>
  <c r="N90" i="25"/>
  <c r="AC90" i="25"/>
  <c r="Y90" i="25"/>
  <c r="U90" i="25"/>
  <c r="Q90" i="25"/>
  <c r="AE90" i="25"/>
  <c r="AA90" i="25"/>
  <c r="W90" i="25"/>
  <c r="S90" i="25"/>
  <c r="O90" i="25"/>
  <c r="AF90" i="25"/>
  <c r="P90" i="25"/>
  <c r="AB90" i="25"/>
  <c r="X90" i="25"/>
  <c r="T90" i="25"/>
  <c r="AE91" i="25"/>
  <c r="AA91" i="25"/>
  <c r="W91" i="25"/>
  <c r="S91" i="25"/>
  <c r="O91" i="25"/>
  <c r="AD91" i="25"/>
  <c r="Z91" i="25"/>
  <c r="V91" i="25"/>
  <c r="R91" i="25"/>
  <c r="N91" i="25"/>
  <c r="AF91" i="25"/>
  <c r="AB91" i="25"/>
  <c r="X91" i="25"/>
  <c r="T91" i="25"/>
  <c r="P91" i="25"/>
  <c r="U91" i="25"/>
  <c r="Q91" i="25"/>
  <c r="AC91" i="25"/>
  <c r="Y91" i="25"/>
  <c r="P231" i="25"/>
  <c r="S231" i="25"/>
  <c r="N231" i="25"/>
  <c r="M231" i="25"/>
  <c r="AC66" i="25"/>
  <c r="Y66" i="25"/>
  <c r="U66" i="25"/>
  <c r="Q66" i="25"/>
  <c r="AF66" i="25"/>
  <c r="AB66" i="25"/>
  <c r="X66" i="25"/>
  <c r="T66" i="25"/>
  <c r="P66" i="25"/>
  <c r="AE66" i="25"/>
  <c r="AA66" i="25"/>
  <c r="W66" i="25"/>
  <c r="S66" i="25"/>
  <c r="O66" i="25"/>
  <c r="AD66" i="25"/>
  <c r="Z66" i="25"/>
  <c r="V66" i="25"/>
  <c r="R66" i="25"/>
  <c r="N66" i="25"/>
  <c r="AE68" i="25"/>
  <c r="AA68" i="25"/>
  <c r="W68" i="25"/>
  <c r="S68" i="25"/>
  <c r="O68" i="25"/>
  <c r="AD68" i="25"/>
  <c r="Z68" i="25"/>
  <c r="V68" i="25"/>
  <c r="R68" i="25"/>
  <c r="N68" i="25"/>
  <c r="AC68" i="25"/>
  <c r="Y68" i="25"/>
  <c r="U68" i="25"/>
  <c r="Q68" i="25"/>
  <c r="AF68" i="25"/>
  <c r="AB68" i="25"/>
  <c r="X68" i="25"/>
  <c r="T68" i="25"/>
  <c r="P68" i="25"/>
  <c r="AF73" i="25"/>
  <c r="AB73" i="25"/>
  <c r="X73" i="25"/>
  <c r="T73" i="25"/>
  <c r="P73" i="25"/>
  <c r="AE73" i="25"/>
  <c r="AA73" i="25"/>
  <c r="W73" i="25"/>
  <c r="S73" i="25"/>
  <c r="O73" i="25"/>
  <c r="AD73" i="25"/>
  <c r="Z73" i="25"/>
  <c r="V73" i="25"/>
  <c r="R73" i="25"/>
  <c r="N73" i="25"/>
  <c r="AC73" i="25"/>
  <c r="Y73" i="25"/>
  <c r="U73" i="25"/>
  <c r="Q73" i="25"/>
  <c r="AE141" i="25"/>
  <c r="AA141" i="25"/>
  <c r="W141" i="25"/>
  <c r="S141" i="25"/>
  <c r="O141" i="25"/>
  <c r="AD141" i="25"/>
  <c r="Z141" i="25"/>
  <c r="V141" i="25"/>
  <c r="R141" i="25"/>
  <c r="N141" i="25"/>
  <c r="AC141" i="25"/>
  <c r="Y141" i="25"/>
  <c r="U141" i="25"/>
  <c r="Q141" i="25"/>
  <c r="AF141" i="25"/>
  <c r="AB141" i="25"/>
  <c r="X141" i="25"/>
  <c r="T141" i="25"/>
  <c r="P141" i="25"/>
  <c r="P182" i="25"/>
  <c r="S182" i="25"/>
  <c r="O182" i="25"/>
  <c r="R182" i="25"/>
  <c r="Y182" i="25"/>
  <c r="V182" i="25"/>
  <c r="U182" i="25"/>
  <c r="AE114" i="25"/>
  <c r="AA114" i="25"/>
  <c r="W114" i="25"/>
  <c r="S114" i="25"/>
  <c r="O114" i="25"/>
  <c r="AF114" i="25"/>
  <c r="AB114" i="25"/>
  <c r="X114" i="25"/>
  <c r="T114" i="25"/>
  <c r="P114" i="25"/>
  <c r="AD114" i="25"/>
  <c r="V114" i="25"/>
  <c r="N114" i="25"/>
  <c r="AC114" i="25"/>
  <c r="U114" i="25"/>
  <c r="Z114" i="25"/>
  <c r="R114" i="25"/>
  <c r="Y114" i="25"/>
  <c r="Q114" i="25"/>
  <c r="X39" i="25"/>
  <c r="T39" i="25"/>
  <c r="P39" i="25"/>
  <c r="W39" i="25"/>
  <c r="S39" i="25"/>
  <c r="O39" i="25"/>
  <c r="Z39" i="25"/>
  <c r="V39" i="25"/>
  <c r="R39" i="25"/>
  <c r="N39" i="25"/>
  <c r="Y39" i="25"/>
  <c r="U39" i="25"/>
  <c r="Q39" i="25"/>
  <c r="AD125" i="25"/>
  <c r="Z125" i="25"/>
  <c r="V125" i="25"/>
  <c r="R125" i="25"/>
  <c r="N125" i="25"/>
  <c r="AC125" i="25"/>
  <c r="Y125" i="25"/>
  <c r="U125" i="25"/>
  <c r="Q125" i="25"/>
  <c r="AF125" i="25"/>
  <c r="AB125" i="25"/>
  <c r="X125" i="25"/>
  <c r="T125" i="25"/>
  <c r="P125" i="25"/>
  <c r="AE125" i="25"/>
  <c r="AA125" i="25"/>
  <c r="W125" i="25"/>
  <c r="S125" i="25"/>
  <c r="O125" i="25"/>
  <c r="AD117" i="25"/>
  <c r="Z117" i="25"/>
  <c r="V117" i="25"/>
  <c r="R117" i="25"/>
  <c r="N117" i="25"/>
  <c r="AE117" i="25"/>
  <c r="AA117" i="25"/>
  <c r="W117" i="25"/>
  <c r="S117" i="25"/>
  <c r="O117" i="25"/>
  <c r="AF117" i="25"/>
  <c r="X117" i="25"/>
  <c r="P117" i="25"/>
  <c r="AC117" i="25"/>
  <c r="U117" i="25"/>
  <c r="M192" i="25"/>
  <c r="AB117" i="25"/>
  <c r="T117" i="25"/>
  <c r="Y117" i="25"/>
  <c r="Q117" i="25"/>
  <c r="AF52" i="25"/>
  <c r="AB52" i="25"/>
  <c r="X52" i="25"/>
  <c r="T52" i="25"/>
  <c r="P52" i="25"/>
  <c r="AE52" i="25"/>
  <c r="AA52" i="25"/>
  <c r="W52" i="25"/>
  <c r="S52" i="25"/>
  <c r="O52" i="25"/>
  <c r="AD52" i="25"/>
  <c r="Z52" i="25"/>
  <c r="V52" i="25"/>
  <c r="R52" i="25"/>
  <c r="N52" i="25"/>
  <c r="AC52" i="25"/>
  <c r="Y52" i="25"/>
  <c r="U52" i="25"/>
  <c r="Q52" i="25"/>
  <c r="AC47" i="25"/>
  <c r="Y47" i="25"/>
  <c r="U47" i="25"/>
  <c r="Q47" i="25"/>
  <c r="AE47" i="25"/>
  <c r="AA47" i="25"/>
  <c r="W47" i="25"/>
  <c r="S47" i="25"/>
  <c r="O47" i="25"/>
  <c r="AD47" i="25"/>
  <c r="Z47" i="25"/>
  <c r="V47" i="25"/>
  <c r="R47" i="25"/>
  <c r="N47" i="25"/>
  <c r="AB47" i="25"/>
  <c r="X47" i="25"/>
  <c r="T47" i="25"/>
  <c r="AF47" i="25"/>
  <c r="P47" i="25"/>
  <c r="V2" i="6"/>
  <c r="R227" i="6"/>
  <c r="N121" i="6"/>
  <c r="R226" i="6"/>
  <c r="Q226" i="6"/>
  <c r="S226" i="6"/>
  <c r="N226" i="6"/>
  <c r="T226" i="6"/>
  <c r="T118" i="6"/>
  <c r="N225" i="6"/>
  <c r="P226" i="6"/>
  <c r="S228" i="6"/>
  <c r="R228" i="6"/>
  <c r="T228" i="6"/>
  <c r="Q228" i="6"/>
  <c r="N118" i="6"/>
  <c r="Q225" i="6"/>
  <c r="P228" i="6"/>
  <c r="Q227" i="6"/>
  <c r="S227" i="6"/>
  <c r="P227" i="6"/>
  <c r="N227" i="6"/>
  <c r="P119" i="6"/>
  <c r="Q119" i="6"/>
  <c r="R121" i="6"/>
  <c r="T119" i="6"/>
  <c r="Q121" i="6"/>
  <c r="O121" i="6"/>
  <c r="N119" i="6"/>
  <c r="O171" i="6"/>
  <c r="R118" i="6"/>
  <c r="Q118" i="6"/>
  <c r="O119" i="6"/>
  <c r="R119" i="6"/>
  <c r="O118" i="6"/>
  <c r="S119" i="6"/>
  <c r="T86" i="6"/>
  <c r="O86" i="6"/>
  <c r="P86" i="6"/>
  <c r="N86" i="6"/>
  <c r="S86" i="6"/>
  <c r="R86" i="6"/>
  <c r="L227" i="25" l="1"/>
  <c r="J46" i="39"/>
  <c r="J51" i="39"/>
  <c r="J52" i="39" s="1"/>
  <c r="L215" i="25"/>
  <c r="L241" i="25" s="1"/>
  <c r="L160" i="25" s="1"/>
  <c r="L232" i="25"/>
  <c r="W215" i="25"/>
  <c r="V236" i="32"/>
  <c r="W425" i="31"/>
  <c r="O63" i="39"/>
  <c r="O64" i="39" s="1"/>
  <c r="O71" i="39" s="1"/>
  <c r="N112" i="25"/>
  <c r="AF112" i="25"/>
  <c r="N59" i="39"/>
  <c r="N68" i="39" s="1"/>
  <c r="J68" i="39"/>
  <c r="J69" i="39" s="1"/>
  <c r="J63" i="39"/>
  <c r="J64" i="39" s="1"/>
  <c r="O112" i="25"/>
  <c r="AB112" i="25"/>
  <c r="O71" i="25"/>
  <c r="P71" i="25"/>
  <c r="M157" i="25"/>
  <c r="R63" i="39"/>
  <c r="R64" i="39" s="1"/>
  <c r="R71" i="39" s="1"/>
  <c r="M79" i="25"/>
  <c r="N71" i="25"/>
  <c r="Z112" i="25"/>
  <c r="S112" i="25"/>
  <c r="U112" i="25"/>
  <c r="X61" i="25"/>
  <c r="V63" i="39"/>
  <c r="V64" i="39" s="1"/>
  <c r="V71" i="39" s="1"/>
  <c r="AD112" i="25"/>
  <c r="T112" i="25"/>
  <c r="AC112" i="25"/>
  <c r="R112" i="25"/>
  <c r="N61" i="25"/>
  <c r="V215" i="25"/>
  <c r="R61" i="25"/>
  <c r="P61" i="25"/>
  <c r="Q112" i="25"/>
  <c r="M112" i="25"/>
  <c r="W112" i="25"/>
  <c r="AA112" i="25"/>
  <c r="AE61" i="25"/>
  <c r="O61" i="25"/>
  <c r="AF61" i="25"/>
  <c r="V61" i="25"/>
  <c r="X112" i="25"/>
  <c r="M152" i="25"/>
  <c r="M229" i="25"/>
  <c r="M94" i="25"/>
  <c r="T61" i="25"/>
  <c r="M55" i="25"/>
  <c r="AB61" i="25"/>
  <c r="U61" i="25"/>
  <c r="Q61" i="25"/>
  <c r="AC61" i="25"/>
  <c r="S61" i="25"/>
  <c r="AD61" i="25"/>
  <c r="N215" i="25"/>
  <c r="Z61" i="25"/>
  <c r="AA61" i="25"/>
  <c r="M135" i="25"/>
  <c r="D14" i="39"/>
  <c r="D29" i="39"/>
  <c r="M107" i="25"/>
  <c r="T68" i="39"/>
  <c r="T69" i="39" s="1"/>
  <c r="T71" i="39" s="1"/>
  <c r="Q68" i="39"/>
  <c r="Q69" i="39" s="1"/>
  <c r="Q71" i="39" s="1"/>
  <c r="M63" i="39"/>
  <c r="M64" i="39" s="1"/>
  <c r="M71" i="39" s="1"/>
  <c r="U63" i="39"/>
  <c r="U64" i="39" s="1"/>
  <c r="U71" i="39" s="1"/>
  <c r="AM424" i="31"/>
  <c r="P63" i="39"/>
  <c r="P64" i="39" s="1"/>
  <c r="P71" i="39" s="1"/>
  <c r="AA229" i="25"/>
  <c r="T215" i="25"/>
  <c r="M61" i="25"/>
  <c r="AD71" i="25"/>
  <c r="AD55" i="25"/>
  <c r="AF55" i="25"/>
  <c r="AB55" i="25"/>
  <c r="T55" i="25"/>
  <c r="AC55" i="25"/>
  <c r="Z71" i="25"/>
  <c r="S71" i="25"/>
  <c r="R71" i="25"/>
  <c r="N55" i="25"/>
  <c r="Z55" i="25"/>
  <c r="V55" i="25"/>
  <c r="R55" i="25"/>
  <c r="AE55" i="25"/>
  <c r="Q71" i="25"/>
  <c r="AC71" i="25"/>
  <c r="U71" i="25"/>
  <c r="Y71" i="25"/>
  <c r="X71" i="25"/>
  <c r="AA76" i="31"/>
  <c r="Q55" i="25"/>
  <c r="Y55" i="25"/>
  <c r="U55" i="25"/>
  <c r="S55" i="25"/>
  <c r="T71" i="25"/>
  <c r="AF71" i="25"/>
  <c r="AA71" i="25"/>
  <c r="AE71" i="25"/>
  <c r="O55" i="25"/>
  <c r="AA55" i="25"/>
  <c r="W55" i="25"/>
  <c r="P55" i="25"/>
  <c r="X55" i="25"/>
  <c r="W71" i="25"/>
  <c r="V71" i="25"/>
  <c r="AB71" i="25"/>
  <c r="X135" i="25"/>
  <c r="T135" i="25"/>
  <c r="O135" i="25"/>
  <c r="AE135" i="25"/>
  <c r="Z135" i="25"/>
  <c r="W33" i="39"/>
  <c r="M33" i="39"/>
  <c r="R33" i="39"/>
  <c r="AB146" i="25"/>
  <c r="Y146" i="25"/>
  <c r="V146" i="25"/>
  <c r="S146" i="25"/>
  <c r="R28" i="39"/>
  <c r="W28" i="39"/>
  <c r="M28" i="39"/>
  <c r="AB80" i="32"/>
  <c r="AF135" i="25"/>
  <c r="AB135" i="25"/>
  <c r="S135" i="25"/>
  <c r="N135" i="25"/>
  <c r="AD135" i="25"/>
  <c r="L33" i="39"/>
  <c r="Q33" i="39"/>
  <c r="V33" i="39"/>
  <c r="P146" i="25"/>
  <c r="AF146" i="25"/>
  <c r="AC146" i="25"/>
  <c r="Z146" i="25"/>
  <c r="W146" i="25"/>
  <c r="V28" i="39"/>
  <c r="L28" i="39"/>
  <c r="Q28" i="39"/>
  <c r="Y66" i="39"/>
  <c r="AA429" i="31"/>
  <c r="Q135" i="25"/>
  <c r="U135" i="25"/>
  <c r="W135" i="25"/>
  <c r="R135" i="25"/>
  <c r="O33" i="39"/>
  <c r="P33" i="39"/>
  <c r="U33" i="39"/>
  <c r="T146" i="25"/>
  <c r="Q146" i="25"/>
  <c r="N146" i="25"/>
  <c r="AD146" i="25"/>
  <c r="AA146" i="25"/>
  <c r="O28" i="39"/>
  <c r="P28" i="39"/>
  <c r="U28" i="39"/>
  <c r="X28" i="39"/>
  <c r="P135" i="25"/>
  <c r="Y135" i="25"/>
  <c r="AC135" i="25"/>
  <c r="AA135" i="25"/>
  <c r="V135" i="25"/>
  <c r="S33" i="39"/>
  <c r="T33" i="39"/>
  <c r="N33" i="39"/>
  <c r="X146" i="25"/>
  <c r="U146" i="25"/>
  <c r="R146" i="25"/>
  <c r="O146" i="25"/>
  <c r="AE146" i="25"/>
  <c r="N28" i="39"/>
  <c r="S28" i="39"/>
  <c r="T28" i="39"/>
  <c r="Y62" i="39"/>
  <c r="AA428" i="31"/>
  <c r="L63" i="39"/>
  <c r="L64" i="39" s="1"/>
  <c r="L71" i="39" s="1"/>
  <c r="S63" i="39"/>
  <c r="S64" i="39" s="1"/>
  <c r="AB240" i="32"/>
  <c r="Z42" i="39"/>
  <c r="Z41" i="39"/>
  <c r="Z45" i="39"/>
  <c r="Z56" i="39"/>
  <c r="AB73" i="31"/>
  <c r="AB74" i="31"/>
  <c r="S215" i="25"/>
  <c r="Q215" i="25"/>
  <c r="AA107" i="25"/>
  <c r="Z215" i="25"/>
  <c r="AC215" i="25"/>
  <c r="Q107" i="25"/>
  <c r="Z505" i="31"/>
  <c r="AE107" i="25"/>
  <c r="S107" i="25"/>
  <c r="Z107" i="25"/>
  <c r="U22" i="25"/>
  <c r="U28" i="25"/>
  <c r="U24" i="25"/>
  <c r="U158" i="25"/>
  <c r="U29" i="25"/>
  <c r="X215" i="25"/>
  <c r="U23" i="25"/>
  <c r="U215" i="25"/>
  <c r="AB215" i="25"/>
  <c r="AD215" i="25"/>
  <c r="AA215" i="25"/>
  <c r="R215" i="25"/>
  <c r="O215" i="25"/>
  <c r="AE215" i="25"/>
  <c r="Y215" i="25"/>
  <c r="P215" i="25"/>
  <c r="AF215" i="25"/>
  <c r="AD107" i="25"/>
  <c r="V107" i="25"/>
  <c r="AF107" i="25"/>
  <c r="T107" i="25"/>
  <c r="Y107" i="25"/>
  <c r="W107" i="25"/>
  <c r="AB107" i="25"/>
  <c r="P107" i="25"/>
  <c r="U107" i="25"/>
  <c r="X107" i="25"/>
  <c r="N107" i="25"/>
  <c r="R107" i="25"/>
  <c r="O107" i="25"/>
  <c r="AC107" i="25"/>
  <c r="V202" i="25"/>
  <c r="W192" i="25"/>
  <c r="T229" i="25"/>
  <c r="Z229" i="25"/>
  <c r="Q202" i="25"/>
  <c r="N202" i="25"/>
  <c r="P202" i="25"/>
  <c r="Y202" i="25"/>
  <c r="S202" i="25"/>
  <c r="O79" i="25"/>
  <c r="AE79" i="25"/>
  <c r="AC229" i="25"/>
  <c r="U79" i="25"/>
  <c r="R79" i="25"/>
  <c r="X202" i="25"/>
  <c r="T192" i="25"/>
  <c r="J29" i="39"/>
  <c r="J30" i="39" s="1"/>
  <c r="J34" i="39"/>
  <c r="J35" i="39" s="1"/>
  <c r="F14" i="39"/>
  <c r="F15" i="39" s="1"/>
  <c r="J25" i="39"/>
  <c r="J26" i="39" s="1"/>
  <c r="F29" i="39"/>
  <c r="F30" i="39" s="1"/>
  <c r="F19" i="39"/>
  <c r="F20" i="39" s="1"/>
  <c r="F10" i="39"/>
  <c r="F11" i="39" s="1"/>
  <c r="H19" i="39"/>
  <c r="H20" i="39" s="1"/>
  <c r="F34" i="39"/>
  <c r="F35" i="39" s="1"/>
  <c r="H29" i="39"/>
  <c r="H30" i="39" s="1"/>
  <c r="G37" i="39"/>
  <c r="H14" i="39"/>
  <c r="H15" i="39" s="1"/>
  <c r="H10" i="39"/>
  <c r="H11" i="39" s="1"/>
  <c r="H34" i="39"/>
  <c r="H35" i="39" s="1"/>
  <c r="AA1" i="6"/>
  <c r="I25" i="39"/>
  <c r="I26" i="39" s="1"/>
  <c r="E10" i="39"/>
  <c r="E11" i="39" s="1"/>
  <c r="E14" i="39"/>
  <c r="E15" i="39" s="1"/>
  <c r="E19" i="39"/>
  <c r="E20" i="39" s="1"/>
  <c r="E29" i="39"/>
  <c r="E30" i="39" s="1"/>
  <c r="E37" i="39" s="1"/>
  <c r="E25" i="39"/>
  <c r="E26" i="39" s="1"/>
  <c r="I29" i="39"/>
  <c r="I30" i="39" s="1"/>
  <c r="I37" i="39" s="1"/>
  <c r="I19" i="39"/>
  <c r="I20" i="39" s="1"/>
  <c r="I10" i="39"/>
  <c r="I11" i="39" s="1"/>
  <c r="I14" i="39"/>
  <c r="I15" i="39" s="1"/>
  <c r="AA468" i="31"/>
  <c r="N94" i="25"/>
  <c r="Y94" i="25"/>
  <c r="O94" i="25"/>
  <c r="Z94" i="25"/>
  <c r="Q94" i="25"/>
  <c r="AA94" i="25"/>
  <c r="W94" i="25"/>
  <c r="P94" i="25"/>
  <c r="X94" i="25"/>
  <c r="AF94" i="25"/>
  <c r="S94" i="25"/>
  <c r="AD94" i="25"/>
  <c r="U94" i="25"/>
  <c r="AE94" i="25"/>
  <c r="V94" i="25"/>
  <c r="R94" i="25"/>
  <c r="AC94" i="25"/>
  <c r="T94" i="25"/>
  <c r="AB94" i="25"/>
  <c r="U202" i="25"/>
  <c r="R202" i="25"/>
  <c r="O202" i="25"/>
  <c r="AB79" i="25"/>
  <c r="Z86" i="32"/>
  <c r="V56" i="32"/>
  <c r="W95" i="31"/>
  <c r="AC79" i="25"/>
  <c r="Z79" i="25"/>
  <c r="W79" i="25"/>
  <c r="T79" i="25"/>
  <c r="Q79" i="25"/>
  <c r="N79" i="25"/>
  <c r="AD79" i="25"/>
  <c r="AA79" i="25"/>
  <c r="X79" i="25"/>
  <c r="AF157" i="25"/>
  <c r="V157" i="25"/>
  <c r="AF152" i="25"/>
  <c r="U152" i="25"/>
  <c r="R152" i="25"/>
  <c r="AB157" i="25"/>
  <c r="Q157" i="25"/>
  <c r="AD157" i="25"/>
  <c r="Y79" i="25"/>
  <c r="V79" i="25"/>
  <c r="S79" i="25"/>
  <c r="P79" i="25"/>
  <c r="AF79" i="25"/>
  <c r="AE157" i="25"/>
  <c r="Q152" i="25"/>
  <c r="AB293" i="32"/>
  <c r="AB27" i="32"/>
  <c r="W235" i="32"/>
  <c r="AA124" i="31"/>
  <c r="AA451" i="31"/>
  <c r="AA489" i="31"/>
  <c r="X424" i="31"/>
  <c r="Z133" i="31"/>
  <c r="AA441" i="31"/>
  <c r="AA452" i="31"/>
  <c r="W41" i="25"/>
  <c r="U157" i="25"/>
  <c r="AC157" i="25"/>
  <c r="N157" i="25"/>
  <c r="P157" i="25"/>
  <c r="AD152" i="25"/>
  <c r="O152" i="25"/>
  <c r="T152" i="25"/>
  <c r="Y152" i="25"/>
  <c r="P41" i="25"/>
  <c r="Q41" i="25"/>
  <c r="N41" i="25"/>
  <c r="Y21" i="25"/>
  <c r="X157" i="25"/>
  <c r="AA152" i="25"/>
  <c r="Z152" i="25"/>
  <c r="O41" i="25"/>
  <c r="T41" i="25"/>
  <c r="U41" i="25"/>
  <c r="R41" i="25"/>
  <c r="O157" i="25"/>
  <c r="W157" i="25"/>
  <c r="T157" i="25"/>
  <c r="S157" i="25"/>
  <c r="S152" i="25"/>
  <c r="X152" i="25"/>
  <c r="AC152" i="25"/>
  <c r="P152" i="25"/>
  <c r="S41" i="25"/>
  <c r="X41" i="25"/>
  <c r="Y41" i="25"/>
  <c r="V41" i="25"/>
  <c r="R157" i="25"/>
  <c r="Z157" i="25"/>
  <c r="AA157" i="25"/>
  <c r="Y157" i="25"/>
  <c r="AB152" i="25"/>
  <c r="AE152" i="25"/>
  <c r="N152" i="25"/>
  <c r="W152" i="25"/>
  <c r="V152" i="25"/>
  <c r="AA445" i="31"/>
  <c r="W477" i="31"/>
  <c r="AA440" i="31"/>
  <c r="AA450" i="31"/>
  <c r="X51" i="39"/>
  <c r="X52" i="39" s="1"/>
  <c r="X46" i="39"/>
  <c r="R51" i="39"/>
  <c r="R52" i="39" s="1"/>
  <c r="R46" i="39"/>
  <c r="W47" i="39"/>
  <c r="W54" i="39" s="1"/>
  <c r="W57" i="39"/>
  <c r="K46" i="39"/>
  <c r="K51" i="39"/>
  <c r="S51" i="39"/>
  <c r="S46" i="39"/>
  <c r="T51" i="39"/>
  <c r="T52" i="39" s="1"/>
  <c r="T46" i="39"/>
  <c r="P51" i="39"/>
  <c r="P52" i="39" s="1"/>
  <c r="P46" i="39"/>
  <c r="D14" i="42"/>
  <c r="M234" i="25"/>
  <c r="M202" i="25"/>
  <c r="W202" i="25"/>
  <c r="T202" i="25"/>
  <c r="K69" i="39"/>
  <c r="Y43" i="39"/>
  <c r="G22" i="39"/>
  <c r="L51" i="39"/>
  <c r="L52" i="39" s="1"/>
  <c r="L46" i="39"/>
  <c r="O51" i="39"/>
  <c r="O52" i="39" s="1"/>
  <c r="O46" i="39"/>
  <c r="K64" i="39"/>
  <c r="D34" i="39"/>
  <c r="D19" i="39"/>
  <c r="D25" i="39"/>
  <c r="D10" i="39"/>
  <c r="M216" i="25"/>
  <c r="Q216" i="25"/>
  <c r="U216" i="25"/>
  <c r="N216" i="25"/>
  <c r="R216" i="25"/>
  <c r="V216" i="25"/>
  <c r="O216" i="25"/>
  <c r="W216" i="25"/>
  <c r="AH32" i="25"/>
  <c r="AH159" i="25" s="1"/>
  <c r="Z196" i="25"/>
  <c r="U234" i="25"/>
  <c r="P196" i="25"/>
  <c r="T196" i="25"/>
  <c r="X196" i="25"/>
  <c r="M196" i="25"/>
  <c r="Q196" i="25"/>
  <c r="U196" i="25"/>
  <c r="Y196" i="25"/>
  <c r="N196" i="25"/>
  <c r="R196" i="25"/>
  <c r="V196" i="25"/>
  <c r="O196" i="25"/>
  <c r="S196" i="25"/>
  <c r="W196" i="25"/>
  <c r="AA515" i="31"/>
  <c r="AA516" i="31"/>
  <c r="AA512" i="31"/>
  <c r="AB321" i="32"/>
  <c r="W68" i="39"/>
  <c r="W69" i="39" s="1"/>
  <c r="W63" i="39"/>
  <c r="W64" i="39" s="1"/>
  <c r="N51" i="39"/>
  <c r="N52" i="39" s="1"/>
  <c r="N46" i="39"/>
  <c r="V51" i="39"/>
  <c r="V52" i="39" s="1"/>
  <c r="V46" i="39"/>
  <c r="M51" i="39"/>
  <c r="M52" i="39" s="1"/>
  <c r="M46" i="39"/>
  <c r="Q51" i="39"/>
  <c r="Q52" i="39" s="1"/>
  <c r="Q46" i="39"/>
  <c r="U51" i="39"/>
  <c r="U52" i="39" s="1"/>
  <c r="U46" i="39"/>
  <c r="AA243" i="32"/>
  <c r="AA244" i="32" s="1"/>
  <c r="Y40" i="39" s="1"/>
  <c r="AA242" i="32"/>
  <c r="Z431" i="31"/>
  <c r="Z432" i="31"/>
  <c r="Z433" i="31" s="1"/>
  <c r="X59" i="39" s="1"/>
  <c r="X216" i="25"/>
  <c r="Z279" i="32"/>
  <c r="AA455" i="31"/>
  <c r="AA442" i="31"/>
  <c r="AA444" i="31"/>
  <c r="AA461" i="31"/>
  <c r="V318" i="32"/>
  <c r="AB284" i="32"/>
  <c r="AB309" i="32"/>
  <c r="W34" i="32"/>
  <c r="W38" i="32"/>
  <c r="W33" i="32"/>
  <c r="W37" i="32"/>
  <c r="W40" i="32"/>
  <c r="W36" i="32"/>
  <c r="W32" i="32"/>
  <c r="W31" i="32"/>
  <c r="W39" i="32"/>
  <c r="W35" i="32"/>
  <c r="AC17" i="32"/>
  <c r="AC16" i="32"/>
  <c r="AC15" i="32"/>
  <c r="AC14" i="32"/>
  <c r="W50" i="32"/>
  <c r="W49" i="32"/>
  <c r="W43" i="32"/>
  <c r="W42" i="32"/>
  <c r="W53" i="32"/>
  <c r="W47" i="32"/>
  <c r="W46" i="32"/>
  <c r="W48" i="32"/>
  <c r="W52" i="32"/>
  <c r="W54" i="32"/>
  <c r="W30" i="32"/>
  <c r="W29" i="32"/>
  <c r="W51" i="32"/>
  <c r="W41" i="32"/>
  <c r="W45" i="32"/>
  <c r="W44" i="32"/>
  <c r="W28" i="32"/>
  <c r="Y2" i="32"/>
  <c r="V319" i="32"/>
  <c r="AB252" i="32"/>
  <c r="AB255" i="32"/>
  <c r="AB313" i="32"/>
  <c r="AB277" i="32"/>
  <c r="AB303" i="32"/>
  <c r="AA294" i="32"/>
  <c r="AA82" i="32"/>
  <c r="AA314" i="32" s="1"/>
  <c r="AA84" i="32"/>
  <c r="AA81" i="32"/>
  <c r="AA83" i="32"/>
  <c r="AB289" i="32"/>
  <c r="AB269" i="32"/>
  <c r="AC275" i="32"/>
  <c r="AC270" i="32"/>
  <c r="AC18" i="32"/>
  <c r="AC307" i="32" s="1"/>
  <c r="AC261" i="32"/>
  <c r="AC9" i="32"/>
  <c r="AC19" i="32"/>
  <c r="AC23" i="32"/>
  <c r="AC11" i="32"/>
  <c r="AC298" i="32" s="1"/>
  <c r="AC13" i="32"/>
  <c r="AC21" i="32"/>
  <c r="AC24" i="32"/>
  <c r="AC265" i="32"/>
  <c r="AC12" i="32"/>
  <c r="AC20" i="32"/>
  <c r="AC22" i="32"/>
  <c r="AC251" i="32" s="1"/>
  <c r="AC260" i="32"/>
  <c r="AC10" i="32"/>
  <c r="AC282" i="32"/>
  <c r="AC285" i="32"/>
  <c r="AC25" i="32"/>
  <c r="AB270" i="32"/>
  <c r="AE1" i="32"/>
  <c r="AE26" i="32" s="1"/>
  <c r="AB286" i="32"/>
  <c r="AB287" i="32"/>
  <c r="AB251" i="32"/>
  <c r="AB254" i="32"/>
  <c r="AB250" i="32"/>
  <c r="Z317" i="32"/>
  <c r="AC65" i="32"/>
  <c r="AC63" i="32"/>
  <c r="AC59" i="32"/>
  <c r="AC73" i="32"/>
  <c r="AC69" i="32"/>
  <c r="AC58" i="32"/>
  <c r="AC67" i="32"/>
  <c r="AA49" i="39" s="1"/>
  <c r="AC64" i="32"/>
  <c r="AC241" i="32" s="1"/>
  <c r="AC71" i="32"/>
  <c r="AC72" i="32"/>
  <c r="AC68" i="32"/>
  <c r="AC239" i="32" s="1"/>
  <c r="AC57" i="32"/>
  <c r="AC66" i="32"/>
  <c r="AC61" i="32"/>
  <c r="AC70" i="32"/>
  <c r="AC75" i="32"/>
  <c r="AC60" i="32"/>
  <c r="AC74" i="32"/>
  <c r="AC62" i="32"/>
  <c r="Z508" i="31"/>
  <c r="AB105" i="31"/>
  <c r="AB98" i="31"/>
  <c r="AB99" i="31"/>
  <c r="AB101" i="31"/>
  <c r="AB107" i="31"/>
  <c r="AB102" i="31"/>
  <c r="AB100" i="31"/>
  <c r="AB103" i="31"/>
  <c r="AB108" i="31"/>
  <c r="AB106" i="31"/>
  <c r="AB104" i="31"/>
  <c r="AB109" i="31"/>
  <c r="AA488" i="31"/>
  <c r="AA484" i="31"/>
  <c r="AA493" i="31"/>
  <c r="AB53" i="31"/>
  <c r="AB54" i="31"/>
  <c r="AB20" i="31"/>
  <c r="AB19" i="31"/>
  <c r="AB45" i="31"/>
  <c r="AB15" i="31"/>
  <c r="AB55" i="31"/>
  <c r="AB21" i="31"/>
  <c r="AB38" i="31"/>
  <c r="AB16" i="31"/>
  <c r="AB27" i="31"/>
  <c r="AB50" i="31"/>
  <c r="AB40" i="31"/>
  <c r="AB48" i="31"/>
  <c r="AB52" i="31"/>
  <c r="AB35" i="31"/>
  <c r="AB14" i="31"/>
  <c r="AB29" i="31"/>
  <c r="AB44" i="31"/>
  <c r="AB41" i="31"/>
  <c r="AB23" i="31"/>
  <c r="AB43" i="31"/>
  <c r="AB33" i="31"/>
  <c r="AB49" i="31"/>
  <c r="AB39" i="31"/>
  <c r="AB17" i="31"/>
  <c r="AB28" i="31"/>
  <c r="AB36" i="31"/>
  <c r="AB58" i="31"/>
  <c r="AB24" i="31"/>
  <c r="AB31" i="31"/>
  <c r="AB18" i="31"/>
  <c r="AB25" i="31"/>
  <c r="AB42" i="31"/>
  <c r="AB12" i="31"/>
  <c r="AB56" i="31"/>
  <c r="AB57" i="31"/>
  <c r="AB30" i="31"/>
  <c r="AB13" i="31"/>
  <c r="AB47" i="31"/>
  <c r="AB32" i="31"/>
  <c r="AB22" i="31"/>
  <c r="AB46" i="31"/>
  <c r="AB26" i="31"/>
  <c r="AB37" i="31"/>
  <c r="AB51" i="31"/>
  <c r="AB34" i="31"/>
  <c r="AA498" i="31"/>
  <c r="AA466" i="31"/>
  <c r="W470" i="31"/>
  <c r="AA500" i="31"/>
  <c r="W509" i="31"/>
  <c r="W510" i="31"/>
  <c r="W505" i="31"/>
  <c r="AA504" i="31"/>
  <c r="AA494" i="31"/>
  <c r="Y94" i="31"/>
  <c r="Z2" i="31"/>
  <c r="AB118" i="31"/>
  <c r="AB117" i="31"/>
  <c r="AB115" i="31"/>
  <c r="AB110" i="31"/>
  <c r="AB116" i="31"/>
  <c r="AB111" i="31"/>
  <c r="AB96" i="31"/>
  <c r="AB114" i="31"/>
  <c r="AB113" i="31"/>
  <c r="AB112" i="31"/>
  <c r="Z67" i="39" s="1"/>
  <c r="AB97" i="31"/>
  <c r="AB119" i="31"/>
  <c r="AB120" i="31"/>
  <c r="X86" i="31"/>
  <c r="X77" i="31"/>
  <c r="X82" i="31"/>
  <c r="X477" i="31" s="1"/>
  <c r="X92" i="31"/>
  <c r="X91" i="31"/>
  <c r="X90" i="31"/>
  <c r="X83" i="31"/>
  <c r="X478" i="31" s="1"/>
  <c r="X88" i="31"/>
  <c r="X79" i="31"/>
  <c r="X80" i="31"/>
  <c r="X475" i="31" s="1"/>
  <c r="X87" i="31"/>
  <c r="X78" i="31"/>
  <c r="X473" i="31" s="1"/>
  <c r="X84" i="31"/>
  <c r="X480" i="31" s="1"/>
  <c r="X89" i="31"/>
  <c r="X81" i="31"/>
  <c r="X476" i="31" s="1"/>
  <c r="X93" i="31"/>
  <c r="X85" i="31"/>
  <c r="AA125" i="31"/>
  <c r="AA127" i="31"/>
  <c r="AA485" i="31"/>
  <c r="AA126" i="31"/>
  <c r="AB71" i="31"/>
  <c r="AB66" i="31"/>
  <c r="AB65" i="31"/>
  <c r="AB64" i="31"/>
  <c r="AB68" i="31"/>
  <c r="AB67" i="31"/>
  <c r="AB10" i="31"/>
  <c r="AB70" i="31"/>
  <c r="AB59" i="31"/>
  <c r="AB61" i="31"/>
  <c r="AB62" i="31"/>
  <c r="AB63" i="31"/>
  <c r="AB69" i="31"/>
  <c r="AB11" i="31"/>
  <c r="AB60" i="31"/>
  <c r="AB72" i="31"/>
  <c r="AB9" i="31"/>
  <c r="AC75" i="31"/>
  <c r="AD1" i="31"/>
  <c r="W2" i="6"/>
  <c r="X2" i="6" s="1"/>
  <c r="T216" i="25"/>
  <c r="S216" i="25"/>
  <c r="P216" i="25"/>
  <c r="N223" i="25"/>
  <c r="AD223" i="25"/>
  <c r="AA223" i="25"/>
  <c r="X223" i="25"/>
  <c r="Y216" i="25"/>
  <c r="Q223" i="25"/>
  <c r="O226" i="25"/>
  <c r="Y226" i="25"/>
  <c r="Z32" i="25"/>
  <c r="R226" i="25"/>
  <c r="N226" i="25"/>
  <c r="Q226" i="25"/>
  <c r="M226" i="25"/>
  <c r="V226" i="25"/>
  <c r="X226" i="25"/>
  <c r="S226" i="25"/>
  <c r="W229" i="25"/>
  <c r="S192" i="25"/>
  <c r="P192" i="25"/>
  <c r="Z36" i="25"/>
  <c r="T232" i="25"/>
  <c r="M232" i="25"/>
  <c r="T226" i="25"/>
  <c r="U226" i="25"/>
  <c r="W226" i="25"/>
  <c r="Q229" i="25"/>
  <c r="N229" i="25"/>
  <c r="AD229" i="25"/>
  <c r="X229" i="25"/>
  <c r="V192" i="25"/>
  <c r="N232" i="25"/>
  <c r="U192" i="25"/>
  <c r="P226" i="25"/>
  <c r="U229" i="25"/>
  <c r="R229" i="25"/>
  <c r="O229" i="25"/>
  <c r="AE229" i="25"/>
  <c r="AB229" i="25"/>
  <c r="R232" i="25"/>
  <c r="O232" i="25"/>
  <c r="O192" i="25"/>
  <c r="W182" i="25"/>
  <c r="T182" i="25"/>
  <c r="M182" i="25"/>
  <c r="Y229" i="25"/>
  <c r="V229" i="25"/>
  <c r="S229" i="25"/>
  <c r="P229" i="25"/>
  <c r="AF229" i="25"/>
  <c r="S232" i="25"/>
  <c r="P232" i="25"/>
  <c r="R192" i="25"/>
  <c r="X182" i="25"/>
  <c r="Q182" i="25"/>
  <c r="N182" i="25"/>
  <c r="X192" i="25"/>
  <c r="Q192" i="25"/>
  <c r="N192" i="25"/>
  <c r="T239" i="25"/>
  <c r="AF239" i="25"/>
  <c r="Z239" i="25"/>
  <c r="W239" i="25"/>
  <c r="Q239" i="25"/>
  <c r="U238" i="25"/>
  <c r="R238" i="25"/>
  <c r="O238" i="25"/>
  <c r="X237" i="25"/>
  <c r="Q237" i="25"/>
  <c r="N237" i="25"/>
  <c r="X2" i="25"/>
  <c r="Q214" i="25"/>
  <c r="M214" i="25"/>
  <c r="S214" i="25"/>
  <c r="U227" i="25"/>
  <c r="R227" i="25"/>
  <c r="O227" i="25"/>
  <c r="Z37" i="25"/>
  <c r="X239" i="25"/>
  <c r="N239" i="25"/>
  <c r="AD239" i="25"/>
  <c r="AA239" i="25"/>
  <c r="U239" i="25"/>
  <c r="P238" i="25"/>
  <c r="Y238" i="25"/>
  <c r="V238" i="25"/>
  <c r="S238" i="25"/>
  <c r="O237" i="25"/>
  <c r="U237" i="25"/>
  <c r="R237" i="25"/>
  <c r="AA20" i="25"/>
  <c r="AB1" i="25"/>
  <c r="V28" i="25"/>
  <c r="V158" i="25"/>
  <c r="V23" i="25"/>
  <c r="V25" i="25"/>
  <c r="V22" i="25"/>
  <c r="V24" i="25"/>
  <c r="V27" i="25"/>
  <c r="V26" i="25"/>
  <c r="V231" i="25"/>
  <c r="V29" i="25"/>
  <c r="P214" i="25"/>
  <c r="Y214" i="25"/>
  <c r="U214" i="25"/>
  <c r="W214" i="25"/>
  <c r="N214" i="25"/>
  <c r="Y227" i="25"/>
  <c r="V227" i="25"/>
  <c r="S227" i="25"/>
  <c r="P227" i="25"/>
  <c r="Z42" i="25"/>
  <c r="U231" i="25"/>
  <c r="AB239" i="25"/>
  <c r="R239" i="25"/>
  <c r="O239" i="25"/>
  <c r="AE239" i="25"/>
  <c r="Y239" i="25"/>
  <c r="T238" i="25"/>
  <c r="M238" i="25"/>
  <c r="W238" i="25"/>
  <c r="S237" i="25"/>
  <c r="P237" i="25"/>
  <c r="Y237" i="25"/>
  <c r="V237" i="25"/>
  <c r="Y192" i="25"/>
  <c r="Z15" i="25"/>
  <c r="Z19" i="25"/>
  <c r="Z11" i="25"/>
  <c r="Z14" i="25"/>
  <c r="Z12" i="25"/>
  <c r="Z13" i="25"/>
  <c r="Z10" i="25"/>
  <c r="Z18" i="25"/>
  <c r="Z9" i="25"/>
  <c r="Z16" i="25"/>
  <c r="Z17" i="25"/>
  <c r="X214" i="25"/>
  <c r="T214" i="25"/>
  <c r="R214" i="25"/>
  <c r="M227" i="25"/>
  <c r="Z35" i="25"/>
  <c r="W227" i="25"/>
  <c r="T227" i="25"/>
  <c r="P239" i="25"/>
  <c r="V239" i="25"/>
  <c r="S239" i="25"/>
  <c r="M239" i="25"/>
  <c r="AC239" i="25"/>
  <c r="X238" i="25"/>
  <c r="Q238" i="25"/>
  <c r="N238" i="25"/>
  <c r="W237" i="25"/>
  <c r="T237" i="25"/>
  <c r="M237" i="25"/>
  <c r="Z237" i="25"/>
  <c r="Q232" i="25"/>
  <c r="O214" i="25"/>
  <c r="V214" i="25"/>
  <c r="Q227" i="25"/>
  <c r="N227" i="25"/>
  <c r="X227" i="25"/>
  <c r="Z38" i="25"/>
  <c r="J57" i="39" l="1"/>
  <c r="J47" i="39"/>
  <c r="J54" i="39" s="1"/>
  <c r="U159" i="25"/>
  <c r="V159" i="25"/>
  <c r="W236" i="32"/>
  <c r="U245" i="6"/>
  <c r="X425" i="31"/>
  <c r="N63" i="39"/>
  <c r="N64" i="39" s="1"/>
  <c r="N69" i="39"/>
  <c r="D59" i="42"/>
  <c r="F59" i="42" s="1"/>
  <c r="H59" i="42"/>
  <c r="J59" i="42" s="1"/>
  <c r="J71" i="39"/>
  <c r="AB76" i="31"/>
  <c r="Z62" i="39"/>
  <c r="AB428" i="31"/>
  <c r="X33" i="39"/>
  <c r="Z66" i="39"/>
  <c r="AB429" i="31"/>
  <c r="AC80" i="32"/>
  <c r="AA56" i="39"/>
  <c r="AA45" i="39"/>
  <c r="AC240" i="32"/>
  <c r="AA42" i="39"/>
  <c r="AA41" i="39"/>
  <c r="W519" i="31"/>
  <c r="W426" i="31" s="1"/>
  <c r="U31" i="25"/>
  <c r="AC73" i="31"/>
  <c r="AC74" i="31"/>
  <c r="U232" i="25"/>
  <c r="AB440" i="31"/>
  <c r="AB451" i="31"/>
  <c r="AB444" i="31"/>
  <c r="AB455" i="31"/>
  <c r="AB442" i="31"/>
  <c r="AB441" i="31"/>
  <c r="AB488" i="31"/>
  <c r="AB489" i="31"/>
  <c r="AB450" i="31"/>
  <c r="AB445" i="31"/>
  <c r="Z202" i="25"/>
  <c r="J37" i="39"/>
  <c r="F22" i="39"/>
  <c r="H22" i="39"/>
  <c r="F37" i="39"/>
  <c r="H37" i="39"/>
  <c r="AB1" i="6"/>
  <c r="E22" i="39"/>
  <c r="I22" i="39"/>
  <c r="Z230" i="25"/>
  <c r="Z45" i="25"/>
  <c r="AA86" i="32"/>
  <c r="W56" i="32"/>
  <c r="AB461" i="31"/>
  <c r="AB452" i="31"/>
  <c r="X95" i="31"/>
  <c r="V31" i="25"/>
  <c r="AC27" i="32"/>
  <c r="X235" i="32"/>
  <c r="AA133" i="31"/>
  <c r="Y424" i="31"/>
  <c r="AB484" i="31"/>
  <c r="AB124" i="31"/>
  <c r="Z21" i="25"/>
  <c r="Z41" i="25"/>
  <c r="W71" i="39"/>
  <c r="Z43" i="39"/>
  <c r="D26" i="39"/>
  <c r="L57" i="39"/>
  <c r="L47" i="39"/>
  <c r="L54" i="39" s="1"/>
  <c r="P57" i="39"/>
  <c r="P47" i="39"/>
  <c r="P54" i="39" s="1"/>
  <c r="S57" i="39"/>
  <c r="S47" i="39"/>
  <c r="Q57" i="39"/>
  <c r="Q47" i="39"/>
  <c r="Q54" i="39" s="1"/>
  <c r="V47" i="39"/>
  <c r="V54" i="39" s="1"/>
  <c r="V57" i="39"/>
  <c r="D20" i="39"/>
  <c r="K71" i="39"/>
  <c r="D54" i="42"/>
  <c r="D16" i="42"/>
  <c r="F14" i="42"/>
  <c r="F16" i="42" s="1"/>
  <c r="S52" i="39"/>
  <c r="D35" i="39"/>
  <c r="O47" i="39"/>
  <c r="O54" i="39" s="1"/>
  <c r="O57" i="39"/>
  <c r="T57" i="39"/>
  <c r="T47" i="39"/>
  <c r="T54" i="39" s="1"/>
  <c r="K52" i="39"/>
  <c r="D51" i="42"/>
  <c r="F51" i="42" s="1"/>
  <c r="X57" i="39"/>
  <c r="X47" i="39"/>
  <c r="X54" i="39" s="1"/>
  <c r="U47" i="39"/>
  <c r="U54" i="39" s="1"/>
  <c r="U57" i="39"/>
  <c r="M47" i="39"/>
  <c r="M54" i="39" s="1"/>
  <c r="M57" i="39"/>
  <c r="N47" i="39"/>
  <c r="N54" i="39" s="1"/>
  <c r="N57" i="39"/>
  <c r="D11" i="39"/>
  <c r="K47" i="39"/>
  <c r="D47" i="42"/>
  <c r="F47" i="42" s="1"/>
  <c r="K57" i="39"/>
  <c r="R47" i="39"/>
  <c r="R54" i="39" s="1"/>
  <c r="R57" i="39"/>
  <c r="O241" i="25"/>
  <c r="O160" i="25" s="1"/>
  <c r="V245" i="6"/>
  <c r="Z238" i="25"/>
  <c r="AB512" i="31"/>
  <c r="AB515" i="31"/>
  <c r="AB516" i="31"/>
  <c r="AC321" i="32"/>
  <c r="X68" i="39"/>
  <c r="X69" i="39" s="1"/>
  <c r="X63" i="39"/>
  <c r="Y51" i="39"/>
  <c r="Y52" i="39" s="1"/>
  <c r="Y46" i="39"/>
  <c r="S71" i="39"/>
  <c r="AB242" i="32"/>
  <c r="AB243" i="32"/>
  <c r="AB244" i="32" s="1"/>
  <c r="Z40" i="39" s="1"/>
  <c r="AA432" i="31"/>
  <c r="AA433" i="31" s="1"/>
  <c r="Y59" i="39" s="1"/>
  <c r="AA431" i="31"/>
  <c r="V328" i="32"/>
  <c r="V237" i="32" s="1"/>
  <c r="W319" i="32"/>
  <c r="W318" i="32"/>
  <c r="X31" i="32"/>
  <c r="X39" i="32"/>
  <c r="X35" i="32"/>
  <c r="X34" i="32"/>
  <c r="X38" i="32"/>
  <c r="X33" i="32"/>
  <c r="X37" i="32"/>
  <c r="X40" i="32"/>
  <c r="X36" i="32"/>
  <c r="X32" i="32"/>
  <c r="AD14" i="32"/>
  <c r="AD17" i="32"/>
  <c r="AD16" i="32"/>
  <c r="AD15" i="32"/>
  <c r="Z2" i="32"/>
  <c r="Y55" i="32"/>
  <c r="Y235" i="32" s="1"/>
  <c r="X50" i="32"/>
  <c r="X51" i="32"/>
  <c r="X30" i="32"/>
  <c r="X41" i="32"/>
  <c r="X44" i="32"/>
  <c r="X45" i="32"/>
  <c r="X54" i="32"/>
  <c r="X29" i="32"/>
  <c r="X49" i="32"/>
  <c r="X42" i="32"/>
  <c r="X43" i="32"/>
  <c r="X48" i="32"/>
  <c r="X28" i="32"/>
  <c r="X46" i="32"/>
  <c r="X47" i="32"/>
  <c r="X52" i="32"/>
  <c r="X53" i="32"/>
  <c r="AC309" i="32"/>
  <c r="AA317" i="32"/>
  <c r="AC297" i="32"/>
  <c r="AC302" i="32"/>
  <c r="AC289" i="32"/>
  <c r="AC269" i="32"/>
  <c r="AB294" i="32"/>
  <c r="AB84" i="32"/>
  <c r="AB283" i="32" s="1"/>
  <c r="AB81" i="32"/>
  <c r="AB83" i="32"/>
  <c r="AB82" i="32"/>
  <c r="AB314" i="32" s="1"/>
  <c r="AC284" i="32"/>
  <c r="AC293" i="32"/>
  <c r="AD261" i="32"/>
  <c r="AD19" i="32"/>
  <c r="AD23" i="32"/>
  <c r="AD11" i="32"/>
  <c r="AD298" i="32" s="1"/>
  <c r="AD13" i="32"/>
  <c r="AD21" i="32"/>
  <c r="AD9" i="32"/>
  <c r="AD24" i="32"/>
  <c r="AD254" i="32" s="1"/>
  <c r="AD265" i="32"/>
  <c r="AD12" i="32"/>
  <c r="AD20" i="32"/>
  <c r="AD22" i="32"/>
  <c r="AD251" i="32" s="1"/>
  <c r="AD260" i="32"/>
  <c r="AD10" i="32"/>
  <c r="AD282" i="32"/>
  <c r="AD25" i="32"/>
  <c r="AD255" i="32" s="1"/>
  <c r="AD275" i="32"/>
  <c r="AD286" i="32"/>
  <c r="AD270" i="32"/>
  <c r="AD18" i="32"/>
  <c r="AC254" i="32"/>
  <c r="AC250" i="32"/>
  <c r="AC262" i="32"/>
  <c r="AC286" i="32"/>
  <c r="AC287" i="32"/>
  <c r="AF1" i="32"/>
  <c r="AF26" i="32" s="1"/>
  <c r="AD65" i="32"/>
  <c r="AD58" i="32"/>
  <c r="AD64" i="32"/>
  <c r="AD241" i="32" s="1"/>
  <c r="AD72" i="32"/>
  <c r="AD75" i="32"/>
  <c r="AD57" i="32"/>
  <c r="AD61" i="32"/>
  <c r="AD69" i="32"/>
  <c r="AD60" i="32"/>
  <c r="AD66" i="32"/>
  <c r="AD73" i="32"/>
  <c r="AD67" i="32"/>
  <c r="AB49" i="39" s="1"/>
  <c r="AD62" i="32"/>
  <c r="AD70" i="32"/>
  <c r="AD63" i="32"/>
  <c r="AD68" i="32"/>
  <c r="AD239" i="32" s="1"/>
  <c r="AD59" i="32"/>
  <c r="AD74" i="32"/>
  <c r="AD71" i="32"/>
  <c r="AC255" i="32"/>
  <c r="AC313" i="32"/>
  <c r="AC277" i="32"/>
  <c r="AC303" i="32"/>
  <c r="AC252" i="32"/>
  <c r="AA508" i="31"/>
  <c r="AA505" i="31"/>
  <c r="AC104" i="31"/>
  <c r="AC109" i="31"/>
  <c r="AC98" i="31"/>
  <c r="AC99" i="31"/>
  <c r="AC105" i="31"/>
  <c r="AC107" i="31"/>
  <c r="AC102" i="31"/>
  <c r="AC100" i="31"/>
  <c r="AC101" i="31"/>
  <c r="AC103" i="31"/>
  <c r="AC108" i="31"/>
  <c r="AC106" i="31"/>
  <c r="AB493" i="31"/>
  <c r="AC54" i="31"/>
  <c r="AC53" i="31"/>
  <c r="AC20" i="31"/>
  <c r="AC43" i="31"/>
  <c r="AC48" i="31"/>
  <c r="AC39" i="31"/>
  <c r="AC17" i="31"/>
  <c r="AC29" i="31"/>
  <c r="AC47" i="31"/>
  <c r="AC24" i="31"/>
  <c r="AC31" i="31"/>
  <c r="AC18" i="31"/>
  <c r="AC42" i="31"/>
  <c r="AC33" i="31"/>
  <c r="AC12" i="31"/>
  <c r="AC57" i="31"/>
  <c r="AC13" i="31"/>
  <c r="AC46" i="31"/>
  <c r="AC23" i="31"/>
  <c r="AC25" i="31"/>
  <c r="AC19" i="31"/>
  <c r="AC52" i="31"/>
  <c r="AC49" i="31"/>
  <c r="AC45" i="31"/>
  <c r="AC15" i="31"/>
  <c r="AC56" i="31"/>
  <c r="AC38" i="31"/>
  <c r="AC16" i="31"/>
  <c r="AC22" i="31"/>
  <c r="AC27" i="31"/>
  <c r="AC50" i="31"/>
  <c r="AC40" i="31"/>
  <c r="AC35" i="31"/>
  <c r="AC14" i="31"/>
  <c r="AC44" i="31"/>
  <c r="AC30" i="31"/>
  <c r="AC55" i="31"/>
  <c r="AC28" i="31"/>
  <c r="AC36" i="31"/>
  <c r="AC32" i="31"/>
  <c r="AC21" i="31"/>
  <c r="AC58" i="31"/>
  <c r="AC41" i="31"/>
  <c r="AC51" i="31"/>
  <c r="AC26" i="31"/>
  <c r="AC37" i="31"/>
  <c r="AC34" i="31"/>
  <c r="AB498" i="31"/>
  <c r="AB466" i="31"/>
  <c r="AB500" i="31"/>
  <c r="AB468" i="31"/>
  <c r="X470" i="31"/>
  <c r="X509" i="31"/>
  <c r="AB494" i="31"/>
  <c r="X510" i="31"/>
  <c r="AB127" i="31"/>
  <c r="AB485" i="31"/>
  <c r="AB126" i="31"/>
  <c r="AB505" i="31" s="1"/>
  <c r="AB125" i="31"/>
  <c r="Y86" i="31"/>
  <c r="Y82" i="31"/>
  <c r="Y477" i="31" s="1"/>
  <c r="Y92" i="31"/>
  <c r="Y77" i="31"/>
  <c r="Y88" i="31"/>
  <c r="Y80" i="31"/>
  <c r="Y475" i="31" s="1"/>
  <c r="Y78" i="31"/>
  <c r="Y473" i="31" s="1"/>
  <c r="Y81" i="31"/>
  <c r="Y476" i="31" s="1"/>
  <c r="Y93" i="31"/>
  <c r="Y90" i="31"/>
  <c r="Y87" i="31"/>
  <c r="Y85" i="31"/>
  <c r="Y460" i="31" s="1"/>
  <c r="Y91" i="31"/>
  <c r="Y83" i="31"/>
  <c r="Y478" i="31" s="1"/>
  <c r="Y79" i="31"/>
  <c r="Y474" i="31" s="1"/>
  <c r="Y89" i="31"/>
  <c r="Y84" i="31"/>
  <c r="Y480" i="31" s="1"/>
  <c r="X460" i="31"/>
  <c r="X517" i="31"/>
  <c r="X474" i="31"/>
  <c r="AD75" i="31"/>
  <c r="AE1" i="31"/>
  <c r="AC61" i="31"/>
  <c r="AC62" i="31"/>
  <c r="AC60" i="31"/>
  <c r="AC63" i="31"/>
  <c r="AC9" i="31"/>
  <c r="AC10" i="31"/>
  <c r="AC69" i="31"/>
  <c r="AC11" i="31"/>
  <c r="AC72" i="31"/>
  <c r="AC59" i="31"/>
  <c r="AC71" i="31"/>
  <c r="AC66" i="31"/>
  <c r="AC65" i="31"/>
  <c r="AC64" i="31"/>
  <c r="AC68" i="31"/>
  <c r="AC67" i="31"/>
  <c r="AC70" i="31"/>
  <c r="AB504" i="31"/>
  <c r="AC113" i="31"/>
  <c r="AC96" i="31"/>
  <c r="AC112" i="31"/>
  <c r="AA67" i="39" s="1"/>
  <c r="AC97" i="31"/>
  <c r="AC119" i="31"/>
  <c r="AC120" i="31"/>
  <c r="AC118" i="31"/>
  <c r="AC117" i="31"/>
  <c r="AC115" i="31"/>
  <c r="AC110" i="31"/>
  <c r="AC116" i="31"/>
  <c r="AC111" i="31"/>
  <c r="AC114" i="31"/>
  <c r="Z94" i="31"/>
  <c r="Z424" i="31" s="1"/>
  <c r="AA2" i="31"/>
  <c r="S241" i="25"/>
  <c r="S160" i="25" s="1"/>
  <c r="P241" i="25"/>
  <c r="P160" i="25" s="1"/>
  <c r="R241" i="25"/>
  <c r="R160" i="25" s="1"/>
  <c r="N241" i="25"/>
  <c r="N160" i="25" s="1"/>
  <c r="Z216" i="25"/>
  <c r="Z214" i="25"/>
  <c r="T241" i="25"/>
  <c r="T160" i="25" s="1"/>
  <c r="M241" i="25"/>
  <c r="M160" i="25" s="1"/>
  <c r="Q241" i="25"/>
  <c r="Q160" i="25" s="1"/>
  <c r="Z182" i="25"/>
  <c r="V232" i="25"/>
  <c r="AA35" i="25"/>
  <c r="AA32" i="25"/>
  <c r="AA37" i="25"/>
  <c r="AA36" i="25"/>
  <c r="AA34" i="25"/>
  <c r="AA38" i="25"/>
  <c r="AA39" i="25"/>
  <c r="W23" i="25"/>
  <c r="W25" i="25"/>
  <c r="W22" i="25"/>
  <c r="W24" i="25"/>
  <c r="W27" i="25"/>
  <c r="W26" i="25"/>
  <c r="W158" i="25"/>
  <c r="W29" i="25"/>
  <c r="W28" i="25"/>
  <c r="Z226" i="25"/>
  <c r="AA15" i="25"/>
  <c r="AA19" i="25"/>
  <c r="AA9" i="25"/>
  <c r="AA16" i="25"/>
  <c r="AA17" i="25"/>
  <c r="AA14" i="25"/>
  <c r="AA12" i="25"/>
  <c r="AA18" i="25"/>
  <c r="AA13" i="25"/>
  <c r="AA10" i="25"/>
  <c r="AA11" i="25"/>
  <c r="AA42" i="25"/>
  <c r="Z227" i="25"/>
  <c r="Z192" i="25"/>
  <c r="AB20" i="25"/>
  <c r="AC1" i="25"/>
  <c r="Y2" i="25"/>
  <c r="Y2" i="6"/>
  <c r="D58" i="42" l="1"/>
  <c r="W159" i="25"/>
  <c r="X236" i="32"/>
  <c r="D55" i="42"/>
  <c r="F55" i="42" s="1"/>
  <c r="N71" i="39"/>
  <c r="U241" i="25"/>
  <c r="U160" i="25" s="1"/>
  <c r="AC451" i="31"/>
  <c r="AC76" i="31"/>
  <c r="AA66" i="39"/>
  <c r="AC429" i="31"/>
  <c r="Y28" i="39"/>
  <c r="Y33" i="39"/>
  <c r="AA62" i="39"/>
  <c r="AC428" i="31"/>
  <c r="AD80" i="32"/>
  <c r="AB45" i="39"/>
  <c r="AD240" i="32"/>
  <c r="AB56" i="39"/>
  <c r="AB42" i="39"/>
  <c r="AB41" i="39"/>
  <c r="X519" i="31"/>
  <c r="X426" i="31" s="1"/>
  <c r="AD73" i="31"/>
  <c r="AD74" i="31"/>
  <c r="AC440" i="31"/>
  <c r="AB279" i="32"/>
  <c r="AC452" i="31"/>
  <c r="AC444" i="31"/>
  <c r="AC489" i="31"/>
  <c r="AC441" i="31"/>
  <c r="AC442" i="31"/>
  <c r="AC455" i="31"/>
  <c r="AC461" i="31"/>
  <c r="AA202" i="25"/>
  <c r="AC1" i="6"/>
  <c r="AA230" i="25"/>
  <c r="AA45" i="25"/>
  <c r="AC450" i="31"/>
  <c r="AC445" i="31"/>
  <c r="X56" i="32"/>
  <c r="Y95" i="31"/>
  <c r="W31" i="25"/>
  <c r="AD27" i="32"/>
  <c r="AB86" i="32"/>
  <c r="AB508" i="31"/>
  <c r="AB133" i="31"/>
  <c r="AC124" i="31"/>
  <c r="AA21" i="25"/>
  <c r="AA41" i="25"/>
  <c r="AC243" i="32"/>
  <c r="AC244" i="32" s="1"/>
  <c r="AA40" i="39" s="1"/>
  <c r="Z46" i="39"/>
  <c r="Z51" i="39"/>
  <c r="Z52" i="39" s="1"/>
  <c r="Y47" i="39"/>
  <c r="Y54" i="39" s="1"/>
  <c r="Y57" i="39"/>
  <c r="K54" i="39"/>
  <c r="D46" i="42"/>
  <c r="F58" i="42"/>
  <c r="F60" i="42" s="1"/>
  <c r="D60" i="42"/>
  <c r="AA43" i="39"/>
  <c r="S54" i="39"/>
  <c r="X64" i="39"/>
  <c r="F54" i="42"/>
  <c r="D50" i="42"/>
  <c r="W245" i="6"/>
  <c r="AA237" i="25"/>
  <c r="AA196" i="25"/>
  <c r="AA238" i="25"/>
  <c r="V241" i="25"/>
  <c r="V160" i="25" s="1"/>
  <c r="AC512" i="31"/>
  <c r="AC515" i="31"/>
  <c r="AC516" i="31"/>
  <c r="AD321" i="32"/>
  <c r="Y68" i="39"/>
  <c r="Y69" i="39" s="1"/>
  <c r="Y63" i="39"/>
  <c r="Y64" i="39" s="1"/>
  <c r="AC242" i="32"/>
  <c r="AB431" i="31"/>
  <c r="AB432" i="31"/>
  <c r="AB433" i="31" s="1"/>
  <c r="Z59" i="39" s="1"/>
  <c r="W328" i="32"/>
  <c r="W237" i="32" s="1"/>
  <c r="AB317" i="32"/>
  <c r="X318" i="32"/>
  <c r="Y33" i="32"/>
  <c r="Y37" i="32"/>
  <c r="Y40" i="32"/>
  <c r="Y36" i="32"/>
  <c r="Y32" i="32"/>
  <c r="Y31" i="32"/>
  <c r="Y39" i="32"/>
  <c r="Y35" i="32"/>
  <c r="Y34" i="32"/>
  <c r="Y38" i="32"/>
  <c r="AE15" i="32"/>
  <c r="AE14" i="32"/>
  <c r="AE17" i="32"/>
  <c r="AE16" i="32"/>
  <c r="X319" i="32"/>
  <c r="Y28" i="32"/>
  <c r="Y43" i="32"/>
  <c r="Y48" i="32"/>
  <c r="Y49" i="32"/>
  <c r="Y42" i="32"/>
  <c r="Y52" i="32"/>
  <c r="Y53" i="32"/>
  <c r="Y46" i="32"/>
  <c r="Y47" i="32"/>
  <c r="Y30" i="32"/>
  <c r="Y41" i="32"/>
  <c r="Y50" i="32"/>
  <c r="Y51" i="32"/>
  <c r="Y54" i="32"/>
  <c r="Y29" i="32"/>
  <c r="Y44" i="32"/>
  <c r="Y45" i="32"/>
  <c r="Z55" i="32"/>
  <c r="AA2" i="32"/>
  <c r="AD287" i="32"/>
  <c r="AD309" i="32"/>
  <c r="AI79" i="32"/>
  <c r="AI26" i="32"/>
  <c r="AD293" i="32"/>
  <c r="AD269" i="32"/>
  <c r="AD284" i="32"/>
  <c r="AD313" i="32"/>
  <c r="AD277" i="32"/>
  <c r="AD250" i="32"/>
  <c r="AD262" i="32"/>
  <c r="AE13" i="32"/>
  <c r="AE21" i="32"/>
  <c r="AE9" i="32"/>
  <c r="AE24" i="32"/>
  <c r="AE254" i="32" s="1"/>
  <c r="AE265" i="32"/>
  <c r="AE12" i="32"/>
  <c r="AE20" i="32"/>
  <c r="AE22" i="32"/>
  <c r="AE251" i="32" s="1"/>
  <c r="AE260" i="32"/>
  <c r="AE10" i="32"/>
  <c r="AE282" i="32"/>
  <c r="AE25" i="32"/>
  <c r="AE275" i="32"/>
  <c r="AE270" i="32"/>
  <c r="AE18" i="32"/>
  <c r="AE307" i="32" s="1"/>
  <c r="AE261" i="32"/>
  <c r="AE19" i="32"/>
  <c r="AE23" i="32"/>
  <c r="AE262" i="32"/>
  <c r="AE11" i="32"/>
  <c r="AE298" i="32" s="1"/>
  <c r="AE65" i="32"/>
  <c r="AE68" i="32"/>
  <c r="AE239" i="32" s="1"/>
  <c r="AE57" i="32"/>
  <c r="AE61" i="32"/>
  <c r="AE69" i="32"/>
  <c r="AE75" i="32"/>
  <c r="AE60" i="32"/>
  <c r="AE73" i="32"/>
  <c r="AE71" i="32"/>
  <c r="AE62" i="32"/>
  <c r="AE70" i="32"/>
  <c r="AE63" i="32"/>
  <c r="AE59" i="32"/>
  <c r="AE67" i="32"/>
  <c r="AC49" i="39" s="1"/>
  <c r="AE74" i="32"/>
  <c r="AE72" i="32"/>
  <c r="AE58" i="32"/>
  <c r="AE66" i="32"/>
  <c r="AE64" i="32"/>
  <c r="AE241" i="32" s="1"/>
  <c r="AC294" i="32"/>
  <c r="AC82" i="32"/>
  <c r="AC314" i="32" s="1"/>
  <c r="AC84" i="32"/>
  <c r="AC283" i="32" s="1"/>
  <c r="AC81" i="32"/>
  <c r="AC83" i="32"/>
  <c r="AD307" i="32"/>
  <c r="AD285" i="32"/>
  <c r="AD297" i="32"/>
  <c r="AD302" i="32"/>
  <c r="AD289" i="32"/>
  <c r="AD303" i="32"/>
  <c r="AD252" i="32"/>
  <c r="AC488" i="31"/>
  <c r="AD103" i="31"/>
  <c r="AD108" i="31"/>
  <c r="AD102" i="31"/>
  <c r="AD104" i="31"/>
  <c r="AD106" i="31"/>
  <c r="AD109" i="31"/>
  <c r="AD99" i="31"/>
  <c r="AD105" i="31"/>
  <c r="AD107" i="31"/>
  <c r="AD98" i="31"/>
  <c r="AD100" i="31"/>
  <c r="AD101" i="31"/>
  <c r="AC493" i="31"/>
  <c r="AC484" i="31"/>
  <c r="AD53" i="31"/>
  <c r="AD54" i="31"/>
  <c r="AD20" i="31"/>
  <c r="AD40" i="31"/>
  <c r="AD35" i="31"/>
  <c r="AD14" i="31"/>
  <c r="AD44" i="31"/>
  <c r="AD57" i="31"/>
  <c r="AD55" i="31"/>
  <c r="AD28" i="31"/>
  <c r="AD36" i="31"/>
  <c r="AD32" i="31"/>
  <c r="AD21" i="31"/>
  <c r="AD41" i="31"/>
  <c r="AD51" i="31"/>
  <c r="AD23" i="31"/>
  <c r="AD50" i="31"/>
  <c r="AD43" i="31"/>
  <c r="AD49" i="31"/>
  <c r="AD39" i="31"/>
  <c r="AD17" i="31"/>
  <c r="AD47" i="31"/>
  <c r="AD24" i="31"/>
  <c r="AD18" i="31"/>
  <c r="AD27" i="31"/>
  <c r="AD25" i="31"/>
  <c r="AD42" i="31"/>
  <c r="AD48" i="31"/>
  <c r="AD33" i="31"/>
  <c r="AD52" i="31"/>
  <c r="AD29" i="31"/>
  <c r="AD12" i="31"/>
  <c r="AD56" i="31"/>
  <c r="AD30" i="31"/>
  <c r="AD13" i="31"/>
  <c r="AD58" i="31"/>
  <c r="AD31" i="31"/>
  <c r="AD19" i="31"/>
  <c r="AD45" i="31"/>
  <c r="AD15" i="31"/>
  <c r="AD38" i="31"/>
  <c r="AD16" i="31"/>
  <c r="AD22" i="31"/>
  <c r="AD46" i="31"/>
  <c r="AD37" i="31"/>
  <c r="AD34" i="31"/>
  <c r="AD26" i="31"/>
  <c r="AC498" i="31"/>
  <c r="AC466" i="31"/>
  <c r="AC500" i="31"/>
  <c r="AC468" i="31"/>
  <c r="Y470" i="31"/>
  <c r="AC504" i="31"/>
  <c r="AD69" i="31"/>
  <c r="AD72" i="31"/>
  <c r="AD71" i="31"/>
  <c r="AD66" i="31"/>
  <c r="AD65" i="31"/>
  <c r="AD64" i="31"/>
  <c r="AD68" i="31"/>
  <c r="AD59" i="31"/>
  <c r="AD67" i="31"/>
  <c r="AD70" i="31"/>
  <c r="AD11" i="31"/>
  <c r="AD60" i="31"/>
  <c r="AD61" i="31"/>
  <c r="AD10" i="31"/>
  <c r="AD62" i="31"/>
  <c r="AD63" i="31"/>
  <c r="AD9" i="31"/>
  <c r="Y510" i="31"/>
  <c r="AA94" i="31"/>
  <c r="AB2" i="31"/>
  <c r="AC494" i="31"/>
  <c r="AD97" i="31"/>
  <c r="AD119" i="31"/>
  <c r="AD120" i="31"/>
  <c r="AD118" i="31"/>
  <c r="AD117" i="31"/>
  <c r="AD115" i="31"/>
  <c r="AD110" i="31"/>
  <c r="AD116" i="31"/>
  <c r="AD111" i="31"/>
  <c r="AD96" i="31"/>
  <c r="AD114" i="31"/>
  <c r="AD113" i="31"/>
  <c r="AD112" i="31"/>
  <c r="AB67" i="39" s="1"/>
  <c r="Z86" i="31"/>
  <c r="Z82" i="31"/>
  <c r="Z477" i="31" s="1"/>
  <c r="Z92" i="31"/>
  <c r="Z77" i="31"/>
  <c r="Z90" i="31"/>
  <c r="Z81" i="31"/>
  <c r="Z93" i="31"/>
  <c r="Z83" i="31"/>
  <c r="Z478" i="31" s="1"/>
  <c r="Z91" i="31"/>
  <c r="Z79" i="31"/>
  <c r="Z474" i="31" s="1"/>
  <c r="Z85" i="31"/>
  <c r="Z460" i="31" s="1"/>
  <c r="Z84" i="31"/>
  <c r="Z480" i="31" s="1"/>
  <c r="Z89" i="31"/>
  <c r="Z88" i="31"/>
  <c r="Z80" i="31"/>
  <c r="Z475" i="31" s="1"/>
  <c r="Z87" i="31"/>
  <c r="Z78" i="31"/>
  <c r="Z473" i="31" s="1"/>
  <c r="AE75" i="31"/>
  <c r="AF1" i="31"/>
  <c r="AC126" i="31"/>
  <c r="AC125" i="31"/>
  <c r="AC127" i="31"/>
  <c r="AC485" i="31"/>
  <c r="Y509" i="31"/>
  <c r="AA214" i="25"/>
  <c r="AA182" i="25"/>
  <c r="AC20" i="25"/>
  <c r="AD1" i="25"/>
  <c r="AA216" i="25"/>
  <c r="W232" i="25"/>
  <c r="AB42" i="25"/>
  <c r="AB18" i="25"/>
  <c r="AB9" i="25"/>
  <c r="AB13" i="25"/>
  <c r="AB182" i="25" s="1"/>
  <c r="AB14" i="25"/>
  <c r="AB10" i="25"/>
  <c r="AB17" i="25"/>
  <c r="AB11" i="25"/>
  <c r="AB16" i="25"/>
  <c r="AB15" i="25"/>
  <c r="AB19" i="25"/>
  <c r="AB12" i="25"/>
  <c r="AA192" i="25"/>
  <c r="AA227" i="25"/>
  <c r="AA226" i="25"/>
  <c r="W231" i="25"/>
  <c r="Y30" i="25"/>
  <c r="Z2" i="25"/>
  <c r="AB37" i="25"/>
  <c r="AB36" i="25"/>
  <c r="AB34" i="25"/>
  <c r="AB38" i="25"/>
  <c r="AB39" i="25"/>
  <c r="AB35" i="25"/>
  <c r="AB32" i="25"/>
  <c r="X22" i="25"/>
  <c r="X24" i="25"/>
  <c r="X27" i="25"/>
  <c r="X26" i="25"/>
  <c r="X231" i="25"/>
  <c r="X29" i="25"/>
  <c r="X28" i="25"/>
  <c r="X23" i="25"/>
  <c r="X25" i="25"/>
  <c r="X158" i="25"/>
  <c r="Z2" i="6"/>
  <c r="X159" i="25" l="1"/>
  <c r="F56" i="42"/>
  <c r="D56" i="42"/>
  <c r="AD76" i="31"/>
  <c r="AE80" i="32"/>
  <c r="AB62" i="39"/>
  <c r="AD428" i="31"/>
  <c r="Z28" i="39"/>
  <c r="AB66" i="39"/>
  <c r="AD429" i="31"/>
  <c r="Z33" i="39"/>
  <c r="AC41" i="39"/>
  <c r="AC56" i="39"/>
  <c r="AC42" i="39"/>
  <c r="AE240" i="32"/>
  <c r="AC45" i="39"/>
  <c r="Y519" i="31"/>
  <c r="Y426" i="31" s="1"/>
  <c r="AE74" i="31"/>
  <c r="AE73" i="31"/>
  <c r="AC505" i="31"/>
  <c r="AD440" i="31"/>
  <c r="AD451" i="31"/>
  <c r="W241" i="25"/>
  <c r="W160" i="25" s="1"/>
  <c r="AB202" i="25"/>
  <c r="AD1" i="6"/>
  <c r="AB230" i="25"/>
  <c r="AB45" i="25"/>
  <c r="AC133" i="31"/>
  <c r="AD455" i="31"/>
  <c r="Y56" i="32"/>
  <c r="Z95" i="31"/>
  <c r="X31" i="25"/>
  <c r="Z235" i="32"/>
  <c r="AC86" i="32"/>
  <c r="AE27" i="32"/>
  <c r="AA424" i="31"/>
  <c r="AD452" i="31"/>
  <c r="AD124" i="31"/>
  <c r="AB41" i="25"/>
  <c r="AB21" i="25"/>
  <c r="X71" i="39"/>
  <c r="Z57" i="39"/>
  <c r="Z47" i="39"/>
  <c r="Y71" i="39"/>
  <c r="AB43" i="39"/>
  <c r="D15" i="39"/>
  <c r="D30" i="39"/>
  <c r="D48" i="42"/>
  <c r="F46" i="42"/>
  <c r="F48" i="42" s="1"/>
  <c r="F50" i="42"/>
  <c r="F52" i="42" s="1"/>
  <c r="D52" i="42"/>
  <c r="AD442" i="31"/>
  <c r="AD461" i="31"/>
  <c r="X245" i="6"/>
  <c r="AB238" i="25"/>
  <c r="AB237" i="25"/>
  <c r="AB196" i="25"/>
  <c r="AD515" i="31"/>
  <c r="AD516" i="31"/>
  <c r="AD512" i="31"/>
  <c r="AE321" i="32"/>
  <c r="Z68" i="39"/>
  <c r="Z69" i="39" s="1"/>
  <c r="Z63" i="39"/>
  <c r="Z64" i="39" s="1"/>
  <c r="AA46" i="39"/>
  <c r="AA51" i="39"/>
  <c r="AD242" i="32"/>
  <c r="AD243" i="32"/>
  <c r="AD244" i="32" s="1"/>
  <c r="AB40" i="39" s="1"/>
  <c r="AC431" i="31"/>
  <c r="AC432" i="31"/>
  <c r="AC433" i="31" s="1"/>
  <c r="AA59" i="39" s="1"/>
  <c r="L37" i="35"/>
  <c r="L38" i="35"/>
  <c r="AD489" i="31"/>
  <c r="AD450" i="31"/>
  <c r="AD444" i="31"/>
  <c r="AD441" i="31"/>
  <c r="AD468" i="31"/>
  <c r="AD445" i="31"/>
  <c r="AE309" i="32"/>
  <c r="X328" i="32"/>
  <c r="X237" i="32" s="1"/>
  <c r="Y318" i="32"/>
  <c r="AC279" i="32"/>
  <c r="Z34" i="32"/>
  <c r="Z38" i="32"/>
  <c r="Z33" i="32"/>
  <c r="Z37" i="32"/>
  <c r="Z40" i="32"/>
  <c r="Z36" i="32"/>
  <c r="Z32" i="32"/>
  <c r="Z31" i="32"/>
  <c r="Z39" i="32"/>
  <c r="Z35" i="32"/>
  <c r="AF16" i="32"/>
  <c r="AF15" i="32"/>
  <c r="AF14" i="32"/>
  <c r="AF17" i="32"/>
  <c r="Z28" i="32"/>
  <c r="Z53" i="32"/>
  <c r="Z46" i="32"/>
  <c r="Z47" i="32"/>
  <c r="Z43" i="32"/>
  <c r="Z41" i="32"/>
  <c r="Z50" i="32"/>
  <c r="Z51" i="32"/>
  <c r="Z52" i="32"/>
  <c r="Z29" i="32"/>
  <c r="Z44" i="32"/>
  <c r="Z45" i="32"/>
  <c r="Z30" i="32"/>
  <c r="Z48" i="32"/>
  <c r="Z49" i="32"/>
  <c r="Z42" i="32"/>
  <c r="Z54" i="32"/>
  <c r="Y319" i="32"/>
  <c r="AB2" i="32"/>
  <c r="AA55" i="32"/>
  <c r="AE284" i="32"/>
  <c r="AC317" i="32"/>
  <c r="AE255" i="32"/>
  <c r="AE313" i="32"/>
  <c r="AE277" i="32"/>
  <c r="AE250" i="32"/>
  <c r="AA279" i="32"/>
  <c r="AA283" i="32"/>
  <c r="AD294" i="32"/>
  <c r="AD82" i="32"/>
  <c r="AD314" i="32" s="1"/>
  <c r="AD81" i="32"/>
  <c r="AD84" i="32"/>
  <c r="AD283" i="32" s="1"/>
  <c r="AD83" i="32"/>
  <c r="AE252" i="32"/>
  <c r="AE285" i="32"/>
  <c r="AE297" i="32"/>
  <c r="AE302" i="32"/>
  <c r="AE289" i="32"/>
  <c r="AE303" i="32"/>
  <c r="AF22" i="32"/>
  <c r="AF10" i="32"/>
  <c r="AF282" i="32"/>
  <c r="AF285" i="32"/>
  <c r="AF25" i="32"/>
  <c r="AF275" i="32"/>
  <c r="AF18" i="32"/>
  <c r="AF307" i="32" s="1"/>
  <c r="AF261" i="32"/>
  <c r="AF9" i="32"/>
  <c r="AF19" i="32"/>
  <c r="AF23" i="32"/>
  <c r="AF252" i="32" s="1"/>
  <c r="AF11" i="32"/>
  <c r="AF13" i="32"/>
  <c r="AF21" i="32"/>
  <c r="AF250" i="32" s="1"/>
  <c r="AF277" i="32"/>
  <c r="AF24" i="32"/>
  <c r="AF265" i="32"/>
  <c r="AF12" i="32"/>
  <c r="AF20" i="32"/>
  <c r="AF313" i="32" s="1"/>
  <c r="AE293" i="32"/>
  <c r="AE269" i="32"/>
  <c r="AF65" i="32"/>
  <c r="AF69" i="32"/>
  <c r="AF75" i="32"/>
  <c r="AF60" i="32"/>
  <c r="AF62" i="32"/>
  <c r="AF70" i="32"/>
  <c r="AF63" i="32"/>
  <c r="AF66" i="32"/>
  <c r="AF59" i="32"/>
  <c r="AF74" i="32"/>
  <c r="AF72" i="32"/>
  <c r="AF58" i="32"/>
  <c r="AF64" i="32"/>
  <c r="AF241" i="32" s="1"/>
  <c r="AF71" i="32"/>
  <c r="AF68" i="32"/>
  <c r="AF239" i="32" s="1"/>
  <c r="AF57" i="32"/>
  <c r="AF73" i="32"/>
  <c r="AF67" i="32"/>
  <c r="AD49" i="39" s="1"/>
  <c r="AF61" i="32"/>
  <c r="AE286" i="32"/>
  <c r="AE287" i="32"/>
  <c r="AC508" i="31"/>
  <c r="AE105" i="31"/>
  <c r="AE98" i="31"/>
  <c r="AE100" i="31"/>
  <c r="AE99" i="31"/>
  <c r="AE101" i="31"/>
  <c r="AE107" i="31"/>
  <c r="AE108" i="31"/>
  <c r="AE102" i="31"/>
  <c r="AE103" i="31"/>
  <c r="AE104" i="31"/>
  <c r="AE106" i="31"/>
  <c r="AE109" i="31"/>
  <c r="AD493" i="31"/>
  <c r="AD488" i="31"/>
  <c r="AE53" i="31"/>
  <c r="AE20" i="31"/>
  <c r="AE54" i="31"/>
  <c r="AE19" i="31"/>
  <c r="AE45" i="31"/>
  <c r="AE15" i="31"/>
  <c r="AE38" i="31"/>
  <c r="AE24" i="31"/>
  <c r="AE16" i="31"/>
  <c r="AE22" i="31"/>
  <c r="AE27" i="31"/>
  <c r="AE40" i="31"/>
  <c r="AE25" i="31"/>
  <c r="AE14" i="31"/>
  <c r="AE44" i="31"/>
  <c r="AE47" i="31"/>
  <c r="AE36" i="31"/>
  <c r="AE58" i="31"/>
  <c r="AE41" i="31"/>
  <c r="AE23" i="31"/>
  <c r="AE50" i="31"/>
  <c r="AE43" i="31"/>
  <c r="AE49" i="31"/>
  <c r="AE39" i="31"/>
  <c r="AE17" i="31"/>
  <c r="AE32" i="31"/>
  <c r="AE18" i="31"/>
  <c r="AE46" i="31"/>
  <c r="AE51" i="31"/>
  <c r="AE42" i="31"/>
  <c r="AE48" i="31"/>
  <c r="AE33" i="31"/>
  <c r="AE52" i="31"/>
  <c r="AE35" i="31"/>
  <c r="AE29" i="31"/>
  <c r="AE12" i="31"/>
  <c r="AE56" i="31"/>
  <c r="AE57" i="31"/>
  <c r="AE30" i="31"/>
  <c r="AE13" i="31"/>
  <c r="AE55" i="31"/>
  <c r="AE28" i="31"/>
  <c r="AE21" i="31"/>
  <c r="AE31" i="31"/>
  <c r="AE37" i="31"/>
  <c r="AE26" i="31"/>
  <c r="AE34" i="31"/>
  <c r="AD494" i="31"/>
  <c r="AD484" i="31"/>
  <c r="AD498" i="31"/>
  <c r="AD466" i="31"/>
  <c r="Z509" i="31"/>
  <c r="Z476" i="31"/>
  <c r="Z470" i="31"/>
  <c r="AD500" i="31"/>
  <c r="Z510" i="31"/>
  <c r="AD125" i="31"/>
  <c r="AD127" i="31"/>
  <c r="AD485" i="31"/>
  <c r="AD126" i="31"/>
  <c r="AF75" i="31"/>
  <c r="AB94" i="31"/>
  <c r="AC2" i="31"/>
  <c r="AA92" i="31"/>
  <c r="AA77" i="31"/>
  <c r="AA86" i="31"/>
  <c r="AA82" i="31"/>
  <c r="AA477" i="31" s="1"/>
  <c r="AA91" i="31"/>
  <c r="AA90" i="31"/>
  <c r="AA79" i="31"/>
  <c r="AA474" i="31" s="1"/>
  <c r="AA88" i="31"/>
  <c r="AA83" i="31"/>
  <c r="AA478" i="31" s="1"/>
  <c r="AA80" i="31"/>
  <c r="AA475" i="31" s="1"/>
  <c r="AA78" i="31"/>
  <c r="AA473" i="31" s="1"/>
  <c r="AA84" i="31"/>
  <c r="AA480" i="31" s="1"/>
  <c r="AA89" i="31"/>
  <c r="AA85" i="31"/>
  <c r="AA460" i="31" s="1"/>
  <c r="AA81" i="31"/>
  <c r="AA476" i="31" s="1"/>
  <c r="AA87" i="31"/>
  <c r="AA93" i="31"/>
  <c r="AE59" i="31"/>
  <c r="AE71" i="31"/>
  <c r="AE66" i="31"/>
  <c r="AE65" i="31"/>
  <c r="AE11" i="31"/>
  <c r="AE60" i="31"/>
  <c r="AE64" i="31"/>
  <c r="AE68" i="31"/>
  <c r="AE67" i="31"/>
  <c r="AE10" i="31"/>
  <c r="AE70" i="31"/>
  <c r="AE9" i="31"/>
  <c r="AE61" i="31"/>
  <c r="AE62" i="31"/>
  <c r="AE63" i="31"/>
  <c r="AE69" i="31"/>
  <c r="AE72" i="31"/>
  <c r="AE118" i="31"/>
  <c r="AE117" i="31"/>
  <c r="AE115" i="31"/>
  <c r="AE110" i="31"/>
  <c r="AE116" i="31"/>
  <c r="AE111" i="31"/>
  <c r="AE96" i="31"/>
  <c r="AE114" i="31"/>
  <c r="AE113" i="31"/>
  <c r="AE112" i="31"/>
  <c r="AC67" i="39" s="1"/>
  <c r="AE97" i="31"/>
  <c r="AE119" i="31"/>
  <c r="AE120" i="31"/>
  <c r="AI132" i="31"/>
  <c r="AD504" i="31"/>
  <c r="AB214" i="25"/>
  <c r="AB227" i="25"/>
  <c r="Z30" i="25"/>
  <c r="AA2" i="25"/>
  <c r="AC42" i="25"/>
  <c r="AD20" i="25"/>
  <c r="AE1" i="25"/>
  <c r="Y28" i="25"/>
  <c r="Y23" i="25"/>
  <c r="Y25" i="25"/>
  <c r="Y22" i="25"/>
  <c r="Y24" i="25"/>
  <c r="Y27" i="25"/>
  <c r="Y26" i="25"/>
  <c r="Y231" i="25"/>
  <c r="Y29" i="25"/>
  <c r="Y158" i="25"/>
  <c r="AB192" i="25"/>
  <c r="AB226" i="25"/>
  <c r="AC15" i="25"/>
  <c r="AC19" i="25"/>
  <c r="AC11" i="25"/>
  <c r="AC12" i="25"/>
  <c r="AC14" i="25"/>
  <c r="AC10" i="25"/>
  <c r="AC18" i="25"/>
  <c r="AC9" i="25"/>
  <c r="AC17" i="25"/>
  <c r="AC16" i="25"/>
  <c r="AC13" i="25"/>
  <c r="AB216" i="25"/>
  <c r="AC34" i="25"/>
  <c r="AC38" i="25"/>
  <c r="AC39" i="25"/>
  <c r="AC35" i="25"/>
  <c r="AC32" i="25"/>
  <c r="AC37" i="25"/>
  <c r="AC36" i="25"/>
  <c r="X232" i="25"/>
  <c r="AA2" i="6"/>
  <c r="AE76" i="31" l="1"/>
  <c r="AA33" i="39"/>
  <c r="AF80" i="32"/>
  <c r="AA28" i="39"/>
  <c r="AC62" i="39"/>
  <c r="AE428" i="31"/>
  <c r="AC66" i="39"/>
  <c r="AE429" i="31"/>
  <c r="AD42" i="39"/>
  <c r="AD45" i="39"/>
  <c r="AF240" i="32"/>
  <c r="AD56" i="39"/>
  <c r="AD41" i="39"/>
  <c r="Z519" i="31"/>
  <c r="Z426" i="31" s="1"/>
  <c r="AI75" i="31"/>
  <c r="D6" i="35" s="1"/>
  <c r="AF74" i="31"/>
  <c r="AF73" i="31"/>
  <c r="AE441" i="31"/>
  <c r="AE461" i="31"/>
  <c r="AE489" i="31"/>
  <c r="AC202" i="25"/>
  <c r="AE1" i="6"/>
  <c r="AD505" i="31"/>
  <c r="AC230" i="25"/>
  <c r="AC45" i="25"/>
  <c r="AE440" i="31"/>
  <c r="AE450" i="31"/>
  <c r="AE444" i="31"/>
  <c r="AE452" i="31"/>
  <c r="Z56" i="32"/>
  <c r="AA95" i="31"/>
  <c r="Y31" i="25"/>
  <c r="AF27" i="32"/>
  <c r="AA235" i="32"/>
  <c r="AD86" i="32"/>
  <c r="AB424" i="31"/>
  <c r="AE124" i="31"/>
  <c r="AD133" i="31"/>
  <c r="AC41" i="25"/>
  <c r="AC21" i="25"/>
  <c r="D9" i="35"/>
  <c r="E9" i="35" s="1"/>
  <c r="F9" i="35" s="1"/>
  <c r="AJ132" i="31"/>
  <c r="AE451" i="31"/>
  <c r="AA57" i="39"/>
  <c r="AA47" i="39"/>
  <c r="D22" i="39"/>
  <c r="Z54" i="39"/>
  <c r="Z71" i="39"/>
  <c r="AC43" i="39"/>
  <c r="AA52" i="39"/>
  <c r="D37" i="39"/>
  <c r="X241" i="25"/>
  <c r="X160" i="25" s="1"/>
  <c r="AC238" i="25"/>
  <c r="AC237" i="25"/>
  <c r="AC196" i="25"/>
  <c r="Y245" i="6"/>
  <c r="AE512" i="31"/>
  <c r="AE515" i="31"/>
  <c r="AE516" i="31"/>
  <c r="H15" i="42"/>
  <c r="J15" i="42" s="1"/>
  <c r="AI57" i="32"/>
  <c r="AF321" i="32"/>
  <c r="AA68" i="39"/>
  <c r="AA69" i="39" s="1"/>
  <c r="AA63" i="39"/>
  <c r="AA64" i="39" s="1"/>
  <c r="AB51" i="39"/>
  <c r="AB52" i="39" s="1"/>
  <c r="AB46" i="39"/>
  <c r="AE243" i="32"/>
  <c r="AE244" i="32" s="1"/>
  <c r="AC40" i="39" s="1"/>
  <c r="AE242" i="32"/>
  <c r="AD431" i="31"/>
  <c r="AD432" i="31"/>
  <c r="AD433" i="31" s="1"/>
  <c r="AB59" i="39" s="1"/>
  <c r="AI58" i="32"/>
  <c r="AC227" i="25"/>
  <c r="AI123" i="31"/>
  <c r="AI85" i="32"/>
  <c r="AE455" i="31"/>
  <c r="AE442" i="31"/>
  <c r="AE445" i="31"/>
  <c r="Y328" i="32"/>
  <c r="Y237" i="32" s="1"/>
  <c r="AD279" i="32"/>
  <c r="Z318" i="32"/>
  <c r="AA31" i="32"/>
  <c r="AA39" i="32"/>
  <c r="AA35" i="32"/>
  <c r="AA34" i="32"/>
  <c r="AA38" i="32"/>
  <c r="AA33" i="32"/>
  <c r="AA37" i="32"/>
  <c r="AA40" i="32"/>
  <c r="AA36" i="32"/>
  <c r="AA32" i="32"/>
  <c r="AC2" i="32"/>
  <c r="AB55" i="32"/>
  <c r="AA28" i="32"/>
  <c r="AA46" i="32"/>
  <c r="AA47" i="32"/>
  <c r="AA52" i="32"/>
  <c r="AA53" i="32"/>
  <c r="AA50" i="32"/>
  <c r="AA51" i="32"/>
  <c r="AA30" i="32"/>
  <c r="AA41" i="32"/>
  <c r="AA44" i="32"/>
  <c r="AA45" i="32"/>
  <c r="AA54" i="32"/>
  <c r="AA29" i="32"/>
  <c r="AA49" i="32"/>
  <c r="AA42" i="32"/>
  <c r="AA43" i="32"/>
  <c r="AA48" i="32"/>
  <c r="Z319" i="32"/>
  <c r="AF303" i="32"/>
  <c r="AF309" i="32"/>
  <c r="AF289" i="32"/>
  <c r="AF269" i="32"/>
  <c r="AF254" i="32"/>
  <c r="AF262" i="32"/>
  <c r="AF286" i="32"/>
  <c r="AF287" i="32"/>
  <c r="AF251" i="32"/>
  <c r="AD317" i="32"/>
  <c r="AF255" i="32"/>
  <c r="AF294" i="32"/>
  <c r="AF81" i="32"/>
  <c r="AF83" i="32"/>
  <c r="AF82" i="32"/>
  <c r="AF314" i="32" s="1"/>
  <c r="AF84" i="32"/>
  <c r="AF283" i="32" s="1"/>
  <c r="AF297" i="32"/>
  <c r="AE294" i="32"/>
  <c r="AE84" i="32"/>
  <c r="AE283" i="32" s="1"/>
  <c r="AE81" i="32"/>
  <c r="AE83" i="32"/>
  <c r="AE82" i="32"/>
  <c r="AE314" i="32" s="1"/>
  <c r="AF302" i="32"/>
  <c r="AF279" i="32"/>
  <c r="AF298" i="32"/>
  <c r="AF284" i="32"/>
  <c r="AF293" i="32"/>
  <c r="AF270" i="32"/>
  <c r="AF260" i="32"/>
  <c r="AD508" i="31"/>
  <c r="AF104" i="31"/>
  <c r="AF109" i="31"/>
  <c r="AF105" i="31"/>
  <c r="AF98" i="31"/>
  <c r="AF99" i="31"/>
  <c r="AF101" i="31"/>
  <c r="AF107" i="31"/>
  <c r="AF102" i="31"/>
  <c r="AF100" i="31"/>
  <c r="AF103" i="31"/>
  <c r="AF108" i="31"/>
  <c r="AF106" i="31"/>
  <c r="AE488" i="31"/>
  <c r="AE493" i="31"/>
  <c r="AF53" i="31"/>
  <c r="AI53" i="31" s="1"/>
  <c r="AF54" i="31"/>
  <c r="AI54" i="31" s="1"/>
  <c r="AF20" i="31"/>
  <c r="AI20" i="31" s="1"/>
  <c r="AF25" i="31"/>
  <c r="AI25" i="31" s="1"/>
  <c r="AF42" i="31"/>
  <c r="AI42" i="31" s="1"/>
  <c r="AF12" i="31"/>
  <c r="AI12" i="31" s="1"/>
  <c r="AF57" i="31"/>
  <c r="AI57" i="31" s="1"/>
  <c r="AF30" i="31"/>
  <c r="AI30" i="31" s="1"/>
  <c r="AF13" i="31"/>
  <c r="AI13" i="31" s="1"/>
  <c r="AF47" i="31"/>
  <c r="AI47" i="31" s="1"/>
  <c r="AF36" i="31"/>
  <c r="AI36" i="31" s="1"/>
  <c r="AF58" i="31"/>
  <c r="AI58" i="31" s="1"/>
  <c r="AF46" i="31"/>
  <c r="AI46" i="31" s="1"/>
  <c r="AF19" i="31"/>
  <c r="AI19" i="31" s="1"/>
  <c r="AF52" i="31"/>
  <c r="AI52" i="31" s="1"/>
  <c r="AF45" i="31"/>
  <c r="AI45" i="31" s="1"/>
  <c r="AF15" i="31"/>
  <c r="AI15" i="31" s="1"/>
  <c r="AF56" i="31"/>
  <c r="AI56" i="31" s="1"/>
  <c r="AF38" i="31"/>
  <c r="AI38" i="31" s="1"/>
  <c r="AF16" i="31"/>
  <c r="AI16" i="31" s="1"/>
  <c r="AF27" i="31"/>
  <c r="AI27" i="31" s="1"/>
  <c r="AF50" i="31"/>
  <c r="AI50" i="31" s="1"/>
  <c r="AF40" i="31"/>
  <c r="AI40" i="31" s="1"/>
  <c r="AF33" i="31"/>
  <c r="AI33" i="31" s="1"/>
  <c r="AF35" i="31"/>
  <c r="AI35" i="31" s="1"/>
  <c r="AF14" i="31"/>
  <c r="AI14" i="31" s="1"/>
  <c r="AF44" i="31"/>
  <c r="AI44" i="31" s="1"/>
  <c r="AF55" i="31"/>
  <c r="AI55" i="31" s="1"/>
  <c r="AF28" i="31"/>
  <c r="AI28" i="31" s="1"/>
  <c r="AF21" i="31"/>
  <c r="AI21" i="31" s="1"/>
  <c r="AF41" i="31"/>
  <c r="AI41" i="31" s="1"/>
  <c r="AF23" i="31"/>
  <c r="AI23" i="31" s="1"/>
  <c r="AF43" i="31"/>
  <c r="AI43" i="31" s="1"/>
  <c r="AF48" i="31"/>
  <c r="AI48" i="31" s="1"/>
  <c r="AF49" i="31"/>
  <c r="AI49" i="31" s="1"/>
  <c r="AF39" i="31"/>
  <c r="AI39" i="31" s="1"/>
  <c r="AF17" i="31"/>
  <c r="AI17" i="31" s="1"/>
  <c r="AF29" i="31"/>
  <c r="AI29" i="31" s="1"/>
  <c r="AF32" i="31"/>
  <c r="AI32" i="31" s="1"/>
  <c r="AF24" i="31"/>
  <c r="AI24" i="31" s="1"/>
  <c r="AF31" i="31"/>
  <c r="AI31" i="31" s="1"/>
  <c r="AF22" i="31"/>
  <c r="AI22" i="31" s="1"/>
  <c r="AF18" i="31"/>
  <c r="AI18" i="31" s="1"/>
  <c r="AF51" i="31"/>
  <c r="AI51" i="31" s="1"/>
  <c r="AF34" i="31"/>
  <c r="AI34" i="31" s="1"/>
  <c r="AF26" i="31"/>
  <c r="AI26" i="31" s="1"/>
  <c r="AF37" i="31"/>
  <c r="AI37" i="31" s="1"/>
  <c r="AE494" i="31"/>
  <c r="AE484" i="31"/>
  <c r="AE500" i="31"/>
  <c r="AE468" i="31"/>
  <c r="AE498" i="31"/>
  <c r="AE466" i="31"/>
  <c r="AA470" i="31"/>
  <c r="AF126" i="31"/>
  <c r="AF125" i="31"/>
  <c r="AF127" i="31"/>
  <c r="AA517" i="31"/>
  <c r="AC94" i="31"/>
  <c r="AD2" i="31"/>
  <c r="AB77" i="31"/>
  <c r="AB82" i="31"/>
  <c r="AB477" i="31" s="1"/>
  <c r="AB92" i="31"/>
  <c r="AB86" i="31"/>
  <c r="AB88" i="31"/>
  <c r="AB79" i="31"/>
  <c r="AB474" i="31" s="1"/>
  <c r="AB80" i="31"/>
  <c r="AB475" i="31" s="1"/>
  <c r="AB78" i="31"/>
  <c r="AB473" i="31" s="1"/>
  <c r="AB81" i="31"/>
  <c r="AB476" i="31" s="1"/>
  <c r="AB93" i="31"/>
  <c r="AB84" i="31"/>
  <c r="AB480" i="31" s="1"/>
  <c r="AB89" i="31"/>
  <c r="AB91" i="31"/>
  <c r="AB90" i="31"/>
  <c r="AB83" i="31"/>
  <c r="AB478" i="31" s="1"/>
  <c r="AB87" i="31"/>
  <c r="AB85" i="31"/>
  <c r="AB460" i="31" s="1"/>
  <c r="AA510" i="31"/>
  <c r="AF64" i="31"/>
  <c r="AF68" i="31"/>
  <c r="AF67" i="31"/>
  <c r="AF10" i="31"/>
  <c r="AI10" i="31" s="1"/>
  <c r="AF70" i="31"/>
  <c r="AF59" i="31"/>
  <c r="AI59" i="31" s="1"/>
  <c r="AF61" i="31"/>
  <c r="AI61" i="31" s="1"/>
  <c r="AF62" i="31"/>
  <c r="AF63" i="31"/>
  <c r="AF69" i="31"/>
  <c r="AF11" i="31"/>
  <c r="AF60" i="31"/>
  <c r="AI60" i="31" s="1"/>
  <c r="AF72" i="31"/>
  <c r="AF9" i="31"/>
  <c r="AF71" i="31"/>
  <c r="AI71" i="31" s="1"/>
  <c r="AF66" i="31"/>
  <c r="AF65" i="31"/>
  <c r="AE504" i="31"/>
  <c r="AE127" i="31"/>
  <c r="AE485" i="31"/>
  <c r="AE126" i="31"/>
  <c r="AE125" i="31"/>
  <c r="AA509" i="31"/>
  <c r="AF116" i="31"/>
  <c r="AF111" i="31"/>
  <c r="AF96" i="31"/>
  <c r="AF114" i="31"/>
  <c r="AF113" i="31"/>
  <c r="AF112" i="31"/>
  <c r="AD67" i="39" s="1"/>
  <c r="AF97" i="31"/>
  <c r="AF119" i="31"/>
  <c r="AF120" i="31"/>
  <c r="AF118" i="31"/>
  <c r="AF117" i="31"/>
  <c r="AF115" i="31"/>
  <c r="AF110" i="31"/>
  <c r="AC216" i="25"/>
  <c r="AC214" i="25"/>
  <c r="AC226" i="25"/>
  <c r="AC192" i="25"/>
  <c r="Y232" i="25"/>
  <c r="AD18" i="25"/>
  <c r="AD14" i="25"/>
  <c r="AD9" i="25"/>
  <c r="AD16" i="25"/>
  <c r="AD12" i="25"/>
  <c r="AD13" i="25"/>
  <c r="AD10" i="25"/>
  <c r="AD17" i="25"/>
  <c r="AD15" i="25"/>
  <c r="AD19" i="25"/>
  <c r="AD11" i="25"/>
  <c r="AD192" i="25" s="1"/>
  <c r="AA30" i="25"/>
  <c r="AB2" i="25"/>
  <c r="AD35" i="25"/>
  <c r="AD37" i="25"/>
  <c r="AD36" i="25"/>
  <c r="AD34" i="25"/>
  <c r="AD38" i="25"/>
  <c r="AD32" i="25"/>
  <c r="AD39" i="25"/>
  <c r="Z23" i="25"/>
  <c r="Z25" i="25"/>
  <c r="Z22" i="25"/>
  <c r="Z231" i="25"/>
  <c r="Z24" i="25"/>
  <c r="Z27" i="25"/>
  <c r="Z26" i="25"/>
  <c r="Z29" i="25"/>
  <c r="Z28" i="25"/>
  <c r="Z158" i="25"/>
  <c r="AD42" i="25"/>
  <c r="AC182" i="25"/>
  <c r="AE20" i="25"/>
  <c r="AF1" i="25"/>
  <c r="AB2" i="6"/>
  <c r="AJ75" i="31" l="1"/>
  <c r="AF76" i="31"/>
  <c r="AD66" i="39"/>
  <c r="AF429" i="31"/>
  <c r="AB33" i="39"/>
  <c r="AB28" i="39"/>
  <c r="AD62" i="39"/>
  <c r="AF428" i="31"/>
  <c r="AA519" i="31"/>
  <c r="AA426" i="31" s="1"/>
  <c r="AI115" i="31"/>
  <c r="AJ115" i="31" s="1"/>
  <c r="AN115" i="31" s="1"/>
  <c r="AI114" i="31"/>
  <c r="AJ114" i="31" s="1"/>
  <c r="AN114" i="31" s="1"/>
  <c r="AI120" i="31"/>
  <c r="AJ120" i="31" s="1"/>
  <c r="AN120" i="31" s="1"/>
  <c r="AI116" i="31"/>
  <c r="AJ116" i="31" s="1"/>
  <c r="AN116" i="31" s="1"/>
  <c r="E6" i="35"/>
  <c r="F6" i="35" s="1"/>
  <c r="AE279" i="32"/>
  <c r="AD202" i="25"/>
  <c r="AF1" i="6"/>
  <c r="AD230" i="25"/>
  <c r="AD45" i="25"/>
  <c r="AA56" i="32"/>
  <c r="AB95" i="31"/>
  <c r="Z31" i="25"/>
  <c r="AF86" i="32"/>
  <c r="AE86" i="32"/>
  <c r="AB235" i="32"/>
  <c r="AI9" i="31"/>
  <c r="AJ9" i="31" s="1"/>
  <c r="AL9" i="31" s="1"/>
  <c r="AC424" i="31"/>
  <c r="AF133" i="31"/>
  <c r="AF124" i="31"/>
  <c r="AE508" i="31"/>
  <c r="AE133" i="31"/>
  <c r="AD41" i="25"/>
  <c r="AD21" i="25"/>
  <c r="AF444" i="31"/>
  <c r="AI65" i="31"/>
  <c r="AF461" i="31"/>
  <c r="AI72" i="31"/>
  <c r="AF441" i="31"/>
  <c r="AI63" i="31"/>
  <c r="AF455" i="31"/>
  <c r="AI70" i="31"/>
  <c r="AF442" i="31"/>
  <c r="AI64" i="31"/>
  <c r="AF508" i="31"/>
  <c r="AI125" i="31"/>
  <c r="AJ125" i="31" s="1"/>
  <c r="AN125" i="31" s="1"/>
  <c r="AJ26" i="31"/>
  <c r="AL26" i="31" s="1"/>
  <c r="AJ22" i="31"/>
  <c r="AL22" i="31" s="1"/>
  <c r="AJ29" i="31"/>
  <c r="AL29" i="31" s="1"/>
  <c r="AJ48" i="31"/>
  <c r="AL48" i="31" s="1"/>
  <c r="AJ21" i="31"/>
  <c r="AL21" i="31" s="1"/>
  <c r="AJ14" i="31"/>
  <c r="AL14" i="31" s="1"/>
  <c r="AJ50" i="31"/>
  <c r="AL50" i="31" s="1"/>
  <c r="AJ56" i="31"/>
  <c r="AL56" i="31" s="1"/>
  <c r="AJ19" i="31"/>
  <c r="AL19" i="31" s="1"/>
  <c r="AJ47" i="31"/>
  <c r="AL47" i="31" s="1"/>
  <c r="AJ12" i="31"/>
  <c r="AL12" i="31" s="1"/>
  <c r="AJ54" i="31"/>
  <c r="AL54" i="31" s="1"/>
  <c r="AI106" i="31"/>
  <c r="AJ106" i="31" s="1"/>
  <c r="AN106" i="31" s="1"/>
  <c r="AI102" i="31"/>
  <c r="AJ102" i="31" s="1"/>
  <c r="AN102" i="31" s="1"/>
  <c r="AI98" i="31"/>
  <c r="AJ98" i="31" s="1"/>
  <c r="AN98" i="31" s="1"/>
  <c r="D8" i="35"/>
  <c r="E8" i="35" s="1"/>
  <c r="F8" i="35" s="1"/>
  <c r="AJ123" i="31"/>
  <c r="AF445" i="31"/>
  <c r="AI66" i="31"/>
  <c r="AJ60" i="31"/>
  <c r="AL60" i="31" s="1"/>
  <c r="AF440" i="31"/>
  <c r="AI62" i="31"/>
  <c r="AJ10" i="31"/>
  <c r="AL10" i="31" s="1"/>
  <c r="AJ34" i="31"/>
  <c r="AL34" i="31" s="1"/>
  <c r="AJ31" i="31"/>
  <c r="AL31" i="31" s="1"/>
  <c r="AJ17" i="31"/>
  <c r="AL17" i="31" s="1"/>
  <c r="AJ43" i="31"/>
  <c r="AL43" i="31" s="1"/>
  <c r="AJ28" i="31"/>
  <c r="AL28" i="31" s="1"/>
  <c r="AJ35" i="31"/>
  <c r="AL35" i="31" s="1"/>
  <c r="AJ27" i="31"/>
  <c r="AL27" i="31" s="1"/>
  <c r="AJ15" i="31"/>
  <c r="AL15" i="31" s="1"/>
  <c r="AJ46" i="31"/>
  <c r="AL46" i="31" s="1"/>
  <c r="AJ13" i="31"/>
  <c r="AL13" i="31" s="1"/>
  <c r="AJ42" i="31"/>
  <c r="AL42" i="31" s="1"/>
  <c r="AJ53" i="31"/>
  <c r="AL53" i="31" s="1"/>
  <c r="AI108" i="31"/>
  <c r="AJ108" i="31" s="1"/>
  <c r="AN108" i="31" s="1"/>
  <c r="AI107" i="31"/>
  <c r="AJ107" i="31" s="1"/>
  <c r="AN107" i="31" s="1"/>
  <c r="AI105" i="31"/>
  <c r="AJ105" i="31" s="1"/>
  <c r="AN105" i="31" s="1"/>
  <c r="AJ71" i="31"/>
  <c r="AL71" i="31" s="1"/>
  <c r="AF489" i="31"/>
  <c r="AI11" i="31"/>
  <c r="AJ61" i="31"/>
  <c r="AL61" i="31" s="1"/>
  <c r="AF450" i="31"/>
  <c r="AI67" i="31"/>
  <c r="AI127" i="31"/>
  <c r="AJ127" i="31" s="1"/>
  <c r="AN127" i="31" s="1"/>
  <c r="AI126" i="31"/>
  <c r="AJ126" i="31" s="1"/>
  <c r="AN126" i="31" s="1"/>
  <c r="AJ51" i="31"/>
  <c r="AL51" i="31" s="1"/>
  <c r="AJ24" i="31"/>
  <c r="AL24" i="31" s="1"/>
  <c r="AJ39" i="31"/>
  <c r="AL39" i="31" s="1"/>
  <c r="AJ23" i="31"/>
  <c r="AL23" i="31" s="1"/>
  <c r="AJ55" i="31"/>
  <c r="AL55" i="31" s="1"/>
  <c r="AJ33" i="31"/>
  <c r="AL33" i="31" s="1"/>
  <c r="AJ16" i="31"/>
  <c r="AL16" i="31" s="1"/>
  <c r="AJ45" i="31"/>
  <c r="AL45" i="31" s="1"/>
  <c r="AJ58" i="31"/>
  <c r="AL58" i="31" s="1"/>
  <c r="AJ30" i="31"/>
  <c r="AL30" i="31" s="1"/>
  <c r="AJ25" i="31"/>
  <c r="AL25" i="31" s="1"/>
  <c r="AI103" i="31"/>
  <c r="AJ103" i="31" s="1"/>
  <c r="AN103" i="31" s="1"/>
  <c r="AI101" i="31"/>
  <c r="AJ101" i="31" s="1"/>
  <c r="AN101" i="31" s="1"/>
  <c r="AI109" i="31"/>
  <c r="AJ109" i="31" s="1"/>
  <c r="AN109" i="31" s="1"/>
  <c r="AI119" i="31"/>
  <c r="AJ119" i="31" s="1"/>
  <c r="AN119" i="31" s="1"/>
  <c r="AI117" i="31"/>
  <c r="AJ117" i="31" s="1"/>
  <c r="AN117" i="31" s="1"/>
  <c r="AI97" i="31"/>
  <c r="AJ97" i="31" s="1"/>
  <c r="AN97" i="31" s="1"/>
  <c r="AI112" i="31"/>
  <c r="AJ112" i="31" s="1"/>
  <c r="AN112" i="31" s="1"/>
  <c r="AI96" i="31"/>
  <c r="AJ96" i="31" s="1"/>
  <c r="AN96" i="31" s="1"/>
  <c r="AI110" i="31"/>
  <c r="AJ110" i="31" s="1"/>
  <c r="AN110" i="31" s="1"/>
  <c r="AI118" i="31"/>
  <c r="AJ118" i="31" s="1"/>
  <c r="AN118" i="31" s="1"/>
  <c r="AI111" i="31"/>
  <c r="AJ111" i="31" s="1"/>
  <c r="AN111" i="31" s="1"/>
  <c r="AI113" i="31"/>
  <c r="AJ113" i="31" s="1"/>
  <c r="AN113" i="31" s="1"/>
  <c r="AF452" i="31"/>
  <c r="AI69" i="31"/>
  <c r="AJ59" i="31"/>
  <c r="AL59" i="31" s="1"/>
  <c r="AF451" i="31"/>
  <c r="AI68" i="31"/>
  <c r="AI131" i="31"/>
  <c r="AJ131" i="31" s="1"/>
  <c r="AN131" i="31" s="1"/>
  <c r="AF485" i="31"/>
  <c r="AI130" i="31"/>
  <c r="AJ130" i="31" s="1"/>
  <c r="AN130" i="31" s="1"/>
  <c r="AJ37" i="31"/>
  <c r="AL37" i="31" s="1"/>
  <c r="AJ18" i="31"/>
  <c r="AL18" i="31" s="1"/>
  <c r="AJ32" i="31"/>
  <c r="AL32" i="31" s="1"/>
  <c r="AJ49" i="31"/>
  <c r="AL49" i="31" s="1"/>
  <c r="AJ41" i="31"/>
  <c r="AL41" i="31" s="1"/>
  <c r="AJ44" i="31"/>
  <c r="AL44" i="31" s="1"/>
  <c r="AJ40" i="31"/>
  <c r="AL40" i="31" s="1"/>
  <c r="AJ38" i="31"/>
  <c r="AL38" i="31" s="1"/>
  <c r="AJ52" i="31"/>
  <c r="AL52" i="31" s="1"/>
  <c r="AJ36" i="31"/>
  <c r="AL36" i="31" s="1"/>
  <c r="AJ57" i="31"/>
  <c r="AL57" i="31" s="1"/>
  <c r="AJ20" i="31"/>
  <c r="AL20" i="31" s="1"/>
  <c r="AI100" i="31"/>
  <c r="AJ100" i="31" s="1"/>
  <c r="AN100" i="31" s="1"/>
  <c r="AI99" i="31"/>
  <c r="AJ99" i="31" s="1"/>
  <c r="AN99" i="31" s="1"/>
  <c r="AI104" i="31"/>
  <c r="AJ104" i="31" s="1"/>
  <c r="AN104" i="31" s="1"/>
  <c r="AI122" i="31"/>
  <c r="AJ122" i="31" s="1"/>
  <c r="AN122" i="31" s="1"/>
  <c r="AD43" i="39"/>
  <c r="H14" i="42" s="1"/>
  <c r="AA71" i="39"/>
  <c r="AA54" i="39"/>
  <c r="AB47" i="39"/>
  <c r="AB57" i="39"/>
  <c r="Z245" i="6"/>
  <c r="AD237" i="25"/>
  <c r="AD196" i="25"/>
  <c r="AD238" i="25"/>
  <c r="Y241" i="25"/>
  <c r="Y160" i="25" s="1"/>
  <c r="AF512" i="31"/>
  <c r="AF515" i="31"/>
  <c r="AF516" i="31"/>
  <c r="AB68" i="39"/>
  <c r="AB69" i="39" s="1"/>
  <c r="AB63" i="39"/>
  <c r="AB64" i="39" s="1"/>
  <c r="AC51" i="39"/>
  <c r="AC52" i="39" s="1"/>
  <c r="AC46" i="39"/>
  <c r="AF242" i="32"/>
  <c r="AF243" i="32"/>
  <c r="AF244" i="32" s="1"/>
  <c r="AD40" i="39" s="1"/>
  <c r="AE432" i="31"/>
  <c r="AE433" i="31" s="1"/>
  <c r="AC59" i="39" s="1"/>
  <c r="AE431" i="31"/>
  <c r="AI44" i="25"/>
  <c r="L40" i="35"/>
  <c r="Z328" i="32"/>
  <c r="Z237" i="32" s="1"/>
  <c r="AA318" i="32"/>
  <c r="AB40" i="32"/>
  <c r="AB36" i="32"/>
  <c r="AB32" i="32"/>
  <c r="AB31" i="32"/>
  <c r="AB39" i="32"/>
  <c r="AB35" i="32"/>
  <c r="AB34" i="32"/>
  <c r="AB38" i="32"/>
  <c r="AB33" i="32"/>
  <c r="AB37" i="32"/>
  <c r="AA319" i="32"/>
  <c r="AB42" i="32"/>
  <c r="AB43" i="32"/>
  <c r="AB48" i="32"/>
  <c r="AB49" i="32"/>
  <c r="AB28" i="32"/>
  <c r="AB47" i="32"/>
  <c r="AB52" i="32"/>
  <c r="AB53" i="32"/>
  <c r="AB46" i="32"/>
  <c r="AB51" i="32"/>
  <c r="AB30" i="32"/>
  <c r="AB41" i="32"/>
  <c r="AB50" i="32"/>
  <c r="AB45" i="32"/>
  <c r="AB54" i="32"/>
  <c r="AB29" i="32"/>
  <c r="AB44" i="32"/>
  <c r="AC55" i="32"/>
  <c r="AD2" i="32"/>
  <c r="AE317" i="32"/>
  <c r="AF317" i="32"/>
  <c r="AE505" i="31"/>
  <c r="AF488" i="31"/>
  <c r="AF493" i="31"/>
  <c r="AF484" i="31"/>
  <c r="AF498" i="31"/>
  <c r="AF466" i="31"/>
  <c r="AF500" i="31"/>
  <c r="AF468" i="31"/>
  <c r="AB470" i="31"/>
  <c r="AF494" i="31"/>
  <c r="AB517" i="31"/>
  <c r="AB509" i="31"/>
  <c r="AD94" i="31"/>
  <c r="AE2" i="31"/>
  <c r="AF505" i="31"/>
  <c r="AF504" i="31"/>
  <c r="AC92" i="31"/>
  <c r="AC77" i="31"/>
  <c r="AC86" i="31"/>
  <c r="AC82" i="31"/>
  <c r="AC477" i="31" s="1"/>
  <c r="AC81" i="31"/>
  <c r="AC476" i="31" s="1"/>
  <c r="AC93" i="31"/>
  <c r="AC90" i="31"/>
  <c r="AC87" i="31"/>
  <c r="AC88" i="31"/>
  <c r="AC91" i="31"/>
  <c r="AC83" i="31"/>
  <c r="AC478" i="31" s="1"/>
  <c r="AC79" i="31"/>
  <c r="AC474" i="31" s="1"/>
  <c r="AC89" i="31"/>
  <c r="AC85" i="31"/>
  <c r="AC460" i="31" s="1"/>
  <c r="AC80" i="31"/>
  <c r="AC475" i="31" s="1"/>
  <c r="AC78" i="31"/>
  <c r="AC473" i="31" s="1"/>
  <c r="AC84" i="31"/>
  <c r="AC480" i="31" s="1"/>
  <c r="AB510" i="31"/>
  <c r="AD214" i="25"/>
  <c r="AD226" i="25"/>
  <c r="AD182" i="25"/>
  <c r="AE37" i="25"/>
  <c r="AE36" i="25"/>
  <c r="AE34" i="25"/>
  <c r="AE38" i="25"/>
  <c r="AE39" i="25"/>
  <c r="AE35" i="25"/>
  <c r="AE32" i="25"/>
  <c r="AF42" i="25"/>
  <c r="AI40" i="25"/>
  <c r="AL40" i="25" s="1"/>
  <c r="AF20" i="25"/>
  <c r="AI20" i="25" s="1"/>
  <c r="AL20" i="25" s="1"/>
  <c r="AB30" i="25"/>
  <c r="AC2" i="25"/>
  <c r="AA22" i="25"/>
  <c r="AA24" i="25"/>
  <c r="AA27" i="25"/>
  <c r="AA26" i="25"/>
  <c r="AA29" i="25"/>
  <c r="AA28" i="25"/>
  <c r="AA23" i="25"/>
  <c r="AA25" i="25"/>
  <c r="AA158" i="25"/>
  <c r="Z232" i="25"/>
  <c r="AD227" i="25"/>
  <c r="AE9" i="25"/>
  <c r="AE16" i="25"/>
  <c r="AE18" i="25"/>
  <c r="AE13" i="25"/>
  <c r="AE10" i="25"/>
  <c r="AE17" i="25"/>
  <c r="AE15" i="25"/>
  <c r="AE11" i="25"/>
  <c r="AE14" i="25"/>
  <c r="AE19" i="25"/>
  <c r="AE12" i="25"/>
  <c r="AE42" i="25"/>
  <c r="AD216" i="25"/>
  <c r="AC2" i="6"/>
  <c r="H16" i="42" l="1"/>
  <c r="AC28" i="39"/>
  <c r="AC33" i="39"/>
  <c r="AB519" i="31"/>
  <c r="AB426" i="31" s="1"/>
  <c r="AE202" i="25"/>
  <c r="AE230" i="25"/>
  <c r="AE45" i="25"/>
  <c r="AF230" i="25"/>
  <c r="AF45" i="25"/>
  <c r="AB56" i="32"/>
  <c r="AC95" i="31"/>
  <c r="AA31" i="25"/>
  <c r="AC235" i="32"/>
  <c r="D10" i="43"/>
  <c r="F10" i="43" s="1"/>
  <c r="AD424" i="31"/>
  <c r="AN424" i="31"/>
  <c r="AE21" i="25"/>
  <c r="AE41" i="25"/>
  <c r="AJ70" i="31"/>
  <c r="AL70" i="31" s="1"/>
  <c r="AJ72" i="31"/>
  <c r="AL72" i="31" s="1"/>
  <c r="AJ67" i="31"/>
  <c r="AL67" i="31" s="1"/>
  <c r="AJ11" i="31"/>
  <c r="AL11" i="31" s="1"/>
  <c r="AB71" i="39"/>
  <c r="AJ62" i="31"/>
  <c r="AL62" i="31" s="1"/>
  <c r="AJ66" i="31"/>
  <c r="AL66" i="31" s="1"/>
  <c r="AJ64" i="31"/>
  <c r="AL64" i="31" s="1"/>
  <c r="AJ63" i="31"/>
  <c r="AL63" i="31" s="1"/>
  <c r="AJ65" i="31"/>
  <c r="AL65" i="31" s="1"/>
  <c r="AJ68" i="31"/>
  <c r="AL68" i="31" s="1"/>
  <c r="AJ69" i="31"/>
  <c r="AL69" i="31" s="1"/>
  <c r="J14" i="42"/>
  <c r="J16" i="42" s="1"/>
  <c r="AC47" i="39"/>
  <c r="AC57" i="39"/>
  <c r="AB54" i="39"/>
  <c r="Z241" i="25"/>
  <c r="Z160" i="25" s="1"/>
  <c r="AA245" i="6"/>
  <c r="AE238" i="25"/>
  <c r="AE237" i="25"/>
  <c r="AE196" i="25"/>
  <c r="AC68" i="39"/>
  <c r="AC69" i="39" s="1"/>
  <c r="AC63" i="39"/>
  <c r="AC64" i="39" s="1"/>
  <c r="AD51" i="39"/>
  <c r="AD52" i="39" s="1"/>
  <c r="AD46" i="39"/>
  <c r="AF431" i="31"/>
  <c r="AF432" i="31"/>
  <c r="AF433" i="31" s="1"/>
  <c r="AD59" i="39" s="1"/>
  <c r="AL44" i="25"/>
  <c r="H9" i="35" s="1"/>
  <c r="H40" i="35"/>
  <c r="AB318" i="32"/>
  <c r="AA328" i="32"/>
  <c r="AA237" i="32" s="1"/>
  <c r="AC34" i="32"/>
  <c r="AC38" i="32"/>
  <c r="AC33" i="32"/>
  <c r="AC37" i="32"/>
  <c r="AC40" i="32"/>
  <c r="AC36" i="32"/>
  <c r="AC32" i="32"/>
  <c r="AC31" i="32"/>
  <c r="AC39" i="32"/>
  <c r="AC35" i="32"/>
  <c r="AC28" i="32"/>
  <c r="AC53" i="32"/>
  <c r="AC46" i="32"/>
  <c r="AC47" i="32"/>
  <c r="AC52" i="32"/>
  <c r="AC41" i="32"/>
  <c r="AC50" i="32"/>
  <c r="AC51" i="32"/>
  <c r="AC30" i="32"/>
  <c r="AC29" i="32"/>
  <c r="AC44" i="32"/>
  <c r="AC45" i="32"/>
  <c r="AC54" i="32"/>
  <c r="AC48" i="32"/>
  <c r="AC49" i="32"/>
  <c r="AC42" i="32"/>
  <c r="AC43" i="32"/>
  <c r="AB319" i="32"/>
  <c r="AE2" i="32"/>
  <c r="AD55" i="32"/>
  <c r="AC470" i="31"/>
  <c r="AC510" i="31"/>
  <c r="AC509" i="31"/>
  <c r="AE94" i="31"/>
  <c r="AF2" i="31"/>
  <c r="AF94" i="31" s="1"/>
  <c r="AD82" i="31"/>
  <c r="AD477" i="31" s="1"/>
  <c r="AD92" i="31"/>
  <c r="AD77" i="31"/>
  <c r="AD86" i="31"/>
  <c r="AD87" i="31"/>
  <c r="AD91" i="31"/>
  <c r="AD79" i="31"/>
  <c r="AD474" i="31" s="1"/>
  <c r="AD88" i="31"/>
  <c r="AD83" i="31"/>
  <c r="AD478" i="31" s="1"/>
  <c r="AD80" i="31"/>
  <c r="AD475" i="31" s="1"/>
  <c r="AD78" i="31"/>
  <c r="AD473" i="31" s="1"/>
  <c r="AD85" i="31"/>
  <c r="AD460" i="31" s="1"/>
  <c r="AD84" i="31"/>
  <c r="AD480" i="31" s="1"/>
  <c r="AD90" i="31"/>
  <c r="AD81" i="31"/>
  <c r="AD476" i="31" s="1"/>
  <c r="AD93" i="31"/>
  <c r="AD89" i="31"/>
  <c r="AA232" i="25"/>
  <c r="AE214" i="25"/>
  <c r="AE227" i="25"/>
  <c r="AB24" i="25"/>
  <c r="AB27" i="25"/>
  <c r="AB26" i="25"/>
  <c r="AB29" i="25"/>
  <c r="AB28" i="25"/>
  <c r="AB23" i="25"/>
  <c r="AB25" i="25"/>
  <c r="AB22" i="25"/>
  <c r="AB158" i="25"/>
  <c r="AE226" i="25"/>
  <c r="AE192" i="25"/>
  <c r="AE182" i="25"/>
  <c r="AF13" i="25"/>
  <c r="AF14" i="25"/>
  <c r="AF10" i="25"/>
  <c r="AF11" i="25"/>
  <c r="AF16" i="25"/>
  <c r="AF15" i="25"/>
  <c r="AF19" i="25"/>
  <c r="AF12" i="25"/>
  <c r="AF18" i="25"/>
  <c r="AF9" i="25"/>
  <c r="AF17" i="25"/>
  <c r="AE216" i="25"/>
  <c r="AA231" i="25"/>
  <c r="AC30" i="25"/>
  <c r="AD2" i="25"/>
  <c r="AF37" i="25"/>
  <c r="AF36" i="25"/>
  <c r="AF34" i="25"/>
  <c r="AF38" i="25"/>
  <c r="AF39" i="25"/>
  <c r="AF35" i="25"/>
  <c r="AF32" i="25"/>
  <c r="AD2" i="6"/>
  <c r="AD33" i="39" l="1"/>
  <c r="AD28" i="39"/>
  <c r="AC519" i="31"/>
  <c r="AC426" i="31" s="1"/>
  <c r="AF202" i="25"/>
  <c r="AC56" i="32"/>
  <c r="AD95" i="31"/>
  <c r="AB31" i="25"/>
  <c r="AD235" i="32"/>
  <c r="AE424" i="31"/>
  <c r="AF41" i="25"/>
  <c r="AF21" i="25"/>
  <c r="AC71" i="39"/>
  <c r="H51" i="42"/>
  <c r="J51" i="42" s="1"/>
  <c r="AC54" i="39"/>
  <c r="AD47" i="39"/>
  <c r="H47" i="42"/>
  <c r="J47" i="42" s="1"/>
  <c r="AD57" i="39"/>
  <c r="H50" i="42"/>
  <c r="AF238" i="25"/>
  <c r="AI32" i="25"/>
  <c r="AF237" i="25"/>
  <c r="AF196" i="25"/>
  <c r="AB245" i="6"/>
  <c r="AD68" i="39"/>
  <c r="AD69" i="39" s="1"/>
  <c r="AD63" i="39"/>
  <c r="AB328" i="32"/>
  <c r="AB237" i="32" s="1"/>
  <c r="AF424" i="31"/>
  <c r="AI94" i="31"/>
  <c r="AJ94" i="31" s="1"/>
  <c r="AC318" i="32"/>
  <c r="AD31" i="32"/>
  <c r="AD39" i="32"/>
  <c r="AD35" i="32"/>
  <c r="AD34" i="32"/>
  <c r="AD38" i="32"/>
  <c r="AD33" i="32"/>
  <c r="AD37" i="32"/>
  <c r="AD40" i="32"/>
  <c r="AD36" i="32"/>
  <c r="AD32" i="32"/>
  <c r="AD45" i="32"/>
  <c r="AD29" i="32"/>
  <c r="AD49" i="32"/>
  <c r="AD42" i="32"/>
  <c r="AD43" i="32"/>
  <c r="AD48" i="32"/>
  <c r="AD28" i="32"/>
  <c r="AD46" i="32"/>
  <c r="AD47" i="32"/>
  <c r="AD52" i="32"/>
  <c r="AD53" i="32"/>
  <c r="AD50" i="32"/>
  <c r="AD51" i="32"/>
  <c r="AD30" i="32"/>
  <c r="AD41" i="32"/>
  <c r="AD44" i="32"/>
  <c r="AD54" i="32"/>
  <c r="AF2" i="32"/>
  <c r="AF55" i="32" s="1"/>
  <c r="AE55" i="32"/>
  <c r="AC319" i="32"/>
  <c r="AD470" i="31"/>
  <c r="AD510" i="31"/>
  <c r="AF82" i="31"/>
  <c r="AF92" i="31"/>
  <c r="AF86" i="31"/>
  <c r="AF77" i="31"/>
  <c r="AF80" i="31"/>
  <c r="AF78" i="31"/>
  <c r="AF91" i="31"/>
  <c r="AF87" i="31"/>
  <c r="AF93" i="31"/>
  <c r="AF90" i="31"/>
  <c r="AF81" i="31"/>
  <c r="AF85" i="31"/>
  <c r="AF88" i="31"/>
  <c r="AF83" i="31"/>
  <c r="AF79" i="31"/>
  <c r="AF84" i="31"/>
  <c r="AF89" i="31"/>
  <c r="AD517" i="31"/>
  <c r="AD509" i="31"/>
  <c r="AE77" i="31"/>
  <c r="AE86" i="31"/>
  <c r="AE82" i="31"/>
  <c r="AE477" i="31" s="1"/>
  <c r="AE92" i="31"/>
  <c r="AE79" i="31"/>
  <c r="AE474" i="31" s="1"/>
  <c r="AE88" i="31"/>
  <c r="AE83" i="31"/>
  <c r="AE478" i="31" s="1"/>
  <c r="AE81" i="31"/>
  <c r="AE476" i="31" s="1"/>
  <c r="AE80" i="31"/>
  <c r="AE475" i="31" s="1"/>
  <c r="AE78" i="31"/>
  <c r="AE473" i="31" s="1"/>
  <c r="AE87" i="31"/>
  <c r="AE93" i="31"/>
  <c r="AE84" i="31"/>
  <c r="AE480" i="31" s="1"/>
  <c r="AE89" i="31"/>
  <c r="AE91" i="31"/>
  <c r="AE90" i="31"/>
  <c r="AE85" i="31"/>
  <c r="AE460" i="31" s="1"/>
  <c r="AA241" i="25"/>
  <c r="AA160" i="25" s="1"/>
  <c r="AF227" i="25"/>
  <c r="AF216" i="25"/>
  <c r="AF214" i="25"/>
  <c r="AF192" i="25"/>
  <c r="AB231" i="25"/>
  <c r="AF182" i="25"/>
  <c r="AC23" i="25"/>
  <c r="AC25" i="25"/>
  <c r="AC22" i="25"/>
  <c r="AC24" i="25"/>
  <c r="AC27" i="25"/>
  <c r="AC26" i="25"/>
  <c r="AC29" i="25"/>
  <c r="AC28" i="25"/>
  <c r="AC158" i="25"/>
  <c r="AF226" i="25"/>
  <c r="AB232" i="25"/>
  <c r="AD30" i="25"/>
  <c r="AE2" i="25"/>
  <c r="AE2" i="6"/>
  <c r="AD519" i="31" l="1"/>
  <c r="AD426" i="31" s="1"/>
  <c r="AD318" i="32"/>
  <c r="AD56" i="32"/>
  <c r="AI86" i="31"/>
  <c r="AJ86" i="31" s="1"/>
  <c r="AL86" i="31" s="1"/>
  <c r="AF95" i="31"/>
  <c r="AE95" i="31"/>
  <c r="AC31" i="25"/>
  <c r="AE235" i="32"/>
  <c r="D24" i="43"/>
  <c r="F24" i="43" s="1"/>
  <c r="AF478" i="31"/>
  <c r="AI83" i="31"/>
  <c r="AI90" i="31"/>
  <c r="AF473" i="31"/>
  <c r="AI78" i="31"/>
  <c r="AI92" i="31"/>
  <c r="AI89" i="31"/>
  <c r="AI88" i="31"/>
  <c r="AI93" i="31"/>
  <c r="AF475" i="31"/>
  <c r="AI80" i="31"/>
  <c r="AF477" i="31"/>
  <c r="AI82" i="31"/>
  <c r="AF480" i="31"/>
  <c r="AI84" i="31"/>
  <c r="AF460" i="31"/>
  <c r="AI85" i="31"/>
  <c r="AI87" i="31"/>
  <c r="AF470" i="31"/>
  <c r="AI77" i="31"/>
  <c r="AF474" i="31"/>
  <c r="AI79" i="31"/>
  <c r="AI81" i="31"/>
  <c r="AI91" i="31"/>
  <c r="H58" i="42"/>
  <c r="AD54" i="39"/>
  <c r="H46" i="42"/>
  <c r="J50" i="42"/>
  <c r="J52" i="42" s="1"/>
  <c r="H52" i="42"/>
  <c r="H55" i="42"/>
  <c r="J55" i="42" s="1"/>
  <c r="AD64" i="39"/>
  <c r="AC245" i="6"/>
  <c r="AF235" i="32"/>
  <c r="AI55" i="32"/>
  <c r="D7" i="35"/>
  <c r="AC328" i="32"/>
  <c r="AC237" i="32" s="1"/>
  <c r="AE40" i="32"/>
  <c r="AE36" i="32"/>
  <c r="AE32" i="32"/>
  <c r="AE31" i="32"/>
  <c r="AE39" i="32"/>
  <c r="AE35" i="32"/>
  <c r="AE34" i="32"/>
  <c r="AE38" i="32"/>
  <c r="AE33" i="32"/>
  <c r="AE37" i="32"/>
  <c r="AF33" i="32"/>
  <c r="AF37" i="32"/>
  <c r="AF40" i="32"/>
  <c r="AF36" i="32"/>
  <c r="AF32" i="32"/>
  <c r="AF31" i="32"/>
  <c r="AF39" i="32"/>
  <c r="AF35" i="32"/>
  <c r="AF34" i="32"/>
  <c r="AF38" i="32"/>
  <c r="AE42" i="32"/>
  <c r="AE43" i="32"/>
  <c r="AE48" i="32"/>
  <c r="AE49" i="32"/>
  <c r="AE28" i="32"/>
  <c r="AE47" i="32"/>
  <c r="AE52" i="32"/>
  <c r="AE53" i="32"/>
  <c r="AE51" i="32"/>
  <c r="AE30" i="32"/>
  <c r="AE41" i="32"/>
  <c r="AE50" i="32"/>
  <c r="AE45" i="32"/>
  <c r="AE54" i="32"/>
  <c r="AE29" i="32"/>
  <c r="AE44" i="32"/>
  <c r="AE46" i="32"/>
  <c r="AF30" i="32"/>
  <c r="AF41" i="32"/>
  <c r="AF50" i="32"/>
  <c r="AF51" i="32"/>
  <c r="AF54" i="32"/>
  <c r="AF29" i="32"/>
  <c r="AF44" i="32"/>
  <c r="AF45" i="32"/>
  <c r="AF43" i="32"/>
  <c r="AF48" i="32"/>
  <c r="AF49" i="32"/>
  <c r="AF42" i="32"/>
  <c r="AF28" i="32"/>
  <c r="AF52" i="32"/>
  <c r="AF53" i="32"/>
  <c r="AF46" i="32"/>
  <c r="AF47" i="32"/>
  <c r="AD319" i="32"/>
  <c r="AF509" i="31"/>
  <c r="AF476" i="31"/>
  <c r="AE470" i="31"/>
  <c r="AE509" i="31"/>
  <c r="AE510" i="31"/>
  <c r="AE517" i="31"/>
  <c r="AF510" i="31"/>
  <c r="AB241" i="25"/>
  <c r="AB160" i="25" s="1"/>
  <c r="AC231" i="25"/>
  <c r="AC232" i="25"/>
  <c r="AE30" i="25"/>
  <c r="AF2" i="25"/>
  <c r="AF30" i="25" s="1"/>
  <c r="AD22" i="25"/>
  <c r="AD24" i="25"/>
  <c r="AD27" i="25"/>
  <c r="AD26" i="25"/>
  <c r="AD231" i="25"/>
  <c r="AD29" i="25"/>
  <c r="AD28" i="25"/>
  <c r="AD23" i="25"/>
  <c r="AD25" i="25"/>
  <c r="AD158" i="25"/>
  <c r="AF2" i="6"/>
  <c r="AF519" i="31" l="1"/>
  <c r="AF426" i="31" s="1"/>
  <c r="AE519" i="31"/>
  <c r="AE426" i="31" s="1"/>
  <c r="AE56" i="32"/>
  <c r="AF56" i="32"/>
  <c r="AD31" i="25"/>
  <c r="D23" i="43"/>
  <c r="F23" i="43" s="1"/>
  <c r="D27" i="43"/>
  <c r="F27" i="43" s="1"/>
  <c r="AJ77" i="31"/>
  <c r="AL77" i="31" s="1"/>
  <c r="AJ88" i="31"/>
  <c r="AL88" i="31" s="1"/>
  <c r="AJ91" i="31"/>
  <c r="AL91" i="31" s="1"/>
  <c r="AJ81" i="31"/>
  <c r="AL81" i="31" s="1"/>
  <c r="AJ84" i="31"/>
  <c r="AL84" i="31" s="1"/>
  <c r="AJ80" i="31"/>
  <c r="AL80" i="31" s="1"/>
  <c r="AJ89" i="31"/>
  <c r="AL89" i="31" s="1"/>
  <c r="AJ90" i="31"/>
  <c r="AL90" i="31" s="1"/>
  <c r="AJ79" i="31"/>
  <c r="AL79" i="31" s="1"/>
  <c r="AJ87" i="31"/>
  <c r="AL87" i="31" s="1"/>
  <c r="AJ92" i="31"/>
  <c r="AL92" i="31" s="1"/>
  <c r="AJ83" i="31"/>
  <c r="AL83" i="31" s="1"/>
  <c r="AJ85" i="31"/>
  <c r="AL85" i="31" s="1"/>
  <c r="AJ82" i="31"/>
  <c r="AL82" i="31" s="1"/>
  <c r="AJ93" i="31"/>
  <c r="AL93" i="31" s="1"/>
  <c r="AJ78" i="31"/>
  <c r="AL78" i="31" s="1"/>
  <c r="AI30" i="25"/>
  <c r="AL30" i="25" s="1"/>
  <c r="AL158" i="25" s="1"/>
  <c r="AK337" i="6" s="1"/>
  <c r="AD71" i="39"/>
  <c r="H54" i="42"/>
  <c r="J58" i="42"/>
  <c r="J60" i="42" s="1"/>
  <c r="H60" i="42"/>
  <c r="J46" i="42"/>
  <c r="J48" i="42" s="1"/>
  <c r="H48" i="42"/>
  <c r="AD245" i="6"/>
  <c r="AI235" i="32"/>
  <c r="L67" i="35" s="1"/>
  <c r="AD328" i="32"/>
  <c r="AD237" i="32" s="1"/>
  <c r="L39" i="35"/>
  <c r="L56" i="35" s="1"/>
  <c r="AI236" i="32"/>
  <c r="E7" i="35"/>
  <c r="AF318" i="32"/>
  <c r="AE318" i="32"/>
  <c r="AF319" i="32"/>
  <c r="AE319" i="32"/>
  <c r="AC241" i="25"/>
  <c r="AC160" i="25" s="1"/>
  <c r="AD232" i="25"/>
  <c r="AE24" i="25"/>
  <c r="AE27" i="25"/>
  <c r="AE26" i="25"/>
  <c r="AE29" i="25"/>
  <c r="AE28" i="25"/>
  <c r="AE23" i="25"/>
  <c r="AE25" i="25"/>
  <c r="AE22" i="25"/>
  <c r="AE158" i="25"/>
  <c r="AF28" i="25"/>
  <c r="AF23" i="25"/>
  <c r="AF25" i="25"/>
  <c r="AF22" i="25"/>
  <c r="AF24" i="25"/>
  <c r="AF27" i="25"/>
  <c r="AF26" i="25"/>
  <c r="AF231" i="25"/>
  <c r="AF29" i="25"/>
  <c r="AF158" i="25"/>
  <c r="AF31" i="25" l="1"/>
  <c r="AE31" i="25"/>
  <c r="AL424" i="31"/>
  <c r="D26" i="43"/>
  <c r="F26" i="43" s="1"/>
  <c r="AI159" i="25"/>
  <c r="J54" i="42"/>
  <c r="J56" i="42" s="1"/>
  <c r="H56" i="42"/>
  <c r="AF245" i="6"/>
  <c r="AE245" i="6"/>
  <c r="AD241" i="25"/>
  <c r="AD160" i="25" s="1"/>
  <c r="F7" i="35"/>
  <c r="AI158" i="25"/>
  <c r="AI337" i="6" s="1"/>
  <c r="L68" i="35"/>
  <c r="L62" i="35"/>
  <c r="AF328" i="32"/>
  <c r="AF237" i="32" s="1"/>
  <c r="AE328" i="32"/>
  <c r="AE237" i="32" s="1"/>
  <c r="AE231" i="25"/>
  <c r="AE232" i="25"/>
  <c r="AF232" i="25"/>
  <c r="AF241" i="25" l="1"/>
  <c r="AF160" i="25" s="1"/>
  <c r="AL159" i="25"/>
  <c r="AE241" i="25"/>
  <c r="AE160" i="25" s="1"/>
  <c r="AF212" i="6" l="1"/>
  <c r="AE212" i="6"/>
  <c r="AD212" i="6"/>
  <c r="AC212" i="6"/>
  <c r="AB212" i="6"/>
  <c r="AA212" i="6"/>
  <c r="Z212" i="6"/>
  <c r="Y212" i="6"/>
  <c r="X212" i="6"/>
  <c r="W212" i="6"/>
  <c r="V212" i="6"/>
  <c r="U212" i="6"/>
  <c r="AF132" i="6"/>
  <c r="AE132" i="6"/>
  <c r="AD132" i="6"/>
  <c r="AC132" i="6"/>
  <c r="AB132" i="6"/>
  <c r="AA132" i="6"/>
  <c r="Z132" i="6"/>
  <c r="Y132" i="6"/>
  <c r="X132" i="6"/>
  <c r="W132" i="6"/>
  <c r="V132" i="6"/>
  <c r="U132" i="6"/>
  <c r="I22" i="35" l="1"/>
  <c r="V229" i="6"/>
  <c r="V227" i="6"/>
  <c r="V225" i="6"/>
  <c r="V226" i="6"/>
  <c r="V228" i="6"/>
  <c r="Z225" i="6"/>
  <c r="Z226" i="6"/>
  <c r="Z227" i="6"/>
  <c r="Z229" i="6"/>
  <c r="Z228" i="6"/>
  <c r="AD228" i="6"/>
  <c r="AD229" i="6"/>
  <c r="AD227" i="6"/>
  <c r="AD225" i="6"/>
  <c r="AD226" i="6"/>
  <c r="W225" i="6"/>
  <c r="W228" i="6"/>
  <c r="W227" i="6"/>
  <c r="W226" i="6"/>
  <c r="W229" i="6"/>
  <c r="AA225" i="6"/>
  <c r="AA229" i="6"/>
  <c r="AA228" i="6"/>
  <c r="AA227" i="6"/>
  <c r="AA226" i="6"/>
  <c r="AE228" i="6"/>
  <c r="AE225" i="6"/>
  <c r="AE227" i="6"/>
  <c r="AE229" i="6"/>
  <c r="AE226" i="6"/>
  <c r="X225" i="6"/>
  <c r="X228" i="6"/>
  <c r="X229" i="6"/>
  <c r="X227" i="6"/>
  <c r="X226" i="6"/>
  <c r="AB227" i="6"/>
  <c r="AB225" i="6"/>
  <c r="AB228" i="6"/>
  <c r="AB229" i="6"/>
  <c r="AB226" i="6"/>
  <c r="AF228" i="6"/>
  <c r="AF225" i="6"/>
  <c r="AF229" i="6"/>
  <c r="AF227" i="6"/>
  <c r="AF226" i="6"/>
  <c r="U227" i="6"/>
  <c r="U225" i="6"/>
  <c r="U229" i="6"/>
  <c r="U228" i="6"/>
  <c r="U226" i="6"/>
  <c r="Y225" i="6"/>
  <c r="Y229" i="6"/>
  <c r="Y227" i="6"/>
  <c r="Y226" i="6"/>
  <c r="Y228" i="6"/>
  <c r="AC227" i="6"/>
  <c r="AC228" i="6"/>
  <c r="AC225" i="6"/>
  <c r="AC229" i="6"/>
  <c r="AC226" i="6"/>
  <c r="V171" i="6"/>
  <c r="Z171" i="6"/>
  <c r="AD171" i="6"/>
  <c r="W171" i="6"/>
  <c r="AA171" i="6"/>
  <c r="AE171" i="6"/>
  <c r="X171" i="6"/>
  <c r="AB171" i="6"/>
  <c r="AF171" i="6"/>
  <c r="U171" i="6"/>
  <c r="Y171" i="6"/>
  <c r="AC171" i="6"/>
  <c r="V120" i="6"/>
  <c r="V121" i="6"/>
  <c r="V118" i="6"/>
  <c r="V119" i="6"/>
  <c r="Z120" i="6"/>
  <c r="Z119" i="6"/>
  <c r="Z121" i="6"/>
  <c r="Z118" i="6"/>
  <c r="AD120" i="6"/>
  <c r="AD118" i="6"/>
  <c r="AD121" i="6"/>
  <c r="AD119" i="6"/>
  <c r="W120" i="6"/>
  <c r="W118" i="6"/>
  <c r="W119" i="6"/>
  <c r="W121" i="6"/>
  <c r="AA120" i="6"/>
  <c r="AA119" i="6"/>
  <c r="AA121" i="6"/>
  <c r="AA118" i="6"/>
  <c r="AE120" i="6"/>
  <c r="AE121" i="6"/>
  <c r="AE119" i="6"/>
  <c r="AE118" i="6"/>
  <c r="X120" i="6"/>
  <c r="X119" i="6"/>
  <c r="X118" i="6"/>
  <c r="X121" i="6"/>
  <c r="AB121" i="6"/>
  <c r="AB120" i="6"/>
  <c r="AB119" i="6"/>
  <c r="AB118" i="6"/>
  <c r="AF120" i="6"/>
  <c r="AF119" i="6"/>
  <c r="AF118" i="6"/>
  <c r="AF121" i="6"/>
  <c r="U120" i="6"/>
  <c r="U121" i="6"/>
  <c r="U119" i="6"/>
  <c r="U118" i="6"/>
  <c r="Y120" i="6"/>
  <c r="Y119" i="6"/>
  <c r="Y121" i="6"/>
  <c r="Y118" i="6"/>
  <c r="AC120" i="6"/>
  <c r="AC121" i="6"/>
  <c r="AC118" i="6"/>
  <c r="AC119" i="6"/>
  <c r="V85" i="6"/>
  <c r="V86" i="6"/>
  <c r="Z85" i="6"/>
  <c r="Z86" i="6"/>
  <c r="AD85" i="6"/>
  <c r="AD86" i="6"/>
  <c r="W86" i="6"/>
  <c r="W85" i="6"/>
  <c r="AA85" i="6"/>
  <c r="AA86" i="6"/>
  <c r="AE85" i="6"/>
  <c r="AE86" i="6"/>
  <c r="X86" i="6"/>
  <c r="X85" i="6"/>
  <c r="AB85" i="6"/>
  <c r="AB86" i="6"/>
  <c r="AF85" i="6"/>
  <c r="AF86" i="6"/>
  <c r="U86" i="6"/>
  <c r="U85" i="6"/>
  <c r="Y85" i="6"/>
  <c r="Y86" i="6"/>
  <c r="AC85" i="6"/>
  <c r="AC86" i="6"/>
  <c r="E236" i="6" l="1"/>
  <c r="M236" i="6" l="1"/>
  <c r="L236" i="6"/>
  <c r="E237" i="6"/>
  <c r="M237" i="6" l="1"/>
  <c r="M239" i="6" s="1"/>
  <c r="L237" i="6"/>
  <c r="E158" i="6"/>
  <c r="B158" i="6"/>
  <c r="C158" i="6" s="1"/>
  <c r="M158" i="6" l="1"/>
  <c r="L158" i="6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N158" i="6" l="1"/>
  <c r="O158" i="6"/>
  <c r="P158" i="6"/>
  <c r="Q158" i="6"/>
  <c r="R158" i="6"/>
  <c r="S158" i="6"/>
  <c r="T158" i="6"/>
  <c r="E224" i="6" l="1"/>
  <c r="E230" i="6"/>
  <c r="E231" i="6"/>
  <c r="E232" i="6"/>
  <c r="E208" i="6"/>
  <c r="E209" i="6"/>
  <c r="E210" i="6"/>
  <c r="E211" i="6"/>
  <c r="E213" i="6"/>
  <c r="E214" i="6"/>
  <c r="E215" i="6"/>
  <c r="E216" i="6"/>
  <c r="E217" i="6"/>
  <c r="E218" i="6"/>
  <c r="E223" i="6"/>
  <c r="E207" i="6"/>
  <c r="E196" i="6"/>
  <c r="L196" i="6" s="1"/>
  <c r="E197" i="6"/>
  <c r="L197" i="6" s="1"/>
  <c r="E198" i="6"/>
  <c r="L198" i="6" s="1"/>
  <c r="E199" i="6"/>
  <c r="L199" i="6" s="1"/>
  <c r="E201" i="6"/>
  <c r="L201" i="6" s="1"/>
  <c r="E202" i="6"/>
  <c r="L202" i="6" s="1"/>
  <c r="E203" i="6"/>
  <c r="L203" i="6" s="1"/>
  <c r="E204" i="6"/>
  <c r="L204" i="6" s="1"/>
  <c r="E176" i="6"/>
  <c r="E177" i="6"/>
  <c r="E170" i="6"/>
  <c r="E172" i="6"/>
  <c r="E173" i="6"/>
  <c r="E183" i="6"/>
  <c r="L183" i="6" s="1"/>
  <c r="E169" i="6"/>
  <c r="E150" i="6"/>
  <c r="E151" i="6"/>
  <c r="E152" i="6"/>
  <c r="E153" i="6"/>
  <c r="E154" i="6"/>
  <c r="E155" i="6"/>
  <c r="E156" i="6"/>
  <c r="E157" i="6"/>
  <c r="E159" i="6"/>
  <c r="E160" i="6"/>
  <c r="E161" i="6"/>
  <c r="E162" i="6"/>
  <c r="E163" i="6"/>
  <c r="E164" i="6"/>
  <c r="E165" i="6"/>
  <c r="E166" i="6"/>
  <c r="E149" i="6"/>
  <c r="E142" i="6"/>
  <c r="E143" i="6"/>
  <c r="E144" i="6"/>
  <c r="E145" i="6"/>
  <c r="E146" i="6"/>
  <c r="E127" i="6"/>
  <c r="E128" i="6"/>
  <c r="E129" i="6"/>
  <c r="E130" i="6"/>
  <c r="E131" i="6"/>
  <c r="E133" i="6"/>
  <c r="E134" i="6"/>
  <c r="E135" i="6"/>
  <c r="E136" i="6"/>
  <c r="E137" i="6"/>
  <c r="E141" i="6"/>
  <c r="E126" i="6"/>
  <c r="E102" i="6"/>
  <c r="E103" i="6"/>
  <c r="E104" i="6"/>
  <c r="E105" i="6"/>
  <c r="E106" i="6"/>
  <c r="E107" i="6"/>
  <c r="E108" i="6"/>
  <c r="E109" i="6"/>
  <c r="E110" i="6"/>
  <c r="E116" i="6"/>
  <c r="E117" i="6"/>
  <c r="E122" i="6"/>
  <c r="E123" i="6"/>
  <c r="E115" i="6"/>
  <c r="E101" i="6"/>
  <c r="L101" i="6" s="1"/>
  <c r="E93" i="6"/>
  <c r="E94" i="6"/>
  <c r="E95" i="6"/>
  <c r="E96" i="6"/>
  <c r="E97" i="6"/>
  <c r="E98" i="6"/>
  <c r="E83" i="6"/>
  <c r="E84" i="6"/>
  <c r="E87" i="6"/>
  <c r="E88" i="6"/>
  <c r="E89" i="6"/>
  <c r="E92" i="6"/>
  <c r="E82" i="6"/>
  <c r="E36" i="6"/>
  <c r="L36" i="6" s="1"/>
  <c r="E37" i="6"/>
  <c r="L37" i="6" s="1"/>
  <c r="E38" i="6"/>
  <c r="L38" i="6" s="1"/>
  <c r="E39" i="6"/>
  <c r="L39" i="6" s="1"/>
  <c r="E40" i="6"/>
  <c r="L40" i="6" s="1"/>
  <c r="E41" i="6"/>
  <c r="L41" i="6" s="1"/>
  <c r="E42" i="6"/>
  <c r="L42" i="6" s="1"/>
  <c r="E43" i="6"/>
  <c r="L43" i="6" s="1"/>
  <c r="E44" i="6"/>
  <c r="L44" i="6" s="1"/>
  <c r="E45" i="6"/>
  <c r="L45" i="6" s="1"/>
  <c r="E46" i="6"/>
  <c r="L46" i="6" s="1"/>
  <c r="E47" i="6"/>
  <c r="L47" i="6" s="1"/>
  <c r="E48" i="6"/>
  <c r="L48" i="6" s="1"/>
  <c r="E49" i="6"/>
  <c r="L49" i="6" s="1"/>
  <c r="E50" i="6"/>
  <c r="L50" i="6" s="1"/>
  <c r="E51" i="6"/>
  <c r="L51" i="6" s="1"/>
  <c r="E52" i="6"/>
  <c r="L52" i="6" s="1"/>
  <c r="E35" i="6"/>
  <c r="L35" i="6" s="1"/>
  <c r="E56" i="6"/>
  <c r="L56" i="6" s="1"/>
  <c r="E57" i="6"/>
  <c r="L57" i="6" s="1"/>
  <c r="E58" i="6"/>
  <c r="L58" i="6" s="1"/>
  <c r="J9" i="39" s="1"/>
  <c r="J10" i="39" s="1"/>
  <c r="J11" i="39" s="1"/>
  <c r="E59" i="6"/>
  <c r="L59" i="6" s="1"/>
  <c r="E60" i="6"/>
  <c r="L60" i="6" s="1"/>
  <c r="E61" i="6"/>
  <c r="L61" i="6" s="1"/>
  <c r="J17" i="39" s="1"/>
  <c r="J19" i="39" s="1"/>
  <c r="J20" i="39" s="1"/>
  <c r="E62" i="6"/>
  <c r="L62" i="6" s="1"/>
  <c r="J13" i="39" s="1"/>
  <c r="J14" i="39" s="1"/>
  <c r="J15" i="39" s="1"/>
  <c r="J22" i="39" s="1"/>
  <c r="E64" i="6"/>
  <c r="L64" i="6" s="1"/>
  <c r="E65" i="6"/>
  <c r="L65" i="6" s="1"/>
  <c r="E66" i="6"/>
  <c r="L66" i="6" s="1"/>
  <c r="E67" i="6"/>
  <c r="L67" i="6" s="1"/>
  <c r="E68" i="6"/>
  <c r="L68" i="6" s="1"/>
  <c r="E69" i="6"/>
  <c r="L69" i="6" s="1"/>
  <c r="E70" i="6"/>
  <c r="L70" i="6" s="1"/>
  <c r="E71" i="6"/>
  <c r="L71" i="6" s="1"/>
  <c r="E55" i="6"/>
  <c r="L55" i="6" s="1"/>
  <c r="E10" i="6"/>
  <c r="L10" i="6" s="1"/>
  <c r="E11" i="6"/>
  <c r="L11" i="6" s="1"/>
  <c r="E13" i="6"/>
  <c r="L13" i="6" s="1"/>
  <c r="E14" i="6"/>
  <c r="L14" i="6" s="1"/>
  <c r="E15" i="6"/>
  <c r="L15" i="6" s="1"/>
  <c r="E16" i="6"/>
  <c r="L16" i="6" s="1"/>
  <c r="E17" i="6"/>
  <c r="L17" i="6" s="1"/>
  <c r="E18" i="6"/>
  <c r="L18" i="6" s="1"/>
  <c r="E20" i="6"/>
  <c r="L20" i="6" s="1"/>
  <c r="E21" i="6"/>
  <c r="L21" i="6" s="1"/>
  <c r="E22" i="6"/>
  <c r="L22" i="6" s="1"/>
  <c r="E23" i="6"/>
  <c r="L23" i="6" s="1"/>
  <c r="E24" i="6"/>
  <c r="L24" i="6" s="1"/>
  <c r="E25" i="6"/>
  <c r="L25" i="6" s="1"/>
  <c r="E26" i="6"/>
  <c r="L26" i="6" s="1"/>
  <c r="E27" i="6"/>
  <c r="L27" i="6" s="1"/>
  <c r="E9" i="6"/>
  <c r="L9" i="6" s="1"/>
  <c r="B237" i="6"/>
  <c r="C237" i="6" s="1"/>
  <c r="B236" i="6"/>
  <c r="C236" i="6" s="1"/>
  <c r="B235" i="6"/>
  <c r="C235" i="6" s="1"/>
  <c r="B234" i="6"/>
  <c r="B232" i="6"/>
  <c r="C232" i="6" s="1"/>
  <c r="B231" i="6"/>
  <c r="C231" i="6" s="1"/>
  <c r="B230" i="6"/>
  <c r="C230" i="6" s="1"/>
  <c r="B224" i="6"/>
  <c r="C224" i="6" s="1"/>
  <c r="B223" i="6"/>
  <c r="C223" i="6" s="1"/>
  <c r="B222" i="6"/>
  <c r="B218" i="6"/>
  <c r="C218" i="6" s="1"/>
  <c r="B217" i="6"/>
  <c r="C217" i="6" s="1"/>
  <c r="B216" i="6"/>
  <c r="C216" i="6" s="1"/>
  <c r="B215" i="6"/>
  <c r="C215" i="6" s="1"/>
  <c r="B214" i="6"/>
  <c r="C214" i="6" s="1"/>
  <c r="B213" i="6"/>
  <c r="C213" i="6" s="1"/>
  <c r="B211" i="6"/>
  <c r="C211" i="6" s="1"/>
  <c r="B210" i="6"/>
  <c r="C210" i="6" s="1"/>
  <c r="B209" i="6"/>
  <c r="C209" i="6" s="1"/>
  <c r="B208" i="6"/>
  <c r="C208" i="6" s="1"/>
  <c r="B207" i="6"/>
  <c r="C207" i="6" s="1"/>
  <c r="B206" i="6"/>
  <c r="B204" i="6"/>
  <c r="C204" i="6" s="1"/>
  <c r="B203" i="6"/>
  <c r="C203" i="6" s="1"/>
  <c r="B202" i="6"/>
  <c r="C202" i="6" s="1"/>
  <c r="B201" i="6"/>
  <c r="C201" i="6" s="1"/>
  <c r="B199" i="6"/>
  <c r="C199" i="6" s="1"/>
  <c r="B198" i="6"/>
  <c r="C198" i="6" s="1"/>
  <c r="B197" i="6"/>
  <c r="C197" i="6" s="1"/>
  <c r="B196" i="6"/>
  <c r="C196" i="6" s="1"/>
  <c r="B183" i="6"/>
  <c r="C183" i="6" s="1"/>
  <c r="B182" i="6"/>
  <c r="B177" i="6"/>
  <c r="C177" i="6" s="1"/>
  <c r="B176" i="6"/>
  <c r="C176" i="6" s="1"/>
  <c r="B175" i="6"/>
  <c r="B173" i="6"/>
  <c r="C173" i="6" s="1"/>
  <c r="B172" i="6"/>
  <c r="C172" i="6" s="1"/>
  <c r="B170" i="6"/>
  <c r="C170" i="6" s="1"/>
  <c r="B169" i="6"/>
  <c r="C169" i="6" s="1"/>
  <c r="B168" i="6"/>
  <c r="B166" i="6"/>
  <c r="C166" i="6" s="1"/>
  <c r="B165" i="6"/>
  <c r="C165" i="6" s="1"/>
  <c r="B164" i="6"/>
  <c r="C164" i="6" s="1"/>
  <c r="B163" i="6"/>
  <c r="C163" i="6" s="1"/>
  <c r="B162" i="6"/>
  <c r="C162" i="6" s="1"/>
  <c r="B161" i="6"/>
  <c r="C161" i="6" s="1"/>
  <c r="B160" i="6"/>
  <c r="C160" i="6" s="1"/>
  <c r="B159" i="6"/>
  <c r="C159" i="6" s="1"/>
  <c r="B157" i="6"/>
  <c r="C157" i="6" s="1"/>
  <c r="B156" i="6"/>
  <c r="C156" i="6" s="1"/>
  <c r="B155" i="6"/>
  <c r="C155" i="6" s="1"/>
  <c r="B154" i="6"/>
  <c r="C154" i="6" s="1"/>
  <c r="B153" i="6"/>
  <c r="C153" i="6" s="1"/>
  <c r="B152" i="6"/>
  <c r="C152" i="6" s="1"/>
  <c r="B151" i="6"/>
  <c r="C151" i="6" s="1"/>
  <c r="B150" i="6"/>
  <c r="C150" i="6" s="1"/>
  <c r="B149" i="6"/>
  <c r="C149" i="6" s="1"/>
  <c r="B148" i="6"/>
  <c r="B146" i="6"/>
  <c r="C146" i="6" s="1"/>
  <c r="B145" i="6"/>
  <c r="C145" i="6" s="1"/>
  <c r="B144" i="6"/>
  <c r="C144" i="6" s="1"/>
  <c r="B143" i="6"/>
  <c r="C143" i="6" s="1"/>
  <c r="B142" i="6"/>
  <c r="C142" i="6" s="1"/>
  <c r="B141" i="6"/>
  <c r="C141" i="6" s="1"/>
  <c r="B139" i="6"/>
  <c r="B137" i="6"/>
  <c r="C137" i="6" s="1"/>
  <c r="B136" i="6"/>
  <c r="C136" i="6" s="1"/>
  <c r="B135" i="6"/>
  <c r="C135" i="6" s="1"/>
  <c r="B134" i="6"/>
  <c r="C134" i="6" s="1"/>
  <c r="B133" i="6"/>
  <c r="C133" i="6" s="1"/>
  <c r="B131" i="6"/>
  <c r="C131" i="6" s="1"/>
  <c r="B130" i="6"/>
  <c r="C130" i="6" s="1"/>
  <c r="B129" i="6"/>
  <c r="C129" i="6" s="1"/>
  <c r="B128" i="6"/>
  <c r="C128" i="6" s="1"/>
  <c r="B127" i="6"/>
  <c r="C127" i="6" s="1"/>
  <c r="B126" i="6"/>
  <c r="C126" i="6" s="1"/>
  <c r="B125" i="6"/>
  <c r="B123" i="6"/>
  <c r="C123" i="6" s="1"/>
  <c r="B122" i="6"/>
  <c r="C122" i="6" s="1"/>
  <c r="B117" i="6"/>
  <c r="C117" i="6" s="1"/>
  <c r="B116" i="6"/>
  <c r="C116" i="6" s="1"/>
  <c r="B115" i="6"/>
  <c r="C115" i="6" s="1"/>
  <c r="B114" i="6"/>
  <c r="B110" i="6"/>
  <c r="C110" i="6" s="1"/>
  <c r="B109" i="6"/>
  <c r="C109" i="6" s="1"/>
  <c r="B108" i="6"/>
  <c r="C108" i="6" s="1"/>
  <c r="B107" i="6"/>
  <c r="C107" i="6" s="1"/>
  <c r="B106" i="6"/>
  <c r="C106" i="6" s="1"/>
  <c r="B105" i="6"/>
  <c r="C105" i="6" s="1"/>
  <c r="B104" i="6"/>
  <c r="C104" i="6" s="1"/>
  <c r="B103" i="6"/>
  <c r="C103" i="6" s="1"/>
  <c r="B102" i="6"/>
  <c r="C102" i="6" s="1"/>
  <c r="B101" i="6"/>
  <c r="C101" i="6" s="1"/>
  <c r="B100" i="6"/>
  <c r="B98" i="6"/>
  <c r="C98" i="6" s="1"/>
  <c r="B97" i="6"/>
  <c r="C97" i="6" s="1"/>
  <c r="B96" i="6"/>
  <c r="C96" i="6" s="1"/>
  <c r="B95" i="6"/>
  <c r="C95" i="6" s="1"/>
  <c r="B94" i="6"/>
  <c r="C94" i="6" s="1"/>
  <c r="B93" i="6"/>
  <c r="C93" i="6" s="1"/>
  <c r="B92" i="6"/>
  <c r="C92" i="6" s="1"/>
  <c r="B91" i="6"/>
  <c r="B89" i="6"/>
  <c r="C89" i="6" s="1"/>
  <c r="B88" i="6"/>
  <c r="C88" i="6" s="1"/>
  <c r="B87" i="6"/>
  <c r="C87" i="6" s="1"/>
  <c r="B84" i="6"/>
  <c r="C84" i="6" s="1"/>
  <c r="B83" i="6"/>
  <c r="C83" i="6" s="1"/>
  <c r="B82" i="6"/>
  <c r="C82" i="6" s="1"/>
  <c r="B81" i="6"/>
  <c r="B79" i="6"/>
  <c r="C79" i="6" s="1"/>
  <c r="B78" i="6"/>
  <c r="C78" i="6" s="1"/>
  <c r="B77" i="6"/>
  <c r="C77" i="6" s="1"/>
  <c r="B76" i="6"/>
  <c r="C76" i="6" s="1"/>
  <c r="B75" i="6"/>
  <c r="C75" i="6" s="1"/>
  <c r="B74" i="6"/>
  <c r="C74" i="6" s="1"/>
  <c r="B54" i="6"/>
  <c r="B52" i="6"/>
  <c r="C52" i="6" s="1"/>
  <c r="B51" i="6"/>
  <c r="C51" i="6" s="1"/>
  <c r="B50" i="6"/>
  <c r="C50" i="6" s="1"/>
  <c r="B49" i="6"/>
  <c r="C49" i="6" s="1"/>
  <c r="B48" i="6"/>
  <c r="C48" i="6" s="1"/>
  <c r="B47" i="6"/>
  <c r="C47" i="6" s="1"/>
  <c r="B46" i="6"/>
  <c r="C46" i="6" s="1"/>
  <c r="B45" i="6"/>
  <c r="C45" i="6" s="1"/>
  <c r="B44" i="6"/>
  <c r="C44" i="6" s="1"/>
  <c r="B43" i="6"/>
  <c r="C43" i="6" s="1"/>
  <c r="B42" i="6"/>
  <c r="C42" i="6" s="1"/>
  <c r="B41" i="6"/>
  <c r="C41" i="6" s="1"/>
  <c r="B40" i="6"/>
  <c r="C40" i="6" s="1"/>
  <c r="B39" i="6"/>
  <c r="C39" i="6" s="1"/>
  <c r="B38" i="6"/>
  <c r="C38" i="6" s="1"/>
  <c r="B37" i="6"/>
  <c r="C37" i="6" s="1"/>
  <c r="B36" i="6"/>
  <c r="C36" i="6" s="1"/>
  <c r="B35" i="6"/>
  <c r="C35" i="6" s="1"/>
  <c r="B73" i="6"/>
  <c r="B71" i="6"/>
  <c r="C71" i="6" s="1"/>
  <c r="B70" i="6"/>
  <c r="C70" i="6" s="1"/>
  <c r="B69" i="6"/>
  <c r="C69" i="6" s="1"/>
  <c r="B68" i="6"/>
  <c r="C68" i="6" s="1"/>
  <c r="B67" i="6"/>
  <c r="C67" i="6" s="1"/>
  <c r="B66" i="6"/>
  <c r="C66" i="6" s="1"/>
  <c r="B65" i="6"/>
  <c r="C65" i="6" s="1"/>
  <c r="B64" i="6"/>
  <c r="C64" i="6" s="1"/>
  <c r="B62" i="6"/>
  <c r="C62" i="6" s="1"/>
  <c r="B61" i="6"/>
  <c r="C61" i="6" s="1"/>
  <c r="B60" i="6"/>
  <c r="C60" i="6" s="1"/>
  <c r="B59" i="6"/>
  <c r="C59" i="6" s="1"/>
  <c r="B58" i="6"/>
  <c r="C58" i="6" s="1"/>
  <c r="B57" i="6"/>
  <c r="C57" i="6" s="1"/>
  <c r="B56" i="6"/>
  <c r="C56" i="6" s="1"/>
  <c r="B55" i="6"/>
  <c r="C55" i="6" s="1"/>
  <c r="B34" i="6"/>
  <c r="B27" i="6"/>
  <c r="C27" i="6" s="1"/>
  <c r="B26" i="6"/>
  <c r="C26" i="6" s="1"/>
  <c r="B25" i="6"/>
  <c r="C25" i="6" s="1"/>
  <c r="B24" i="6"/>
  <c r="C24" i="6" s="1"/>
  <c r="B23" i="6"/>
  <c r="C23" i="6" s="1"/>
  <c r="B22" i="6"/>
  <c r="C22" i="6" s="1"/>
  <c r="B21" i="6"/>
  <c r="C21" i="6" s="1"/>
  <c r="B20" i="6"/>
  <c r="C20" i="6" s="1"/>
  <c r="B18" i="6"/>
  <c r="C18" i="6" s="1"/>
  <c r="B17" i="6"/>
  <c r="C17" i="6" s="1"/>
  <c r="B16" i="6"/>
  <c r="C16" i="6" s="1"/>
  <c r="B15" i="6"/>
  <c r="C15" i="6" s="1"/>
  <c r="B14" i="6"/>
  <c r="C14" i="6" s="1"/>
  <c r="B13" i="6"/>
  <c r="C13" i="6" s="1"/>
  <c r="B11" i="6"/>
  <c r="C11" i="6" s="1"/>
  <c r="B10" i="6"/>
  <c r="C10" i="6" s="1"/>
  <c r="B9" i="6"/>
  <c r="C9" i="6" s="1"/>
  <c r="M92" i="6" l="1"/>
  <c r="L92" i="6"/>
  <c r="M84" i="6"/>
  <c r="L84" i="6"/>
  <c r="M96" i="6"/>
  <c r="L96" i="6"/>
  <c r="M117" i="6"/>
  <c r="L117" i="6"/>
  <c r="M108" i="6"/>
  <c r="L108" i="6"/>
  <c r="M104" i="6"/>
  <c r="L104" i="6"/>
  <c r="M141" i="6"/>
  <c r="L141" i="6"/>
  <c r="M134" i="6"/>
  <c r="L134" i="6"/>
  <c r="M129" i="6"/>
  <c r="L129" i="6"/>
  <c r="M145" i="6"/>
  <c r="L145" i="6"/>
  <c r="M149" i="6"/>
  <c r="L149" i="6"/>
  <c r="M163" i="6"/>
  <c r="L163" i="6"/>
  <c r="M159" i="6"/>
  <c r="L159" i="6"/>
  <c r="M154" i="6"/>
  <c r="L154" i="6"/>
  <c r="M150" i="6"/>
  <c r="L150" i="6"/>
  <c r="M172" i="6"/>
  <c r="L172" i="6"/>
  <c r="M207" i="6"/>
  <c r="L207" i="6"/>
  <c r="M216" i="6"/>
  <c r="L216" i="6"/>
  <c r="M211" i="6"/>
  <c r="L211" i="6"/>
  <c r="M232" i="6"/>
  <c r="L232" i="6"/>
  <c r="L2" i="6"/>
  <c r="M89" i="6"/>
  <c r="L89" i="6"/>
  <c r="M83" i="6"/>
  <c r="L83" i="6"/>
  <c r="M95" i="6"/>
  <c r="L95" i="6"/>
  <c r="M115" i="6"/>
  <c r="L115" i="6"/>
  <c r="M116" i="6"/>
  <c r="L116" i="6"/>
  <c r="M107" i="6"/>
  <c r="L107" i="6"/>
  <c r="M103" i="6"/>
  <c r="L103" i="6"/>
  <c r="M137" i="6"/>
  <c r="L137" i="6"/>
  <c r="M133" i="6"/>
  <c r="L133" i="6"/>
  <c r="M128" i="6"/>
  <c r="L128" i="6"/>
  <c r="M144" i="6"/>
  <c r="L144" i="6"/>
  <c r="M166" i="6"/>
  <c r="L166" i="6"/>
  <c r="M162" i="6"/>
  <c r="L162" i="6"/>
  <c r="M157" i="6"/>
  <c r="L157" i="6"/>
  <c r="M153" i="6"/>
  <c r="L153" i="6"/>
  <c r="M169" i="6"/>
  <c r="L169" i="6"/>
  <c r="M170" i="6"/>
  <c r="L170" i="6"/>
  <c r="M223" i="6"/>
  <c r="L223" i="6"/>
  <c r="M215" i="6"/>
  <c r="L215" i="6"/>
  <c r="M210" i="6"/>
  <c r="L210" i="6"/>
  <c r="M231" i="6"/>
  <c r="L231" i="6"/>
  <c r="M88" i="6"/>
  <c r="L88" i="6"/>
  <c r="M98" i="6"/>
  <c r="L98" i="6"/>
  <c r="M94" i="6"/>
  <c r="L94" i="6"/>
  <c r="M123" i="6"/>
  <c r="L123" i="6"/>
  <c r="M110" i="6"/>
  <c r="L110" i="6"/>
  <c r="M106" i="6"/>
  <c r="L106" i="6"/>
  <c r="M102" i="6"/>
  <c r="L102" i="6"/>
  <c r="M136" i="6"/>
  <c r="L136" i="6"/>
  <c r="M131" i="6"/>
  <c r="L131" i="6"/>
  <c r="M127" i="6"/>
  <c r="L127" i="6"/>
  <c r="M143" i="6"/>
  <c r="L143" i="6"/>
  <c r="M165" i="6"/>
  <c r="L165" i="6"/>
  <c r="M161" i="6"/>
  <c r="L161" i="6"/>
  <c r="M156" i="6"/>
  <c r="L156" i="6"/>
  <c r="M152" i="6"/>
  <c r="L152" i="6"/>
  <c r="M177" i="6"/>
  <c r="L177" i="6"/>
  <c r="M218" i="6"/>
  <c r="L218" i="6"/>
  <c r="M214" i="6"/>
  <c r="L214" i="6"/>
  <c r="M209" i="6"/>
  <c r="L209" i="6"/>
  <c r="M230" i="6"/>
  <c r="L230" i="6"/>
  <c r="M82" i="6"/>
  <c r="L82" i="6"/>
  <c r="M87" i="6"/>
  <c r="L87" i="6"/>
  <c r="M97" i="6"/>
  <c r="L97" i="6"/>
  <c r="M93" i="6"/>
  <c r="M100" i="6" s="1"/>
  <c r="L93" i="6"/>
  <c r="M122" i="6"/>
  <c r="L122" i="6"/>
  <c r="M109" i="6"/>
  <c r="L109" i="6"/>
  <c r="M105" i="6"/>
  <c r="L105" i="6"/>
  <c r="M126" i="6"/>
  <c r="L126" i="6"/>
  <c r="M135" i="6"/>
  <c r="L135" i="6"/>
  <c r="M130" i="6"/>
  <c r="L130" i="6"/>
  <c r="M146" i="6"/>
  <c r="L146" i="6"/>
  <c r="M142" i="6"/>
  <c r="L142" i="6"/>
  <c r="M164" i="6"/>
  <c r="L164" i="6"/>
  <c r="M160" i="6"/>
  <c r="L160" i="6"/>
  <c r="M155" i="6"/>
  <c r="L155" i="6"/>
  <c r="M151" i="6"/>
  <c r="L151" i="6"/>
  <c r="M173" i="6"/>
  <c r="M175" i="6" s="1"/>
  <c r="L173" i="6"/>
  <c r="M176" i="6"/>
  <c r="E181" i="6"/>
  <c r="L176" i="6"/>
  <c r="M217" i="6"/>
  <c r="L217" i="6"/>
  <c r="M213" i="6"/>
  <c r="L213" i="6"/>
  <c r="M208" i="6"/>
  <c r="L208" i="6"/>
  <c r="M224" i="6"/>
  <c r="L224" i="6"/>
  <c r="M234" i="6"/>
  <c r="M222" i="6"/>
  <c r="M182" i="6"/>
  <c r="M168" i="6"/>
  <c r="M148" i="6"/>
  <c r="M139" i="6"/>
  <c r="M125" i="6"/>
  <c r="M101" i="6"/>
  <c r="M114" i="6" s="1"/>
  <c r="E113" i="6"/>
  <c r="M91" i="6"/>
  <c r="E33" i="6"/>
  <c r="E147" i="6"/>
  <c r="F270" i="6"/>
  <c r="G253" i="6"/>
  <c r="H254" i="6"/>
  <c r="I255" i="6"/>
  <c r="G257" i="6"/>
  <c r="H258" i="6"/>
  <c r="I259" i="6"/>
  <c r="G261" i="6"/>
  <c r="H262" i="6"/>
  <c r="I263" i="6"/>
  <c r="G265" i="6"/>
  <c r="H266" i="6"/>
  <c r="I267" i="6"/>
  <c r="G269" i="6"/>
  <c r="H271" i="6"/>
  <c r="I272" i="6"/>
  <c r="G274" i="6"/>
  <c r="H275" i="6"/>
  <c r="I276" i="6"/>
  <c r="G278" i="6"/>
  <c r="H279" i="6"/>
  <c r="I281" i="6"/>
  <c r="G283" i="6"/>
  <c r="H285" i="6"/>
  <c r="I286" i="6"/>
  <c r="G288" i="6"/>
  <c r="H289" i="6"/>
  <c r="I291" i="6"/>
  <c r="G293" i="6"/>
  <c r="H294" i="6"/>
  <c r="I295" i="6"/>
  <c r="G297" i="6"/>
  <c r="H298" i="6"/>
  <c r="I299" i="6"/>
  <c r="G301" i="6"/>
  <c r="H303" i="6"/>
  <c r="I305" i="6"/>
  <c r="G306" i="6"/>
  <c r="H307" i="6"/>
  <c r="I308" i="6"/>
  <c r="G312" i="6"/>
  <c r="H313" i="6"/>
  <c r="I316" i="6"/>
  <c r="G323" i="6"/>
  <c r="G252" i="6"/>
  <c r="H253" i="6"/>
  <c r="I254" i="6"/>
  <c r="G256" i="6"/>
  <c r="H257" i="6"/>
  <c r="I258" i="6"/>
  <c r="G260" i="6"/>
  <c r="H261" i="6"/>
  <c r="I262" i="6"/>
  <c r="G264" i="6"/>
  <c r="H265" i="6"/>
  <c r="I266" i="6"/>
  <c r="G268" i="6"/>
  <c r="H269" i="6"/>
  <c r="I271" i="6"/>
  <c r="G273" i="6"/>
  <c r="H274" i="6"/>
  <c r="I275" i="6"/>
  <c r="G277" i="6"/>
  <c r="H278" i="6"/>
  <c r="I279" i="6"/>
  <c r="G282" i="6"/>
  <c r="H283" i="6"/>
  <c r="I285" i="6"/>
  <c r="G287" i="6"/>
  <c r="H288" i="6"/>
  <c r="I289" i="6"/>
  <c r="G292" i="6"/>
  <c r="H293" i="6"/>
  <c r="I294" i="6"/>
  <c r="G296" i="6"/>
  <c r="H297" i="6"/>
  <c r="I298" i="6"/>
  <c r="G300" i="6"/>
  <c r="H301" i="6"/>
  <c r="I303" i="6"/>
  <c r="H306" i="6"/>
  <c r="I307" i="6"/>
  <c r="G310" i="6"/>
  <c r="H312" i="6"/>
  <c r="I313" i="6"/>
  <c r="G321" i="6"/>
  <c r="H323" i="6"/>
  <c r="H252" i="6"/>
  <c r="I253" i="6"/>
  <c r="G255" i="6"/>
  <c r="H256" i="6"/>
  <c r="I257" i="6"/>
  <c r="G259" i="6"/>
  <c r="H260" i="6"/>
  <c r="I261" i="6"/>
  <c r="G263" i="6"/>
  <c r="H264" i="6"/>
  <c r="I265" i="6"/>
  <c r="G267" i="6"/>
  <c r="H268" i="6"/>
  <c r="I269" i="6"/>
  <c r="G272" i="6"/>
  <c r="H273" i="6"/>
  <c r="I274" i="6"/>
  <c r="G276" i="6"/>
  <c r="H277" i="6"/>
  <c r="I278" i="6"/>
  <c r="G281" i="6"/>
  <c r="H282" i="6"/>
  <c r="I283" i="6"/>
  <c r="G286" i="6"/>
  <c r="H287" i="6"/>
  <c r="I288" i="6"/>
  <c r="G291" i="6"/>
  <c r="H292" i="6"/>
  <c r="I293" i="6"/>
  <c r="G295" i="6"/>
  <c r="H296" i="6"/>
  <c r="I297" i="6"/>
  <c r="G299" i="6"/>
  <c r="H300" i="6"/>
  <c r="I301" i="6"/>
  <c r="G305" i="6"/>
  <c r="I306" i="6"/>
  <c r="G308" i="6"/>
  <c r="H310" i="6"/>
  <c r="I312" i="6"/>
  <c r="G316" i="6"/>
  <c r="H321" i="6"/>
  <c r="I323" i="6"/>
  <c r="I252" i="6"/>
  <c r="G254" i="6"/>
  <c r="H255" i="6"/>
  <c r="I256" i="6"/>
  <c r="G258" i="6"/>
  <c r="H259" i="6"/>
  <c r="I260" i="6"/>
  <c r="G262" i="6"/>
  <c r="H263" i="6"/>
  <c r="I264" i="6"/>
  <c r="G266" i="6"/>
  <c r="H267" i="6"/>
  <c r="I268" i="6"/>
  <c r="G271" i="6"/>
  <c r="H272" i="6"/>
  <c r="I273" i="6"/>
  <c r="G275" i="6"/>
  <c r="H276" i="6"/>
  <c r="I277" i="6"/>
  <c r="G279" i="6"/>
  <c r="H281" i="6"/>
  <c r="I282" i="6"/>
  <c r="G285" i="6"/>
  <c r="H286" i="6"/>
  <c r="I287" i="6"/>
  <c r="G289" i="6"/>
  <c r="H291" i="6"/>
  <c r="I292" i="6"/>
  <c r="G294" i="6"/>
  <c r="H295" i="6"/>
  <c r="I296" i="6"/>
  <c r="G298" i="6"/>
  <c r="H299" i="6"/>
  <c r="I300" i="6"/>
  <c r="G303" i="6"/>
  <c r="H305" i="6"/>
  <c r="G307" i="6"/>
  <c r="H308" i="6"/>
  <c r="I310" i="6"/>
  <c r="G313" i="6"/>
  <c r="H316" i="6"/>
  <c r="I321" i="6"/>
  <c r="H304" i="6"/>
  <c r="I318" i="6"/>
  <c r="H309" i="6"/>
  <c r="H318" i="6"/>
  <c r="G251" i="6"/>
  <c r="I280" i="6"/>
  <c r="H327" i="6"/>
  <c r="H284" i="6"/>
  <c r="G324" i="6"/>
  <c r="H315" i="6"/>
  <c r="G304" i="6"/>
  <c r="H302" i="6"/>
  <c r="H320" i="6"/>
  <c r="I304" i="6"/>
  <c r="I311" i="6"/>
  <c r="G326" i="6"/>
  <c r="H290" i="6"/>
  <c r="G314" i="6"/>
  <c r="G290" i="6"/>
  <c r="I324" i="6"/>
  <c r="G325" i="6"/>
  <c r="H317" i="6"/>
  <c r="I290" i="6"/>
  <c r="I322" i="6"/>
  <c r="H311" i="6"/>
  <c r="G315" i="6"/>
  <c r="H280" i="6"/>
  <c r="I270" i="6"/>
  <c r="G319" i="6"/>
  <c r="I315" i="6"/>
  <c r="G320" i="6"/>
  <c r="I325" i="6"/>
  <c r="H251" i="6"/>
  <c r="I319" i="6"/>
  <c r="I327" i="6"/>
  <c r="G322" i="6"/>
  <c r="I284" i="6"/>
  <c r="H324" i="6"/>
  <c r="G327" i="6"/>
  <c r="I309" i="6"/>
  <c r="I314" i="6"/>
  <c r="G280" i="6"/>
  <c r="H326" i="6"/>
  <c r="H325" i="6"/>
  <c r="G284" i="6"/>
  <c r="H322" i="6"/>
  <c r="I320" i="6"/>
  <c r="I317" i="6"/>
  <c r="G309" i="6"/>
  <c r="G318" i="6"/>
  <c r="H270" i="6"/>
  <c r="I251" i="6"/>
  <c r="G270" i="6"/>
  <c r="I302" i="6"/>
  <c r="G311" i="6"/>
  <c r="H319" i="6"/>
  <c r="H314" i="6"/>
  <c r="G317" i="6"/>
  <c r="G302" i="6"/>
  <c r="I326" i="6"/>
  <c r="N92" i="6"/>
  <c r="R92" i="6"/>
  <c r="V92" i="6"/>
  <c r="Z92" i="6"/>
  <c r="AD92" i="6"/>
  <c r="O92" i="6"/>
  <c r="S92" i="6"/>
  <c r="W92" i="6"/>
  <c r="AA92" i="6"/>
  <c r="AE92" i="6"/>
  <c r="P92" i="6"/>
  <c r="T92" i="6"/>
  <c r="X92" i="6"/>
  <c r="AB92" i="6"/>
  <c r="AF92" i="6"/>
  <c r="Q92" i="6"/>
  <c r="U92" i="6"/>
  <c r="Y92" i="6"/>
  <c r="AC92" i="6"/>
  <c r="P115" i="6"/>
  <c r="T115" i="6"/>
  <c r="X115" i="6"/>
  <c r="AB115" i="6"/>
  <c r="AF115" i="6"/>
  <c r="Q115" i="6"/>
  <c r="U115" i="6"/>
  <c r="Y115" i="6"/>
  <c r="AC115" i="6"/>
  <c r="N115" i="6"/>
  <c r="R115" i="6"/>
  <c r="V115" i="6"/>
  <c r="Z115" i="6"/>
  <c r="AD115" i="6"/>
  <c r="O115" i="6"/>
  <c r="S115" i="6"/>
  <c r="W115" i="6"/>
  <c r="AA115" i="6"/>
  <c r="AE115" i="6"/>
  <c r="O126" i="6"/>
  <c r="S126" i="6"/>
  <c r="W126" i="6"/>
  <c r="AA126" i="6"/>
  <c r="AE126" i="6"/>
  <c r="P126" i="6"/>
  <c r="T126" i="6"/>
  <c r="X126" i="6"/>
  <c r="AB126" i="6"/>
  <c r="AF126" i="6"/>
  <c r="Q126" i="6"/>
  <c r="U126" i="6"/>
  <c r="Y126" i="6"/>
  <c r="AC126" i="6"/>
  <c r="N126" i="6"/>
  <c r="R126" i="6"/>
  <c r="V126" i="6"/>
  <c r="Z126" i="6"/>
  <c r="AD126" i="6"/>
  <c r="O223" i="6"/>
  <c r="S223" i="6"/>
  <c r="W223" i="6"/>
  <c r="AA223" i="6"/>
  <c r="AE223" i="6"/>
  <c r="P223" i="6"/>
  <c r="T223" i="6"/>
  <c r="X223" i="6"/>
  <c r="AB223" i="6"/>
  <c r="AF223" i="6"/>
  <c r="Q223" i="6"/>
  <c r="U223" i="6"/>
  <c r="Y223" i="6"/>
  <c r="AC223" i="6"/>
  <c r="N223" i="6"/>
  <c r="R223" i="6"/>
  <c r="V223" i="6"/>
  <c r="Z223" i="6"/>
  <c r="AD223" i="6"/>
  <c r="N237" i="6"/>
  <c r="Q237" i="6"/>
  <c r="R237" i="6"/>
  <c r="Z237" i="6"/>
  <c r="AD237" i="6"/>
  <c r="S237" i="6"/>
  <c r="AA237" i="6"/>
  <c r="AE237" i="6"/>
  <c r="O237" i="6"/>
  <c r="T237" i="6"/>
  <c r="AB237" i="6"/>
  <c r="AF237" i="6"/>
  <c r="P237" i="6"/>
  <c r="U237" i="6"/>
  <c r="AC237" i="6"/>
  <c r="E238" i="6"/>
  <c r="N141" i="6"/>
  <c r="R141" i="6"/>
  <c r="V141" i="6"/>
  <c r="Z141" i="6"/>
  <c r="AD141" i="6"/>
  <c r="O141" i="6"/>
  <c r="S141" i="6"/>
  <c r="W141" i="6"/>
  <c r="AA141" i="6"/>
  <c r="AE141" i="6"/>
  <c r="P141" i="6"/>
  <c r="T141" i="6"/>
  <c r="X141" i="6"/>
  <c r="AB141" i="6"/>
  <c r="AF141" i="6"/>
  <c r="Q141" i="6"/>
  <c r="U141" i="6"/>
  <c r="Y141" i="6"/>
  <c r="AC141" i="6"/>
  <c r="Q149" i="6"/>
  <c r="U149" i="6"/>
  <c r="Y149" i="6"/>
  <c r="AC149" i="6"/>
  <c r="N149" i="6"/>
  <c r="R149" i="6"/>
  <c r="V149" i="6"/>
  <c r="Z149" i="6"/>
  <c r="AD149" i="6"/>
  <c r="O149" i="6"/>
  <c r="S149" i="6"/>
  <c r="W149" i="6"/>
  <c r="AA149" i="6"/>
  <c r="AE149" i="6"/>
  <c r="P149" i="6"/>
  <c r="T149" i="6"/>
  <c r="X149" i="6"/>
  <c r="AB149" i="6"/>
  <c r="AF149" i="6"/>
  <c r="N177" i="6"/>
  <c r="R177" i="6"/>
  <c r="V177" i="6"/>
  <c r="Z177" i="6"/>
  <c r="AD177" i="6"/>
  <c r="O177" i="6"/>
  <c r="S177" i="6"/>
  <c r="W177" i="6"/>
  <c r="AA177" i="6"/>
  <c r="AE177" i="6"/>
  <c r="P177" i="6"/>
  <c r="T177" i="6"/>
  <c r="X177" i="6"/>
  <c r="AB177" i="6"/>
  <c r="AF177" i="6"/>
  <c r="Q177" i="6"/>
  <c r="U177" i="6"/>
  <c r="Y177" i="6"/>
  <c r="AC177" i="6"/>
  <c r="P82" i="6"/>
  <c r="T82" i="6"/>
  <c r="X82" i="6"/>
  <c r="AB82" i="6"/>
  <c r="AF82" i="6"/>
  <c r="Q82" i="6"/>
  <c r="U82" i="6"/>
  <c r="Y82" i="6"/>
  <c r="AC82" i="6"/>
  <c r="N82" i="6"/>
  <c r="R82" i="6"/>
  <c r="V82" i="6"/>
  <c r="Z82" i="6"/>
  <c r="AD82" i="6"/>
  <c r="O82" i="6"/>
  <c r="S82" i="6"/>
  <c r="W82" i="6"/>
  <c r="AA82" i="6"/>
  <c r="AE82" i="6"/>
  <c r="Q101" i="6"/>
  <c r="U101" i="6"/>
  <c r="Y101" i="6"/>
  <c r="AC101" i="6"/>
  <c r="N101" i="6"/>
  <c r="R101" i="6"/>
  <c r="V101" i="6"/>
  <c r="Z101" i="6"/>
  <c r="AD101" i="6"/>
  <c r="O101" i="6"/>
  <c r="S101" i="6"/>
  <c r="W101" i="6"/>
  <c r="AA101" i="6"/>
  <c r="AE101" i="6"/>
  <c r="P101" i="6"/>
  <c r="T101" i="6"/>
  <c r="X101" i="6"/>
  <c r="AB101" i="6"/>
  <c r="AF101" i="6"/>
  <c r="O176" i="6"/>
  <c r="S176" i="6"/>
  <c r="W176" i="6"/>
  <c r="AA176" i="6"/>
  <c r="AE176" i="6"/>
  <c r="P176" i="6"/>
  <c r="T176" i="6"/>
  <c r="X176" i="6"/>
  <c r="AB176" i="6"/>
  <c r="AF176" i="6"/>
  <c r="Q176" i="6"/>
  <c r="U176" i="6"/>
  <c r="Y176" i="6"/>
  <c r="AC176" i="6"/>
  <c r="N176" i="6"/>
  <c r="R176" i="6"/>
  <c r="V176" i="6"/>
  <c r="Z176" i="6"/>
  <c r="AD176" i="6"/>
  <c r="P207" i="6"/>
  <c r="T207" i="6"/>
  <c r="X207" i="6"/>
  <c r="AB207" i="6"/>
  <c r="AF207" i="6"/>
  <c r="Q207" i="6"/>
  <c r="U207" i="6"/>
  <c r="Y207" i="6"/>
  <c r="AC207" i="6"/>
  <c r="N207" i="6"/>
  <c r="R207" i="6"/>
  <c r="V207" i="6"/>
  <c r="Z207" i="6"/>
  <c r="AD207" i="6"/>
  <c r="O207" i="6"/>
  <c r="S207" i="6"/>
  <c r="W207" i="6"/>
  <c r="AA207" i="6"/>
  <c r="AE207" i="6"/>
  <c r="N235" i="6"/>
  <c r="R235" i="6"/>
  <c r="Z235" i="6"/>
  <c r="AD235" i="6"/>
  <c r="O235" i="6"/>
  <c r="S235" i="6"/>
  <c r="AA235" i="6"/>
  <c r="AE235" i="6"/>
  <c r="P235" i="6"/>
  <c r="T235" i="6"/>
  <c r="AB235" i="6"/>
  <c r="AF235" i="6"/>
  <c r="Q235" i="6"/>
  <c r="U235" i="6"/>
  <c r="AC235" i="6"/>
  <c r="Q236" i="6"/>
  <c r="U236" i="6"/>
  <c r="AC236" i="6"/>
  <c r="N236" i="6"/>
  <c r="R236" i="6"/>
  <c r="Z236" i="6"/>
  <c r="AD236" i="6"/>
  <c r="O236" i="6"/>
  <c r="S236" i="6"/>
  <c r="AA236" i="6"/>
  <c r="AE236" i="6"/>
  <c r="P236" i="6"/>
  <c r="T236" i="6"/>
  <c r="AB236" i="6"/>
  <c r="AF236" i="6"/>
  <c r="E124" i="6"/>
  <c r="E90" i="6"/>
  <c r="P291" i="6"/>
  <c r="L251" i="6"/>
  <c r="K252" i="6"/>
  <c r="O252" i="6"/>
  <c r="S252" i="6"/>
  <c r="W252" i="6"/>
  <c r="AA252" i="6"/>
  <c r="AE252" i="6"/>
  <c r="J253" i="6"/>
  <c r="N253" i="6"/>
  <c r="R253" i="6"/>
  <c r="V253" i="6"/>
  <c r="Z253" i="6"/>
  <c r="AD253" i="6"/>
  <c r="M254" i="6"/>
  <c r="Q254" i="6"/>
  <c r="U254" i="6"/>
  <c r="Y254" i="6"/>
  <c r="AC254" i="6"/>
  <c r="L255" i="6"/>
  <c r="P255" i="6"/>
  <c r="T255" i="6"/>
  <c r="X255" i="6"/>
  <c r="AB255" i="6"/>
  <c r="AF255" i="6"/>
  <c r="K256" i="6"/>
  <c r="O256" i="6"/>
  <c r="S256" i="6"/>
  <c r="W256" i="6"/>
  <c r="AA256" i="6"/>
  <c r="AE256" i="6"/>
  <c r="J257" i="6"/>
  <c r="N257" i="6"/>
  <c r="R257" i="6"/>
  <c r="V257" i="6"/>
  <c r="Z257" i="6"/>
  <c r="AD257" i="6"/>
  <c r="M258" i="6"/>
  <c r="Q258" i="6"/>
  <c r="U258" i="6"/>
  <c r="Y258" i="6"/>
  <c r="AC258" i="6"/>
  <c r="L259" i="6"/>
  <c r="P259" i="6"/>
  <c r="T259" i="6"/>
  <c r="X259" i="6"/>
  <c r="AB259" i="6"/>
  <c r="AF259" i="6"/>
  <c r="K260" i="6"/>
  <c r="O260" i="6"/>
  <c r="S260" i="6"/>
  <c r="W260" i="6"/>
  <c r="AA260" i="6"/>
  <c r="AE260" i="6"/>
  <c r="J261" i="6"/>
  <c r="N261" i="6"/>
  <c r="R261" i="6"/>
  <c r="V261" i="6"/>
  <c r="Z261" i="6"/>
  <c r="AD261" i="6"/>
  <c r="M262" i="6"/>
  <c r="Q262" i="6"/>
  <c r="U262" i="6"/>
  <c r="Y262" i="6"/>
  <c r="AC262" i="6"/>
  <c r="L263" i="6"/>
  <c r="P263" i="6"/>
  <c r="T263" i="6"/>
  <c r="X263" i="6"/>
  <c r="AB263" i="6"/>
  <c r="AF263" i="6"/>
  <c r="K264" i="6"/>
  <c r="O264" i="6"/>
  <c r="S264" i="6"/>
  <c r="W264" i="6"/>
  <c r="AA264" i="6"/>
  <c r="AE264" i="6"/>
  <c r="L252" i="6"/>
  <c r="P252" i="6"/>
  <c r="T252" i="6"/>
  <c r="X252" i="6"/>
  <c r="AB252" i="6"/>
  <c r="AF252" i="6"/>
  <c r="K253" i="6"/>
  <c r="O253" i="6"/>
  <c r="S253" i="6"/>
  <c r="W253" i="6"/>
  <c r="AA253" i="6"/>
  <c r="AE253" i="6"/>
  <c r="J254" i="6"/>
  <c r="N254" i="6"/>
  <c r="R254" i="6"/>
  <c r="V254" i="6"/>
  <c r="Z254" i="6"/>
  <c r="AD254" i="6"/>
  <c r="M255" i="6"/>
  <c r="Q255" i="6"/>
  <c r="U255" i="6"/>
  <c r="Y255" i="6"/>
  <c r="AC255" i="6"/>
  <c r="L256" i="6"/>
  <c r="P256" i="6"/>
  <c r="T256" i="6"/>
  <c r="X256" i="6"/>
  <c r="AB256" i="6"/>
  <c r="AF256" i="6"/>
  <c r="K257" i="6"/>
  <c r="O257" i="6"/>
  <c r="S257" i="6"/>
  <c r="W257" i="6"/>
  <c r="AA257" i="6"/>
  <c r="AE257" i="6"/>
  <c r="J258" i="6"/>
  <c r="N258" i="6"/>
  <c r="R258" i="6"/>
  <c r="V258" i="6"/>
  <c r="Z258" i="6"/>
  <c r="AD258" i="6"/>
  <c r="M259" i="6"/>
  <c r="Q259" i="6"/>
  <c r="U259" i="6"/>
  <c r="Y259" i="6"/>
  <c r="AC259" i="6"/>
  <c r="L260" i="6"/>
  <c r="P260" i="6"/>
  <c r="T260" i="6"/>
  <c r="X260" i="6"/>
  <c r="AB260" i="6"/>
  <c r="AF260" i="6"/>
  <c r="K261" i="6"/>
  <c r="O261" i="6"/>
  <c r="S261" i="6"/>
  <c r="W261" i="6"/>
  <c r="AA261" i="6"/>
  <c r="AE261" i="6"/>
  <c r="J262" i="6"/>
  <c r="N262" i="6"/>
  <c r="R262" i="6"/>
  <c r="V262" i="6"/>
  <c r="Z262" i="6"/>
  <c r="AD262" i="6"/>
  <c r="M263" i="6"/>
  <c r="Q263" i="6"/>
  <c r="U263" i="6"/>
  <c r="Y263" i="6"/>
  <c r="AC263" i="6"/>
  <c r="L264" i="6"/>
  <c r="P264" i="6"/>
  <c r="T264" i="6"/>
  <c r="X264" i="6"/>
  <c r="AB264" i="6"/>
  <c r="J251" i="6"/>
  <c r="M252" i="6"/>
  <c r="Q252" i="6"/>
  <c r="U252" i="6"/>
  <c r="Y252" i="6"/>
  <c r="AC252" i="6"/>
  <c r="L253" i="6"/>
  <c r="P253" i="6"/>
  <c r="T253" i="6"/>
  <c r="X253" i="6"/>
  <c r="AB253" i="6"/>
  <c r="AF253" i="6"/>
  <c r="K254" i="6"/>
  <c r="O254" i="6"/>
  <c r="S254" i="6"/>
  <c r="W254" i="6"/>
  <c r="AA254" i="6"/>
  <c r="AE254" i="6"/>
  <c r="J255" i="6"/>
  <c r="N255" i="6"/>
  <c r="R255" i="6"/>
  <c r="V255" i="6"/>
  <c r="Z255" i="6"/>
  <c r="AD255" i="6"/>
  <c r="M256" i="6"/>
  <c r="Q256" i="6"/>
  <c r="U256" i="6"/>
  <c r="Y256" i="6"/>
  <c r="AC256" i="6"/>
  <c r="L257" i="6"/>
  <c r="P257" i="6"/>
  <c r="T257" i="6"/>
  <c r="X257" i="6"/>
  <c r="AB257" i="6"/>
  <c r="AF257" i="6"/>
  <c r="K258" i="6"/>
  <c r="O258" i="6"/>
  <c r="S258" i="6"/>
  <c r="W258" i="6"/>
  <c r="AA258" i="6"/>
  <c r="AE258" i="6"/>
  <c r="J259" i="6"/>
  <c r="N259" i="6"/>
  <c r="R259" i="6"/>
  <c r="V259" i="6"/>
  <c r="Z259" i="6"/>
  <c r="AD259" i="6"/>
  <c r="M260" i="6"/>
  <c r="Q260" i="6"/>
  <c r="U260" i="6"/>
  <c r="Y260" i="6"/>
  <c r="AC260" i="6"/>
  <c r="L261" i="6"/>
  <c r="P261" i="6"/>
  <c r="T261" i="6"/>
  <c r="X261" i="6"/>
  <c r="AB261" i="6"/>
  <c r="AF261" i="6"/>
  <c r="K262" i="6"/>
  <c r="O262" i="6"/>
  <c r="S262" i="6"/>
  <c r="W262" i="6"/>
  <c r="AA262" i="6"/>
  <c r="AE262" i="6"/>
  <c r="J263" i="6"/>
  <c r="N263" i="6"/>
  <c r="R263" i="6"/>
  <c r="V263" i="6"/>
  <c r="Z263" i="6"/>
  <c r="AD263" i="6"/>
  <c r="M264" i="6"/>
  <c r="Q264" i="6"/>
  <c r="U264" i="6"/>
  <c r="Y264" i="6"/>
  <c r="AC264" i="6"/>
  <c r="K251" i="6"/>
  <c r="J252" i="6"/>
  <c r="N252" i="6"/>
  <c r="R252" i="6"/>
  <c r="V252" i="6"/>
  <c r="Z252" i="6"/>
  <c r="AD252" i="6"/>
  <c r="M253" i="6"/>
  <c r="Q253" i="6"/>
  <c r="U253" i="6"/>
  <c r="Y253" i="6"/>
  <c r="AC253" i="6"/>
  <c r="L254" i="6"/>
  <c r="P254" i="6"/>
  <c r="T254" i="6"/>
  <c r="X254" i="6"/>
  <c r="AB254" i="6"/>
  <c r="AF254" i="6"/>
  <c r="K255" i="6"/>
  <c r="O255" i="6"/>
  <c r="S255" i="6"/>
  <c r="W255" i="6"/>
  <c r="AA255" i="6"/>
  <c r="AE255" i="6"/>
  <c r="J256" i="6"/>
  <c r="N256" i="6"/>
  <c r="R256" i="6"/>
  <c r="V256" i="6"/>
  <c r="Z256" i="6"/>
  <c r="AD256" i="6"/>
  <c r="M257" i="6"/>
  <c r="Q257" i="6"/>
  <c r="U257" i="6"/>
  <c r="Y257" i="6"/>
  <c r="AC257" i="6"/>
  <c r="L258" i="6"/>
  <c r="P258" i="6"/>
  <c r="T258" i="6"/>
  <c r="X258" i="6"/>
  <c r="AB258" i="6"/>
  <c r="AF258" i="6"/>
  <c r="K259" i="6"/>
  <c r="O259" i="6"/>
  <c r="S259" i="6"/>
  <c r="W259" i="6"/>
  <c r="AA259" i="6"/>
  <c r="AE259" i="6"/>
  <c r="J260" i="6"/>
  <c r="N260" i="6"/>
  <c r="R260" i="6"/>
  <c r="V260" i="6"/>
  <c r="Z260" i="6"/>
  <c r="AD260" i="6"/>
  <c r="M261" i="6"/>
  <c r="Q261" i="6"/>
  <c r="U261" i="6"/>
  <c r="Y261" i="6"/>
  <c r="AC261" i="6"/>
  <c r="L262" i="6"/>
  <c r="P262" i="6"/>
  <c r="T262" i="6"/>
  <c r="X262" i="6"/>
  <c r="AB262" i="6"/>
  <c r="AF262" i="6"/>
  <c r="K263" i="6"/>
  <c r="O263" i="6"/>
  <c r="S263" i="6"/>
  <c r="W263" i="6"/>
  <c r="AA263" i="6"/>
  <c r="AE263" i="6"/>
  <c r="J264" i="6"/>
  <c r="N264" i="6"/>
  <c r="R264" i="6"/>
  <c r="V264" i="6"/>
  <c r="Z264" i="6"/>
  <c r="AD264" i="6"/>
  <c r="M265" i="6"/>
  <c r="Q265" i="6"/>
  <c r="U265" i="6"/>
  <c r="Y265" i="6"/>
  <c r="AC265" i="6"/>
  <c r="L266" i="6"/>
  <c r="P266" i="6"/>
  <c r="T266" i="6"/>
  <c r="X266" i="6"/>
  <c r="AB266" i="6"/>
  <c r="AF266" i="6"/>
  <c r="K267" i="6"/>
  <c r="O267" i="6"/>
  <c r="S267" i="6"/>
  <c r="W267" i="6"/>
  <c r="AA267" i="6"/>
  <c r="AE267" i="6"/>
  <c r="J268" i="6"/>
  <c r="N268" i="6"/>
  <c r="R268" i="6"/>
  <c r="V268" i="6"/>
  <c r="Z268" i="6"/>
  <c r="AD268" i="6"/>
  <c r="M269" i="6"/>
  <c r="Q269" i="6"/>
  <c r="U269" i="6"/>
  <c r="Y269" i="6"/>
  <c r="AC269" i="6"/>
  <c r="L270" i="6"/>
  <c r="K271" i="6"/>
  <c r="O271" i="6"/>
  <c r="S271" i="6"/>
  <c r="W271" i="6"/>
  <c r="AA271" i="6"/>
  <c r="AE271" i="6"/>
  <c r="J272" i="6"/>
  <c r="N272" i="6"/>
  <c r="R272" i="6"/>
  <c r="V272" i="6"/>
  <c r="Z272" i="6"/>
  <c r="AD272" i="6"/>
  <c r="M273" i="6"/>
  <c r="Q273" i="6"/>
  <c r="U273" i="6"/>
  <c r="Y273" i="6"/>
  <c r="AC273" i="6"/>
  <c r="L274" i="6"/>
  <c r="P274" i="6"/>
  <c r="T274" i="6"/>
  <c r="X274" i="6"/>
  <c r="AB274" i="6"/>
  <c r="AF274" i="6"/>
  <c r="K275" i="6"/>
  <c r="O275" i="6"/>
  <c r="S275" i="6"/>
  <c r="W275" i="6"/>
  <c r="AA275" i="6"/>
  <c r="AE275" i="6"/>
  <c r="J276" i="6"/>
  <c r="N276" i="6"/>
  <c r="R276" i="6"/>
  <c r="V276" i="6"/>
  <c r="Z276" i="6"/>
  <c r="AD276" i="6"/>
  <c r="M277" i="6"/>
  <c r="Q277" i="6"/>
  <c r="U277" i="6"/>
  <c r="Y277" i="6"/>
  <c r="AC277" i="6"/>
  <c r="L278" i="6"/>
  <c r="P278" i="6"/>
  <c r="T278" i="6"/>
  <c r="X278" i="6"/>
  <c r="AB278" i="6"/>
  <c r="J265" i="6"/>
  <c r="N265" i="6"/>
  <c r="R265" i="6"/>
  <c r="V265" i="6"/>
  <c r="Z265" i="6"/>
  <c r="AD265" i="6"/>
  <c r="M266" i="6"/>
  <c r="Q266" i="6"/>
  <c r="U266" i="6"/>
  <c r="Y266" i="6"/>
  <c r="AC266" i="6"/>
  <c r="L267" i="6"/>
  <c r="P267" i="6"/>
  <c r="T267" i="6"/>
  <c r="X267" i="6"/>
  <c r="AB267" i="6"/>
  <c r="AF267" i="6"/>
  <c r="K268" i="6"/>
  <c r="O268" i="6"/>
  <c r="S268" i="6"/>
  <c r="W268" i="6"/>
  <c r="AA268" i="6"/>
  <c r="AE268" i="6"/>
  <c r="J269" i="6"/>
  <c r="N269" i="6"/>
  <c r="R269" i="6"/>
  <c r="V269" i="6"/>
  <c r="Z269" i="6"/>
  <c r="AD269" i="6"/>
  <c r="L271" i="6"/>
  <c r="P271" i="6"/>
  <c r="T271" i="6"/>
  <c r="X271" i="6"/>
  <c r="AB271" i="6"/>
  <c r="AF271" i="6"/>
  <c r="K272" i="6"/>
  <c r="O272" i="6"/>
  <c r="S272" i="6"/>
  <c r="W272" i="6"/>
  <c r="AA272" i="6"/>
  <c r="AE272" i="6"/>
  <c r="J273" i="6"/>
  <c r="N273" i="6"/>
  <c r="R273" i="6"/>
  <c r="V273" i="6"/>
  <c r="Z273" i="6"/>
  <c r="AD273" i="6"/>
  <c r="M274" i="6"/>
  <c r="Q274" i="6"/>
  <c r="U274" i="6"/>
  <c r="Y274" i="6"/>
  <c r="AC274" i="6"/>
  <c r="L275" i="6"/>
  <c r="P275" i="6"/>
  <c r="T275" i="6"/>
  <c r="X275" i="6"/>
  <c r="AB275" i="6"/>
  <c r="AF275" i="6"/>
  <c r="K276" i="6"/>
  <c r="O276" i="6"/>
  <c r="S276" i="6"/>
  <c r="W276" i="6"/>
  <c r="AA276" i="6"/>
  <c r="AE276" i="6"/>
  <c r="J277" i="6"/>
  <c r="N277" i="6"/>
  <c r="R277" i="6"/>
  <c r="V277" i="6"/>
  <c r="Z277" i="6"/>
  <c r="AD277" i="6"/>
  <c r="M278" i="6"/>
  <c r="Q278" i="6"/>
  <c r="U278" i="6"/>
  <c r="Y278" i="6"/>
  <c r="AF264" i="6"/>
  <c r="K265" i="6"/>
  <c r="O265" i="6"/>
  <c r="S265" i="6"/>
  <c r="W265" i="6"/>
  <c r="AA265" i="6"/>
  <c r="AE265" i="6"/>
  <c r="J266" i="6"/>
  <c r="N266" i="6"/>
  <c r="R266" i="6"/>
  <c r="V266" i="6"/>
  <c r="Z266" i="6"/>
  <c r="AD266" i="6"/>
  <c r="M267" i="6"/>
  <c r="Q267" i="6"/>
  <c r="U267" i="6"/>
  <c r="Y267" i="6"/>
  <c r="AC267" i="6"/>
  <c r="L268" i="6"/>
  <c r="P268" i="6"/>
  <c r="T268" i="6"/>
  <c r="X268" i="6"/>
  <c r="AB268" i="6"/>
  <c r="AF268" i="6"/>
  <c r="K269" i="6"/>
  <c r="O269" i="6"/>
  <c r="S269" i="6"/>
  <c r="W269" i="6"/>
  <c r="AA269" i="6"/>
  <c r="AE269" i="6"/>
  <c r="J270" i="6"/>
  <c r="M271" i="6"/>
  <c r="Q271" i="6"/>
  <c r="U271" i="6"/>
  <c r="Y271" i="6"/>
  <c r="AC271" i="6"/>
  <c r="L272" i="6"/>
  <c r="P272" i="6"/>
  <c r="T272" i="6"/>
  <c r="X272" i="6"/>
  <c r="AB272" i="6"/>
  <c r="AF272" i="6"/>
  <c r="K273" i="6"/>
  <c r="O273" i="6"/>
  <c r="S273" i="6"/>
  <c r="W273" i="6"/>
  <c r="AA273" i="6"/>
  <c r="AE273" i="6"/>
  <c r="J274" i="6"/>
  <c r="N274" i="6"/>
  <c r="R274" i="6"/>
  <c r="V274" i="6"/>
  <c r="Z274" i="6"/>
  <c r="AD274" i="6"/>
  <c r="M275" i="6"/>
  <c r="Q275" i="6"/>
  <c r="U275" i="6"/>
  <c r="Y275" i="6"/>
  <c r="AC275" i="6"/>
  <c r="L276" i="6"/>
  <c r="P276" i="6"/>
  <c r="T276" i="6"/>
  <c r="X276" i="6"/>
  <c r="AB276" i="6"/>
  <c r="AF276" i="6"/>
  <c r="K277" i="6"/>
  <c r="O277" i="6"/>
  <c r="S277" i="6"/>
  <c r="W277" i="6"/>
  <c r="AA277" i="6"/>
  <c r="AE277" i="6"/>
  <c r="J278" i="6"/>
  <c r="N278" i="6"/>
  <c r="R278" i="6"/>
  <c r="L265" i="6"/>
  <c r="P265" i="6"/>
  <c r="T265" i="6"/>
  <c r="X265" i="6"/>
  <c r="AB265" i="6"/>
  <c r="AF265" i="6"/>
  <c r="K266" i="6"/>
  <c r="O266" i="6"/>
  <c r="S266" i="6"/>
  <c r="W266" i="6"/>
  <c r="AA266" i="6"/>
  <c r="AE266" i="6"/>
  <c r="J267" i="6"/>
  <c r="N267" i="6"/>
  <c r="R267" i="6"/>
  <c r="V267" i="6"/>
  <c r="Z267" i="6"/>
  <c r="AD267" i="6"/>
  <c r="M268" i="6"/>
  <c r="Q268" i="6"/>
  <c r="U268" i="6"/>
  <c r="Y268" i="6"/>
  <c r="AC268" i="6"/>
  <c r="L269" i="6"/>
  <c r="P269" i="6"/>
  <c r="T269" i="6"/>
  <c r="X269" i="6"/>
  <c r="AB269" i="6"/>
  <c r="AF269" i="6"/>
  <c r="K270" i="6"/>
  <c r="J271" i="6"/>
  <c r="N271" i="6"/>
  <c r="R271" i="6"/>
  <c r="V271" i="6"/>
  <c r="Z271" i="6"/>
  <c r="AD271" i="6"/>
  <c r="M272" i="6"/>
  <c r="Q272" i="6"/>
  <c r="U272" i="6"/>
  <c r="Y272" i="6"/>
  <c r="AC272" i="6"/>
  <c r="L273" i="6"/>
  <c r="P273" i="6"/>
  <c r="T273" i="6"/>
  <c r="X273" i="6"/>
  <c r="AB273" i="6"/>
  <c r="AF273" i="6"/>
  <c r="K274" i="6"/>
  <c r="O274" i="6"/>
  <c r="S274" i="6"/>
  <c r="W274" i="6"/>
  <c r="AA274" i="6"/>
  <c r="AE274" i="6"/>
  <c r="J275" i="6"/>
  <c r="N275" i="6"/>
  <c r="R275" i="6"/>
  <c r="V275" i="6"/>
  <c r="Z275" i="6"/>
  <c r="AD275" i="6"/>
  <c r="M276" i="6"/>
  <c r="Q276" i="6"/>
  <c r="U276" i="6"/>
  <c r="Y276" i="6"/>
  <c r="AC276" i="6"/>
  <c r="L277" i="6"/>
  <c r="P277" i="6"/>
  <c r="T277" i="6"/>
  <c r="X277" i="6"/>
  <c r="AB277" i="6"/>
  <c r="AF277" i="6"/>
  <c r="K278" i="6"/>
  <c r="O278" i="6"/>
  <c r="W278" i="6"/>
  <c r="AD278" i="6"/>
  <c r="M279" i="6"/>
  <c r="Q279" i="6"/>
  <c r="U279" i="6"/>
  <c r="Y279" i="6"/>
  <c r="AC279" i="6"/>
  <c r="L280" i="6"/>
  <c r="K281" i="6"/>
  <c r="O281" i="6"/>
  <c r="S281" i="6"/>
  <c r="W281" i="6"/>
  <c r="AA281" i="6"/>
  <c r="AE281" i="6"/>
  <c r="J282" i="6"/>
  <c r="N282" i="6"/>
  <c r="R282" i="6"/>
  <c r="V282" i="6"/>
  <c r="Z282" i="6"/>
  <c r="AD282" i="6"/>
  <c r="M283" i="6"/>
  <c r="Q283" i="6"/>
  <c r="U283" i="6"/>
  <c r="Y283" i="6"/>
  <c r="AC283" i="6"/>
  <c r="L284" i="6"/>
  <c r="K285" i="6"/>
  <c r="O285" i="6"/>
  <c r="S285" i="6"/>
  <c r="W285" i="6"/>
  <c r="AA285" i="6"/>
  <c r="AE285" i="6"/>
  <c r="J286" i="6"/>
  <c r="N286" i="6"/>
  <c r="R286" i="6"/>
  <c r="V286" i="6"/>
  <c r="Z286" i="6"/>
  <c r="AD286" i="6"/>
  <c r="M287" i="6"/>
  <c r="Q287" i="6"/>
  <c r="U287" i="6"/>
  <c r="Y287" i="6"/>
  <c r="AC287" i="6"/>
  <c r="L288" i="6"/>
  <c r="K289" i="6"/>
  <c r="O289" i="6"/>
  <c r="S289" i="6"/>
  <c r="W289" i="6"/>
  <c r="AA289" i="6"/>
  <c r="AE289" i="6"/>
  <c r="J290" i="6"/>
  <c r="U291" i="6"/>
  <c r="Y291" i="6"/>
  <c r="AC291" i="6"/>
  <c r="L292" i="6"/>
  <c r="P292" i="6"/>
  <c r="T292" i="6"/>
  <c r="X292" i="6"/>
  <c r="AB292" i="6"/>
  <c r="AF292" i="6"/>
  <c r="K293" i="6"/>
  <c r="Z278" i="6"/>
  <c r="AE278" i="6"/>
  <c r="J279" i="6"/>
  <c r="N279" i="6"/>
  <c r="R279" i="6"/>
  <c r="V279" i="6"/>
  <c r="Z279" i="6"/>
  <c r="AD279" i="6"/>
  <c r="L281" i="6"/>
  <c r="P281" i="6"/>
  <c r="T281" i="6"/>
  <c r="X281" i="6"/>
  <c r="AB281" i="6"/>
  <c r="AF281" i="6"/>
  <c r="K282" i="6"/>
  <c r="O282" i="6"/>
  <c r="S282" i="6"/>
  <c r="W282" i="6"/>
  <c r="AA282" i="6"/>
  <c r="AE282" i="6"/>
  <c r="J283" i="6"/>
  <c r="N283" i="6"/>
  <c r="R283" i="6"/>
  <c r="V283" i="6"/>
  <c r="Z283" i="6"/>
  <c r="AD283" i="6"/>
  <c r="L285" i="6"/>
  <c r="P285" i="6"/>
  <c r="T285" i="6"/>
  <c r="X285" i="6"/>
  <c r="AB285" i="6"/>
  <c r="AF285" i="6"/>
  <c r="K286" i="6"/>
  <c r="O286" i="6"/>
  <c r="S286" i="6"/>
  <c r="W286" i="6"/>
  <c r="AA286" i="6"/>
  <c r="AE286" i="6"/>
  <c r="J287" i="6"/>
  <c r="N287" i="6"/>
  <c r="R287" i="6"/>
  <c r="V287" i="6"/>
  <c r="Z287" i="6"/>
  <c r="AD287" i="6"/>
  <c r="L289" i="6"/>
  <c r="P289" i="6"/>
  <c r="T289" i="6"/>
  <c r="X289" i="6"/>
  <c r="AB289" i="6"/>
  <c r="AF289" i="6"/>
  <c r="K290" i="6"/>
  <c r="J291" i="6"/>
  <c r="Z291" i="6"/>
  <c r="AD291" i="6"/>
  <c r="M292" i="6"/>
  <c r="Q292" i="6"/>
  <c r="U292" i="6"/>
  <c r="S278" i="6"/>
  <c r="AA278" i="6"/>
  <c r="AF278" i="6"/>
  <c r="K279" i="6"/>
  <c r="O279" i="6"/>
  <c r="S279" i="6"/>
  <c r="W279" i="6"/>
  <c r="AA279" i="6"/>
  <c r="AE279" i="6"/>
  <c r="J280" i="6"/>
  <c r="M281" i="6"/>
  <c r="Q281" i="6"/>
  <c r="U281" i="6"/>
  <c r="Y281" i="6"/>
  <c r="AC281" i="6"/>
  <c r="L282" i="6"/>
  <c r="P282" i="6"/>
  <c r="T282" i="6"/>
  <c r="X282" i="6"/>
  <c r="AB282" i="6"/>
  <c r="AF282" i="6"/>
  <c r="K283" i="6"/>
  <c r="O283" i="6"/>
  <c r="S283" i="6"/>
  <c r="W283" i="6"/>
  <c r="AA283" i="6"/>
  <c r="AE283" i="6"/>
  <c r="J284" i="6"/>
  <c r="M285" i="6"/>
  <c r="Q285" i="6"/>
  <c r="U285" i="6"/>
  <c r="Y285" i="6"/>
  <c r="AC285" i="6"/>
  <c r="L286" i="6"/>
  <c r="P286" i="6"/>
  <c r="T286" i="6"/>
  <c r="X286" i="6"/>
  <c r="AB286" i="6"/>
  <c r="AF286" i="6"/>
  <c r="K287" i="6"/>
  <c r="O287" i="6"/>
  <c r="S287" i="6"/>
  <c r="W287" i="6"/>
  <c r="AA287" i="6"/>
  <c r="AE287" i="6"/>
  <c r="J288" i="6"/>
  <c r="M289" i="6"/>
  <c r="Q289" i="6"/>
  <c r="U289" i="6"/>
  <c r="Y289" i="6"/>
  <c r="AC289" i="6"/>
  <c r="L290" i="6"/>
  <c r="K291" i="6"/>
  <c r="W291" i="6"/>
  <c r="AA291" i="6"/>
  <c r="J292" i="6"/>
  <c r="N292" i="6"/>
  <c r="R292" i="6"/>
  <c r="V292" i="6"/>
  <c r="Z292" i="6"/>
  <c r="AD292" i="6"/>
  <c r="V278" i="6"/>
  <c r="AC278" i="6"/>
  <c r="L279" i="6"/>
  <c r="P279" i="6"/>
  <c r="T279" i="6"/>
  <c r="X279" i="6"/>
  <c r="AB279" i="6"/>
  <c r="AF279" i="6"/>
  <c r="K280" i="6"/>
  <c r="J281" i="6"/>
  <c r="N281" i="6"/>
  <c r="R281" i="6"/>
  <c r="V281" i="6"/>
  <c r="Z281" i="6"/>
  <c r="AD281" i="6"/>
  <c r="M282" i="6"/>
  <c r="Q282" i="6"/>
  <c r="U282" i="6"/>
  <c r="Y282" i="6"/>
  <c r="AC282" i="6"/>
  <c r="L283" i="6"/>
  <c r="P283" i="6"/>
  <c r="T283" i="6"/>
  <c r="X283" i="6"/>
  <c r="AB283" i="6"/>
  <c r="AF283" i="6"/>
  <c r="K284" i="6"/>
  <c r="J285" i="6"/>
  <c r="N285" i="6"/>
  <c r="R285" i="6"/>
  <c r="V285" i="6"/>
  <c r="Z285" i="6"/>
  <c r="AD285" i="6"/>
  <c r="M286" i="6"/>
  <c r="Q286" i="6"/>
  <c r="U286" i="6"/>
  <c r="Y286" i="6"/>
  <c r="AC286" i="6"/>
  <c r="L287" i="6"/>
  <c r="P287" i="6"/>
  <c r="T287" i="6"/>
  <c r="X287" i="6"/>
  <c r="AB287" i="6"/>
  <c r="AF287" i="6"/>
  <c r="K288" i="6"/>
  <c r="J289" i="6"/>
  <c r="N289" i="6"/>
  <c r="R289" i="6"/>
  <c r="V289" i="6"/>
  <c r="Z289" i="6"/>
  <c r="AD289" i="6"/>
  <c r="M290" i="6"/>
  <c r="L291" i="6"/>
  <c r="X291" i="6"/>
  <c r="AB291" i="6"/>
  <c r="K292" i="6"/>
  <c r="O292" i="6"/>
  <c r="S292" i="6"/>
  <c r="W292" i="6"/>
  <c r="AA292" i="6"/>
  <c r="AE292" i="6"/>
  <c r="J293" i="6"/>
  <c r="N293" i="6"/>
  <c r="P293" i="6"/>
  <c r="T293" i="6"/>
  <c r="X293" i="6"/>
  <c r="AB293" i="6"/>
  <c r="AF293" i="6"/>
  <c r="K294" i="6"/>
  <c r="O294" i="6"/>
  <c r="S294" i="6"/>
  <c r="W294" i="6"/>
  <c r="AA294" i="6"/>
  <c r="AE294" i="6"/>
  <c r="J295" i="6"/>
  <c r="N295" i="6"/>
  <c r="R295" i="6"/>
  <c r="V295" i="6"/>
  <c r="Z295" i="6"/>
  <c r="AD295" i="6"/>
  <c r="M296" i="6"/>
  <c r="Q296" i="6"/>
  <c r="U296" i="6"/>
  <c r="Y296" i="6"/>
  <c r="AC296" i="6"/>
  <c r="L297" i="6"/>
  <c r="P297" i="6"/>
  <c r="T297" i="6"/>
  <c r="X297" i="6"/>
  <c r="AB297" i="6"/>
  <c r="AF297" i="6"/>
  <c r="K298" i="6"/>
  <c r="O298" i="6"/>
  <c r="S298" i="6"/>
  <c r="W298" i="6"/>
  <c r="AA298" i="6"/>
  <c r="AE298" i="6"/>
  <c r="J299" i="6"/>
  <c r="N299" i="6"/>
  <c r="R299" i="6"/>
  <c r="V299" i="6"/>
  <c r="Z299" i="6"/>
  <c r="AD299" i="6"/>
  <c r="M300" i="6"/>
  <c r="Q300" i="6"/>
  <c r="U300" i="6"/>
  <c r="Y300" i="6"/>
  <c r="AC300" i="6"/>
  <c r="L301" i="6"/>
  <c r="P301" i="6"/>
  <c r="T301" i="6"/>
  <c r="X301" i="6"/>
  <c r="AB301" i="6"/>
  <c r="AF301" i="6"/>
  <c r="K302" i="6"/>
  <c r="J303" i="6"/>
  <c r="L305" i="6"/>
  <c r="P305" i="6"/>
  <c r="T305" i="6"/>
  <c r="X305" i="6"/>
  <c r="AB305" i="6"/>
  <c r="AF305" i="6"/>
  <c r="J306" i="6"/>
  <c r="N306" i="6"/>
  <c r="L293" i="6"/>
  <c r="Q293" i="6"/>
  <c r="U293" i="6"/>
  <c r="Y293" i="6"/>
  <c r="AC293" i="6"/>
  <c r="L294" i="6"/>
  <c r="P294" i="6"/>
  <c r="T294" i="6"/>
  <c r="X294" i="6"/>
  <c r="AB294" i="6"/>
  <c r="AF294" i="6"/>
  <c r="K295" i="6"/>
  <c r="O295" i="6"/>
  <c r="S295" i="6"/>
  <c r="W295" i="6"/>
  <c r="AA295" i="6"/>
  <c r="AE295" i="6"/>
  <c r="J296" i="6"/>
  <c r="N296" i="6"/>
  <c r="R296" i="6"/>
  <c r="V296" i="6"/>
  <c r="Z296" i="6"/>
  <c r="AD296" i="6"/>
  <c r="M297" i="6"/>
  <c r="Q297" i="6"/>
  <c r="U297" i="6"/>
  <c r="Y297" i="6"/>
  <c r="AC297" i="6"/>
  <c r="L298" i="6"/>
  <c r="P298" i="6"/>
  <c r="T298" i="6"/>
  <c r="X298" i="6"/>
  <c r="AB298" i="6"/>
  <c r="AF298" i="6"/>
  <c r="K299" i="6"/>
  <c r="O299" i="6"/>
  <c r="S299" i="6"/>
  <c r="W299" i="6"/>
  <c r="AA299" i="6"/>
  <c r="AE299" i="6"/>
  <c r="J300" i="6"/>
  <c r="N300" i="6"/>
  <c r="R300" i="6"/>
  <c r="V300" i="6"/>
  <c r="Z300" i="6"/>
  <c r="AD300" i="6"/>
  <c r="M301" i="6"/>
  <c r="Q301" i="6"/>
  <c r="U301" i="6"/>
  <c r="Y301" i="6"/>
  <c r="AC301" i="6"/>
  <c r="L302" i="6"/>
  <c r="K303" i="6"/>
  <c r="J304" i="6"/>
  <c r="M305" i="6"/>
  <c r="Q305" i="6"/>
  <c r="U305" i="6"/>
  <c r="Y305" i="6"/>
  <c r="AC305" i="6"/>
  <c r="Y292" i="6"/>
  <c r="M293" i="6"/>
  <c r="R293" i="6"/>
  <c r="V293" i="6"/>
  <c r="Z293" i="6"/>
  <c r="AD293" i="6"/>
  <c r="M294" i="6"/>
  <c r="Q294" i="6"/>
  <c r="U294" i="6"/>
  <c r="Y294" i="6"/>
  <c r="AC294" i="6"/>
  <c r="L295" i="6"/>
  <c r="P295" i="6"/>
  <c r="T295" i="6"/>
  <c r="X295" i="6"/>
  <c r="AB295" i="6"/>
  <c r="AF295" i="6"/>
  <c r="K296" i="6"/>
  <c r="O296" i="6"/>
  <c r="S296" i="6"/>
  <c r="W296" i="6"/>
  <c r="AA296" i="6"/>
  <c r="AE296" i="6"/>
  <c r="J297" i="6"/>
  <c r="N297" i="6"/>
  <c r="R297" i="6"/>
  <c r="V297" i="6"/>
  <c r="Z297" i="6"/>
  <c r="AD297" i="6"/>
  <c r="M298" i="6"/>
  <c r="Q298" i="6"/>
  <c r="U298" i="6"/>
  <c r="Y298" i="6"/>
  <c r="AC298" i="6"/>
  <c r="L299" i="6"/>
  <c r="P299" i="6"/>
  <c r="T299" i="6"/>
  <c r="X299" i="6"/>
  <c r="AB299" i="6"/>
  <c r="AF299" i="6"/>
  <c r="K300" i="6"/>
  <c r="O300" i="6"/>
  <c r="S300" i="6"/>
  <c r="W300" i="6"/>
  <c r="AA300" i="6"/>
  <c r="AE300" i="6"/>
  <c r="J301" i="6"/>
  <c r="N301" i="6"/>
  <c r="R301" i="6"/>
  <c r="V301" i="6"/>
  <c r="Z301" i="6"/>
  <c r="AD301" i="6"/>
  <c r="L303" i="6"/>
  <c r="K304" i="6"/>
  <c r="J305" i="6"/>
  <c r="N305" i="6"/>
  <c r="R305" i="6"/>
  <c r="V305" i="6"/>
  <c r="Z305" i="6"/>
  <c r="AD305" i="6"/>
  <c r="L306" i="6"/>
  <c r="AC292" i="6"/>
  <c r="O293" i="6"/>
  <c r="S293" i="6"/>
  <c r="W293" i="6"/>
  <c r="AA293" i="6"/>
  <c r="AE293" i="6"/>
  <c r="J294" i="6"/>
  <c r="N294" i="6"/>
  <c r="R294" i="6"/>
  <c r="V294" i="6"/>
  <c r="Z294" i="6"/>
  <c r="AD294" i="6"/>
  <c r="M295" i="6"/>
  <c r="Q295" i="6"/>
  <c r="U295" i="6"/>
  <c r="Y295" i="6"/>
  <c r="AC295" i="6"/>
  <c r="L296" i="6"/>
  <c r="P296" i="6"/>
  <c r="T296" i="6"/>
  <c r="X296" i="6"/>
  <c r="AB296" i="6"/>
  <c r="AF296" i="6"/>
  <c r="K297" i="6"/>
  <c r="O297" i="6"/>
  <c r="S297" i="6"/>
  <c r="W297" i="6"/>
  <c r="AA297" i="6"/>
  <c r="AE297" i="6"/>
  <c r="J298" i="6"/>
  <c r="N298" i="6"/>
  <c r="R298" i="6"/>
  <c r="V298" i="6"/>
  <c r="Z298" i="6"/>
  <c r="AD298" i="6"/>
  <c r="M299" i="6"/>
  <c r="Q299" i="6"/>
  <c r="U299" i="6"/>
  <c r="Y299" i="6"/>
  <c r="AC299" i="6"/>
  <c r="L300" i="6"/>
  <c r="P300" i="6"/>
  <c r="T300" i="6"/>
  <c r="X300" i="6"/>
  <c r="AB300" i="6"/>
  <c r="AF300" i="6"/>
  <c r="K301" i="6"/>
  <c r="O301" i="6"/>
  <c r="S301" i="6"/>
  <c r="W301" i="6"/>
  <c r="AA301" i="6"/>
  <c r="AE301" i="6"/>
  <c r="J302" i="6"/>
  <c r="L304" i="6"/>
  <c r="K305" i="6"/>
  <c r="O305" i="6"/>
  <c r="S305" i="6"/>
  <c r="W305" i="6"/>
  <c r="AA305" i="6"/>
  <c r="AE305" i="6"/>
  <c r="M306" i="6"/>
  <c r="P306" i="6"/>
  <c r="T306" i="6"/>
  <c r="X306" i="6"/>
  <c r="AB306" i="6"/>
  <c r="AF306" i="6"/>
  <c r="K307" i="6"/>
  <c r="O307" i="6"/>
  <c r="S307" i="6"/>
  <c r="W307" i="6"/>
  <c r="AA307" i="6"/>
  <c r="AE307" i="6"/>
  <c r="J308" i="6"/>
  <c r="N308" i="6"/>
  <c r="R308" i="6"/>
  <c r="V308" i="6"/>
  <c r="Z308" i="6"/>
  <c r="AD308" i="6"/>
  <c r="M309" i="6"/>
  <c r="L310" i="6"/>
  <c r="P310" i="6"/>
  <c r="T310" i="6"/>
  <c r="X310" i="6"/>
  <c r="AB310" i="6"/>
  <c r="AF310" i="6"/>
  <c r="K311" i="6"/>
  <c r="J312" i="6"/>
  <c r="N312" i="6"/>
  <c r="R312" i="6"/>
  <c r="V312" i="6"/>
  <c r="Z312" i="6"/>
  <c r="AD312" i="6"/>
  <c r="M313" i="6"/>
  <c r="Q313" i="6"/>
  <c r="U313" i="6"/>
  <c r="Y313" i="6"/>
  <c r="AC313" i="6"/>
  <c r="L314" i="6"/>
  <c r="K315" i="6"/>
  <c r="J316" i="6"/>
  <c r="N316" i="6"/>
  <c r="R316" i="6"/>
  <c r="V316" i="6"/>
  <c r="Z316" i="6"/>
  <c r="AD316" i="6"/>
  <c r="K319" i="6"/>
  <c r="J320" i="6"/>
  <c r="M321" i="6"/>
  <c r="Q321" i="6"/>
  <c r="U321" i="6"/>
  <c r="Y321" i="6"/>
  <c r="AC321" i="6"/>
  <c r="L322" i="6"/>
  <c r="P322" i="6"/>
  <c r="T322" i="6"/>
  <c r="X322" i="6"/>
  <c r="AB322" i="6"/>
  <c r="AF322" i="6"/>
  <c r="K323" i="6"/>
  <c r="O323" i="6"/>
  <c r="S323" i="6"/>
  <c r="W323" i="6"/>
  <c r="AA323" i="6"/>
  <c r="AE323" i="6"/>
  <c r="J324" i="6"/>
  <c r="L326" i="6"/>
  <c r="K327" i="6"/>
  <c r="F288" i="6"/>
  <c r="F292" i="6"/>
  <c r="F296" i="6"/>
  <c r="F300" i="6"/>
  <c r="F304" i="6"/>
  <c r="F307" i="6"/>
  <c r="F311" i="6"/>
  <c r="F315" i="6"/>
  <c r="F319" i="6"/>
  <c r="F323" i="6"/>
  <c r="F327" i="6"/>
  <c r="F267" i="6"/>
  <c r="F271" i="6"/>
  <c r="F275" i="6"/>
  <c r="F279" i="6"/>
  <c r="F283" i="6"/>
  <c r="F287" i="6"/>
  <c r="F257" i="6"/>
  <c r="F261" i="6"/>
  <c r="F253" i="6"/>
  <c r="F284" i="6"/>
  <c r="F251" i="6"/>
  <c r="Q306" i="6"/>
  <c r="U306" i="6"/>
  <c r="Y306" i="6"/>
  <c r="AC306" i="6"/>
  <c r="L307" i="6"/>
  <c r="P307" i="6"/>
  <c r="T307" i="6"/>
  <c r="X307" i="6"/>
  <c r="AB307" i="6"/>
  <c r="AF307" i="6"/>
  <c r="K308" i="6"/>
  <c r="O308" i="6"/>
  <c r="S308" i="6"/>
  <c r="W308" i="6"/>
  <c r="AA308" i="6"/>
  <c r="AE308" i="6"/>
  <c r="J309" i="6"/>
  <c r="M310" i="6"/>
  <c r="Q310" i="6"/>
  <c r="U310" i="6"/>
  <c r="Y310" i="6"/>
  <c r="AC310" i="6"/>
  <c r="L311" i="6"/>
  <c r="K312" i="6"/>
  <c r="O312" i="6"/>
  <c r="S312" i="6"/>
  <c r="W312" i="6"/>
  <c r="AA312" i="6"/>
  <c r="AE312" i="6"/>
  <c r="J313" i="6"/>
  <c r="N313" i="6"/>
  <c r="R313" i="6"/>
  <c r="V313" i="6"/>
  <c r="Z313" i="6"/>
  <c r="AD313" i="6"/>
  <c r="K316" i="6"/>
  <c r="O316" i="6"/>
  <c r="S316" i="6"/>
  <c r="W316" i="6"/>
  <c r="AA316" i="6"/>
  <c r="AE316" i="6"/>
  <c r="J317" i="6"/>
  <c r="K320" i="6"/>
  <c r="J321" i="6"/>
  <c r="N321" i="6"/>
  <c r="R321" i="6"/>
  <c r="V321" i="6"/>
  <c r="Z321" i="6"/>
  <c r="AD321" i="6"/>
  <c r="M322" i="6"/>
  <c r="Q322" i="6"/>
  <c r="U322" i="6"/>
  <c r="Y322" i="6"/>
  <c r="AC322" i="6"/>
  <c r="L323" i="6"/>
  <c r="P323" i="6"/>
  <c r="T323" i="6"/>
  <c r="X323" i="6"/>
  <c r="AB323" i="6"/>
  <c r="AF323" i="6"/>
  <c r="K324" i="6"/>
  <c r="J325" i="6"/>
  <c r="L327" i="6"/>
  <c r="F289" i="6"/>
  <c r="F293" i="6"/>
  <c r="F297" i="6"/>
  <c r="F301" i="6"/>
  <c r="F305" i="6"/>
  <c r="F308" i="6"/>
  <c r="F312" i="6"/>
  <c r="F316" i="6"/>
  <c r="F320" i="6"/>
  <c r="F324" i="6"/>
  <c r="F264" i="6"/>
  <c r="F268" i="6"/>
  <c r="F272" i="6"/>
  <c r="F276" i="6"/>
  <c r="F280" i="6"/>
  <c r="F262" i="6"/>
  <c r="K306" i="6"/>
  <c r="R306" i="6"/>
  <c r="V306" i="6"/>
  <c r="Z306" i="6"/>
  <c r="AD306" i="6"/>
  <c r="M307" i="6"/>
  <c r="Q307" i="6"/>
  <c r="U307" i="6"/>
  <c r="Y307" i="6"/>
  <c r="AC307" i="6"/>
  <c r="L308" i="6"/>
  <c r="P308" i="6"/>
  <c r="T308" i="6"/>
  <c r="X308" i="6"/>
  <c r="AB308" i="6"/>
  <c r="AF308" i="6"/>
  <c r="K309" i="6"/>
  <c r="J310" i="6"/>
  <c r="N310" i="6"/>
  <c r="R310" i="6"/>
  <c r="V310" i="6"/>
  <c r="Z310" i="6"/>
  <c r="AD310" i="6"/>
  <c r="L312" i="6"/>
  <c r="P312" i="6"/>
  <c r="T312" i="6"/>
  <c r="X312" i="6"/>
  <c r="AB312" i="6"/>
  <c r="AF312" i="6"/>
  <c r="K313" i="6"/>
  <c r="O313" i="6"/>
  <c r="S313" i="6"/>
  <c r="W313" i="6"/>
  <c r="AA313" i="6"/>
  <c r="AE313" i="6"/>
  <c r="J314" i="6"/>
  <c r="L316" i="6"/>
  <c r="P316" i="6"/>
  <c r="T316" i="6"/>
  <c r="X316" i="6"/>
  <c r="AB316" i="6"/>
  <c r="AF316" i="6"/>
  <c r="K317" i="6"/>
  <c r="J318" i="6"/>
  <c r="L320" i="6"/>
  <c r="K321" i="6"/>
  <c r="O321" i="6"/>
  <c r="S321" i="6"/>
  <c r="W321" i="6"/>
  <c r="AA321" i="6"/>
  <c r="AE321" i="6"/>
  <c r="J322" i="6"/>
  <c r="N322" i="6"/>
  <c r="R322" i="6"/>
  <c r="V322" i="6"/>
  <c r="Z322" i="6"/>
  <c r="AD322" i="6"/>
  <c r="M323" i="6"/>
  <c r="Q323" i="6"/>
  <c r="U323" i="6"/>
  <c r="Y323" i="6"/>
  <c r="AC323" i="6"/>
  <c r="L324" i="6"/>
  <c r="K325" i="6"/>
  <c r="J326" i="6"/>
  <c r="F290" i="6"/>
  <c r="F294" i="6"/>
  <c r="F298" i="6"/>
  <c r="F302" i="6"/>
  <c r="F309" i="6"/>
  <c r="F313" i="6"/>
  <c r="F317" i="6"/>
  <c r="F321" i="6"/>
  <c r="F325" i="6"/>
  <c r="F265" i="6"/>
  <c r="F269" i="6"/>
  <c r="F273" i="6"/>
  <c r="F277" i="6"/>
  <c r="F281" i="6"/>
  <c r="F285" i="6"/>
  <c r="F255" i="6"/>
  <c r="F259" i="6"/>
  <c r="F263" i="6"/>
  <c r="F258" i="6"/>
  <c r="O306" i="6"/>
  <c r="S306" i="6"/>
  <c r="W306" i="6"/>
  <c r="AA306" i="6"/>
  <c r="AE306" i="6"/>
  <c r="J307" i="6"/>
  <c r="N307" i="6"/>
  <c r="R307" i="6"/>
  <c r="V307" i="6"/>
  <c r="Z307" i="6"/>
  <c r="AD307" i="6"/>
  <c r="M308" i="6"/>
  <c r="Q308" i="6"/>
  <c r="U308" i="6"/>
  <c r="Y308" i="6"/>
  <c r="AC308" i="6"/>
  <c r="L309" i="6"/>
  <c r="K310" i="6"/>
  <c r="O310" i="6"/>
  <c r="S310" i="6"/>
  <c r="W310" i="6"/>
  <c r="AA310" i="6"/>
  <c r="AE310" i="6"/>
  <c r="J311" i="6"/>
  <c r="M312" i="6"/>
  <c r="Q312" i="6"/>
  <c r="U312" i="6"/>
  <c r="Y312" i="6"/>
  <c r="AC312" i="6"/>
  <c r="L313" i="6"/>
  <c r="P313" i="6"/>
  <c r="T313" i="6"/>
  <c r="X313" i="6"/>
  <c r="AB313" i="6"/>
  <c r="AF313" i="6"/>
  <c r="K314" i="6"/>
  <c r="J315" i="6"/>
  <c r="M316" i="6"/>
  <c r="Q316" i="6"/>
  <c r="U316" i="6"/>
  <c r="Y316" i="6"/>
  <c r="AC316" i="6"/>
  <c r="L317" i="6"/>
  <c r="K318" i="6"/>
  <c r="J319" i="6"/>
  <c r="L321" i="6"/>
  <c r="P321" i="6"/>
  <c r="T321" i="6"/>
  <c r="X321" i="6"/>
  <c r="AB321" i="6"/>
  <c r="AF321" i="6"/>
  <c r="K322" i="6"/>
  <c r="O322" i="6"/>
  <c r="S322" i="6"/>
  <c r="W322" i="6"/>
  <c r="AA322" i="6"/>
  <c r="AE322" i="6"/>
  <c r="J323" i="6"/>
  <c r="N323" i="6"/>
  <c r="R323" i="6"/>
  <c r="V323" i="6"/>
  <c r="Z323" i="6"/>
  <c r="AD323" i="6"/>
  <c r="M324" i="6"/>
  <c r="L325" i="6"/>
  <c r="K326" i="6"/>
  <c r="J327" i="6"/>
  <c r="F291" i="6"/>
  <c r="F295" i="6"/>
  <c r="F299" i="6"/>
  <c r="F303" i="6"/>
  <c r="F306" i="6"/>
  <c r="F310" i="6"/>
  <c r="F314" i="6"/>
  <c r="F318" i="6"/>
  <c r="F322" i="6"/>
  <c r="F326" i="6"/>
  <c r="F266" i="6"/>
  <c r="F274" i="6"/>
  <c r="F278" i="6"/>
  <c r="F282" i="6"/>
  <c r="F286" i="6"/>
  <c r="F256" i="6"/>
  <c r="F260" i="6"/>
  <c r="F252" i="6"/>
  <c r="F254" i="6"/>
  <c r="Q291" i="6"/>
  <c r="T291" i="6"/>
  <c r="M291" i="6"/>
  <c r="O291" i="6"/>
  <c r="N291" i="6"/>
  <c r="S291" i="6"/>
  <c r="O88" i="6"/>
  <c r="Q88" i="6"/>
  <c r="S88" i="6"/>
  <c r="U88" i="6"/>
  <c r="W88" i="6"/>
  <c r="Y88" i="6"/>
  <c r="AA88" i="6"/>
  <c r="AC88" i="6"/>
  <c r="AE88" i="6"/>
  <c r="N88" i="6"/>
  <c r="P88" i="6"/>
  <c r="R88" i="6"/>
  <c r="T88" i="6"/>
  <c r="V88" i="6"/>
  <c r="X88" i="6"/>
  <c r="Z88" i="6"/>
  <c r="AB88" i="6"/>
  <c r="AD88" i="6"/>
  <c r="AF88" i="6"/>
  <c r="O84" i="6"/>
  <c r="Q84" i="6"/>
  <c r="S84" i="6"/>
  <c r="U84" i="6"/>
  <c r="W84" i="6"/>
  <c r="Y84" i="6"/>
  <c r="AA84" i="6"/>
  <c r="AC84" i="6"/>
  <c r="AE84" i="6"/>
  <c r="N84" i="6"/>
  <c r="R84" i="6"/>
  <c r="V84" i="6"/>
  <c r="Z84" i="6"/>
  <c r="AD84" i="6"/>
  <c r="P84" i="6"/>
  <c r="T84" i="6"/>
  <c r="X84" i="6"/>
  <c r="AB84" i="6"/>
  <c r="AF84" i="6"/>
  <c r="O98" i="6"/>
  <c r="Q98" i="6"/>
  <c r="S98" i="6"/>
  <c r="U98" i="6"/>
  <c r="W98" i="6"/>
  <c r="Y98" i="6"/>
  <c r="AA98" i="6"/>
  <c r="AC98" i="6"/>
  <c r="AE98" i="6"/>
  <c r="N98" i="6"/>
  <c r="P98" i="6"/>
  <c r="R98" i="6"/>
  <c r="T98" i="6"/>
  <c r="V98" i="6"/>
  <c r="X98" i="6"/>
  <c r="Z98" i="6"/>
  <c r="AB98" i="6"/>
  <c r="AD98" i="6"/>
  <c r="AF98" i="6"/>
  <c r="O95" i="6"/>
  <c r="Q95" i="6"/>
  <c r="S95" i="6"/>
  <c r="U95" i="6"/>
  <c r="W95" i="6"/>
  <c r="Y95" i="6"/>
  <c r="AA95" i="6"/>
  <c r="AC95" i="6"/>
  <c r="AE95" i="6"/>
  <c r="N95" i="6"/>
  <c r="P95" i="6"/>
  <c r="R95" i="6"/>
  <c r="T95" i="6"/>
  <c r="V95" i="6"/>
  <c r="X95" i="6"/>
  <c r="Z95" i="6"/>
  <c r="AB95" i="6"/>
  <c r="AD95" i="6"/>
  <c r="AF95" i="6"/>
  <c r="O93" i="6"/>
  <c r="Q93" i="6"/>
  <c r="S93" i="6"/>
  <c r="U93" i="6"/>
  <c r="W93" i="6"/>
  <c r="Y93" i="6"/>
  <c r="AA93" i="6"/>
  <c r="AC93" i="6"/>
  <c r="AE93" i="6"/>
  <c r="N93" i="6"/>
  <c r="P93" i="6"/>
  <c r="R93" i="6"/>
  <c r="T93" i="6"/>
  <c r="V93" i="6"/>
  <c r="X93" i="6"/>
  <c r="Z93" i="6"/>
  <c r="AB93" i="6"/>
  <c r="AD93" i="6"/>
  <c r="AF93" i="6"/>
  <c r="N123" i="6"/>
  <c r="N251" i="6" s="1"/>
  <c r="P123" i="6"/>
  <c r="P251" i="6" s="1"/>
  <c r="R123" i="6"/>
  <c r="R251" i="6" s="1"/>
  <c r="T123" i="6"/>
  <c r="T251" i="6" s="1"/>
  <c r="V123" i="6"/>
  <c r="V251" i="6" s="1"/>
  <c r="X123" i="6"/>
  <c r="X251" i="6" s="1"/>
  <c r="Z123" i="6"/>
  <c r="Z251" i="6" s="1"/>
  <c r="AB123" i="6"/>
  <c r="AB251" i="6" s="1"/>
  <c r="AD123" i="6"/>
  <c r="AD251" i="6" s="1"/>
  <c r="AF123" i="6"/>
  <c r="AF251" i="6" s="1"/>
  <c r="O123" i="6"/>
  <c r="O251" i="6" s="1"/>
  <c r="Q123" i="6"/>
  <c r="Q251" i="6" s="1"/>
  <c r="S123" i="6"/>
  <c r="S251" i="6" s="1"/>
  <c r="U123" i="6"/>
  <c r="U251" i="6" s="1"/>
  <c r="W123" i="6"/>
  <c r="W251" i="6" s="1"/>
  <c r="Y123" i="6"/>
  <c r="Y251" i="6" s="1"/>
  <c r="AA123" i="6"/>
  <c r="AA251" i="6" s="1"/>
  <c r="AC123" i="6"/>
  <c r="AC251" i="6" s="1"/>
  <c r="AE123" i="6"/>
  <c r="AE251" i="6" s="1"/>
  <c r="M251" i="6"/>
  <c r="N117" i="6"/>
  <c r="P117" i="6"/>
  <c r="R117" i="6"/>
  <c r="T117" i="6"/>
  <c r="V117" i="6"/>
  <c r="X117" i="6"/>
  <c r="Z117" i="6"/>
  <c r="AB117" i="6"/>
  <c r="AD117" i="6"/>
  <c r="AF117" i="6"/>
  <c r="O117" i="6"/>
  <c r="Q117" i="6"/>
  <c r="S117" i="6"/>
  <c r="U117" i="6"/>
  <c r="W117" i="6"/>
  <c r="Y117" i="6"/>
  <c r="AA117" i="6"/>
  <c r="AC117" i="6"/>
  <c r="AE117" i="6"/>
  <c r="O110" i="6"/>
  <c r="Q110" i="6"/>
  <c r="S110" i="6"/>
  <c r="U110" i="6"/>
  <c r="W110" i="6"/>
  <c r="Y110" i="6"/>
  <c r="AA110" i="6"/>
  <c r="AC110" i="6"/>
  <c r="AE110" i="6"/>
  <c r="N110" i="6"/>
  <c r="P110" i="6"/>
  <c r="R110" i="6"/>
  <c r="T110" i="6"/>
  <c r="V110" i="6"/>
  <c r="X110" i="6"/>
  <c r="Z110" i="6"/>
  <c r="AB110" i="6"/>
  <c r="AD110" i="6"/>
  <c r="AF110" i="6"/>
  <c r="M327" i="6"/>
  <c r="O108" i="6"/>
  <c r="Q108" i="6"/>
  <c r="S108" i="6"/>
  <c r="U108" i="6"/>
  <c r="W108" i="6"/>
  <c r="Y108" i="6"/>
  <c r="P108" i="6"/>
  <c r="T108" i="6"/>
  <c r="X108" i="6"/>
  <c r="AA108" i="6"/>
  <c r="AC108" i="6"/>
  <c r="AE108" i="6"/>
  <c r="N108" i="6"/>
  <c r="R108" i="6"/>
  <c r="V108" i="6"/>
  <c r="Z108" i="6"/>
  <c r="AB108" i="6"/>
  <c r="AD108" i="6"/>
  <c r="AF108" i="6"/>
  <c r="O106" i="6"/>
  <c r="Q106" i="6"/>
  <c r="S106" i="6"/>
  <c r="U106" i="6"/>
  <c r="W106" i="6"/>
  <c r="Y106" i="6"/>
  <c r="AA106" i="6"/>
  <c r="AC106" i="6"/>
  <c r="AE106" i="6"/>
  <c r="N106" i="6"/>
  <c r="R106" i="6"/>
  <c r="V106" i="6"/>
  <c r="Z106" i="6"/>
  <c r="AD106" i="6"/>
  <c r="P106" i="6"/>
  <c r="T106" i="6"/>
  <c r="X106" i="6"/>
  <c r="AB106" i="6"/>
  <c r="AF106" i="6"/>
  <c r="O104" i="6"/>
  <c r="Q104" i="6"/>
  <c r="S104" i="6"/>
  <c r="U104" i="6"/>
  <c r="W104" i="6"/>
  <c r="Y104" i="6"/>
  <c r="AA104" i="6"/>
  <c r="AC104" i="6"/>
  <c r="AE104" i="6"/>
  <c r="N104" i="6"/>
  <c r="R104" i="6"/>
  <c r="V104" i="6"/>
  <c r="Z104" i="6"/>
  <c r="AD104" i="6"/>
  <c r="P104" i="6"/>
  <c r="T104" i="6"/>
  <c r="X104" i="6"/>
  <c r="AB104" i="6"/>
  <c r="AF104" i="6"/>
  <c r="N102" i="6"/>
  <c r="P102" i="6"/>
  <c r="R102" i="6"/>
  <c r="T102" i="6"/>
  <c r="V102" i="6"/>
  <c r="X102" i="6"/>
  <c r="Z102" i="6"/>
  <c r="AB102" i="6"/>
  <c r="AD102" i="6"/>
  <c r="AF102" i="6"/>
  <c r="O102" i="6"/>
  <c r="S102" i="6"/>
  <c r="W102" i="6"/>
  <c r="AA102" i="6"/>
  <c r="AE102" i="6"/>
  <c r="Q102" i="6"/>
  <c r="U102" i="6"/>
  <c r="AC102" i="6"/>
  <c r="Y102" i="6"/>
  <c r="O136" i="6"/>
  <c r="Q136" i="6"/>
  <c r="S136" i="6"/>
  <c r="U136" i="6"/>
  <c r="W136" i="6"/>
  <c r="Y136" i="6"/>
  <c r="AA136" i="6"/>
  <c r="AC136" i="6"/>
  <c r="AE136" i="6"/>
  <c r="N136" i="6"/>
  <c r="P136" i="6"/>
  <c r="R136" i="6"/>
  <c r="T136" i="6"/>
  <c r="V136" i="6"/>
  <c r="X136" i="6"/>
  <c r="Z136" i="6"/>
  <c r="AB136" i="6"/>
  <c r="AD136" i="6"/>
  <c r="AF136" i="6"/>
  <c r="O134" i="6"/>
  <c r="Q134" i="6"/>
  <c r="S134" i="6"/>
  <c r="U134" i="6"/>
  <c r="W134" i="6"/>
  <c r="Y134" i="6"/>
  <c r="AA134" i="6"/>
  <c r="AC134" i="6"/>
  <c r="AE134" i="6"/>
  <c r="N134" i="6"/>
  <c r="P134" i="6"/>
  <c r="R134" i="6"/>
  <c r="T134" i="6"/>
  <c r="V134" i="6"/>
  <c r="X134" i="6"/>
  <c r="Z134" i="6"/>
  <c r="AB134" i="6"/>
  <c r="AD134" i="6"/>
  <c r="AF134" i="6"/>
  <c r="O131" i="6"/>
  <c r="Q131" i="6"/>
  <c r="S131" i="6"/>
  <c r="U131" i="6"/>
  <c r="W131" i="6"/>
  <c r="Y131" i="6"/>
  <c r="AA131" i="6"/>
  <c r="AC131" i="6"/>
  <c r="AE131" i="6"/>
  <c r="N131" i="6"/>
  <c r="P131" i="6"/>
  <c r="R131" i="6"/>
  <c r="T131" i="6"/>
  <c r="V131" i="6"/>
  <c r="X131" i="6"/>
  <c r="Z131" i="6"/>
  <c r="AB131" i="6"/>
  <c r="AD131" i="6"/>
  <c r="AF131" i="6"/>
  <c r="O129" i="6"/>
  <c r="Q129" i="6"/>
  <c r="S129" i="6"/>
  <c r="U129" i="6"/>
  <c r="W129" i="6"/>
  <c r="Y129" i="6"/>
  <c r="AA129" i="6"/>
  <c r="AC129" i="6"/>
  <c r="AE129" i="6"/>
  <c r="N129" i="6"/>
  <c r="P129" i="6"/>
  <c r="R129" i="6"/>
  <c r="T129" i="6"/>
  <c r="V129" i="6"/>
  <c r="X129" i="6"/>
  <c r="Z129" i="6"/>
  <c r="AB129" i="6"/>
  <c r="AD129" i="6"/>
  <c r="AF129" i="6"/>
  <c r="N127" i="6"/>
  <c r="P127" i="6"/>
  <c r="R127" i="6"/>
  <c r="T127" i="6"/>
  <c r="V127" i="6"/>
  <c r="X127" i="6"/>
  <c r="Z127" i="6"/>
  <c r="AB127" i="6"/>
  <c r="AD127" i="6"/>
  <c r="AF127" i="6"/>
  <c r="O127" i="6"/>
  <c r="Q127" i="6"/>
  <c r="S127" i="6"/>
  <c r="U127" i="6"/>
  <c r="W127" i="6"/>
  <c r="Y127" i="6"/>
  <c r="AA127" i="6"/>
  <c r="AC127" i="6"/>
  <c r="AE127" i="6"/>
  <c r="N145" i="6"/>
  <c r="P145" i="6"/>
  <c r="R145" i="6"/>
  <c r="T145" i="6"/>
  <c r="V145" i="6"/>
  <c r="X145" i="6"/>
  <c r="Z145" i="6"/>
  <c r="AB145" i="6"/>
  <c r="AD145" i="6"/>
  <c r="AF145" i="6"/>
  <c r="O145" i="6"/>
  <c r="Q145" i="6"/>
  <c r="S145" i="6"/>
  <c r="U145" i="6"/>
  <c r="W145" i="6"/>
  <c r="Y145" i="6"/>
  <c r="AA145" i="6"/>
  <c r="AC145" i="6"/>
  <c r="AE145" i="6"/>
  <c r="N142" i="6"/>
  <c r="P142" i="6"/>
  <c r="R142" i="6"/>
  <c r="T142" i="6"/>
  <c r="V142" i="6"/>
  <c r="X142" i="6"/>
  <c r="Z142" i="6"/>
  <c r="AB142" i="6"/>
  <c r="AD142" i="6"/>
  <c r="AF142" i="6"/>
  <c r="O142" i="6"/>
  <c r="Q142" i="6"/>
  <c r="S142" i="6"/>
  <c r="U142" i="6"/>
  <c r="W142" i="6"/>
  <c r="Y142" i="6"/>
  <c r="AA142" i="6"/>
  <c r="AC142" i="6"/>
  <c r="AE142" i="6"/>
  <c r="E138" i="6"/>
  <c r="O166" i="6"/>
  <c r="Q166" i="6"/>
  <c r="S166" i="6"/>
  <c r="U166" i="6"/>
  <c r="W166" i="6"/>
  <c r="Y166" i="6"/>
  <c r="AA166" i="6"/>
  <c r="AC166" i="6"/>
  <c r="AE166" i="6"/>
  <c r="N166" i="6"/>
  <c r="P166" i="6"/>
  <c r="R166" i="6"/>
  <c r="T166" i="6"/>
  <c r="V166" i="6"/>
  <c r="X166" i="6"/>
  <c r="Z166" i="6"/>
  <c r="AB166" i="6"/>
  <c r="AD166" i="6"/>
  <c r="AF166" i="6"/>
  <c r="O164" i="6"/>
  <c r="Q164" i="6"/>
  <c r="S164" i="6"/>
  <c r="U164" i="6"/>
  <c r="W164" i="6"/>
  <c r="Y164" i="6"/>
  <c r="AA164" i="6"/>
  <c r="AC164" i="6"/>
  <c r="AE164" i="6"/>
  <c r="N164" i="6"/>
  <c r="P164" i="6"/>
  <c r="R164" i="6"/>
  <c r="T164" i="6"/>
  <c r="V164" i="6"/>
  <c r="X164" i="6"/>
  <c r="Z164" i="6"/>
  <c r="AB164" i="6"/>
  <c r="AD164" i="6"/>
  <c r="AF164" i="6"/>
  <c r="O162" i="6"/>
  <c r="Q162" i="6"/>
  <c r="S162" i="6"/>
  <c r="U162" i="6"/>
  <c r="W162" i="6"/>
  <c r="Y162" i="6"/>
  <c r="AA162" i="6"/>
  <c r="AC162" i="6"/>
  <c r="AE162" i="6"/>
  <c r="N162" i="6"/>
  <c r="P162" i="6"/>
  <c r="R162" i="6"/>
  <c r="T162" i="6"/>
  <c r="V162" i="6"/>
  <c r="X162" i="6"/>
  <c r="Z162" i="6"/>
  <c r="AB162" i="6"/>
  <c r="AD162" i="6"/>
  <c r="AF162" i="6"/>
  <c r="O160" i="6"/>
  <c r="Q160" i="6"/>
  <c r="S160" i="6"/>
  <c r="U160" i="6"/>
  <c r="W160" i="6"/>
  <c r="Y160" i="6"/>
  <c r="AA160" i="6"/>
  <c r="AC160" i="6"/>
  <c r="AE160" i="6"/>
  <c r="N160" i="6"/>
  <c r="P160" i="6"/>
  <c r="R160" i="6"/>
  <c r="T160" i="6"/>
  <c r="V160" i="6"/>
  <c r="X160" i="6"/>
  <c r="Z160" i="6"/>
  <c r="AB160" i="6"/>
  <c r="AD160" i="6"/>
  <c r="AF160" i="6"/>
  <c r="O157" i="6"/>
  <c r="O324" i="6" s="1"/>
  <c r="Q157" i="6"/>
  <c r="Q324" i="6" s="1"/>
  <c r="S157" i="6"/>
  <c r="S324" i="6" s="1"/>
  <c r="U157" i="6"/>
  <c r="U324" i="6" s="1"/>
  <c r="W157" i="6"/>
  <c r="W324" i="6" s="1"/>
  <c r="Y157" i="6"/>
  <c r="Y324" i="6" s="1"/>
  <c r="AA157" i="6"/>
  <c r="AA324" i="6" s="1"/>
  <c r="AC157" i="6"/>
  <c r="AC324" i="6" s="1"/>
  <c r="AE157" i="6"/>
  <c r="AE324" i="6" s="1"/>
  <c r="N157" i="6"/>
  <c r="N324" i="6" s="1"/>
  <c r="P157" i="6"/>
  <c r="P324" i="6" s="1"/>
  <c r="R157" i="6"/>
  <c r="R324" i="6" s="1"/>
  <c r="T157" i="6"/>
  <c r="T324" i="6" s="1"/>
  <c r="V157" i="6"/>
  <c r="V324" i="6" s="1"/>
  <c r="X157" i="6"/>
  <c r="X324" i="6" s="1"/>
  <c r="Z157" i="6"/>
  <c r="Z324" i="6" s="1"/>
  <c r="AB157" i="6"/>
  <c r="AB324" i="6" s="1"/>
  <c r="AD157" i="6"/>
  <c r="AD324" i="6" s="1"/>
  <c r="AF157" i="6"/>
  <c r="AF324" i="6" s="1"/>
  <c r="O156" i="6"/>
  <c r="Q156" i="6"/>
  <c r="S156" i="6"/>
  <c r="U156" i="6"/>
  <c r="W156" i="6"/>
  <c r="Y156" i="6"/>
  <c r="AA156" i="6"/>
  <c r="AC156" i="6"/>
  <c r="AE156" i="6"/>
  <c r="N156" i="6"/>
  <c r="P156" i="6"/>
  <c r="R156" i="6"/>
  <c r="T156" i="6"/>
  <c r="V156" i="6"/>
  <c r="X156" i="6"/>
  <c r="Z156" i="6"/>
  <c r="AB156" i="6"/>
  <c r="AD156" i="6"/>
  <c r="AF156" i="6"/>
  <c r="O154" i="6"/>
  <c r="Q154" i="6"/>
  <c r="S154" i="6"/>
  <c r="U154" i="6"/>
  <c r="W154" i="6"/>
  <c r="Y154" i="6"/>
  <c r="AA154" i="6"/>
  <c r="AC154" i="6"/>
  <c r="AE154" i="6"/>
  <c r="P154" i="6"/>
  <c r="T154" i="6"/>
  <c r="X154" i="6"/>
  <c r="AB154" i="6"/>
  <c r="AF154" i="6"/>
  <c r="N154" i="6"/>
  <c r="R154" i="6"/>
  <c r="V154" i="6"/>
  <c r="Z154" i="6"/>
  <c r="AD154" i="6"/>
  <c r="O152" i="6"/>
  <c r="Q152" i="6"/>
  <c r="S152" i="6"/>
  <c r="U152" i="6"/>
  <c r="W152" i="6"/>
  <c r="Y152" i="6"/>
  <c r="AA152" i="6"/>
  <c r="AC152" i="6"/>
  <c r="AE152" i="6"/>
  <c r="N152" i="6"/>
  <c r="R152" i="6"/>
  <c r="V152" i="6"/>
  <c r="Z152" i="6"/>
  <c r="AD152" i="6"/>
  <c r="P152" i="6"/>
  <c r="T152" i="6"/>
  <c r="X152" i="6"/>
  <c r="AB152" i="6"/>
  <c r="AF152" i="6"/>
  <c r="O150" i="6"/>
  <c r="Q150" i="6"/>
  <c r="S150" i="6"/>
  <c r="U150" i="6"/>
  <c r="W150" i="6"/>
  <c r="Y150" i="6"/>
  <c r="AA150" i="6"/>
  <c r="AC150" i="6"/>
  <c r="AE150" i="6"/>
  <c r="N150" i="6"/>
  <c r="P150" i="6"/>
  <c r="R150" i="6"/>
  <c r="T150" i="6"/>
  <c r="V150" i="6"/>
  <c r="X150" i="6"/>
  <c r="Z150" i="6"/>
  <c r="AB150" i="6"/>
  <c r="AD150" i="6"/>
  <c r="AF150" i="6"/>
  <c r="N169" i="6"/>
  <c r="P169" i="6"/>
  <c r="R169" i="6"/>
  <c r="T169" i="6"/>
  <c r="V169" i="6"/>
  <c r="X169" i="6"/>
  <c r="Z169" i="6"/>
  <c r="AB169" i="6"/>
  <c r="AD169" i="6"/>
  <c r="AF169" i="6"/>
  <c r="O169" i="6"/>
  <c r="Q169" i="6"/>
  <c r="S169" i="6"/>
  <c r="U169" i="6"/>
  <c r="W169" i="6"/>
  <c r="Y169" i="6"/>
  <c r="AA169" i="6"/>
  <c r="AC169" i="6"/>
  <c r="AE169" i="6"/>
  <c r="N173" i="6"/>
  <c r="P173" i="6"/>
  <c r="R173" i="6"/>
  <c r="T173" i="6"/>
  <c r="V173" i="6"/>
  <c r="X173" i="6"/>
  <c r="Z173" i="6"/>
  <c r="AB173" i="6"/>
  <c r="AD173" i="6"/>
  <c r="AF173" i="6"/>
  <c r="O173" i="6"/>
  <c r="Q173" i="6"/>
  <c r="S173" i="6"/>
  <c r="U173" i="6"/>
  <c r="W173" i="6"/>
  <c r="Y173" i="6"/>
  <c r="AA173" i="6"/>
  <c r="AC173" i="6"/>
  <c r="AE173" i="6"/>
  <c r="E174" i="6"/>
  <c r="E205" i="6"/>
  <c r="N218" i="6"/>
  <c r="P218" i="6"/>
  <c r="R218" i="6"/>
  <c r="T218" i="6"/>
  <c r="V218" i="6"/>
  <c r="X218" i="6"/>
  <c r="Z218" i="6"/>
  <c r="AB218" i="6"/>
  <c r="AD218" i="6"/>
  <c r="AF218" i="6"/>
  <c r="O218" i="6"/>
  <c r="S218" i="6"/>
  <c r="W218" i="6"/>
  <c r="AA218" i="6"/>
  <c r="AE218" i="6"/>
  <c r="Q218" i="6"/>
  <c r="U218" i="6"/>
  <c r="Y218" i="6"/>
  <c r="AC218" i="6"/>
  <c r="N216" i="6"/>
  <c r="P216" i="6"/>
  <c r="R216" i="6"/>
  <c r="T216" i="6"/>
  <c r="V216" i="6"/>
  <c r="X216" i="6"/>
  <c r="Z216" i="6"/>
  <c r="AB216" i="6"/>
  <c r="AD216" i="6"/>
  <c r="AF216" i="6"/>
  <c r="Q216" i="6"/>
  <c r="U216" i="6"/>
  <c r="Y216" i="6"/>
  <c r="AC216" i="6"/>
  <c r="O216" i="6"/>
  <c r="S216" i="6"/>
  <c r="W216" i="6"/>
  <c r="AA216" i="6"/>
  <c r="AE216" i="6"/>
  <c r="N214" i="6"/>
  <c r="P214" i="6"/>
  <c r="R214" i="6"/>
  <c r="T214" i="6"/>
  <c r="V214" i="6"/>
  <c r="X214" i="6"/>
  <c r="Z214" i="6"/>
  <c r="AB214" i="6"/>
  <c r="AD214" i="6"/>
  <c r="AF214" i="6"/>
  <c r="O214" i="6"/>
  <c r="S214" i="6"/>
  <c r="W214" i="6"/>
  <c r="AA214" i="6"/>
  <c r="AE214" i="6"/>
  <c r="Q214" i="6"/>
  <c r="U214" i="6"/>
  <c r="Y214" i="6"/>
  <c r="AC214" i="6"/>
  <c r="N211" i="6"/>
  <c r="P211" i="6"/>
  <c r="R211" i="6"/>
  <c r="T211" i="6"/>
  <c r="V211" i="6"/>
  <c r="X211" i="6"/>
  <c r="Z211" i="6"/>
  <c r="AB211" i="6"/>
  <c r="AD211" i="6"/>
  <c r="AF211" i="6"/>
  <c r="Q211" i="6"/>
  <c r="U211" i="6"/>
  <c r="Y211" i="6"/>
  <c r="AC211" i="6"/>
  <c r="O211" i="6"/>
  <c r="S211" i="6"/>
  <c r="W211" i="6"/>
  <c r="AA211" i="6"/>
  <c r="AE211" i="6"/>
  <c r="O209" i="6"/>
  <c r="Q209" i="6"/>
  <c r="S209" i="6"/>
  <c r="U209" i="6"/>
  <c r="W209" i="6"/>
  <c r="Y209" i="6"/>
  <c r="AA209" i="6"/>
  <c r="AC209" i="6"/>
  <c r="AE209" i="6"/>
  <c r="N209" i="6"/>
  <c r="P209" i="6"/>
  <c r="R209" i="6"/>
  <c r="T209" i="6"/>
  <c r="V209" i="6"/>
  <c r="X209" i="6"/>
  <c r="Z209" i="6"/>
  <c r="AB209" i="6"/>
  <c r="AD209" i="6"/>
  <c r="AF209" i="6"/>
  <c r="O231" i="6"/>
  <c r="Q231" i="6"/>
  <c r="S231" i="6"/>
  <c r="U231" i="6"/>
  <c r="W231" i="6"/>
  <c r="Y231" i="6"/>
  <c r="AA231" i="6"/>
  <c r="AC231" i="6"/>
  <c r="AE231" i="6"/>
  <c r="P231" i="6"/>
  <c r="T231" i="6"/>
  <c r="X231" i="6"/>
  <c r="AB231" i="6"/>
  <c r="AF231" i="6"/>
  <c r="N231" i="6"/>
  <c r="R231" i="6"/>
  <c r="V231" i="6"/>
  <c r="Z231" i="6"/>
  <c r="AD231" i="6"/>
  <c r="O224" i="6"/>
  <c r="Q224" i="6"/>
  <c r="S224" i="6"/>
  <c r="U224" i="6"/>
  <c r="W224" i="6"/>
  <c r="Y224" i="6"/>
  <c r="AA224" i="6"/>
  <c r="AC224" i="6"/>
  <c r="AE224" i="6"/>
  <c r="N224" i="6"/>
  <c r="R224" i="6"/>
  <c r="V224" i="6"/>
  <c r="Z224" i="6"/>
  <c r="AD224" i="6"/>
  <c r="P224" i="6"/>
  <c r="T224" i="6"/>
  <c r="X224" i="6"/>
  <c r="AB224" i="6"/>
  <c r="AF224" i="6"/>
  <c r="E233" i="6"/>
  <c r="E72" i="6"/>
  <c r="E53" i="6"/>
  <c r="N89" i="6"/>
  <c r="P89" i="6"/>
  <c r="R89" i="6"/>
  <c r="T89" i="6"/>
  <c r="V89" i="6"/>
  <c r="X89" i="6"/>
  <c r="Z89" i="6"/>
  <c r="AB89" i="6"/>
  <c r="AD89" i="6"/>
  <c r="AF89" i="6"/>
  <c r="O89" i="6"/>
  <c r="Q89" i="6"/>
  <c r="S89" i="6"/>
  <c r="U89" i="6"/>
  <c r="W89" i="6"/>
  <c r="Y89" i="6"/>
  <c r="AA89" i="6"/>
  <c r="AC89" i="6"/>
  <c r="AE89" i="6"/>
  <c r="N87" i="6"/>
  <c r="P87" i="6"/>
  <c r="R87" i="6"/>
  <c r="Q87" i="6"/>
  <c r="T87" i="6"/>
  <c r="V87" i="6"/>
  <c r="X87" i="6"/>
  <c r="Z87" i="6"/>
  <c r="AB87" i="6"/>
  <c r="AD87" i="6"/>
  <c r="AF87" i="6"/>
  <c r="O87" i="6"/>
  <c r="S87" i="6"/>
  <c r="U87" i="6"/>
  <c r="W87" i="6"/>
  <c r="Y87" i="6"/>
  <c r="AA87" i="6"/>
  <c r="AC87" i="6"/>
  <c r="AE87" i="6"/>
  <c r="N83" i="6"/>
  <c r="P83" i="6"/>
  <c r="R83" i="6"/>
  <c r="T83" i="6"/>
  <c r="V83" i="6"/>
  <c r="X83" i="6"/>
  <c r="Z83" i="6"/>
  <c r="AB83" i="6"/>
  <c r="AD83" i="6"/>
  <c r="AF83" i="6"/>
  <c r="O83" i="6"/>
  <c r="S83" i="6"/>
  <c r="W83" i="6"/>
  <c r="AA83" i="6"/>
  <c r="AE83" i="6"/>
  <c r="Q83" i="6"/>
  <c r="U83" i="6"/>
  <c r="Y83" i="6"/>
  <c r="AC83" i="6"/>
  <c r="N97" i="6"/>
  <c r="P97" i="6"/>
  <c r="R97" i="6"/>
  <c r="T97" i="6"/>
  <c r="V97" i="6"/>
  <c r="X97" i="6"/>
  <c r="Z97" i="6"/>
  <c r="AB97" i="6"/>
  <c r="AD97" i="6"/>
  <c r="AF97" i="6"/>
  <c r="O97" i="6"/>
  <c r="Q97" i="6"/>
  <c r="S97" i="6"/>
  <c r="U97" i="6"/>
  <c r="W97" i="6"/>
  <c r="Y97" i="6"/>
  <c r="AA97" i="6"/>
  <c r="AC97" i="6"/>
  <c r="AE97" i="6"/>
  <c r="N96" i="6"/>
  <c r="P96" i="6"/>
  <c r="R96" i="6"/>
  <c r="T96" i="6"/>
  <c r="V96" i="6"/>
  <c r="X96" i="6"/>
  <c r="Z96" i="6"/>
  <c r="AB96" i="6"/>
  <c r="AD96" i="6"/>
  <c r="AF96" i="6"/>
  <c r="O96" i="6"/>
  <c r="Q96" i="6"/>
  <c r="S96" i="6"/>
  <c r="U96" i="6"/>
  <c r="W96" i="6"/>
  <c r="Y96" i="6"/>
  <c r="AA96" i="6"/>
  <c r="AC96" i="6"/>
  <c r="AE96" i="6"/>
  <c r="N94" i="6"/>
  <c r="P94" i="6"/>
  <c r="R94" i="6"/>
  <c r="T94" i="6"/>
  <c r="V94" i="6"/>
  <c r="X94" i="6"/>
  <c r="Z94" i="6"/>
  <c r="AB94" i="6"/>
  <c r="AD94" i="6"/>
  <c r="AF94" i="6"/>
  <c r="O94" i="6"/>
  <c r="Q94" i="6"/>
  <c r="S94" i="6"/>
  <c r="U94" i="6"/>
  <c r="W94" i="6"/>
  <c r="Y94" i="6"/>
  <c r="AA94" i="6"/>
  <c r="AC94" i="6"/>
  <c r="AE94" i="6"/>
  <c r="E99" i="6"/>
  <c r="O122" i="6"/>
  <c r="Q122" i="6"/>
  <c r="S122" i="6"/>
  <c r="U122" i="6"/>
  <c r="W122" i="6"/>
  <c r="Y122" i="6"/>
  <c r="AA122" i="6"/>
  <c r="AC122" i="6"/>
  <c r="AE122" i="6"/>
  <c r="N122" i="6"/>
  <c r="P122" i="6"/>
  <c r="R122" i="6"/>
  <c r="T122" i="6"/>
  <c r="V122" i="6"/>
  <c r="X122" i="6"/>
  <c r="Z122" i="6"/>
  <c r="AB122" i="6"/>
  <c r="AD122" i="6"/>
  <c r="AF122" i="6"/>
  <c r="O116" i="6"/>
  <c r="Q116" i="6"/>
  <c r="S116" i="6"/>
  <c r="U116" i="6"/>
  <c r="W116" i="6"/>
  <c r="Y116" i="6"/>
  <c r="AA116" i="6"/>
  <c r="AC116" i="6"/>
  <c r="AE116" i="6"/>
  <c r="N116" i="6"/>
  <c r="P116" i="6"/>
  <c r="R116" i="6"/>
  <c r="T116" i="6"/>
  <c r="V116" i="6"/>
  <c r="X116" i="6"/>
  <c r="Z116" i="6"/>
  <c r="AB116" i="6"/>
  <c r="AD116" i="6"/>
  <c r="AF116" i="6"/>
  <c r="N109" i="6"/>
  <c r="P109" i="6"/>
  <c r="R109" i="6"/>
  <c r="T109" i="6"/>
  <c r="V109" i="6"/>
  <c r="X109" i="6"/>
  <c r="Z109" i="6"/>
  <c r="AB109" i="6"/>
  <c r="AD109" i="6"/>
  <c r="AF109" i="6"/>
  <c r="O109" i="6"/>
  <c r="Q109" i="6"/>
  <c r="S109" i="6"/>
  <c r="U109" i="6"/>
  <c r="W109" i="6"/>
  <c r="Y109" i="6"/>
  <c r="AA109" i="6"/>
  <c r="AC109" i="6"/>
  <c r="AE109" i="6"/>
  <c r="N107" i="6"/>
  <c r="P107" i="6"/>
  <c r="R107" i="6"/>
  <c r="T107" i="6"/>
  <c r="V107" i="6"/>
  <c r="X107" i="6"/>
  <c r="Z107" i="6"/>
  <c r="AB107" i="6"/>
  <c r="AD107" i="6"/>
  <c r="AF107" i="6"/>
  <c r="Q107" i="6"/>
  <c r="U107" i="6"/>
  <c r="Y107" i="6"/>
  <c r="AC107" i="6"/>
  <c r="O107" i="6"/>
  <c r="S107" i="6"/>
  <c r="W107" i="6"/>
  <c r="AA107" i="6"/>
  <c r="AE107" i="6"/>
  <c r="N105" i="6"/>
  <c r="P105" i="6"/>
  <c r="R105" i="6"/>
  <c r="T105" i="6"/>
  <c r="V105" i="6"/>
  <c r="X105" i="6"/>
  <c r="Z105" i="6"/>
  <c r="AB105" i="6"/>
  <c r="AD105" i="6"/>
  <c r="AF105" i="6"/>
  <c r="Q105" i="6"/>
  <c r="U105" i="6"/>
  <c r="Y105" i="6"/>
  <c r="AC105" i="6"/>
  <c r="O105" i="6"/>
  <c r="S105" i="6"/>
  <c r="W105" i="6"/>
  <c r="AA105" i="6"/>
  <c r="AE105" i="6"/>
  <c r="N103" i="6"/>
  <c r="P103" i="6"/>
  <c r="R103" i="6"/>
  <c r="T103" i="6"/>
  <c r="V103" i="6"/>
  <c r="X103" i="6"/>
  <c r="Z103" i="6"/>
  <c r="AB103" i="6"/>
  <c r="AD103" i="6"/>
  <c r="AF103" i="6"/>
  <c r="O103" i="6"/>
  <c r="S103" i="6"/>
  <c r="W103" i="6"/>
  <c r="AA103" i="6"/>
  <c r="AE103" i="6"/>
  <c r="Q103" i="6"/>
  <c r="U103" i="6"/>
  <c r="Y103" i="6"/>
  <c r="AC103" i="6"/>
  <c r="N137" i="6"/>
  <c r="P137" i="6"/>
  <c r="R137" i="6"/>
  <c r="T137" i="6"/>
  <c r="V137" i="6"/>
  <c r="X137" i="6"/>
  <c r="Z137" i="6"/>
  <c r="AB137" i="6"/>
  <c r="AD137" i="6"/>
  <c r="AF137" i="6"/>
  <c r="O137" i="6"/>
  <c r="Q137" i="6"/>
  <c r="S137" i="6"/>
  <c r="U137" i="6"/>
  <c r="W137" i="6"/>
  <c r="Y137" i="6"/>
  <c r="AA137" i="6"/>
  <c r="AC137" i="6"/>
  <c r="AE137" i="6"/>
  <c r="N135" i="6"/>
  <c r="P135" i="6"/>
  <c r="R135" i="6"/>
  <c r="T135" i="6"/>
  <c r="V135" i="6"/>
  <c r="X135" i="6"/>
  <c r="Z135" i="6"/>
  <c r="AB135" i="6"/>
  <c r="AD135" i="6"/>
  <c r="AF135" i="6"/>
  <c r="O135" i="6"/>
  <c r="Q135" i="6"/>
  <c r="S135" i="6"/>
  <c r="U135" i="6"/>
  <c r="W135" i="6"/>
  <c r="Y135" i="6"/>
  <c r="AA135" i="6"/>
  <c r="AC135" i="6"/>
  <c r="AE135" i="6"/>
  <c r="N133" i="6"/>
  <c r="P133" i="6"/>
  <c r="R133" i="6"/>
  <c r="T133" i="6"/>
  <c r="V133" i="6"/>
  <c r="X133" i="6"/>
  <c r="Z133" i="6"/>
  <c r="AB133" i="6"/>
  <c r="AD133" i="6"/>
  <c r="AF133" i="6"/>
  <c r="O133" i="6"/>
  <c r="Q133" i="6"/>
  <c r="S133" i="6"/>
  <c r="U133" i="6"/>
  <c r="W133" i="6"/>
  <c r="Y133" i="6"/>
  <c r="AA133" i="6"/>
  <c r="AC133" i="6"/>
  <c r="AE133" i="6"/>
  <c r="N130" i="6"/>
  <c r="P130" i="6"/>
  <c r="R130" i="6"/>
  <c r="T130" i="6"/>
  <c r="V130" i="6"/>
  <c r="X130" i="6"/>
  <c r="Z130" i="6"/>
  <c r="AB130" i="6"/>
  <c r="AD130" i="6"/>
  <c r="AF130" i="6"/>
  <c r="O130" i="6"/>
  <c r="Q130" i="6"/>
  <c r="S130" i="6"/>
  <c r="U130" i="6"/>
  <c r="W130" i="6"/>
  <c r="Y130" i="6"/>
  <c r="AA130" i="6"/>
  <c r="AC130" i="6"/>
  <c r="AE130" i="6"/>
  <c r="O128" i="6"/>
  <c r="Q128" i="6"/>
  <c r="S128" i="6"/>
  <c r="U128" i="6"/>
  <c r="W128" i="6"/>
  <c r="Y128" i="6"/>
  <c r="AA128" i="6"/>
  <c r="AC128" i="6"/>
  <c r="N128" i="6"/>
  <c r="P128" i="6"/>
  <c r="R128" i="6"/>
  <c r="T128" i="6"/>
  <c r="V128" i="6"/>
  <c r="Z128" i="6"/>
  <c r="AD128" i="6"/>
  <c r="AF128" i="6"/>
  <c r="X128" i="6"/>
  <c r="AB128" i="6"/>
  <c r="AE128" i="6"/>
  <c r="O146" i="6"/>
  <c r="Q146" i="6"/>
  <c r="S146" i="6"/>
  <c r="U146" i="6"/>
  <c r="W146" i="6"/>
  <c r="Y146" i="6"/>
  <c r="AA146" i="6"/>
  <c r="AC146" i="6"/>
  <c r="AE146" i="6"/>
  <c r="N146" i="6"/>
  <c r="P146" i="6"/>
  <c r="R146" i="6"/>
  <c r="T146" i="6"/>
  <c r="V146" i="6"/>
  <c r="X146" i="6"/>
  <c r="Z146" i="6"/>
  <c r="AB146" i="6"/>
  <c r="AD146" i="6"/>
  <c r="AF146" i="6"/>
  <c r="O144" i="6"/>
  <c r="Q144" i="6"/>
  <c r="S144" i="6"/>
  <c r="U144" i="6"/>
  <c r="W144" i="6"/>
  <c r="Y144" i="6"/>
  <c r="AA144" i="6"/>
  <c r="AC144" i="6"/>
  <c r="AE144" i="6"/>
  <c r="N144" i="6"/>
  <c r="P144" i="6"/>
  <c r="R144" i="6"/>
  <c r="T144" i="6"/>
  <c r="V144" i="6"/>
  <c r="X144" i="6"/>
  <c r="Z144" i="6"/>
  <c r="AB144" i="6"/>
  <c r="AD144" i="6"/>
  <c r="AF144" i="6"/>
  <c r="O143" i="6"/>
  <c r="Q143" i="6"/>
  <c r="S143" i="6"/>
  <c r="U143" i="6"/>
  <c r="W143" i="6"/>
  <c r="Y143" i="6"/>
  <c r="AA143" i="6"/>
  <c r="AC143" i="6"/>
  <c r="AE143" i="6"/>
  <c r="N143" i="6"/>
  <c r="P143" i="6"/>
  <c r="R143" i="6"/>
  <c r="T143" i="6"/>
  <c r="V143" i="6"/>
  <c r="X143" i="6"/>
  <c r="Z143" i="6"/>
  <c r="AB143" i="6"/>
  <c r="AD143" i="6"/>
  <c r="AF143" i="6"/>
  <c r="N165" i="6"/>
  <c r="P165" i="6"/>
  <c r="R165" i="6"/>
  <c r="T165" i="6"/>
  <c r="V165" i="6"/>
  <c r="X165" i="6"/>
  <c r="Z165" i="6"/>
  <c r="AB165" i="6"/>
  <c r="AD165" i="6"/>
  <c r="AF165" i="6"/>
  <c r="O165" i="6"/>
  <c r="Q165" i="6"/>
  <c r="S165" i="6"/>
  <c r="U165" i="6"/>
  <c r="W165" i="6"/>
  <c r="Y165" i="6"/>
  <c r="AA165" i="6"/>
  <c r="AC165" i="6"/>
  <c r="AE165" i="6"/>
  <c r="N163" i="6"/>
  <c r="P163" i="6"/>
  <c r="R163" i="6"/>
  <c r="T163" i="6"/>
  <c r="V163" i="6"/>
  <c r="X163" i="6"/>
  <c r="Z163" i="6"/>
  <c r="AB163" i="6"/>
  <c r="AD163" i="6"/>
  <c r="AF163" i="6"/>
  <c r="O163" i="6"/>
  <c r="Q163" i="6"/>
  <c r="S163" i="6"/>
  <c r="U163" i="6"/>
  <c r="W163" i="6"/>
  <c r="Y163" i="6"/>
  <c r="AA163" i="6"/>
  <c r="AC163" i="6"/>
  <c r="AE163" i="6"/>
  <c r="N161" i="6"/>
  <c r="P161" i="6"/>
  <c r="R161" i="6"/>
  <c r="T161" i="6"/>
  <c r="V161" i="6"/>
  <c r="X161" i="6"/>
  <c r="Z161" i="6"/>
  <c r="AB161" i="6"/>
  <c r="AD161" i="6"/>
  <c r="AF161" i="6"/>
  <c r="O161" i="6"/>
  <c r="Q161" i="6"/>
  <c r="S161" i="6"/>
  <c r="U161" i="6"/>
  <c r="W161" i="6"/>
  <c r="Y161" i="6"/>
  <c r="AA161" i="6"/>
  <c r="AC161" i="6"/>
  <c r="AE161" i="6"/>
  <c r="N159" i="6"/>
  <c r="P159" i="6"/>
  <c r="R159" i="6"/>
  <c r="T159" i="6"/>
  <c r="V159" i="6"/>
  <c r="X159" i="6"/>
  <c r="Z159" i="6"/>
  <c r="AB159" i="6"/>
  <c r="AD159" i="6"/>
  <c r="AF159" i="6"/>
  <c r="O159" i="6"/>
  <c r="Q159" i="6"/>
  <c r="S159" i="6"/>
  <c r="U159" i="6"/>
  <c r="W159" i="6"/>
  <c r="Y159" i="6"/>
  <c r="AA159" i="6"/>
  <c r="AC159" i="6"/>
  <c r="AE159" i="6"/>
  <c r="N155" i="6"/>
  <c r="P155" i="6"/>
  <c r="R155" i="6"/>
  <c r="T155" i="6"/>
  <c r="V155" i="6"/>
  <c r="X155" i="6"/>
  <c r="O155" i="6"/>
  <c r="S155" i="6"/>
  <c r="W155" i="6"/>
  <c r="Z155" i="6"/>
  <c r="AB155" i="6"/>
  <c r="AD155" i="6"/>
  <c r="AF155" i="6"/>
  <c r="Q155" i="6"/>
  <c r="U155" i="6"/>
  <c r="Y155" i="6"/>
  <c r="AA155" i="6"/>
  <c r="AC155" i="6"/>
  <c r="AE155" i="6"/>
  <c r="N153" i="6"/>
  <c r="P153" i="6"/>
  <c r="R153" i="6"/>
  <c r="T153" i="6"/>
  <c r="V153" i="6"/>
  <c r="X153" i="6"/>
  <c r="Z153" i="6"/>
  <c r="AB153" i="6"/>
  <c r="AD153" i="6"/>
  <c r="AF153" i="6"/>
  <c r="Q153" i="6"/>
  <c r="U153" i="6"/>
  <c r="Y153" i="6"/>
  <c r="AC153" i="6"/>
  <c r="O153" i="6"/>
  <c r="S153" i="6"/>
  <c r="W153" i="6"/>
  <c r="AA153" i="6"/>
  <c r="AE153" i="6"/>
  <c r="N151" i="6"/>
  <c r="P151" i="6"/>
  <c r="R151" i="6"/>
  <c r="T151" i="6"/>
  <c r="V151" i="6"/>
  <c r="X151" i="6"/>
  <c r="Z151" i="6"/>
  <c r="AB151" i="6"/>
  <c r="AD151" i="6"/>
  <c r="AF151" i="6"/>
  <c r="O151" i="6"/>
  <c r="Q151" i="6"/>
  <c r="S151" i="6"/>
  <c r="U151" i="6"/>
  <c r="W151" i="6"/>
  <c r="Y151" i="6"/>
  <c r="AA151" i="6"/>
  <c r="AC151" i="6"/>
  <c r="AE151" i="6"/>
  <c r="E167" i="6"/>
  <c r="O172" i="6"/>
  <c r="Q172" i="6"/>
  <c r="S172" i="6"/>
  <c r="U172" i="6"/>
  <c r="W172" i="6"/>
  <c r="Y172" i="6"/>
  <c r="AA172" i="6"/>
  <c r="AC172" i="6"/>
  <c r="AE172" i="6"/>
  <c r="N172" i="6"/>
  <c r="P172" i="6"/>
  <c r="R172" i="6"/>
  <c r="T172" i="6"/>
  <c r="V172" i="6"/>
  <c r="X172" i="6"/>
  <c r="Z172" i="6"/>
  <c r="AB172" i="6"/>
  <c r="AD172" i="6"/>
  <c r="AF172" i="6"/>
  <c r="O170" i="6"/>
  <c r="Q170" i="6"/>
  <c r="S170" i="6"/>
  <c r="U170" i="6"/>
  <c r="W170" i="6"/>
  <c r="Y170" i="6"/>
  <c r="AA170" i="6"/>
  <c r="AC170" i="6"/>
  <c r="AE170" i="6"/>
  <c r="N170" i="6"/>
  <c r="P170" i="6"/>
  <c r="R170" i="6"/>
  <c r="T170" i="6"/>
  <c r="V170" i="6"/>
  <c r="X170" i="6"/>
  <c r="Z170" i="6"/>
  <c r="AB170" i="6"/>
  <c r="AD170" i="6"/>
  <c r="AF170" i="6"/>
  <c r="O217" i="6"/>
  <c r="Q217" i="6"/>
  <c r="S217" i="6"/>
  <c r="U217" i="6"/>
  <c r="W217" i="6"/>
  <c r="Y217" i="6"/>
  <c r="AA217" i="6"/>
  <c r="AC217" i="6"/>
  <c r="AE217" i="6"/>
  <c r="P217" i="6"/>
  <c r="T217" i="6"/>
  <c r="X217" i="6"/>
  <c r="AB217" i="6"/>
  <c r="AF217" i="6"/>
  <c r="N217" i="6"/>
  <c r="R217" i="6"/>
  <c r="V217" i="6"/>
  <c r="Z217" i="6"/>
  <c r="AD217" i="6"/>
  <c r="O215" i="6"/>
  <c r="Q215" i="6"/>
  <c r="S215" i="6"/>
  <c r="U215" i="6"/>
  <c r="W215" i="6"/>
  <c r="Y215" i="6"/>
  <c r="AA215" i="6"/>
  <c r="AC215" i="6"/>
  <c r="AE215" i="6"/>
  <c r="N215" i="6"/>
  <c r="R215" i="6"/>
  <c r="V215" i="6"/>
  <c r="Z215" i="6"/>
  <c r="AD215" i="6"/>
  <c r="P215" i="6"/>
  <c r="T215" i="6"/>
  <c r="X215" i="6"/>
  <c r="AB215" i="6"/>
  <c r="AF215" i="6"/>
  <c r="O213" i="6"/>
  <c r="Q213" i="6"/>
  <c r="S213" i="6"/>
  <c r="U213" i="6"/>
  <c r="W213" i="6"/>
  <c r="Y213" i="6"/>
  <c r="AA213" i="6"/>
  <c r="AC213" i="6"/>
  <c r="AE213" i="6"/>
  <c r="P213" i="6"/>
  <c r="T213" i="6"/>
  <c r="X213" i="6"/>
  <c r="AB213" i="6"/>
  <c r="AF213" i="6"/>
  <c r="N213" i="6"/>
  <c r="R213" i="6"/>
  <c r="V213" i="6"/>
  <c r="Z213" i="6"/>
  <c r="AD213" i="6"/>
  <c r="N210" i="6"/>
  <c r="P210" i="6"/>
  <c r="R210" i="6"/>
  <c r="T210" i="6"/>
  <c r="V210" i="6"/>
  <c r="O210" i="6"/>
  <c r="Q210" i="6"/>
  <c r="S210" i="6"/>
  <c r="U210" i="6"/>
  <c r="W210" i="6"/>
  <c r="Y210" i="6"/>
  <c r="AA210" i="6"/>
  <c r="AC210" i="6"/>
  <c r="AE210" i="6"/>
  <c r="Z210" i="6"/>
  <c r="AD210" i="6"/>
  <c r="X210" i="6"/>
  <c r="AB210" i="6"/>
  <c r="AF210" i="6"/>
  <c r="N208" i="6"/>
  <c r="P208" i="6"/>
  <c r="R208" i="6"/>
  <c r="T208" i="6"/>
  <c r="V208" i="6"/>
  <c r="X208" i="6"/>
  <c r="Z208" i="6"/>
  <c r="AB208" i="6"/>
  <c r="AD208" i="6"/>
  <c r="AF208" i="6"/>
  <c r="O208" i="6"/>
  <c r="Q208" i="6"/>
  <c r="S208" i="6"/>
  <c r="U208" i="6"/>
  <c r="W208" i="6"/>
  <c r="Y208" i="6"/>
  <c r="AA208" i="6"/>
  <c r="AC208" i="6"/>
  <c r="AE208" i="6"/>
  <c r="N232" i="6"/>
  <c r="P232" i="6"/>
  <c r="R232" i="6"/>
  <c r="T232" i="6"/>
  <c r="V232" i="6"/>
  <c r="X232" i="6"/>
  <c r="Z232" i="6"/>
  <c r="AB232" i="6"/>
  <c r="AD232" i="6"/>
  <c r="AF232" i="6"/>
  <c r="O232" i="6"/>
  <c r="S232" i="6"/>
  <c r="W232" i="6"/>
  <c r="AA232" i="6"/>
  <c r="AE232" i="6"/>
  <c r="Q232" i="6"/>
  <c r="U232" i="6"/>
  <c r="Y232" i="6"/>
  <c r="AC232" i="6"/>
  <c r="N230" i="6"/>
  <c r="P230" i="6"/>
  <c r="R230" i="6"/>
  <c r="T230" i="6"/>
  <c r="V230" i="6"/>
  <c r="X230" i="6"/>
  <c r="Z230" i="6"/>
  <c r="AB230" i="6"/>
  <c r="AD230" i="6"/>
  <c r="AF230" i="6"/>
  <c r="Q230" i="6"/>
  <c r="U230" i="6"/>
  <c r="Y230" i="6"/>
  <c r="AC230" i="6"/>
  <c r="O230" i="6"/>
  <c r="S230" i="6"/>
  <c r="W230" i="6"/>
  <c r="AA230" i="6"/>
  <c r="AE230" i="6"/>
  <c r="E221" i="6"/>
  <c r="Y182" i="6" l="1"/>
  <c r="AB182" i="6"/>
  <c r="AE182" i="6"/>
  <c r="O182" i="6"/>
  <c r="R182" i="6"/>
  <c r="V182" i="6"/>
  <c r="AC182" i="6"/>
  <c r="AF182" i="6"/>
  <c r="P182" i="6"/>
  <c r="S182" i="6"/>
  <c r="U182" i="6"/>
  <c r="X182" i="6"/>
  <c r="AA182" i="6"/>
  <c r="AD182" i="6"/>
  <c r="N182" i="6"/>
  <c r="Q182" i="6"/>
  <c r="T182" i="6"/>
  <c r="W182" i="6"/>
  <c r="Z182" i="6"/>
  <c r="AB114" i="6"/>
  <c r="AE114" i="6"/>
  <c r="O114" i="6"/>
  <c r="R114" i="6"/>
  <c r="U114" i="6"/>
  <c r="X114" i="6"/>
  <c r="AA114" i="6"/>
  <c r="AD114" i="6"/>
  <c r="N114" i="6"/>
  <c r="Q114" i="6"/>
  <c r="T114" i="6"/>
  <c r="W114" i="6"/>
  <c r="Z114" i="6"/>
  <c r="AC114" i="6"/>
  <c r="AF114" i="6"/>
  <c r="P114" i="6"/>
  <c r="S114" i="6"/>
  <c r="V114" i="6"/>
  <c r="Y114" i="6"/>
  <c r="AF309" i="6"/>
  <c r="P309" i="6"/>
  <c r="S309" i="6"/>
  <c r="R309" i="6"/>
  <c r="AA309" i="6"/>
  <c r="AB309" i="6"/>
  <c r="AD309" i="6"/>
  <c r="N309" i="6"/>
  <c r="Y309" i="6"/>
  <c r="Q309" i="6"/>
  <c r="X309" i="6"/>
  <c r="Z309" i="6"/>
  <c r="AE309" i="6"/>
  <c r="W309" i="6"/>
  <c r="O309" i="6"/>
  <c r="T309" i="6"/>
  <c r="V309" i="6"/>
  <c r="AC309" i="6"/>
  <c r="U309" i="6"/>
  <c r="AH252" i="6"/>
  <c r="AH255" i="6"/>
  <c r="AH273" i="6"/>
  <c r="AH257" i="6"/>
  <c r="AH275" i="6"/>
  <c r="AH282" i="6"/>
  <c r="AH295" i="6"/>
  <c r="AH276" i="6"/>
  <c r="AH293" i="6"/>
  <c r="AH292" i="6"/>
  <c r="AH260" i="6"/>
  <c r="AH254" i="6"/>
  <c r="AH286" i="6"/>
  <c r="AH266" i="6"/>
  <c r="AH299" i="6"/>
  <c r="AH259" i="6"/>
  <c r="AH277" i="6"/>
  <c r="AH264" i="6"/>
  <c r="AH261" i="6"/>
  <c r="AH279" i="6"/>
  <c r="AH296" i="6"/>
  <c r="AH278" i="6"/>
  <c r="AH258" i="6"/>
  <c r="AH269" i="6"/>
  <c r="AH272" i="6"/>
  <c r="AH287" i="6"/>
  <c r="AH285" i="6"/>
  <c r="AH298" i="6"/>
  <c r="AH289" i="6"/>
  <c r="AH271" i="6"/>
  <c r="AH256" i="6"/>
  <c r="AH274" i="6"/>
  <c r="AH263" i="6"/>
  <c r="AH281" i="6"/>
  <c r="AH265" i="6"/>
  <c r="AH294" i="6"/>
  <c r="AH262" i="6"/>
  <c r="AH268" i="6"/>
  <c r="AH253" i="6"/>
  <c r="AH283" i="6"/>
  <c r="AH267" i="6"/>
  <c r="AC175" i="6"/>
  <c r="U175" i="6"/>
  <c r="AF175" i="6"/>
  <c r="X175" i="6"/>
  <c r="P175" i="6"/>
  <c r="U246" i="6"/>
  <c r="U239" i="6"/>
  <c r="T246" i="6"/>
  <c r="T239" i="6"/>
  <c r="S246" i="6"/>
  <c r="S239" i="6"/>
  <c r="R246" i="6"/>
  <c r="R239" i="6"/>
  <c r="W222" i="6"/>
  <c r="Z222" i="6"/>
  <c r="AC222" i="6"/>
  <c r="AF222" i="6"/>
  <c r="P222" i="6"/>
  <c r="AA91" i="6"/>
  <c r="AD91" i="6"/>
  <c r="N91" i="6"/>
  <c r="Q91" i="6"/>
  <c r="T91" i="6"/>
  <c r="AF168" i="6"/>
  <c r="P168" i="6"/>
  <c r="S168" i="6"/>
  <c r="V168" i="6"/>
  <c r="Y168" i="6"/>
  <c r="U148" i="6"/>
  <c r="X148" i="6"/>
  <c r="AA148" i="6"/>
  <c r="AD148" i="6"/>
  <c r="N148" i="6"/>
  <c r="AD234" i="6"/>
  <c r="N234" i="6"/>
  <c r="Q234" i="6"/>
  <c r="T234" i="6"/>
  <c r="W234" i="6"/>
  <c r="R139" i="6"/>
  <c r="U139" i="6"/>
  <c r="X139" i="6"/>
  <c r="AA139" i="6"/>
  <c r="AE125" i="6"/>
  <c r="O125" i="6"/>
  <c r="R125" i="6"/>
  <c r="U125" i="6"/>
  <c r="X125" i="6"/>
  <c r="Y100" i="6"/>
  <c r="AB100" i="6"/>
  <c r="AE100" i="6"/>
  <c r="O100" i="6"/>
  <c r="R100" i="6"/>
  <c r="AA175" i="6"/>
  <c r="S175" i="6"/>
  <c r="AD175" i="6"/>
  <c r="V175" i="6"/>
  <c r="N175" i="6"/>
  <c r="Q246" i="6"/>
  <c r="Q239" i="6"/>
  <c r="P246" i="6"/>
  <c r="P239" i="6"/>
  <c r="O246" i="6"/>
  <c r="O239" i="6"/>
  <c r="N246" i="6"/>
  <c r="N239" i="6"/>
  <c r="S222" i="6"/>
  <c r="V222" i="6"/>
  <c r="Y222" i="6"/>
  <c r="AB222" i="6"/>
  <c r="W91" i="6"/>
  <c r="Z91" i="6"/>
  <c r="AC91" i="6"/>
  <c r="AF291" i="6"/>
  <c r="AF91" i="6"/>
  <c r="P91" i="6"/>
  <c r="AB168" i="6"/>
  <c r="AE168" i="6"/>
  <c r="O168" i="6"/>
  <c r="R168" i="6"/>
  <c r="U168" i="6"/>
  <c r="Q148" i="6"/>
  <c r="T148" i="6"/>
  <c r="W148" i="6"/>
  <c r="Z148" i="6"/>
  <c r="Z234" i="6"/>
  <c r="AC234" i="6"/>
  <c r="AF234" i="6"/>
  <c r="P234" i="6"/>
  <c r="S234" i="6"/>
  <c r="AD139" i="6"/>
  <c r="N139" i="6"/>
  <c r="Q139" i="6"/>
  <c r="T139" i="6"/>
  <c r="W139" i="6"/>
  <c r="AA125" i="6"/>
  <c r="AD125" i="6"/>
  <c r="N125" i="6"/>
  <c r="Q125" i="6"/>
  <c r="T125" i="6"/>
  <c r="U100" i="6"/>
  <c r="X100" i="6"/>
  <c r="AA100" i="6"/>
  <c r="AD100" i="6"/>
  <c r="N100" i="6"/>
  <c r="M246" i="6"/>
  <c r="Y175" i="6"/>
  <c r="Q175" i="6"/>
  <c r="AB175" i="6"/>
  <c r="T175" i="6"/>
  <c r="AF246" i="6"/>
  <c r="AF239" i="6"/>
  <c r="AE246" i="6"/>
  <c r="AE239" i="6"/>
  <c r="AD246" i="6"/>
  <c r="AD239" i="6"/>
  <c r="AE222" i="6"/>
  <c r="O222" i="6"/>
  <c r="R222" i="6"/>
  <c r="U222" i="6"/>
  <c r="X222" i="6"/>
  <c r="S91" i="6"/>
  <c r="V291" i="6"/>
  <c r="V91" i="6"/>
  <c r="Y91" i="6"/>
  <c r="AB91" i="6"/>
  <c r="X168" i="6"/>
  <c r="AA168" i="6"/>
  <c r="AD168" i="6"/>
  <c r="N168" i="6"/>
  <c r="Q168" i="6"/>
  <c r="AC148" i="6"/>
  <c r="AF148" i="6"/>
  <c r="P148" i="6"/>
  <c r="S148" i="6"/>
  <c r="V148" i="6"/>
  <c r="V234" i="6"/>
  <c r="Y234" i="6"/>
  <c r="AB234" i="6"/>
  <c r="AE234" i="6"/>
  <c r="O234" i="6"/>
  <c r="Z139" i="6"/>
  <c r="AC139" i="6"/>
  <c r="AF139" i="6"/>
  <c r="P139" i="6"/>
  <c r="S139" i="6"/>
  <c r="W125" i="6"/>
  <c r="Z125" i="6"/>
  <c r="AC125" i="6"/>
  <c r="AF125" i="6"/>
  <c r="P125" i="6"/>
  <c r="Q100" i="6"/>
  <c r="T100" i="6"/>
  <c r="W100" i="6"/>
  <c r="Z100" i="6"/>
  <c r="AE175" i="6"/>
  <c r="W175" i="6"/>
  <c r="O175" i="6"/>
  <c r="Z175" i="6"/>
  <c r="R175" i="6"/>
  <c r="AH306" i="6"/>
  <c r="AC246" i="6"/>
  <c r="AC239" i="6"/>
  <c r="AB246" i="6"/>
  <c r="AB239" i="6"/>
  <c r="AA246" i="6"/>
  <c r="AA239" i="6"/>
  <c r="Z246" i="6"/>
  <c r="Z239" i="6"/>
  <c r="AA222" i="6"/>
  <c r="AD222" i="6"/>
  <c r="N222" i="6"/>
  <c r="Q222" i="6"/>
  <c r="T222" i="6"/>
  <c r="AE291" i="6"/>
  <c r="AE91" i="6"/>
  <c r="O91" i="6"/>
  <c r="R291" i="6"/>
  <c r="R91" i="6"/>
  <c r="U91" i="6"/>
  <c r="X91" i="6"/>
  <c r="T168" i="6"/>
  <c r="W168" i="6"/>
  <c r="Z168" i="6"/>
  <c r="AC168" i="6"/>
  <c r="Y148" i="6"/>
  <c r="AB148" i="6"/>
  <c r="AE148" i="6"/>
  <c r="O148" i="6"/>
  <c r="R148" i="6"/>
  <c r="R234" i="6"/>
  <c r="U234" i="6"/>
  <c r="X234" i="6"/>
  <c r="AA234" i="6"/>
  <c r="V139" i="6"/>
  <c r="Y139" i="6"/>
  <c r="AB139" i="6"/>
  <c r="AE139" i="6"/>
  <c r="O139" i="6"/>
  <c r="S125" i="6"/>
  <c r="V125" i="6"/>
  <c r="Y125" i="6"/>
  <c r="AB125" i="6"/>
  <c r="AC100" i="6"/>
  <c r="AF100" i="6"/>
  <c r="P100" i="6"/>
  <c r="S100" i="6"/>
  <c r="V100" i="6"/>
  <c r="AH305" i="6"/>
  <c r="AH301" i="6"/>
  <c r="AH300" i="6"/>
  <c r="AH297" i="6"/>
  <c r="AH310" i="6"/>
  <c r="AH322" i="6"/>
  <c r="AI312" i="6"/>
  <c r="AI286" i="6"/>
  <c r="AI324" i="6"/>
  <c r="AI308" i="6"/>
  <c r="AI268" i="6"/>
  <c r="AI251" i="6"/>
  <c r="AH313" i="6"/>
  <c r="AI296" i="6"/>
  <c r="AI289" i="6"/>
  <c r="AI276" i="6"/>
  <c r="AI267" i="6"/>
  <c r="AI274" i="6"/>
  <c r="AI273" i="6"/>
  <c r="AI261" i="6"/>
  <c r="AI256" i="6"/>
  <c r="AI255" i="6"/>
  <c r="AI323" i="6"/>
  <c r="AI307" i="6"/>
  <c r="AH316" i="6"/>
  <c r="AI322" i="6"/>
  <c r="AI306" i="6"/>
  <c r="AI295" i="6"/>
  <c r="AI293" i="6"/>
  <c r="AI300" i="6"/>
  <c r="AI281" i="6"/>
  <c r="AI287" i="6"/>
  <c r="AI279" i="6"/>
  <c r="AI278" i="6"/>
  <c r="AI266" i="6"/>
  <c r="AI277" i="6"/>
  <c r="AI265" i="6"/>
  <c r="AI260" i="6"/>
  <c r="AI259" i="6"/>
  <c r="AI254" i="6"/>
  <c r="AH321" i="6"/>
  <c r="AH312" i="6"/>
  <c r="AI299" i="6"/>
  <c r="AI294" i="6"/>
  <c r="AI297" i="6"/>
  <c r="AI282" i="6"/>
  <c r="AI292" i="6"/>
  <c r="AI271" i="6"/>
  <c r="AI269" i="6"/>
  <c r="AI253" i="6"/>
  <c r="AI264" i="6"/>
  <c r="AI263" i="6"/>
  <c r="AI258" i="6"/>
  <c r="AH291" i="6"/>
  <c r="AI316" i="6"/>
  <c r="AH324" i="6"/>
  <c r="AH308" i="6"/>
  <c r="AI310" i="6"/>
  <c r="AH251" i="6"/>
  <c r="AH323" i="6"/>
  <c r="AH307" i="6"/>
  <c r="AI321" i="6"/>
  <c r="AI313" i="6"/>
  <c r="AI298" i="6"/>
  <c r="AI305" i="6"/>
  <c r="AI301" i="6"/>
  <c r="AI285" i="6"/>
  <c r="AI283" i="6"/>
  <c r="AI272" i="6"/>
  <c r="AI275" i="6"/>
  <c r="AI257" i="6"/>
  <c r="AI252" i="6"/>
  <c r="AI262" i="6"/>
  <c r="H329" i="6"/>
  <c r="H242" i="6" s="1"/>
  <c r="G329" i="6"/>
  <c r="G242" i="6" s="1"/>
  <c r="I329" i="6"/>
  <c r="I242" i="6" s="1"/>
  <c r="AB290" i="6"/>
  <c r="T290" i="6"/>
  <c r="AE290" i="6"/>
  <c r="W290" i="6"/>
  <c r="O290" i="6"/>
  <c r="AF290" i="6"/>
  <c r="X290" i="6"/>
  <c r="P290" i="6"/>
  <c r="AA290" i="6"/>
  <c r="S290" i="6"/>
  <c r="AD290" i="6"/>
  <c r="V290" i="6"/>
  <c r="N290" i="6"/>
  <c r="Y290" i="6"/>
  <c r="Q290" i="6"/>
  <c r="Z290" i="6"/>
  <c r="R290" i="6"/>
  <c r="AC290" i="6"/>
  <c r="U290" i="6"/>
  <c r="M317" i="6"/>
  <c r="M311" i="6"/>
  <c r="AE311" i="6"/>
  <c r="W311" i="6"/>
  <c r="AD303" i="6"/>
  <c r="V303" i="6"/>
  <c r="AA303" i="6"/>
  <c r="S303" i="6"/>
  <c r="AA311" i="6"/>
  <c r="AB303" i="6"/>
  <c r="Y303" i="6"/>
  <c r="Z303" i="6"/>
  <c r="AE303" i="6"/>
  <c r="W303" i="6"/>
  <c r="AF317" i="6"/>
  <c r="V317" i="6"/>
  <c r="AF303" i="6"/>
  <c r="X303" i="6"/>
  <c r="AC303" i="6"/>
  <c r="Z317" i="6"/>
  <c r="Y317" i="6"/>
  <c r="AE317" i="6"/>
  <c r="W317" i="6"/>
  <c r="AB317" i="6"/>
  <c r="AC317" i="6"/>
  <c r="U317" i="6"/>
  <c r="X317" i="6"/>
  <c r="AD317" i="6"/>
  <c r="AA317" i="6"/>
  <c r="AB327" i="6"/>
  <c r="AF311" i="6"/>
  <c r="Z327" i="6"/>
  <c r="AE327" i="6"/>
  <c r="W327" i="6"/>
  <c r="X311" i="6"/>
  <c r="AA327" i="6"/>
  <c r="AD327" i="6"/>
  <c r="V327" i="6"/>
  <c r="Z311" i="6"/>
  <c r="Y311" i="6"/>
  <c r="V311" i="6"/>
  <c r="AB311" i="6"/>
  <c r="AC311" i="6"/>
  <c r="U311" i="6"/>
  <c r="AD311" i="6"/>
  <c r="Y327" i="6"/>
  <c r="AF327" i="6"/>
  <c r="X327" i="6"/>
  <c r="AC327" i="6"/>
  <c r="U327" i="6"/>
  <c r="AD326" i="6"/>
  <c r="U326" i="6"/>
  <c r="AA326" i="6"/>
  <c r="Y326" i="6"/>
  <c r="AF326" i="6"/>
  <c r="Z326" i="6"/>
  <c r="AE326" i="6"/>
  <c r="W326" i="6"/>
  <c r="AB326" i="6"/>
  <c r="V326" i="6"/>
  <c r="AC326" i="6"/>
  <c r="X326" i="6"/>
  <c r="U303" i="6"/>
  <c r="J329" i="6"/>
  <c r="J242" i="6" s="1"/>
  <c r="K329" i="6"/>
  <c r="K242" i="6" s="1"/>
  <c r="O317" i="6"/>
  <c r="N317" i="6"/>
  <c r="Q317" i="6"/>
  <c r="T317" i="6"/>
  <c r="R317" i="6"/>
  <c r="S317" i="6"/>
  <c r="P317" i="6"/>
  <c r="P311" i="6"/>
  <c r="T311" i="6"/>
  <c r="Q311" i="6"/>
  <c r="O311" i="6"/>
  <c r="R311" i="6"/>
  <c r="S327" i="6"/>
  <c r="N311" i="6"/>
  <c r="S311" i="6"/>
  <c r="O327" i="6"/>
  <c r="T327" i="6"/>
  <c r="R327" i="6"/>
  <c r="P327" i="6"/>
  <c r="Q327" i="6"/>
  <c r="N327" i="6"/>
  <c r="N326" i="6"/>
  <c r="T326" i="6"/>
  <c r="Q326" i="6"/>
  <c r="R326" i="6"/>
  <c r="S326" i="6"/>
  <c r="P326" i="6"/>
  <c r="O326" i="6"/>
  <c r="M326" i="6"/>
  <c r="R303" i="6"/>
  <c r="O303" i="6"/>
  <c r="P303" i="6"/>
  <c r="N303" i="6"/>
  <c r="T303" i="6"/>
  <c r="Q303" i="6"/>
  <c r="M303" i="6"/>
  <c r="F329" i="6"/>
  <c r="AH309" i="6" l="1"/>
  <c r="AI309" i="6"/>
  <c r="AI291" i="6"/>
  <c r="AI303" i="6"/>
  <c r="AH326" i="6"/>
  <c r="AH290" i="6"/>
  <c r="AH317" i="6"/>
  <c r="AH303" i="6"/>
  <c r="AI290" i="6"/>
  <c r="AH327" i="6"/>
  <c r="AH311" i="6"/>
  <c r="AI326" i="6"/>
  <c r="AI311" i="6"/>
  <c r="F242" i="6"/>
  <c r="AI327" i="6"/>
  <c r="AI317" i="6"/>
  <c r="W235" i="6" l="1"/>
  <c r="W237" i="6"/>
  <c r="W236" i="6"/>
  <c r="W239" i="6" l="1"/>
  <c r="W246" i="6"/>
  <c r="X237" i="6" l="1"/>
  <c r="X235" i="6"/>
  <c r="X236" i="6"/>
  <c r="Y235" i="6"/>
  <c r="Y236" i="6"/>
  <c r="Y237" i="6"/>
  <c r="V237" i="6"/>
  <c r="V235" i="6"/>
  <c r="V236" i="6"/>
  <c r="Y239" i="6" l="1"/>
  <c r="V239" i="6"/>
  <c r="X239" i="6"/>
  <c r="V246" i="6"/>
  <c r="Y246" i="6"/>
  <c r="X246" i="6"/>
  <c r="I29" i="35" l="1"/>
  <c r="E29" i="35" l="1"/>
  <c r="M29" i="35" l="1"/>
  <c r="P29" i="35"/>
  <c r="Q29" i="35" s="1"/>
  <c r="U29" i="35"/>
  <c r="V29" i="35" s="1"/>
  <c r="V424" i="31" l="1"/>
  <c r="V405" i="31"/>
  <c r="V425" i="31" l="1"/>
  <c r="V495" i="31"/>
  <c r="V407" i="31"/>
  <c r="V519" i="31" l="1"/>
  <c r="V426" i="31" s="1"/>
  <c r="F331" i="6" l="1"/>
  <c r="L71" i="35" l="1"/>
  <c r="L72" i="35" s="1"/>
  <c r="H71" i="35" l="1"/>
  <c r="D71" i="35" l="1"/>
  <c r="G76" i="35" l="1"/>
  <c r="G81" i="35" l="1"/>
  <c r="G82" i="35" l="1"/>
  <c r="G83" i="35" l="1"/>
  <c r="G84" i="35" l="1"/>
  <c r="I84" i="35" l="1"/>
  <c r="G85" i="35"/>
  <c r="I85" i="35" l="1"/>
  <c r="G86" i="35"/>
  <c r="I86" i="35" l="1"/>
  <c r="G87" i="35"/>
  <c r="I87" i="35" l="1"/>
  <c r="G88" i="35"/>
  <c r="I88" i="35" l="1"/>
  <c r="G89" i="35"/>
  <c r="I89" i="35" l="1"/>
  <c r="G90" i="35"/>
  <c r="I90" i="35" l="1"/>
  <c r="G91" i="35"/>
  <c r="I91" i="35" l="1"/>
  <c r="G92" i="35"/>
  <c r="G93" i="35" l="1"/>
  <c r="I92" i="35"/>
  <c r="G94" i="35" l="1"/>
  <c r="I93" i="35"/>
  <c r="G95" i="35" l="1"/>
  <c r="I95" i="35" l="1"/>
  <c r="G96" i="35"/>
  <c r="G97" i="35" l="1"/>
  <c r="I96" i="35"/>
  <c r="G98" i="35" l="1"/>
  <c r="I98" i="35" s="1"/>
  <c r="I97" i="35"/>
  <c r="H81" i="35" l="1"/>
  <c r="G71" i="35"/>
  <c r="G77" i="35"/>
  <c r="G78" i="35" s="1"/>
  <c r="K81" i="35" l="1"/>
  <c r="H82" i="35"/>
  <c r="K82" i="35" l="1"/>
  <c r="H83" i="35"/>
  <c r="K83" i="35" l="1"/>
  <c r="H84" i="35"/>
  <c r="K84" i="35" l="1"/>
  <c r="L84" i="35" s="1"/>
  <c r="H85" i="35"/>
  <c r="K85" i="35" l="1"/>
  <c r="L85" i="35" s="1"/>
  <c r="H86" i="35"/>
  <c r="K86" i="35" l="1"/>
  <c r="L86" i="35" s="1"/>
  <c r="H87" i="35"/>
  <c r="K87" i="35" l="1"/>
  <c r="L87" i="35" s="1"/>
  <c r="H88" i="35"/>
  <c r="H89" i="35" l="1"/>
  <c r="K88" i="35"/>
  <c r="L88" i="35" s="1"/>
  <c r="H90" i="35" l="1"/>
  <c r="K89" i="35"/>
  <c r="L89" i="35" s="1"/>
  <c r="H91" i="35" l="1"/>
  <c r="K90" i="35"/>
  <c r="L90" i="35" s="1"/>
  <c r="H92" i="35" l="1"/>
  <c r="K91" i="35"/>
  <c r="L91" i="35" s="1"/>
  <c r="K92" i="35" l="1"/>
  <c r="L92" i="35" s="1"/>
  <c r="H93" i="35"/>
  <c r="K93" i="35" l="1"/>
  <c r="L93" i="35" s="1"/>
  <c r="H94" i="35"/>
  <c r="H95" i="35" l="1"/>
  <c r="K94" i="35"/>
  <c r="H96" i="35" l="1"/>
  <c r="K95" i="35"/>
  <c r="L95" i="35" s="1"/>
  <c r="K96" i="35" l="1"/>
  <c r="L96" i="35" s="1"/>
  <c r="H97" i="35"/>
  <c r="K97" i="35" l="1"/>
  <c r="L97" i="35" s="1"/>
  <c r="H98" i="35"/>
  <c r="K98" i="35" s="1"/>
  <c r="L98" i="35" s="1"/>
  <c r="K71" i="35"/>
  <c r="K60" i="35" l="1"/>
  <c r="K62" i="35" s="1"/>
  <c r="K72" i="35" s="1"/>
  <c r="C71" i="35" l="1"/>
  <c r="C72" i="35" s="1"/>
  <c r="D80" i="6" l="1"/>
  <c r="E78" i="6" l="1"/>
  <c r="L78" i="6" s="1"/>
  <c r="E79" i="6"/>
  <c r="L79" i="6" s="1"/>
  <c r="E76" i="6"/>
  <c r="L76" i="6" s="1"/>
  <c r="L315" i="6" s="1"/>
  <c r="E74" i="6"/>
  <c r="L74" i="6" s="1"/>
  <c r="L318" i="6" s="1"/>
  <c r="E75" i="6"/>
  <c r="L75" i="6" s="1"/>
  <c r="L319" i="6" s="1"/>
  <c r="AD75" i="6"/>
  <c r="R75" i="6"/>
  <c r="O75" i="6"/>
  <c r="T75" i="6"/>
  <c r="X75" i="6"/>
  <c r="AF75" i="6"/>
  <c r="AB75" i="6"/>
  <c r="AA75" i="6"/>
  <c r="AE75" i="6"/>
  <c r="M75" i="6"/>
  <c r="W75" i="6"/>
  <c r="Z75" i="6"/>
  <c r="S75" i="6"/>
  <c r="Y75" i="6"/>
  <c r="N75" i="6"/>
  <c r="U75" i="6"/>
  <c r="AC75" i="6"/>
  <c r="P75" i="6"/>
  <c r="Q75" i="6"/>
  <c r="V75" i="6"/>
  <c r="L329" i="6" l="1"/>
  <c r="L242" i="6" s="1"/>
  <c r="P74" i="6"/>
  <c r="AE74" i="6"/>
  <c r="T74" i="6"/>
  <c r="N74" i="6"/>
  <c r="AD74" i="6"/>
  <c r="S74" i="6"/>
  <c r="Y74" i="6"/>
  <c r="AF74" i="6"/>
  <c r="M74" i="6"/>
  <c r="X74" i="6"/>
  <c r="AB74" i="6"/>
  <c r="Q74" i="6"/>
  <c r="W74" i="6"/>
  <c r="V74" i="6"/>
  <c r="Z74" i="6"/>
  <c r="AC74" i="6"/>
  <c r="E80" i="6"/>
  <c r="R74" i="6"/>
  <c r="U74" i="6"/>
  <c r="AA74" i="6"/>
  <c r="O74" i="6"/>
  <c r="X79" i="6"/>
  <c r="O79" i="6"/>
  <c r="T79" i="6"/>
  <c r="Y79" i="6"/>
  <c r="AC79" i="6"/>
  <c r="AD79" i="6"/>
  <c r="Q79" i="6"/>
  <c r="R79" i="6"/>
  <c r="AA79" i="6"/>
  <c r="AE79" i="6"/>
  <c r="AF79" i="6"/>
  <c r="U79" i="6"/>
  <c r="AB79" i="6"/>
  <c r="M79" i="6"/>
  <c r="P79" i="6"/>
  <c r="S79" i="6"/>
  <c r="Z79" i="6"/>
  <c r="N79" i="6"/>
  <c r="V79" i="6"/>
  <c r="W79" i="6"/>
  <c r="T76" i="6"/>
  <c r="AF76" i="6"/>
  <c r="AD76" i="6"/>
  <c r="S76" i="6"/>
  <c r="Z76" i="6"/>
  <c r="AE76" i="6"/>
  <c r="Y76" i="6"/>
  <c r="W76" i="6"/>
  <c r="N76" i="6"/>
  <c r="R76" i="6"/>
  <c r="V76" i="6"/>
  <c r="O76" i="6"/>
  <c r="P76" i="6"/>
  <c r="AB76" i="6"/>
  <c r="AC76" i="6"/>
  <c r="Q76" i="6"/>
  <c r="AA76" i="6"/>
  <c r="X76" i="6"/>
  <c r="U76" i="6"/>
  <c r="M76" i="6"/>
  <c r="P77" i="6"/>
  <c r="AB77" i="6"/>
  <c r="Z77" i="6"/>
  <c r="N77" i="6"/>
  <c r="AA77" i="6"/>
  <c r="AF77" i="6"/>
  <c r="Y77" i="6"/>
  <c r="X77" i="6"/>
  <c r="R77" i="6"/>
  <c r="W77" i="6"/>
  <c r="Q77" i="6"/>
  <c r="U77" i="6"/>
  <c r="AD77" i="6"/>
  <c r="T77" i="6"/>
  <c r="S77" i="6"/>
  <c r="V77" i="6"/>
  <c r="AC77" i="6"/>
  <c r="O77" i="6"/>
  <c r="M77" i="6"/>
  <c r="AE77" i="6"/>
  <c r="Z78" i="6"/>
  <c r="O78" i="6"/>
  <c r="AF78" i="6"/>
  <c r="AA78" i="6"/>
  <c r="U78" i="6"/>
  <c r="W78" i="6"/>
  <c r="T78" i="6"/>
  <c r="R78" i="6"/>
  <c r="Q78" i="6"/>
  <c r="AB78" i="6"/>
  <c r="AE78" i="6"/>
  <c r="N78" i="6"/>
  <c r="X78" i="6"/>
  <c r="AD78" i="6"/>
  <c r="P78" i="6"/>
  <c r="AC78" i="6"/>
  <c r="V78" i="6"/>
  <c r="Y78" i="6"/>
  <c r="M78" i="6"/>
  <c r="S78" i="6"/>
  <c r="U318" i="6" l="1"/>
  <c r="U81" i="6"/>
  <c r="Z81" i="6"/>
  <c r="Z318" i="6"/>
  <c r="AB318" i="6"/>
  <c r="AB81" i="6"/>
  <c r="Y81" i="6"/>
  <c r="Y318" i="6"/>
  <c r="T318" i="6"/>
  <c r="T81" i="6"/>
  <c r="R81" i="6"/>
  <c r="R318" i="6"/>
  <c r="V81" i="6"/>
  <c r="V318" i="6"/>
  <c r="X318" i="6"/>
  <c r="X81" i="6"/>
  <c r="S81" i="6"/>
  <c r="S318" i="6"/>
  <c r="AE81" i="6"/>
  <c r="AE318" i="6"/>
  <c r="O318" i="6"/>
  <c r="O81" i="6"/>
  <c r="W81" i="6"/>
  <c r="W318" i="6"/>
  <c r="M318" i="6"/>
  <c r="M81" i="6"/>
  <c r="AD318" i="6"/>
  <c r="AD81" i="6"/>
  <c r="P81" i="6"/>
  <c r="P318" i="6"/>
  <c r="AA81" i="6"/>
  <c r="AA318" i="6"/>
  <c r="AC81" i="6"/>
  <c r="AC318" i="6"/>
  <c r="Q81" i="6"/>
  <c r="Q318" i="6"/>
  <c r="AF81" i="6"/>
  <c r="AF318" i="6"/>
  <c r="N81" i="6"/>
  <c r="N318" i="6"/>
  <c r="AI318" i="6" l="1"/>
  <c r="AH318" i="6"/>
  <c r="D28" i="35" l="1"/>
  <c r="P28" i="35" l="1"/>
  <c r="Q28" i="35" s="1"/>
  <c r="U28" i="35"/>
  <c r="V28" i="35" s="1"/>
  <c r="E28" i="35"/>
  <c r="L27" i="35" l="1"/>
  <c r="M27" i="35" s="1"/>
  <c r="H27" i="35" l="1"/>
  <c r="I27" i="35" s="1"/>
  <c r="D27" i="35" l="1"/>
  <c r="E27" i="35" l="1"/>
  <c r="U27" i="35"/>
  <c r="V27" i="35" s="1"/>
  <c r="P27" i="35"/>
  <c r="Q27" i="35" s="1"/>
  <c r="C39" i="20" l="1"/>
  <c r="D39" i="20"/>
  <c r="E39" i="20"/>
  <c r="F39" i="20"/>
  <c r="G39" i="20"/>
  <c r="H39" i="20"/>
  <c r="I39" i="20"/>
  <c r="J39" i="20"/>
  <c r="K39" i="20"/>
  <c r="L39" i="20"/>
  <c r="M39" i="20"/>
  <c r="B39" i="20"/>
  <c r="C21" i="20"/>
  <c r="D21" i="20"/>
  <c r="E21" i="20"/>
  <c r="F21" i="20"/>
  <c r="G21" i="20"/>
  <c r="H21" i="20"/>
  <c r="I21" i="20"/>
  <c r="J21" i="20"/>
  <c r="K21" i="20"/>
  <c r="L21" i="20"/>
  <c r="M21" i="20"/>
  <c r="C22" i="20"/>
  <c r="D22" i="20"/>
  <c r="E22" i="20"/>
  <c r="F22" i="20"/>
  <c r="G22" i="20"/>
  <c r="H22" i="20"/>
  <c r="I22" i="20"/>
  <c r="J22" i="20"/>
  <c r="K22" i="20"/>
  <c r="L22" i="20"/>
  <c r="M22" i="20"/>
  <c r="C23" i="20"/>
  <c r="D23" i="20"/>
  <c r="E23" i="20"/>
  <c r="F23" i="20"/>
  <c r="G23" i="20"/>
  <c r="H23" i="20"/>
  <c r="I23" i="20"/>
  <c r="J23" i="20"/>
  <c r="K23" i="20"/>
  <c r="L23" i="20"/>
  <c r="M23" i="20"/>
  <c r="C24" i="20"/>
  <c r="D24" i="20"/>
  <c r="E24" i="20"/>
  <c r="F24" i="20"/>
  <c r="G24" i="20"/>
  <c r="H24" i="20"/>
  <c r="I24" i="20"/>
  <c r="J24" i="20"/>
  <c r="K24" i="20"/>
  <c r="L24" i="20"/>
  <c r="M24" i="20"/>
  <c r="C25" i="20"/>
  <c r="D25" i="20"/>
  <c r="E25" i="20"/>
  <c r="F25" i="20"/>
  <c r="G25" i="20"/>
  <c r="H25" i="20"/>
  <c r="I25" i="20"/>
  <c r="J25" i="20"/>
  <c r="K25" i="20"/>
  <c r="L25" i="20"/>
  <c r="M25" i="20"/>
  <c r="B22" i="20"/>
  <c r="B23" i="20"/>
  <c r="B24" i="20"/>
  <c r="B25" i="20"/>
  <c r="B21" i="20"/>
  <c r="C20" i="20"/>
  <c r="D20" i="20"/>
  <c r="E20" i="20"/>
  <c r="F20" i="20"/>
  <c r="G20" i="20"/>
  <c r="H20" i="20"/>
  <c r="I20" i="20"/>
  <c r="J20" i="20"/>
  <c r="K20" i="20"/>
  <c r="L20" i="20"/>
  <c r="M20" i="20"/>
  <c r="B20" i="20"/>
  <c r="C17" i="20"/>
  <c r="D17" i="20"/>
  <c r="E17" i="20"/>
  <c r="F17" i="20"/>
  <c r="G17" i="20"/>
  <c r="H17" i="20"/>
  <c r="I17" i="20"/>
  <c r="J17" i="20"/>
  <c r="K17" i="20"/>
  <c r="L17" i="20"/>
  <c r="M17" i="20"/>
  <c r="C18" i="20"/>
  <c r="D18" i="20"/>
  <c r="E18" i="20"/>
  <c r="F18" i="20"/>
  <c r="G18" i="20"/>
  <c r="H18" i="20"/>
  <c r="I18" i="20"/>
  <c r="J18" i="20"/>
  <c r="K18" i="20"/>
  <c r="L18" i="20"/>
  <c r="M18" i="20"/>
  <c r="B18" i="20"/>
  <c r="B17" i="20"/>
  <c r="C10" i="20"/>
  <c r="D10" i="20"/>
  <c r="E10" i="20"/>
  <c r="F10" i="20"/>
  <c r="G10" i="20"/>
  <c r="H10" i="20"/>
  <c r="I10" i="20"/>
  <c r="J10" i="20"/>
  <c r="K10" i="20"/>
  <c r="L10" i="20"/>
  <c r="M10" i="20"/>
  <c r="B10" i="20"/>
  <c r="B15" i="20" l="1"/>
  <c r="J15" i="20"/>
  <c r="F15" i="20"/>
  <c r="F26" i="20"/>
  <c r="M15" i="20"/>
  <c r="I15" i="20"/>
  <c r="E15" i="20"/>
  <c r="M26" i="20"/>
  <c r="I26" i="20"/>
  <c r="E26" i="20"/>
  <c r="J26" i="20"/>
  <c r="L15" i="20"/>
  <c r="H15" i="20"/>
  <c r="D15" i="20"/>
  <c r="L26" i="20"/>
  <c r="H26" i="20"/>
  <c r="D26" i="20"/>
  <c r="B26" i="20"/>
  <c r="K15" i="20"/>
  <c r="G15" i="20"/>
  <c r="C15" i="20"/>
  <c r="K26" i="20"/>
  <c r="G26" i="20"/>
  <c r="C26" i="20"/>
  <c r="W53" i="6" l="1"/>
  <c r="Y26" i="20"/>
  <c r="U53" i="6"/>
  <c r="W26" i="20"/>
  <c r="C40" i="20"/>
  <c r="V33" i="6"/>
  <c r="X15" i="20"/>
  <c r="O33" i="6"/>
  <c r="Q15" i="20"/>
  <c r="T53" i="6"/>
  <c r="V26" i="20"/>
  <c r="Q53" i="6"/>
  <c r="S26" i="20"/>
  <c r="G40" i="20"/>
  <c r="V53" i="6"/>
  <c r="X26" i="20"/>
  <c r="M53" i="6"/>
  <c r="O26" i="20"/>
  <c r="O53" i="6"/>
  <c r="Q26" i="20"/>
  <c r="S33" i="6"/>
  <c r="U15" i="20"/>
  <c r="I40" i="20"/>
  <c r="X53" i="6"/>
  <c r="Z26" i="20"/>
  <c r="F40" i="20"/>
  <c r="Q33" i="6"/>
  <c r="S15" i="20"/>
  <c r="N53" i="6"/>
  <c r="P26" i="20"/>
  <c r="H40" i="20"/>
  <c r="P53" i="6"/>
  <c r="R26" i="20"/>
  <c r="B40" i="20"/>
  <c r="R53" i="6"/>
  <c r="T26" i="20"/>
  <c r="L40" i="20"/>
  <c r="E40" i="20"/>
  <c r="X33" i="6"/>
  <c r="Z15" i="20"/>
  <c r="K40" i="20"/>
  <c r="N33" i="6"/>
  <c r="P15" i="20"/>
  <c r="D40" i="20"/>
  <c r="S53" i="6"/>
  <c r="U26" i="20"/>
  <c r="W33" i="6"/>
  <c r="Y15" i="20"/>
  <c r="M40" i="20"/>
  <c r="P33" i="6"/>
  <c r="R15" i="20"/>
  <c r="J40" i="20"/>
  <c r="U33" i="6"/>
  <c r="W15" i="20"/>
  <c r="R33" i="6"/>
  <c r="T15" i="20"/>
  <c r="T33" i="6"/>
  <c r="V15" i="20"/>
  <c r="M33" i="6"/>
  <c r="O15" i="20"/>
  <c r="P31" i="6" l="1"/>
  <c r="P30" i="6"/>
  <c r="P32" i="6"/>
  <c r="P29" i="6"/>
  <c r="P28" i="6"/>
  <c r="AB33" i="6"/>
  <c r="P20" i="6"/>
  <c r="P21" i="6"/>
  <c r="P25" i="6"/>
  <c r="P10" i="6"/>
  <c r="P9" i="6"/>
  <c r="P18" i="6"/>
  <c r="P11" i="6"/>
  <c r="P12" i="6"/>
  <c r="P15" i="6"/>
  <c r="P19" i="6"/>
  <c r="P27" i="6"/>
  <c r="P26" i="6"/>
  <c r="P16" i="6"/>
  <c r="P14" i="6"/>
  <c r="P24" i="6"/>
  <c r="P288" i="6" s="1"/>
  <c r="P23" i="6"/>
  <c r="P22" i="6"/>
  <c r="P17" i="6"/>
  <c r="P13" i="6"/>
  <c r="Q72" i="6"/>
  <c r="S40" i="20"/>
  <c r="T72" i="6"/>
  <c r="V40" i="20"/>
  <c r="T31" i="6"/>
  <c r="T32" i="6"/>
  <c r="T29" i="6"/>
  <c r="T28" i="6"/>
  <c r="T30" i="6"/>
  <c r="AF33" i="6"/>
  <c r="T22" i="6"/>
  <c r="T23" i="6"/>
  <c r="T25" i="6"/>
  <c r="T11" i="6"/>
  <c r="T9" i="6"/>
  <c r="T13" i="6"/>
  <c r="T17" i="6"/>
  <c r="T18" i="6"/>
  <c r="T16" i="6"/>
  <c r="T15" i="6"/>
  <c r="T27" i="6"/>
  <c r="T19" i="6"/>
  <c r="T12" i="6"/>
  <c r="T24" i="6"/>
  <c r="T288" i="6" s="1"/>
  <c r="T10" i="6"/>
  <c r="T26" i="6"/>
  <c r="T20" i="6"/>
  <c r="T14" i="6"/>
  <c r="T21" i="6"/>
  <c r="U72" i="6"/>
  <c r="W40" i="20"/>
  <c r="W31" i="6"/>
  <c r="W28" i="6"/>
  <c r="W32" i="6"/>
  <c r="W30" i="6"/>
  <c r="W29" i="6"/>
  <c r="W19" i="6"/>
  <c r="W27" i="6"/>
  <c r="W14" i="6"/>
  <c r="W24" i="6"/>
  <c r="W288" i="6" s="1"/>
  <c r="W17" i="6"/>
  <c r="W10" i="6"/>
  <c r="W25" i="6"/>
  <c r="W12" i="6"/>
  <c r="W23" i="6"/>
  <c r="W16" i="6"/>
  <c r="W20" i="6"/>
  <c r="W13" i="6"/>
  <c r="W18" i="6"/>
  <c r="W11" i="6"/>
  <c r="W15" i="6"/>
  <c r="W21" i="6"/>
  <c r="W26" i="6"/>
  <c r="W9" i="6"/>
  <c r="W22" i="6"/>
  <c r="O72" i="6"/>
  <c r="Q40" i="20"/>
  <c r="X31" i="6"/>
  <c r="X29" i="6"/>
  <c r="X32" i="6"/>
  <c r="X28" i="6"/>
  <c r="X30" i="6"/>
  <c r="X20" i="6"/>
  <c r="X12" i="6"/>
  <c r="X21" i="6"/>
  <c r="X9" i="6"/>
  <c r="X14" i="6"/>
  <c r="X17" i="6"/>
  <c r="X11" i="6"/>
  <c r="X19" i="6"/>
  <c r="X22" i="6"/>
  <c r="X25" i="6"/>
  <c r="X27" i="6"/>
  <c r="X24" i="6"/>
  <c r="X288" i="6" s="1"/>
  <c r="X10" i="6"/>
  <c r="X13" i="6"/>
  <c r="X26" i="6"/>
  <c r="X15" i="6"/>
  <c r="X23" i="6"/>
  <c r="X18" i="6"/>
  <c r="X16" i="6"/>
  <c r="W72" i="6"/>
  <c r="Y40" i="20"/>
  <c r="M72" i="6"/>
  <c r="O40" i="20"/>
  <c r="S72" i="6"/>
  <c r="U40" i="20"/>
  <c r="O45" i="6"/>
  <c r="O38" i="6"/>
  <c r="O35" i="6"/>
  <c r="O49" i="6"/>
  <c r="O41" i="6"/>
  <c r="O51" i="6"/>
  <c r="O36" i="6"/>
  <c r="O52" i="6"/>
  <c r="O46" i="6"/>
  <c r="O44" i="6"/>
  <c r="O40" i="6"/>
  <c r="O47" i="6"/>
  <c r="O42" i="6"/>
  <c r="O43" i="6"/>
  <c r="O39" i="6"/>
  <c r="O319" i="6" s="1"/>
  <c r="O48" i="6"/>
  <c r="O50" i="6"/>
  <c r="O37" i="6"/>
  <c r="V39" i="6"/>
  <c r="V49" i="6"/>
  <c r="V48" i="6"/>
  <c r="V38" i="6"/>
  <c r="V45" i="6"/>
  <c r="V41" i="6"/>
  <c r="V43" i="6"/>
  <c r="V37" i="6"/>
  <c r="V40" i="6"/>
  <c r="V52" i="6"/>
  <c r="V51" i="6"/>
  <c r="V42" i="6"/>
  <c r="V35" i="6"/>
  <c r="V46" i="6"/>
  <c r="V44" i="6"/>
  <c r="V36" i="6"/>
  <c r="V50" i="6"/>
  <c r="V47" i="6"/>
  <c r="Q51" i="6"/>
  <c r="Q43" i="6"/>
  <c r="Q36" i="6"/>
  <c r="Q35" i="6"/>
  <c r="Q47" i="6"/>
  <c r="Q40" i="6"/>
  <c r="Q49" i="6"/>
  <c r="Q50" i="6"/>
  <c r="Q42" i="6"/>
  <c r="Q37" i="6"/>
  <c r="Q52" i="6"/>
  <c r="Q41" i="6"/>
  <c r="Q48" i="6"/>
  <c r="Q38" i="6"/>
  <c r="Q45" i="6"/>
  <c r="Q46" i="6"/>
  <c r="Q39" i="6"/>
  <c r="Q44" i="6"/>
  <c r="V31" i="6"/>
  <c r="V29" i="6"/>
  <c r="V32" i="6"/>
  <c r="V28" i="6"/>
  <c r="V30" i="6"/>
  <c r="V14" i="6"/>
  <c r="V12" i="6"/>
  <c r="V23" i="6"/>
  <c r="V20" i="6"/>
  <c r="V25" i="6"/>
  <c r="V19" i="6"/>
  <c r="V17" i="6"/>
  <c r="V24" i="6"/>
  <c r="V288" i="6" s="1"/>
  <c r="V16" i="6"/>
  <c r="V21" i="6"/>
  <c r="V26" i="6"/>
  <c r="V11" i="6"/>
  <c r="V13" i="6"/>
  <c r="V10" i="6"/>
  <c r="V9" i="6"/>
  <c r="V18" i="6"/>
  <c r="V27" i="6"/>
  <c r="V22" i="6"/>
  <c r="V15" i="6"/>
  <c r="U35" i="6"/>
  <c r="U49" i="6"/>
  <c r="U50" i="6"/>
  <c r="U48" i="6"/>
  <c r="U38" i="6"/>
  <c r="U36" i="6"/>
  <c r="U46" i="6"/>
  <c r="U42" i="6"/>
  <c r="U45" i="6"/>
  <c r="U37" i="6"/>
  <c r="U43" i="6"/>
  <c r="U51" i="6"/>
  <c r="U52" i="6"/>
  <c r="U47" i="6"/>
  <c r="U44" i="6"/>
  <c r="U41" i="6"/>
  <c r="U40" i="6"/>
  <c r="U39" i="6"/>
  <c r="X72" i="6"/>
  <c r="Z40" i="20"/>
  <c r="V72" i="6"/>
  <c r="X40" i="20"/>
  <c r="Q31" i="6"/>
  <c r="Q30" i="6"/>
  <c r="Q32" i="6"/>
  <c r="Q28" i="6"/>
  <c r="Q29" i="6"/>
  <c r="AC33" i="6"/>
  <c r="Q14" i="6"/>
  <c r="Q12" i="6"/>
  <c r="Q23" i="6"/>
  <c r="Q11" i="6"/>
  <c r="Q15" i="6"/>
  <c r="Q26" i="6"/>
  <c r="Q16" i="6"/>
  <c r="Q10" i="6"/>
  <c r="Q13" i="6"/>
  <c r="Q9" i="6"/>
  <c r="Q19" i="6"/>
  <c r="Q21" i="6"/>
  <c r="Q22" i="6"/>
  <c r="Q25" i="6"/>
  <c r="Q17" i="6"/>
  <c r="Q27" i="6"/>
  <c r="Q20" i="6"/>
  <c r="Q18" i="6"/>
  <c r="Q24" i="6"/>
  <c r="Q288" i="6" s="1"/>
  <c r="X43" i="6"/>
  <c r="X50" i="6"/>
  <c r="X35" i="6"/>
  <c r="X51" i="6"/>
  <c r="X39" i="6"/>
  <c r="X40" i="6"/>
  <c r="X37" i="6"/>
  <c r="X41" i="6"/>
  <c r="X48" i="6"/>
  <c r="X47" i="6"/>
  <c r="X44" i="6"/>
  <c r="X42" i="6"/>
  <c r="X52" i="6"/>
  <c r="X36" i="6"/>
  <c r="X46" i="6"/>
  <c r="X49" i="6"/>
  <c r="X45" i="6"/>
  <c r="X38" i="6"/>
  <c r="O31" i="6"/>
  <c r="O32" i="6"/>
  <c r="O30" i="6"/>
  <c r="O28" i="6"/>
  <c r="O29" i="6"/>
  <c r="AA33" i="6"/>
  <c r="O12" i="6"/>
  <c r="O26" i="6"/>
  <c r="O19" i="6"/>
  <c r="O27" i="6"/>
  <c r="O18" i="6"/>
  <c r="O23" i="6"/>
  <c r="O17" i="6"/>
  <c r="O10" i="6"/>
  <c r="O11" i="6"/>
  <c r="O22" i="6"/>
  <c r="O20" i="6"/>
  <c r="O16" i="6"/>
  <c r="O15" i="6"/>
  <c r="O24" i="6"/>
  <c r="O288" i="6" s="1"/>
  <c r="O13" i="6"/>
  <c r="O9" i="6"/>
  <c r="O25" i="6"/>
  <c r="O14" i="6"/>
  <c r="O21" i="6"/>
  <c r="R31" i="6"/>
  <c r="R28" i="6"/>
  <c r="R30" i="6"/>
  <c r="R29" i="6"/>
  <c r="R32" i="6"/>
  <c r="AD33" i="6"/>
  <c r="R25" i="6"/>
  <c r="R18" i="6"/>
  <c r="R26" i="6"/>
  <c r="R10" i="6"/>
  <c r="R17" i="6"/>
  <c r="R9" i="6"/>
  <c r="R12" i="6"/>
  <c r="R20" i="6"/>
  <c r="R27" i="6"/>
  <c r="R23" i="6"/>
  <c r="R19" i="6"/>
  <c r="R16" i="6"/>
  <c r="R14" i="6"/>
  <c r="R22" i="6"/>
  <c r="R11" i="6"/>
  <c r="R13" i="6"/>
  <c r="R21" i="6"/>
  <c r="R15" i="6"/>
  <c r="R24" i="6"/>
  <c r="R288" i="6" s="1"/>
  <c r="N31" i="6"/>
  <c r="N30" i="6"/>
  <c r="N29" i="6"/>
  <c r="N32" i="6"/>
  <c r="N28" i="6"/>
  <c r="Z33" i="6"/>
  <c r="N19" i="6"/>
  <c r="N12" i="6"/>
  <c r="N18" i="6"/>
  <c r="N15" i="6"/>
  <c r="N24" i="6"/>
  <c r="N288" i="6" s="1"/>
  <c r="N13" i="6"/>
  <c r="N22" i="6"/>
  <c r="N25" i="6"/>
  <c r="N14" i="6"/>
  <c r="N11" i="6"/>
  <c r="N9" i="6"/>
  <c r="N21" i="6"/>
  <c r="N16" i="6"/>
  <c r="N27" i="6"/>
  <c r="N17" i="6"/>
  <c r="N20" i="6"/>
  <c r="N26" i="6"/>
  <c r="N23" i="6"/>
  <c r="N10" i="6"/>
  <c r="M31" i="6"/>
  <c r="M19" i="6"/>
  <c r="M32" i="6"/>
  <c r="M28" i="6"/>
  <c r="Y33" i="6"/>
  <c r="M29" i="6"/>
  <c r="M12" i="6"/>
  <c r="M30" i="6"/>
  <c r="M9" i="6"/>
  <c r="M10" i="6"/>
  <c r="M14" i="6"/>
  <c r="M17" i="6"/>
  <c r="M21" i="6"/>
  <c r="M20" i="6"/>
  <c r="M23" i="6"/>
  <c r="M26" i="6"/>
  <c r="M11" i="6"/>
  <c r="M24" i="6"/>
  <c r="M288" i="6" s="1"/>
  <c r="M16" i="6"/>
  <c r="M15" i="6"/>
  <c r="M22" i="6"/>
  <c r="M27" i="6"/>
  <c r="M13" i="6"/>
  <c r="M25" i="6"/>
  <c r="M18" i="6"/>
  <c r="AH33" i="6"/>
  <c r="U31" i="6"/>
  <c r="U30" i="6"/>
  <c r="U32" i="6"/>
  <c r="U29" i="6"/>
  <c r="U28" i="6"/>
  <c r="U26" i="6"/>
  <c r="U18" i="6"/>
  <c r="U25" i="6"/>
  <c r="U24" i="6"/>
  <c r="U288" i="6" s="1"/>
  <c r="U13" i="6"/>
  <c r="U17" i="6"/>
  <c r="U9" i="6"/>
  <c r="U11" i="6"/>
  <c r="U19" i="6"/>
  <c r="U14" i="6"/>
  <c r="U23" i="6"/>
  <c r="U20" i="6"/>
  <c r="U15" i="6"/>
  <c r="U27" i="6"/>
  <c r="U16" i="6"/>
  <c r="U22" i="6"/>
  <c r="U12" i="6"/>
  <c r="U21" i="6"/>
  <c r="U10" i="6"/>
  <c r="S49" i="6"/>
  <c r="S41" i="6"/>
  <c r="S45" i="6"/>
  <c r="S38" i="6"/>
  <c r="S35" i="6"/>
  <c r="S47" i="6"/>
  <c r="S43" i="6"/>
  <c r="S48" i="6"/>
  <c r="S46" i="6"/>
  <c r="S39" i="6"/>
  <c r="S36" i="6"/>
  <c r="S50" i="6"/>
  <c r="S44" i="6"/>
  <c r="S37" i="6"/>
  <c r="S52" i="6"/>
  <c r="S51" i="6"/>
  <c r="S40" i="6"/>
  <c r="S42" i="6"/>
  <c r="P72" i="6"/>
  <c r="R40" i="20"/>
  <c r="R35" i="6"/>
  <c r="R49" i="6"/>
  <c r="R41" i="6"/>
  <c r="R45" i="6"/>
  <c r="R38" i="6"/>
  <c r="R43" i="6"/>
  <c r="R50" i="6"/>
  <c r="R42" i="6"/>
  <c r="R51" i="6"/>
  <c r="R40" i="6"/>
  <c r="R52" i="6"/>
  <c r="R46" i="6"/>
  <c r="R39" i="6"/>
  <c r="R47" i="6"/>
  <c r="R36" i="6"/>
  <c r="R48" i="6"/>
  <c r="R44" i="6"/>
  <c r="R37" i="6"/>
  <c r="P35" i="6"/>
  <c r="P51" i="6"/>
  <c r="P43" i="6"/>
  <c r="P36" i="6"/>
  <c r="P47" i="6"/>
  <c r="P40" i="6"/>
  <c r="P45" i="6"/>
  <c r="P52" i="6"/>
  <c r="P44" i="6"/>
  <c r="P49" i="6"/>
  <c r="P38" i="6"/>
  <c r="P48" i="6"/>
  <c r="P42" i="6"/>
  <c r="P37" i="6"/>
  <c r="P41" i="6"/>
  <c r="P50" i="6"/>
  <c r="P46" i="6"/>
  <c r="P39" i="6"/>
  <c r="P319" i="6" s="1"/>
  <c r="N47" i="6"/>
  <c r="N40" i="6"/>
  <c r="N51" i="6"/>
  <c r="N43" i="6"/>
  <c r="N36" i="6"/>
  <c r="N41" i="6"/>
  <c r="N46" i="6"/>
  <c r="N37" i="6"/>
  <c r="N35" i="6"/>
  <c r="N39" i="6"/>
  <c r="N319" i="6" s="1"/>
  <c r="N45" i="6"/>
  <c r="N50" i="6"/>
  <c r="N44" i="6"/>
  <c r="N48" i="6"/>
  <c r="N42" i="6"/>
  <c r="N49" i="6"/>
  <c r="N38" i="6"/>
  <c r="N52" i="6"/>
  <c r="S31" i="6"/>
  <c r="S32" i="6"/>
  <c r="S29" i="6"/>
  <c r="S28" i="6"/>
  <c r="S30" i="6"/>
  <c r="AE33" i="6"/>
  <c r="S27" i="6"/>
  <c r="S21" i="6"/>
  <c r="S23" i="6"/>
  <c r="S25" i="6"/>
  <c r="S13" i="6"/>
  <c r="S18" i="6"/>
  <c r="S26" i="6"/>
  <c r="S16" i="6"/>
  <c r="S17" i="6"/>
  <c r="S11" i="6"/>
  <c r="S24" i="6"/>
  <c r="S288" i="6" s="1"/>
  <c r="S14" i="6"/>
  <c r="S15" i="6"/>
  <c r="S19" i="6"/>
  <c r="S12" i="6"/>
  <c r="S22" i="6"/>
  <c r="S20" i="6"/>
  <c r="S10" i="6"/>
  <c r="S9" i="6"/>
  <c r="AH53" i="6"/>
  <c r="M38" i="6"/>
  <c r="M41" i="6"/>
  <c r="M44" i="6"/>
  <c r="M47" i="6"/>
  <c r="M46" i="6"/>
  <c r="M49" i="6"/>
  <c r="M52" i="6"/>
  <c r="M36" i="6"/>
  <c r="M39" i="6"/>
  <c r="M50" i="6"/>
  <c r="M37" i="6"/>
  <c r="M43" i="6"/>
  <c r="M42" i="6"/>
  <c r="M48" i="6"/>
  <c r="M35" i="6"/>
  <c r="M40" i="6"/>
  <c r="M51" i="6"/>
  <c r="M45" i="6"/>
  <c r="R72" i="6"/>
  <c r="T40" i="20"/>
  <c r="T45" i="6"/>
  <c r="T38" i="6"/>
  <c r="T49" i="6"/>
  <c r="T41" i="6"/>
  <c r="T35" i="6"/>
  <c r="T40" i="6"/>
  <c r="T48" i="6"/>
  <c r="T39" i="6"/>
  <c r="T47" i="6"/>
  <c r="T36" i="6"/>
  <c r="T50" i="6"/>
  <c r="T44" i="6"/>
  <c r="T37" i="6"/>
  <c r="T51" i="6"/>
  <c r="T52" i="6"/>
  <c r="T46" i="6"/>
  <c r="T43" i="6"/>
  <c r="T42" i="6"/>
  <c r="N72" i="6"/>
  <c r="P40" i="20"/>
  <c r="W35" i="6"/>
  <c r="W47" i="6"/>
  <c r="W52" i="6"/>
  <c r="W41" i="6"/>
  <c r="W48" i="6"/>
  <c r="W51" i="6"/>
  <c r="W44" i="6"/>
  <c r="W49" i="6"/>
  <c r="W50" i="6"/>
  <c r="W38" i="6"/>
  <c r="W37" i="6"/>
  <c r="W43" i="6"/>
  <c r="W46" i="6"/>
  <c r="W42" i="6"/>
  <c r="W36" i="6"/>
  <c r="W45" i="6"/>
  <c r="W40" i="6"/>
  <c r="W39" i="6"/>
  <c r="W304" i="6" l="1"/>
  <c r="P304" i="6"/>
  <c r="U54" i="6"/>
  <c r="W34" i="6"/>
  <c r="W54" i="6"/>
  <c r="S304" i="6"/>
  <c r="AH288" i="6"/>
  <c r="Q34" i="6"/>
  <c r="O54" i="6"/>
  <c r="U34" i="6"/>
  <c r="U284" i="6"/>
  <c r="R319" i="6"/>
  <c r="R54" i="6"/>
  <c r="N34" i="6"/>
  <c r="X34" i="6"/>
  <c r="O284" i="6"/>
  <c r="M2" i="6"/>
  <c r="X54" i="6"/>
  <c r="Q304" i="6"/>
  <c r="T54" i="6"/>
  <c r="M304" i="6"/>
  <c r="X304" i="6"/>
  <c r="P54" i="6"/>
  <c r="T319" i="6"/>
  <c r="N54" i="6"/>
  <c r="S54" i="6"/>
  <c r="S319" i="6"/>
  <c r="V304" i="6"/>
  <c r="V284" i="6"/>
  <c r="V54" i="6"/>
  <c r="X284" i="6"/>
  <c r="Z72" i="6"/>
  <c r="N63" i="6"/>
  <c r="N70" i="6"/>
  <c r="N61" i="6"/>
  <c r="N55" i="6"/>
  <c r="N66" i="6"/>
  <c r="N57" i="6"/>
  <c r="N68" i="6"/>
  <c r="N65" i="6"/>
  <c r="N56" i="6"/>
  <c r="N67" i="6"/>
  <c r="N71" i="6"/>
  <c r="N69" i="6"/>
  <c r="N64" i="6"/>
  <c r="N59" i="6"/>
  <c r="N58" i="6"/>
  <c r="N60" i="6"/>
  <c r="N62" i="6"/>
  <c r="AE28" i="6"/>
  <c r="AE31" i="6"/>
  <c r="AE30" i="6"/>
  <c r="AE32" i="6"/>
  <c r="AE29" i="6"/>
  <c r="AE20" i="6"/>
  <c r="AE25" i="6"/>
  <c r="AE21" i="6"/>
  <c r="AE10" i="6"/>
  <c r="AE13" i="6"/>
  <c r="AE26" i="6"/>
  <c r="AE27" i="6"/>
  <c r="AE16" i="6"/>
  <c r="AE18" i="6"/>
  <c r="AE17" i="6"/>
  <c r="AE9" i="6"/>
  <c r="AE14" i="6"/>
  <c r="AE15" i="6"/>
  <c r="AE23" i="6"/>
  <c r="AE22" i="6"/>
  <c r="AE24" i="6"/>
  <c r="AE288" i="6" s="1"/>
  <c r="AE53" i="6"/>
  <c r="AE11" i="6"/>
  <c r="AE12" i="6"/>
  <c r="AE19" i="6"/>
  <c r="G37" i="35"/>
  <c r="C81" i="35"/>
  <c r="AD31" i="6"/>
  <c r="AD30" i="6"/>
  <c r="AD28" i="6"/>
  <c r="AD32" i="6"/>
  <c r="AD29" i="6"/>
  <c r="AD20" i="6"/>
  <c r="AD12" i="6"/>
  <c r="AD27" i="6"/>
  <c r="AD10" i="6"/>
  <c r="AD14" i="6"/>
  <c r="AD18" i="6"/>
  <c r="AD26" i="6"/>
  <c r="AD22" i="6"/>
  <c r="AD24" i="6"/>
  <c r="AD288" i="6" s="1"/>
  <c r="AD53" i="6"/>
  <c r="AD17" i="6"/>
  <c r="AD25" i="6"/>
  <c r="AD21" i="6"/>
  <c r="AD23" i="6"/>
  <c r="AD19" i="6"/>
  <c r="AD15" i="6"/>
  <c r="AD11" i="6"/>
  <c r="AD13" i="6"/>
  <c r="AD9" i="6"/>
  <c r="AD304" i="6" s="1"/>
  <c r="AD16" i="6"/>
  <c r="V63" i="6"/>
  <c r="V70" i="6"/>
  <c r="V61" i="6"/>
  <c r="V66" i="6"/>
  <c r="V57" i="6"/>
  <c r="V55" i="6"/>
  <c r="V68" i="6"/>
  <c r="V62" i="6"/>
  <c r="V64" i="6"/>
  <c r="V69" i="6"/>
  <c r="V65" i="6"/>
  <c r="V59" i="6"/>
  <c r="V71" i="6"/>
  <c r="V67" i="6"/>
  <c r="V60" i="6"/>
  <c r="V56" i="6"/>
  <c r="V58" i="6"/>
  <c r="G39" i="35"/>
  <c r="C83" i="35"/>
  <c r="S284" i="6"/>
  <c r="Y29" i="6"/>
  <c r="Y28" i="6"/>
  <c r="Y30" i="6"/>
  <c r="Y32" i="6"/>
  <c r="Y31" i="6"/>
  <c r="Y19" i="6"/>
  <c r="Y22" i="6"/>
  <c r="Y12" i="6"/>
  <c r="Y15" i="6"/>
  <c r="Y24" i="6"/>
  <c r="Y288" i="6" s="1"/>
  <c r="Y13" i="6"/>
  <c r="Y27" i="6"/>
  <c r="Y21" i="6"/>
  <c r="Y25" i="6"/>
  <c r="Y53" i="6"/>
  <c r="Y11" i="6"/>
  <c r="Y20" i="6"/>
  <c r="Y23" i="6"/>
  <c r="Y26" i="6"/>
  <c r="Y17" i="6"/>
  <c r="Y10" i="6"/>
  <c r="Y9" i="6"/>
  <c r="Y304" i="6" s="1"/>
  <c r="Y16" i="6"/>
  <c r="Y14" i="6"/>
  <c r="Y18" i="6"/>
  <c r="R304" i="6"/>
  <c r="O34" i="6"/>
  <c r="X63" i="6"/>
  <c r="X68" i="6"/>
  <c r="X59" i="6"/>
  <c r="X71" i="6"/>
  <c r="X64" i="6"/>
  <c r="X55" i="6"/>
  <c r="X66" i="6"/>
  <c r="X67" i="6"/>
  <c r="X58" i="6"/>
  <c r="X70" i="6"/>
  <c r="X56" i="6"/>
  <c r="X57" i="6"/>
  <c r="X69" i="6"/>
  <c r="X65" i="6"/>
  <c r="X61" i="6"/>
  <c r="X60" i="6"/>
  <c r="X62" i="6"/>
  <c r="AE72" i="6"/>
  <c r="S63" i="6"/>
  <c r="S70" i="6"/>
  <c r="S61" i="6"/>
  <c r="S71" i="6"/>
  <c r="S55" i="6"/>
  <c r="S66" i="6"/>
  <c r="S57" i="6"/>
  <c r="S68" i="6"/>
  <c r="S62" i="6"/>
  <c r="S69" i="6"/>
  <c r="S67" i="6"/>
  <c r="S65" i="6"/>
  <c r="S59" i="6"/>
  <c r="S58" i="6"/>
  <c r="S60" i="6"/>
  <c r="S64" i="6"/>
  <c r="S56" i="6"/>
  <c r="W63" i="6"/>
  <c r="W66" i="6"/>
  <c r="W57" i="6"/>
  <c r="W71" i="6"/>
  <c r="W67" i="6"/>
  <c r="W70" i="6"/>
  <c r="W61" i="6"/>
  <c r="W55" i="6"/>
  <c r="W64" i="6"/>
  <c r="W69" i="6"/>
  <c r="W58" i="6"/>
  <c r="W59" i="6"/>
  <c r="W65" i="6"/>
  <c r="W60" i="6"/>
  <c r="W62" i="6"/>
  <c r="W68" i="6"/>
  <c r="W56" i="6"/>
  <c r="AA72" i="6"/>
  <c r="O63" i="6"/>
  <c r="O66" i="6"/>
  <c r="O57" i="6"/>
  <c r="O67" i="6"/>
  <c r="O70" i="6"/>
  <c r="O61" i="6"/>
  <c r="O55" i="6"/>
  <c r="O58" i="6"/>
  <c r="O64" i="6"/>
  <c r="O71" i="6"/>
  <c r="O68" i="6"/>
  <c r="O59" i="6"/>
  <c r="O69" i="6"/>
  <c r="O56" i="6"/>
  <c r="O60" i="6"/>
  <c r="O62" i="6"/>
  <c r="O65" i="6"/>
  <c r="U63" i="6"/>
  <c r="U68" i="6"/>
  <c r="U59" i="6"/>
  <c r="U69" i="6"/>
  <c r="U64" i="6"/>
  <c r="U57" i="6"/>
  <c r="U60" i="6"/>
  <c r="U55" i="6"/>
  <c r="U61" i="6"/>
  <c r="U56" i="6"/>
  <c r="U66" i="6"/>
  <c r="U58" i="6"/>
  <c r="U67" i="6"/>
  <c r="U71" i="6"/>
  <c r="U70" i="6"/>
  <c r="U62" i="6"/>
  <c r="U65" i="6"/>
  <c r="AC72" i="6"/>
  <c r="Q63" i="6"/>
  <c r="Q55" i="6"/>
  <c r="Q64" i="6"/>
  <c r="Q68" i="6"/>
  <c r="Q59" i="6"/>
  <c r="Q61" i="6"/>
  <c r="Q71" i="6"/>
  <c r="Q67" i="6"/>
  <c r="Q65" i="6"/>
  <c r="Q56" i="6"/>
  <c r="Q70" i="6"/>
  <c r="Q62" i="6"/>
  <c r="Q58" i="6"/>
  <c r="Q57" i="6"/>
  <c r="Q60" i="6"/>
  <c r="Q69" i="6"/>
  <c r="Q66" i="6"/>
  <c r="M54" i="6"/>
  <c r="S34" i="6"/>
  <c r="U304" i="6"/>
  <c r="M284" i="6"/>
  <c r="R34" i="6"/>
  <c r="R284" i="6"/>
  <c r="O304" i="6"/>
  <c r="AA29" i="6"/>
  <c r="AA30" i="6"/>
  <c r="AA32" i="6"/>
  <c r="AA28" i="6"/>
  <c r="AA31" i="6"/>
  <c r="AA15" i="6"/>
  <c r="AA25" i="6"/>
  <c r="AA16" i="6"/>
  <c r="AA20" i="6"/>
  <c r="AA24" i="6"/>
  <c r="AA288" i="6" s="1"/>
  <c r="AA53" i="6"/>
  <c r="AA10" i="6"/>
  <c r="AA13" i="6"/>
  <c r="AA22" i="6"/>
  <c r="AA18" i="6"/>
  <c r="AA27" i="6"/>
  <c r="AA11" i="6"/>
  <c r="AA9" i="6"/>
  <c r="AA23" i="6"/>
  <c r="AA21" i="6"/>
  <c r="AA26" i="6"/>
  <c r="AA17" i="6"/>
  <c r="AA19" i="6"/>
  <c r="AA14" i="6"/>
  <c r="AA12" i="6"/>
  <c r="X319" i="6"/>
  <c r="Q54" i="6"/>
  <c r="W284" i="6"/>
  <c r="T34" i="6"/>
  <c r="T304" i="6"/>
  <c r="P34" i="6"/>
  <c r="AF30" i="6"/>
  <c r="AF28" i="6"/>
  <c r="AF31" i="6"/>
  <c r="AF32" i="6"/>
  <c r="AF29" i="6"/>
  <c r="AF25" i="6"/>
  <c r="AF18" i="6"/>
  <c r="AF26" i="6"/>
  <c r="AF20" i="6"/>
  <c r="AF10" i="6"/>
  <c r="AF22" i="6"/>
  <c r="AF14" i="6"/>
  <c r="AF16" i="6"/>
  <c r="AF12" i="6"/>
  <c r="AF15" i="6"/>
  <c r="AF17" i="6"/>
  <c r="AF11" i="6"/>
  <c r="AF13" i="6"/>
  <c r="AF9" i="6"/>
  <c r="AF21" i="6"/>
  <c r="AF27" i="6"/>
  <c r="AF23" i="6"/>
  <c r="AF53" i="6"/>
  <c r="AF19" i="6"/>
  <c r="AF24" i="6"/>
  <c r="AF288" i="6" s="1"/>
  <c r="AF72" i="6"/>
  <c r="T63" i="6"/>
  <c r="T55" i="6"/>
  <c r="T70" i="6"/>
  <c r="T61" i="6"/>
  <c r="T69" i="6"/>
  <c r="T66" i="6"/>
  <c r="T57" i="6"/>
  <c r="T59" i="6"/>
  <c r="T60" i="6"/>
  <c r="T65" i="6"/>
  <c r="T67" i="6"/>
  <c r="T62" i="6"/>
  <c r="T68" i="6"/>
  <c r="T71" i="6"/>
  <c r="T64" i="6"/>
  <c r="T56" i="6"/>
  <c r="T58" i="6"/>
  <c r="AB29" i="6"/>
  <c r="AB28" i="6"/>
  <c r="AB31" i="6"/>
  <c r="AB32" i="6"/>
  <c r="AB30" i="6"/>
  <c r="AB15" i="6"/>
  <c r="AB21" i="6"/>
  <c r="AB27" i="6"/>
  <c r="AB14" i="6"/>
  <c r="AB13" i="6"/>
  <c r="AB23" i="6"/>
  <c r="AB20" i="6"/>
  <c r="AB18" i="6"/>
  <c r="AB24" i="6"/>
  <c r="AB288" i="6" s="1"/>
  <c r="AB17" i="6"/>
  <c r="AB53" i="6"/>
  <c r="AB12" i="6"/>
  <c r="AB11" i="6"/>
  <c r="AB16" i="6"/>
  <c r="AB22" i="6"/>
  <c r="AB25" i="6"/>
  <c r="AB9" i="6"/>
  <c r="AB19" i="6"/>
  <c r="AB26" i="6"/>
  <c r="AB10" i="6"/>
  <c r="AB72" i="6"/>
  <c r="P63" i="6"/>
  <c r="P64" i="6"/>
  <c r="P68" i="6"/>
  <c r="P59" i="6"/>
  <c r="P70" i="6"/>
  <c r="P71" i="6"/>
  <c r="P69" i="6"/>
  <c r="P62" i="6"/>
  <c r="P61" i="6"/>
  <c r="P60" i="6"/>
  <c r="P56" i="6"/>
  <c r="P55" i="6"/>
  <c r="P66" i="6"/>
  <c r="P57" i="6"/>
  <c r="P58" i="6"/>
  <c r="P67" i="6"/>
  <c r="P65" i="6"/>
  <c r="V319" i="6"/>
  <c r="Y72" i="6"/>
  <c r="AH72" i="6"/>
  <c r="M63" i="6"/>
  <c r="M56" i="6"/>
  <c r="M59" i="6"/>
  <c r="M62" i="6"/>
  <c r="M66" i="6"/>
  <c r="M65" i="6"/>
  <c r="M68" i="6"/>
  <c r="M71" i="6"/>
  <c r="M57" i="6"/>
  <c r="M55" i="6"/>
  <c r="M58" i="6"/>
  <c r="M64" i="6"/>
  <c r="M70" i="6"/>
  <c r="M69" i="6"/>
  <c r="M61" i="6"/>
  <c r="M60" i="6"/>
  <c r="M67" i="6"/>
  <c r="W319" i="6"/>
  <c r="AD72" i="6"/>
  <c r="R63" i="6"/>
  <c r="R55" i="6"/>
  <c r="R64" i="6"/>
  <c r="R68" i="6"/>
  <c r="R59" i="6"/>
  <c r="R61" i="6"/>
  <c r="R69" i="6"/>
  <c r="R65" i="6"/>
  <c r="R56" i="6"/>
  <c r="R66" i="6"/>
  <c r="R60" i="6"/>
  <c r="R70" i="6"/>
  <c r="R71" i="6"/>
  <c r="R67" i="6"/>
  <c r="R62" i="6"/>
  <c r="R58" i="6"/>
  <c r="R57" i="6"/>
  <c r="M319" i="6"/>
  <c r="AI33" i="6"/>
  <c r="M34" i="6"/>
  <c r="N284" i="6"/>
  <c r="N304" i="6"/>
  <c r="Z31" i="6"/>
  <c r="Z28" i="6"/>
  <c r="Z32" i="6"/>
  <c r="Z29" i="6"/>
  <c r="Z30" i="6"/>
  <c r="Z22" i="6"/>
  <c r="Z12" i="6"/>
  <c r="Z25" i="6"/>
  <c r="Z11" i="6"/>
  <c r="Z9" i="6"/>
  <c r="Z53" i="6"/>
  <c r="Z19" i="6"/>
  <c r="Z20" i="6"/>
  <c r="Z23" i="6"/>
  <c r="Z27" i="6"/>
  <c r="Z13" i="6"/>
  <c r="Z16" i="6"/>
  <c r="Z18" i="6"/>
  <c r="Z26" i="6"/>
  <c r="Z10" i="6"/>
  <c r="Z21" i="6"/>
  <c r="Z14" i="6"/>
  <c r="Z15" i="6"/>
  <c r="Z24" i="6"/>
  <c r="Z288" i="6" s="1"/>
  <c r="Z17" i="6"/>
  <c r="Q284" i="6"/>
  <c r="AC30" i="6"/>
  <c r="AC29" i="6"/>
  <c r="AC32" i="6"/>
  <c r="AC28" i="6"/>
  <c r="AC31" i="6"/>
  <c r="AC18" i="6"/>
  <c r="AC22" i="6"/>
  <c r="AC12" i="6"/>
  <c r="AC20" i="6"/>
  <c r="AC10" i="6"/>
  <c r="AC16" i="6"/>
  <c r="AC15" i="6"/>
  <c r="AC27" i="6"/>
  <c r="AC14" i="6"/>
  <c r="AC21" i="6"/>
  <c r="AC17" i="6"/>
  <c r="AC9" i="6"/>
  <c r="AC24" i="6"/>
  <c r="AC288" i="6" s="1"/>
  <c r="AC26" i="6"/>
  <c r="AC19" i="6"/>
  <c r="AC23" i="6"/>
  <c r="AC11" i="6"/>
  <c r="AC53" i="6"/>
  <c r="AC25" i="6"/>
  <c r="AC13" i="6"/>
  <c r="U319" i="6"/>
  <c r="V34" i="6"/>
  <c r="Q319" i="6"/>
  <c r="T284" i="6"/>
  <c r="P284" i="6"/>
  <c r="AC304" i="6" l="1"/>
  <c r="AH304" i="6"/>
  <c r="X320" i="6"/>
  <c r="AB34" i="6"/>
  <c r="AE34" i="6"/>
  <c r="AA34" i="6"/>
  <c r="V73" i="6"/>
  <c r="AI72" i="6"/>
  <c r="AL72" i="6" s="1"/>
  <c r="H8" i="35" s="1"/>
  <c r="AA284" i="6"/>
  <c r="AA304" i="6"/>
  <c r="W320" i="6"/>
  <c r="AF34" i="6"/>
  <c r="Y34" i="6"/>
  <c r="P320" i="6"/>
  <c r="AB304" i="6"/>
  <c r="M73" i="6"/>
  <c r="AF284" i="6"/>
  <c r="X73" i="6"/>
  <c r="AD284" i="6"/>
  <c r="AI288" i="6"/>
  <c r="AC284" i="6"/>
  <c r="Z52" i="6"/>
  <c r="Z50" i="6"/>
  <c r="Z43" i="6"/>
  <c r="Z46" i="6"/>
  <c r="Z38" i="6"/>
  <c r="Z44" i="6"/>
  <c r="Z45" i="6"/>
  <c r="Z42" i="6"/>
  <c r="Z40" i="6"/>
  <c r="Z36" i="6"/>
  <c r="Z41" i="6"/>
  <c r="Z47" i="6"/>
  <c r="Z35" i="6"/>
  <c r="Z49" i="6"/>
  <c r="Z48" i="6"/>
  <c r="Z37" i="6"/>
  <c r="Z39" i="6"/>
  <c r="Z319" i="6" s="1"/>
  <c r="Z51" i="6"/>
  <c r="AH319" i="6"/>
  <c r="P13" i="39"/>
  <c r="N13" i="39"/>
  <c r="AB63" i="6"/>
  <c r="AB66" i="6"/>
  <c r="AB57" i="6"/>
  <c r="AB55" i="6"/>
  <c r="AB70" i="6"/>
  <c r="AB61" i="6"/>
  <c r="AB65" i="6"/>
  <c r="AB56" i="6"/>
  <c r="AB68" i="6"/>
  <c r="AB59" i="6"/>
  <c r="AB71" i="6"/>
  <c r="AB69" i="6"/>
  <c r="AB62" i="6"/>
  <c r="AB58" i="6"/>
  <c r="AB64" i="6"/>
  <c r="AB60" i="6"/>
  <c r="AB67" i="6"/>
  <c r="AF38" i="6"/>
  <c r="AF51" i="6"/>
  <c r="AF50" i="6"/>
  <c r="AF44" i="6"/>
  <c r="AF35" i="6"/>
  <c r="AF37" i="6"/>
  <c r="AF40" i="6"/>
  <c r="AF52" i="6"/>
  <c r="AF47" i="6"/>
  <c r="AF39" i="6"/>
  <c r="AF45" i="6"/>
  <c r="AF42" i="6"/>
  <c r="AF41" i="6"/>
  <c r="AF49" i="6"/>
  <c r="AF36" i="6"/>
  <c r="AF48" i="6"/>
  <c r="AF46" i="6"/>
  <c r="AF43" i="6"/>
  <c r="AF304" i="6"/>
  <c r="U320" i="6"/>
  <c r="S320" i="6"/>
  <c r="O13" i="39"/>
  <c r="AC63" i="6"/>
  <c r="AC68" i="6"/>
  <c r="AC59" i="6"/>
  <c r="AC69" i="6"/>
  <c r="AC64" i="6"/>
  <c r="AC66" i="6"/>
  <c r="AC71" i="6"/>
  <c r="AC60" i="6"/>
  <c r="AC70" i="6"/>
  <c r="AC57" i="6"/>
  <c r="AC62" i="6"/>
  <c r="AC55" i="6"/>
  <c r="AC61" i="6"/>
  <c r="AC65" i="6"/>
  <c r="AC56" i="6"/>
  <c r="AC58" i="6"/>
  <c r="AC67" i="6"/>
  <c r="S13" i="39"/>
  <c r="S9" i="39"/>
  <c r="M13" i="39"/>
  <c r="M9" i="39"/>
  <c r="AA63" i="6"/>
  <c r="AA55" i="6"/>
  <c r="AA70" i="6"/>
  <c r="AA61" i="6"/>
  <c r="AA66" i="6"/>
  <c r="AA57" i="6"/>
  <c r="AA59" i="6"/>
  <c r="AA67" i="6"/>
  <c r="AA62" i="6"/>
  <c r="AA68" i="6"/>
  <c r="AA58" i="6"/>
  <c r="AA64" i="6"/>
  <c r="AA69" i="6"/>
  <c r="AA60" i="6"/>
  <c r="AA56" i="6"/>
  <c r="AA65" i="6"/>
  <c r="AA71" i="6"/>
  <c r="S73" i="6"/>
  <c r="Q9" i="39"/>
  <c r="Y284" i="6"/>
  <c r="E83" i="35"/>
  <c r="F83" i="35" s="1"/>
  <c r="I83" i="35"/>
  <c r="L83" i="35" s="1"/>
  <c r="T9" i="39"/>
  <c r="T18" i="39"/>
  <c r="AE41" i="6"/>
  <c r="AE42" i="6"/>
  <c r="AE52" i="6"/>
  <c r="AE38" i="6"/>
  <c r="AE48" i="6"/>
  <c r="AE50" i="6"/>
  <c r="AE45" i="6"/>
  <c r="AE40" i="6"/>
  <c r="AE51" i="6"/>
  <c r="AE46" i="6"/>
  <c r="AE39" i="6"/>
  <c r="AE37" i="6"/>
  <c r="AE44" i="6"/>
  <c r="AE36" i="6"/>
  <c r="AE43" i="6"/>
  <c r="AE49" i="6"/>
  <c r="AE47" i="6"/>
  <c r="AE35" i="6"/>
  <c r="Z63" i="6"/>
  <c r="Z68" i="6"/>
  <c r="Z59" i="6"/>
  <c r="Z69" i="6"/>
  <c r="Z55" i="6"/>
  <c r="Z64" i="6"/>
  <c r="Z57" i="6"/>
  <c r="Z71" i="6"/>
  <c r="Z67" i="6"/>
  <c r="Z60" i="6"/>
  <c r="Z58" i="6"/>
  <c r="Z56" i="6"/>
  <c r="Z70" i="6"/>
  <c r="Z61" i="6"/>
  <c r="Z62" i="6"/>
  <c r="Z66" i="6"/>
  <c r="Z65" i="6"/>
  <c r="O9" i="39"/>
  <c r="O18" i="39"/>
  <c r="S17" i="39"/>
  <c r="S18" i="39"/>
  <c r="M18" i="39"/>
  <c r="U18" i="39"/>
  <c r="Q17" i="39"/>
  <c r="Q320" i="6"/>
  <c r="V17" i="39"/>
  <c r="I81" i="35"/>
  <c r="L81" i="35" s="1"/>
  <c r="E81" i="35"/>
  <c r="F81" i="35" s="1"/>
  <c r="T320" i="6"/>
  <c r="U13" i="39"/>
  <c r="U9" i="39"/>
  <c r="U17" i="39"/>
  <c r="Q13" i="39"/>
  <c r="Q18" i="39"/>
  <c r="V13" i="39"/>
  <c r="V9" i="39"/>
  <c r="V18" i="39"/>
  <c r="Y48" i="6"/>
  <c r="Y43" i="6"/>
  <c r="Y41" i="6"/>
  <c r="Y39" i="6"/>
  <c r="Y49" i="6"/>
  <c r="Y44" i="6"/>
  <c r="Y40" i="6"/>
  <c r="Y50" i="6"/>
  <c r="Y37" i="6"/>
  <c r="Y45" i="6"/>
  <c r="Y51" i="6"/>
  <c r="Y35" i="6"/>
  <c r="Y36" i="6"/>
  <c r="Y38" i="6"/>
  <c r="Y42" i="6"/>
  <c r="Y47" i="6"/>
  <c r="Y52" i="6"/>
  <c r="Y46" i="6"/>
  <c r="AI53" i="6"/>
  <c r="T13" i="39"/>
  <c r="L9" i="39"/>
  <c r="L17" i="39"/>
  <c r="P9" i="39"/>
  <c r="AD63" i="6"/>
  <c r="AD66" i="6"/>
  <c r="AD57" i="6"/>
  <c r="AD67" i="6"/>
  <c r="AD70" i="6"/>
  <c r="AD61" i="6"/>
  <c r="AD55" i="6"/>
  <c r="AD64" i="6"/>
  <c r="AD58" i="6"/>
  <c r="AD62" i="6"/>
  <c r="AD68" i="6"/>
  <c r="AD65" i="6"/>
  <c r="AD60" i="6"/>
  <c r="AD59" i="6"/>
  <c r="AD69" i="6"/>
  <c r="AD71" i="6"/>
  <c r="AD56" i="6"/>
  <c r="AH55" i="6"/>
  <c r="Y63" i="6"/>
  <c r="Y64" i="6"/>
  <c r="Y55" i="6"/>
  <c r="Y68" i="6"/>
  <c r="Y59" i="6"/>
  <c r="Y70" i="6"/>
  <c r="Y65" i="6"/>
  <c r="Y56" i="6"/>
  <c r="Y71" i="6"/>
  <c r="Y67" i="6"/>
  <c r="Y66" i="6"/>
  <c r="Y57" i="6"/>
  <c r="Y69" i="6"/>
  <c r="Y61" i="6"/>
  <c r="Y58" i="6"/>
  <c r="Y60" i="6"/>
  <c r="Y62" i="6"/>
  <c r="N17" i="39"/>
  <c r="N18" i="39"/>
  <c r="R13" i="39"/>
  <c r="R17" i="39"/>
  <c r="AF63" i="6"/>
  <c r="AF64" i="6"/>
  <c r="AF71" i="6"/>
  <c r="AF68" i="6"/>
  <c r="AF59" i="6"/>
  <c r="AF55" i="6"/>
  <c r="AF61" i="6"/>
  <c r="AF62" i="6"/>
  <c r="AF57" i="6"/>
  <c r="AF67" i="6"/>
  <c r="AF65" i="6"/>
  <c r="AF66" i="6"/>
  <c r="AF56" i="6"/>
  <c r="AF69" i="6"/>
  <c r="AF58" i="6"/>
  <c r="AF70" i="6"/>
  <c r="AF60" i="6"/>
  <c r="R320" i="6"/>
  <c r="AE284" i="6"/>
  <c r="L13" i="39"/>
  <c r="L18" i="39"/>
  <c r="O320" i="6"/>
  <c r="AC42" i="6"/>
  <c r="AC50" i="6"/>
  <c r="AC44" i="6"/>
  <c r="AC48" i="6"/>
  <c r="AC41" i="6"/>
  <c r="AC39" i="6"/>
  <c r="AC45" i="6"/>
  <c r="AC43" i="6"/>
  <c r="AC37" i="6"/>
  <c r="AC46" i="6"/>
  <c r="AC40" i="6"/>
  <c r="AC38" i="6"/>
  <c r="AC52" i="6"/>
  <c r="AC35" i="6"/>
  <c r="AC47" i="6"/>
  <c r="AC51" i="6"/>
  <c r="AC36" i="6"/>
  <c r="AC49" i="6"/>
  <c r="Z34" i="6"/>
  <c r="Z304" i="6"/>
  <c r="H37" i="35"/>
  <c r="AL33" i="6"/>
  <c r="R73" i="6"/>
  <c r="P17" i="39"/>
  <c r="K18" i="39"/>
  <c r="V320" i="6"/>
  <c r="N9" i="39"/>
  <c r="N320" i="6"/>
  <c r="AB51" i="6"/>
  <c r="AB39" i="6"/>
  <c r="AB43" i="6"/>
  <c r="AB40" i="6"/>
  <c r="AB37" i="6"/>
  <c r="AB35" i="6"/>
  <c r="AB49" i="6"/>
  <c r="AB47" i="6"/>
  <c r="AB52" i="6"/>
  <c r="AB36" i="6"/>
  <c r="AB48" i="6"/>
  <c r="AB50" i="6"/>
  <c r="AB38" i="6"/>
  <c r="AB41" i="6"/>
  <c r="AB42" i="6"/>
  <c r="AB45" i="6"/>
  <c r="AB46" i="6"/>
  <c r="AB44" i="6"/>
  <c r="T73" i="6"/>
  <c r="AH284" i="6"/>
  <c r="AC34" i="6"/>
  <c r="Z284" i="6"/>
  <c r="P18" i="39"/>
  <c r="K17" i="39"/>
  <c r="K9" i="39"/>
  <c r="K13" i="39"/>
  <c r="G38" i="35"/>
  <c r="C82" i="35"/>
  <c r="P73" i="6"/>
  <c r="AB284" i="6"/>
  <c r="R9" i="39"/>
  <c r="R18" i="39"/>
  <c r="AA44" i="6"/>
  <c r="AA51" i="6"/>
  <c r="AA42" i="6"/>
  <c r="AA49" i="6"/>
  <c r="AA43" i="6"/>
  <c r="AA45" i="6"/>
  <c r="AA37" i="6"/>
  <c r="AA41" i="6"/>
  <c r="AA50" i="6"/>
  <c r="AA39" i="6"/>
  <c r="AA52" i="6"/>
  <c r="AA47" i="6"/>
  <c r="AA36" i="6"/>
  <c r="AA48" i="6"/>
  <c r="AA35" i="6"/>
  <c r="AA46" i="6"/>
  <c r="AA38" i="6"/>
  <c r="AA40" i="6"/>
  <c r="Q73" i="6"/>
  <c r="O17" i="39"/>
  <c r="U73" i="6"/>
  <c r="O73" i="6"/>
  <c r="M17" i="39"/>
  <c r="W73" i="6"/>
  <c r="AE63" i="6"/>
  <c r="AE66" i="6"/>
  <c r="AE57" i="6"/>
  <c r="AE71" i="6"/>
  <c r="AE67" i="6"/>
  <c r="AE70" i="6"/>
  <c r="AE61" i="6"/>
  <c r="AE58" i="6"/>
  <c r="AE55" i="6"/>
  <c r="AE56" i="6"/>
  <c r="AE64" i="6"/>
  <c r="AE69" i="6"/>
  <c r="AE68" i="6"/>
  <c r="AE62" i="6"/>
  <c r="AE65" i="6"/>
  <c r="AE59" i="6"/>
  <c r="AE60" i="6"/>
  <c r="M320" i="6"/>
  <c r="T17" i="39"/>
  <c r="AD34" i="6"/>
  <c r="AD38" i="6"/>
  <c r="AD43" i="6"/>
  <c r="AD44" i="6"/>
  <c r="AD42" i="6"/>
  <c r="AD52" i="6"/>
  <c r="AD40" i="6"/>
  <c r="AD36" i="6"/>
  <c r="AD39" i="6"/>
  <c r="AD51" i="6"/>
  <c r="AD45" i="6"/>
  <c r="AD49" i="6"/>
  <c r="AD48" i="6"/>
  <c r="AD47" i="6"/>
  <c r="AD37" i="6"/>
  <c r="AD35" i="6"/>
  <c r="AD41" i="6"/>
  <c r="AD50" i="6"/>
  <c r="AD46" i="6"/>
  <c r="AE304" i="6"/>
  <c r="N73" i="6"/>
  <c r="H38" i="35" l="1"/>
  <c r="AE73" i="6"/>
  <c r="AC54" i="6"/>
  <c r="Y54" i="6"/>
  <c r="AI304" i="6"/>
  <c r="AF319" i="6"/>
  <c r="AA54" i="6"/>
  <c r="AC73" i="6"/>
  <c r="AD54" i="6"/>
  <c r="AI284" i="6"/>
  <c r="AB54" i="6"/>
  <c r="AA320" i="6"/>
  <c r="AF73" i="6"/>
  <c r="Y73" i="6"/>
  <c r="AE54" i="6"/>
  <c r="AA73" i="6"/>
  <c r="Z54" i="6"/>
  <c r="H6" i="35"/>
  <c r="X13" i="39"/>
  <c r="X9" i="39"/>
  <c r="Z13" i="39"/>
  <c r="Z18" i="39"/>
  <c r="AC18" i="39"/>
  <c r="AA319" i="6"/>
  <c r="E82" i="35"/>
  <c r="F82" i="35" s="1"/>
  <c r="I82" i="35"/>
  <c r="L82" i="35" s="1"/>
  <c r="AC320" i="6"/>
  <c r="AC319" i="6"/>
  <c r="W9" i="39"/>
  <c r="Z73" i="6"/>
  <c r="X17" i="39"/>
  <c r="AE319" i="6"/>
  <c r="AI55" i="6"/>
  <c r="AF320" i="6"/>
  <c r="AC13" i="39"/>
  <c r="AC9" i="39"/>
  <c r="AD18" i="39"/>
  <c r="W17" i="39"/>
  <c r="AD73" i="6"/>
  <c r="AB13" i="39"/>
  <c r="AB17" i="39"/>
  <c r="X18" i="39"/>
  <c r="AE320" i="6"/>
  <c r="Y13" i="39"/>
  <c r="Y18" i="39"/>
  <c r="AA17" i="39"/>
  <c r="AA18" i="39"/>
  <c r="AD9" i="39"/>
  <c r="AD17" i="39"/>
  <c r="Y9" i="39"/>
  <c r="AA13" i="39"/>
  <c r="AD319" i="6"/>
  <c r="AB320" i="6"/>
  <c r="AB319" i="6"/>
  <c r="AD320" i="6"/>
  <c r="AH320" i="6"/>
  <c r="AC17" i="39"/>
  <c r="AD13" i="39"/>
  <c r="W13" i="39"/>
  <c r="W18" i="39"/>
  <c r="AB9" i="39"/>
  <c r="AB18" i="39"/>
  <c r="H39" i="35"/>
  <c r="AL53" i="6"/>
  <c r="H7" i="35" s="1"/>
  <c r="Y320" i="6"/>
  <c r="Y319" i="6"/>
  <c r="Y17" i="39"/>
  <c r="AA9" i="39"/>
  <c r="AF54" i="6"/>
  <c r="AB73" i="6"/>
  <c r="Z9" i="39"/>
  <c r="Z17" i="39"/>
  <c r="Z320" i="6"/>
  <c r="AI320" i="6" l="1"/>
  <c r="AI319" i="6"/>
  <c r="C121" i="20" l="1"/>
  <c r="D121" i="20"/>
  <c r="E121" i="20"/>
  <c r="F121" i="20"/>
  <c r="G121" i="20"/>
  <c r="H121" i="20"/>
  <c r="I121" i="20"/>
  <c r="J121" i="20"/>
  <c r="K121" i="20"/>
  <c r="L121" i="20"/>
  <c r="M121" i="20"/>
  <c r="B121" i="20"/>
  <c r="O121" i="20" l="1"/>
  <c r="M205" i="6"/>
  <c r="B143" i="20"/>
  <c r="B144" i="20" s="1"/>
  <c r="U205" i="6"/>
  <c r="W121" i="20"/>
  <c r="J143" i="20"/>
  <c r="J144" i="20" s="1"/>
  <c r="Q205" i="6"/>
  <c r="S121" i="20"/>
  <c r="F143" i="20"/>
  <c r="F144" i="20" s="1"/>
  <c r="T205" i="6"/>
  <c r="V121" i="20"/>
  <c r="I143" i="20"/>
  <c r="I144" i="20" s="1"/>
  <c r="W205" i="6"/>
  <c r="Y121" i="20"/>
  <c r="L143" i="20"/>
  <c r="L144" i="20" s="1"/>
  <c r="S205" i="6"/>
  <c r="U121" i="20"/>
  <c r="H143" i="20"/>
  <c r="H144" i="20" s="1"/>
  <c r="O205" i="6"/>
  <c r="Q121" i="20"/>
  <c r="D143" i="20"/>
  <c r="D144" i="20" s="1"/>
  <c r="X205" i="6"/>
  <c r="Z121" i="20"/>
  <c r="M143" i="20"/>
  <c r="M144" i="20" s="1"/>
  <c r="P205" i="6"/>
  <c r="R121" i="20"/>
  <c r="E143" i="20"/>
  <c r="E144" i="20" s="1"/>
  <c r="V205" i="6"/>
  <c r="X121" i="20"/>
  <c r="K143" i="20"/>
  <c r="K144" i="20" s="1"/>
  <c r="R205" i="6"/>
  <c r="T121" i="20"/>
  <c r="G143" i="20"/>
  <c r="G144" i="20" s="1"/>
  <c r="N205" i="6"/>
  <c r="P121" i="20"/>
  <c r="C143" i="20"/>
  <c r="C144" i="20" s="1"/>
  <c r="AA205" i="6" l="1"/>
  <c r="O200" i="6"/>
  <c r="O184" i="6"/>
  <c r="O314" i="6" s="1"/>
  <c r="O190" i="6"/>
  <c r="O186" i="6"/>
  <c r="O187" i="6"/>
  <c r="O270" i="6" s="1"/>
  <c r="O193" i="6"/>
  <c r="O192" i="6"/>
  <c r="O191" i="6"/>
  <c r="O195" i="6"/>
  <c r="O189" i="6"/>
  <c r="O194" i="6"/>
  <c r="O185" i="6"/>
  <c r="O188" i="6"/>
  <c r="O280" i="6" s="1"/>
  <c r="O202" i="6"/>
  <c r="O201" i="6"/>
  <c r="O204" i="6"/>
  <c r="O198" i="6"/>
  <c r="O203" i="6"/>
  <c r="O197" i="6"/>
  <c r="O196" i="6"/>
  <c r="O183" i="6"/>
  <c r="O199" i="6"/>
  <c r="O240" i="6"/>
  <c r="O241" i="6" s="1"/>
  <c r="AB205" i="6"/>
  <c r="P200" i="6"/>
  <c r="P184" i="6"/>
  <c r="P195" i="6"/>
  <c r="P192" i="6"/>
  <c r="P189" i="6"/>
  <c r="P194" i="6"/>
  <c r="P193" i="6"/>
  <c r="P187" i="6"/>
  <c r="P185" i="6"/>
  <c r="P315" i="6" s="1"/>
  <c r="P190" i="6"/>
  <c r="P186" i="6"/>
  <c r="P188" i="6"/>
  <c r="P191" i="6"/>
  <c r="P199" i="6"/>
  <c r="P197" i="6"/>
  <c r="P203" i="6"/>
  <c r="P196" i="6"/>
  <c r="P204" i="6"/>
  <c r="P202" i="6"/>
  <c r="P198" i="6"/>
  <c r="P183" i="6"/>
  <c r="P302" i="6" s="1"/>
  <c r="P201" i="6"/>
  <c r="P240" i="6"/>
  <c r="P241" i="6" s="1"/>
  <c r="V200" i="6"/>
  <c r="V189" i="6"/>
  <c r="V194" i="6"/>
  <c r="V186" i="6"/>
  <c r="V192" i="6"/>
  <c r="V188" i="6"/>
  <c r="V191" i="6"/>
  <c r="V187" i="6"/>
  <c r="V184" i="6"/>
  <c r="V190" i="6"/>
  <c r="V195" i="6"/>
  <c r="V185" i="6"/>
  <c r="V193" i="6"/>
  <c r="V183" i="6"/>
  <c r="V196" i="6"/>
  <c r="V204" i="6"/>
  <c r="V198" i="6"/>
  <c r="V201" i="6"/>
  <c r="V202" i="6"/>
  <c r="V199" i="6"/>
  <c r="V197" i="6"/>
  <c r="V203" i="6"/>
  <c r="V240" i="6"/>
  <c r="AE205" i="6"/>
  <c r="S200" i="6"/>
  <c r="S193" i="6"/>
  <c r="S188" i="6"/>
  <c r="S185" i="6"/>
  <c r="S190" i="6"/>
  <c r="S192" i="6"/>
  <c r="S184" i="6"/>
  <c r="S195" i="6"/>
  <c r="S194" i="6"/>
  <c r="S191" i="6"/>
  <c r="S189" i="6"/>
  <c r="S187" i="6"/>
  <c r="S186" i="6"/>
  <c r="S183" i="6"/>
  <c r="S197" i="6"/>
  <c r="S198" i="6"/>
  <c r="S196" i="6"/>
  <c r="S199" i="6"/>
  <c r="S201" i="6"/>
  <c r="S202" i="6"/>
  <c r="S203" i="6"/>
  <c r="S204" i="6"/>
  <c r="S240" i="6"/>
  <c r="S241" i="6" s="1"/>
  <c r="U200" i="6"/>
  <c r="U189" i="6"/>
  <c r="U194" i="6"/>
  <c r="U188" i="6"/>
  <c r="U184" i="6"/>
  <c r="U191" i="6"/>
  <c r="U186" i="6"/>
  <c r="U325" i="6" s="1"/>
  <c r="U187" i="6"/>
  <c r="U193" i="6"/>
  <c r="U185" i="6"/>
  <c r="U195" i="6"/>
  <c r="U190" i="6"/>
  <c r="U192" i="6"/>
  <c r="U204" i="6"/>
  <c r="U198" i="6"/>
  <c r="U197" i="6"/>
  <c r="U196" i="6"/>
  <c r="U199" i="6"/>
  <c r="U203" i="6"/>
  <c r="U201" i="6"/>
  <c r="U183" i="6"/>
  <c r="U202" i="6"/>
  <c r="U206" i="6"/>
  <c r="U240" i="6"/>
  <c r="AD205" i="6"/>
  <c r="R200" i="6"/>
  <c r="R189" i="6"/>
  <c r="R194" i="6"/>
  <c r="R187" i="6"/>
  <c r="R186" i="6"/>
  <c r="R191" i="6"/>
  <c r="R185" i="6"/>
  <c r="R184" i="6"/>
  <c r="R188" i="6"/>
  <c r="R195" i="6"/>
  <c r="R192" i="6"/>
  <c r="R190" i="6"/>
  <c r="R193" i="6"/>
  <c r="R204" i="6"/>
  <c r="R201" i="6"/>
  <c r="R197" i="6"/>
  <c r="R198" i="6"/>
  <c r="R203" i="6"/>
  <c r="R202" i="6"/>
  <c r="R199" i="6"/>
  <c r="R196" i="6"/>
  <c r="R183" i="6"/>
  <c r="R302" i="6" s="1"/>
  <c r="R240" i="6"/>
  <c r="R241" i="6" s="1"/>
  <c r="AC205" i="6"/>
  <c r="Q200" i="6"/>
  <c r="Q195" i="6"/>
  <c r="Q192" i="6"/>
  <c r="Q191" i="6"/>
  <c r="Q184" i="6"/>
  <c r="Q189" i="6"/>
  <c r="Q194" i="6"/>
  <c r="Q193" i="6"/>
  <c r="Q187" i="6"/>
  <c r="Q270" i="6" s="1"/>
  <c r="Q186" i="6"/>
  <c r="Q185" i="6"/>
  <c r="Q188" i="6"/>
  <c r="Q190" i="6"/>
  <c r="Q199" i="6"/>
  <c r="Q202" i="6"/>
  <c r="Q198" i="6"/>
  <c r="Q203" i="6"/>
  <c r="Q201" i="6"/>
  <c r="Q204" i="6"/>
  <c r="Q183" i="6"/>
  <c r="Q197" i="6"/>
  <c r="Q196" i="6"/>
  <c r="Q240" i="6"/>
  <c r="Q241" i="6" s="1"/>
  <c r="Z205" i="6"/>
  <c r="N200" i="6"/>
  <c r="N188" i="6"/>
  <c r="N194" i="6"/>
  <c r="N193" i="6"/>
  <c r="N185" i="6"/>
  <c r="N190" i="6"/>
  <c r="N191" i="6"/>
  <c r="N184" i="6"/>
  <c r="N195" i="6"/>
  <c r="N192" i="6"/>
  <c r="N186" i="6"/>
  <c r="N189" i="6"/>
  <c r="N187" i="6"/>
  <c r="N196" i="6"/>
  <c r="N202" i="6"/>
  <c r="N199" i="6"/>
  <c r="N203" i="6"/>
  <c r="N198" i="6"/>
  <c r="N201" i="6"/>
  <c r="N183" i="6"/>
  <c r="N204" i="6"/>
  <c r="N197" i="6"/>
  <c r="N240" i="6"/>
  <c r="N241" i="6" s="1"/>
  <c r="X200" i="6"/>
  <c r="X189" i="6"/>
  <c r="X195" i="6"/>
  <c r="X192" i="6"/>
  <c r="X191" i="6"/>
  <c r="X193" i="6"/>
  <c r="X194" i="6"/>
  <c r="X184" i="6"/>
  <c r="X185" i="6"/>
  <c r="X186" i="6"/>
  <c r="X190" i="6"/>
  <c r="X187" i="6"/>
  <c r="X188" i="6"/>
  <c r="X204" i="6"/>
  <c r="X202" i="6"/>
  <c r="X197" i="6"/>
  <c r="X203" i="6"/>
  <c r="X201" i="6"/>
  <c r="X183" i="6"/>
  <c r="X302" i="6" s="1"/>
  <c r="X196" i="6"/>
  <c r="X199" i="6"/>
  <c r="X198" i="6"/>
  <c r="X240" i="6"/>
  <c r="AF205" i="6"/>
  <c r="T200" i="6"/>
  <c r="T187" i="6"/>
  <c r="T186" i="6"/>
  <c r="T325" i="6" s="1"/>
  <c r="T188" i="6"/>
  <c r="T189" i="6"/>
  <c r="T193" i="6"/>
  <c r="T190" i="6"/>
  <c r="T191" i="6"/>
  <c r="T195" i="6"/>
  <c r="T194" i="6"/>
  <c r="T184" i="6"/>
  <c r="T314" i="6" s="1"/>
  <c r="T185" i="6"/>
  <c r="T192" i="6"/>
  <c r="T183" i="6"/>
  <c r="T198" i="6"/>
  <c r="T199" i="6"/>
  <c r="T196" i="6"/>
  <c r="T201" i="6"/>
  <c r="T197" i="6"/>
  <c r="T203" i="6"/>
  <c r="T204" i="6"/>
  <c r="T202" i="6"/>
  <c r="T206" i="6"/>
  <c r="T240" i="6"/>
  <c r="T241" i="6" s="1"/>
  <c r="Y205" i="6"/>
  <c r="AH205" i="6"/>
  <c r="M200" i="6"/>
  <c r="M191" i="6"/>
  <c r="M186" i="6"/>
  <c r="M189" i="6"/>
  <c r="M188" i="6"/>
  <c r="M280" i="6" s="1"/>
  <c r="M190" i="6"/>
  <c r="M195" i="6"/>
  <c r="M185" i="6"/>
  <c r="M193" i="6"/>
  <c r="M194" i="6"/>
  <c r="M187" i="6"/>
  <c r="M184" i="6"/>
  <c r="M192" i="6"/>
  <c r="M199" i="6"/>
  <c r="M197" i="6"/>
  <c r="M196" i="6"/>
  <c r="M203" i="6"/>
  <c r="M204" i="6"/>
  <c r="M183" i="6"/>
  <c r="M198" i="6"/>
  <c r="M206" i="6"/>
  <c r="M202" i="6"/>
  <c r="M201" i="6"/>
  <c r="M240" i="6"/>
  <c r="M241" i="6" s="1"/>
  <c r="W200" i="6"/>
  <c r="W189" i="6"/>
  <c r="W193" i="6"/>
  <c r="W191" i="6"/>
  <c r="W194" i="6"/>
  <c r="W186" i="6"/>
  <c r="W184" i="6"/>
  <c r="W185" i="6"/>
  <c r="W195" i="6"/>
  <c r="W190" i="6"/>
  <c r="W192" i="6"/>
  <c r="W187" i="6"/>
  <c r="W188" i="6"/>
  <c r="W280" i="6" s="1"/>
  <c r="W183" i="6"/>
  <c r="W202" i="6"/>
  <c r="W204" i="6"/>
  <c r="W203" i="6"/>
  <c r="W198" i="6"/>
  <c r="W197" i="6"/>
  <c r="W201" i="6"/>
  <c r="W196" i="6"/>
  <c r="W199" i="6"/>
  <c r="W240" i="6"/>
  <c r="O206" i="6" l="1"/>
  <c r="AI205" i="6"/>
  <c r="N302" i="6"/>
  <c r="Q302" i="6"/>
  <c r="N314" i="6"/>
  <c r="Q280" i="6"/>
  <c r="S270" i="6"/>
  <c r="S206" i="6"/>
  <c r="W302" i="6"/>
  <c r="T280" i="6"/>
  <c r="X270" i="6"/>
  <c r="S314" i="6"/>
  <c r="T302" i="6"/>
  <c r="P280" i="6"/>
  <c r="AL205" i="6"/>
  <c r="H50" i="35"/>
  <c r="H56" i="35" s="1"/>
  <c r="AI241" i="6"/>
  <c r="W325" i="6"/>
  <c r="T244" i="6"/>
  <c r="T247" i="6" s="1"/>
  <c r="T248" i="6" s="1"/>
  <c r="R7" i="39" s="1"/>
  <c r="T315" i="6"/>
  <c r="AF200" i="6"/>
  <c r="AF189" i="6"/>
  <c r="AF188" i="6"/>
  <c r="AF186" i="6"/>
  <c r="AF195" i="6"/>
  <c r="AF194" i="6"/>
  <c r="AF190" i="6"/>
  <c r="AF185" i="6"/>
  <c r="AF187" i="6"/>
  <c r="AF184" i="6"/>
  <c r="AF192" i="6"/>
  <c r="AF191" i="6"/>
  <c r="AF193" i="6"/>
  <c r="AF199" i="6"/>
  <c r="AF197" i="6"/>
  <c r="AF203" i="6"/>
  <c r="AF201" i="6"/>
  <c r="AF196" i="6"/>
  <c r="AF204" i="6"/>
  <c r="AF202" i="6"/>
  <c r="AF198" i="6"/>
  <c r="AF183" i="6"/>
  <c r="AF240" i="6"/>
  <c r="X280" i="6"/>
  <c r="X315" i="6"/>
  <c r="N270" i="6"/>
  <c r="N315" i="6"/>
  <c r="Q325" i="6"/>
  <c r="R206" i="6"/>
  <c r="R315" i="6"/>
  <c r="U244" i="6"/>
  <c r="U247" i="6" s="1"/>
  <c r="U248" i="6" s="1"/>
  <c r="S7" i="39" s="1"/>
  <c r="U270" i="6"/>
  <c r="U280" i="6"/>
  <c r="S325" i="6"/>
  <c r="V302" i="6"/>
  <c r="V280" i="6"/>
  <c r="P314" i="6"/>
  <c r="W270" i="6"/>
  <c r="M315" i="6"/>
  <c r="C94" i="35"/>
  <c r="G50" i="35"/>
  <c r="AH241" i="6"/>
  <c r="N206" i="6"/>
  <c r="AC200" i="6"/>
  <c r="AC189" i="6"/>
  <c r="AC191" i="6"/>
  <c r="AC193" i="6"/>
  <c r="AC190" i="6"/>
  <c r="AC186" i="6"/>
  <c r="AC184" i="6"/>
  <c r="AC195" i="6"/>
  <c r="AC192" i="6"/>
  <c r="AC188" i="6"/>
  <c r="AC187" i="6"/>
  <c r="AC270" i="6" s="1"/>
  <c r="AC194" i="6"/>
  <c r="AC185" i="6"/>
  <c r="AC204" i="6"/>
  <c r="AC203" i="6"/>
  <c r="AC201" i="6"/>
  <c r="AC197" i="6"/>
  <c r="AC183" i="6"/>
  <c r="AC196" i="6"/>
  <c r="AC199" i="6"/>
  <c r="AC198" i="6"/>
  <c r="AC202" i="6"/>
  <c r="AC240" i="6"/>
  <c r="U315" i="6"/>
  <c r="V315" i="6"/>
  <c r="V270" i="6"/>
  <c r="V325" i="6"/>
  <c r="P244" i="6"/>
  <c r="P247" i="6" s="1"/>
  <c r="P248" i="6" s="1"/>
  <c r="N7" i="39" s="1"/>
  <c r="P270" i="6"/>
  <c r="AB200" i="6"/>
  <c r="AB189" i="6"/>
  <c r="AB185" i="6"/>
  <c r="AB190" i="6"/>
  <c r="AB186" i="6"/>
  <c r="AB195" i="6"/>
  <c r="AB194" i="6"/>
  <c r="AB191" i="6"/>
  <c r="AB193" i="6"/>
  <c r="AB187" i="6"/>
  <c r="AB192" i="6"/>
  <c r="AB184" i="6"/>
  <c r="AB188" i="6"/>
  <c r="AB198" i="6"/>
  <c r="AB204" i="6"/>
  <c r="AB202" i="6"/>
  <c r="AB196" i="6"/>
  <c r="AB201" i="6"/>
  <c r="AB197" i="6"/>
  <c r="AB203" i="6"/>
  <c r="AB183" i="6"/>
  <c r="AB199" i="6"/>
  <c r="AB240" i="6"/>
  <c r="O302" i="6"/>
  <c r="X244" i="6"/>
  <c r="X247" i="6" s="1"/>
  <c r="X248" i="6" s="1"/>
  <c r="V7" i="39" s="1"/>
  <c r="X314" i="6"/>
  <c r="N244" i="6"/>
  <c r="N247" i="6" s="1"/>
  <c r="N248" i="6" s="1"/>
  <c r="L7" i="39" s="1"/>
  <c r="Z200" i="6"/>
  <c r="Z189" i="6"/>
  <c r="Z188" i="6"/>
  <c r="Z186" i="6"/>
  <c r="Z184" i="6"/>
  <c r="Z191" i="6"/>
  <c r="Z194" i="6"/>
  <c r="Z185" i="6"/>
  <c r="Z192" i="6"/>
  <c r="Z187" i="6"/>
  <c r="Z190" i="6"/>
  <c r="Z193" i="6"/>
  <c r="Z195" i="6"/>
  <c r="Z202" i="6"/>
  <c r="Z199" i="6"/>
  <c r="Z201" i="6"/>
  <c r="Z197" i="6"/>
  <c r="Z183" i="6"/>
  <c r="Z203" i="6"/>
  <c r="Z204" i="6"/>
  <c r="Z196" i="6"/>
  <c r="Z198" i="6"/>
  <c r="Z240" i="6"/>
  <c r="Q314" i="6"/>
  <c r="S244" i="6"/>
  <c r="S247" i="6" s="1"/>
  <c r="S248" i="6" s="1"/>
  <c r="Q7" i="39" s="1"/>
  <c r="S315" i="6"/>
  <c r="AE200" i="6"/>
  <c r="AE189" i="6"/>
  <c r="AE193" i="6"/>
  <c r="AE187" i="6"/>
  <c r="AE184" i="6"/>
  <c r="AE195" i="6"/>
  <c r="AE192" i="6"/>
  <c r="AE194" i="6"/>
  <c r="AE186" i="6"/>
  <c r="AE185" i="6"/>
  <c r="AE188" i="6"/>
  <c r="AE191" i="6"/>
  <c r="AE190" i="6"/>
  <c r="AE202" i="6"/>
  <c r="AE201" i="6"/>
  <c r="AE204" i="6"/>
  <c r="AE203" i="6"/>
  <c r="AE197" i="6"/>
  <c r="AE196" i="6"/>
  <c r="AE183" i="6"/>
  <c r="AE199" i="6"/>
  <c r="AE198" i="6"/>
  <c r="AE240" i="6"/>
  <c r="V314" i="6"/>
  <c r="W244" i="6"/>
  <c r="W247" i="6" s="1"/>
  <c r="W248" i="6" s="1"/>
  <c r="U7" i="39" s="1"/>
  <c r="W315" i="6"/>
  <c r="M244" i="6"/>
  <c r="M247" i="6" s="1"/>
  <c r="M248" i="6" s="1"/>
  <c r="K7" i="39" s="1"/>
  <c r="AH240" i="6"/>
  <c r="M314" i="6"/>
  <c r="T270" i="6"/>
  <c r="T329" i="6" s="1"/>
  <c r="T242" i="6" s="1"/>
  <c r="X206" i="6"/>
  <c r="N325" i="6"/>
  <c r="Q244" i="6"/>
  <c r="Q247" i="6" s="1"/>
  <c r="Q248" i="6" s="1"/>
  <c r="O7" i="39" s="1"/>
  <c r="R280" i="6"/>
  <c r="R325" i="6"/>
  <c r="S280" i="6"/>
  <c r="V244" i="6"/>
  <c r="V247" i="6" s="1"/>
  <c r="V248" i="6" s="1"/>
  <c r="T7" i="39" s="1"/>
  <c r="W206" i="6"/>
  <c r="W314" i="6"/>
  <c r="M302" i="6"/>
  <c r="M270" i="6"/>
  <c r="M325" i="6"/>
  <c r="Y200" i="6"/>
  <c r="Y189" i="6"/>
  <c r="Y192" i="6"/>
  <c r="Y188" i="6"/>
  <c r="Y193" i="6"/>
  <c r="Y187" i="6"/>
  <c r="Y191" i="6"/>
  <c r="Y186" i="6"/>
  <c r="Y190" i="6"/>
  <c r="Y194" i="6"/>
  <c r="Y195" i="6"/>
  <c r="Y185" i="6"/>
  <c r="Y184" i="6"/>
  <c r="Y183" i="6"/>
  <c r="Y199" i="6"/>
  <c r="Y202" i="6"/>
  <c r="Y203" i="6"/>
  <c r="Y201" i="6"/>
  <c r="Y196" i="6"/>
  <c r="Y198" i="6"/>
  <c r="Y204" i="6"/>
  <c r="Y197" i="6"/>
  <c r="Y240" i="6"/>
  <c r="X325" i="6"/>
  <c r="N280" i="6"/>
  <c r="Q206" i="6"/>
  <c r="Q315" i="6"/>
  <c r="R244" i="6"/>
  <c r="R247" i="6" s="1"/>
  <c r="R248" i="6" s="1"/>
  <c r="P7" i="39" s="1"/>
  <c r="R314" i="6"/>
  <c r="R270" i="6"/>
  <c r="AD200" i="6"/>
  <c r="AD189" i="6"/>
  <c r="AD194" i="6"/>
  <c r="AD187" i="6"/>
  <c r="AD191" i="6"/>
  <c r="AD193" i="6"/>
  <c r="AD190" i="6"/>
  <c r="AD195" i="6"/>
  <c r="AD186" i="6"/>
  <c r="AD188" i="6"/>
  <c r="AD192" i="6"/>
  <c r="AD185" i="6"/>
  <c r="AD184" i="6"/>
  <c r="AD196" i="6"/>
  <c r="AD202" i="6"/>
  <c r="AD199" i="6"/>
  <c r="AD198" i="6"/>
  <c r="AD201" i="6"/>
  <c r="AD183" i="6"/>
  <c r="AD204" i="6"/>
  <c r="AD197" i="6"/>
  <c r="AD203" i="6"/>
  <c r="AD240" i="6"/>
  <c r="U302" i="6"/>
  <c r="U314" i="6"/>
  <c r="S302" i="6"/>
  <c r="V206" i="6"/>
  <c r="P206" i="6"/>
  <c r="P325" i="6"/>
  <c r="O244" i="6"/>
  <c r="O247" i="6" s="1"/>
  <c r="O248" i="6" s="1"/>
  <c r="M7" i="39" s="1"/>
  <c r="O315" i="6"/>
  <c r="O325" i="6"/>
  <c r="AA200" i="6"/>
  <c r="AA189" i="6"/>
  <c r="AA188" i="6"/>
  <c r="AA193" i="6"/>
  <c r="AA192" i="6"/>
  <c r="AA186" i="6"/>
  <c r="AA194" i="6"/>
  <c r="AA187" i="6"/>
  <c r="AA191" i="6"/>
  <c r="AA195" i="6"/>
  <c r="AA184" i="6"/>
  <c r="AA185" i="6"/>
  <c r="AA190" i="6"/>
  <c r="AA197" i="6"/>
  <c r="AA203" i="6"/>
  <c r="AA196" i="6"/>
  <c r="AA199" i="6"/>
  <c r="AA183" i="6"/>
  <c r="AA202" i="6"/>
  <c r="AA198" i="6"/>
  <c r="AA204" i="6"/>
  <c r="AA201" i="6"/>
  <c r="AA240" i="6"/>
  <c r="AC206" i="6" l="1"/>
  <c r="AB315" i="6"/>
  <c r="AB206" i="6"/>
  <c r="AC314" i="6"/>
  <c r="AF314" i="6"/>
  <c r="Y314" i="6"/>
  <c r="AB270" i="6"/>
  <c r="Z315" i="6"/>
  <c r="Z325" i="6"/>
  <c r="AD314" i="6"/>
  <c r="AD325" i="6"/>
  <c r="AF325" i="6"/>
  <c r="AA302" i="6"/>
  <c r="AD302" i="6"/>
  <c r="AE315" i="6"/>
  <c r="Z206" i="6"/>
  <c r="Z270" i="6"/>
  <c r="AH280" i="6"/>
  <c r="AB302" i="6"/>
  <c r="S329" i="6"/>
  <c r="S242" i="6" s="1"/>
  <c r="AF206" i="6"/>
  <c r="O329" i="6"/>
  <c r="O242" i="6" s="1"/>
  <c r="AA325" i="6"/>
  <c r="R329" i="6"/>
  <c r="R242" i="6" s="1"/>
  <c r="AF315" i="6"/>
  <c r="P29" i="39"/>
  <c r="P30" i="39" s="1"/>
  <c r="P19" i="39"/>
  <c r="P20" i="39" s="1"/>
  <c r="P25" i="39"/>
  <c r="P26" i="39" s="1"/>
  <c r="P14" i="39"/>
  <c r="P15" i="39" s="1"/>
  <c r="P10" i="39"/>
  <c r="P11" i="39" s="1"/>
  <c r="P34" i="39"/>
  <c r="P35" i="39" s="1"/>
  <c r="L19" i="39"/>
  <c r="L20" i="39" s="1"/>
  <c r="L14" i="39"/>
  <c r="L15" i="39" s="1"/>
  <c r="L29" i="39"/>
  <c r="L30" i="39" s="1"/>
  <c r="L10" i="39"/>
  <c r="L11" i="39" s="1"/>
  <c r="L25" i="39"/>
  <c r="L26" i="39" s="1"/>
  <c r="L34" i="39"/>
  <c r="L35" i="39" s="1"/>
  <c r="V34" i="39"/>
  <c r="V35" i="39" s="1"/>
  <c r="V25" i="39"/>
  <c r="V26" i="39" s="1"/>
  <c r="V14" i="39"/>
  <c r="V15" i="39" s="1"/>
  <c r="V19" i="39"/>
  <c r="V20" i="39" s="1"/>
  <c r="V29" i="39"/>
  <c r="V30" i="39" s="1"/>
  <c r="V37" i="39" s="1"/>
  <c r="V10" i="39"/>
  <c r="V11" i="39" s="1"/>
  <c r="U329" i="6"/>
  <c r="AF244" i="6"/>
  <c r="AF247" i="6" s="1"/>
  <c r="AF248" i="6" s="1"/>
  <c r="AD7" i="39" s="1"/>
  <c r="M34" i="39"/>
  <c r="M35" i="39" s="1"/>
  <c r="M29" i="39"/>
  <c r="M30" i="39" s="1"/>
  <c r="M10" i="39"/>
  <c r="M11" i="39" s="1"/>
  <c r="M19" i="39"/>
  <c r="M20" i="39" s="1"/>
  <c r="M14" i="39"/>
  <c r="M15" i="39" s="1"/>
  <c r="M25" i="39"/>
  <c r="M26" i="39" s="1"/>
  <c r="AD244" i="6"/>
  <c r="AD247" i="6" s="1"/>
  <c r="AD248" i="6" s="1"/>
  <c r="AB7" i="39" s="1"/>
  <c r="AD270" i="6"/>
  <c r="Y244" i="6"/>
  <c r="Y247" i="6" s="1"/>
  <c r="Y248" i="6" s="1"/>
  <c r="W7" i="39" s="1"/>
  <c r="Y280" i="6"/>
  <c r="AA244" i="6"/>
  <c r="AA247" i="6" s="1"/>
  <c r="AA248" i="6" s="1"/>
  <c r="Y7" i="39" s="1"/>
  <c r="AA315" i="6"/>
  <c r="AD206" i="6"/>
  <c r="Y206" i="6"/>
  <c r="AH270" i="6"/>
  <c r="M329" i="6"/>
  <c r="T34" i="39"/>
  <c r="T35" i="39" s="1"/>
  <c r="T25" i="39"/>
  <c r="T26" i="39" s="1"/>
  <c r="T29" i="39"/>
  <c r="T30" i="39" s="1"/>
  <c r="T10" i="39"/>
  <c r="T11" i="39" s="1"/>
  <c r="T19" i="39"/>
  <c r="T20" i="39" s="1"/>
  <c r="T14" i="39"/>
  <c r="T15" i="39" s="1"/>
  <c r="AH342" i="6"/>
  <c r="AH344" i="6" s="1"/>
  <c r="G67" i="35"/>
  <c r="AE302" i="6"/>
  <c r="AE270" i="6"/>
  <c r="AA206" i="6"/>
  <c r="AA314" i="6"/>
  <c r="AA280" i="6"/>
  <c r="AD280" i="6"/>
  <c r="Y302" i="6"/>
  <c r="Y270" i="6"/>
  <c r="AH302" i="6"/>
  <c r="O29" i="39"/>
  <c r="O30" i="39" s="1"/>
  <c r="O34" i="39"/>
  <c r="O35" i="39" s="1"/>
  <c r="O25" i="39"/>
  <c r="O26" i="39" s="1"/>
  <c r="O10" i="39"/>
  <c r="O11" i="39" s="1"/>
  <c r="O14" i="39"/>
  <c r="O15" i="39" s="1"/>
  <c r="O19" i="39"/>
  <c r="O20" i="39" s="1"/>
  <c r="U29" i="39"/>
  <c r="U30" i="39" s="1"/>
  <c r="U34" i="39"/>
  <c r="U35" i="39" s="1"/>
  <c r="U19" i="39"/>
  <c r="U20" i="39" s="1"/>
  <c r="U10" i="39"/>
  <c r="U11" i="39" s="1"/>
  <c r="U14" i="39"/>
  <c r="U15" i="39" s="1"/>
  <c r="U25" i="39"/>
  <c r="U26" i="39" s="1"/>
  <c r="AE206" i="6"/>
  <c r="AE280" i="6"/>
  <c r="Q34" i="39"/>
  <c r="Q35" i="39" s="1"/>
  <c r="Q25" i="39"/>
  <c r="Q26" i="39" s="1"/>
  <c r="Q29" i="39"/>
  <c r="Q30" i="39" s="1"/>
  <c r="Q14" i="39"/>
  <c r="Q15" i="39" s="1"/>
  <c r="Q19" i="39"/>
  <c r="Q20" i="39" s="1"/>
  <c r="Q10" i="39"/>
  <c r="Q11" i="39" s="1"/>
  <c r="Z314" i="6"/>
  <c r="AB244" i="6"/>
  <c r="AB247" i="6" s="1"/>
  <c r="AB248" i="6" s="1"/>
  <c r="Z7" i="39" s="1"/>
  <c r="AB314" i="6"/>
  <c r="P329" i="6"/>
  <c r="P242" i="6" s="1"/>
  <c r="AC244" i="6"/>
  <c r="AC247" i="6" s="1"/>
  <c r="AC248" i="6" s="1"/>
  <c r="AA7" i="39" s="1"/>
  <c r="E94" i="35"/>
  <c r="F94" i="35" s="1"/>
  <c r="I94" i="35"/>
  <c r="L94" i="35" s="1"/>
  <c r="L99" i="35" s="1"/>
  <c r="Q329" i="6"/>
  <c r="Q242" i="6" s="1"/>
  <c r="S29" i="39"/>
  <c r="S25" i="39"/>
  <c r="S34" i="39"/>
  <c r="S19" i="39"/>
  <c r="S14" i="39"/>
  <c r="S10" i="39"/>
  <c r="AF270" i="6"/>
  <c r="K29" i="39"/>
  <c r="K34" i="39"/>
  <c r="K25" i="39"/>
  <c r="K14" i="39"/>
  <c r="K19" i="39"/>
  <c r="K10" i="39"/>
  <c r="AH315" i="6"/>
  <c r="Y325" i="6"/>
  <c r="AH325" i="6"/>
  <c r="AH314" i="6"/>
  <c r="AE325" i="6"/>
  <c r="AE314" i="6"/>
  <c r="Z280" i="6"/>
  <c r="N29" i="39"/>
  <c r="N30" i="39" s="1"/>
  <c r="N34" i="39"/>
  <c r="N35" i="39" s="1"/>
  <c r="N25" i="39"/>
  <c r="N26" i="39" s="1"/>
  <c r="N19" i="39"/>
  <c r="N20" i="39" s="1"/>
  <c r="N14" i="39"/>
  <c r="N15" i="39" s="1"/>
  <c r="N10" i="39"/>
  <c r="N11" i="39" s="1"/>
  <c r="AC302" i="6"/>
  <c r="AC280" i="6"/>
  <c r="AC325" i="6"/>
  <c r="W329" i="6"/>
  <c r="W242" i="6" s="1"/>
  <c r="X329" i="6"/>
  <c r="X242" i="6" s="1"/>
  <c r="N329" i="6"/>
  <c r="N242" i="6" s="1"/>
  <c r="AF280" i="6"/>
  <c r="Z244" i="6"/>
  <c r="Z247" i="6" s="1"/>
  <c r="Z248" i="6" s="1"/>
  <c r="X7" i="39" s="1"/>
  <c r="V329" i="6"/>
  <c r="V242" i="6" s="1"/>
  <c r="AD315" i="6"/>
  <c r="Y315" i="6"/>
  <c r="AA270" i="6"/>
  <c r="AE244" i="6"/>
  <c r="AE247" i="6" s="1"/>
  <c r="AE248" i="6" s="1"/>
  <c r="AC7" i="39" s="1"/>
  <c r="Z302" i="6"/>
  <c r="AB280" i="6"/>
  <c r="AB325" i="6"/>
  <c r="AC315" i="6"/>
  <c r="G56" i="35"/>
  <c r="AI240" i="6"/>
  <c r="AF302" i="6"/>
  <c r="R25" i="39"/>
  <c r="R26" i="39" s="1"/>
  <c r="R34" i="39"/>
  <c r="R35" i="39" s="1"/>
  <c r="R29" i="39"/>
  <c r="R30" i="39" s="1"/>
  <c r="R10" i="39"/>
  <c r="R11" i="39" s="1"/>
  <c r="R19" i="39"/>
  <c r="R20" i="39" s="1"/>
  <c r="R14" i="39"/>
  <c r="R15" i="39" s="1"/>
  <c r="H19" i="35"/>
  <c r="AL240" i="6"/>
  <c r="N22" i="39" l="1"/>
  <c r="O22" i="39"/>
  <c r="Q37" i="39"/>
  <c r="U22" i="39"/>
  <c r="AB329" i="6"/>
  <c r="AB242" i="6" s="1"/>
  <c r="R22" i="39"/>
  <c r="V22" i="39"/>
  <c r="R37" i="39"/>
  <c r="T22" i="39"/>
  <c r="M37" i="39"/>
  <c r="AI270" i="6"/>
  <c r="H25" i="35"/>
  <c r="H67" i="35"/>
  <c r="H68" i="35" s="1"/>
  <c r="AI336" i="6"/>
  <c r="AI338" i="6" s="1"/>
  <c r="X34" i="39"/>
  <c r="X35" i="39" s="1"/>
  <c r="X25" i="39"/>
  <c r="X26" i="39" s="1"/>
  <c r="X29" i="39"/>
  <c r="X30" i="39" s="1"/>
  <c r="X10" i="39"/>
  <c r="X11" i="39" s="1"/>
  <c r="X19" i="39"/>
  <c r="X20" i="39" s="1"/>
  <c r="X14" i="39"/>
  <c r="X15" i="39" s="1"/>
  <c r="X22" i="39" s="1"/>
  <c r="N37" i="39"/>
  <c r="K15" i="39"/>
  <c r="D31" i="42"/>
  <c r="F31" i="42" s="1"/>
  <c r="AI302" i="6"/>
  <c r="S15" i="39"/>
  <c r="S30" i="39"/>
  <c r="Q22" i="39"/>
  <c r="U37" i="39"/>
  <c r="AI314" i="6"/>
  <c r="T37" i="39"/>
  <c r="W34" i="39"/>
  <c r="W35" i="39" s="1"/>
  <c r="W10" i="39"/>
  <c r="W11" i="39" s="1"/>
  <c r="W19" i="39"/>
  <c r="W20" i="39" s="1"/>
  <c r="W14" i="39"/>
  <c r="W15" i="39" s="1"/>
  <c r="W25" i="39"/>
  <c r="W26" i="39" s="1"/>
  <c r="W29" i="39"/>
  <c r="W30" i="39" s="1"/>
  <c r="AC329" i="6"/>
  <c r="AC242" i="6" s="1"/>
  <c r="L22" i="39"/>
  <c r="P22" i="39"/>
  <c r="AI315" i="6"/>
  <c r="Z329" i="6"/>
  <c r="Z242" i="6" s="1"/>
  <c r="AC29" i="39"/>
  <c r="AC30" i="39" s="1"/>
  <c r="AC25" i="39"/>
  <c r="AC26" i="39" s="1"/>
  <c r="AC19" i="39"/>
  <c r="AC20" i="39" s="1"/>
  <c r="AC34" i="39"/>
  <c r="AC35" i="39" s="1"/>
  <c r="AC14" i="39"/>
  <c r="AC15" i="39" s="1"/>
  <c r="AC10" i="39"/>
  <c r="AC11" i="39" s="1"/>
  <c r="K26" i="39"/>
  <c r="D11" i="42"/>
  <c r="F11" i="42" s="1"/>
  <c r="S20" i="39"/>
  <c r="AI280" i="6"/>
  <c r="AE329" i="6"/>
  <c r="AE242" i="6" s="1"/>
  <c r="Y25" i="39"/>
  <c r="Y26" i="39" s="1"/>
  <c r="Y14" i="39"/>
  <c r="Y15" i="39" s="1"/>
  <c r="Y19" i="39"/>
  <c r="Y20" i="39" s="1"/>
  <c r="Y34" i="39"/>
  <c r="Y35" i="39" s="1"/>
  <c r="Y29" i="39"/>
  <c r="Y30" i="39" s="1"/>
  <c r="Y10" i="39"/>
  <c r="Y11" i="39" s="1"/>
  <c r="AL241" i="6"/>
  <c r="AK336" i="6"/>
  <c r="AK338" i="6" s="1"/>
  <c r="AK339" i="6" s="1"/>
  <c r="H60" i="35" s="1"/>
  <c r="H62" i="35" s="1"/>
  <c r="H72" i="35" s="1"/>
  <c r="AF329" i="6"/>
  <c r="AF242" i="6" s="1"/>
  <c r="S35" i="39"/>
  <c r="AA29" i="39"/>
  <c r="AA30" i="39" s="1"/>
  <c r="AA25" i="39"/>
  <c r="AA26" i="39" s="1"/>
  <c r="AA34" i="39"/>
  <c r="AA35" i="39" s="1"/>
  <c r="AA10" i="39"/>
  <c r="AA11" i="39" s="1"/>
  <c r="AA14" i="39"/>
  <c r="AA15" i="39" s="1"/>
  <c r="AA19" i="39"/>
  <c r="AA20" i="39" s="1"/>
  <c r="O37" i="39"/>
  <c r="AD329" i="6"/>
  <c r="AD242" i="6" s="1"/>
  <c r="U242" i="6"/>
  <c r="Y329" i="6"/>
  <c r="Y242" i="6" s="1"/>
  <c r="AI325" i="6"/>
  <c r="K11" i="39"/>
  <c r="D7" i="42"/>
  <c r="F7" i="42" s="1"/>
  <c r="K35" i="39"/>
  <c r="D43" i="42"/>
  <c r="F43" i="42" s="1"/>
  <c r="AA329" i="6"/>
  <c r="AA242" i="6" s="1"/>
  <c r="K20" i="39"/>
  <c r="D35" i="42"/>
  <c r="F35" i="42" s="1"/>
  <c r="K30" i="39"/>
  <c r="D39" i="42"/>
  <c r="F39" i="42" s="1"/>
  <c r="S11" i="39"/>
  <c r="S26" i="39"/>
  <c r="Z34" i="39"/>
  <c r="Z35" i="39" s="1"/>
  <c r="Z10" i="39"/>
  <c r="Z11" i="39" s="1"/>
  <c r="Z25" i="39"/>
  <c r="Z26" i="39" s="1"/>
  <c r="Z14" i="39"/>
  <c r="Z15" i="39" s="1"/>
  <c r="Z29" i="39"/>
  <c r="Z30" i="39" s="1"/>
  <c r="Z37" i="39" s="1"/>
  <c r="Z19" i="39"/>
  <c r="Z20" i="39" s="1"/>
  <c r="G68" i="35"/>
  <c r="M242" i="6"/>
  <c r="AH329" i="6"/>
  <c r="AB29" i="39"/>
  <c r="AB30" i="39" s="1"/>
  <c r="AB25" i="39"/>
  <c r="AB26" i="39" s="1"/>
  <c r="AB34" i="39"/>
  <c r="AB35" i="39" s="1"/>
  <c r="AB14" i="39"/>
  <c r="AB15" i="39" s="1"/>
  <c r="AB10" i="39"/>
  <c r="AB11" i="39" s="1"/>
  <c r="AB19" i="39"/>
  <c r="AB20" i="39" s="1"/>
  <c r="M22" i="39"/>
  <c r="AD29" i="39"/>
  <c r="AD30" i="39" s="1"/>
  <c r="AD19" i="39"/>
  <c r="AD20" i="39" s="1"/>
  <c r="AD14" i="39"/>
  <c r="AD15" i="39" s="1"/>
  <c r="AD34" i="39"/>
  <c r="AD35" i="39" s="1"/>
  <c r="AD25" i="39"/>
  <c r="AD26" i="39" s="1"/>
  <c r="AD10" i="39"/>
  <c r="AD11" i="39" s="1"/>
  <c r="L37" i="39"/>
  <c r="P37" i="39"/>
  <c r="AC22" i="39" l="1"/>
  <c r="AC37" i="39"/>
  <c r="AD22" i="39"/>
  <c r="AB22" i="39"/>
  <c r="W37" i="39"/>
  <c r="X37" i="39"/>
  <c r="W22" i="39"/>
  <c r="D42" i="42"/>
  <c r="AB37" i="39"/>
  <c r="Z22" i="39"/>
  <c r="H11" i="42"/>
  <c r="J11" i="42" s="1"/>
  <c r="H7" i="42"/>
  <c r="J7" i="42" s="1"/>
  <c r="D38" i="42"/>
  <c r="K37" i="39"/>
  <c r="D6" i="42"/>
  <c r="AI329" i="6"/>
  <c r="AA22" i="39"/>
  <c r="Y37" i="39"/>
  <c r="H35" i="42"/>
  <c r="J35" i="42" s="1"/>
  <c r="D10" i="42"/>
  <c r="H31" i="42"/>
  <c r="J31" i="42" s="1"/>
  <c r="H63" i="35"/>
  <c r="H6" i="42"/>
  <c r="H42" i="42"/>
  <c r="S22" i="39"/>
  <c r="H30" i="42"/>
  <c r="D34" i="42"/>
  <c r="S37" i="39"/>
  <c r="H38" i="42"/>
  <c r="H34" i="42"/>
  <c r="H39" i="42"/>
  <c r="J39" i="42" s="1"/>
  <c r="K22" i="39"/>
  <c r="D30" i="42"/>
  <c r="H10" i="42"/>
  <c r="AD37" i="39"/>
  <c r="AA37" i="39"/>
  <c r="H43" i="42"/>
  <c r="J43" i="42" s="1"/>
  <c r="Y22" i="39"/>
  <c r="D32" i="42" l="1"/>
  <c r="F30" i="42"/>
  <c r="F32" i="42" s="1"/>
  <c r="D8" i="43"/>
  <c r="F8" i="43" s="1"/>
  <c r="J10" i="42"/>
  <c r="J12" i="42" s="1"/>
  <c r="H12" i="42"/>
  <c r="D18" i="43"/>
  <c r="F18" i="43" s="1"/>
  <c r="H36" i="42"/>
  <c r="J34" i="42"/>
  <c r="J36" i="42" s="1"/>
  <c r="D20" i="43"/>
  <c r="F20" i="43" s="1"/>
  <c r="J38" i="42"/>
  <c r="J40" i="42" s="1"/>
  <c r="H40" i="42"/>
  <c r="D17" i="43"/>
  <c r="F17" i="43" s="1"/>
  <c r="J30" i="42"/>
  <c r="J32" i="42" s="1"/>
  <c r="H32" i="42"/>
  <c r="D40" i="42"/>
  <c r="F38" i="42"/>
  <c r="F40" i="42" s="1"/>
  <c r="F34" i="42"/>
  <c r="F36" i="42" s="1"/>
  <c r="D36" i="42"/>
  <c r="J42" i="42"/>
  <c r="J44" i="42" s="1"/>
  <c r="H44" i="42"/>
  <c r="D21" i="43"/>
  <c r="F21" i="43" s="1"/>
  <c r="H8" i="42"/>
  <c r="J6" i="42"/>
  <c r="J8" i="42" s="1"/>
  <c r="D6" i="43"/>
  <c r="F6" i="43" s="1"/>
  <c r="F10" i="42"/>
  <c r="F12" i="42" s="1"/>
  <c r="D12" i="42"/>
  <c r="F6" i="42"/>
  <c r="F8" i="42" s="1"/>
  <c r="D8" i="42"/>
  <c r="F42" i="42"/>
  <c r="F44" i="42" s="1"/>
  <c r="D44" i="42"/>
  <c r="F14" i="43" l="1"/>
  <c r="F29" i="43"/>
  <c r="F31" i="43" l="1"/>
  <c r="U406" i="31" l="1"/>
  <c r="AI406" i="31" l="1"/>
  <c r="U424" i="31"/>
  <c r="U405" i="31"/>
  <c r="U407" i="31" l="1"/>
  <c r="U495" i="31"/>
  <c r="U519" i="31" s="1"/>
  <c r="U426" i="31" s="1"/>
  <c r="AI405" i="31"/>
  <c r="AI424" i="31"/>
  <c r="U425" i="31"/>
  <c r="D22" i="35"/>
  <c r="AJ406" i="31"/>
  <c r="E22" i="35" l="1"/>
  <c r="D25" i="35"/>
  <c r="AJ424" i="31"/>
  <c r="D67" i="35"/>
  <c r="D72" i="35" s="1"/>
  <c r="AI425" i="31"/>
  <c r="AJ425" i="31" s="1"/>
  <c r="AJ405" i="31"/>
  <c r="AO405" i="31" l="1"/>
  <c r="AO424" i="31" s="1"/>
  <c r="AP424" i="31" s="1"/>
  <c r="AP425" i="31" s="1"/>
  <c r="D68" i="35"/>
  <c r="F22" i="35"/>
  <c r="E25" i="35"/>
  <c r="F25" i="35" s="1"/>
  <c r="K26" i="35" l="1"/>
  <c r="AK6" i="32" l="1"/>
  <c r="AK233" i="32" l="1"/>
  <c r="K23" i="35" s="1"/>
  <c r="T23" i="35" s="1"/>
  <c r="AK178" i="32"/>
  <c r="K17" i="35" s="1"/>
  <c r="T17" i="35" s="1"/>
  <c r="AK55" i="32"/>
  <c r="K7" i="35" s="1"/>
  <c r="T7" i="35" s="1"/>
  <c r="AK135" i="32"/>
  <c r="K12" i="35" s="1"/>
  <c r="T12" i="35" s="1"/>
  <c r="AK26" i="32"/>
  <c r="AK139" i="32"/>
  <c r="K13" i="35" s="1"/>
  <c r="T13" i="35" s="1"/>
  <c r="AK119" i="32"/>
  <c r="K11" i="35" s="1"/>
  <c r="T11" i="35" s="1"/>
  <c r="AK156" i="32"/>
  <c r="K14" i="35" s="1"/>
  <c r="T14" i="35" s="1"/>
  <c r="AK166" i="32"/>
  <c r="K15" i="35" s="1"/>
  <c r="T15" i="35" s="1"/>
  <c r="AK227" i="32"/>
  <c r="K22" i="35" s="1"/>
  <c r="AK85" i="32"/>
  <c r="K9" i="35" s="1"/>
  <c r="T9" i="35" s="1"/>
  <c r="AK183" i="32"/>
  <c r="K18" i="35" s="1"/>
  <c r="T18" i="35" s="1"/>
  <c r="AK213" i="32"/>
  <c r="K20" i="35" s="1"/>
  <c r="T20" i="35" s="1"/>
  <c r="AK79" i="32"/>
  <c r="K8" i="35" s="1"/>
  <c r="T8" i="35" s="1"/>
  <c r="AK202" i="32"/>
  <c r="K19" i="35" s="1"/>
  <c r="T19" i="35" s="1"/>
  <c r="AK169" i="32"/>
  <c r="K16" i="35" s="1"/>
  <c r="T16" i="35" s="1"/>
  <c r="AK107" i="32"/>
  <c r="K10" i="35" s="1"/>
  <c r="T10" i="35" s="1"/>
  <c r="AK224" i="32"/>
  <c r="K21" i="35" s="1"/>
  <c r="T21" i="35" s="1"/>
  <c r="AK6" i="25"/>
  <c r="AK54" i="25" l="1"/>
  <c r="AK151" i="25"/>
  <c r="AK20" i="25"/>
  <c r="AK134" i="25"/>
  <c r="AK44" i="25"/>
  <c r="AK93" i="25"/>
  <c r="AK106" i="25"/>
  <c r="AK97" i="25"/>
  <c r="AK111" i="25"/>
  <c r="AK60" i="25"/>
  <c r="AK156" i="25"/>
  <c r="AK30" i="25"/>
  <c r="AK78" i="25"/>
  <c r="AK145" i="25"/>
  <c r="AK40" i="25"/>
  <c r="AK70" i="25"/>
  <c r="AK100" i="25"/>
  <c r="T22" i="35"/>
  <c r="O22" i="35"/>
  <c r="AK235" i="32"/>
  <c r="AK236" i="32" s="1"/>
  <c r="K6" i="35"/>
  <c r="AK158" i="25" l="1"/>
  <c r="K25" i="35"/>
  <c r="T6" i="35"/>
  <c r="T25" i="35" l="1"/>
  <c r="K33" i="35"/>
  <c r="K63" i="35"/>
  <c r="AK159" i="25"/>
  <c r="AI343" i="6"/>
  <c r="T33" i="35" l="1"/>
  <c r="L32" i="35"/>
  <c r="M32" i="35" s="1"/>
  <c r="D32" i="35" l="1"/>
  <c r="E32" i="35" l="1"/>
  <c r="E33" i="35" s="1"/>
  <c r="U32" i="35"/>
  <c r="V32" i="35" s="1"/>
  <c r="D33" i="35"/>
  <c r="L26" i="35" l="1"/>
  <c r="AL6" i="32" l="1"/>
  <c r="AL169" i="32" l="1"/>
  <c r="L16" i="35" s="1"/>
  <c r="AL26" i="32"/>
  <c r="AL156" i="32"/>
  <c r="L14" i="35" s="1"/>
  <c r="AL139" i="32"/>
  <c r="L13" i="35" s="1"/>
  <c r="AL233" i="32"/>
  <c r="L23" i="35" s="1"/>
  <c r="AL119" i="32"/>
  <c r="L11" i="35" s="1"/>
  <c r="AL85" i="32"/>
  <c r="L9" i="35" s="1"/>
  <c r="AL166" i="32"/>
  <c r="L15" i="35" s="1"/>
  <c r="AL107" i="32"/>
  <c r="L10" i="35" s="1"/>
  <c r="AL135" i="32"/>
  <c r="L12" i="35" s="1"/>
  <c r="AL183" i="32"/>
  <c r="L18" i="35" s="1"/>
  <c r="AL224" i="32"/>
  <c r="L21" i="35" s="1"/>
  <c r="AL79" i="32"/>
  <c r="L8" i="35" s="1"/>
  <c r="AL178" i="32"/>
  <c r="L17" i="35" s="1"/>
  <c r="AL55" i="32"/>
  <c r="L7" i="35" s="1"/>
  <c r="AL202" i="32"/>
  <c r="L19" i="35" s="1"/>
  <c r="AL213" i="32"/>
  <c r="L20" i="35" s="1"/>
  <c r="AL227" i="32"/>
  <c r="L22" i="35" s="1"/>
  <c r="P19" i="35" l="1"/>
  <c r="M19" i="35"/>
  <c r="N19" i="35" s="1"/>
  <c r="U19" i="35"/>
  <c r="V19" i="35" s="1"/>
  <c r="W19" i="35" s="1"/>
  <c r="U21" i="35"/>
  <c r="V21" i="35" s="1"/>
  <c r="W21" i="35" s="1"/>
  <c r="M21" i="35"/>
  <c r="N21" i="35" s="1"/>
  <c r="P21" i="35"/>
  <c r="U15" i="35"/>
  <c r="V15" i="35" s="1"/>
  <c r="W15" i="35" s="1"/>
  <c r="P15" i="35"/>
  <c r="M15" i="35"/>
  <c r="N15" i="35" s="1"/>
  <c r="P13" i="35"/>
  <c r="M13" i="35"/>
  <c r="N13" i="35" s="1"/>
  <c r="U13" i="35"/>
  <c r="V13" i="35" s="1"/>
  <c r="W13" i="35" s="1"/>
  <c r="U7" i="35"/>
  <c r="V7" i="35" s="1"/>
  <c r="W7" i="35" s="1"/>
  <c r="M7" i="35"/>
  <c r="N7" i="35" s="1"/>
  <c r="P7" i="35"/>
  <c r="U18" i="35"/>
  <c r="V18" i="35" s="1"/>
  <c r="W18" i="35" s="1"/>
  <c r="M18" i="35"/>
  <c r="N18" i="35" s="1"/>
  <c r="P18" i="35"/>
  <c r="U9" i="35"/>
  <c r="V9" i="35" s="1"/>
  <c r="W9" i="35" s="1"/>
  <c r="M9" i="35"/>
  <c r="N9" i="35" s="1"/>
  <c r="P9" i="35"/>
  <c r="M14" i="35"/>
  <c r="N14" i="35" s="1"/>
  <c r="U14" i="35"/>
  <c r="V14" i="35" s="1"/>
  <c r="W14" i="35" s="1"/>
  <c r="P14" i="35"/>
  <c r="M22" i="35"/>
  <c r="N22" i="35" s="1"/>
  <c r="U22" i="35"/>
  <c r="V22" i="35" s="1"/>
  <c r="W22" i="35" s="1"/>
  <c r="P22" i="35"/>
  <c r="Q22" i="35" s="1"/>
  <c r="R22" i="35" s="1"/>
  <c r="M17" i="35"/>
  <c r="N17" i="35" s="1"/>
  <c r="P17" i="35"/>
  <c r="U17" i="35"/>
  <c r="V17" i="35" s="1"/>
  <c r="W17" i="35" s="1"/>
  <c r="U12" i="35"/>
  <c r="V12" i="35" s="1"/>
  <c r="W12" i="35" s="1"/>
  <c r="M12" i="35"/>
  <c r="N12" i="35" s="1"/>
  <c r="P12" i="35"/>
  <c r="P11" i="35"/>
  <c r="M11" i="35"/>
  <c r="N11" i="35" s="1"/>
  <c r="U11" i="35"/>
  <c r="V11" i="35" s="1"/>
  <c r="W11" i="35" s="1"/>
  <c r="AL235" i="32"/>
  <c r="AL236" i="32" s="1"/>
  <c r="L6" i="35"/>
  <c r="U20" i="35"/>
  <c r="V20" i="35" s="1"/>
  <c r="W20" i="35" s="1"/>
  <c r="P20" i="35"/>
  <c r="M20" i="35"/>
  <c r="N20" i="35" s="1"/>
  <c r="M8" i="35"/>
  <c r="N8" i="35" s="1"/>
  <c r="U8" i="35"/>
  <c r="V8" i="35" s="1"/>
  <c r="W8" i="35" s="1"/>
  <c r="P8" i="35"/>
  <c r="M10" i="35"/>
  <c r="N10" i="35" s="1"/>
  <c r="U10" i="35"/>
  <c r="V10" i="35" s="1"/>
  <c r="W10" i="35" s="1"/>
  <c r="P10" i="35"/>
  <c r="U23" i="35"/>
  <c r="V23" i="35" s="1"/>
  <c r="W23" i="35" s="1"/>
  <c r="P23" i="35"/>
  <c r="M23" i="35"/>
  <c r="N23" i="35" s="1"/>
  <c r="U16" i="35"/>
  <c r="V16" i="35" s="1"/>
  <c r="W16" i="35" s="1"/>
  <c r="M16" i="35"/>
  <c r="N16" i="35" s="1"/>
  <c r="P16" i="35"/>
  <c r="M6" i="35" l="1"/>
  <c r="P6" i="35"/>
  <c r="L25" i="35"/>
  <c r="U6" i="35"/>
  <c r="U25" i="35" l="1"/>
  <c r="U33" i="35" s="1"/>
  <c r="V6" i="35"/>
  <c r="L63" i="35"/>
  <c r="P37" i="35"/>
  <c r="P39" i="35" s="1"/>
  <c r="L33" i="35"/>
  <c r="P25" i="35"/>
  <c r="M25" i="35"/>
  <c r="N6" i="35"/>
  <c r="M33" i="35" l="1"/>
  <c r="N25" i="35"/>
  <c r="V25" i="35"/>
  <c r="W6" i="35"/>
  <c r="V33" i="35" l="1"/>
  <c r="W33" i="35" s="1"/>
  <c r="W25" i="35"/>
  <c r="H32" i="35" l="1"/>
  <c r="I32" i="35" l="1"/>
  <c r="H33" i="35"/>
  <c r="P32" i="35"/>
  <c r="H26" i="35"/>
  <c r="Q32" i="35" l="1"/>
  <c r="P33" i="35"/>
  <c r="G26" i="35"/>
  <c r="AK6" i="6" l="1"/>
  <c r="J10" i="50"/>
  <c r="I15" i="50" l="1"/>
  <c r="I24" i="50"/>
  <c r="I27" i="50"/>
  <c r="I21" i="50"/>
  <c r="I33" i="50"/>
  <c r="I22" i="50"/>
  <c r="I20" i="50"/>
  <c r="I31" i="50"/>
  <c r="I12" i="50"/>
  <c r="I28" i="50"/>
  <c r="I11" i="50"/>
  <c r="I19" i="50"/>
  <c r="I26" i="50"/>
  <c r="I17" i="50"/>
  <c r="I32" i="50"/>
  <c r="I30" i="50"/>
  <c r="I25" i="50"/>
  <c r="I13" i="50"/>
  <c r="I29" i="50"/>
  <c r="I23" i="50"/>
  <c r="I14" i="50"/>
  <c r="I16" i="50"/>
  <c r="I18" i="50"/>
  <c r="AK72" i="6"/>
  <c r="G8" i="35" s="1"/>
  <c r="AK80" i="6"/>
  <c r="G9" i="35" s="1"/>
  <c r="AK233" i="6"/>
  <c r="G21" i="35" s="1"/>
  <c r="AK167" i="6"/>
  <c r="G16" i="35" s="1"/>
  <c r="AK33" i="6"/>
  <c r="AK238" i="6"/>
  <c r="G23" i="35" s="1"/>
  <c r="AK90" i="6"/>
  <c r="G10" i="35" s="1"/>
  <c r="AK174" i="6"/>
  <c r="G17" i="35" s="1"/>
  <c r="AK147" i="6"/>
  <c r="G15" i="35" s="1"/>
  <c r="AK53" i="6"/>
  <c r="G7" i="35" s="1"/>
  <c r="AK99" i="6"/>
  <c r="G11" i="35" s="1"/>
  <c r="AK221" i="6"/>
  <c r="G20" i="35" s="1"/>
  <c r="AK138" i="6"/>
  <c r="G14" i="35" s="1"/>
  <c r="AK124" i="6"/>
  <c r="G13" i="35" s="1"/>
  <c r="AK205" i="6"/>
  <c r="G19" i="35" s="1"/>
  <c r="AK113" i="6"/>
  <c r="G12" i="35" s="1"/>
  <c r="AK181" i="6"/>
  <c r="G18" i="35" s="1"/>
  <c r="O18" i="35" l="1"/>
  <c r="Q18" i="35" s="1"/>
  <c r="R18" i="35" s="1"/>
  <c r="I18" i="35"/>
  <c r="J18" i="35" s="1"/>
  <c r="I14" i="35"/>
  <c r="J14" i="35" s="1"/>
  <c r="O14" i="35"/>
  <c r="Q14" i="35" s="1"/>
  <c r="R14" i="35" s="1"/>
  <c r="O15" i="35"/>
  <c r="Q15" i="35" s="1"/>
  <c r="R15" i="35" s="1"/>
  <c r="I15" i="35"/>
  <c r="J15" i="35" s="1"/>
  <c r="G6" i="35"/>
  <c r="AK240" i="6"/>
  <c r="O8" i="35"/>
  <c r="Q8" i="35" s="1"/>
  <c r="R8" i="35" s="1"/>
  <c r="I8" i="35"/>
  <c r="J8" i="35" s="1"/>
  <c r="O12" i="35"/>
  <c r="Q12" i="35" s="1"/>
  <c r="R12" i="35" s="1"/>
  <c r="I12" i="35"/>
  <c r="J12" i="35" s="1"/>
  <c r="I20" i="35"/>
  <c r="J20" i="35" s="1"/>
  <c r="O20" i="35"/>
  <c r="Q20" i="35" s="1"/>
  <c r="R20" i="35" s="1"/>
  <c r="O17" i="35"/>
  <c r="Q17" i="35" s="1"/>
  <c r="R17" i="35" s="1"/>
  <c r="I17" i="35"/>
  <c r="J17" i="35" s="1"/>
  <c r="I16" i="35"/>
  <c r="J16" i="35" s="1"/>
  <c r="O16" i="35"/>
  <c r="Q16" i="35" s="1"/>
  <c r="R16" i="35" s="1"/>
  <c r="O19" i="35"/>
  <c r="Q19" i="35" s="1"/>
  <c r="R19" i="35" s="1"/>
  <c r="I19" i="35"/>
  <c r="J19" i="35" s="1"/>
  <c r="I11" i="35"/>
  <c r="J11" i="35" s="1"/>
  <c r="O11" i="35"/>
  <c r="Q11" i="35" s="1"/>
  <c r="R11" i="35" s="1"/>
  <c r="I10" i="35"/>
  <c r="J10" i="35" s="1"/>
  <c r="O10" i="35"/>
  <c r="Q10" i="35" s="1"/>
  <c r="R10" i="35" s="1"/>
  <c r="I21" i="35"/>
  <c r="J21" i="35" s="1"/>
  <c r="O21" i="35"/>
  <c r="Q21" i="35" s="1"/>
  <c r="R21" i="35" s="1"/>
  <c r="O13" i="35"/>
  <c r="Q13" i="35" s="1"/>
  <c r="R13" i="35" s="1"/>
  <c r="I13" i="35"/>
  <c r="J13" i="35" s="1"/>
  <c r="O7" i="35"/>
  <c r="Q7" i="35" s="1"/>
  <c r="R7" i="35" s="1"/>
  <c r="I7" i="35"/>
  <c r="J7" i="35" s="1"/>
  <c r="I23" i="35"/>
  <c r="J23" i="35" s="1"/>
  <c r="O23" i="35"/>
  <c r="Q23" i="35" s="1"/>
  <c r="R23" i="35" s="1"/>
  <c r="O9" i="35"/>
  <c r="Q9" i="35" s="1"/>
  <c r="R9" i="35" s="1"/>
  <c r="I9" i="35"/>
  <c r="J9" i="35" s="1"/>
  <c r="AI342" i="6" l="1"/>
  <c r="AI344" i="6" s="1"/>
  <c r="AI345" i="6" s="1"/>
  <c r="G60" i="35" s="1"/>
  <c r="G62" i="35" s="1"/>
  <c r="G72" i="35" s="1"/>
  <c r="AK241" i="6"/>
  <c r="O6" i="35"/>
  <c r="I6" i="35"/>
  <c r="I25" i="35" s="1"/>
  <c r="I33" i="35" s="1"/>
  <c r="G25" i="35"/>
  <c r="O25" i="35" l="1"/>
  <c r="Q6" i="35"/>
  <c r="Q25" i="35" s="1"/>
  <c r="Q33" i="35" s="1"/>
  <c r="J25" i="35"/>
  <c r="O37" i="35"/>
  <c r="O39" i="35" s="1"/>
  <c r="G33" i="35"/>
  <c r="G63" i="35"/>
  <c r="J6" i="35"/>
  <c r="R6" i="35" l="1"/>
  <c r="O33" i="35"/>
  <c r="R33" i="35" s="1"/>
  <c r="R25" i="35"/>
  <c r="C26" i="35" l="1"/>
  <c r="O26" i="35" l="1"/>
  <c r="Y425" i="31" l="1"/>
  <c r="Z425" i="31" l="1"/>
  <c r="AA425" i="31" l="1"/>
  <c r="AB425" i="31" l="1"/>
  <c r="AC425" i="31" l="1"/>
  <c r="AD425" i="31" l="1"/>
  <c r="AE425" i="31" l="1"/>
  <c r="AF425" i="31"/>
  <c r="D26" i="35"/>
  <c r="P71" i="35" l="1"/>
  <c r="P72" i="35" s="1"/>
  <c r="P26" i="35"/>
  <c r="P34" i="35" l="1"/>
</calcChain>
</file>

<file path=xl/sharedStrings.xml><?xml version="1.0" encoding="utf-8"?>
<sst xmlns="http://schemas.openxmlformats.org/spreadsheetml/2006/main" count="4402" uniqueCount="989">
  <si>
    <t>View</t>
  </si>
  <si>
    <t>Type</t>
  </si>
  <si>
    <t>Company</t>
  </si>
  <si>
    <t>Cost Center</t>
  </si>
  <si>
    <t>Kentucky Division - 009DIV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</si>
  <si>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</si>
  <si>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</si>
  <si>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</si>
  <si>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</si>
  <si>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</si>
  <si>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</si>
  <si>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</si>
  <si>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</si>
  <si>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</si>
  <si>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</si>
  <si>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</si>
  <si>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</si>
  <si>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Sales-Supervision - Non-project Labor 9110-01000</t>
  </si>
  <si>
    <t>Wells expenses - Non-project Labor 8160-01000</t>
  </si>
  <si>
    <t>Lines expenses - Non-project Labor 8170-01000</t>
  </si>
  <si>
    <t>Mains expenses - Non-project Labor 8560-01000</t>
  </si>
  <si>
    <t>Mains expenses - Uniforms 8560-07443</t>
  </si>
  <si>
    <t>Labor</t>
  </si>
  <si>
    <t>Benefits</t>
  </si>
  <si>
    <t>Materials &amp; Supplies</t>
  </si>
  <si>
    <t>Vehicles &amp; Equip</t>
  </si>
  <si>
    <t>Print &amp; Postages</t>
  </si>
  <si>
    <t>Insurance</t>
  </si>
  <si>
    <t>Marketing</t>
  </si>
  <si>
    <t>Employee Welfare</t>
  </si>
  <si>
    <t>Information Technologies</t>
  </si>
  <si>
    <t>Rent, Maint., &amp; Utilities</t>
  </si>
  <si>
    <t>Directors &amp; Shareholders &amp;PR</t>
  </si>
  <si>
    <t>Telecom</t>
  </si>
  <si>
    <t>Travel &amp; Entertainment</t>
  </si>
  <si>
    <t>Dues &amp; Donations</t>
  </si>
  <si>
    <t>Training</t>
  </si>
  <si>
    <t>Outside Services</t>
  </si>
  <si>
    <t>Provision for Bad Debt</t>
  </si>
  <si>
    <t>Miscellaneous</t>
  </si>
  <si>
    <t>0</t>
  </si>
  <si>
    <t>Brentwood Division - 091DIV</t>
  </si>
  <si>
    <t>Call Center Division - 012DIV</t>
  </si>
  <si>
    <t>Dallas Atmos Rate Division - 002DIV</t>
  </si>
  <si>
    <t>Distribution-Maint of mains - Non-project Labor 8870-01000</t>
  </si>
  <si>
    <t>Maintenance of services - Non-project Labor 8920-01000</t>
  </si>
  <si>
    <t>Maintenance of meters and hous - Non-project Labor 8930-01000</t>
  </si>
  <si>
    <t>Customer accounts-Meter readin - Non-project Labor 9020-01000</t>
  </si>
  <si>
    <t>Customer accounts-Customer rec - Non-project Labor 9030-01000</t>
  </si>
  <si>
    <t>Customer service-Operating inf - Non-project Labor 9090-01000</t>
  </si>
  <si>
    <t>A&amp;G-Administrative &amp; general s - Non-project Labor 9200-01000</t>
  </si>
  <si>
    <t>Compressor station expenses - Non-project Labor 8180-01000</t>
  </si>
  <si>
    <t>Storage-Measuring and regulati - Non-project Labor 8200-01000</t>
  </si>
  <si>
    <t>Storage-Purification expenses - Non-project Labor 8210-01000</t>
  </si>
  <si>
    <t>Maintenance of compressor stat - Non-project Labor 8340-01000</t>
  </si>
  <si>
    <t>Processing-Maintenance of puri - Non-project Labor 8360-01000</t>
  </si>
  <si>
    <t>Transmission-Measuring and reg - Non-project Labor 8570-01000</t>
  </si>
  <si>
    <t>Transmission-Maintenance of ma - Non-project Labor 8630-01000</t>
  </si>
  <si>
    <t>Transmission-Maintenance of me - Non-project Labor 8650-01000</t>
  </si>
  <si>
    <t>Distribution-Operation supervi - Non-project Labor 8700-01000</t>
  </si>
  <si>
    <t>Mains and Services Expenses - Non-project Labor 8740-01000</t>
  </si>
  <si>
    <t>Distribution-Measuring and reg - Non-project Labor 8750-01000</t>
  </si>
  <si>
    <t>Distribution-Measuring and reg - Non-project Labor 8760-01000</t>
  </si>
  <si>
    <t>Distribution-Measuring and reg - Non-project Labor 8770-01000</t>
  </si>
  <si>
    <t>Meter and house regulator expe - Non-project Labor 8780-01000</t>
  </si>
  <si>
    <t>Distribution-Other expenses - Non-project Labor 8800-01000</t>
  </si>
  <si>
    <t>Distribution-Operation supervi - Capital Labor 8700-01001</t>
  </si>
  <si>
    <t>Distribution-Operation supervi - Capital Labor Contra 8700-01002</t>
  </si>
  <si>
    <t>Mains expenses - O&amp;M Project Labor and Contra 8560-01006</t>
  </si>
  <si>
    <t>Distribution-Operation supervi - O&amp;M Project Labor and Contra 8700-01006</t>
  </si>
  <si>
    <t>Wells expenses - Expense Labor Accrual 8160-01008</t>
  </si>
  <si>
    <t>Lines expenses - Expense Labor Accrual 8170-01008</t>
  </si>
  <si>
    <t>Compressor station expenses - Expense Labor Accrual 8180-01008</t>
  </si>
  <si>
    <t>Storage-Measuring and regulati - Expense Labor Accrual 8200-01008</t>
  </si>
  <si>
    <t>Storage-Purification expenses - Expense Labor Accrual 8210-01008</t>
  </si>
  <si>
    <t>Maintenance of compressor stat - Expense Labor Accrual 8340-01008</t>
  </si>
  <si>
    <t>Processing-Maintenance of puri - Expense Labor Accrual 8360-01008</t>
  </si>
  <si>
    <t>Mains expenses - Expense Labor Accrual 8560-01008</t>
  </si>
  <si>
    <t>Transmission-Measuring and reg - Expense Labor Accrual 8570-01008</t>
  </si>
  <si>
    <t>Transmission-Maintenance of ma - Expense Labor Accrual 8630-01008</t>
  </si>
  <si>
    <t>Transmission-Maintenance of me - Expense Labor Accrual 8650-01008</t>
  </si>
  <si>
    <t>Distribution-Operation supervi - Expense Labor Accrual 8700-01008</t>
  </si>
  <si>
    <t>Mains and Services Expenses - Expense Labor Accrual 8740-01008</t>
  </si>
  <si>
    <t>Distribution-Measuring and reg - Expense Labor Accrual 8750-01008</t>
  </si>
  <si>
    <t>Distribution-Measuring and reg - Expense Labor Accrual 8760-01008</t>
  </si>
  <si>
    <t>Distribution-Measuring and reg - Expense Labor Accrual 8770-01008</t>
  </si>
  <si>
    <t>Meter and house regulator expe - Expense Labor Accrual 8780-01008</t>
  </si>
  <si>
    <t>Distribution-Other expenses - Expense Labor Accrual 8800-01008</t>
  </si>
  <si>
    <t>Distribution-Maint of mains - Expense Labor Accrual 8870-01008</t>
  </si>
  <si>
    <t>Maintenance of services - Expense Labor Accrual 8920-01008</t>
  </si>
  <si>
    <t>Maintenance of meters and hous - Expense Labor Accrual 8930-01008</t>
  </si>
  <si>
    <t>Customer accounts-Operation su - Expense Labor Accrual 9010-01008</t>
  </si>
  <si>
    <t>Customer accounts-Meter readin - Expense Labor Accrual 9020-01008</t>
  </si>
  <si>
    <t>Customer accounts-Customer rec - Expense Labor Accrual 9030-01008</t>
  </si>
  <si>
    <t>Customer service-Operating inf - Expense Labor Accrual 9090-01008</t>
  </si>
  <si>
    <t>Sales-Supervision - Expense Labor Accrual 9110-01008</t>
  </si>
  <si>
    <t>A&amp;G-Administrative &amp; general s - Expense Labor Accrual 9200-01008</t>
  </si>
  <si>
    <t>Distribution-Operation supervi - Capital Labor Transfer In 8700-01011</t>
  </si>
  <si>
    <t>Distribution-Operation supervi - Capital Labor Transfer Out 8700-01012</t>
  </si>
  <si>
    <t>Distribution-Operation supervi - Expense Labor Transfer In 8700-01013</t>
  </si>
  <si>
    <t>Mains expenses - Expense Labor Transfer In 8560-01013</t>
  </si>
  <si>
    <t>Distribution-Operation supervi - Expense Labor Transfer Out 8700-01014</t>
  </si>
  <si>
    <t>Mains expenses - Expense Labor Transfer Out 8560-01014</t>
  </si>
  <si>
    <t>A&amp;G-Employee pensions and bene - Uniforms 9260-07443</t>
  </si>
  <si>
    <t>Meter and house regulator expe - Uniforms 8780-07443</t>
  </si>
  <si>
    <t>Customer accounts-Meter readin - Uniforms 9020-07443</t>
  </si>
  <si>
    <t>Mains and Services Expenses - Uniforms 8740-07443</t>
  </si>
  <si>
    <t>Mains expenses - Uniforms Capitalized 8560-07444</t>
  </si>
  <si>
    <t>Mains and Services Expenses - Uniforms Capitalized 8740-07444</t>
  </si>
  <si>
    <t>Meter and house regulator expe - Uniforms Capitalized 8780-07444</t>
  </si>
  <si>
    <t>Customer accounts-Meter readin - Uniforms Capitalized 9020-07444</t>
  </si>
  <si>
    <t>A&amp;G-Employee pensions and bene - Uniforms Capitalized 9260-07444</t>
  </si>
  <si>
    <t>A&amp;G-Office supplies &amp; expense - Misc Employee Welfare Exp 9210-07499</t>
  </si>
  <si>
    <t>A&amp;G-Injuries &amp; damages - Misc Employee Welfare Exp 9250-07499</t>
  </si>
  <si>
    <t>A&amp;G-Employee pensions and bene - Misc Employee Welfare Exp 9260-07499</t>
  </si>
  <si>
    <t>Distribution-Operation supervi - Misc Employee Welfare Exp 8700-07499</t>
  </si>
  <si>
    <t>Mains and Services Expenses - Misc Employee Welfare Exp 8740-07499</t>
  </si>
  <si>
    <t>Distribution-Other expenses - Misc Employee Welfare Exp 8800-07499</t>
  </si>
  <si>
    <t>Customer accounts-Meter readin - Misc Employee Welfare Exp 9020-07499</t>
  </si>
  <si>
    <t>Customer accounts-Customer rec - Misc Employee Welfare Exp 9030-07499</t>
  </si>
  <si>
    <t>A&amp;G-Employee pensions and bene - Pension Benefits Load 9260-01202</t>
  </si>
  <si>
    <t>A&amp;G-Employee pensions and bene - Medical Benefits Load 9260-01251</t>
  </si>
  <si>
    <t>A&amp;G-Employee pensions and bene - RSP FACC Benefits Load 9260-01263</t>
  </si>
  <si>
    <t>A&amp;G-Employee pensions and bene - LTD Benefits Load 9260-01269</t>
  </si>
  <si>
    <t>Total O&amp;M Expenses Before Allocations</t>
  </si>
  <si>
    <t>A&amp;G-Property insurance - Blueflame Property Insurance 9240-04069</t>
  </si>
  <si>
    <t>A&amp;G-Office supplies &amp; expense - Insurance-Other 9210-04070</t>
  </si>
  <si>
    <t>A&amp;G-Property insurance - Insurance Capitalized 9240-04072</t>
  </si>
  <si>
    <t>Mains and Services Expenses - Environmental &amp; Safety 8740-07120</t>
  </si>
  <si>
    <t>Storage well royalties - Building Lease/Rents Capitalized 8250-04580</t>
  </si>
  <si>
    <t>Distribution-Rents - Building Lease/Rents Capitalized 8810-04580</t>
  </si>
  <si>
    <t>Storage well royalties - Building Lease/Rents 8250-04581</t>
  </si>
  <si>
    <t>Distribution-Rents - Building Lease/Rents 8810-04581</t>
  </si>
  <si>
    <t>A&amp;G-Rents - Building Lease/Rents 9310-04581</t>
  </si>
  <si>
    <t>Distribution-Operation supervi - Building Maintenance 8700-04582</t>
  </si>
  <si>
    <t>Mains and Services Expenses - Building Maintenance 8740-04582</t>
  </si>
  <si>
    <t>Distribution-Measuring and reg - Building Maintenance 8750-04582</t>
  </si>
  <si>
    <t>Distribution-Other expenses - Building Maintenance 8800-04582</t>
  </si>
  <si>
    <t>Distribution-Rents - Building Maintenance 8810-04582</t>
  </si>
  <si>
    <t>Distribution-Maintenance of st - Building Maintenance 8860-04582</t>
  </si>
  <si>
    <t>Lines expenses - Utilities 8170-04590</t>
  </si>
  <si>
    <t>Compressor station expenses - Utilities 8180-04590</t>
  </si>
  <si>
    <t>Compressor station fuel and po - Utilities 8190-04590</t>
  </si>
  <si>
    <t>Storage-Measuring and regulati - Utilities 8200-04590</t>
  </si>
  <si>
    <t>Storage-Purification expenses - Utilities 8210-04590</t>
  </si>
  <si>
    <t>Storage-Other expenses - Utilities 8240-04590</t>
  </si>
  <si>
    <t>Storage well royalties - Utilities 8250-04590</t>
  </si>
  <si>
    <t>Customer accounts-Customer rec - Utilities 9030-04590</t>
  </si>
  <si>
    <t>Distribution load dispatching - Utilities 8710-04590</t>
  </si>
  <si>
    <t>Mains and Services Expenses - Utilities 8740-04590</t>
  </si>
  <si>
    <t>Distribution-Measuring and reg - Utilities 8750-04590</t>
  </si>
  <si>
    <t>Distribution-Measuring and reg - Utilities 8770-04590</t>
  </si>
  <si>
    <t>Meter and house regulator expe - Utilities 8780-04590</t>
  </si>
  <si>
    <t>Distribution-Rents - Utilities 8810-04590</t>
  </si>
  <si>
    <t>Mains expenses - Utilities 8560-04590</t>
  </si>
  <si>
    <t>Transmission-Measuring and reg - Utilities 8570-04590</t>
  </si>
  <si>
    <t>Distribution-Operation supervi - Utilities 8700-04590</t>
  </si>
  <si>
    <t>Compressor station expenses - Capitalized Utility Costs 8180-04599</t>
  </si>
  <si>
    <t>Distribution-Operation supervi - Capitalized Utility Costs 8700-04599</t>
  </si>
  <si>
    <t>Distribution-Other expenses - Capitalized Utility Costs 8800-04599</t>
  </si>
  <si>
    <t>Distribution-Rents - Capitalized Utility Costs 8810-04599</t>
  </si>
  <si>
    <t>Mains expenses - Capitalized Utility Costs 8560-04599</t>
  </si>
  <si>
    <t>Mains and Services Expenses - Vehicle Lease Payments 8740-03002</t>
  </si>
  <si>
    <t>Mains expenses - Capitalized transportation costs 8560-03003</t>
  </si>
  <si>
    <t>Distribution-Operation supervi - Capitalized transportation costs 8700-03003</t>
  </si>
  <si>
    <t>Mains and Services Expenses - Capitalized transportation costs 8740-03003</t>
  </si>
  <si>
    <t>Distribution-Measuring and reg - Capitalized transportation costs 8750-03003</t>
  </si>
  <si>
    <t>Meter and house regulator expe - Capitalized transportation costs 8780-03003</t>
  </si>
  <si>
    <t>Customer accounts-Meter readin - Capitalized transportation costs 9020-03003</t>
  </si>
  <si>
    <t>Mains expenses - Vehicle Expense 8560-03004</t>
  </si>
  <si>
    <t>Distribution-Operation supervi - Vehicle Expense 8700-03004</t>
  </si>
  <si>
    <t>Mains and Services Expenses - Vehicle Expense 8740-03004</t>
  </si>
  <si>
    <t>Distribution-Measuring and reg - Vehicle Expense 8750-03004</t>
  </si>
  <si>
    <t>Meter and house regulator expe - Vehicle Expense 8780-03004</t>
  </si>
  <si>
    <t>Customer accounts-Meter readin - Vehicle Expense 9020-03004</t>
  </si>
  <si>
    <t>Mains and Services Expenses - Equipment Lease 8740-04301</t>
  </si>
  <si>
    <t>Mains and Services Expenses - Heavy Equipment 8740-04302</t>
  </si>
  <si>
    <t>Mains expenses - Heavy Equipment 8560-04302</t>
  </si>
  <si>
    <t>Distribution-Operation supervi - Heavy Equipment 8700-04302</t>
  </si>
  <si>
    <t>Mains expenses - Heavy Equipment Capitalized 8560-04307</t>
  </si>
  <si>
    <t>Distribution-Operation supervi - Heavy Equipment Capitalized 8700-04307</t>
  </si>
  <si>
    <t>Mains and Services Expenses - Heavy Equipment Capitalized 8740-04307</t>
  </si>
  <si>
    <t>Mains expenses - Inventory Materials 8560-02001</t>
  </si>
  <si>
    <t>Mains and Services Expenses - Inventory Materials 8740-02001</t>
  </si>
  <si>
    <t>Mains expenses - Warehouse Loading Charge 8560-02004</t>
  </si>
  <si>
    <t>Mains and Services Expenses - Warehouse Loading Charge 8740-02004</t>
  </si>
  <si>
    <t>Odorization - Non-Inventory Supplies 8711-02005</t>
  </si>
  <si>
    <t>Mains and Services Expenses - Non-Inventory Supplies 8740-02005</t>
  </si>
  <si>
    <t>Distribution-Measuring and reg - Non-Inventory Supplies 8750-02005</t>
  </si>
  <si>
    <t>Distribution-Measuring and reg - Non-Inventory Supplies 8760-02005</t>
  </si>
  <si>
    <t>Distribution-Measuring and reg - Non-Inventory Supplies 8770-02005</t>
  </si>
  <si>
    <t>Meter and house regulator expe - Non-Inventory Supplies 8780-02005</t>
  </si>
  <si>
    <t>Customer installations expense - Non-Inventory Supplies 8790-02005</t>
  </si>
  <si>
    <t>Distribution-Other expenses - Non-Inventory Supplies 8800-02005</t>
  </si>
  <si>
    <t>Distribution-Rents - Non-Inventory Supplies 8810-02005</t>
  </si>
  <si>
    <t>Maintenance of measuring and r - Non-Inventory Supplies 8890-02005</t>
  </si>
  <si>
    <t>Maintenance of measuring and r - Non-Inventory Supplies 8900-02005</t>
  </si>
  <si>
    <t>Maintenance of measuring and r - Non-Inventory Supplies 8910-02005</t>
  </si>
  <si>
    <t>Distribution-Maintenance of ot - Non-Inventory Supplies 8940-02005</t>
  </si>
  <si>
    <t>Customer accounts-Meter readin - Non-Inventory Supplies 9020-02005</t>
  </si>
  <si>
    <t>Customer accounts-Customer rec - Non-Inventory Supplies 9030-02005</t>
  </si>
  <si>
    <t>Wells expenses - Non-Inventory Supplies 8160-02005</t>
  </si>
  <si>
    <t>Lines expenses - Non-Inventory Supplies 8170-02005</t>
  </si>
  <si>
    <t>Compressor station expenses - Non-Inventory Supplies 8180-02005</t>
  </si>
  <si>
    <t>Storage-Purification expenses - Non-Inventory Supplies 8210-02005</t>
  </si>
  <si>
    <t>Maintenance of compressor stat - Non-Inventory Supplies 8340-02005</t>
  </si>
  <si>
    <t>Mains expenses - Non-Inventory Supplies 8560-02005</t>
  </si>
  <si>
    <t>Transmission-Measuring and reg - Non-Inventory Supplies 8570-02005</t>
  </si>
  <si>
    <t>Transmission-Maintenance of me - Non-Inventory Supplies 8650-02005</t>
  </si>
  <si>
    <t>Distribution-Operation supervi - Non-Inventory Supplies 8700-02005</t>
  </si>
  <si>
    <t>Customer accounts-Operation su - Office Supplies 9010-05010</t>
  </si>
  <si>
    <t>Customer accounts-Customer rec - Office Supplies 9030-05010</t>
  </si>
  <si>
    <t>Customer service-Operating inf - Office Supplies 9090-05010</t>
  </si>
  <si>
    <t>Sales-Supervision - Office Supplies 9110-05010</t>
  </si>
  <si>
    <t>A&amp;G-Office supplies &amp; expense - Office Supplies 9210-05010</t>
  </si>
  <si>
    <t>Distribution-Operation supervi - Office Supplies 8700-05010</t>
  </si>
  <si>
    <t>Mains and Services Expenses - Office Supplies 8740-05010</t>
  </si>
  <si>
    <t>Meter and house regulator expe - Office Supplies 8780-05010</t>
  </si>
  <si>
    <t>Distribution-Other expenses - Office Supplies 8800-05010</t>
  </si>
  <si>
    <t>Distribution-Operation supervi - Software Maintenance 8700-04201</t>
  </si>
  <si>
    <t>Storage-Operation supervision  - Software Maintenance 8140-04201</t>
  </si>
  <si>
    <t>Distribution-Operation supervi - IT Equipment 8700-04212</t>
  </si>
  <si>
    <t>Distribution-Operation supervi - Monthly Lines and service 8700-05310</t>
  </si>
  <si>
    <t>Distribution-Operation supervi - Long Distance 8700-05312</t>
  </si>
  <si>
    <t>Distribution-Operation supervi - Toll Free Long Distance 8700-05314</t>
  </si>
  <si>
    <t>Distribution-Operation supervi - Measurement &amp; Meter Reading 8700-05323</t>
  </si>
  <si>
    <t>Distribution-Operation supervi - WAN/LAN/Internet Service 8700-05331</t>
  </si>
  <si>
    <t>Distribution-Operation supervi - Cellular, radio, pager charges 8700-05364</t>
  </si>
  <si>
    <t>Mains and Services Expenses - Cellular, radio, pager charges 8740-05364</t>
  </si>
  <si>
    <t>Distribution-Maintenance of ot - Cellular, radio, pager charges 8940-05364</t>
  </si>
  <si>
    <t>Distribution-Operation supervi - Cell service for MDT's, PC's, SCADA  8700-05376</t>
  </si>
  <si>
    <t>Meter and house regulator expe - Cell phone equipment and accessories 8780-05377</t>
  </si>
  <si>
    <t>Mains expenses - Cell phone equipment and accessories 8560-05377</t>
  </si>
  <si>
    <t>Distribution-Operation supervi - Cell phone equipment and accessories 8700-05377</t>
  </si>
  <si>
    <t>Mains and Services Expenses - Cell phone equipment and accessories 8740-05377</t>
  </si>
  <si>
    <t>Sales-Supervision - Capitalized Telecom Costs 9110-05399</t>
  </si>
  <si>
    <t>Meter and house regulator expe - Capitalized Telecom Costs 8780-05399</t>
  </si>
  <si>
    <t>Distribution-Maintenance of ot - Capitalized Telecom Costs 8940-05399</t>
  </si>
  <si>
    <t>Distribution-Operation supervi - Capitalized Telecom Costs 8700-05399</t>
  </si>
  <si>
    <t>Mains and Services Expenses - Capitalized Telecom Costs 8740-05399</t>
  </si>
  <si>
    <t>Sales-Demonstrating and sellin - Promo Other, Misc 9120-04021</t>
  </si>
  <si>
    <t>Sales-Supervision - Community Rel&amp;Trade Shows 9110-04040</t>
  </si>
  <si>
    <t>Sales-Demonstrating and sellin - Community Rel&amp;Trade Shows 9120-04040</t>
  </si>
  <si>
    <t>Sales-Advertising expenses - Community Rel&amp;Trade Shows 9130-04040</t>
  </si>
  <si>
    <t>Sales-Advertising expenses - Advertising 9130-04044</t>
  </si>
  <si>
    <t>Sales-Supervision - Customer Relations &amp; Assist 9110-04046</t>
  </si>
  <si>
    <t>Sales-Demonstrating and sellin - Customer Relations &amp; Assist 9120-04046</t>
  </si>
  <si>
    <t>Miscellaneous general expenses - Club Dues - Deductible 9302-05417</t>
  </si>
  <si>
    <t>Miscellaneous general expenses - Association Dues 9302-07510</t>
  </si>
  <si>
    <t>Distribution-Operation supervi - Postage/Delivery Services 8700-05111</t>
  </si>
  <si>
    <t>Mains and Services Expenses - Postage/Delivery Services 8740-05111</t>
  </si>
  <si>
    <t>Meter and house regulator expe - Postage/Delivery Services 8780-05111</t>
  </si>
  <si>
    <t>Distribution-Maintenance super - Postage/Delivery Services 8850-05111</t>
  </si>
  <si>
    <t>Customer accounts-Customer rec - Postage/Delivery Services 9030-05111</t>
  </si>
  <si>
    <t>A&amp;G-Office supplies &amp; expense - Postage/Delivery Services 9210-05111</t>
  </si>
  <si>
    <t>Customer accounts-Meter readin - Meals and Entertainment 9020-05411</t>
  </si>
  <si>
    <t>Customer accounts-Customer rec - Meals and Entertainment 9030-05411</t>
  </si>
  <si>
    <t>Customer service-Operating inf - Meals and Entertainment 9090-05411</t>
  </si>
  <si>
    <t>Sales-Supervision - Meals and Entertainment 9110-05411</t>
  </si>
  <si>
    <t>A&amp;G-Office supplies &amp; expense - Meals and Entertainment 9210-05411</t>
  </si>
  <si>
    <t>Mains expenses - Meals and Entertainment 8560-05411</t>
  </si>
  <si>
    <t>Distribution-Operation supervi - Meals and Entertainment 8700-05411</t>
  </si>
  <si>
    <t>Mains and Services Expenses - Meals and Entertainment 8740-05411</t>
  </si>
  <si>
    <t>Distribution-Measuring and reg - Meals and Entertainment 8750-05411</t>
  </si>
  <si>
    <t>Meter and house regulator expe - Meals and Entertainment 8780-05411</t>
  </si>
  <si>
    <t>Distribution-Other expenses - Meals and Entertainment 8800-05411</t>
  </si>
  <si>
    <t>Distribution-Operation supervi - Spousal &amp; Dependent Travel 8700-05412</t>
  </si>
  <si>
    <t>Customer accounts-Customer rec - Spousal &amp; Dependent Travel 9030-05412</t>
  </si>
  <si>
    <t>Sales-Supervision - Spousal &amp; Dependent Travel 9110-05412</t>
  </si>
  <si>
    <t>A&amp;G-Office supplies &amp; expense - Transportation 9210-05413</t>
  </si>
  <si>
    <t>Distribution-Operation supervi - Transportation 8700-05413</t>
  </si>
  <si>
    <t>Mains and Services Expenses - Transportation 8740-05413</t>
  </si>
  <si>
    <t>Meter and house regulator expe - Transportation 8780-05413</t>
  </si>
  <si>
    <t>Customer accounts-Meter readin - Transportation 9020-05413</t>
  </si>
  <si>
    <t>Customer accounts-Customer rec - Transportation 9030-05413</t>
  </si>
  <si>
    <t>Customer service-Operating inf - Transportation 9090-05413</t>
  </si>
  <si>
    <t>Sales-Supervision - Transportation 9110-05413</t>
  </si>
  <si>
    <t>Customer service-Operating inf - Lodging 9090-05414</t>
  </si>
  <si>
    <t>Sales-Supervision - Lodging 9110-05414</t>
  </si>
  <si>
    <t>A&amp;G-Office supplies &amp; expense - Lodging 9210-05414</t>
  </si>
  <si>
    <t>Mains expenses - Lodging 8560-05414</t>
  </si>
  <si>
    <t>Distribution-Operation supervi - Lodging 8700-05414</t>
  </si>
  <si>
    <t>Mains and Services Expenses - Lodging 8740-05414</t>
  </si>
  <si>
    <t>Meter and house regulator expe - Lodging 8780-05414</t>
  </si>
  <si>
    <t>Customer accounts-Meter readin - Lodging 9020-05414</t>
  </si>
  <si>
    <t>A&amp;G-Office supplies &amp; expense - Misc Employee Expense 9210-05419</t>
  </si>
  <si>
    <t>Distribution-Operation supervi - Misc Employee Expense 8700-05419</t>
  </si>
  <si>
    <t>Mains and Services Expenses - Misc Employee Expense 8740-05419</t>
  </si>
  <si>
    <t>Distribution-Operation supervi - Employee Development 8700-05420</t>
  </si>
  <si>
    <t>Distribution-Operation supervi - Training 8700-05421</t>
  </si>
  <si>
    <t>Mains and Services Expenses - Training 8740-05421</t>
  </si>
  <si>
    <t>A&amp;G-Office supplies &amp; expense - Training 9210-05421</t>
  </si>
  <si>
    <t>Distribution-Operation supervi - Safety Training 8700-05426</t>
  </si>
  <si>
    <t>A&amp;G-Injuries &amp; damages - Settlement 9250-05418</t>
  </si>
  <si>
    <t>Wells expenses - Contract Labor 8160-06111</t>
  </si>
  <si>
    <t>Compressor station expenses - Contract Labor 8180-06111</t>
  </si>
  <si>
    <t>Storage-Purification expenses - Contract Labor 8210-06111</t>
  </si>
  <si>
    <t>Storage-Maintenance of structu - Contract Labor 8310-06111</t>
  </si>
  <si>
    <t>Mains expenses - Contract Labor 8560-06111</t>
  </si>
  <si>
    <t>Distribution-Operation supervi - Contract Labor 8700-06111</t>
  </si>
  <si>
    <t>Mains and Services Expenses - Contract Labor 8740-06111</t>
  </si>
  <si>
    <t>Customer accounts-Meter readin - Contract Labor 9020-06111</t>
  </si>
  <si>
    <t>Customer accounts-Customer rec - Collection Fees 9030-06112</t>
  </si>
  <si>
    <t>A&amp;G-Outside services employed - Legal 9230-06121</t>
  </si>
  <si>
    <t>Customer accounts-Uncollectibl - Cust Uncol Acct-Write Off 9040-09927</t>
  </si>
  <si>
    <t>Customer service-Operating inf - Misc General Expense 9090-07590</t>
  </si>
  <si>
    <t>A&amp;G-Office supplies &amp; expense - Misc General Expense 9210-07590</t>
  </si>
  <si>
    <t>A&amp;G-Franchise requirements - Misc General Expense 9270-07590</t>
  </si>
  <si>
    <t>A&amp;G-Regulatory commission expe - Misc General Expense 9280-07590</t>
  </si>
  <si>
    <t>Storage-Operation supervision  - Misc General Expense 8140-07590</t>
  </si>
  <si>
    <t>Wells expenses - Misc General Expense 8160-07590</t>
  </si>
  <si>
    <t>Storage well royalties - Misc General Expense 8250-07590</t>
  </si>
  <si>
    <t>Distribution-Operation supervi - Misc General Expense 8700-07590</t>
  </si>
  <si>
    <t>Mains and Services Expenses - Misc General Expense 8740-07590</t>
  </si>
  <si>
    <t>Distribution-Measuring and reg - Misc General Expense 8750-07590</t>
  </si>
  <si>
    <t>A&amp;G-Office supplies &amp; expense - Vendor Comp Sales Tax 9210-07592</t>
  </si>
  <si>
    <t>Distribution-Operation supervi - Reimbursements 8700-09911</t>
  </si>
  <si>
    <t>Distribution-Operation supervi - PTO Accrual 8700-01010</t>
  </si>
  <si>
    <t>A&amp;G-Employee pensions and bene - RSU-Managment Incentive Plan 9260-07463</t>
  </si>
  <si>
    <t>A&amp;G-Employee pensions and bene - Service Awards 9260-07421</t>
  </si>
  <si>
    <t>Distribution-Operation supervi - Service Awards 8700-07421</t>
  </si>
  <si>
    <t>Distribution-Operation supervi - Uniforms 8700-07443</t>
  </si>
  <si>
    <t>Distribution-Operation supervi - Uniforms Capitalized 8700-07444</t>
  </si>
  <si>
    <t>A&amp;G-Employee pensions and bene - Capitalized Restricted Stock 9260-07450</t>
  </si>
  <si>
    <t>A&amp;G-Employee pensions and bene - Variable Pay &amp; Mgmt Incentive Plans 9260-07452</t>
  </si>
  <si>
    <t>A&amp;G-Employee pensions and bene - VPP &amp; MIP - Capital Credit 9260-07454</t>
  </si>
  <si>
    <t>A&amp;G-Employee pensions and bene - Restricted Stock - Long Term Incenti 9260-07458</t>
  </si>
  <si>
    <t>A&amp;G-Employee pensions and bene - RSU-Long Term Incentive Plan - Time  9260-07460</t>
  </si>
  <si>
    <t>A&amp;G-Employee pensions and bene - COLI CSV &amp; Premiums 9260-07487</t>
  </si>
  <si>
    <t>A&amp;G-Employee pensions and bene - NQ Retirement Cost 9260-07489</t>
  </si>
  <si>
    <t>A&amp;G-Employee pensions and bene - SERP Capitalized 9260-07490</t>
  </si>
  <si>
    <t>A&amp;G-Employee pensions and bene - Pension Benefits Variance 9260-01206</t>
  </si>
  <si>
    <t>A&amp;G-Employee pensions and bene - Medical Benefits Variance 9260-01252</t>
  </si>
  <si>
    <t>A&amp;G-Employee pensions and bene - RSP FACC Benefits Variance 9260-01264</t>
  </si>
  <si>
    <t>A&amp;G-Employee pensions and bene - LTD Benefits Variance 9260-01270</t>
  </si>
  <si>
    <t>A&amp;G-Injuries &amp; damages - Insurance Reserve 9250-07115</t>
  </si>
  <si>
    <t>Distribution-Operation supervi - Environmental &amp; Safety 8700-07120</t>
  </si>
  <si>
    <t>A&amp;G-Rents - Building Maintenance 9310-04582</t>
  </si>
  <si>
    <t>Distribution-Rents - Misc Rents 8810-04592</t>
  </si>
  <si>
    <t>Distribution-Operation supervi - Inventory Materials 8700-02001</t>
  </si>
  <si>
    <t>Distribution-Operation supervi - Warehouse Loading Charge 8700-02004</t>
  </si>
  <si>
    <t>A&amp;G-Maintenance of general pla - Offsite Storage 9320-04065</t>
  </si>
  <si>
    <t>Mains and Services Expenses - Monthly Lines and service 8740-05310</t>
  </si>
  <si>
    <t>Distribution-Operation supervi - Telecom Maintenance &amp; Repair 8700-05316</t>
  </si>
  <si>
    <t>Distribution-Operation supervi - Telephone Directory 8700-05317</t>
  </si>
  <si>
    <t>Distribution-Operation supervi - Required By Law, Safety 8700-04002</t>
  </si>
  <si>
    <t>Sales-Advertising expenses - Promo Other, Misc 9130-04021</t>
  </si>
  <si>
    <t>Distribution-Operation supervi - Community Rel&amp;Trade Shows 8700-04040</t>
  </si>
  <si>
    <t>Customer service-Miscellaneous - Customer Relations &amp; Assist 9100-04046</t>
  </si>
  <si>
    <t>Distribution-Operation supervi - Membership Fees 8700-05415</t>
  </si>
  <si>
    <t>Distribution-Operation supervi - Club Dues - Deductible 8700-05417</t>
  </si>
  <si>
    <t>Distribution-Operation supervi - Association Dues 8700-07510</t>
  </si>
  <si>
    <t>Distribution-Other expenses - Transportation 8800-05413</t>
  </si>
  <si>
    <t>Distribution-Other expenses - Lodging 8800-05414</t>
  </si>
  <si>
    <t>Customer accounts-Customer rec - Lodging 9030-05414</t>
  </si>
  <si>
    <t>A&amp;G-Outside services employed - Contract Labor 9230-06111</t>
  </si>
  <si>
    <t>Customer accounts-Customer rec - Bill Print Fees 9030-06116</t>
  </si>
  <si>
    <t>A&amp;G-Administrative &amp; general s - A&amp;G Overhead Clearing 9200-04863</t>
  </si>
  <si>
    <t>A&amp;G-Administrative &amp; general s - PTO Accrual 9200-01010</t>
  </si>
  <si>
    <t>Customer accounts-Operation su - Non-project Labor 9010-01000</t>
  </si>
  <si>
    <t>A&amp;G-Administrative &amp; general s - Capital Labor 9200-01001</t>
  </si>
  <si>
    <t>A&amp;G-Administrative &amp; general s - Capital Labor Contra 9200-01002</t>
  </si>
  <si>
    <t>A&amp;G-Administrative &amp; general s - O&amp;M Project Labor and Contra 9200-01006</t>
  </si>
  <si>
    <t>A&amp;G-Administrative &amp; general s - Capital Labor Transfer In 9200-01011</t>
  </si>
  <si>
    <t>A&amp;G-Administrative &amp; general s - Capital Labor Transfer Out 9200-01012</t>
  </si>
  <si>
    <t>A&amp;G-Administrative &amp; general s - Expense Labor Transfer Out 9200-01014</t>
  </si>
  <si>
    <t>A&amp;G-Office supplies &amp; expense - Building Maintenance 9210-04582</t>
  </si>
  <si>
    <t>A&amp;G-Office supplies &amp; expense - Utilities 9210-04590</t>
  </si>
  <si>
    <t>A&amp;G-Rents - Utilities 9310-04590</t>
  </si>
  <si>
    <t>A&amp;G-Office supplies &amp; expense - Vehicle Expense 9210-03004</t>
  </si>
  <si>
    <t>A&amp;G-Office supplies &amp; expense - Non-Inventory Supplies 9210-02005</t>
  </si>
  <si>
    <t>A&amp;G-Rents - Non-Inventory Supplies 9310-02005</t>
  </si>
  <si>
    <t>A&amp;G-Office supplies &amp; expense - Purchasing Card Charges 9210-02006</t>
  </si>
  <si>
    <t>A&amp;G-Maintenance of general pla - Software Maintenance 9320-04201</t>
  </si>
  <si>
    <t>A&amp;G-Office supplies &amp; expense - Software Maintenance 9210-04201</t>
  </si>
  <si>
    <t>A&amp;G-Office supplies &amp; expense - IT Equipment 9210-04212</t>
  </si>
  <si>
    <t>A&amp;G-Maintenance of general pla - IT Equipment 9320-04212</t>
  </si>
  <si>
    <t>A&amp;G-Office supplies &amp; expense - Monthly Lines and service 9210-05310</t>
  </si>
  <si>
    <t>A&amp;G-Office supplies &amp; expense - Long Distance 9210-05312</t>
  </si>
  <si>
    <t>A&amp;G-Office supplies &amp; expense - Toll Free Long Distance 9210-05314</t>
  </si>
  <si>
    <t>A&amp;G-Office supplies &amp; expense - Telecom Maintenance &amp; Repair 9210-05316</t>
  </si>
  <si>
    <t>A&amp;G-Office supplies &amp; expense - WAN/LAN/Internet Service 9210-05331</t>
  </si>
  <si>
    <t>A&amp;G-Office supplies &amp; expense - Cellular, radio, pager charges 9210-05364</t>
  </si>
  <si>
    <t>A&amp;G-Office supplies &amp; expense - Cell service for MDT's, PC's, SCADA  9210-05376</t>
  </si>
  <si>
    <t>A&amp;G-Office supplies &amp; expense - Cell phone equipment and accessories 9210-05377</t>
  </si>
  <si>
    <t>Customer accounts-Customer rec - Bank Service Charge 9030-04130</t>
  </si>
  <si>
    <t>A&amp;G-Office supplies &amp; expense - Public Relations 9210-04146</t>
  </si>
  <si>
    <t>A&amp;G-Office supplies &amp; expense - Membership Fees 9210-05415</t>
  </si>
  <si>
    <t>A&amp;G-Office supplies &amp; expense - Club Dues - Deductible 9210-05417</t>
  </si>
  <si>
    <t>Customer accounts-Operation su - Meals and Entertainment 9010-05411</t>
  </si>
  <si>
    <t>A&amp;G-Office supplies &amp; expense - Spousal &amp; Dependent Travel 9210-05412</t>
  </si>
  <si>
    <t>A&amp;G-Outside services employed - Transportation 9230-05413</t>
  </si>
  <si>
    <t>A&amp;G-Outside services employed - Lodging 9230-05414</t>
  </si>
  <si>
    <t>A&amp;G-Office supplies &amp; expense - Employee Development 9210-05420</t>
  </si>
  <si>
    <t>A&amp;G-Office supplies &amp; expense - Books &amp; Manuals 9210-05424</t>
  </si>
  <si>
    <t>A&amp;G-Administrative &amp; general s - Contract Labor 9200-06111</t>
  </si>
  <si>
    <t>A&amp;G-Office supplies &amp; expense - Contract Labor 9210-06111</t>
  </si>
  <si>
    <t>Mains expenses - Capital Labor Contra 8560-01002</t>
  </si>
  <si>
    <t>Mains expenses - Capital Labor Transfer In 8560-01011</t>
  </si>
  <si>
    <t>A&amp;G-Employee pensions and bene - Education Assistance Program 9260-07447</t>
  </si>
  <si>
    <t>A&amp;G-Employee pensions and bene - Exec Compensation-Other 9260-07453</t>
  </si>
  <si>
    <t>A&amp;G-Employee pensions and bene - Rabbi Trust Gain/Loss 9260-07486</t>
  </si>
  <si>
    <t>A&amp;G-Employee pensions and bene - COLI Loan Interest 9260-07488</t>
  </si>
  <si>
    <t>A&amp;G-Office supplies &amp; expense - Employee Broadcast and Publication 9210-07495</t>
  </si>
  <si>
    <t>A&amp;G-Injuries &amp; damages - Insurance-Other 9250-04070</t>
  </si>
  <si>
    <t>A&amp;G-Injuries &amp; damages - Insurance - D&amp;O 9250-07119</t>
  </si>
  <si>
    <t>A&amp;G-Injuries &amp; damages - Insurance - Public Liability 9250-07121</t>
  </si>
  <si>
    <t>A&amp;G-Office supplies &amp; expense - Building Lease/Rents 9210-04581</t>
  </si>
  <si>
    <t>A&amp;G-Office supplies &amp; expense - Equipment Lease 9210-04301</t>
  </si>
  <si>
    <t>A&amp;G-Office supplies &amp; expense - Heavy Equipment 9210-04302</t>
  </si>
  <si>
    <t>A&amp;G-Office supplies &amp; expense - Inventory Materials 9210-02001</t>
  </si>
  <si>
    <t>Miscellaneous general expenses - Office Supplies 9302-05010</t>
  </si>
  <si>
    <t>A&amp;G-Rents - Office Supplies 9310-05010</t>
  </si>
  <si>
    <t>A&amp;G-Office supplies &amp; expense - Offsite Storage 9210-04065</t>
  </si>
  <si>
    <t>A&amp;G-Rents - Software Maintenance 9310-04201</t>
  </si>
  <si>
    <t>Miscellaneous general expenses - Software Maintenance 9302-04201</t>
  </si>
  <si>
    <t>A&amp;G-Office supplies &amp; expense - Audio Conference 9210-05390</t>
  </si>
  <si>
    <t>A&amp;G-Office supplies &amp; expense - Promo Other, Misc 9210-04021</t>
  </si>
  <si>
    <t>A&amp;G-Office supplies &amp; expense - Community Rel&amp;Trade Shows 9210-04040</t>
  </si>
  <si>
    <t>Sales-Demonstrating and sellin - Advertising 9120-04044</t>
  </si>
  <si>
    <t>A&amp;G-Office supplies &amp; expense - Advertising 9210-04044</t>
  </si>
  <si>
    <t>A&amp;G-Office supplies &amp; expense - Customer Relations &amp; Assist 9210-04046</t>
  </si>
  <si>
    <t>Miscellaneous general expenses - Director's Fees 9302-04111</t>
  </si>
  <si>
    <t>Miscellaneous general expenses - Board Meeting Expenses 9302-04112</t>
  </si>
  <si>
    <t>Miscellaneous general expenses - Directors Retirement Expenses 9302-04113</t>
  </si>
  <si>
    <t>Miscellaneous general expenses - Newswire/Blast Fax/Mail List 9302-04120</t>
  </si>
  <si>
    <t>Miscellaneous general expenses - Inv Relations/Bnkg Inst 9302-04121</t>
  </si>
  <si>
    <t>Miscellaneous general expenses - Proxy Solicitation Exp 9302-04125</t>
  </si>
  <si>
    <t>Miscellaneous general expenses - Transfer Agent  Administration 9302-04126</t>
  </si>
  <si>
    <t>Miscellaneous general expenses - Tr &amp; Reg of Bonds/Debt Fee 9302-04127</t>
  </si>
  <si>
    <t>Miscellaneous general expenses - NYSE Fees &amp; Exps 9302-04129</t>
  </si>
  <si>
    <t>Miscellaneous general expenses - Analyst Activities 9302-04140</t>
  </si>
  <si>
    <t>A&amp;G-Office supplies &amp; expense - Analyst Activities 9210-04140</t>
  </si>
  <si>
    <t>Miscellaneous general expenses - Web Site 9302-04141</t>
  </si>
  <si>
    <t>A&amp;G-Office supplies &amp; expense - Web Site 9210-04141</t>
  </si>
  <si>
    <t>Miscellaneous general expenses - Printing/Slides/Graphics 9302-04145</t>
  </si>
  <si>
    <t>Miscellaneous general expenses - Membership Fees 9302-05415</t>
  </si>
  <si>
    <t>A&amp;G-Office supplies &amp; expense - Association Dues 9210-07510</t>
  </si>
  <si>
    <t>Miscellaneous general expenses - Postage/Delivery Services 9302-05111</t>
  </si>
  <si>
    <t>Miscellaneous general expenses - Meals and Entertainment 9302-05411</t>
  </si>
  <si>
    <t>Miscellaneous general expenses - Spousal &amp; Dependent Travel 9302-05412</t>
  </si>
  <si>
    <t>Miscellaneous general expenses - Transportation 9302-05413</t>
  </si>
  <si>
    <t>Miscellaneous general expenses - Lodging 9302-05414</t>
  </si>
  <si>
    <t>Miscellaneous general expenses - Employee Development 9302-05420</t>
  </si>
  <si>
    <t>Miscellaneous general expenses - Training 9302-05421</t>
  </si>
  <si>
    <t>Miscellaneous general expenses - Books &amp; Manuals 9302-05424</t>
  </si>
  <si>
    <t>A&amp;G-Office supplies &amp; expense - Safety Training 9210-05426</t>
  </si>
  <si>
    <t>A&amp;G-Outside services employed - Safety Training 9230-05426</t>
  </si>
  <si>
    <t>A&amp;G-Office supplies &amp; expense - Technical (Job Skills) Training 9210-05427</t>
  </si>
  <si>
    <t>A&amp;G-Office supplies &amp; expense - Computer Skills &amp; Systems Training 9210-05428</t>
  </si>
  <si>
    <t>A&amp;G-Office supplies &amp; expense - Work Environment Training 9210-05429</t>
  </si>
  <si>
    <t>Miscellaneous general expenses - Contract Labor 9302-06111</t>
  </si>
  <si>
    <t>A&amp;G-Rents - Contract Labor 9310-06111</t>
  </si>
  <si>
    <t>Miscellaneous general expenses - Legal 9302-06121</t>
  </si>
  <si>
    <t>Miscellaneous general expenses - Misc General Expense 9302-07590</t>
  </si>
  <si>
    <t>Acct-sub</t>
  </si>
  <si>
    <t>FERC</t>
  </si>
  <si>
    <t>Budget ----&gt;</t>
  </si>
  <si>
    <t>Forecast --------- &gt;</t>
  </si>
  <si>
    <t xml:space="preserve"> &lt;-------Budget</t>
  </si>
  <si>
    <t>allocation</t>
  </si>
  <si>
    <t>Base Year</t>
  </si>
  <si>
    <t>alloc from div 2</t>
  </si>
  <si>
    <t>alloc from div 12</t>
  </si>
  <si>
    <t>blended rate</t>
  </si>
  <si>
    <t/>
  </si>
  <si>
    <t>Fiscal 2015</t>
  </si>
  <si>
    <t>historical</t>
  </si>
  <si>
    <t>base</t>
  </si>
  <si>
    <t>Budget Only - Non-project Labor 0000-01000</t>
  </si>
  <si>
    <t>Budget Only - Capital Labor 0000-01001</t>
  </si>
  <si>
    <t>Budget Only - Capital Labor Contra 0000-01002</t>
  </si>
  <si>
    <t>Budget Only - Deferred Project Labor 0000-01003</t>
  </si>
  <si>
    <t>Budget Only - Deferred Project Labor Contra 0000-01004</t>
  </si>
  <si>
    <t>Budget Only - Pension Benefits Load 0000-01202</t>
  </si>
  <si>
    <t>A&amp;G-Employee pensions and bene - OPEB Benefits Load 9260-01203</t>
  </si>
  <si>
    <t>Budget Only - OPEB Benefits Load 0000-01203</t>
  </si>
  <si>
    <t>A&amp;G-Employee pensions and bene - OPEB Benefits Variance 9260-01207</t>
  </si>
  <si>
    <t>A&amp;G-Injuries &amp; damages - Workers Comp Benefits Variance 9250-01208</t>
  </si>
  <si>
    <t>A&amp;G-Injuries &amp; damages - Workers Comp Benefits Load 9250-01221</t>
  </si>
  <si>
    <t>Budget Only - Workers Comp Benefits Load 0000-01221</t>
  </si>
  <si>
    <t>Budget Only - Medical Benefits Load 0000-01251</t>
  </si>
  <si>
    <t>Budget Only - ESOP Benefits Load 0000-01257</t>
  </si>
  <si>
    <t>A&amp;G-Employee pensions and bene - ESOP Benefits Load 9260-01257</t>
  </si>
  <si>
    <t>A&amp;G-Employee pensions and bene - ESOP Benefits Variance 9260-01258</t>
  </si>
  <si>
    <t>A&amp;G-Employee pensions and bene - HSA Benefits Load 9260-01260</t>
  </si>
  <si>
    <t>Budget Only - HSA Benefits Load 0000-01260</t>
  </si>
  <si>
    <t>A&amp;G-Employee pensions and bene - HSA Benefits Variance 9260-01261</t>
  </si>
  <si>
    <t>Budget Only - RSP FACC Benefits Load 0000-01263</t>
  </si>
  <si>
    <t>A&amp;G-Employee pensions and bene - Life Benefits Load 9260-01266</t>
  </si>
  <si>
    <t>Budget Only - Life Benefits Load 0000-01266</t>
  </si>
  <si>
    <t>A&amp;G-Employee pensions and bene - Life Benefits Variance 9260-01267</t>
  </si>
  <si>
    <t>Budget Only - LTD Benefits Load 0000-01269</t>
  </si>
  <si>
    <t>Budget Only - Service Awards 0000-07421</t>
  </si>
  <si>
    <t>A&amp;G-Office supplies &amp; expense - Uniforms 9210-07443</t>
  </si>
  <si>
    <t>Budget Only - Uniforms 0000-07443</t>
  </si>
  <si>
    <t>Budget Only - Education Assistance Program 0000-07447</t>
  </si>
  <si>
    <t>Budget Only - Variable Pay &amp; Mgmt Incentive Plans 0000-07452</t>
  </si>
  <si>
    <t>Budget Only - Restricted Stock - Long Term Incenti 0000-07458</t>
  </si>
  <si>
    <t>Budget Only - RSU-Long Term Incentive Plan - Time  0000-07460</t>
  </si>
  <si>
    <t>Budget Only - RSU-Managment Incentive Plan 0000-07463</t>
  </si>
  <si>
    <t>Budget Only - COLI CSV &amp; Premiums 0000-07487</t>
  </si>
  <si>
    <t>Budget Only - COLI Loan Interest 0000-07488</t>
  </si>
  <si>
    <t>Budget Only - NQ Retirement Cost 0000-07489</t>
  </si>
  <si>
    <t>Budget Only - Employee Broadcast and Publication 0000-07495</t>
  </si>
  <si>
    <t>Miscellaneous general expenses - Misc Employee Welfare Exp 9302-07499</t>
  </si>
  <si>
    <t>Budget Only - Misc Employee Welfare Exp 0000-07499</t>
  </si>
  <si>
    <t>Budget Only - Blueflame Property Insurance 0000-04069</t>
  </si>
  <si>
    <t>Budget Only - Insurance-Other 0000-04070</t>
  </si>
  <si>
    <t>Budget Only - Insurance - D&amp;O 0000-07119</t>
  </si>
  <si>
    <t>Budget Only - Insurance - Public Liability 0000-07121</t>
  </si>
  <si>
    <t>Budget Only - Building Lease/Rents 0000-04581</t>
  </si>
  <si>
    <t>A&amp;G-Maintenance of general pla - Building Maintenance 9320-04582</t>
  </si>
  <si>
    <t>Budget Only - Building Maintenance 0000-04582</t>
  </si>
  <si>
    <t>Distribution-Other expenses - Utilities 8800-04590</t>
  </si>
  <si>
    <t>Budget Only - Utilities 0000-04590</t>
  </si>
  <si>
    <t>Budget Only - Vehicle Lease Payments 0000-03002</t>
  </si>
  <si>
    <t>Budget Only - Vehicle Expense 0000-03004</t>
  </si>
  <si>
    <t>Budget Only - Heavy Equipment 0000-04302</t>
  </si>
  <si>
    <t>Budget Only - Inventory Materials 0000-02001</t>
  </si>
  <si>
    <t>Budget Only - Non-Inventory Supplies 0000-02005</t>
  </si>
  <si>
    <t>Budget Only - Office Supplies 0000-05010</t>
  </si>
  <si>
    <t>Budget Only - Offsite Storage 0000-04065</t>
  </si>
  <si>
    <t>Budget Only - Software Maintenance 0000-04201</t>
  </si>
  <si>
    <t>A&amp;G-Outside services employed - Software Maintenance 9230-04201</t>
  </si>
  <si>
    <t>Budget Only - IT Equipment 0000-04212</t>
  </si>
  <si>
    <t>A&amp;G-Outside services employed - IT Equipment 9230-04212</t>
  </si>
  <si>
    <t>Budget Only - Monthly Lines and service 0000-05310</t>
  </si>
  <si>
    <t>Budget Only - Long Distance 0000-05312</t>
  </si>
  <si>
    <t>Budget Only - Toll Free Long Distance 0000-05314</t>
  </si>
  <si>
    <t>Budget Only - Telecom Maintenance &amp; Repair 0000-05316</t>
  </si>
  <si>
    <t>Budget Only - WAN/LAN/Internet Service 0000-05331</t>
  </si>
  <si>
    <t>Budget Only - Cellular, radio, pager charges 0000-05364</t>
  </si>
  <si>
    <t>Budget Only - Cell service for MDT's, PC's, SCADA  0000-05376</t>
  </si>
  <si>
    <t>Budget Only - Cell phone equipment and accessories 0000-05377</t>
  </si>
  <si>
    <t>Budget Only - Audio Conference 0000-05390</t>
  </si>
  <si>
    <t>Budget Only - Safety, Newspaper 0000-04001</t>
  </si>
  <si>
    <t>Budget Only - Safety 0000-04018</t>
  </si>
  <si>
    <t>Budget Only - Promo Other, Misc 0000-04021</t>
  </si>
  <si>
    <t>Budget Only - GCA Public Notice Publication 0000-04023</t>
  </si>
  <si>
    <t>Budget Only - Community Rel&amp;Trade Shows 0000-04040</t>
  </si>
  <si>
    <t>Budget Only - Advertising 0000-04044</t>
  </si>
  <si>
    <t>Budget Only - Customer Relations &amp; Assist 0000-04046</t>
  </si>
  <si>
    <t>Budget Only - Director's Fees 0000-04111</t>
  </si>
  <si>
    <t>Budget Only - Board Meeting Expenses 0000-04112</t>
  </si>
  <si>
    <t>Budget Only - Directors Retirement Expenses 0000-04113</t>
  </si>
  <si>
    <t>Budget Only - Newswire/Blast Fax/Mail List 0000-04120</t>
  </si>
  <si>
    <t>Budget Only - Inv Relations/Bnkg Inst 0000-04121</t>
  </si>
  <si>
    <t>Budget Only - Annual Report Design, Printing &amp; Dis 0000-04122</t>
  </si>
  <si>
    <t>Budget Only - Proxy Solicitation Exp 0000-04125</t>
  </si>
  <si>
    <t>Budget Only - Transfer Agent  Administration 0000-04126</t>
  </si>
  <si>
    <t>Budget Only - Tr &amp; Reg of Bonds/Debt Fee 0000-04127</t>
  </si>
  <si>
    <t>Budget Only - NYSE Fees &amp; Exps 0000-04129</t>
  </si>
  <si>
    <t>Budget Only - Bank Service Charge 0000-04130</t>
  </si>
  <si>
    <t>Budget Only - Analyst Activities 0000-04140</t>
  </si>
  <si>
    <t>Budget Only - Web Site 0000-04141</t>
  </si>
  <si>
    <t>Budget Only - Printing/Slides/Graphics 0000-04145</t>
  </si>
  <si>
    <t>Budget Only - Public Relations 0000-04146</t>
  </si>
  <si>
    <t>Budget Only - Membership Fees 0000-05415</t>
  </si>
  <si>
    <t>Budget Only - Club Dues - Nondeductible 0000-05416</t>
  </si>
  <si>
    <t>Budget Only - Club Dues - Deductible 0000-05417</t>
  </si>
  <si>
    <t>Budget Only - Association Dues 0000-07510</t>
  </si>
  <si>
    <t>Budget Only - Postage/Delivery Services 0000-05111</t>
  </si>
  <si>
    <t>A&amp;G-Administrative &amp; general s - Meals and Entertainment 9200-05411</t>
  </si>
  <si>
    <t>Budget Only - Meals and Entertainment 0000-05411</t>
  </si>
  <si>
    <t>Budget Only - Spousal &amp; Dependent Travel 0000-05412</t>
  </si>
  <si>
    <t>Budget Only - Transportation 0000-05413</t>
  </si>
  <si>
    <t>Customer accounts-Operation su - Transportation 9010-05413</t>
  </si>
  <si>
    <t>A&amp;G-Administrative &amp; general s - Transportation 9200-05413</t>
  </si>
  <si>
    <t>A&amp;G-Administrative &amp; general s - Lodging 9200-05414</t>
  </si>
  <si>
    <t>Budget Only - Lodging 0000-05414</t>
  </si>
  <si>
    <t>Customer accounts-Operation su - Lodging 9010-05414</t>
  </si>
  <si>
    <t>Budget Only - Misc Employee Expense 0000-05419</t>
  </si>
  <si>
    <t>Budget Only - Employee Development 0000-05420</t>
  </si>
  <si>
    <t>Budget Only - Books &amp; Manuals 0000-05424</t>
  </si>
  <si>
    <t>Budget Only - Regulatory Compliance Training 0000-05425</t>
  </si>
  <si>
    <t>Budget Only - Safety Training 0000-05426</t>
  </si>
  <si>
    <t>Budget Only - Technical (Job Skills) Training 0000-05427</t>
  </si>
  <si>
    <t>Budget Only - Computer Skills &amp; Systems Training 0000-05428</t>
  </si>
  <si>
    <t>Budget Only - Work Environment Training 0000-05429</t>
  </si>
  <si>
    <t>Budget Only - Gas Supplies Services 0000-05430</t>
  </si>
  <si>
    <t>Budget Only - Contract Labor 0000-06111</t>
  </si>
  <si>
    <t>A&amp;G-Maintenance of general pla - Contract Labor 9320-06111</t>
  </si>
  <si>
    <t>Budget Only - Legal 0000-06121</t>
  </si>
  <si>
    <t>Budget Only - A&amp;G Overhead Clearing 0000-04863</t>
  </si>
  <si>
    <t>Budget Only - Misc General Expense 0000-07590</t>
  </si>
  <si>
    <t>Actuals ----&gt;</t>
  </si>
  <si>
    <t xml:space="preserve"> &lt; -------Forecast</t>
  </si>
  <si>
    <t>Alloc %</t>
  </si>
  <si>
    <t>Benefits Load Factor</t>
  </si>
  <si>
    <t>Labor Factor</t>
  </si>
  <si>
    <t>Customer accounts-Operation su - Misc Employee Welfare Exp 9010-07499</t>
  </si>
  <si>
    <t>Customer accounts-Operation su - Non-Inventory Supplies 9010-02005</t>
  </si>
  <si>
    <t>Customer accounts-Operation su - IT Equipment 9010-04212</t>
  </si>
  <si>
    <t>Customer accounts-Operation su - Long Distance 9010-05312</t>
  </si>
  <si>
    <t>Customer accounts-Operation su - Cell phone equipment and accessories 9010-05377</t>
  </si>
  <si>
    <t>Customer accounts-Operation su - Membership Fees 9010-05415</t>
  </si>
  <si>
    <t>Customer accounts-Operation su - Spousal &amp; Dependent Travel 9010-05412</t>
  </si>
  <si>
    <t>Customer accounts-Operation su - Misc Employee Expense 9010-05419</t>
  </si>
  <si>
    <t>Customer accounts-Customer rec - Misc Employee Expense 9030-05419</t>
  </si>
  <si>
    <t>Customer accounts-Operation su - Employee Development 9010-05420</t>
  </si>
  <si>
    <t>Customer accounts-Customer rec - Employee Development 9030-05420</t>
  </si>
  <si>
    <t>Customer accounts-Customer rec - Books &amp; Manuals 9030-05424</t>
  </si>
  <si>
    <t>Customer accounts-Operation su - Contract Labor 9010-06111</t>
  </si>
  <si>
    <t>Customer accounts-Operation su - Misc General Expense 9010-07590</t>
  </si>
  <si>
    <t>Customer accounts-Customer rec - Misc General Expense 9030-07590</t>
  </si>
  <si>
    <t>checksum</t>
  </si>
  <si>
    <t>variance</t>
  </si>
  <si>
    <t>Maintenance of measuring and r - Building Maintenance 8910-04582</t>
  </si>
  <si>
    <t>Mains and Services Expenses - Railroad easements and crossings 8740-04585</t>
  </si>
  <si>
    <t>Distribution-Measuring and reg - Inventory Materials 8750-02001</t>
  </si>
  <si>
    <t>Distribution-Measuring and reg - Warehouse Loading Charge 8750-02004</t>
  </si>
  <si>
    <t>Distribution-Maint of mains - Non-Inventory Supplies 8870-02005</t>
  </si>
  <si>
    <t>Maintenance of services - Non-Inventory Supplies 8920-02005</t>
  </si>
  <si>
    <t>Mains expenses - Office Supplies 8560-05010</t>
  </si>
  <si>
    <t>Distribution-Measuring and reg - Office Supplies 8750-05010</t>
  </si>
  <si>
    <t>Customer accounts-Meter readin - AMI Tower Rent 9020-05351</t>
  </si>
  <si>
    <t>Distribution-Measuring and reg - Cellular, radio, pager charges 8750-05364</t>
  </si>
  <si>
    <t>Mains and Services Expenses - Safety 8740-04018</t>
  </si>
  <si>
    <t>Sales-Advertising expenses - Customer Relations &amp; Assist 9130-04046</t>
  </si>
  <si>
    <t>Sales-Supervision - Membership Fees 9110-05415</t>
  </si>
  <si>
    <t>Mains and Services Expenses - Membership Fees 8740-05415</t>
  </si>
  <si>
    <t>Distribution-Other expenses - Postage/Delivery Services 8800-05111</t>
  </si>
  <si>
    <t>Sales-Supervision - Postage/Delivery Services 9110-05111</t>
  </si>
  <si>
    <t>A&amp;G-Employee pensions and bene - Meals and Entertainment 9260-05411</t>
  </si>
  <si>
    <t>Other storage expenses-Operati - Meals and Entertainment 8410-05411</t>
  </si>
  <si>
    <t>Customer service-Operating inf - Spousal &amp; Dependent Travel 9090-05412</t>
  </si>
  <si>
    <t>A&amp;G-Employee pensions and bene - Lodging 9260-05414</t>
  </si>
  <si>
    <t>Other storage expenses-Operati - Lodging 8410-05414</t>
  </si>
  <si>
    <t>Meter and house regulator expe - Misc Employee Expense 8780-05419</t>
  </si>
  <si>
    <t>Customer service-Operating inf - Misc Employee Expense 9090-05419</t>
  </si>
  <si>
    <t>Distribution-Measuring and reg - Contract Labor 8750-06111</t>
  </si>
  <si>
    <t>Distribution-Measuring and reg - Contract Labor 8770-06111</t>
  </si>
  <si>
    <t>Distribution-Maint of mains - Contract Labor 8870-06111</t>
  </si>
  <si>
    <t>A&amp;G-Regulatory commission expe - Legal 9280-06121</t>
  </si>
  <si>
    <t>Distribution-Maint of mains - Misc General Expense 8870-07590</t>
  </si>
  <si>
    <t>Distribution-Maintenance of ot - Reimbursements 8940-09911</t>
  </si>
  <si>
    <t>Other storage expenses-Operati - Non-project Labor 8410-01000</t>
  </si>
  <si>
    <t>Maintenance of measuring and r - Expense Labor Accrual 8350-01008</t>
  </si>
  <si>
    <t>Other storage expenses-Operati - Expense Labor Accrual 8410-01008</t>
  </si>
  <si>
    <t>A&amp;G-Employee pensions and bene - Medical Benefits Projects 9260-01253</t>
  </si>
  <si>
    <t>A&amp;G-Employee pensions and bene - ESOP Benefits Projects 9260-01259</t>
  </si>
  <si>
    <t>A&amp;G-Employee pensions and bene - HSA Benefits Projects 9260-01262</t>
  </si>
  <si>
    <t>A&amp;G-Employee pensions and bene - RSP FACC Benefits Projects 9260-01265</t>
  </si>
  <si>
    <t>A&amp;G-Employee pensions and bene - Life Benefits Projects 9260-01268</t>
  </si>
  <si>
    <t>A&amp;G-Employee pensions and bene - LTD Benefits Projects 9260-01271</t>
  </si>
  <si>
    <t>A&amp;G-Employee pensions and bene - Pension Benefits Projects 9260-01291</t>
  </si>
  <si>
    <t>A&amp;G-Employee pensions and bene - OPEB Benefits Projects 9260-01292</t>
  </si>
  <si>
    <t>A&amp;G-Injuries &amp; damages - Workers Comp Benefits Projects 9250-01293</t>
  </si>
  <si>
    <t>Distribution-Measuring and reg - Misc Employee Welfare Exp 8750-07499</t>
  </si>
  <si>
    <t>Budget Only - Uniforms Capitalized 0000-07444</t>
  </si>
  <si>
    <t>Budget Only - Building Lease/Rents Capitalized 0000-04580</t>
  </si>
  <si>
    <t>Budget Only - Misc Rents 0000-04592</t>
  </si>
  <si>
    <t>Budget Only - Capitalized Utility Costs 0000-04599</t>
  </si>
  <si>
    <t>Budget Only - Vehicle Depreciation Capitalized 0000-03001</t>
  </si>
  <si>
    <t>Budget Only - Capitalized transportation costs 0000-03003</t>
  </si>
  <si>
    <t>Budget Only - Equipment Lease 0000-04301</t>
  </si>
  <si>
    <t>Budget Only - Heavy Equipment Capitalized 0000-04307</t>
  </si>
  <si>
    <t>Budget Only - Warehouse Loading Charge 0000-02004</t>
  </si>
  <si>
    <t>Budget Only - Capitalized Telecom Costs 0000-05399</t>
  </si>
  <si>
    <t>Budget Only - Operator Qualifications Training 0000-05422</t>
  </si>
  <si>
    <t>Budget Only - Insurance Capitalized 0000-04072</t>
  </si>
  <si>
    <t>Budget Only - Environmental &amp; Safety 0000-07120</t>
  </si>
  <si>
    <t>Budget Only - Capitalized Restricted Stock 0000-07450</t>
  </si>
  <si>
    <t>Budget Only - VPP &amp; MIP - Capital Credit 0000-07454</t>
  </si>
  <si>
    <t>Budget Only - SERP Capitalized 0000-07490</t>
  </si>
  <si>
    <t>Budget Only - Company Used Gas 0000-04801</t>
  </si>
  <si>
    <t>Budget Only - Telephone Directory 0000-05317</t>
  </si>
  <si>
    <t>Budget Only - Measurement &amp; Meter Reading 0000-05323</t>
  </si>
  <si>
    <t>Budget Only - AMI Tower Rent 0000-05351</t>
  </si>
  <si>
    <t>Budget Only - AMI Tower Fees 0000-05352</t>
  </si>
  <si>
    <t>Budget Only - Required By Law, Safety 0000-04002</t>
  </si>
  <si>
    <t>Budget Only - Collection Fees 0000-06112</t>
  </si>
  <si>
    <t>Budget Only - Bill Print Fees 0000-06116</t>
  </si>
  <si>
    <t>Budget Only - Vendor Comp Sales Tax 0000-07592</t>
  </si>
  <si>
    <t>Budget Only - Reimbursements 0000-09911</t>
  </si>
  <si>
    <t>Sales-Supervision - Long Distance 9110-05312</t>
  </si>
  <si>
    <t>Mains expenses - Transportation 8560-05413</t>
  </si>
  <si>
    <t>Customer accounts-Customer rec - Contract Labor 9030-06111</t>
  </si>
  <si>
    <t>more checksums</t>
  </si>
  <si>
    <t>O&amp;M by Cost Element</t>
  </si>
  <si>
    <t>Kentucky</t>
  </si>
  <si>
    <t>SSU</t>
  </si>
  <si>
    <t>Division General Office</t>
  </si>
  <si>
    <t>Total</t>
  </si>
  <si>
    <t>009 plus 091</t>
  </si>
  <si>
    <t>Base</t>
  </si>
  <si>
    <t>Test</t>
  </si>
  <si>
    <t>Difference</t>
  </si>
  <si>
    <t>Total O&amp;M Expenses</t>
  </si>
  <si>
    <t>RateMaking Adjustments:</t>
  </si>
  <si>
    <t>Advertising Adjustments</t>
  </si>
  <si>
    <t>Club Expenses</t>
  </si>
  <si>
    <t>Expense Report Exclusions</t>
  </si>
  <si>
    <t>Leases</t>
  </si>
  <si>
    <t>Grand Total</t>
  </si>
  <si>
    <t>Allocation %</t>
  </si>
  <si>
    <t>the green tabbed worksheets are Finrep retrieval models for the historical data at the account-subaccount level of detail</t>
  </si>
  <si>
    <t>the pink tabbed worksheets combine the historical months and budgeted months for use in forecasting the remaining months</t>
  </si>
  <si>
    <t>functional budgeted totals are distributed to account-subaccounts in the same proportion as the historical months</t>
  </si>
  <si>
    <t>the forecasted months are based on the corresponding month 12 months prior, some of which are historical and some are budgeted</t>
  </si>
  <si>
    <t>Benefits is calculated as a proportion of Labor, based on ratios formed from data of historical months</t>
  </si>
  <si>
    <t>Assumptions / Notes / Comments / Explanations</t>
  </si>
  <si>
    <t>The FERC account is stripped out so a table can be formed of values by FERC account for import to the revenue requirement model.</t>
  </si>
  <si>
    <t>Table of values by FERC account:</t>
  </si>
  <si>
    <t>Test Year</t>
  </si>
  <si>
    <t>x</t>
  </si>
  <si>
    <t>Allocated</t>
  </si>
  <si>
    <t>need to link</t>
  </si>
  <si>
    <t>to the calculated</t>
  </si>
  <si>
    <t>factors</t>
  </si>
  <si>
    <t>Before Allocations:</t>
  </si>
  <si>
    <t>acct 9220 will not show up here for Div 12</t>
  </si>
  <si>
    <t>acct 9220 will not show up here for Div 9</t>
  </si>
  <si>
    <t>acct 9220 will not show up here for Div 91</t>
  </si>
  <si>
    <t>A&amp;G-Office supplies &amp; expense - Safety 9210-04018</t>
  </si>
  <si>
    <t>Distribution-Measuring and reg - Capitalized Telecom Costs 8750-05399</t>
  </si>
  <si>
    <t>div 2</t>
  </si>
  <si>
    <t>div 12</t>
  </si>
  <si>
    <t>allocated total</t>
  </si>
  <si>
    <t>this variance is the result of actual allocations vs as calculated using a blended rate</t>
  </si>
  <si>
    <t>actual allocations</t>
  </si>
  <si>
    <t>this was calculated using a blended rate, simply for a sanity check</t>
  </si>
  <si>
    <t>once we have actuals for all months of the base, the variance will go away</t>
  </si>
  <si>
    <t>Div 2 gross expenses</t>
  </si>
  <si>
    <t>Div 12 gross expenses</t>
  </si>
  <si>
    <t>SSU Capital Credits</t>
  </si>
  <si>
    <t>pre-capitalization totals</t>
  </si>
  <si>
    <t>effective average cap rate</t>
  </si>
  <si>
    <t xml:space="preserve">net expense Restricted Stock Time Lapse </t>
  </si>
  <si>
    <t xml:space="preserve">net expense Restricted Stock Perf Based </t>
  </si>
  <si>
    <t>Capital Credits - combined</t>
  </si>
  <si>
    <t>Total Net expense - Restricted Stock</t>
  </si>
  <si>
    <t>Gross Expense - Restricted Stock</t>
  </si>
  <si>
    <t>effective cap rate - Restricted Stock</t>
  </si>
  <si>
    <t>Div</t>
  </si>
  <si>
    <t>Total VPP/MIP</t>
  </si>
  <si>
    <t>Total Restricted Stock</t>
  </si>
  <si>
    <t>these go with VPP &amp; MIP</t>
  </si>
  <si>
    <t>07452</t>
  </si>
  <si>
    <t>Variable Pay &amp; Mgmt Incentive Plans</t>
  </si>
  <si>
    <t>07454</t>
  </si>
  <si>
    <t>VPP &amp; MIP - Capital Credit</t>
  </si>
  <si>
    <t>all these go with Restricted Stock</t>
  </si>
  <si>
    <t>07450</t>
  </si>
  <si>
    <t>Capitalized Restricted Stock</t>
  </si>
  <si>
    <t>07456</t>
  </si>
  <si>
    <t>Restricted Stock -Long Term Incentive Plan - Time Lapse</t>
  </si>
  <si>
    <t>07457</t>
  </si>
  <si>
    <t>Restricted Stock - Management Incentive Plan</t>
  </si>
  <si>
    <t>07458</t>
  </si>
  <si>
    <t>Restricted Stock - Long Term Incentive Plan - Performance Based</t>
  </si>
  <si>
    <t>07460</t>
  </si>
  <si>
    <t>RSU-Long Term Incentive Plan - Time Lapse</t>
  </si>
  <si>
    <t>07463</t>
  </si>
  <si>
    <t>RSU-Managment Incentive Plan</t>
  </si>
  <si>
    <t>SSU effective average cap rate</t>
  </si>
  <si>
    <t>Capital Credits</t>
  </si>
  <si>
    <t>Restricted Stock Time Lapse - Capital Credits</t>
  </si>
  <si>
    <t>Total Restricted Stock  -Time Lapse</t>
  </si>
  <si>
    <t>Restricted Stock Perf Based - Capital Credits</t>
  </si>
  <si>
    <t>Total Restricted Stock-Performance Based</t>
  </si>
  <si>
    <t>Div 91 effective average cap rate</t>
  </si>
  <si>
    <t>Total Restricted Stock  - Time Lapse</t>
  </si>
  <si>
    <t>Total Restricted Stock  - Performance Based</t>
  </si>
  <si>
    <t>Div 9 effective average cap rate</t>
  </si>
  <si>
    <t>Combined for both Time-Lapse and Performance Based</t>
  </si>
  <si>
    <t>Time-Lapse</t>
  </si>
  <si>
    <t>Performance Based</t>
  </si>
  <si>
    <t>VPP &amp; MIP Plans</t>
  </si>
  <si>
    <t>Annual</t>
  </si>
  <si>
    <t>allocated</t>
  </si>
  <si>
    <t>description</t>
  </si>
  <si>
    <t>Totals</t>
  </si>
  <si>
    <t>amounts</t>
  </si>
  <si>
    <t>Total VPP &amp; MIP</t>
  </si>
  <si>
    <t>nothing to report</t>
  </si>
  <si>
    <t>Note</t>
  </si>
  <si>
    <t>Restricted Stock Plans</t>
  </si>
  <si>
    <t>Variable Pay &amp; Mgmt Incentive Plans - Expensed</t>
  </si>
  <si>
    <t>VPP &amp; MIP - Capitalized</t>
  </si>
  <si>
    <t>Variable Pay &amp; Mgmt Incentive Plans- Expensed</t>
  </si>
  <si>
    <t xml:space="preserve">MIP and VPP costs are recorded in the same subaccount on a combined basis.   </t>
  </si>
  <si>
    <t>Base Year and Test Year projections were not calculated on an individual plan basis.</t>
  </si>
  <si>
    <t>Restricted Stock Units - Time Lapse - Expensed</t>
  </si>
  <si>
    <t>RSU-LTIP - Time Lapse - Capitalized</t>
  </si>
  <si>
    <t>Total RSU-LTIP - Time Lapse</t>
  </si>
  <si>
    <t>Restricted Stock Units - Perf. Based - Expensed</t>
  </si>
  <si>
    <t>RSU-LTIP - Perf. Based - Capitalized</t>
  </si>
  <si>
    <t>Total RSU-LTIP - Perf. Based</t>
  </si>
  <si>
    <t>RSU-LTIP - Time Lapse</t>
  </si>
  <si>
    <t>RSU-LTIP - Perf. Based</t>
  </si>
  <si>
    <t>VPP &amp; MIP</t>
  </si>
  <si>
    <t>Variable Pay &amp; Management Incentive Plans</t>
  </si>
  <si>
    <t>Category</t>
  </si>
  <si>
    <t>Factor</t>
  </si>
  <si>
    <t>Allocation</t>
  </si>
  <si>
    <t>Incentive Compensation</t>
  </si>
  <si>
    <t>diff</t>
  </si>
  <si>
    <t>col 34 from FERC</t>
  </si>
  <si>
    <t>Rent</t>
  </si>
  <si>
    <t>Lab&amp;Ben</t>
  </si>
  <si>
    <t>Other</t>
  </si>
  <si>
    <t>Bad Debt</t>
  </si>
  <si>
    <t>total allocations</t>
  </si>
  <si>
    <t>Labor is grown by 3%</t>
  </si>
  <si>
    <t>these cols are used for tab D.1</t>
  </si>
  <si>
    <t>Customer accounts-Customer rec - Cell phone equipment and accessories 9030-05377</t>
  </si>
  <si>
    <t>Customer accounts-Operation su - Club Dues - Nondeductible 9010-05416</t>
  </si>
  <si>
    <t>Mains expenses - Misc Employee Welfare Exp 8560-07499</t>
  </si>
  <si>
    <t>Distribution-Operation supervi - Technical (Job Skills) Training 8700-05427</t>
  </si>
  <si>
    <t>Odorization - Inventory Materials 8711-02001</t>
  </si>
  <si>
    <t>Odorization - Warehouse Loading Charge 8711-02004</t>
  </si>
  <si>
    <t>Distribution-Operation supervi - Printing/Slides/Graphics 8700-04145</t>
  </si>
  <si>
    <t>Budget 2016</t>
  </si>
  <si>
    <t>Maintenance of measuring and r - Non-project Labor 8350-01000</t>
  </si>
  <si>
    <t>Mains and Services Expenses - O&amp;M Project Labor and Contra 8740-01006</t>
  </si>
  <si>
    <t>Mains and Services Expenses - Expense Labor Transfer Out 8740-01014</t>
  </si>
  <si>
    <t>Customer accounts-Customer rec - Uniforms 9030-07443</t>
  </si>
  <si>
    <t>Customer accounts-Customer rec - Uniforms Capitalized 9030-07444</t>
  </si>
  <si>
    <t>Sales-Supervision - Misc Employee Welfare Exp 9110-07499</t>
  </si>
  <si>
    <t>Distribution-Operation supervi - Damages 8700-07111</t>
  </si>
  <si>
    <t>Distribution load dispatching - Building Maintenance 8710-04582</t>
  </si>
  <si>
    <t>A&amp;G-Administrative &amp; general s - Utilities 9200-04590</t>
  </si>
  <si>
    <t>A&amp;G-Office supplies &amp; expense - Misc Rents 9210-04592</t>
  </si>
  <si>
    <t>A&amp;G-Rents - Misc Rents 9310-04592</t>
  </si>
  <si>
    <t>Distribution-Maintenance of st - Misc Rents 8860-04592</t>
  </si>
  <si>
    <t>Field measuring and regulating - Capitalized transportation costs 7560-03003</t>
  </si>
  <si>
    <t>Storage-Purification expenses - Capitalized transportation costs 8210-03003</t>
  </si>
  <si>
    <t>Transmission-Maintenance of me - Capitalized transportation costs 8650-03003</t>
  </si>
  <si>
    <t>Sales-Supervision - Capitalized transportation costs 9110-03003</t>
  </si>
  <si>
    <t>Sales-Supervision - Vehicle Expense 9110-03004</t>
  </si>
  <si>
    <t>Field measuring and regulating - Vehicle Expense 7560-03004</t>
  </si>
  <si>
    <t>Storage-Purification expenses - Vehicle Expense 8210-03004</t>
  </si>
  <si>
    <t>Transmission-Maintenance of me - Vehicle Expense 8650-03004</t>
  </si>
  <si>
    <t>Maintenance of measuring and r - Inventory Materials 8900-02001</t>
  </si>
  <si>
    <t>Distribution-Measuring and reg - Inventory Materials 8760-02001</t>
  </si>
  <si>
    <t>Distribution-Measuring and reg - Inventory Materials 8770-02001</t>
  </si>
  <si>
    <t>Maintenance of measuring and r - Warehouse Loading Charge 8900-02004</t>
  </si>
  <si>
    <t>Distribution-Measuring and reg - Warehouse Loading Charge 8760-02004</t>
  </si>
  <si>
    <t>Distribution-Measuring and reg - Warehouse Loading Charge 8770-02004</t>
  </si>
  <si>
    <t>Storage-Other expenses - Non-Inventory Supplies 8240-02005</t>
  </si>
  <si>
    <t>Maintenance of measuring and r - Non-Inventory Supplies 8350-02005</t>
  </si>
  <si>
    <t>A&amp;G-Property insurance - Non-Inventory Supplies 9240-02005</t>
  </si>
  <si>
    <t>Maintenance of meters and hous - Non-Inventory Supplies 8930-02005</t>
  </si>
  <si>
    <t>Customer accounts-Customer rec - Purchasing Card Charges 9030-02006</t>
  </si>
  <si>
    <t>Mains and Services Expenses - Parts 8740-04306</t>
  </si>
  <si>
    <t>Distribution-Maintenance of ot - Office Supplies 8940-05010</t>
  </si>
  <si>
    <t>Customer accounts-Meter readin - Office Supplies 9020-05010</t>
  </si>
  <si>
    <t>Customer service-Miscellaneous - Office Supplies 9100-05010</t>
  </si>
  <si>
    <t>Distribution-Rents - Office Supplies 8810-05010</t>
  </si>
  <si>
    <t>Customer accounts-Customer rec - Long Distance 9030-05312</t>
  </si>
  <si>
    <t>Miscellaneous general expenses - Long Distance 9302-05312</t>
  </si>
  <si>
    <t>Customer accounts-Customer rec - WAN/LAN/Internet Service 9030-05331</t>
  </si>
  <si>
    <t>Customer accounts-Meter readin - AMI Tower Fees 9020-05352</t>
  </si>
  <si>
    <t>Distribution-Measuring and reg - Cell phone equipment and accessories 8750-05377</t>
  </si>
  <si>
    <t>Customer accounts-Operation su - Community Rel&amp;Trade Shows 9010-04040</t>
  </si>
  <si>
    <t>Miscellaneous general expenses - Community Rel&amp;Trade Shows 9302-04040</t>
  </si>
  <si>
    <t>Sales-Supervision - Advertising 9110-04044</t>
  </si>
  <si>
    <t>Customer accounts-Operation su - Advertising 9010-04044</t>
  </si>
  <si>
    <t>A&amp;G-Office supplies &amp; expense - Board Meeting Expenses 9210-04112</t>
  </si>
  <si>
    <t>A&amp;G-General advertising expens - Tr &amp; Reg of Bonds/Debt Fee 9301-04127</t>
  </si>
  <si>
    <t>Miscellaneous general expenses - Reimbursement of Fraud Payments 9302-04135</t>
  </si>
  <si>
    <t>Customer accounts-Customer rec - Membership Fees 9030-05415</t>
  </si>
  <si>
    <t>Customer service-Operating inf - Membership Fees 9090-05415</t>
  </si>
  <si>
    <t>Customer accounts-Customer rec - Club Dues - Deductible 9030-05417</t>
  </si>
  <si>
    <t>A&amp;G-Maintenance of general pla - Association Dues 9320-07510</t>
  </si>
  <si>
    <t>Distribution-Operation supervi - Donations 8700-07520</t>
  </si>
  <si>
    <t>Sales-Supervision - Donations 9110-07520</t>
  </si>
  <si>
    <t>Customer accounts-Operation su - Postage/Delivery Services 9010-05111</t>
  </si>
  <si>
    <t>A&amp;G-Outside services employed - Postage/Delivery Services 9230-05111</t>
  </si>
  <si>
    <t>A&amp;G-Rents - Postage/Delivery Services 9310-05111</t>
  </si>
  <si>
    <t>Meter and house regulator expe - Spousal &amp; Dependent Travel 8780-05412</t>
  </si>
  <si>
    <t>Distribution-Measuring and reg - Lodging 8750-05414</t>
  </si>
  <si>
    <t>A&amp;G-Employee pensions and bene - Misc Employee Expense 9260-05419</t>
  </si>
  <si>
    <t>Sales-Supervision - Employee Development 9110-05420</t>
  </si>
  <si>
    <t>Customer accounts-Operation su - Training 9010-05421</t>
  </si>
  <si>
    <t>Distribution-Operation supervi - Operator Qualifications Training 8700-05422</t>
  </si>
  <si>
    <t>A&amp;G-Outside services employed - Books &amp; Manuals 9230-05424</t>
  </si>
  <si>
    <t>Distribution-Operation supervi - Regulatory Compliance Training 8700-05425</t>
  </si>
  <si>
    <t>A&amp;G-Outside services employed - Technical (Job Skills) Training 9230-05427</t>
  </si>
  <si>
    <t>A&amp;G-Employee pensions and bene - Technical (Job Skills) Training 9260-05427</t>
  </si>
  <si>
    <t>Distribution-Operation supervi - Work Environment Training 8700-05429</t>
  </si>
  <si>
    <t>A&amp;G-Office supplies &amp; expense - Gas Supplies Services 9210-05430</t>
  </si>
  <si>
    <t>Distribution-Measuring and reg - Contract Labor 8760-06111</t>
  </si>
  <si>
    <t>Distribution-Rents - Contract Labor 8810-06111</t>
  </si>
  <si>
    <t>Maintenance of measuring and r - Contract Labor 8910-06111</t>
  </si>
  <si>
    <t>Distribution-Maintenance of ot - Contract Labor 8940-06111</t>
  </si>
  <si>
    <t>A&amp;G-Office supplies &amp; expense - Collection Fees 9210-06112</t>
  </si>
  <si>
    <t>Meter and house regulator expe - Bill Print Fees 8780-06116</t>
  </si>
  <si>
    <t xml:space="preserve">                         Labor</t>
  </si>
  <si>
    <t xml:space="preserve">                         Benefits</t>
  </si>
  <si>
    <t xml:space="preserve">                         Employee Welfare</t>
  </si>
  <si>
    <t xml:space="preserve">                         Insurance</t>
  </si>
  <si>
    <t xml:space="preserve">                         Rent, Maint., &amp; Utilities</t>
  </si>
  <si>
    <t xml:space="preserve">                         Vehicles &amp; Equip</t>
  </si>
  <si>
    <t xml:space="preserve">                         Materials &amp; Supplies</t>
  </si>
  <si>
    <t xml:space="preserve">                         Information Technologies</t>
  </si>
  <si>
    <t xml:space="preserve">                         Telecom</t>
  </si>
  <si>
    <t xml:space="preserve">                         Marketing</t>
  </si>
  <si>
    <t xml:space="preserve">                         Directors &amp; Shareholders &amp;PR</t>
  </si>
  <si>
    <t xml:space="preserve">                         Dues &amp; Donations</t>
  </si>
  <si>
    <t xml:space="preserve">                         Print &amp; Postages</t>
  </si>
  <si>
    <t xml:space="preserve">                         Travel &amp; Entertainment</t>
  </si>
  <si>
    <t xml:space="preserve">                         Training</t>
  </si>
  <si>
    <t xml:space="preserve">                         Outside Services</t>
  </si>
  <si>
    <t xml:space="preserve">                         Miscellaneous</t>
  </si>
  <si>
    <t xml:space="preserve">                              Total O&amp;M Expenses Before Allocations</t>
  </si>
  <si>
    <t xml:space="preserve">     Customer accounts-Uncollectibl - Cust Uncol Acct-Write Off 9040-09927</t>
  </si>
  <si>
    <t xml:space="preserve">                         Provision for Bad Debt</t>
  </si>
  <si>
    <t xml:space="preserve">          Labor</t>
  </si>
  <si>
    <t xml:space="preserve">          Benefits</t>
  </si>
  <si>
    <t xml:space="preserve">          Employee Welfare</t>
  </si>
  <si>
    <t xml:space="preserve">          Insurance</t>
  </si>
  <si>
    <t xml:space="preserve">          Rent, Maint., &amp; Utilities</t>
  </si>
  <si>
    <t xml:space="preserve">          Vehicles &amp; Equip</t>
  </si>
  <si>
    <t xml:space="preserve">          Materials &amp; Supplies</t>
  </si>
  <si>
    <t xml:space="preserve">          Information Technologies</t>
  </si>
  <si>
    <t xml:space="preserve">          Telecom</t>
  </si>
  <si>
    <t xml:space="preserve">          Marketing</t>
  </si>
  <si>
    <t xml:space="preserve">          Dues &amp; Donations</t>
  </si>
  <si>
    <t xml:space="preserve">          Print &amp; Postages</t>
  </si>
  <si>
    <t xml:space="preserve">          Travel &amp; Entertainment</t>
  </si>
  <si>
    <t xml:space="preserve">          Training</t>
  </si>
  <si>
    <t xml:space="preserve">          Outside Services</t>
  </si>
  <si>
    <t xml:space="preserve">          Miscellaneous</t>
  </si>
  <si>
    <t xml:space="preserve">               Total O&amp;M Expenses Before Allocations</t>
  </si>
  <si>
    <t>checksums</t>
  </si>
  <si>
    <t>A&amp;G-Employee pensions and bene - Safety 9260-04018</t>
  </si>
  <si>
    <t>Customer service-Miscellaneous - Advertising 9100-04044</t>
  </si>
  <si>
    <t>Customer accounts-Meter readin - Cellular, radio, pager charges 9020-05364</t>
  </si>
  <si>
    <t>Customer service-Operating inf - Books &amp; Manuals 9090-05424</t>
  </si>
  <si>
    <t xml:space="preserve">               Miscellaneous general expenses - Misc General Expense 9302-07590</t>
  </si>
  <si>
    <t>Other storage expenses-Operati - Damages 8410-07111</t>
  </si>
  <si>
    <t>A&amp;G-Outside services employed - Misc Employee Welfare Exp 9230-07499</t>
  </si>
  <si>
    <t>Other fuel &amp; power for compres - Utilities 8550-04590</t>
  </si>
  <si>
    <t>Distribution-Operation supervi - Employee Broadcast and Publication 8700-07495</t>
  </si>
  <si>
    <t xml:space="preserve">               Mains and Services Expenses - Heavy Equipment 8740-04302</t>
  </si>
  <si>
    <t>A&amp;G-Office supplies &amp; expense - Regulatory Compliance Training 9210-05425</t>
  </si>
  <si>
    <t>Customer accounts-Meter readin - Capitalized Telecom Costs 9020-05399</t>
  </si>
  <si>
    <t>Budget 2015</t>
  </si>
  <si>
    <t xml:space="preserve"> 0</t>
  </si>
  <si>
    <t>Atmos Energy Corporation - Kentucky</t>
  </si>
  <si>
    <t>Development of Inflation Factor</t>
  </si>
  <si>
    <t>Description:</t>
  </si>
  <si>
    <t>CPI: Urban Consumer - All Items, (Index 1982-84=100, SA)</t>
  </si>
  <si>
    <t>Year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</si>
  <si>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</si>
  <si>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</si>
  <si>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</si>
  <si>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</si>
  <si>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</si>
  <si>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</si>
  <si>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</si>
  <si>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</si>
  <si>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</si>
  <si>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</si>
  <si>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</si>
  <si>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HALF1</t>
  </si>
  <si>
    <t>HALF2</t>
  </si>
  <si>
    <t>Inflation%</t>
  </si>
  <si>
    <t>year</t>
  </si>
  <si>
    <t>Annual Rate</t>
  </si>
  <si>
    <t>Average Annual Inflation Rate</t>
  </si>
  <si>
    <t>Source:  Table 10, Midwest Urban, Size D</t>
  </si>
  <si>
    <t>http://www.bls.gov/cpi/cpi_dr.htm#2011</t>
  </si>
  <si>
    <t>Escalation Factors</t>
  </si>
  <si>
    <t>Budget</t>
  </si>
  <si>
    <t>General Increase</t>
  </si>
  <si>
    <t>CPI</t>
  </si>
  <si>
    <t>Misc Rents - 04592</t>
  </si>
  <si>
    <t>Refurbished Meters - 04595</t>
  </si>
  <si>
    <t>Use 05364 Cell service-all others - 05375</t>
  </si>
  <si>
    <t>Monthly Lines and service - 05310</t>
  </si>
  <si>
    <t>AMI Tower Rent - 05351</t>
  </si>
  <si>
    <t>Use 05364 Cell svc-field tech supervisors - 05374</t>
  </si>
  <si>
    <t>Safety, Newspaper - 04001</t>
  </si>
  <si>
    <t>Workers Comp Benefits Cap Credit - 01225</t>
  </si>
  <si>
    <t>Atmos Energy Corporation</t>
  </si>
  <si>
    <t>Service Area</t>
  </si>
  <si>
    <t>Operation &amp; Maintenance Expenses</t>
  </si>
  <si>
    <t>SS Controller - Miscellaneous - CC1903</t>
  </si>
  <si>
    <t>(See cell P39, RevReq model C.2.2 B02)</t>
  </si>
  <si>
    <t>Expense Billings</t>
  </si>
  <si>
    <t>O&amp;M - Total Operation &amp; Maintenance Expense</t>
  </si>
  <si>
    <t>Regulatory Asset Amortizations</t>
  </si>
  <si>
    <t xml:space="preserve">               Video Conference - 05380</t>
  </si>
  <si>
    <t>Removal of T&amp;E mgmt</t>
  </si>
  <si>
    <t>the blue tabbed worksheets are Finrep retrieval models for the FY2016 budget data at the functional group level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</si>
</sst>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_);\(0\)"/>
    <numFmt numFmtId="166" formatCode="0.0%"/>
    <numFmt numFmtId="167" formatCode="#,##0.0"/>
    <numFmt numFmtId="168" formatCode="General;;"/>
    <numFmt numFmtId="169" formatCode="0.000%"/>
    <numFmt numFmtId="170" formatCode="0.00_)"/>
    <numFmt numFmtId="171" formatCode="_(&quot;$&quot;* #,##0_);_(&quot;$&quot;* \(#,##0\);_(&quot;$&quot;* &quot;-&quot;??_);_(@_)"/>
  </numFmts>
  <fonts count="6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rgb="FF0000CC"/>
      <name val="Arial"/>
      <family val="2"/>
    </font>
    <font>
      <sz val="10"/>
      <name val="Arial"/>
      <family val="2"/>
    </font>
    <font>
      <sz val="10"/>
      <color rgb="FF0000FF"/>
      <name val="Arial"/>
      <family val="2"/>
    </font>
    <font>
      <b/>
      <sz val="16"/>
      <name val="Arial"/>
      <family val="2"/>
    </font>
    <font>
      <b/>
      <sz val="10"/>
      <color rgb="FF0000FF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b/>
      <u/>
      <sz val="10"/>
      <color indexed="10"/>
      <name val="Arial"/>
      <family val="2"/>
    </font>
    <font>
      <sz val="9"/>
      <name val="Times New Roman"/>
      <family val="1"/>
    </font>
    <font>
      <b/>
      <i/>
      <u/>
      <sz val="10"/>
      <name val="Arial"/>
      <family val="2"/>
    </font>
    <font>
      <sz val="10"/>
      <color indexed="18"/>
      <name val="Arial"/>
      <family val="2"/>
    </font>
    <font>
      <sz val="12"/>
      <name val="Tms Rmn"/>
    </font>
    <font>
      <b/>
      <sz val="11"/>
      <color indexed="12"/>
      <name val="Arial"/>
      <family val="2"/>
    </font>
    <font>
      <sz val="11"/>
      <color indexed="12"/>
      <name val="Book Antiqua"/>
      <family val="1"/>
    </font>
    <font>
      <sz val="11"/>
      <name val="??"/>
      <family val="3"/>
      <charset val="129"/>
    </font>
    <font>
      <sz val="8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8"/>
      <name val="Palatino"/>
    </font>
    <font>
      <sz val="10"/>
      <color indexed="12"/>
      <name val="Arial"/>
      <family val="2"/>
    </font>
    <font>
      <b/>
      <sz val="12"/>
      <name val="Tms Rmn"/>
    </font>
    <font>
      <b/>
      <sz val="22"/>
      <color indexed="16"/>
      <name val="Arial"/>
      <family val="2"/>
    </font>
    <font>
      <sz val="7"/>
      <name val="Small Fonts"/>
      <family val="2"/>
    </font>
    <font>
      <sz val="12"/>
      <color indexed="62"/>
      <name val="Arial"/>
      <family val="2"/>
    </font>
    <font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name val="MS Sans Serif"/>
      <family val="2"/>
    </font>
    <font>
      <b/>
      <sz val="16"/>
      <color indexed="16"/>
      <name val="Arial"/>
      <family val="2"/>
    </font>
    <font>
      <sz val="12"/>
      <color indexed="13"/>
      <name val="Tms Rmn"/>
    </font>
    <font>
      <b/>
      <sz val="18"/>
      <name val="Palatino"/>
    </font>
    <font>
      <sz val="8"/>
      <color indexed="12"/>
      <name val="Arial"/>
      <family val="2"/>
    </font>
    <font>
      <sz val="12"/>
      <name val="新細明體"/>
      <family val="1"/>
      <charset val="136"/>
    </font>
    <font>
      <sz val="10"/>
      <color rgb="FFFF0000"/>
      <name val="Arial"/>
      <family val="2"/>
    </font>
    <font>
      <u/>
      <sz val="10"/>
      <name val="Arial"/>
      <family val="2"/>
    </font>
    <font>
      <sz val="12"/>
      <name val="Helvetica-Narrow"/>
      <family val="2"/>
    </font>
    <font>
      <sz val="9"/>
      <name val="Arial"/>
      <family val="2"/>
    </font>
    <font>
      <b/>
      <sz val="10"/>
      <color rgb="FFFF0000"/>
      <name val="Arial"/>
      <family val="2"/>
    </font>
    <font>
      <sz val="10"/>
      <color theme="5"/>
      <name val="Arial"/>
      <family val="2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sz val="12"/>
      <color theme="1"/>
      <name val="Arial"/>
      <family val="2"/>
    </font>
    <font>
      <sz val="10"/>
      <name val="Arial"/>
      <family val="2"/>
    </font>
    <font>
      <b/>
      <sz val="18"/>
      <color indexed="62"/>
      <name val="Arial"/>
      <family val="2"/>
    </font>
    <font>
      <sz val="18"/>
      <color indexed="62"/>
      <name val="Arial"/>
      <family val="2"/>
    </font>
    <font>
      <b/>
      <sz val="10"/>
      <color indexed="9"/>
      <name val="Arial"/>
      <family val="2"/>
    </font>
    <font>
      <b/>
      <sz val="10"/>
      <color indexed="13"/>
      <name val="Arial"/>
      <family val="2"/>
    </font>
    <font>
      <b/>
      <sz val="20"/>
      <color indexed="62"/>
      <name val="Arial"/>
      <family val="2"/>
    </font>
    <font>
      <b/>
      <sz val="14"/>
      <color indexed="10"/>
      <name val="Arial"/>
      <family val="2"/>
    </font>
    <font>
      <b/>
      <i/>
      <sz val="16"/>
      <name val="Helv"/>
    </font>
    <font>
      <b/>
      <i/>
      <sz val="10"/>
      <color indexed="8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sz val="10"/>
      <name val="Arial"/>
    </font>
  </fonts>
  <fills count="21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62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104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" fillId="0" borderId="0"/>
    <xf numFmtId="43" fontId="4" fillId="0" borderId="0" applyFont="0" applyFill="0" applyBorder="0" applyAlignment="0" applyProtection="0"/>
    <xf numFmtId="0" fontId="4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5" fillId="8" borderId="6">
      <alignment horizontal="center" vertical="center"/>
    </xf>
    <xf numFmtId="3" fontId="17" fillId="9" borderId="0" applyBorder="0">
      <alignment horizontal="right"/>
      <protection locked="0"/>
    </xf>
    <xf numFmtId="0" fontId="18" fillId="0" borderId="0" applyNumberFormat="0" applyFill="0" applyBorder="0" applyAlignment="0" applyProtection="0"/>
    <xf numFmtId="0" fontId="19" fillId="0" borderId="0">
      <alignment horizontal="left" vertical="center" indent="1"/>
    </xf>
    <xf numFmtId="8" fontId="20" fillId="0" borderId="7">
      <protection locked="0"/>
    </xf>
    <xf numFmtId="0" fontId="18" fillId="0" borderId="0"/>
    <xf numFmtId="0" fontId="18" fillId="0" borderId="8"/>
    <xf numFmtId="6" fontId="21" fillId="0" borderId="0">
      <protection locked="0"/>
    </xf>
    <xf numFmtId="0" fontId="22" fillId="0" borderId="0" applyNumberFormat="0">
      <protection locked="0"/>
    </xf>
    <xf numFmtId="167" fontId="5" fillId="10" borderId="0" applyFill="0" applyBorder="0" applyProtection="0"/>
    <xf numFmtId="0" fontId="4" fillId="0" borderId="0">
      <protection locked="0"/>
    </xf>
    <xf numFmtId="38" fontId="22" fillId="11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0" borderId="4" applyNumberFormat="0" applyAlignment="0" applyProtection="0">
      <alignment horizontal="left" vertical="center"/>
    </xf>
    <xf numFmtId="0" fontId="24" fillId="0" borderId="1">
      <alignment horizontal="left" vertical="center"/>
    </xf>
    <xf numFmtId="0" fontId="25" fillId="0" borderId="0">
      <alignment horizontal="center"/>
    </xf>
    <xf numFmtId="0" fontId="4" fillId="0" borderId="0">
      <protection locked="0"/>
    </xf>
    <xf numFmtId="0" fontId="4" fillId="0" borderId="0">
      <protection locked="0"/>
    </xf>
    <xf numFmtId="0" fontId="26" fillId="0" borderId="9" applyNumberFormat="0" applyFill="0" applyAlignment="0" applyProtection="0"/>
    <xf numFmtId="10" fontId="22" fillId="12" borderId="10" applyNumberFormat="0" applyBorder="0" applyAlignment="0" applyProtection="0"/>
    <xf numFmtId="0" fontId="27" fillId="13" borderId="8"/>
    <xf numFmtId="0" fontId="28" fillId="0" borderId="0" applyNumberFormat="0">
      <alignment horizontal="left"/>
    </xf>
    <xf numFmtId="37" fontId="29" fillId="0" borderId="0"/>
    <xf numFmtId="3" fontId="22" fillId="11" borderId="0" applyNumberForma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4" fillId="0" borderId="0"/>
    <xf numFmtId="43" fontId="30" fillId="0" borderId="0"/>
    <xf numFmtId="4" fontId="31" fillId="14" borderId="0">
      <alignment horizontal="right"/>
    </xf>
    <xf numFmtId="0" fontId="32" fillId="14" borderId="0">
      <alignment horizontal="right"/>
    </xf>
    <xf numFmtId="0" fontId="33" fillId="14" borderId="11"/>
    <xf numFmtId="0" fontId="33" fillId="0" borderId="0" applyBorder="0">
      <alignment horizontal="centerContinuous"/>
    </xf>
    <xf numFmtId="0" fontId="34" fillId="0" borderId="0" applyBorder="0">
      <alignment horizontal="centerContinuous"/>
    </xf>
    <xf numFmtId="10" fontId="4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18" fillId="0" borderId="0"/>
    <xf numFmtId="0" fontId="36" fillId="0" borderId="0" applyNumberFormat="0">
      <alignment horizontal="left"/>
    </xf>
    <xf numFmtId="0" fontId="18" fillId="0" borderId="8"/>
    <xf numFmtId="0" fontId="37" fillId="15" borderId="0"/>
    <xf numFmtId="168" fontId="38" fillId="0" borderId="0">
      <alignment horizontal="center"/>
    </xf>
    <xf numFmtId="0" fontId="27" fillId="0" borderId="12"/>
    <xf numFmtId="0" fontId="27" fillId="0" borderId="8"/>
    <xf numFmtId="37" fontId="22" fillId="16" borderId="0" applyNumberFormat="0" applyBorder="0" applyAlignment="0" applyProtection="0"/>
    <xf numFmtId="37" fontId="22" fillId="0" borderId="0"/>
    <xf numFmtId="3" fontId="39" fillId="0" borderId="9" applyProtection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2" fillId="0" borderId="0"/>
    <xf numFmtId="0" fontId="2" fillId="0" borderId="0"/>
    <xf numFmtId="0" fontId="50" fillId="0" borderId="0"/>
    <xf numFmtId="44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37" fontId="43" fillId="0" borderId="0" applyProtection="0"/>
    <xf numFmtId="43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170" fontId="57" fillId="0" borderId="0"/>
    <xf numFmtId="40" fontId="31" fillId="14" borderId="0">
      <alignment horizontal="right"/>
    </xf>
    <xf numFmtId="0" fontId="58" fillId="12" borderId="0">
      <alignment horizontal="center"/>
    </xf>
    <xf numFmtId="0" fontId="59" fillId="0" borderId="0" applyBorder="0">
      <alignment horizontal="centerContinuous"/>
    </xf>
    <xf numFmtId="0" fontId="60" fillId="0" borderId="0" applyBorder="0">
      <alignment horizontal="centerContinuous"/>
    </xf>
    <xf numFmtId="9" fontId="48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7" fontId="43" fillId="0" borderId="0" applyProtection="0"/>
    <xf numFmtId="0" fontId="1" fillId="0" borderId="0"/>
    <xf numFmtId="43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9" fontId="48" fillId="0" borderId="0" applyFont="0" applyFill="0" applyBorder="0" applyAlignment="0" applyProtection="0"/>
    <xf numFmtId="37" fontId="43" fillId="0" borderId="0" applyProtection="0"/>
    <xf numFmtId="43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37" fontId="43" fillId="0" borderId="0" applyProtection="0"/>
    <xf numFmtId="0" fontId="61" fillId="0" borderId="0"/>
  </cellStyleXfs>
  <cellXfs count="239">
    <xf numFmtId="0" fontId="0" fillId="0" borderId="0" xfId="0"/>
    <xf numFmtId="164" fontId="0" fillId="0" borderId="0" xfId="1" applyNumberFormat="1" applyFont="1"/>
    <xf numFmtId="10" fontId="0" fillId="0" borderId="0" xfId="2" applyNumberFormat="1" applyFont="1"/>
    <xf numFmtId="37" fontId="0" fillId="0" borderId="0" xfId="1" applyNumberFormat="1" applyFont="1"/>
    <xf numFmtId="37" fontId="0" fillId="0" borderId="0" xfId="0" applyNumberFormat="1"/>
    <xf numFmtId="0" fontId="0" fillId="0" borderId="0" xfId="0" quotePrefix="1"/>
    <xf numFmtId="164" fontId="0" fillId="0" borderId="0" xfId="1" quotePrefix="1" applyNumberFormat="1" applyFont="1"/>
    <xf numFmtId="0" fontId="0" fillId="0" borderId="0" xfId="0" quotePrefix="1" applyAlignment="1">
      <alignment horizontal="center"/>
    </xf>
    <xf numFmtId="0" fontId="5" fillId="0" borderId="0" xfId="0" quotePrefix="1" applyFont="1" applyFill="1"/>
    <xf numFmtId="0" fontId="5" fillId="0" borderId="0" xfId="0" quotePrefix="1" applyFont="1"/>
    <xf numFmtId="0" fontId="0" fillId="2" borderId="0" xfId="0" applyFill="1"/>
    <xf numFmtId="165" fontId="0" fillId="0" borderId="0" xfId="0" applyNumberFormat="1" applyAlignment="1">
      <alignment horizontal="center"/>
    </xf>
    <xf numFmtId="0" fontId="6" fillId="0" borderId="0" xfId="0" applyFont="1"/>
    <xf numFmtId="0" fontId="4" fillId="0" borderId="0" xfId="3" applyFont="1"/>
    <xf numFmtId="0" fontId="7" fillId="0" borderId="0" xfId="3" applyFont="1"/>
    <xf numFmtId="164" fontId="0" fillId="0" borderId="0" xfId="0" applyNumberFormat="1"/>
    <xf numFmtId="164" fontId="0" fillId="3" borderId="0" xfId="1" applyNumberFormat="1" applyFont="1" applyFill="1"/>
    <xf numFmtId="3" fontId="0" fillId="0" borderId="0" xfId="0" applyNumberFormat="1"/>
    <xf numFmtId="10" fontId="0" fillId="0" borderId="0" xfId="2" applyNumberFormat="1" applyFont="1" applyAlignment="1">
      <alignment horizontal="right"/>
    </xf>
    <xf numFmtId="164" fontId="0" fillId="0" borderId="0" xfId="0" applyNumberFormat="1" applyFill="1"/>
    <xf numFmtId="0" fontId="8" fillId="0" borderId="0" xfId="0" applyFont="1" applyAlignment="1">
      <alignment horizontal="center"/>
    </xf>
    <xf numFmtId="164" fontId="0" fillId="0" borderId="0" xfId="1" quotePrefix="1" applyNumberFormat="1" applyFont="1" applyAlignment="1">
      <alignment horizontal="right"/>
    </xf>
    <xf numFmtId="164" fontId="0" fillId="0" borderId="0" xfId="1" applyNumberFormat="1" applyFont="1" applyAlignment="1">
      <alignment horizontal="right"/>
    </xf>
    <xf numFmtId="37" fontId="5" fillId="3" borderId="0" xfId="0" applyNumberFormat="1" applyFont="1" applyFill="1"/>
    <xf numFmtId="37" fontId="0" fillId="3" borderId="0" xfId="0" applyNumberFormat="1" applyFill="1"/>
    <xf numFmtId="37" fontId="5" fillId="3" borderId="0" xfId="0" applyNumberFormat="1" applyFont="1" applyFill="1" applyAlignment="1">
      <alignment horizontal="right"/>
    </xf>
    <xf numFmtId="37" fontId="5" fillId="5" borderId="0" xfId="0" applyNumberFormat="1" applyFont="1" applyFill="1"/>
    <xf numFmtId="37" fontId="0" fillId="5" borderId="0" xfId="0" applyNumberFormat="1" applyFill="1"/>
    <xf numFmtId="10" fontId="5" fillId="6" borderId="0" xfId="2" applyNumberFormat="1" applyFont="1" applyFill="1"/>
    <xf numFmtId="0" fontId="0" fillId="6" borderId="0" xfId="0" applyFill="1"/>
    <xf numFmtId="37" fontId="5" fillId="6" borderId="0" xfId="0" applyNumberFormat="1" applyFont="1" applyFill="1" applyAlignment="1">
      <alignment horizontal="right"/>
    </xf>
    <xf numFmtId="164" fontId="0" fillId="0" borderId="2" xfId="1" applyNumberFormat="1" applyFont="1" applyBorder="1"/>
    <xf numFmtId="10" fontId="0" fillId="0" borderId="2" xfId="2" applyNumberFormat="1" applyFont="1" applyBorder="1"/>
    <xf numFmtId="164" fontId="0" fillId="3" borderId="2" xfId="1" applyNumberFormat="1" applyFont="1" applyFill="1" applyBorder="1"/>
    <xf numFmtId="164" fontId="0" fillId="0" borderId="2" xfId="1" applyNumberFormat="1" applyFont="1" applyBorder="1" applyAlignment="1">
      <alignment horizontal="right"/>
    </xf>
    <xf numFmtId="10" fontId="0" fillId="2" borderId="0" xfId="2" applyNumberFormat="1" applyFont="1" applyFill="1" applyAlignment="1">
      <alignment horizontal="center"/>
    </xf>
    <xf numFmtId="164" fontId="0" fillId="2" borderId="0" xfId="1" applyNumberFormat="1" applyFont="1" applyFill="1" applyAlignment="1">
      <alignment horizontal="center"/>
    </xf>
    <xf numFmtId="10" fontId="0" fillId="0" borderId="2" xfId="2" applyNumberFormat="1" applyFont="1" applyFill="1" applyBorder="1"/>
    <xf numFmtId="164" fontId="0" fillId="6" borderId="2" xfId="1" applyNumberFormat="1" applyFont="1" applyFill="1" applyBorder="1"/>
    <xf numFmtId="166" fontId="4" fillId="0" borderId="0" xfId="2" applyNumberFormat="1" applyFont="1" applyFill="1"/>
    <xf numFmtId="166" fontId="0" fillId="0" borderId="0" xfId="2" applyNumberFormat="1" applyFont="1"/>
    <xf numFmtId="0" fontId="8" fillId="0" borderId="0" xfId="0" applyFont="1"/>
    <xf numFmtId="166" fontId="8" fillId="0" borderId="0" xfId="2" applyNumberFormat="1" applyFont="1" applyFill="1"/>
    <xf numFmtId="166" fontId="8" fillId="0" borderId="0" xfId="2" applyNumberFormat="1" applyFont="1"/>
    <xf numFmtId="166" fontId="8" fillId="0" borderId="0" xfId="0" applyNumberFormat="1" applyFont="1"/>
    <xf numFmtId="164" fontId="0" fillId="6" borderId="0" xfId="1" applyNumberFormat="1" applyFont="1" applyFill="1" applyBorder="1"/>
    <xf numFmtId="164" fontId="0" fillId="0" borderId="0" xfId="1" applyNumberFormat="1" applyFont="1" applyBorder="1"/>
    <xf numFmtId="10" fontId="0" fillId="0" borderId="0" xfId="2" applyNumberFormat="1" applyFont="1" applyFill="1" applyBorder="1"/>
    <xf numFmtId="0" fontId="0" fillId="0" borderId="0" xfId="0" applyFill="1"/>
    <xf numFmtId="164" fontId="0" fillId="0" borderId="0" xfId="1" applyNumberFormat="1" applyFont="1" applyFill="1" applyAlignment="1">
      <alignment horizontal="right"/>
    </xf>
    <xf numFmtId="164" fontId="0" fillId="0" borderId="2" xfId="1" applyNumberFormat="1" applyFont="1" applyFill="1" applyBorder="1"/>
    <xf numFmtId="164" fontId="0" fillId="0" borderId="0" xfId="1" applyNumberFormat="1" applyFont="1" applyFill="1"/>
    <xf numFmtId="0" fontId="5" fillId="0" borderId="0" xfId="0" applyFont="1"/>
    <xf numFmtId="0" fontId="0" fillId="0" borderId="0" xfId="0" quotePrefix="1" applyAlignment="1">
      <alignment horizontal="left"/>
    </xf>
    <xf numFmtId="0" fontId="0" fillId="0" borderId="0" xfId="0" quotePrefix="1" applyFill="1"/>
    <xf numFmtId="0" fontId="9" fillId="0" borderId="0" xfId="5" applyFont="1"/>
    <xf numFmtId="0" fontId="4" fillId="0" borderId="0" xfId="5"/>
    <xf numFmtId="0" fontId="10" fillId="0" borderId="0" xfId="5" applyFont="1"/>
    <xf numFmtId="0" fontId="11" fillId="0" borderId="0" xfId="5" applyFont="1"/>
    <xf numFmtId="164" fontId="4" fillId="0" borderId="0" xfId="5" applyNumberFormat="1"/>
    <xf numFmtId="0" fontId="13" fillId="0" borderId="0" xfId="5" applyFont="1" applyAlignment="1">
      <alignment horizontal="center"/>
    </xf>
    <xf numFmtId="0" fontId="14" fillId="0" borderId="0" xfId="5" applyFont="1" applyAlignment="1">
      <alignment horizontal="center"/>
    </xf>
    <xf numFmtId="0" fontId="5" fillId="0" borderId="0" xfId="5" applyFont="1"/>
    <xf numFmtId="166" fontId="4" fillId="0" borderId="0" xfId="6" applyNumberFormat="1" applyFont="1"/>
    <xf numFmtId="164" fontId="11" fillId="0" borderId="0" xfId="5" applyNumberFormat="1" applyFont="1"/>
    <xf numFmtId="0" fontId="4" fillId="0" borderId="0" xfId="5" applyFont="1"/>
    <xf numFmtId="164" fontId="4" fillId="0" borderId="0" xfId="5" applyNumberFormat="1" applyFill="1"/>
    <xf numFmtId="0" fontId="16" fillId="0" borderId="0" xfId="5" applyFont="1" applyAlignment="1">
      <alignment horizontal="center"/>
    </xf>
    <xf numFmtId="164" fontId="8" fillId="7" borderId="0" xfId="5" applyNumberFormat="1" applyFont="1" applyFill="1"/>
    <xf numFmtId="164" fontId="8" fillId="0" borderId="0" xfId="5" applyNumberFormat="1" applyFont="1"/>
    <xf numFmtId="0" fontId="5" fillId="0" borderId="0" xfId="5" applyFont="1" applyFill="1"/>
    <xf numFmtId="0" fontId="4" fillId="0" borderId="0" xfId="5" applyFill="1"/>
    <xf numFmtId="164" fontId="5" fillId="0" borderId="0" xfId="5" applyNumberFormat="1" applyFont="1"/>
    <xf numFmtId="164" fontId="12" fillId="0" borderId="0" xfId="5" applyNumberFormat="1" applyFont="1"/>
    <xf numFmtId="166" fontId="14" fillId="0" borderId="0" xfId="6" applyNumberFormat="1" applyFont="1" applyAlignment="1">
      <alignment horizontal="center"/>
    </xf>
    <xf numFmtId="43" fontId="4" fillId="0" borderId="0" xfId="5" applyNumberFormat="1"/>
    <xf numFmtId="164" fontId="4" fillId="0" borderId="0" xfId="7" applyNumberFormat="1" applyFont="1"/>
    <xf numFmtId="10" fontId="4" fillId="0" borderId="0" xfId="5" applyNumberFormat="1" applyFill="1"/>
    <xf numFmtId="10" fontId="4" fillId="0" borderId="0" xfId="6" applyNumberFormat="1" applyFont="1"/>
    <xf numFmtId="0" fontId="13" fillId="0" borderId="0" xfId="0" applyFont="1"/>
    <xf numFmtId="164" fontId="0" fillId="2" borderId="0" xfId="1" quotePrefix="1" applyNumberFormat="1" applyFont="1" applyFill="1" applyAlignment="1">
      <alignment horizontal="center"/>
    </xf>
    <xf numFmtId="0" fontId="41" fillId="0" borderId="0" xfId="0" applyFont="1"/>
    <xf numFmtId="0" fontId="0" fillId="0" borderId="0" xfId="0" applyAlignment="1">
      <alignment horizontal="center"/>
    </xf>
    <xf numFmtId="164" fontId="4" fillId="4" borderId="0" xfId="5" applyNumberFormat="1" applyFill="1"/>
    <xf numFmtId="10" fontId="8" fillId="4" borderId="0" xfId="2" applyNumberFormat="1" applyFont="1" applyFill="1" applyAlignment="1">
      <alignment horizontal="center"/>
    </xf>
    <xf numFmtId="0" fontId="42" fillId="0" borderId="0" xfId="5" applyFont="1"/>
    <xf numFmtId="164" fontId="4" fillId="4" borderId="0" xfId="7" applyNumberFormat="1" applyFont="1" applyFill="1"/>
    <xf numFmtId="0" fontId="43" fillId="0" borderId="0" xfId="0" applyNumberFormat="1" applyFont="1" applyAlignment="1">
      <alignment horizontal="center"/>
    </xf>
    <xf numFmtId="0" fontId="43" fillId="0" borderId="0" xfId="0" applyFont="1"/>
    <xf numFmtId="164" fontId="4" fillId="0" borderId="0" xfId="41" applyNumberFormat="1"/>
    <xf numFmtId="0" fontId="4" fillId="0" borderId="0" xfId="41"/>
    <xf numFmtId="43" fontId="41" fillId="0" borderId="0" xfId="5" applyNumberFormat="1" applyFont="1"/>
    <xf numFmtId="5" fontId="0" fillId="4" borderId="0" xfId="0" applyNumberFormat="1" applyFill="1"/>
    <xf numFmtId="164" fontId="8" fillId="0" borderId="0" xfId="5" applyNumberFormat="1" applyFont="1" applyFill="1"/>
    <xf numFmtId="37" fontId="4" fillId="0" borderId="0" xfId="5" applyNumberFormat="1"/>
    <xf numFmtId="164" fontId="0" fillId="2" borderId="0" xfId="1" applyNumberFormat="1" applyFont="1" applyFill="1"/>
    <xf numFmtId="10" fontId="0" fillId="0" borderId="0" xfId="2" applyNumberFormat="1" applyFont="1" applyFill="1"/>
    <xf numFmtId="10" fontId="4" fillId="0" borderId="0" xfId="5" applyNumberFormat="1"/>
    <xf numFmtId="0" fontId="8" fillId="0" borderId="0" xfId="5" applyFont="1" applyFill="1"/>
    <xf numFmtId="9" fontId="41" fillId="0" borderId="0" xfId="2" applyNumberFormat="1" applyFont="1"/>
    <xf numFmtId="166" fontId="41" fillId="0" borderId="0" xfId="2" applyNumberFormat="1" applyFont="1"/>
    <xf numFmtId="164" fontId="44" fillId="0" borderId="0" xfId="5" applyNumberFormat="1" applyFont="1" applyFill="1"/>
    <xf numFmtId="0" fontId="45" fillId="0" borderId="0" xfId="0" applyFont="1"/>
    <xf numFmtId="9" fontId="8" fillId="0" borderId="0" xfId="2" applyNumberFormat="1" applyFont="1" applyFill="1"/>
    <xf numFmtId="0" fontId="8" fillId="0" borderId="0" xfId="0" quotePrefix="1" applyFont="1"/>
    <xf numFmtId="164" fontId="5" fillId="0" borderId="0" xfId="1" applyNumberFormat="1" applyFont="1" applyAlignment="1">
      <alignment horizontal="right"/>
    </xf>
    <xf numFmtId="0" fontId="0" fillId="0" borderId="0" xfId="0" quotePrefix="1" applyFont="1"/>
    <xf numFmtId="0" fontId="5" fillId="0" borderId="0" xfId="0" applyFont="1" applyAlignment="1">
      <alignment horizontal="right"/>
    </xf>
    <xf numFmtId="0" fontId="0" fillId="0" borderId="0" xfId="0" applyFont="1" applyFill="1" applyAlignment="1">
      <alignment horizontal="left"/>
    </xf>
    <xf numFmtId="10" fontId="0" fillId="0" borderId="0" xfId="0" applyNumberFormat="1"/>
    <xf numFmtId="0" fontId="42" fillId="0" borderId="0" xfId="0" applyFont="1"/>
    <xf numFmtId="3" fontId="0" fillId="0" borderId="0" xfId="0" applyNumberFormat="1" applyBorder="1" applyAlignment="1">
      <alignment horizontal="right"/>
    </xf>
    <xf numFmtId="0" fontId="42" fillId="0" borderId="0" xfId="0" applyFont="1" applyFill="1" applyBorder="1" applyAlignment="1">
      <alignment horizontal="center"/>
    </xf>
    <xf numFmtId="3" fontId="0" fillId="0" borderId="0" xfId="0" applyNumberFormat="1" applyAlignment="1">
      <alignment horizontal="right"/>
    </xf>
    <xf numFmtId="0" fontId="0" fillId="0" borderId="0" xfId="0" applyFont="1" applyFill="1"/>
    <xf numFmtId="0" fontId="0" fillId="0" borderId="0" xfId="0" applyFont="1" applyFill="1" applyAlignment="1">
      <alignment horizontal="left" indent="2"/>
    </xf>
    <xf numFmtId="3" fontId="0" fillId="0" borderId="2" xfId="0" applyNumberFormat="1" applyBorder="1" applyAlignment="1">
      <alignment horizontal="right"/>
    </xf>
    <xf numFmtId="0" fontId="0" fillId="0" borderId="0" xfId="0" applyFont="1" applyFill="1" applyAlignment="1">
      <alignment horizontal="right"/>
    </xf>
    <xf numFmtId="0" fontId="0" fillId="0" borderId="0" xfId="0" applyAlignment="1">
      <alignment horizontal="left"/>
    </xf>
    <xf numFmtId="0" fontId="42" fillId="0" borderId="0" xfId="0" applyFont="1" applyAlignment="1">
      <alignment horizontal="center"/>
    </xf>
    <xf numFmtId="0" fontId="42" fillId="0" borderId="0" xfId="0" applyFont="1" applyFill="1" applyAlignment="1">
      <alignment horizontal="center"/>
    </xf>
    <xf numFmtId="0" fontId="0" fillId="0" borderId="0" xfId="0" applyBorder="1"/>
    <xf numFmtId="3" fontId="0" fillId="0" borderId="0" xfId="0" applyNumberFormat="1" applyBorder="1"/>
    <xf numFmtId="164" fontId="4" fillId="7" borderId="0" xfId="7" applyNumberFormat="1" applyFont="1" applyFill="1"/>
    <xf numFmtId="164" fontId="5" fillId="0" borderId="0" xfId="0" applyNumberFormat="1" applyFont="1"/>
    <xf numFmtId="164" fontId="4" fillId="18" borderId="0" xfId="5" applyNumberFormat="1" applyFill="1"/>
    <xf numFmtId="0" fontId="46" fillId="0" borderId="0" xfId="0" quotePrefix="1" applyFont="1"/>
    <xf numFmtId="0" fontId="0" fillId="19" borderId="0" xfId="0" applyFill="1"/>
    <xf numFmtId="37" fontId="0" fillId="0" borderId="0" xfId="1" quotePrefix="1" applyNumberFormat="1" applyFont="1"/>
    <xf numFmtId="37" fontId="0" fillId="0" borderId="0" xfId="0" quotePrefix="1" applyNumberFormat="1"/>
    <xf numFmtId="37" fontId="4" fillId="0" borderId="0" xfId="1" applyNumberFormat="1" applyFont="1"/>
    <xf numFmtId="37" fontId="0" fillId="0" borderId="0" xfId="0" applyNumberFormat="1" applyFont="1"/>
    <xf numFmtId="37" fontId="0" fillId="0" borderId="0" xfId="0" quotePrefix="1" applyNumberFormat="1" applyFont="1"/>
    <xf numFmtId="0" fontId="0" fillId="0" borderId="0" xfId="0" applyFont="1"/>
    <xf numFmtId="37" fontId="4" fillId="0" borderId="0" xfId="1" quotePrefix="1" applyNumberFormat="1" applyFont="1"/>
    <xf numFmtId="164" fontId="4" fillId="0" borderId="0" xfId="1" applyNumberFormat="1" applyFont="1" applyAlignment="1">
      <alignment horizontal="right"/>
    </xf>
    <xf numFmtId="164" fontId="4" fillId="0" borderId="0" xfId="1" quotePrefix="1" applyNumberFormat="1" applyFont="1" applyAlignment="1">
      <alignment horizontal="right"/>
    </xf>
    <xf numFmtId="164" fontId="4" fillId="0" borderId="0" xfId="1" quotePrefix="1" applyNumberFormat="1" applyFont="1"/>
    <xf numFmtId="164" fontId="4" fillId="0" borderId="0" xfId="1" applyNumberFormat="1" applyFont="1"/>
    <xf numFmtId="0" fontId="0" fillId="0" borderId="0" xfId="0" quotePrefix="1" applyFont="1" applyAlignment="1">
      <alignment horizontal="center"/>
    </xf>
    <xf numFmtId="37" fontId="5" fillId="0" borderId="0" xfId="1" quotePrefix="1" applyNumberFormat="1" applyFont="1"/>
    <xf numFmtId="37" fontId="5" fillId="0" borderId="0" xfId="0" quotePrefix="1" applyNumberFormat="1" applyFont="1"/>
    <xf numFmtId="37" fontId="5" fillId="0" borderId="0" xfId="0" applyNumberFormat="1" applyFont="1"/>
    <xf numFmtId="37" fontId="5" fillId="0" borderId="0" xfId="1" applyNumberFormat="1" applyFont="1"/>
    <xf numFmtId="164" fontId="5" fillId="0" borderId="0" xfId="1" quotePrefix="1" applyNumberFormat="1" applyFont="1" applyAlignment="1">
      <alignment horizontal="right"/>
    </xf>
    <xf numFmtId="164" fontId="0" fillId="0" borderId="2" xfId="2" applyNumberFormat="1" applyFont="1" applyBorder="1"/>
    <xf numFmtId="164" fontId="5" fillId="0" borderId="0" xfId="1" applyNumberFormat="1" applyFont="1"/>
    <xf numFmtId="37" fontId="4" fillId="0" borderId="0" xfId="61" quotePrefix="1" applyNumberFormat="1"/>
    <xf numFmtId="37" fontId="4" fillId="0" borderId="0" xfId="61" applyNumberFormat="1"/>
    <xf numFmtId="37" fontId="5" fillId="0" borderId="0" xfId="61" applyNumberFormat="1" applyFont="1"/>
    <xf numFmtId="37" fontId="5" fillId="0" borderId="0" xfId="61" quotePrefix="1" applyNumberFormat="1" applyFont="1"/>
    <xf numFmtId="37" fontId="4" fillId="0" borderId="0" xfId="62" applyNumberFormat="1" applyFont="1"/>
    <xf numFmtId="37" fontId="5" fillId="0" borderId="0" xfId="62" applyNumberFormat="1" applyFont="1"/>
    <xf numFmtId="37" fontId="4" fillId="0" borderId="0" xfId="62" quotePrefix="1" applyNumberFormat="1" applyFont="1"/>
    <xf numFmtId="37" fontId="4" fillId="0" borderId="0" xfId="63" applyNumberFormat="1" applyFont="1"/>
    <xf numFmtId="37" fontId="4" fillId="0" borderId="0" xfId="63" quotePrefix="1" applyNumberFormat="1" applyFont="1"/>
    <xf numFmtId="0" fontId="4" fillId="0" borderId="0" xfId="63" quotePrefix="1" applyFont="1"/>
    <xf numFmtId="0" fontId="4" fillId="0" borderId="0" xfId="63" applyFont="1"/>
    <xf numFmtId="0" fontId="5" fillId="0" borderId="0" xfId="63" applyFont="1"/>
    <xf numFmtId="37" fontId="4" fillId="0" borderId="0" xfId="64" applyNumberFormat="1" applyFont="1"/>
    <xf numFmtId="37" fontId="4" fillId="0" borderId="0" xfId="64" quotePrefix="1" applyNumberFormat="1" applyFont="1"/>
    <xf numFmtId="37" fontId="5" fillId="0" borderId="0" xfId="64" applyNumberFormat="1" applyFont="1"/>
    <xf numFmtId="0" fontId="4" fillId="0" borderId="0" xfId="63" quotePrefix="1" applyFont="1" applyAlignment="1">
      <alignment horizontal="left"/>
    </xf>
    <xf numFmtId="0" fontId="4" fillId="0" borderId="0" xfId="64" quotePrefix="1" applyFont="1"/>
    <xf numFmtId="0" fontId="4" fillId="0" borderId="0" xfId="62" quotePrefix="1" applyFont="1"/>
    <xf numFmtId="0" fontId="4" fillId="0" borderId="0" xfId="61" quotePrefix="1"/>
    <xf numFmtId="37" fontId="5" fillId="0" borderId="0" xfId="62" quotePrefix="1" applyNumberFormat="1" applyFont="1"/>
    <xf numFmtId="0" fontId="5" fillId="0" borderId="0" xfId="63" quotePrefix="1" applyFont="1"/>
    <xf numFmtId="37" fontId="5" fillId="0" borderId="0" xfId="64" quotePrefix="1" applyNumberFormat="1" applyFont="1"/>
    <xf numFmtId="0" fontId="5" fillId="0" borderId="0" xfId="64" quotePrefix="1" applyFont="1"/>
    <xf numFmtId="0" fontId="4" fillId="0" borderId="0" xfId="66"/>
    <xf numFmtId="0" fontId="3" fillId="0" borderId="0" xfId="65" quotePrefix="1"/>
    <xf numFmtId="0" fontId="3" fillId="0" borderId="0" xfId="65"/>
    <xf numFmtId="0" fontId="47" fillId="0" borderId="0" xfId="65" applyFont="1"/>
    <xf numFmtId="0" fontId="4" fillId="0" borderId="0" xfId="66" quotePrefix="1" applyFont="1"/>
    <xf numFmtId="10" fontId="0" fillId="4" borderId="0" xfId="2" applyNumberFormat="1" applyFont="1" applyFill="1"/>
    <xf numFmtId="0" fontId="15" fillId="0" borderId="0" xfId="40"/>
    <xf numFmtId="0" fontId="48" fillId="0" borderId="0" xfId="40" applyFont="1" applyAlignment="1">
      <alignment horizontal="center"/>
    </xf>
    <xf numFmtId="0" fontId="48" fillId="0" borderId="0" xfId="40" applyFont="1"/>
    <xf numFmtId="10" fontId="49" fillId="0" borderId="0" xfId="6" applyNumberFormat="1" applyFont="1"/>
    <xf numFmtId="0" fontId="50" fillId="0" borderId="0" xfId="69"/>
    <xf numFmtId="0" fontId="5" fillId="0" borderId="0" xfId="69" applyFont="1"/>
    <xf numFmtId="0" fontId="50" fillId="0" borderId="0" xfId="69" applyAlignment="1">
      <alignment horizontal="centerContinuous"/>
    </xf>
    <xf numFmtId="0" fontId="51" fillId="0" borderId="0" xfId="69" applyFont="1" applyAlignment="1">
      <alignment horizontal="centerContinuous"/>
    </xf>
    <xf numFmtId="0" fontId="52" fillId="0" borderId="0" xfId="69" applyFont="1" applyAlignment="1">
      <alignment horizontal="centerContinuous"/>
    </xf>
    <xf numFmtId="0" fontId="52" fillId="0" borderId="0" xfId="69" applyFont="1"/>
    <xf numFmtId="0" fontId="4" fillId="20" borderId="16" xfId="69" applyFont="1" applyFill="1" applyBorder="1"/>
    <xf numFmtId="0" fontId="50" fillId="20" borderId="16" xfId="69" applyFill="1" applyBorder="1"/>
    <xf numFmtId="0" fontId="50" fillId="0" borderId="16" xfId="69" applyBorder="1"/>
    <xf numFmtId="0" fontId="5" fillId="11" borderId="0" xfId="69" applyFont="1" applyFill="1" applyAlignment="1">
      <alignment horizontal="centerContinuous"/>
    </xf>
    <xf numFmtId="0" fontId="50" fillId="11" borderId="0" xfId="69" applyFill="1" applyAlignment="1">
      <alignment horizontal="centerContinuous"/>
    </xf>
    <xf numFmtId="164" fontId="50" fillId="11" borderId="0" xfId="1" applyNumberFormat="1" applyFont="1" applyFill="1" applyAlignment="1">
      <alignment horizontal="centerContinuous"/>
    </xf>
    <xf numFmtId="0" fontId="4" fillId="0" borderId="0" xfId="69" applyFont="1"/>
    <xf numFmtId="38" fontId="50" fillId="0" borderId="16" xfId="1" applyNumberFormat="1" applyFont="1" applyBorder="1" applyAlignment="1">
      <alignment horizontal="right"/>
    </xf>
    <xf numFmtId="38" fontId="50" fillId="0" borderId="17" xfId="1" applyNumberFormat="1" applyFont="1" applyBorder="1" applyAlignment="1">
      <alignment horizontal="right"/>
    </xf>
    <xf numFmtId="38" fontId="5" fillId="0" borderId="16" xfId="1" applyNumberFormat="1" applyFont="1" applyBorder="1" applyAlignment="1">
      <alignment horizontal="right"/>
    </xf>
    <xf numFmtId="38" fontId="5" fillId="0" borderId="18" xfId="1" applyNumberFormat="1" applyFont="1" applyBorder="1" applyAlignment="1">
      <alignment horizontal="right"/>
    </xf>
    <xf numFmtId="0" fontId="50" fillId="0" borderId="0" xfId="69" quotePrefix="1" applyAlignment="1">
      <alignment horizontal="centerContinuous"/>
    </xf>
    <xf numFmtId="0" fontId="55" fillId="0" borderId="0" xfId="69" quotePrefix="1" applyFont="1" applyAlignment="1">
      <alignment horizontal="centerContinuous"/>
    </xf>
    <xf numFmtId="0" fontId="51" fillId="0" borderId="0" xfId="69" quotePrefix="1" applyFont="1" applyAlignment="1">
      <alignment horizontal="centerContinuous"/>
    </xf>
    <xf numFmtId="0" fontId="56" fillId="11" borderId="0" xfId="69" quotePrefix="1" applyFont="1" applyFill="1" applyAlignment="1">
      <alignment horizontal="centerContinuous"/>
    </xf>
    <xf numFmtId="164" fontId="53" fillId="20" borderId="16" xfId="1" quotePrefix="1" applyNumberFormat="1" applyFont="1" applyFill="1" applyBorder="1" applyAlignment="1">
      <alignment horizontal="center"/>
    </xf>
    <xf numFmtId="164" fontId="54" fillId="20" borderId="16" xfId="1" quotePrefix="1" applyNumberFormat="1" applyFont="1" applyFill="1" applyBorder="1" applyAlignment="1">
      <alignment horizontal="center"/>
    </xf>
    <xf numFmtId="0" fontId="50" fillId="0" borderId="16" xfId="69" quotePrefix="1" applyBorder="1"/>
    <xf numFmtId="0" fontId="5" fillId="0" borderId="16" xfId="69" quotePrefix="1" applyFont="1" applyBorder="1"/>
    <xf numFmtId="0" fontId="5" fillId="0" borderId="19" xfId="69" quotePrefix="1" applyFont="1" applyBorder="1"/>
    <xf numFmtId="38" fontId="50" fillId="0" borderId="16" xfId="1" quotePrefix="1" applyNumberFormat="1" applyFont="1" applyBorder="1" applyAlignment="1">
      <alignment horizontal="right"/>
    </xf>
    <xf numFmtId="38" fontId="50" fillId="0" borderId="17" xfId="1" quotePrefix="1" applyNumberFormat="1" applyFont="1" applyBorder="1" applyAlignment="1">
      <alignment horizontal="right"/>
    </xf>
    <xf numFmtId="38" fontId="5" fillId="0" borderId="16" xfId="1" quotePrefix="1" applyNumberFormat="1" applyFont="1" applyBorder="1" applyAlignment="1">
      <alignment horizontal="right"/>
    </xf>
    <xf numFmtId="38" fontId="5" fillId="0" borderId="18" xfId="1" quotePrefix="1" applyNumberFormat="1" applyFont="1" applyBorder="1" applyAlignment="1">
      <alignment horizontal="right"/>
    </xf>
    <xf numFmtId="38" fontId="50" fillId="0" borderId="0" xfId="69" applyNumberFormat="1"/>
    <xf numFmtId="164" fontId="54" fillId="20" borderId="20" xfId="1" applyNumberFormat="1" applyFont="1" applyFill="1" applyBorder="1" applyAlignment="1">
      <alignment horizontal="center"/>
    </xf>
    <xf numFmtId="169" fontId="50" fillId="0" borderId="0" xfId="71" applyNumberFormat="1" applyFont="1"/>
    <xf numFmtId="171" fontId="50" fillId="0" borderId="0" xfId="70" applyNumberFormat="1" applyFont="1"/>
    <xf numFmtId="171" fontId="5" fillId="4" borderId="0" xfId="69" applyNumberFormat="1" applyFont="1" applyFill="1"/>
    <xf numFmtId="0" fontId="61" fillId="0" borderId="16" xfId="103" quotePrefix="1" applyBorder="1"/>
    <xf numFmtId="164" fontId="0" fillId="0" borderId="2" xfId="1" applyNumberFormat="1" applyFont="1" applyFill="1" applyBorder="1" applyAlignment="1">
      <alignment horizontal="right"/>
    </xf>
    <xf numFmtId="0" fontId="0" fillId="0" borderId="0" xfId="0" quotePrefix="1" applyFont="1" applyFill="1"/>
    <xf numFmtId="0" fontId="5" fillId="0" borderId="0" xfId="0" applyFont="1" applyFill="1" applyAlignment="1">
      <alignment horizontal="right"/>
    </xf>
    <xf numFmtId="0" fontId="0" fillId="0" borderId="0" xfId="0" quotePrefix="1" applyFill="1" applyAlignment="1">
      <alignment horizontal="center"/>
    </xf>
    <xf numFmtId="164" fontId="5" fillId="0" borderId="0" xfId="1" applyNumberFormat="1" applyFont="1" applyFill="1" applyAlignment="1">
      <alignment horizontal="right"/>
    </xf>
    <xf numFmtId="37" fontId="5" fillId="0" borderId="0" xfId="61" quotePrefix="1" applyNumberFormat="1" applyFont="1" applyFill="1"/>
    <xf numFmtId="0" fontId="5" fillId="0" borderId="0" xfId="63" applyFont="1" applyFill="1"/>
    <xf numFmtId="0" fontId="4" fillId="0" borderId="0" xfId="63" quotePrefix="1" applyFont="1" applyFill="1"/>
    <xf numFmtId="0" fontId="4" fillId="0" borderId="0" xfId="66" quotePrefix="1" applyFill="1"/>
    <xf numFmtId="0" fontId="5" fillId="0" borderId="0" xfId="66" quotePrefix="1" applyFont="1" applyFill="1"/>
    <xf numFmtId="164" fontId="5" fillId="0" borderId="0" xfId="1" quotePrefix="1" applyNumberFormat="1" applyFont="1" applyFill="1" applyAlignment="1">
      <alignment horizontal="right"/>
    </xf>
    <xf numFmtId="0" fontId="0" fillId="0" borderId="0" xfId="0" quotePrefix="1" applyFont="1" applyFill="1" applyAlignment="1">
      <alignment horizontal="center"/>
    </xf>
    <xf numFmtId="0" fontId="45" fillId="0" borderId="0" xfId="0" quotePrefix="1" applyFont="1" applyFill="1"/>
    <xf numFmtId="0" fontId="5" fillId="0" borderId="3" xfId="5" applyFont="1" applyBorder="1" applyAlignment="1">
      <alignment horizontal="center"/>
    </xf>
    <xf numFmtId="0" fontId="5" fillId="0" borderId="4" xfId="5" applyFont="1" applyBorder="1" applyAlignment="1">
      <alignment horizontal="center"/>
    </xf>
    <xf numFmtId="0" fontId="5" fillId="0" borderId="5" xfId="5" applyFont="1" applyBorder="1" applyAlignment="1">
      <alignment horizontal="center"/>
    </xf>
    <xf numFmtId="0" fontId="12" fillId="0" borderId="3" xfId="5" applyFont="1" applyBorder="1" applyAlignment="1">
      <alignment horizontal="center"/>
    </xf>
    <xf numFmtId="0" fontId="12" fillId="0" borderId="4" xfId="5" applyFont="1" applyBorder="1" applyAlignment="1">
      <alignment horizontal="center"/>
    </xf>
    <xf numFmtId="0" fontId="12" fillId="0" borderId="5" xfId="5" applyFont="1" applyBorder="1" applyAlignment="1">
      <alignment horizontal="center"/>
    </xf>
    <xf numFmtId="37" fontId="5" fillId="17" borderId="13" xfId="0" applyNumberFormat="1" applyFont="1" applyFill="1" applyBorder="1" applyAlignment="1">
      <alignment horizontal="center"/>
    </xf>
    <xf numFmtId="37" fontId="5" fillId="17" borderId="1" xfId="0" applyNumberFormat="1" applyFont="1" applyFill="1" applyBorder="1" applyAlignment="1">
      <alignment horizontal="center"/>
    </xf>
    <xf numFmtId="37" fontId="5" fillId="17" borderId="14" xfId="0" applyNumberFormat="1" applyFont="1" applyFill="1" applyBorder="1" applyAlignment="1">
      <alignment horizontal="center"/>
    </xf>
    <xf numFmtId="0" fontId="0" fillId="0" borderId="15" xfId="0" applyBorder="1" applyAlignment="1">
      <alignment horizontal="center"/>
    </xf>
  </cellXfs>
  <cellStyles count="104">
    <cellStyle name="Actual Date" xfId="8"/>
    <cellStyle name="Affinity Input" xfId="9"/>
    <cellStyle name="Body" xfId="10"/>
    <cellStyle name="Comma" xfId="1" builtinId="3"/>
    <cellStyle name="Comma [0] 2" xfId="85"/>
    <cellStyle name="Comma 2" xfId="4"/>
    <cellStyle name="Comma 3" xfId="7"/>
    <cellStyle name="Comma 3 2" xfId="87"/>
    <cellStyle name="Comma 4" xfId="90"/>
    <cellStyle name="Comma 5" xfId="73"/>
    <cellStyle name="Comma 6" xfId="98"/>
    <cellStyle name="Comma 7" xfId="101"/>
    <cellStyle name="ContentsHyperlink" xfId="11"/>
    <cellStyle name="Currency [0] 2" xfId="84"/>
    <cellStyle name="Currency [2]" xfId="12"/>
    <cellStyle name="Currency 2" xfId="83"/>
    <cellStyle name="Currency 3" xfId="86"/>
    <cellStyle name="Currency 4" xfId="91"/>
    <cellStyle name="Currency 5" xfId="74"/>
    <cellStyle name="Currency 6" xfId="99"/>
    <cellStyle name="Currency 7" xfId="100"/>
    <cellStyle name="Currency 8" xfId="70"/>
    <cellStyle name="Custom - Style1" xfId="13"/>
    <cellStyle name="Data   - Style2" xfId="14"/>
    <cellStyle name="Date" xfId="15"/>
    <cellStyle name="Edit" xfId="16"/>
    <cellStyle name="Engine" xfId="17"/>
    <cellStyle name="Fixed" xfId="18"/>
    <cellStyle name="Grey" xfId="19"/>
    <cellStyle name="HEADER" xfId="20"/>
    <cellStyle name="Header1" xfId="21"/>
    <cellStyle name="Header2" xfId="22"/>
    <cellStyle name="heading" xfId="23"/>
    <cellStyle name="Heading1" xfId="24"/>
    <cellStyle name="Heading2" xfId="25"/>
    <cellStyle name="HIGHLIGHT" xfId="26"/>
    <cellStyle name="Input [yellow]" xfId="27"/>
    <cellStyle name="Labels - Style3" xfId="28"/>
    <cellStyle name="Large Page Heading" xfId="29"/>
    <cellStyle name="no dec" xfId="30"/>
    <cellStyle name="No Edit" xfId="31"/>
    <cellStyle name="Normal" xfId="0" builtinId="0"/>
    <cellStyle name="Normal - Style1" xfId="32"/>
    <cellStyle name="Normal - Style1 2" xfId="75"/>
    <cellStyle name="Normal - Style2" xfId="33"/>
    <cellStyle name="Normal - Style3" xfId="34"/>
    <cellStyle name="Normal - Style4" xfId="35"/>
    <cellStyle name="Normal - Style5" xfId="36"/>
    <cellStyle name="Normal - Style6" xfId="37"/>
    <cellStyle name="Normal - Style7" xfId="38"/>
    <cellStyle name="Normal - Style8" xfId="39"/>
    <cellStyle name="Normal 10" xfId="69"/>
    <cellStyle name="Normal 11" xfId="103"/>
    <cellStyle name="Normal 2" xfId="40"/>
    <cellStyle name="Normal 2 2" xfId="93"/>
    <cellStyle name="Normal 2 3" xfId="81"/>
    <cellStyle name="Normal 3" xfId="41"/>
    <cellStyle name="Normal 3 2" xfId="95"/>
    <cellStyle name="Normal 4" xfId="67"/>
    <cellStyle name="Normal 4 2" xfId="88"/>
    <cellStyle name="Normal 5" xfId="68"/>
    <cellStyle name="Normal 5 2" xfId="89"/>
    <cellStyle name="Normal 6" xfId="94"/>
    <cellStyle name="Normal 7" xfId="72"/>
    <cellStyle name="Normal 8" xfId="97"/>
    <cellStyle name="Normal 9" xfId="102"/>
    <cellStyle name="Normal_13 MFR and Workpapers public 2007WP as filed" xfId="5"/>
    <cellStyle name="Normal_C.2.2 B" xfId="3"/>
    <cellStyle name="Normal_div 09" xfId="63"/>
    <cellStyle name="Normal_div 091" xfId="64"/>
    <cellStyle name="Normal_Div 9 history (2)" xfId="65"/>
    <cellStyle name="Normal_Sheet1" xfId="61"/>
    <cellStyle name="Normal_Sheet2" xfId="62"/>
    <cellStyle name="Normal_Sheet3" xfId="66"/>
    <cellStyle name="nPlosion" xfId="42"/>
    <cellStyle name="Output Amounts" xfId="43"/>
    <cellStyle name="Output Amounts 2" xfId="76"/>
    <cellStyle name="Output Column Headings" xfId="44"/>
    <cellStyle name="Output Column Headings 2" xfId="77"/>
    <cellStyle name="Output Line Items" xfId="45"/>
    <cellStyle name="Output Report Heading" xfId="46"/>
    <cellStyle name="Output Report Heading 2" xfId="78"/>
    <cellStyle name="Output Report Title" xfId="47"/>
    <cellStyle name="Output Report Title 2" xfId="79"/>
    <cellStyle name="Percent" xfId="2" builtinId="5"/>
    <cellStyle name="Percent [2]" xfId="48"/>
    <cellStyle name="Percent 2" xfId="6"/>
    <cellStyle name="Percent 2 2" xfId="82"/>
    <cellStyle name="Percent 3" xfId="92"/>
    <cellStyle name="Percent 4" xfId="80"/>
    <cellStyle name="Percent 5" xfId="71"/>
    <cellStyle name="Percent 7" xfId="96"/>
    <cellStyle name="PSChar" xfId="49"/>
    <cellStyle name="Reset  - Style4" xfId="50"/>
    <cellStyle name="Small Page Heading" xfId="51"/>
    <cellStyle name="Table  - Style5" xfId="52"/>
    <cellStyle name="Title  - Style6" xfId="53"/>
    <cellStyle name="title1" xfId="54"/>
    <cellStyle name="TotCol - Style7" xfId="55"/>
    <cellStyle name="TotRow - Style8" xfId="56"/>
    <cellStyle name="Unprot" xfId="57"/>
    <cellStyle name="Unprot$" xfId="58"/>
    <cellStyle name="Unprotect" xfId="59"/>
    <cellStyle name="一般_dept code" xfId="60"/>
  </cellStyles>
  <dxfs count="0"/>
  <tableStyles count="0" defaultTableStyle="TableStyleMedium2" defaultPivotStyle="PivotStyleLight16"/>
  <colors>
    <mruColors>
      <color rgb="FF0000FF"/>
      <color rgb="FFFFFFCC"/>
      <color rgb="FFCCFFCC"/>
      <color rgb="FFCCFFFF"/>
      <color rgb="FFCCECFF"/>
      <color rgb="FFFF99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9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34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2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1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41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2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externalLink" Target="externalLinks/externalLink1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1.xml"/><Relationship Id="rId44" Type="http://schemas.openxmlformats.org/officeDocument/2006/relationships/externalLink" Target="externalLinks/externalLink2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23.xml"/><Relationship Id="rId4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Feb05%20Reserve%20Adj.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tes5\data\ArcLight\Joint%20Venture%20Model%20-%202002%20Business%20Plan%20(2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GA%20Rate%20Case\GA%20Rate%20Case%202009\13%20MFR%20and%20Workpapers%20public%202009WP%20as%20file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GA%20Rate%20Case\GA%20rate%20case%202008\13%20MFR%20and%20Workpapers%20public%202007WP%20as%20file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5%20KY%20Rate%20Case/Revenue%20Requirement/workpapers/FY2010%20KY%20%20SSU%20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5%20KY%20Rate%20Case/Revenue%20Requirement/workpapers/OM%20forecast-201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Va\2002%20VA%20AIF\AIF%20Filing\2002%2009%20AI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Downloads\080%20-%20April%201080%20activity.txt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5%20KY%20Rate%20Case/Revenue%20Requirement/workpapers/FY2009%20KY%20%20SSU%20O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tra%20files%20for%20calculating%20allocation%20basis%20for%209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VIRGINIA\2003%20AIF\2003%2009%20AIF\2003%2009%20AI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Acquisitions\BT\EBITDA%20Model%2005.03.2004%20formated%20(corrected%20and%20final%20order%20-%20v3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GEORGIA\2004%20Case%20Dec%2004\Budget%20data\FY%202005%20Margin%20Model%20Mid-States%20II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Fall%202015%20KY%20Rate%20Case/Fall%202015%20KY%20Rev%20Req%20Model%20-%20Final%20Copy%20-%20for%20Internal%20Use%20with%20external%20links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Fall%202015%20KY%20Rate%20Case/Fall%202015%20KY%20Rev%20Req%20Model%20-%20Final%20Copy%20-%20Clean%20with%20External%20Links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5%20KY%20Rate%20Case/Revenue%20Requirement/2015%20KY%20Rev%20Req%20Model%20-%20Working%20Copy%20-%20for%20Internal%20Use%20with%20external%20link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Div%20OM%20budgets%20FY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Depr_Cap_Exp\Current_Depreciation_Exp_Ca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2-05%20Reserve%20Workfil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05%20Plan\FAQs\CompositeCalculation%20for%20Fiscal%202005%20-%20Preli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6\Feb06\Utility\UTILITY%20FINANCIAL%20PACKAGES_Feb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2003%20Capital%20Budget\AEL\AEL%20Capital%20Budg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ashburn.ATMOS\Local%20Settings\Temp\Weather\Regression15yea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6\Feb06\EssD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 Adjustments"/>
      <sheetName val="adjustment 3"/>
      <sheetName val="adjustment 1"/>
      <sheetName val="Rpt 1033 - Dec04 - ONLY BU30 Us"/>
    </sheetNames>
    <sheetDataSet>
      <sheetData sheetId="0" refreshError="1"/>
      <sheetData sheetId="1">
        <row r="4">
          <cell r="M4" t="str">
            <v>001.36510.0000.1080</v>
          </cell>
          <cell r="O4">
            <v>0</v>
          </cell>
        </row>
        <row r="5">
          <cell r="M5" t="str">
            <v>001.36520.0000.1080</v>
          </cell>
          <cell r="O5">
            <v>0</v>
          </cell>
        </row>
        <row r="6">
          <cell r="M6" t="str">
            <v>001.36600.0000.1080</v>
          </cell>
          <cell r="O6">
            <v>0</v>
          </cell>
        </row>
        <row r="7">
          <cell r="M7" t="str">
            <v>001.36602.0000.1080</v>
          </cell>
          <cell r="O7">
            <v>0</v>
          </cell>
        </row>
        <row r="8">
          <cell r="M8" t="str">
            <v>001.36603.0000.1080</v>
          </cell>
          <cell r="O8">
            <v>0</v>
          </cell>
        </row>
        <row r="9">
          <cell r="M9" t="str">
            <v>001.36700.0000.1080</v>
          </cell>
          <cell r="O9">
            <v>0</v>
          </cell>
        </row>
        <row r="10">
          <cell r="M10" t="str">
            <v>001.36701.0000.1080</v>
          </cell>
          <cell r="O10">
            <v>0</v>
          </cell>
        </row>
        <row r="11">
          <cell r="M11" t="str">
            <v>001.36800.0000.1080</v>
          </cell>
          <cell r="O11">
            <v>0</v>
          </cell>
        </row>
        <row r="12">
          <cell r="M12" t="str">
            <v>001.36900.0000.1080</v>
          </cell>
          <cell r="O12">
            <v>0</v>
          </cell>
        </row>
        <row r="13">
          <cell r="M13" t="str">
            <v>001.36901.0000.1080</v>
          </cell>
          <cell r="O13">
            <v>0</v>
          </cell>
        </row>
        <row r="14">
          <cell r="M14" t="str">
            <v>001.37500.0000.1080</v>
          </cell>
          <cell r="O14">
            <v>0</v>
          </cell>
        </row>
        <row r="15">
          <cell r="M15" t="str">
            <v>001.37600.0000.1080</v>
          </cell>
          <cell r="O15">
            <v>0</v>
          </cell>
        </row>
        <row r="16">
          <cell r="M16" t="str">
            <v>001.37601.0000.1080</v>
          </cell>
          <cell r="O16">
            <v>0</v>
          </cell>
        </row>
        <row r="17">
          <cell r="M17" t="str">
            <v>001.37602.0000.1080</v>
          </cell>
          <cell r="O17">
            <v>0</v>
          </cell>
        </row>
        <row r="18">
          <cell r="M18" t="str">
            <v>001.37900.0000.1080</v>
          </cell>
          <cell r="O18">
            <v>0</v>
          </cell>
        </row>
        <row r="19">
          <cell r="M19" t="str">
            <v>001.37901.0000.1080</v>
          </cell>
          <cell r="O19">
            <v>0</v>
          </cell>
        </row>
        <row r="20">
          <cell r="M20" t="str">
            <v>001.37902.0000.1080</v>
          </cell>
          <cell r="O20">
            <v>0</v>
          </cell>
        </row>
        <row r="21">
          <cell r="M21" t="str">
            <v>001.37904.0000.1080</v>
          </cell>
          <cell r="O21">
            <v>0</v>
          </cell>
        </row>
        <row r="22">
          <cell r="M22" t="str">
            <v>001.37905.0000.1080</v>
          </cell>
          <cell r="O22">
            <v>0</v>
          </cell>
        </row>
        <row r="23">
          <cell r="M23" t="str">
            <v>001.38300.0000.1080</v>
          </cell>
          <cell r="O23">
            <v>0</v>
          </cell>
        </row>
        <row r="24">
          <cell r="M24" t="str">
            <v>001.39702.0000.1080</v>
          </cell>
          <cell r="O24">
            <v>0</v>
          </cell>
        </row>
        <row r="25">
          <cell r="M25" t="str">
            <v>001.39705.0000.1080</v>
          </cell>
          <cell r="O25">
            <v>0</v>
          </cell>
        </row>
        <row r="26">
          <cell r="M26" t="str">
            <v>001.00000.0000.1080</v>
          </cell>
          <cell r="O26">
            <v>0</v>
          </cell>
        </row>
        <row r="27">
          <cell r="M27" t="str">
            <v>003.36701.0000.1080</v>
          </cell>
          <cell r="O27">
            <v>0</v>
          </cell>
        </row>
        <row r="28">
          <cell r="M28" t="str">
            <v>003.37401.0000.1080</v>
          </cell>
          <cell r="O28">
            <v>0</v>
          </cell>
        </row>
        <row r="29">
          <cell r="M29" t="str">
            <v>003.37402.0000.1080</v>
          </cell>
          <cell r="O29">
            <v>0</v>
          </cell>
        </row>
        <row r="30">
          <cell r="M30" t="str">
            <v>003.37500.0000.1080</v>
          </cell>
          <cell r="O30">
            <v>0</v>
          </cell>
        </row>
        <row r="31">
          <cell r="M31" t="str">
            <v>003.37501.0000.1080</v>
          </cell>
          <cell r="O31">
            <v>0</v>
          </cell>
        </row>
        <row r="32">
          <cell r="M32" t="str">
            <v>003.37502.0000.1080</v>
          </cell>
          <cell r="O32">
            <v>0</v>
          </cell>
        </row>
        <row r="33">
          <cell r="M33" t="str">
            <v>003.37503.0000.1080</v>
          </cell>
          <cell r="O33">
            <v>0</v>
          </cell>
        </row>
        <row r="34">
          <cell r="M34" t="str">
            <v>003.37600.0000.1080</v>
          </cell>
          <cell r="O34">
            <v>0</v>
          </cell>
        </row>
        <row r="35">
          <cell r="M35" t="str">
            <v>003.37601.0000.1080</v>
          </cell>
          <cell r="O35">
            <v>0</v>
          </cell>
        </row>
        <row r="36">
          <cell r="M36" t="str">
            <v>003.37602.0000.1080</v>
          </cell>
          <cell r="O36">
            <v>0</v>
          </cell>
        </row>
        <row r="37">
          <cell r="M37" t="str">
            <v>003.37800.0000.1080</v>
          </cell>
          <cell r="O37">
            <v>0</v>
          </cell>
        </row>
        <row r="38">
          <cell r="M38" t="str">
            <v>003.37900.0000.1080</v>
          </cell>
          <cell r="O38">
            <v>0</v>
          </cell>
        </row>
        <row r="39">
          <cell r="M39" t="str">
            <v>003.38000.0000.1080</v>
          </cell>
          <cell r="O39">
            <v>0</v>
          </cell>
        </row>
        <row r="40">
          <cell r="M40" t="str">
            <v>003.38100.0000.1080</v>
          </cell>
          <cell r="O40">
            <v>1102612.6399999999</v>
          </cell>
        </row>
        <row r="41">
          <cell r="M41" t="str">
            <v>003.38200.0000.1080</v>
          </cell>
          <cell r="O41">
            <v>0</v>
          </cell>
        </row>
        <row r="42">
          <cell r="M42" t="str">
            <v>003.38300.0000.1080</v>
          </cell>
          <cell r="O42">
            <v>11118.42</v>
          </cell>
        </row>
        <row r="43">
          <cell r="M43" t="str">
            <v>003.38400.0000.1080</v>
          </cell>
          <cell r="O43">
            <v>0</v>
          </cell>
        </row>
        <row r="44">
          <cell r="M44" t="str">
            <v>003.38500.0000.1080</v>
          </cell>
          <cell r="O44">
            <v>0</v>
          </cell>
        </row>
        <row r="45">
          <cell r="M45" t="str">
            <v>003.38600.0000.1080</v>
          </cell>
          <cell r="O45">
            <v>0</v>
          </cell>
        </row>
        <row r="46">
          <cell r="M46" t="str">
            <v>003.38700.0000.1080</v>
          </cell>
          <cell r="O46">
            <v>0</v>
          </cell>
        </row>
        <row r="47">
          <cell r="M47" t="str">
            <v>003.39000.0000.1080</v>
          </cell>
          <cell r="O47">
            <v>20.56</v>
          </cell>
        </row>
        <row r="48">
          <cell r="M48" t="str">
            <v>003.39009.0000.1080</v>
          </cell>
          <cell r="O48">
            <v>0</v>
          </cell>
        </row>
        <row r="49">
          <cell r="M49" t="str">
            <v>003.39100.0000.1080</v>
          </cell>
          <cell r="O49">
            <v>0</v>
          </cell>
        </row>
        <row r="50">
          <cell r="M50" t="str">
            <v>003.39103.0000.1080</v>
          </cell>
          <cell r="O50">
            <v>0</v>
          </cell>
        </row>
        <row r="51">
          <cell r="M51" t="str">
            <v>003.39200.0000.1080</v>
          </cell>
          <cell r="O51">
            <v>-101431.63</v>
          </cell>
        </row>
        <row r="52">
          <cell r="M52" t="str">
            <v>003.39300.0000.1080</v>
          </cell>
          <cell r="O52">
            <v>0</v>
          </cell>
        </row>
        <row r="53">
          <cell r="M53" t="str">
            <v>003.39400.0000.1080</v>
          </cell>
          <cell r="O53">
            <v>0</v>
          </cell>
        </row>
        <row r="54">
          <cell r="M54" t="str">
            <v>003.39600.0000.1080</v>
          </cell>
          <cell r="O54">
            <v>342.12</v>
          </cell>
        </row>
        <row r="55">
          <cell r="M55" t="str">
            <v>003.39603.0000.1080</v>
          </cell>
          <cell r="O55">
            <v>0</v>
          </cell>
        </row>
        <row r="56">
          <cell r="M56" t="str">
            <v>003.39604.0000.1080</v>
          </cell>
          <cell r="O56">
            <v>1894.13</v>
          </cell>
        </row>
        <row r="57">
          <cell r="M57" t="str">
            <v>003.39605.0000.1080</v>
          </cell>
          <cell r="O57">
            <v>-1611.47</v>
          </cell>
        </row>
        <row r="58">
          <cell r="M58" t="str">
            <v>003.39700.0000.1080</v>
          </cell>
          <cell r="O58">
            <v>0</v>
          </cell>
        </row>
        <row r="59">
          <cell r="M59" t="str">
            <v>003.39701.0000.1080</v>
          </cell>
          <cell r="O59">
            <v>0</v>
          </cell>
        </row>
        <row r="60">
          <cell r="M60" t="str">
            <v>003.39702.0000.1080</v>
          </cell>
          <cell r="O60">
            <v>0</v>
          </cell>
        </row>
        <row r="61">
          <cell r="M61" t="str">
            <v>003.39705.0000.1080</v>
          </cell>
          <cell r="O61">
            <v>0</v>
          </cell>
        </row>
        <row r="62">
          <cell r="M62" t="str">
            <v>003.39800.0000.1080</v>
          </cell>
          <cell r="O62">
            <v>0</v>
          </cell>
        </row>
        <row r="63">
          <cell r="M63" t="str">
            <v>003.39900.0000.1080</v>
          </cell>
          <cell r="O63">
            <v>0</v>
          </cell>
        </row>
        <row r="64">
          <cell r="M64" t="str">
            <v>003.39901.0000.1080</v>
          </cell>
          <cell r="O64">
            <v>0</v>
          </cell>
        </row>
        <row r="65">
          <cell r="M65" t="str">
            <v>003.39902.0000.1080</v>
          </cell>
          <cell r="O65">
            <v>0</v>
          </cell>
        </row>
        <row r="66">
          <cell r="M66" t="str">
            <v>003.39902.0000.1080</v>
          </cell>
          <cell r="O66">
            <v>0</v>
          </cell>
        </row>
        <row r="67">
          <cell r="M67" t="str">
            <v>003.39906.0000.1080</v>
          </cell>
          <cell r="O67">
            <v>0</v>
          </cell>
        </row>
        <row r="68">
          <cell r="M68" t="str">
            <v>003.39907.0000.1080</v>
          </cell>
          <cell r="O68">
            <v>0</v>
          </cell>
        </row>
        <row r="69">
          <cell r="M69" t="str">
            <v>003.39908.0000.1080</v>
          </cell>
          <cell r="O69">
            <v>0</v>
          </cell>
        </row>
        <row r="70">
          <cell r="M70" t="str">
            <v>003.00000.0000.1080</v>
          </cell>
          <cell r="O70">
            <v>100786.29</v>
          </cell>
        </row>
        <row r="71">
          <cell r="M71" t="str">
            <v>004.37402.0000.1080</v>
          </cell>
          <cell r="O71">
            <v>0</v>
          </cell>
        </row>
        <row r="72">
          <cell r="M72" t="str">
            <v>004.37500.0000.1080</v>
          </cell>
          <cell r="O72">
            <v>0</v>
          </cell>
        </row>
        <row r="73">
          <cell r="M73" t="str">
            <v>004.37600.0000.1080</v>
          </cell>
          <cell r="O73">
            <v>0</v>
          </cell>
        </row>
        <row r="74">
          <cell r="M74" t="str">
            <v>004.37601.0000.1080</v>
          </cell>
          <cell r="O74">
            <v>0</v>
          </cell>
        </row>
        <row r="75">
          <cell r="M75" t="str">
            <v>004.37602.0000.1080</v>
          </cell>
          <cell r="O75">
            <v>0</v>
          </cell>
        </row>
        <row r="76">
          <cell r="M76" t="str">
            <v>004.37800.0000.1080</v>
          </cell>
          <cell r="O76">
            <v>0</v>
          </cell>
        </row>
        <row r="77">
          <cell r="M77" t="str">
            <v>004.37900.0000.1080</v>
          </cell>
          <cell r="O77">
            <v>0</v>
          </cell>
        </row>
        <row r="78">
          <cell r="M78" t="str">
            <v>004.38000.0000.1080</v>
          </cell>
          <cell r="O78">
            <v>0</v>
          </cell>
        </row>
        <row r="79">
          <cell r="M79" t="str">
            <v>004.38100.0000.1080</v>
          </cell>
          <cell r="O79">
            <v>53703.839999999997</v>
          </cell>
        </row>
        <row r="80">
          <cell r="M80" t="str">
            <v>004.38200.0000.1080</v>
          </cell>
          <cell r="O80">
            <v>0</v>
          </cell>
        </row>
        <row r="81">
          <cell r="M81" t="str">
            <v>004.38300.0000.1080</v>
          </cell>
          <cell r="O81">
            <v>0</v>
          </cell>
        </row>
        <row r="82">
          <cell r="M82" t="str">
            <v>004.38400.0000.1080</v>
          </cell>
          <cell r="O82">
            <v>0</v>
          </cell>
        </row>
        <row r="83">
          <cell r="M83" t="str">
            <v>004.38500.0000.1080</v>
          </cell>
          <cell r="O83">
            <v>0</v>
          </cell>
        </row>
        <row r="84">
          <cell r="M84" t="str">
            <v>004.39009.0000.1080</v>
          </cell>
          <cell r="O84">
            <v>0</v>
          </cell>
        </row>
        <row r="85">
          <cell r="M85" t="str">
            <v>004.39100.0000.1080</v>
          </cell>
          <cell r="O85">
            <v>0</v>
          </cell>
        </row>
        <row r="86">
          <cell r="M86" t="str">
            <v>004.39200.0000.1080</v>
          </cell>
          <cell r="O86">
            <v>0</v>
          </cell>
        </row>
        <row r="87">
          <cell r="M87" t="str">
            <v>004.39400.0000.1080</v>
          </cell>
          <cell r="O87">
            <v>0</v>
          </cell>
        </row>
        <row r="88">
          <cell r="M88" t="str">
            <v>004.39701.0000.1080</v>
          </cell>
          <cell r="O88">
            <v>0</v>
          </cell>
        </row>
        <row r="89">
          <cell r="M89" t="str">
            <v>004.39800.0000.1080</v>
          </cell>
          <cell r="O89">
            <v>0</v>
          </cell>
        </row>
        <row r="90">
          <cell r="M90" t="str">
            <v>004.00000.0000.1080</v>
          </cell>
          <cell r="O90">
            <v>0</v>
          </cell>
        </row>
        <row r="91">
          <cell r="M91" t="str">
            <v>005.30200.0000.1080</v>
          </cell>
          <cell r="O91">
            <v>3495.08</v>
          </cell>
        </row>
        <row r="92">
          <cell r="M92" t="str">
            <v>005.36700.0000.1080</v>
          </cell>
          <cell r="O92">
            <v>0</v>
          </cell>
        </row>
        <row r="93">
          <cell r="M93" t="str">
            <v>005.37401.0000.1080</v>
          </cell>
          <cell r="O93">
            <v>0</v>
          </cell>
        </row>
        <row r="94">
          <cell r="M94" t="str">
            <v>005.37402.0000.1080</v>
          </cell>
          <cell r="O94">
            <v>-31604.17</v>
          </cell>
        </row>
        <row r="95">
          <cell r="M95" t="str">
            <v>005.37500.0000.1080</v>
          </cell>
          <cell r="O95">
            <v>-22512.46</v>
          </cell>
        </row>
        <row r="96">
          <cell r="M96" t="str">
            <v>005.37501.0000.1080</v>
          </cell>
          <cell r="O96">
            <v>-543.29</v>
          </cell>
        </row>
        <row r="97">
          <cell r="M97" t="str">
            <v>005.37502.0000.1080</v>
          </cell>
          <cell r="O97">
            <v>-2718.61</v>
          </cell>
        </row>
        <row r="98">
          <cell r="M98" t="str">
            <v>005.37503.0000.1080</v>
          </cell>
          <cell r="O98">
            <v>-20207.66</v>
          </cell>
        </row>
        <row r="99">
          <cell r="M99" t="str">
            <v>005.37600.0000.1080</v>
          </cell>
          <cell r="O99">
            <v>-1279378.3999999999</v>
          </cell>
        </row>
        <row r="100">
          <cell r="M100" t="str">
            <v>005.37601.0000.1080</v>
          </cell>
          <cell r="O100">
            <v>-7965042.9400000004</v>
          </cell>
        </row>
        <row r="101">
          <cell r="M101" t="str">
            <v>005.37602.0000.1080</v>
          </cell>
          <cell r="O101">
            <v>-1731189.54</v>
          </cell>
        </row>
        <row r="102">
          <cell r="M102" t="str">
            <v>005.37700.0000.1080</v>
          </cell>
          <cell r="O102">
            <v>0</v>
          </cell>
        </row>
        <row r="103">
          <cell r="M103" t="str">
            <v>005.37800.0000.1080</v>
          </cell>
          <cell r="O103">
            <v>-699820.07</v>
          </cell>
        </row>
        <row r="104">
          <cell r="M104" t="str">
            <v>005.37900.0000.1080</v>
          </cell>
          <cell r="O104">
            <v>5930.92</v>
          </cell>
        </row>
        <row r="105">
          <cell r="M105" t="str">
            <v>005.38000.0000.1080</v>
          </cell>
          <cell r="O105">
            <v>-4230459.09</v>
          </cell>
        </row>
        <row r="106">
          <cell r="M106" t="str">
            <v>005.38100.0000.1080</v>
          </cell>
          <cell r="O106">
            <v>3232682.42</v>
          </cell>
        </row>
        <row r="107">
          <cell r="M107" t="str">
            <v>005.38200.0000.1080</v>
          </cell>
          <cell r="O107">
            <v>-628878.49</v>
          </cell>
        </row>
        <row r="108">
          <cell r="M108" t="str">
            <v>005.38300.0000.1080</v>
          </cell>
          <cell r="O108">
            <v>-811094.7</v>
          </cell>
        </row>
        <row r="109">
          <cell r="M109" t="str">
            <v>005.38400.0000.1080</v>
          </cell>
          <cell r="O109">
            <v>-165790.04999999999</v>
          </cell>
        </row>
        <row r="110">
          <cell r="M110" t="str">
            <v>005.38500.0000.1080</v>
          </cell>
          <cell r="O110">
            <v>-370973.23</v>
          </cell>
        </row>
        <row r="111">
          <cell r="M111" t="str">
            <v>005.38600.0000.1080</v>
          </cell>
          <cell r="O111">
            <v>-2887.21</v>
          </cell>
        </row>
        <row r="112">
          <cell r="M112" t="str">
            <v>005.38700.0000.1080</v>
          </cell>
          <cell r="O112">
            <v>-91318.15</v>
          </cell>
        </row>
        <row r="113">
          <cell r="M113" t="str">
            <v>005.38900.0000.1080</v>
          </cell>
          <cell r="O113">
            <v>-1279.68</v>
          </cell>
        </row>
        <row r="114">
          <cell r="M114" t="str">
            <v>005.39001.0000.1080</v>
          </cell>
          <cell r="O114">
            <v>8.6</v>
          </cell>
        </row>
        <row r="115">
          <cell r="M115" t="str">
            <v>005.39002.0000.1080</v>
          </cell>
          <cell r="O115">
            <v>1862</v>
          </cell>
        </row>
        <row r="116">
          <cell r="M116" t="str">
            <v>005.39003.0000.1080</v>
          </cell>
          <cell r="O116">
            <v>9549.58</v>
          </cell>
        </row>
        <row r="117">
          <cell r="M117" t="str">
            <v>005.39004.0000.1080</v>
          </cell>
          <cell r="O117">
            <v>-10995.89</v>
          </cell>
        </row>
        <row r="118">
          <cell r="M118" t="str">
            <v>005.39009.0000.1080</v>
          </cell>
          <cell r="O118">
            <v>0</v>
          </cell>
        </row>
        <row r="119">
          <cell r="M119" t="str">
            <v>005.39009.0000.1080</v>
          </cell>
          <cell r="O119">
            <v>-283461.92</v>
          </cell>
        </row>
        <row r="120">
          <cell r="M120" t="str">
            <v>005.39100.0000.1080</v>
          </cell>
          <cell r="O120">
            <v>-362766.11</v>
          </cell>
        </row>
        <row r="121">
          <cell r="M121" t="str">
            <v>005.39103.0000.1080</v>
          </cell>
          <cell r="O121">
            <v>0</v>
          </cell>
        </row>
        <row r="122">
          <cell r="M122" t="str">
            <v>005.39200.0000.1080</v>
          </cell>
          <cell r="O122">
            <v>-157922.51999999999</v>
          </cell>
        </row>
        <row r="123">
          <cell r="M123" t="str">
            <v>005.39300.0000.1080</v>
          </cell>
          <cell r="O123">
            <v>-74700.55</v>
          </cell>
        </row>
        <row r="124">
          <cell r="M124" t="str">
            <v>005.39400.0000.1080</v>
          </cell>
          <cell r="O124">
            <v>-1149390.71</v>
          </cell>
        </row>
        <row r="125">
          <cell r="M125" t="str">
            <v>005.39500.0000.1080</v>
          </cell>
          <cell r="O125">
            <v>0</v>
          </cell>
        </row>
        <row r="126">
          <cell r="M126" t="str">
            <v>005.39600.0000.1080</v>
          </cell>
          <cell r="O126">
            <v>-18598.650000000001</v>
          </cell>
        </row>
        <row r="127">
          <cell r="M127" t="str">
            <v>005.39603.0000.1080</v>
          </cell>
          <cell r="O127">
            <v>-39647.93</v>
          </cell>
        </row>
        <row r="128">
          <cell r="M128" t="str">
            <v>005.39604.0000.1080</v>
          </cell>
          <cell r="O128">
            <v>19044.2</v>
          </cell>
        </row>
        <row r="129">
          <cell r="M129" t="str">
            <v>005.39605.0000.1080</v>
          </cell>
          <cell r="O129">
            <v>-4229.57</v>
          </cell>
        </row>
        <row r="130">
          <cell r="M130" t="str">
            <v>005.39700.0000.1080</v>
          </cell>
          <cell r="O130">
            <v>-70819.289999999994</v>
          </cell>
        </row>
        <row r="131">
          <cell r="M131" t="str">
            <v>005.39701.0000.1080</v>
          </cell>
          <cell r="O131">
            <v>0</v>
          </cell>
        </row>
        <row r="132">
          <cell r="M132" t="str">
            <v>005.39702.0000.1080</v>
          </cell>
          <cell r="O132">
            <v>0</v>
          </cell>
        </row>
        <row r="133">
          <cell r="M133" t="str">
            <v>005.39705.0000.1080</v>
          </cell>
          <cell r="O133">
            <v>-63078.2</v>
          </cell>
        </row>
        <row r="134">
          <cell r="M134" t="str">
            <v>005.39800.0000.1080</v>
          </cell>
          <cell r="O134">
            <v>-15702.3</v>
          </cell>
        </row>
        <row r="135">
          <cell r="M135" t="str">
            <v>005.39901.0000.1080</v>
          </cell>
          <cell r="O135">
            <v>0</v>
          </cell>
        </row>
        <row r="136">
          <cell r="M136" t="str">
            <v>005.39902.0000.1080</v>
          </cell>
          <cell r="O136">
            <v>0</v>
          </cell>
        </row>
        <row r="137">
          <cell r="M137" t="str">
            <v>005.39902.0000.1080</v>
          </cell>
          <cell r="O137">
            <v>0</v>
          </cell>
        </row>
        <row r="138">
          <cell r="M138" t="str">
            <v>005.39906.0000.1080</v>
          </cell>
          <cell r="O138">
            <v>-1327684.31</v>
          </cell>
        </row>
        <row r="139">
          <cell r="M139" t="str">
            <v>005.39907.0000.1080</v>
          </cell>
          <cell r="O139">
            <v>47289.17</v>
          </cell>
        </row>
        <row r="140">
          <cell r="M140" t="str">
            <v>005.39908.0000.1080</v>
          </cell>
          <cell r="O140">
            <v>-238425.08</v>
          </cell>
        </row>
        <row r="141">
          <cell r="M141" t="str">
            <v>005.00000.0000.1080</v>
          </cell>
          <cell r="O141">
            <v>141743.18</v>
          </cell>
        </row>
        <row r="142">
          <cell r="M142" t="str">
            <v>006.30200.0000.1080</v>
          </cell>
          <cell r="O142">
            <v>1</v>
          </cell>
        </row>
        <row r="143">
          <cell r="M143" t="str">
            <v>006.37401.0000.1080</v>
          </cell>
          <cell r="O143">
            <v>0</v>
          </cell>
        </row>
        <row r="144">
          <cell r="M144" t="str">
            <v>006.37402.0000.1080</v>
          </cell>
          <cell r="O144">
            <v>0</v>
          </cell>
        </row>
        <row r="145">
          <cell r="M145" t="str">
            <v>006.37500.0000.1080</v>
          </cell>
          <cell r="O145">
            <v>0</v>
          </cell>
        </row>
        <row r="146">
          <cell r="M146" t="str">
            <v>006.37501.0000.1080</v>
          </cell>
          <cell r="O146">
            <v>0</v>
          </cell>
        </row>
        <row r="147">
          <cell r="M147" t="str">
            <v>006.37502.0000.1080</v>
          </cell>
          <cell r="O147">
            <v>0</v>
          </cell>
        </row>
        <row r="148">
          <cell r="M148" t="str">
            <v>006.37600.0000.1080</v>
          </cell>
          <cell r="O148">
            <v>0</v>
          </cell>
        </row>
        <row r="149">
          <cell r="M149" t="str">
            <v>006.37601.0000.1080</v>
          </cell>
          <cell r="O149">
            <v>0</v>
          </cell>
        </row>
        <row r="150">
          <cell r="M150" t="str">
            <v>006.37602.0000.1080</v>
          </cell>
          <cell r="O150">
            <v>0</v>
          </cell>
        </row>
        <row r="151">
          <cell r="M151" t="str">
            <v>006.37800.0000.1080</v>
          </cell>
          <cell r="O151">
            <v>0</v>
          </cell>
        </row>
        <row r="152">
          <cell r="M152" t="str">
            <v>006.37900.0000.1080</v>
          </cell>
          <cell r="O152">
            <v>0</v>
          </cell>
        </row>
        <row r="153">
          <cell r="M153" t="str">
            <v>006.38000.0000.1080</v>
          </cell>
          <cell r="O153">
            <v>0</v>
          </cell>
        </row>
        <row r="154">
          <cell r="M154" t="str">
            <v>006.38100.0000.1080</v>
          </cell>
          <cell r="O154">
            <v>56204.06</v>
          </cell>
        </row>
        <row r="155">
          <cell r="M155" t="str">
            <v>006.38200.0000.1080</v>
          </cell>
          <cell r="O155">
            <v>0</v>
          </cell>
        </row>
        <row r="156">
          <cell r="M156" t="str">
            <v>006.38300.0000.1080</v>
          </cell>
          <cell r="O156">
            <v>779.01</v>
          </cell>
        </row>
        <row r="157">
          <cell r="M157" t="str">
            <v>006.38400.0000.1080</v>
          </cell>
          <cell r="O157">
            <v>0</v>
          </cell>
        </row>
        <row r="158">
          <cell r="M158" t="str">
            <v>006.38500.0000.1080</v>
          </cell>
          <cell r="O158">
            <v>0</v>
          </cell>
        </row>
        <row r="159">
          <cell r="M159" t="str">
            <v>006.38600.0000.1080</v>
          </cell>
          <cell r="O159">
            <v>0</v>
          </cell>
        </row>
        <row r="160">
          <cell r="M160" t="str">
            <v>006.38700.0000.1080</v>
          </cell>
          <cell r="O160">
            <v>0</v>
          </cell>
        </row>
        <row r="161">
          <cell r="M161" t="str">
            <v>006.39009.0000.1080</v>
          </cell>
          <cell r="O161">
            <v>0</v>
          </cell>
        </row>
        <row r="162">
          <cell r="M162" t="str">
            <v>006.39100.0000.1080</v>
          </cell>
          <cell r="O162">
            <v>0</v>
          </cell>
        </row>
        <row r="163">
          <cell r="M163" t="str">
            <v>006.39103.0000.1080</v>
          </cell>
          <cell r="O163">
            <v>0</v>
          </cell>
        </row>
        <row r="164">
          <cell r="M164" t="str">
            <v>006.39200.0000.1080</v>
          </cell>
          <cell r="O164">
            <v>0</v>
          </cell>
        </row>
        <row r="165">
          <cell r="M165" t="str">
            <v>006.39300.0000.1080</v>
          </cell>
          <cell r="O165">
            <v>0</v>
          </cell>
        </row>
        <row r="166">
          <cell r="M166" t="str">
            <v>006.39400.0000.1080</v>
          </cell>
          <cell r="O166">
            <v>0</v>
          </cell>
        </row>
        <row r="167">
          <cell r="M167" t="str">
            <v>006.39604.0000.1080</v>
          </cell>
          <cell r="O167">
            <v>0</v>
          </cell>
        </row>
        <row r="168">
          <cell r="M168" t="str">
            <v>006.39700.0000.1080</v>
          </cell>
          <cell r="O168">
            <v>0</v>
          </cell>
        </row>
        <row r="169">
          <cell r="M169" t="str">
            <v>006.39701.0000.1080</v>
          </cell>
          <cell r="O169">
            <v>0</v>
          </cell>
        </row>
        <row r="170">
          <cell r="M170" t="str">
            <v>006.39702.0000.1080</v>
          </cell>
          <cell r="O170">
            <v>0</v>
          </cell>
        </row>
        <row r="171">
          <cell r="M171" t="str">
            <v>006.39800.0000.1080</v>
          </cell>
          <cell r="O171">
            <v>0</v>
          </cell>
        </row>
        <row r="172">
          <cell r="M172" t="str">
            <v>006.39906.0000.1080</v>
          </cell>
          <cell r="O172">
            <v>0</v>
          </cell>
        </row>
        <row r="173">
          <cell r="M173" t="str">
            <v>006.39907.0000.1080</v>
          </cell>
          <cell r="O173">
            <v>0</v>
          </cell>
        </row>
        <row r="174">
          <cell r="M174" t="str">
            <v>006.00000.0000.1080</v>
          </cell>
          <cell r="O174">
            <v>-1</v>
          </cell>
        </row>
        <row r="175">
          <cell r="M175" t="str">
            <v>008.37402.0000.1080</v>
          </cell>
          <cell r="O175">
            <v>0</v>
          </cell>
        </row>
        <row r="176">
          <cell r="M176" t="str">
            <v>008.37500.0000.1080</v>
          </cell>
          <cell r="O176">
            <v>0</v>
          </cell>
        </row>
        <row r="177">
          <cell r="M177" t="str">
            <v>008.37600.0000.1080</v>
          </cell>
          <cell r="O177">
            <v>0</v>
          </cell>
        </row>
        <row r="178">
          <cell r="M178" t="str">
            <v>008.37601.0000.1080</v>
          </cell>
          <cell r="O178">
            <v>0</v>
          </cell>
        </row>
        <row r="179">
          <cell r="M179" t="str">
            <v>008.37602.0000.1080</v>
          </cell>
          <cell r="O179">
            <v>0</v>
          </cell>
        </row>
        <row r="180">
          <cell r="M180" t="str">
            <v>008.37800.0000.1080</v>
          </cell>
          <cell r="O180">
            <v>0</v>
          </cell>
        </row>
        <row r="181">
          <cell r="M181" t="str">
            <v>008.37900.0000.1080</v>
          </cell>
          <cell r="O181">
            <v>0</v>
          </cell>
        </row>
        <row r="182">
          <cell r="M182" t="str">
            <v>008.38000.0000.1080</v>
          </cell>
          <cell r="O182">
            <v>0</v>
          </cell>
        </row>
        <row r="183">
          <cell r="M183" t="str">
            <v>008.38100.0000.1080</v>
          </cell>
          <cell r="O183">
            <v>559334.92000000004</v>
          </cell>
        </row>
        <row r="184">
          <cell r="M184" t="str">
            <v>008.38200.0000.1080</v>
          </cell>
          <cell r="O184">
            <v>0</v>
          </cell>
        </row>
        <row r="185">
          <cell r="M185" t="str">
            <v>008.38300.0000.1080</v>
          </cell>
          <cell r="O185">
            <v>7936.03</v>
          </cell>
        </row>
        <row r="186">
          <cell r="M186" t="str">
            <v>008.38400.0000.1080</v>
          </cell>
          <cell r="O186">
            <v>0</v>
          </cell>
        </row>
        <row r="187">
          <cell r="M187" t="str">
            <v>008.39100.0000.1080</v>
          </cell>
          <cell r="O187">
            <v>0</v>
          </cell>
        </row>
        <row r="188">
          <cell r="M188" t="str">
            <v>008.39103.0000.1080</v>
          </cell>
          <cell r="O188">
            <v>0</v>
          </cell>
        </row>
        <row r="189">
          <cell r="M189" t="str">
            <v>008.39400.0000.1080</v>
          </cell>
          <cell r="O189">
            <v>0</v>
          </cell>
        </row>
        <row r="190">
          <cell r="M190" t="str">
            <v>008.39606.0000.1080</v>
          </cell>
          <cell r="O190">
            <v>0</v>
          </cell>
        </row>
        <row r="191">
          <cell r="M191" t="str">
            <v>008.39701.0000.1080</v>
          </cell>
          <cell r="O191">
            <v>0</v>
          </cell>
        </row>
        <row r="192">
          <cell r="M192" t="str">
            <v>008.39900.0000.1080</v>
          </cell>
          <cell r="O192">
            <v>0</v>
          </cell>
        </row>
        <row r="193">
          <cell r="M193" t="str">
            <v>008.39906.0000.1080</v>
          </cell>
          <cell r="O193">
            <v>0</v>
          </cell>
        </row>
        <row r="194">
          <cell r="M194" t="str">
            <v>008.00000.0000.1080</v>
          </cell>
          <cell r="O194">
            <v>0</v>
          </cell>
        </row>
        <row r="195">
          <cell r="M195" t="str">
            <v>010.39009.0000.1080</v>
          </cell>
          <cell r="O195">
            <v>0</v>
          </cell>
        </row>
        <row r="196">
          <cell r="M196" t="str">
            <v>010.39100.0000.1080</v>
          </cell>
          <cell r="O196">
            <v>0</v>
          </cell>
        </row>
        <row r="197">
          <cell r="M197" t="str">
            <v>010.39103.0000.1080</v>
          </cell>
          <cell r="O197">
            <v>0</v>
          </cell>
        </row>
        <row r="198">
          <cell r="M198" t="str">
            <v>010.39200.0000.1080</v>
          </cell>
          <cell r="O198">
            <v>-149697.07999999999</v>
          </cell>
        </row>
        <row r="199">
          <cell r="M199" t="str">
            <v>010.39400.0000.1080</v>
          </cell>
          <cell r="O199">
            <v>0</v>
          </cell>
        </row>
        <row r="200">
          <cell r="M200" t="str">
            <v>010.39700.0000.1080</v>
          </cell>
          <cell r="O200">
            <v>0</v>
          </cell>
        </row>
        <row r="201">
          <cell r="M201" t="str">
            <v>010.39701.0000.1080</v>
          </cell>
          <cell r="O201">
            <v>0</v>
          </cell>
        </row>
        <row r="202">
          <cell r="M202" t="str">
            <v>010.39702.0000.1080</v>
          </cell>
          <cell r="O202">
            <v>0</v>
          </cell>
        </row>
        <row r="203">
          <cell r="M203" t="str">
            <v>010.39705.0000.1080</v>
          </cell>
          <cell r="O203">
            <v>0</v>
          </cell>
        </row>
        <row r="204">
          <cell r="M204" t="str">
            <v>010.39800.0000.1080</v>
          </cell>
          <cell r="O204">
            <v>0</v>
          </cell>
        </row>
        <row r="205">
          <cell r="M205" t="str">
            <v>010.39901.0000.1080</v>
          </cell>
          <cell r="O205">
            <v>0</v>
          </cell>
        </row>
        <row r="206">
          <cell r="M206" t="str">
            <v>010.39902.0000.1080</v>
          </cell>
          <cell r="O206">
            <v>0</v>
          </cell>
        </row>
        <row r="207">
          <cell r="M207" t="str">
            <v>010.39903.0000.1080</v>
          </cell>
          <cell r="O207">
            <v>0</v>
          </cell>
        </row>
        <row r="208">
          <cell r="M208" t="str">
            <v>010.39905.0000.1080</v>
          </cell>
          <cell r="O208">
            <v>0</v>
          </cell>
        </row>
        <row r="209">
          <cell r="M209" t="str">
            <v>010.39906.0000.1080</v>
          </cell>
          <cell r="O209">
            <v>0</v>
          </cell>
        </row>
        <row r="210">
          <cell r="M210" t="str">
            <v>010.39907.0000.1080</v>
          </cell>
          <cell r="O210">
            <v>0</v>
          </cell>
        </row>
        <row r="211">
          <cell r="M211" t="str">
            <v>010.39908.0000.1080</v>
          </cell>
          <cell r="O211">
            <v>0</v>
          </cell>
        </row>
        <row r="212">
          <cell r="M212" t="str">
            <v>010.00000.0000.1080</v>
          </cell>
          <cell r="O212">
            <v>149697.07999999999</v>
          </cell>
        </row>
        <row r="213">
          <cell r="M213" t="str">
            <v>011.36700.0000.1080</v>
          </cell>
          <cell r="O213">
            <v>0</v>
          </cell>
        </row>
        <row r="214">
          <cell r="M214" t="str">
            <v>011.36701.0000.1080</v>
          </cell>
          <cell r="O214">
            <v>0</v>
          </cell>
        </row>
        <row r="215">
          <cell r="M215" t="str">
            <v>011.37500.0000.1080</v>
          </cell>
          <cell r="O215">
            <v>0</v>
          </cell>
        </row>
        <row r="216">
          <cell r="M216" t="str">
            <v>011.37900.0000.1080</v>
          </cell>
          <cell r="O216">
            <v>0</v>
          </cell>
        </row>
        <row r="217">
          <cell r="M217" t="str">
            <v>011.00000.0000.1080</v>
          </cell>
          <cell r="O217">
            <v>0</v>
          </cell>
        </row>
        <row r="218">
          <cell r="M218" t="str">
            <v>013.37402.0000.1080</v>
          </cell>
          <cell r="O218">
            <v>0</v>
          </cell>
        </row>
        <row r="219">
          <cell r="M219" t="str">
            <v>013.37500.0000.1080</v>
          </cell>
          <cell r="O219">
            <v>0</v>
          </cell>
        </row>
        <row r="220">
          <cell r="M220" t="str">
            <v>013.37600.0000.1080</v>
          </cell>
          <cell r="O220">
            <v>0</v>
          </cell>
        </row>
        <row r="221">
          <cell r="M221" t="str">
            <v>013.37601.0000.1080</v>
          </cell>
          <cell r="O221">
            <v>0</v>
          </cell>
        </row>
        <row r="222">
          <cell r="M222" t="str">
            <v>013.37602.0000.1080</v>
          </cell>
          <cell r="O222">
            <v>0</v>
          </cell>
        </row>
        <row r="223">
          <cell r="M223" t="str">
            <v>013.37800.0000.1080</v>
          </cell>
          <cell r="O223">
            <v>0</v>
          </cell>
        </row>
        <row r="224">
          <cell r="M224" t="str">
            <v>013.37900.0000.1080</v>
          </cell>
          <cell r="O224">
            <v>0</v>
          </cell>
        </row>
        <row r="225">
          <cell r="M225" t="str">
            <v>013.38000.0000.1080</v>
          </cell>
          <cell r="O225">
            <v>0</v>
          </cell>
        </row>
        <row r="226">
          <cell r="M226" t="str">
            <v>013.38100.0000.1080</v>
          </cell>
          <cell r="O226">
            <v>44626.55</v>
          </cell>
        </row>
        <row r="227">
          <cell r="M227" t="str">
            <v>013.38200.0000.1080</v>
          </cell>
          <cell r="O227">
            <v>0</v>
          </cell>
        </row>
        <row r="228">
          <cell r="M228" t="str">
            <v>013.38300.0000.1080</v>
          </cell>
          <cell r="O228">
            <v>0</v>
          </cell>
        </row>
        <row r="229">
          <cell r="M229" t="str">
            <v>013.38400.0000.1080</v>
          </cell>
          <cell r="O229">
            <v>0</v>
          </cell>
        </row>
        <row r="230">
          <cell r="M230" t="str">
            <v>013.39100.0000.1080</v>
          </cell>
          <cell r="O230">
            <v>0</v>
          </cell>
        </row>
        <row r="231">
          <cell r="M231" t="str">
            <v>013.39101.0000.1080</v>
          </cell>
          <cell r="O231">
            <v>0</v>
          </cell>
        </row>
        <row r="232">
          <cell r="M232" t="str">
            <v>013.39103.0000.1080</v>
          </cell>
          <cell r="O232">
            <v>0</v>
          </cell>
        </row>
        <row r="233">
          <cell r="M233" t="str">
            <v>013.39400.0000.1080</v>
          </cell>
          <cell r="O233">
            <v>0</v>
          </cell>
        </row>
        <row r="234">
          <cell r="M234" t="str">
            <v>013.00000.0000.1080</v>
          </cell>
          <cell r="O234">
            <v>0</v>
          </cell>
        </row>
        <row r="235">
          <cell r="M235" t="str">
            <v>014.00000.0000.1080</v>
          </cell>
          <cell r="O235">
            <v>0</v>
          </cell>
        </row>
        <row r="236">
          <cell r="M236" t="str">
            <v>015.00000.0000.1080</v>
          </cell>
          <cell r="O236">
            <v>0</v>
          </cell>
        </row>
        <row r="237">
          <cell r="M237" t="str">
            <v>016.30200.0000.1080</v>
          </cell>
          <cell r="O237">
            <v>117.81</v>
          </cell>
        </row>
        <row r="238">
          <cell r="M238" t="str">
            <v>016.36700.0000.1080</v>
          </cell>
          <cell r="O238">
            <v>0</v>
          </cell>
        </row>
        <row r="239">
          <cell r="M239" t="str">
            <v>016.37401.0000.1080</v>
          </cell>
          <cell r="O239">
            <v>0</v>
          </cell>
        </row>
        <row r="240">
          <cell r="M240" t="str">
            <v>016.37402.0000.1080</v>
          </cell>
          <cell r="O240">
            <v>32997.49</v>
          </cell>
        </row>
        <row r="241">
          <cell r="M241" t="str">
            <v>016.37500.0000.1080</v>
          </cell>
          <cell r="O241">
            <v>22512.46</v>
          </cell>
        </row>
        <row r="242">
          <cell r="M242" t="str">
            <v>016.37501.0000.1080</v>
          </cell>
          <cell r="O242">
            <v>543.29</v>
          </cell>
        </row>
        <row r="243">
          <cell r="M243" t="str">
            <v>016.37502.0000.1080</v>
          </cell>
          <cell r="O243">
            <v>2718.61</v>
          </cell>
        </row>
        <row r="244">
          <cell r="M244" t="str">
            <v>016.37503.0000.1080</v>
          </cell>
          <cell r="O244">
            <v>21248.46</v>
          </cell>
        </row>
        <row r="245">
          <cell r="M245" t="str">
            <v>016.37600.0000.1080</v>
          </cell>
          <cell r="O245">
            <v>1284630.3799999999</v>
          </cell>
        </row>
        <row r="246">
          <cell r="M246" t="str">
            <v>016.37601.0000.1080</v>
          </cell>
          <cell r="O246">
            <v>8091668.5800000001</v>
          </cell>
        </row>
        <row r="247">
          <cell r="M247" t="str">
            <v>016.37602.0000.1080</v>
          </cell>
          <cell r="O247">
            <v>1878649.85</v>
          </cell>
        </row>
        <row r="248">
          <cell r="M248" t="str">
            <v>016.37700.0000.1080</v>
          </cell>
          <cell r="O248">
            <v>0</v>
          </cell>
        </row>
        <row r="249">
          <cell r="M249" t="str">
            <v>016.37800.0000.1080</v>
          </cell>
          <cell r="O249">
            <v>804685.71</v>
          </cell>
        </row>
        <row r="250">
          <cell r="M250" t="str">
            <v>016.37900.0000.1080</v>
          </cell>
          <cell r="O250">
            <v>-5930.92</v>
          </cell>
        </row>
        <row r="251">
          <cell r="M251" t="str">
            <v>016.38000.0000.1080</v>
          </cell>
          <cell r="O251">
            <v>4253632.28</v>
          </cell>
        </row>
        <row r="252">
          <cell r="M252" t="str">
            <v>016.38100.0000.1080</v>
          </cell>
          <cell r="O252">
            <v>1087147.6599999999</v>
          </cell>
        </row>
        <row r="253">
          <cell r="M253" t="str">
            <v>016.38200.0000.1080</v>
          </cell>
          <cell r="O253">
            <v>625999.02</v>
          </cell>
        </row>
        <row r="254">
          <cell r="M254" t="str">
            <v>016.38300.0000.1080</v>
          </cell>
          <cell r="O254">
            <v>909553.47</v>
          </cell>
        </row>
        <row r="255">
          <cell r="M255" t="str">
            <v>016.38400.0000.1080</v>
          </cell>
          <cell r="O255">
            <v>165790.04999999999</v>
          </cell>
        </row>
        <row r="256">
          <cell r="M256" t="str">
            <v>016.38500.0000.1080</v>
          </cell>
          <cell r="O256">
            <v>370973.23</v>
          </cell>
        </row>
        <row r="257">
          <cell r="M257" t="str">
            <v>016.38600.0000.1080</v>
          </cell>
          <cell r="O257">
            <v>2887.21</v>
          </cell>
        </row>
        <row r="258">
          <cell r="M258" t="str">
            <v>016.38700.0000.1080</v>
          </cell>
          <cell r="O258">
            <v>91318.15</v>
          </cell>
        </row>
        <row r="259">
          <cell r="M259" t="str">
            <v>016.38900.0000.1080</v>
          </cell>
          <cell r="O259">
            <v>0</v>
          </cell>
        </row>
        <row r="260">
          <cell r="M260" t="str">
            <v>016.39004.0000.1080</v>
          </cell>
          <cell r="O260">
            <v>2273.44</v>
          </cell>
        </row>
        <row r="261">
          <cell r="M261" t="str">
            <v>016.39009.0000.1080</v>
          </cell>
          <cell r="O261">
            <v>284646.02</v>
          </cell>
        </row>
        <row r="262">
          <cell r="M262" t="str">
            <v>016.39100.0000.1080</v>
          </cell>
          <cell r="O262">
            <v>362766.11</v>
          </cell>
        </row>
        <row r="263">
          <cell r="M263" t="str">
            <v>016.39103.0000.1080</v>
          </cell>
          <cell r="O263">
            <v>0</v>
          </cell>
        </row>
        <row r="264">
          <cell r="M264" t="str">
            <v>016.39200.0000.1080</v>
          </cell>
          <cell r="O264">
            <v>13207.58</v>
          </cell>
        </row>
        <row r="265">
          <cell r="M265" t="str">
            <v>016.39300.0000.1080</v>
          </cell>
          <cell r="O265">
            <v>74700.55</v>
          </cell>
        </row>
        <row r="266">
          <cell r="M266" t="str">
            <v>016.39400.0000.1080</v>
          </cell>
          <cell r="O266">
            <v>1149390.71</v>
          </cell>
        </row>
        <row r="267">
          <cell r="M267" t="str">
            <v>016.39500.0000.1080</v>
          </cell>
          <cell r="O267">
            <v>0</v>
          </cell>
        </row>
        <row r="268">
          <cell r="M268" t="str">
            <v>016.39600.0000.1080</v>
          </cell>
          <cell r="O268">
            <v>24558.05</v>
          </cell>
        </row>
        <row r="269">
          <cell r="M269" t="str">
            <v>016.39603.0000.1080</v>
          </cell>
          <cell r="O269">
            <v>41492.01</v>
          </cell>
        </row>
        <row r="270">
          <cell r="M270" t="str">
            <v>016.39604.0000.1080</v>
          </cell>
          <cell r="O270">
            <v>1</v>
          </cell>
        </row>
        <row r="271">
          <cell r="M271" t="str">
            <v>016.39605.0000.1080</v>
          </cell>
          <cell r="O271">
            <v>5508.37</v>
          </cell>
        </row>
        <row r="272">
          <cell r="M272" t="str">
            <v>016.39700.0000.1080</v>
          </cell>
          <cell r="O272">
            <v>70819.289999999994</v>
          </cell>
        </row>
        <row r="273">
          <cell r="M273" t="str">
            <v>016.39701.0000.1080</v>
          </cell>
          <cell r="O273">
            <v>0</v>
          </cell>
        </row>
        <row r="274">
          <cell r="M274" t="str">
            <v>016.39702.0000.1080</v>
          </cell>
          <cell r="O274">
            <v>0</v>
          </cell>
        </row>
        <row r="275">
          <cell r="M275" t="str">
            <v>016.39705.0000.1080</v>
          </cell>
          <cell r="O275">
            <v>63078.2</v>
          </cell>
        </row>
        <row r="276">
          <cell r="M276" t="str">
            <v>016.39800.0000.1080</v>
          </cell>
          <cell r="O276">
            <v>15702.3</v>
          </cell>
        </row>
        <row r="277">
          <cell r="M277" t="str">
            <v>016.39906.0000.1080</v>
          </cell>
          <cell r="O277">
            <v>1327684.31</v>
          </cell>
        </row>
        <row r="278">
          <cell r="M278" t="str">
            <v>016.39907.0000.1080</v>
          </cell>
          <cell r="O278">
            <v>-47289.17</v>
          </cell>
        </row>
        <row r="279">
          <cell r="M279" t="str">
            <v>016.39908.0000.1080</v>
          </cell>
          <cell r="O279">
            <v>238425.08</v>
          </cell>
        </row>
        <row r="280">
          <cell r="M280" t="str">
            <v>016.00000.0000.1080</v>
          </cell>
          <cell r="O280">
            <v>-31370.76</v>
          </cell>
        </row>
        <row r="281">
          <cell r="M281" t="str">
            <v>017.37500.0000.1080</v>
          </cell>
          <cell r="O281">
            <v>0</v>
          </cell>
        </row>
        <row r="282">
          <cell r="M282" t="str">
            <v>017.37601.0000.1080</v>
          </cell>
          <cell r="O282">
            <v>0</v>
          </cell>
        </row>
        <row r="283">
          <cell r="M283" t="str">
            <v>017.37602.0000.1080</v>
          </cell>
          <cell r="O283">
            <v>0</v>
          </cell>
        </row>
        <row r="284">
          <cell r="M284" t="str">
            <v>017.37800.0000.1080</v>
          </cell>
          <cell r="O284">
            <v>0</v>
          </cell>
        </row>
        <row r="285">
          <cell r="M285" t="str">
            <v>017.37900.0000.1080</v>
          </cell>
          <cell r="O285">
            <v>0</v>
          </cell>
        </row>
        <row r="286">
          <cell r="M286" t="str">
            <v>017.38000.0000.1080</v>
          </cell>
          <cell r="O286">
            <v>0</v>
          </cell>
        </row>
        <row r="287">
          <cell r="M287" t="str">
            <v>017.38200.0000.1080</v>
          </cell>
          <cell r="O287">
            <v>0</v>
          </cell>
        </row>
        <row r="288">
          <cell r="M288" t="str">
            <v>017.38300.0000.1080</v>
          </cell>
          <cell r="O288">
            <v>0</v>
          </cell>
        </row>
        <row r="289">
          <cell r="M289" t="str">
            <v>017.38400.0000.1080</v>
          </cell>
          <cell r="O289">
            <v>0</v>
          </cell>
        </row>
        <row r="290">
          <cell r="M290" t="str">
            <v>017.00000.0000.1080</v>
          </cell>
          <cell r="O290">
            <v>0</v>
          </cell>
        </row>
        <row r="291">
          <cell r="M291" t="str">
            <v>018.37402.0000.1080</v>
          </cell>
          <cell r="O291">
            <v>0</v>
          </cell>
        </row>
        <row r="292">
          <cell r="M292" t="str">
            <v>018.37500.0000.1080</v>
          </cell>
          <cell r="O292">
            <v>0</v>
          </cell>
        </row>
        <row r="293">
          <cell r="M293" t="str">
            <v>018.37600.0000.1080</v>
          </cell>
          <cell r="O293">
            <v>0</v>
          </cell>
        </row>
        <row r="294">
          <cell r="M294" t="str">
            <v>018.37601.0000.1080</v>
          </cell>
          <cell r="O294">
            <v>0</v>
          </cell>
        </row>
        <row r="295">
          <cell r="M295" t="str">
            <v>018.37602.0000.1080</v>
          </cell>
          <cell r="O295">
            <v>0</v>
          </cell>
        </row>
        <row r="296">
          <cell r="M296" t="str">
            <v>018.37800.0000.1080</v>
          </cell>
          <cell r="O296">
            <v>0</v>
          </cell>
        </row>
        <row r="297">
          <cell r="M297" t="str">
            <v>018.37900.0000.1080</v>
          </cell>
          <cell r="O297">
            <v>0</v>
          </cell>
        </row>
        <row r="298">
          <cell r="M298" t="str">
            <v>018.38000.0000.1080</v>
          </cell>
          <cell r="O298">
            <v>0</v>
          </cell>
        </row>
        <row r="299">
          <cell r="M299" t="str">
            <v>018.38100.0000.1080</v>
          </cell>
          <cell r="O299">
            <v>4054.81</v>
          </cell>
        </row>
        <row r="300">
          <cell r="M300" t="str">
            <v>018.38200.0000.1080</v>
          </cell>
          <cell r="O300">
            <v>0</v>
          </cell>
        </row>
        <row r="301">
          <cell r="M301" t="str">
            <v>018.38300.0000.1080</v>
          </cell>
          <cell r="O301">
            <v>0</v>
          </cell>
        </row>
        <row r="302">
          <cell r="M302" t="str">
            <v>018.38400.0000.1080</v>
          </cell>
          <cell r="O302">
            <v>0</v>
          </cell>
        </row>
        <row r="303">
          <cell r="M303" t="str">
            <v>018.39100.0000.1080</v>
          </cell>
          <cell r="O303">
            <v>0</v>
          </cell>
        </row>
        <row r="304">
          <cell r="M304" t="str">
            <v>018.39101.0000.1080</v>
          </cell>
          <cell r="O304">
            <v>0</v>
          </cell>
        </row>
        <row r="305">
          <cell r="M305" t="str">
            <v>018.39103.0000.1080</v>
          </cell>
          <cell r="O305">
            <v>0</v>
          </cell>
        </row>
        <row r="306">
          <cell r="M306" t="str">
            <v>018.39400.0000.1080</v>
          </cell>
          <cell r="O306">
            <v>0</v>
          </cell>
        </row>
        <row r="307">
          <cell r="M307" t="str">
            <v>018.00000.0000.1080</v>
          </cell>
          <cell r="O307">
            <v>0</v>
          </cell>
        </row>
        <row r="308">
          <cell r="M308" t="str">
            <v>019.36510.0000.1080</v>
          </cell>
          <cell r="O308">
            <v>0</v>
          </cell>
        </row>
        <row r="309">
          <cell r="M309" t="str">
            <v>019.36520.0000.1080</v>
          </cell>
          <cell r="O309">
            <v>0</v>
          </cell>
        </row>
        <row r="310">
          <cell r="M310" t="str">
            <v>019.36600.0000.1080</v>
          </cell>
          <cell r="O310">
            <v>0</v>
          </cell>
        </row>
        <row r="311">
          <cell r="M311" t="str">
            <v>019.36602.0000.1080</v>
          </cell>
          <cell r="O311">
            <v>0</v>
          </cell>
        </row>
        <row r="312">
          <cell r="M312" t="str">
            <v>019.36603.0000.1080</v>
          </cell>
          <cell r="O312">
            <v>0</v>
          </cell>
        </row>
        <row r="313">
          <cell r="M313" t="str">
            <v>019.36700.0000.1080</v>
          </cell>
          <cell r="O313">
            <v>0</v>
          </cell>
        </row>
        <row r="314">
          <cell r="M314" t="str">
            <v>019.36701.0000.1080</v>
          </cell>
          <cell r="O314">
            <v>0</v>
          </cell>
        </row>
        <row r="315">
          <cell r="M315" t="str">
            <v>019.36800.0000.1080</v>
          </cell>
          <cell r="O315">
            <v>0</v>
          </cell>
        </row>
        <row r="316">
          <cell r="M316" t="str">
            <v>019.36900.0000.1080</v>
          </cell>
          <cell r="O316">
            <v>0</v>
          </cell>
        </row>
        <row r="317">
          <cell r="M317" t="str">
            <v>019.36901.0000.1080</v>
          </cell>
          <cell r="O317">
            <v>0</v>
          </cell>
        </row>
        <row r="318">
          <cell r="M318" t="str">
            <v>019.37402.0000.1080</v>
          </cell>
          <cell r="O318">
            <v>0</v>
          </cell>
        </row>
        <row r="319">
          <cell r="M319" t="str">
            <v>019.37500.0000.1080</v>
          </cell>
          <cell r="O319">
            <v>0</v>
          </cell>
        </row>
        <row r="320">
          <cell r="M320" t="str">
            <v>019.37600.0000.1080</v>
          </cell>
          <cell r="O320">
            <v>0</v>
          </cell>
        </row>
        <row r="321">
          <cell r="M321" t="str">
            <v>019.37601.0000.1080</v>
          </cell>
          <cell r="O321">
            <v>0</v>
          </cell>
        </row>
        <row r="322">
          <cell r="M322" t="str">
            <v>019.37602.0000.1080</v>
          </cell>
          <cell r="O322">
            <v>0</v>
          </cell>
        </row>
        <row r="323">
          <cell r="M323" t="str">
            <v>019.37800.0000.1080</v>
          </cell>
          <cell r="O323">
            <v>0</v>
          </cell>
        </row>
        <row r="324">
          <cell r="M324" t="str">
            <v>019.37900.0000.1080</v>
          </cell>
          <cell r="O324">
            <v>0</v>
          </cell>
        </row>
        <row r="325">
          <cell r="M325" t="str">
            <v>019.37901.0000.1080</v>
          </cell>
          <cell r="O325">
            <v>0</v>
          </cell>
        </row>
        <row r="326">
          <cell r="M326" t="str">
            <v>019.37902.0000.1080</v>
          </cell>
          <cell r="O326">
            <v>0</v>
          </cell>
        </row>
        <row r="327">
          <cell r="M327" t="str">
            <v>019.37904.0000.1080</v>
          </cell>
          <cell r="O327">
            <v>0</v>
          </cell>
        </row>
        <row r="328">
          <cell r="M328" t="str">
            <v>019.37905.0000.1080</v>
          </cell>
          <cell r="O328">
            <v>0</v>
          </cell>
        </row>
        <row r="329">
          <cell r="M329" t="str">
            <v>019.38000.0000.1080</v>
          </cell>
          <cell r="O329">
            <v>0</v>
          </cell>
        </row>
        <row r="330">
          <cell r="M330" t="str">
            <v>019.38100.0000.1080</v>
          </cell>
          <cell r="O330">
            <v>0</v>
          </cell>
        </row>
        <row r="331">
          <cell r="M331" t="str">
            <v>019.38200.0000.1080</v>
          </cell>
          <cell r="O331">
            <v>0</v>
          </cell>
        </row>
        <row r="332">
          <cell r="M332" t="str">
            <v>019.38300.0000.1080</v>
          </cell>
          <cell r="O332">
            <v>0</v>
          </cell>
        </row>
        <row r="333">
          <cell r="M333" t="str">
            <v>019.38500.0000.1080</v>
          </cell>
          <cell r="O333">
            <v>0</v>
          </cell>
        </row>
        <row r="334">
          <cell r="M334" t="str">
            <v>019.39200.0000.1080</v>
          </cell>
          <cell r="O334">
            <v>-7607.72</v>
          </cell>
        </row>
        <row r="335">
          <cell r="M335" t="str">
            <v>019.39400.0000.1080</v>
          </cell>
          <cell r="O335">
            <v>0</v>
          </cell>
        </row>
        <row r="336">
          <cell r="M336" t="str">
            <v>019.39605.0000.1080</v>
          </cell>
          <cell r="O336">
            <v>0</v>
          </cell>
        </row>
        <row r="337">
          <cell r="M337" t="str">
            <v>019.39702.0000.1080</v>
          </cell>
          <cell r="O337">
            <v>0</v>
          </cell>
        </row>
        <row r="338">
          <cell r="M338" t="str">
            <v>019.39705.0000.1080</v>
          </cell>
          <cell r="O338">
            <v>0</v>
          </cell>
        </row>
        <row r="339">
          <cell r="M339" t="str">
            <v>019.39906.0000.1080</v>
          </cell>
          <cell r="O339">
            <v>0</v>
          </cell>
        </row>
        <row r="340">
          <cell r="M340" t="str">
            <v>019.00000.0000.1080</v>
          </cell>
          <cell r="O340">
            <v>7607.72</v>
          </cell>
        </row>
        <row r="341">
          <cell r="M341" t="str">
            <v>021.37401.0000.1080</v>
          </cell>
          <cell r="O341">
            <v>0</v>
          </cell>
        </row>
        <row r="342">
          <cell r="M342" t="str">
            <v>021.37402.0000.1080</v>
          </cell>
          <cell r="O342">
            <v>-1393.32</v>
          </cell>
        </row>
        <row r="343">
          <cell r="M343" t="str">
            <v>021.37500.0000.1080</v>
          </cell>
          <cell r="O343">
            <v>0</v>
          </cell>
        </row>
        <row r="344">
          <cell r="M344" t="str">
            <v>021.37501.0000.1080</v>
          </cell>
          <cell r="O344">
            <v>0</v>
          </cell>
        </row>
        <row r="345">
          <cell r="M345" t="str">
            <v>021.37503.0000.1080</v>
          </cell>
          <cell r="O345">
            <v>-1040.8</v>
          </cell>
        </row>
        <row r="346">
          <cell r="M346" t="str">
            <v>021.37600.0000.1080</v>
          </cell>
          <cell r="O346">
            <v>-5251.98</v>
          </cell>
        </row>
        <row r="347">
          <cell r="M347" t="str">
            <v>021.37601.0000.1080</v>
          </cell>
          <cell r="O347">
            <v>-126625.64</v>
          </cell>
        </row>
        <row r="348">
          <cell r="M348" t="str">
            <v>021.37602.0000.1080</v>
          </cell>
          <cell r="O348">
            <v>-147460.31</v>
          </cell>
        </row>
        <row r="349">
          <cell r="M349" t="str">
            <v>021.37800.0000.1080</v>
          </cell>
          <cell r="O349">
            <v>-104865.65</v>
          </cell>
        </row>
        <row r="350">
          <cell r="M350" t="str">
            <v>021.37900.0000.1080</v>
          </cell>
          <cell r="O350">
            <v>0</v>
          </cell>
        </row>
        <row r="351">
          <cell r="M351" t="str">
            <v>021.38000.0000.1080</v>
          </cell>
          <cell r="O351">
            <v>-23173.200000000001</v>
          </cell>
        </row>
        <row r="352">
          <cell r="M352" t="str">
            <v>021.38100.0000.1080</v>
          </cell>
          <cell r="O352">
            <v>973029.52</v>
          </cell>
        </row>
        <row r="353">
          <cell r="M353" t="str">
            <v>021.38200.0000.1080</v>
          </cell>
          <cell r="O353">
            <v>2879.47</v>
          </cell>
        </row>
        <row r="354">
          <cell r="M354" t="str">
            <v>021.38300.0000.1080</v>
          </cell>
          <cell r="O354">
            <v>3182.38</v>
          </cell>
        </row>
        <row r="355">
          <cell r="M355" t="str">
            <v>021.38400.0000.1080</v>
          </cell>
          <cell r="O355">
            <v>0</v>
          </cell>
        </row>
        <row r="356">
          <cell r="M356" t="str">
            <v>021.39100.0000.1080</v>
          </cell>
          <cell r="O356">
            <v>0</v>
          </cell>
        </row>
        <row r="357">
          <cell r="M357" t="str">
            <v>021.39101.0000.1080</v>
          </cell>
          <cell r="O357">
            <v>0</v>
          </cell>
        </row>
        <row r="358">
          <cell r="M358" t="str">
            <v>021.39103.0000.1080</v>
          </cell>
          <cell r="O358">
            <v>0</v>
          </cell>
        </row>
        <row r="359">
          <cell r="M359" t="str">
            <v>021.39400.0000.1080</v>
          </cell>
          <cell r="O359">
            <v>0</v>
          </cell>
        </row>
        <row r="360">
          <cell r="M360" t="str">
            <v>021.00000.0000.1080</v>
          </cell>
          <cell r="O360">
            <v>0</v>
          </cell>
        </row>
        <row r="361">
          <cell r="M361" t="str">
            <v>022.37500.0000.1080</v>
          </cell>
          <cell r="O361">
            <v>0</v>
          </cell>
        </row>
        <row r="362">
          <cell r="M362" t="str">
            <v>022.37900.0000.1080</v>
          </cell>
          <cell r="O362">
            <v>0</v>
          </cell>
        </row>
        <row r="363">
          <cell r="M363" t="str">
            <v>022.38100.0000.1080</v>
          </cell>
          <cell r="O363">
            <v>-7113396.4100000001</v>
          </cell>
        </row>
        <row r="364">
          <cell r="M364" t="str">
            <v>022.38300.0000.1080</v>
          </cell>
          <cell r="O364">
            <v>-121474.6</v>
          </cell>
        </row>
        <row r="365">
          <cell r="M365" t="str">
            <v>022.38500.0000.1080</v>
          </cell>
          <cell r="O365">
            <v>0</v>
          </cell>
        </row>
        <row r="366">
          <cell r="M366" t="str">
            <v>022.39009.0000.1080</v>
          </cell>
          <cell r="O366">
            <v>0</v>
          </cell>
        </row>
        <row r="367">
          <cell r="M367" t="str">
            <v>022.39100.0000.1080</v>
          </cell>
          <cell r="O367">
            <v>0</v>
          </cell>
        </row>
        <row r="368">
          <cell r="M368" t="str">
            <v>022.39103.0000.1080</v>
          </cell>
          <cell r="O368">
            <v>0</v>
          </cell>
        </row>
        <row r="369">
          <cell r="M369" t="str">
            <v>022.39400.0000.1080</v>
          </cell>
          <cell r="O369">
            <v>0</v>
          </cell>
        </row>
        <row r="370">
          <cell r="M370" t="str">
            <v>022.00000.0000.1080</v>
          </cell>
          <cell r="O370">
            <v>0</v>
          </cell>
        </row>
        <row r="371">
          <cell r="M371" t="str">
            <v>040.00000.0000.1080</v>
          </cell>
          <cell r="O371">
            <v>0</v>
          </cell>
        </row>
      </sheetData>
      <sheetData sheetId="2">
        <row r="8">
          <cell r="F8" t="str">
            <v>001.00000.0000.1080</v>
          </cell>
          <cell r="BZ8">
            <v>1720.82</v>
          </cell>
        </row>
        <row r="9">
          <cell r="F9" t="str">
            <v>001.36510.0000.1080</v>
          </cell>
          <cell r="BZ9">
            <v>0</v>
          </cell>
        </row>
        <row r="10">
          <cell r="F10" t="str">
            <v>001.36520.0000.1080</v>
          </cell>
          <cell r="BZ10">
            <v>72161.039999999994</v>
          </cell>
        </row>
        <row r="11">
          <cell r="F11" t="str">
            <v>001.36600.0000.1080</v>
          </cell>
          <cell r="BZ11">
            <v>8525.6299999999992</v>
          </cell>
        </row>
        <row r="12">
          <cell r="F12" t="str">
            <v>001.36602.0000.1080</v>
          </cell>
          <cell r="BZ12">
            <v>2018.21</v>
          </cell>
        </row>
        <row r="13">
          <cell r="F13" t="str">
            <v>001.36603.0000.1080</v>
          </cell>
          <cell r="BZ13">
            <v>20490.78</v>
          </cell>
        </row>
        <row r="14">
          <cell r="F14" t="str">
            <v>001.36700.0000.1080</v>
          </cell>
          <cell r="BZ14">
            <v>1408.99</v>
          </cell>
        </row>
        <row r="15">
          <cell r="F15" t="str">
            <v>001.36701.0000.1080</v>
          </cell>
          <cell r="BZ15">
            <v>2240658</v>
          </cell>
        </row>
        <row r="16">
          <cell r="F16" t="str">
            <v>001.36800.0000.1080</v>
          </cell>
          <cell r="BZ16">
            <v>122825.25</v>
          </cell>
        </row>
        <row r="17">
          <cell r="F17" t="str">
            <v>001.36900.0000.1080</v>
          </cell>
          <cell r="BZ17">
            <v>8824.2199999999993</v>
          </cell>
        </row>
        <row r="18">
          <cell r="F18" t="str">
            <v>001.36901.0000.1080</v>
          </cell>
          <cell r="BZ18">
            <v>177452.29</v>
          </cell>
        </row>
        <row r="19">
          <cell r="F19" t="str">
            <v>001.37500.0000.1080</v>
          </cell>
          <cell r="BZ19">
            <v>0</v>
          </cell>
        </row>
        <row r="20">
          <cell r="F20" t="str">
            <v>001.37600.0000.1080</v>
          </cell>
          <cell r="BZ20">
            <v>0</v>
          </cell>
        </row>
        <row r="21">
          <cell r="F21" t="str">
            <v>001.37601.0000.1080</v>
          </cell>
          <cell r="BZ21">
            <v>0</v>
          </cell>
        </row>
        <row r="22">
          <cell r="F22" t="str">
            <v>001.37602.0000.1080</v>
          </cell>
          <cell r="BZ22">
            <v>0</v>
          </cell>
        </row>
        <row r="23">
          <cell r="F23" t="str">
            <v>001.37900.0000.1080</v>
          </cell>
          <cell r="BZ23">
            <v>0</v>
          </cell>
        </row>
        <row r="24">
          <cell r="F24" t="str">
            <v>001.37901.0000.1080</v>
          </cell>
          <cell r="BZ24">
            <v>3.08</v>
          </cell>
        </row>
        <row r="25">
          <cell r="F25" t="str">
            <v>001.37902.0000.1080</v>
          </cell>
          <cell r="BZ25">
            <v>0</v>
          </cell>
        </row>
        <row r="26">
          <cell r="F26" t="str">
            <v>001.37904.0000.1080</v>
          </cell>
          <cell r="BZ26">
            <v>1638.82</v>
          </cell>
        </row>
        <row r="27">
          <cell r="F27" t="str">
            <v>001.37905.0000.1080</v>
          </cell>
          <cell r="BZ27">
            <v>99026.2</v>
          </cell>
        </row>
        <row r="28">
          <cell r="F28" t="str">
            <v>001.38300.0000.1080</v>
          </cell>
          <cell r="BZ28">
            <v>1597.63</v>
          </cell>
        </row>
        <row r="29">
          <cell r="F29" t="str">
            <v>001.39702.0000.1080</v>
          </cell>
          <cell r="BZ29">
            <v>0</v>
          </cell>
        </row>
        <row r="30">
          <cell r="F30" t="str">
            <v>001.39705.0000.1080</v>
          </cell>
          <cell r="BZ30">
            <v>39039.5</v>
          </cell>
        </row>
        <row r="31">
          <cell r="F31" t="str">
            <v>001.39907.0000.1080</v>
          </cell>
          <cell r="BZ31">
            <v>0</v>
          </cell>
        </row>
        <row r="32">
          <cell r="F32" t="str">
            <v>002.00000.0000.1080</v>
          </cell>
          <cell r="BZ32">
            <v>-1355421.01</v>
          </cell>
        </row>
        <row r="33">
          <cell r="F33" t="str">
            <v>002.39009.0000.1110</v>
          </cell>
          <cell r="BZ33">
            <v>5306360.0403664354</v>
          </cell>
        </row>
        <row r="34">
          <cell r="F34" t="str">
            <v>002.39009.0000.1080</v>
          </cell>
          <cell r="BZ34">
            <v>61202.239999999998</v>
          </cell>
        </row>
        <row r="35">
          <cell r="F35" t="str">
            <v>002.39100.0000.1080</v>
          </cell>
          <cell r="BZ35">
            <v>6533678.0612779688</v>
          </cell>
        </row>
        <row r="36">
          <cell r="F36" t="str">
            <v>002.39101.0000.1080</v>
          </cell>
          <cell r="BZ36">
            <v>0</v>
          </cell>
        </row>
        <row r="37">
          <cell r="F37" t="str">
            <v>002.39102.0000.1080</v>
          </cell>
          <cell r="BZ37">
            <v>53364.88</v>
          </cell>
        </row>
        <row r="38">
          <cell r="F38" t="str">
            <v>002.39103.0000.1080</v>
          </cell>
          <cell r="BZ38">
            <v>1135755.4615360508</v>
          </cell>
        </row>
        <row r="39">
          <cell r="F39" t="str">
            <v>002.39200.0000.1080</v>
          </cell>
          <cell r="BZ39">
            <v>26430.34</v>
          </cell>
        </row>
        <row r="40">
          <cell r="F40" t="str">
            <v>002.39300.0000.1080</v>
          </cell>
          <cell r="BZ40">
            <v>6737.6</v>
          </cell>
        </row>
        <row r="41">
          <cell r="F41" t="str">
            <v>002.39400.0000.1080</v>
          </cell>
          <cell r="BZ41">
            <v>33178.973408338141</v>
          </cell>
        </row>
        <row r="42">
          <cell r="F42" t="str">
            <v>002.39500.0000.1080</v>
          </cell>
          <cell r="BZ42">
            <v>0</v>
          </cell>
        </row>
        <row r="43">
          <cell r="F43" t="str">
            <v>002.39700.0000.1080</v>
          </cell>
          <cell r="BZ43">
            <v>5767406.4895558581</v>
          </cell>
        </row>
        <row r="44">
          <cell r="F44" t="str">
            <v>002.39800.0000.1080</v>
          </cell>
          <cell r="BZ44">
            <v>317390.31891757034</v>
          </cell>
        </row>
        <row r="45">
          <cell r="F45" t="str">
            <v>002.39900.0000.1080</v>
          </cell>
          <cell r="BZ45">
            <v>163628.79379343544</v>
          </cell>
        </row>
        <row r="46">
          <cell r="F46" t="str">
            <v>002.39901.0000.1080</v>
          </cell>
          <cell r="BZ46">
            <v>6266968.909909809</v>
          </cell>
        </row>
        <row r="47">
          <cell r="F47" t="str">
            <v>002.39902.0000.1080</v>
          </cell>
          <cell r="BZ47">
            <v>4777176.0550153302</v>
          </cell>
        </row>
        <row r="48">
          <cell r="F48" t="str">
            <v>002.39903.0000.1080</v>
          </cell>
          <cell r="BZ48">
            <v>227144.24948742066</v>
          </cell>
        </row>
        <row r="49">
          <cell r="F49" t="str">
            <v>002.39904.0000.1080</v>
          </cell>
          <cell r="BZ49">
            <v>1095465.1000000001</v>
          </cell>
        </row>
        <row r="50">
          <cell r="F50" t="str">
            <v>002.39905.0000.1080</v>
          </cell>
          <cell r="BZ50">
            <v>1161241.49</v>
          </cell>
        </row>
        <row r="51">
          <cell r="F51" t="str">
            <v>002.39906.0000.1080</v>
          </cell>
          <cell r="BZ51">
            <v>3343647.8534361422</v>
          </cell>
        </row>
        <row r="52">
          <cell r="F52" t="str">
            <v>002.39907.0000.1080</v>
          </cell>
          <cell r="BZ52">
            <v>1309402.7502077923</v>
          </cell>
        </row>
        <row r="53">
          <cell r="F53" t="str">
            <v>002.39908.0000.1080</v>
          </cell>
          <cell r="BZ53">
            <v>39019538.820757329</v>
          </cell>
        </row>
        <row r="54">
          <cell r="F54" t="str">
            <v>002.39909.0000.1080</v>
          </cell>
          <cell r="BZ54">
            <v>2193358.1416789051</v>
          </cell>
        </row>
        <row r="55">
          <cell r="F55" t="str">
            <v>002.39924.0000.1080</v>
          </cell>
          <cell r="BZ55">
            <v>10909106.686234137</v>
          </cell>
        </row>
        <row r="56">
          <cell r="F56" t="str">
            <v>003.00000.0000.1080</v>
          </cell>
          <cell r="BZ56">
            <v>38544.25</v>
          </cell>
        </row>
        <row r="57">
          <cell r="F57" t="str">
            <v>003.36701.0000.1080</v>
          </cell>
          <cell r="BZ57">
            <v>0</v>
          </cell>
        </row>
        <row r="58">
          <cell r="F58" t="str">
            <v>003.37402.0000.1080</v>
          </cell>
          <cell r="BZ58">
            <v>27597.41</v>
          </cell>
        </row>
        <row r="59">
          <cell r="F59" t="str">
            <v>003.37500.0000.1080</v>
          </cell>
          <cell r="BZ59">
            <v>78.099999999999994</v>
          </cell>
        </row>
        <row r="60">
          <cell r="F60" t="str">
            <v>003.37501.0000.1080</v>
          </cell>
          <cell r="BZ60">
            <v>6911.04</v>
          </cell>
        </row>
        <row r="61">
          <cell r="F61" t="str">
            <v>003.37502.0000.1080</v>
          </cell>
          <cell r="BZ61">
            <v>25972.23</v>
          </cell>
        </row>
        <row r="62">
          <cell r="F62" t="str">
            <v>003.37503.0000.1080</v>
          </cell>
          <cell r="BZ62">
            <v>30699.88</v>
          </cell>
        </row>
        <row r="63">
          <cell r="F63" t="str">
            <v>003.37600.0000.1080</v>
          </cell>
          <cell r="BZ63">
            <v>1210858.6499999999</v>
          </cell>
        </row>
        <row r="64">
          <cell r="F64" t="str">
            <v>003.37601.0000.1080</v>
          </cell>
          <cell r="BZ64">
            <v>5889948.5699999984</v>
          </cell>
        </row>
        <row r="65">
          <cell r="F65" t="str">
            <v>003.37602.0000.1080</v>
          </cell>
          <cell r="BZ65">
            <v>2606526.4300000002</v>
          </cell>
        </row>
        <row r="66">
          <cell r="F66" t="str">
            <v>003.37800.0000.1080</v>
          </cell>
          <cell r="BZ66">
            <v>1170951.25</v>
          </cell>
        </row>
        <row r="67">
          <cell r="F67" t="str">
            <v>003.37900.0000.1080</v>
          </cell>
          <cell r="BZ67">
            <v>4304.62</v>
          </cell>
        </row>
        <row r="68">
          <cell r="F68" t="str">
            <v>003.38000.0000.1080</v>
          </cell>
          <cell r="BZ68">
            <v>6759633.620000002</v>
          </cell>
        </row>
        <row r="69">
          <cell r="F69" t="str">
            <v>003.38100.0000.1080</v>
          </cell>
          <cell r="BZ69">
            <v>0</v>
          </cell>
        </row>
        <row r="70">
          <cell r="F70" t="str">
            <v>003.38200.0000.1080</v>
          </cell>
          <cell r="BZ70">
            <v>220476.83</v>
          </cell>
        </row>
        <row r="71">
          <cell r="F71" t="str">
            <v>003.38300.0000.1080</v>
          </cell>
          <cell r="BZ71">
            <v>771081.42</v>
          </cell>
        </row>
        <row r="72">
          <cell r="F72" t="str">
            <v>003.38400.0000.1080</v>
          </cell>
          <cell r="BZ72">
            <v>156518.75</v>
          </cell>
        </row>
        <row r="73">
          <cell r="F73" t="str">
            <v>003.38500.0000.1080</v>
          </cell>
          <cell r="BZ73">
            <v>535258.56999999995</v>
          </cell>
        </row>
        <row r="74">
          <cell r="F74" t="str">
            <v>003.38600.0000.1080</v>
          </cell>
          <cell r="BZ74">
            <v>7885.41</v>
          </cell>
        </row>
        <row r="75">
          <cell r="F75" t="str">
            <v>003.38700.0000.1080</v>
          </cell>
          <cell r="BZ75">
            <v>70470.66</v>
          </cell>
        </row>
        <row r="76">
          <cell r="F76" t="str">
            <v>003.39000.0000.1080</v>
          </cell>
          <cell r="BZ76">
            <v>845.84</v>
          </cell>
        </row>
        <row r="77">
          <cell r="F77" t="str">
            <v>003.39009.0000.1110</v>
          </cell>
          <cell r="BZ77">
            <v>341496.31</v>
          </cell>
        </row>
        <row r="78">
          <cell r="F78" t="str">
            <v>003.39009.0000.1080</v>
          </cell>
          <cell r="BZ78">
            <v>1956.86</v>
          </cell>
        </row>
        <row r="79">
          <cell r="F79" t="str">
            <v>003.39100.0000.1080</v>
          </cell>
          <cell r="BZ79">
            <v>382451.7</v>
          </cell>
        </row>
        <row r="80">
          <cell r="F80" t="str">
            <v>003.39103.0000.1080</v>
          </cell>
          <cell r="BZ80">
            <v>-3227.09</v>
          </cell>
        </row>
        <row r="81">
          <cell r="F81" t="str">
            <v>003.39200.0000.1080</v>
          </cell>
          <cell r="BZ81">
            <v>266764.2</v>
          </cell>
        </row>
        <row r="82">
          <cell r="F82" t="str">
            <v>003.39300.0000.1080</v>
          </cell>
          <cell r="BZ82">
            <v>64525.09</v>
          </cell>
        </row>
        <row r="83">
          <cell r="F83" t="str">
            <v>003.39400.0000.1080</v>
          </cell>
          <cell r="BZ83">
            <v>385039.3</v>
          </cell>
        </row>
        <row r="84">
          <cell r="F84" t="str">
            <v>003.39600.0000.1080</v>
          </cell>
          <cell r="BZ84">
            <v>4025.02</v>
          </cell>
        </row>
        <row r="85">
          <cell r="F85" t="str">
            <v>003.39603.0000.1080</v>
          </cell>
          <cell r="BZ85">
            <v>51851.45</v>
          </cell>
        </row>
        <row r="86">
          <cell r="F86" t="str">
            <v>003.39604.0000.1080</v>
          </cell>
          <cell r="BZ86">
            <v>150782.13</v>
          </cell>
        </row>
        <row r="87">
          <cell r="F87" t="str">
            <v>003.39605.0000.1080</v>
          </cell>
          <cell r="BZ87">
            <v>23935.93</v>
          </cell>
        </row>
        <row r="88">
          <cell r="F88" t="str">
            <v>003.39700.0000.1080</v>
          </cell>
          <cell r="BZ88">
            <v>159883.9</v>
          </cell>
        </row>
        <row r="89">
          <cell r="F89" t="str">
            <v>003.39701.0000.1080</v>
          </cell>
          <cell r="BZ89">
            <v>1583.4499999999825</v>
          </cell>
        </row>
        <row r="90">
          <cell r="F90" t="str">
            <v>003.39702.0000.1080</v>
          </cell>
          <cell r="BZ90">
            <v>322.82</v>
          </cell>
        </row>
        <row r="91">
          <cell r="F91" t="str">
            <v>003.39705.0000.1080</v>
          </cell>
          <cell r="BZ91">
            <v>251948.43</v>
          </cell>
        </row>
        <row r="92">
          <cell r="F92" t="str">
            <v>003.39800.0000.1080</v>
          </cell>
          <cell r="BZ92">
            <v>22470.03</v>
          </cell>
        </row>
        <row r="93">
          <cell r="F93" t="str">
            <v>003.39900.0000.1080</v>
          </cell>
          <cell r="BZ93">
            <v>2742.06</v>
          </cell>
        </row>
        <row r="94">
          <cell r="F94" t="str">
            <v>003.39901.0000.1080</v>
          </cell>
          <cell r="BZ94">
            <v>-10614.82</v>
          </cell>
        </row>
        <row r="95">
          <cell r="F95" t="str">
            <v>003.39902.0000.1080</v>
          </cell>
          <cell r="BZ95">
            <v>-16444.45</v>
          </cell>
        </row>
        <row r="96">
          <cell r="F96" t="str">
            <v>003.39902.0000.1110</v>
          </cell>
          <cell r="BZ96">
            <v>-1.0231815394945443E-12</v>
          </cell>
        </row>
        <row r="97">
          <cell r="F97" t="str">
            <v>003.39906.0000.1080</v>
          </cell>
          <cell r="BZ97">
            <v>486751.26</v>
          </cell>
        </row>
        <row r="98">
          <cell r="F98" t="str">
            <v>003.39907.0000.1080</v>
          </cell>
          <cell r="BZ98">
            <v>-9369.19</v>
          </cell>
        </row>
        <row r="99">
          <cell r="F99" t="str">
            <v>003.39908.0000.1080</v>
          </cell>
          <cell r="BZ99">
            <v>49030.92</v>
          </cell>
        </row>
        <row r="100">
          <cell r="F100" t="str">
            <v>004.00000.0000.1080</v>
          </cell>
          <cell r="BZ100">
            <v>878.22</v>
          </cell>
        </row>
        <row r="101">
          <cell r="F101" t="str">
            <v>004.37402.0000.1080</v>
          </cell>
          <cell r="BZ101">
            <v>174.01</v>
          </cell>
        </row>
        <row r="102">
          <cell r="F102" t="str">
            <v>004.37500.0000.1080</v>
          </cell>
          <cell r="BZ102">
            <v>0</v>
          </cell>
        </row>
        <row r="103">
          <cell r="F103" t="str">
            <v>004.37600.0000.1080</v>
          </cell>
          <cell r="BZ103">
            <v>15806.25</v>
          </cell>
        </row>
        <row r="104">
          <cell r="F104" t="str">
            <v>004.37601.0000.1080</v>
          </cell>
          <cell r="BZ104">
            <v>150768.35999999999</v>
          </cell>
        </row>
        <row r="105">
          <cell r="F105" t="str">
            <v>004.37602.0000.1080</v>
          </cell>
          <cell r="BZ105">
            <v>90898.09</v>
          </cell>
        </row>
        <row r="106">
          <cell r="F106" t="str">
            <v>004.37800.0000.1080</v>
          </cell>
          <cell r="BZ106">
            <v>7392.18</v>
          </cell>
        </row>
        <row r="107">
          <cell r="F107" t="str">
            <v>004.37900.0000.1080</v>
          </cell>
          <cell r="BZ107">
            <v>210.75</v>
          </cell>
        </row>
        <row r="108">
          <cell r="F108" t="str">
            <v>004.38000.0000.1080</v>
          </cell>
          <cell r="BZ108">
            <v>129140.6</v>
          </cell>
        </row>
        <row r="109">
          <cell r="F109" t="str">
            <v>004.38100.0000.1080</v>
          </cell>
          <cell r="BZ109">
            <v>0</v>
          </cell>
        </row>
        <row r="110">
          <cell r="F110" t="str">
            <v>004.38200.0000.1080</v>
          </cell>
          <cell r="BZ110">
            <v>-1704.61</v>
          </cell>
        </row>
        <row r="111">
          <cell r="F111" t="str">
            <v>004.38300.0000.1080</v>
          </cell>
          <cell r="BZ111">
            <v>15034.82</v>
          </cell>
        </row>
        <row r="112">
          <cell r="F112" t="str">
            <v>004.38400.0000.1080</v>
          </cell>
          <cell r="BZ112">
            <v>4809.67</v>
          </cell>
        </row>
        <row r="113">
          <cell r="F113" t="str">
            <v>004.38500.0000.1080</v>
          </cell>
          <cell r="BZ113">
            <v>2889.75</v>
          </cell>
        </row>
        <row r="114">
          <cell r="F114" t="str">
            <v>004.39009.0000.1110</v>
          </cell>
          <cell r="BZ114">
            <v>3789.25</v>
          </cell>
        </row>
        <row r="115">
          <cell r="F115" t="str">
            <v>004.39100.0000.1080</v>
          </cell>
          <cell r="BZ115">
            <v>732.86</v>
          </cell>
        </row>
        <row r="116">
          <cell r="F116" t="str">
            <v>004.39200.0000.1080</v>
          </cell>
          <cell r="BZ116">
            <v>3095.11</v>
          </cell>
        </row>
        <row r="117">
          <cell r="F117" t="str">
            <v>004.39400.0000.1080</v>
          </cell>
          <cell r="BZ117">
            <v>-1243.1400000000001</v>
          </cell>
        </row>
        <row r="118">
          <cell r="F118" t="str">
            <v>004.39701.0000.1080</v>
          </cell>
          <cell r="BZ118">
            <v>21.27</v>
          </cell>
        </row>
        <row r="119">
          <cell r="F119" t="str">
            <v>004.39800.0000.1080</v>
          </cell>
          <cell r="BZ119">
            <v>342.71</v>
          </cell>
        </row>
        <row r="120">
          <cell r="F120" t="str">
            <v>005.00000.0000.1080</v>
          </cell>
          <cell r="BZ120">
            <v>121763.16</v>
          </cell>
        </row>
        <row r="121">
          <cell r="F121" t="str">
            <v>005.30200.0000.1080</v>
          </cell>
          <cell r="BZ121">
            <v>660.92</v>
          </cell>
        </row>
        <row r="122">
          <cell r="F122" t="str">
            <v>005.36700.0000.1080</v>
          </cell>
          <cell r="BZ122">
            <v>0</v>
          </cell>
        </row>
        <row r="123">
          <cell r="F123" t="str">
            <v>005.37401.0000.1080</v>
          </cell>
          <cell r="BZ123">
            <v>-161.32</v>
          </cell>
        </row>
        <row r="124">
          <cell r="F124" t="str">
            <v>005.37402.0000.1080</v>
          </cell>
          <cell r="BZ124">
            <v>65439.860000000052</v>
          </cell>
        </row>
        <row r="125">
          <cell r="F125" t="str">
            <v>005.37500.0000.1080</v>
          </cell>
          <cell r="BZ125">
            <v>22877.66</v>
          </cell>
        </row>
        <row r="126">
          <cell r="F126" t="str">
            <v>005.37501.0000.1080</v>
          </cell>
          <cell r="BZ126">
            <v>6761.74</v>
          </cell>
        </row>
        <row r="127">
          <cell r="F127" t="str">
            <v>005.37502.0000.1080</v>
          </cell>
          <cell r="BZ127">
            <v>5467.86</v>
          </cell>
        </row>
        <row r="128">
          <cell r="F128" t="str">
            <v>005.37503.0000.1080</v>
          </cell>
          <cell r="BZ128">
            <v>43883.01</v>
          </cell>
        </row>
        <row r="129">
          <cell r="F129" t="str">
            <v>005.37600.0000.1080</v>
          </cell>
          <cell r="BZ129">
            <v>6315383.0199999977</v>
          </cell>
        </row>
        <row r="130">
          <cell r="F130" t="str">
            <v>005.37601.0000.1080</v>
          </cell>
          <cell r="BZ130">
            <v>26930548.209999993</v>
          </cell>
        </row>
        <row r="131">
          <cell r="F131" t="str">
            <v>005.37602.0000.1080</v>
          </cell>
          <cell r="BZ131">
            <v>9109561.4499999974</v>
          </cell>
        </row>
        <row r="132">
          <cell r="F132" t="str">
            <v>005.37700.0000.1080</v>
          </cell>
          <cell r="BZ132">
            <v>217147.69</v>
          </cell>
        </row>
        <row r="133">
          <cell r="F133" t="str">
            <v>005.37800.0000.1080</v>
          </cell>
          <cell r="BZ133">
            <v>1986477.85</v>
          </cell>
        </row>
        <row r="134">
          <cell r="F134" t="str">
            <v>005.37900.0000.1080</v>
          </cell>
          <cell r="BZ134">
            <v>-7952.92</v>
          </cell>
        </row>
        <row r="135">
          <cell r="F135" t="str">
            <v>005.38000.0000.1080</v>
          </cell>
          <cell r="BZ135">
            <v>15902974.43</v>
          </cell>
        </row>
        <row r="136">
          <cell r="F136" t="str">
            <v>005.38100.0000.1080</v>
          </cell>
          <cell r="BZ136">
            <v>174465.59</v>
          </cell>
        </row>
        <row r="137">
          <cell r="F137" t="str">
            <v>005.38200.0000.1080</v>
          </cell>
          <cell r="BZ137">
            <v>2211592.4500000002</v>
          </cell>
        </row>
        <row r="138">
          <cell r="F138" t="str">
            <v>005.38300.0000.1080</v>
          </cell>
          <cell r="BZ138">
            <v>2914643.78</v>
          </cell>
        </row>
        <row r="139">
          <cell r="F139" t="str">
            <v>005.38400.0000.1080</v>
          </cell>
          <cell r="BZ139">
            <v>673039.98</v>
          </cell>
        </row>
        <row r="140">
          <cell r="F140" t="str">
            <v>005.38500.0000.1080</v>
          </cell>
          <cell r="BZ140">
            <v>852487.17</v>
          </cell>
        </row>
        <row r="141">
          <cell r="F141" t="str">
            <v>005.38600.0000.1080</v>
          </cell>
          <cell r="BZ141">
            <v>16488.27</v>
          </cell>
        </row>
        <row r="142">
          <cell r="F142" t="str">
            <v>005.38700.0000.1080</v>
          </cell>
          <cell r="BZ142">
            <v>209650.54</v>
          </cell>
        </row>
        <row r="143">
          <cell r="F143" t="str">
            <v>005.38900.0000.1080</v>
          </cell>
          <cell r="BZ143">
            <v>1541.35</v>
          </cell>
        </row>
        <row r="144">
          <cell r="F144" t="str">
            <v>005.39001.0000.1080</v>
          </cell>
          <cell r="BZ144">
            <v>3796.58</v>
          </cell>
        </row>
        <row r="145">
          <cell r="F145" t="str">
            <v>005.39002.0000.1080</v>
          </cell>
          <cell r="BZ145">
            <v>5992.36</v>
          </cell>
        </row>
        <row r="146">
          <cell r="F146" t="str">
            <v>005.39003.0000.1080</v>
          </cell>
          <cell r="BZ146">
            <v>18546.900000000001</v>
          </cell>
        </row>
        <row r="147">
          <cell r="F147" t="str">
            <v>005.39004.0000.1080</v>
          </cell>
          <cell r="BZ147">
            <v>33739.660000000003</v>
          </cell>
        </row>
        <row r="148">
          <cell r="F148" t="str">
            <v>005.39009.0000.1080</v>
          </cell>
          <cell r="BZ148">
            <v>9791.9</v>
          </cell>
        </row>
        <row r="149">
          <cell r="F149" t="str">
            <v>005.39009.0000.1110</v>
          </cell>
          <cell r="BZ149">
            <v>1393271.09</v>
          </cell>
        </row>
        <row r="150">
          <cell r="F150" t="str">
            <v>005.39100.0000.1080</v>
          </cell>
          <cell r="BZ150">
            <v>1198320.8500000001</v>
          </cell>
        </row>
        <row r="151">
          <cell r="F151" t="str">
            <v>005.39103.0000.1080</v>
          </cell>
          <cell r="BZ151">
            <v>-42397.37</v>
          </cell>
        </row>
        <row r="152">
          <cell r="F152" t="str">
            <v>005.39200.0000.1080</v>
          </cell>
          <cell r="BZ152">
            <v>698766.82</v>
          </cell>
        </row>
        <row r="153">
          <cell r="F153" t="str">
            <v>005.39300.0000.1080</v>
          </cell>
          <cell r="BZ153">
            <v>149716.88</v>
          </cell>
        </row>
        <row r="154">
          <cell r="F154" t="str">
            <v>005.39400.0000.1080</v>
          </cell>
          <cell r="BZ154">
            <v>2728231.42</v>
          </cell>
        </row>
        <row r="155">
          <cell r="F155" t="str">
            <v>005.39500.0000.1080</v>
          </cell>
          <cell r="BZ155">
            <v>406.07</v>
          </cell>
        </row>
        <row r="156">
          <cell r="F156" t="str">
            <v>005.39600.0000.1080</v>
          </cell>
          <cell r="BZ156">
            <v>49981.7</v>
          </cell>
        </row>
        <row r="157">
          <cell r="F157" t="str">
            <v>005.39603.0000.1080</v>
          </cell>
          <cell r="BZ157">
            <v>40570.980000000003</v>
          </cell>
        </row>
        <row r="158">
          <cell r="F158" t="str">
            <v>005.39604.0000.1080</v>
          </cell>
          <cell r="BZ158">
            <v>171927.67</v>
          </cell>
        </row>
        <row r="159">
          <cell r="F159" t="str">
            <v>005.39605.0000.1080</v>
          </cell>
          <cell r="BZ159">
            <v>60438.73</v>
          </cell>
        </row>
        <row r="160">
          <cell r="F160" t="str">
            <v>005.39700.0000.1080</v>
          </cell>
          <cell r="BZ160">
            <v>174255.44</v>
          </cell>
        </row>
        <row r="161">
          <cell r="F161" t="str">
            <v>005.39701.0000.1080</v>
          </cell>
          <cell r="BZ161">
            <v>7505.0899999999674</v>
          </cell>
        </row>
        <row r="162">
          <cell r="F162" t="str">
            <v>005.39702.0000.1080</v>
          </cell>
          <cell r="BZ162">
            <v>2570.1199999999662</v>
          </cell>
        </row>
        <row r="163">
          <cell r="F163" t="str">
            <v>005.39705.0000.1080</v>
          </cell>
          <cell r="BZ163">
            <v>81316.94</v>
          </cell>
        </row>
        <row r="164">
          <cell r="F164" t="str">
            <v>005.39800.0000.1080</v>
          </cell>
          <cell r="BZ164">
            <v>311270.33</v>
          </cell>
        </row>
        <row r="165">
          <cell r="F165" t="str">
            <v>005.39900.0000.1080</v>
          </cell>
          <cell r="BZ165">
            <v>0</v>
          </cell>
        </row>
        <row r="166">
          <cell r="F166" t="str">
            <v>005.39901.0000.1080</v>
          </cell>
          <cell r="BZ166">
            <v>-38617.81</v>
          </cell>
        </row>
        <row r="167">
          <cell r="F167" t="str">
            <v>005.39902.0000.1080</v>
          </cell>
          <cell r="BZ167">
            <v>-60398.75</v>
          </cell>
        </row>
        <row r="168">
          <cell r="F168" t="str">
            <v>005.39902.0000.1110</v>
          </cell>
          <cell r="BZ168">
            <v>-1.0004441719502211E-11</v>
          </cell>
        </row>
        <row r="169">
          <cell r="F169" t="str">
            <v>005.39905.0000.1080</v>
          </cell>
          <cell r="BZ169">
            <v>0</v>
          </cell>
        </row>
        <row r="170">
          <cell r="F170" t="str">
            <v>005.39906.0000.1080</v>
          </cell>
          <cell r="BZ170">
            <v>1533994.95</v>
          </cell>
        </row>
        <row r="171">
          <cell r="F171" t="str">
            <v>005.39907.0000.1080</v>
          </cell>
          <cell r="BZ171">
            <v>-47286.95</v>
          </cell>
        </row>
        <row r="172">
          <cell r="F172" t="str">
            <v>005.39908.0000.1080</v>
          </cell>
          <cell r="BZ172">
            <v>242399.15</v>
          </cell>
        </row>
        <row r="173">
          <cell r="F173" t="str">
            <v>006.00000.0000.1080</v>
          </cell>
          <cell r="BZ173">
            <v>1864.47</v>
          </cell>
        </row>
        <row r="174">
          <cell r="F174" t="str">
            <v>006.30200.0000.1080</v>
          </cell>
          <cell r="BZ174">
            <v>0</v>
          </cell>
        </row>
        <row r="175">
          <cell r="F175" t="str">
            <v>006.37402.0000.1080</v>
          </cell>
          <cell r="BZ175">
            <v>294.89</v>
          </cell>
        </row>
        <row r="176">
          <cell r="F176" t="str">
            <v>006.37500.0000.1080</v>
          </cell>
          <cell r="BZ176">
            <v>0</v>
          </cell>
        </row>
        <row r="177">
          <cell r="F177" t="str">
            <v>006.37501.0000.1080</v>
          </cell>
          <cell r="BZ177">
            <v>494.59</v>
          </cell>
        </row>
        <row r="178">
          <cell r="F178" t="str">
            <v>006.37502.0000.1080</v>
          </cell>
          <cell r="BZ178">
            <v>266.06</v>
          </cell>
        </row>
        <row r="179">
          <cell r="F179" t="str">
            <v>006.37600.0000.1080</v>
          </cell>
          <cell r="BZ179">
            <v>110868.95</v>
          </cell>
        </row>
        <row r="180">
          <cell r="F180" t="str">
            <v>006.37601.0000.1080</v>
          </cell>
          <cell r="BZ180">
            <v>406231.9</v>
          </cell>
        </row>
        <row r="181">
          <cell r="F181" t="str">
            <v>006.37602.0000.1080</v>
          </cell>
          <cell r="BZ181">
            <v>67589.27</v>
          </cell>
        </row>
        <row r="182">
          <cell r="F182" t="str">
            <v>006.37800.0000.1080</v>
          </cell>
          <cell r="BZ182">
            <v>36965.39</v>
          </cell>
        </row>
        <row r="183">
          <cell r="F183" t="str">
            <v>006.37900.0000.1080</v>
          </cell>
          <cell r="BZ183">
            <v>402.17</v>
          </cell>
        </row>
        <row r="184">
          <cell r="F184" t="str">
            <v>006.38000.0000.1080</v>
          </cell>
          <cell r="BZ184">
            <v>305280.65999999997</v>
          </cell>
        </row>
        <row r="185">
          <cell r="F185" t="str">
            <v>006.38100.0000.1080</v>
          </cell>
          <cell r="BZ185">
            <v>0</v>
          </cell>
        </row>
        <row r="186">
          <cell r="F186" t="str">
            <v>006.38200.0000.1080</v>
          </cell>
          <cell r="BZ186">
            <v>-8976.7000000000007</v>
          </cell>
        </row>
        <row r="187">
          <cell r="F187" t="str">
            <v>006.38300.0000.1080</v>
          </cell>
          <cell r="BZ187">
            <v>39497.18</v>
          </cell>
        </row>
        <row r="188">
          <cell r="F188" t="str">
            <v>006.38400.0000.1080</v>
          </cell>
          <cell r="BZ188">
            <v>5129.3999999999996</v>
          </cell>
        </row>
        <row r="189">
          <cell r="F189" t="str">
            <v>006.38500.0000.1080</v>
          </cell>
          <cell r="BZ189">
            <v>7609.76</v>
          </cell>
        </row>
        <row r="190">
          <cell r="F190" t="str">
            <v>006.38600.0000.1080</v>
          </cell>
          <cell r="BZ190">
            <v>0</v>
          </cell>
        </row>
        <row r="191">
          <cell r="F191" t="str">
            <v>006.38700.0000.1080</v>
          </cell>
          <cell r="BZ191">
            <v>114.83</v>
          </cell>
        </row>
        <row r="192">
          <cell r="F192" t="str">
            <v>006.39009.0000.1110</v>
          </cell>
          <cell r="BZ192">
            <v>17249.32</v>
          </cell>
        </row>
        <row r="193">
          <cell r="F193" t="str">
            <v>006.39009.0000.1080</v>
          </cell>
          <cell r="BZ193">
            <v>53.94</v>
          </cell>
        </row>
        <row r="194">
          <cell r="F194" t="str">
            <v>006.39100.0000.1080</v>
          </cell>
          <cell r="BZ194">
            <v>5999.78</v>
          </cell>
        </row>
        <row r="195">
          <cell r="F195" t="str">
            <v>006.39103.0000.1080</v>
          </cell>
          <cell r="BZ195">
            <v>2457.11</v>
          </cell>
        </row>
        <row r="196">
          <cell r="F196" t="str">
            <v>006.39200.0000.1080</v>
          </cell>
          <cell r="BZ196">
            <v>2705.0499999999934</v>
          </cell>
        </row>
        <row r="197">
          <cell r="F197" t="str">
            <v>006.39300.0000.1080</v>
          </cell>
          <cell r="BZ197">
            <v>3278.44</v>
          </cell>
        </row>
        <row r="198">
          <cell r="F198" t="str">
            <v>006.39400.0000.1080</v>
          </cell>
          <cell r="BZ198">
            <v>27696.35</v>
          </cell>
        </row>
        <row r="199">
          <cell r="F199" t="str">
            <v>006.39604.0000.1080</v>
          </cell>
          <cell r="BZ199">
            <v>1</v>
          </cell>
        </row>
        <row r="200">
          <cell r="F200" t="str">
            <v>006.39605.0000.1080</v>
          </cell>
          <cell r="BZ200">
            <v>0</v>
          </cell>
        </row>
        <row r="201">
          <cell r="F201" t="str">
            <v>006.39700.0000.1080</v>
          </cell>
          <cell r="BZ201">
            <v>3985.33</v>
          </cell>
        </row>
        <row r="202">
          <cell r="F202" t="str">
            <v>006.39701.0000.1080</v>
          </cell>
          <cell r="BZ202">
            <v>0</v>
          </cell>
        </row>
        <row r="203">
          <cell r="F203" t="str">
            <v>006.39702.0000.1080</v>
          </cell>
          <cell r="BZ203">
            <v>-146.87</v>
          </cell>
        </row>
        <row r="204">
          <cell r="F204" t="str">
            <v>006.39800.0000.1080</v>
          </cell>
          <cell r="BZ204">
            <v>0</v>
          </cell>
        </row>
        <row r="205">
          <cell r="F205" t="str">
            <v>006.39906.0000.1080</v>
          </cell>
          <cell r="BZ205">
            <v>-7296.64</v>
          </cell>
        </row>
        <row r="206">
          <cell r="F206" t="str">
            <v>006.39907.0000.1080</v>
          </cell>
          <cell r="BZ206">
            <v>-608.25</v>
          </cell>
        </row>
        <row r="207">
          <cell r="F207" t="str">
            <v>007.00000.0000.1080</v>
          </cell>
          <cell r="BZ207">
            <v>67512.929999999993</v>
          </cell>
        </row>
        <row r="208">
          <cell r="F208" t="str">
            <v>007.30200.0000.1080</v>
          </cell>
          <cell r="BZ208">
            <v>36854.82</v>
          </cell>
        </row>
        <row r="209">
          <cell r="F209" t="str">
            <v>007.37400.0000.1080</v>
          </cell>
          <cell r="BZ209">
            <v>151517.14000000001</v>
          </cell>
        </row>
        <row r="210">
          <cell r="F210" t="str">
            <v>007.37401.0000.1080</v>
          </cell>
          <cell r="BZ210">
            <v>0</v>
          </cell>
        </row>
        <row r="211">
          <cell r="F211" t="str">
            <v>007.37402.0000.1080</v>
          </cell>
          <cell r="BZ211">
            <v>717341.67</v>
          </cell>
        </row>
        <row r="212">
          <cell r="F212" t="str">
            <v>007.37500.0000.1080</v>
          </cell>
          <cell r="BZ212">
            <v>7199.36</v>
          </cell>
        </row>
        <row r="213">
          <cell r="F213" t="str">
            <v>007.37501.0000.1080</v>
          </cell>
          <cell r="BZ213">
            <v>3671.56</v>
          </cell>
        </row>
        <row r="214">
          <cell r="F214" t="str">
            <v>007.37502.0000.1080</v>
          </cell>
          <cell r="BZ214">
            <v>733.63</v>
          </cell>
        </row>
        <row r="215">
          <cell r="F215" t="str">
            <v>007.37503.0000.1080</v>
          </cell>
          <cell r="BZ215">
            <v>33236.58</v>
          </cell>
        </row>
        <row r="216">
          <cell r="F216" t="str">
            <v>007.37600.0000.1080</v>
          </cell>
          <cell r="BZ216">
            <v>2769019.82</v>
          </cell>
        </row>
        <row r="217">
          <cell r="F217" t="str">
            <v>007.37601.0000.1080</v>
          </cell>
          <cell r="BZ217">
            <v>17404045.009999998</v>
          </cell>
        </row>
        <row r="218">
          <cell r="F218" t="str">
            <v>007.37602.0000.1080</v>
          </cell>
          <cell r="BZ218">
            <v>6048999.3100000015</v>
          </cell>
        </row>
        <row r="219">
          <cell r="F219" t="str">
            <v>007.37800.0000.1080</v>
          </cell>
          <cell r="BZ219">
            <v>1355688.26</v>
          </cell>
        </row>
        <row r="220">
          <cell r="F220" t="str">
            <v>007.37900.0000.1080</v>
          </cell>
          <cell r="BZ220">
            <v>69851.03</v>
          </cell>
        </row>
        <row r="221">
          <cell r="F221" t="str">
            <v>007.37905.0000.1080</v>
          </cell>
          <cell r="BZ221">
            <v>653062.93999999994</v>
          </cell>
        </row>
        <row r="222">
          <cell r="F222" t="str">
            <v>007.38000.0000.1080</v>
          </cell>
          <cell r="BZ222">
            <v>4199698.07</v>
          </cell>
        </row>
        <row r="223">
          <cell r="F223" t="str">
            <v>007.38100.0000.1080</v>
          </cell>
          <cell r="BZ223">
            <v>2222010.5499999998</v>
          </cell>
        </row>
        <row r="224">
          <cell r="F224" t="str">
            <v>007.38200.0000.1080</v>
          </cell>
          <cell r="BZ224">
            <v>815194.5</v>
          </cell>
        </row>
        <row r="225">
          <cell r="F225" t="str">
            <v>007.38300.0000.1080</v>
          </cell>
          <cell r="BZ225">
            <v>1298888.6499999999</v>
          </cell>
        </row>
        <row r="226">
          <cell r="F226" t="str">
            <v>007.38400.0000.1080</v>
          </cell>
          <cell r="BZ226">
            <v>356395.8</v>
          </cell>
        </row>
        <row r="227">
          <cell r="F227" t="str">
            <v>007.38500.0000.1080</v>
          </cell>
          <cell r="BZ227">
            <v>187058.07</v>
          </cell>
        </row>
        <row r="228">
          <cell r="F228" t="str">
            <v>007.38700.0000.1080</v>
          </cell>
          <cell r="BZ228">
            <v>32150.05</v>
          </cell>
        </row>
        <row r="229">
          <cell r="F229" t="str">
            <v>007.38900.0000.1080</v>
          </cell>
          <cell r="BZ229">
            <v>0</v>
          </cell>
        </row>
        <row r="230">
          <cell r="F230" t="str">
            <v>007.39000.0000.1080</v>
          </cell>
          <cell r="BZ230">
            <v>0</v>
          </cell>
        </row>
        <row r="231">
          <cell r="F231" t="str">
            <v>007.39001.0000.1080</v>
          </cell>
          <cell r="BZ231">
            <v>4522.8</v>
          </cell>
        </row>
        <row r="232">
          <cell r="F232" t="str">
            <v>007.39002.0000.1080</v>
          </cell>
          <cell r="BZ232">
            <v>171140.59</v>
          </cell>
        </row>
        <row r="233">
          <cell r="F233" t="str">
            <v>007.39003.0000.1080</v>
          </cell>
          <cell r="BZ233">
            <v>40783.78</v>
          </cell>
        </row>
        <row r="234">
          <cell r="F234" t="str">
            <v>007.39004.0000.1080</v>
          </cell>
          <cell r="BZ234">
            <v>10771.93</v>
          </cell>
        </row>
        <row r="235">
          <cell r="F235" t="str">
            <v>007.39009.0000.1110</v>
          </cell>
          <cell r="BZ235">
            <v>586955.22</v>
          </cell>
        </row>
        <row r="236">
          <cell r="F236" t="str">
            <v>007.39009.0000.1080</v>
          </cell>
          <cell r="BZ236">
            <v>2826.29</v>
          </cell>
        </row>
        <row r="237">
          <cell r="F237" t="str">
            <v>007.39100.0000.1080</v>
          </cell>
          <cell r="BZ237">
            <v>2100306.65</v>
          </cell>
        </row>
        <row r="238">
          <cell r="F238" t="str">
            <v>007.39103.0000.1080</v>
          </cell>
          <cell r="BZ238">
            <v>58711.03</v>
          </cell>
        </row>
        <row r="239">
          <cell r="F239" t="str">
            <v>007.39200.0000.1080</v>
          </cell>
          <cell r="BZ239">
            <v>878303.66</v>
          </cell>
        </row>
        <row r="240">
          <cell r="F240" t="str">
            <v>007.39300.0000.1080</v>
          </cell>
          <cell r="BZ240">
            <v>111740.16</v>
          </cell>
        </row>
        <row r="241">
          <cell r="F241" t="str">
            <v>007.39400.0000.1080</v>
          </cell>
          <cell r="BZ241">
            <v>1916125.92</v>
          </cell>
        </row>
        <row r="242">
          <cell r="F242" t="str">
            <v>007.39500.0000.1080</v>
          </cell>
          <cell r="BZ242">
            <v>55672.160000000003</v>
          </cell>
        </row>
        <row r="243">
          <cell r="F243" t="str">
            <v>007.39600.0000.1080</v>
          </cell>
          <cell r="BZ243">
            <v>114772.11</v>
          </cell>
        </row>
        <row r="244">
          <cell r="F244" t="str">
            <v>007.39603.0000.1080</v>
          </cell>
          <cell r="BZ244">
            <v>314744.03999999998</v>
          </cell>
        </row>
        <row r="245">
          <cell r="F245" t="str">
            <v>007.39604.0000.1080</v>
          </cell>
          <cell r="BZ245">
            <v>170277.92</v>
          </cell>
        </row>
        <row r="246">
          <cell r="F246" t="str">
            <v>007.39605.0000.1080</v>
          </cell>
          <cell r="BZ246">
            <v>18785.48</v>
          </cell>
        </row>
        <row r="247">
          <cell r="F247" t="str">
            <v>007.39700.0000.1080</v>
          </cell>
          <cell r="BZ247">
            <v>97139.39</v>
          </cell>
        </row>
        <row r="248">
          <cell r="F248" t="str">
            <v>007.39701.0000.1080</v>
          </cell>
          <cell r="BZ248">
            <v>325940.09000000003</v>
          </cell>
        </row>
        <row r="249">
          <cell r="F249" t="str">
            <v>007.39702.0000.1080</v>
          </cell>
          <cell r="BZ249">
            <v>175994.22</v>
          </cell>
        </row>
        <row r="250">
          <cell r="F250" t="str">
            <v>007.39800.0000.1080</v>
          </cell>
          <cell r="BZ250">
            <v>116244.2</v>
          </cell>
        </row>
        <row r="251">
          <cell r="F251" t="str">
            <v>007.39900.0000.1080</v>
          </cell>
          <cell r="BZ251">
            <v>30.11</v>
          </cell>
        </row>
        <row r="252">
          <cell r="F252" t="str">
            <v>007.39901.0000.1080</v>
          </cell>
          <cell r="BZ252">
            <v>870585.82</v>
          </cell>
        </row>
        <row r="253">
          <cell r="F253" t="str">
            <v>007.39902.0000.1080</v>
          </cell>
          <cell r="BZ253">
            <v>629.65</v>
          </cell>
        </row>
        <row r="254">
          <cell r="F254" t="str">
            <v>007.39902.0000.1110</v>
          </cell>
          <cell r="BZ254">
            <v>42186.49</v>
          </cell>
        </row>
        <row r="255">
          <cell r="F255" t="str">
            <v>007.39903.0000.1080</v>
          </cell>
          <cell r="BZ255">
            <v>122953.61</v>
          </cell>
        </row>
        <row r="256">
          <cell r="F256" t="str">
            <v>007.39906.0000.1080</v>
          </cell>
          <cell r="BZ256">
            <v>572503.93000000005</v>
          </cell>
        </row>
        <row r="257">
          <cell r="F257" t="str">
            <v>007.39907.0000.1080</v>
          </cell>
          <cell r="BZ257">
            <v>893.32000000002677</v>
          </cell>
        </row>
        <row r="258">
          <cell r="F258" t="str">
            <v>007.39908.0000.1080</v>
          </cell>
          <cell r="BZ258">
            <v>109658.19</v>
          </cell>
        </row>
        <row r="259">
          <cell r="F259" t="str">
            <v>007.39924.0000.1080</v>
          </cell>
          <cell r="BZ259">
            <v>0</v>
          </cell>
        </row>
        <row r="260">
          <cell r="F260" t="str">
            <v>007.39924.0000.1080</v>
          </cell>
          <cell r="BZ260">
            <v>0</v>
          </cell>
        </row>
        <row r="261">
          <cell r="F261" t="str">
            <v>008.00000.0000.1080</v>
          </cell>
          <cell r="BZ261">
            <v>14485.61</v>
          </cell>
        </row>
        <row r="262">
          <cell r="F262" t="str">
            <v>008.37402.0000.1080</v>
          </cell>
          <cell r="BZ262">
            <v>56878.03</v>
          </cell>
        </row>
        <row r="263">
          <cell r="F263" t="str">
            <v>008.37500.0000.1080</v>
          </cell>
          <cell r="BZ263">
            <v>0</v>
          </cell>
        </row>
        <row r="264">
          <cell r="F264" t="str">
            <v>008.37600.0000.1080</v>
          </cell>
          <cell r="BZ264">
            <v>111793.96</v>
          </cell>
        </row>
        <row r="265">
          <cell r="F265" t="str">
            <v>008.37601.0000.1080</v>
          </cell>
          <cell r="BZ265">
            <v>1111604.1100000001</v>
          </cell>
        </row>
        <row r="266">
          <cell r="F266" t="str">
            <v>008.37602.0000.1080</v>
          </cell>
          <cell r="BZ266">
            <v>5835315.0199999996</v>
          </cell>
        </row>
        <row r="267">
          <cell r="F267" t="str">
            <v>008.37800.0000.1080</v>
          </cell>
          <cell r="BZ267">
            <v>190815.15</v>
          </cell>
        </row>
        <row r="268">
          <cell r="F268" t="str">
            <v>008.37900.0000.1080</v>
          </cell>
          <cell r="BZ268">
            <v>0</v>
          </cell>
        </row>
        <row r="269">
          <cell r="F269" t="str">
            <v>008.38000.0000.1080</v>
          </cell>
          <cell r="BZ269">
            <v>1629584.65</v>
          </cell>
        </row>
        <row r="270">
          <cell r="F270" t="str">
            <v>008.38100.0000.1080</v>
          </cell>
          <cell r="BZ270">
            <v>7860.74</v>
          </cell>
        </row>
        <row r="271">
          <cell r="F271" t="str">
            <v>008.38200.0000.1080</v>
          </cell>
          <cell r="BZ271">
            <v>-27818.66</v>
          </cell>
        </row>
        <row r="272">
          <cell r="F272" t="str">
            <v>008.38300.0000.1080</v>
          </cell>
          <cell r="BZ272">
            <v>1377501.67</v>
          </cell>
        </row>
        <row r="273">
          <cell r="F273" t="str">
            <v>008.38400.0000.1080</v>
          </cell>
          <cell r="BZ273">
            <v>8697.08</v>
          </cell>
        </row>
        <row r="274">
          <cell r="F274" t="str">
            <v>008.39009.0000.1110</v>
          </cell>
          <cell r="BZ274">
            <v>0</v>
          </cell>
        </row>
        <row r="275">
          <cell r="F275" t="str">
            <v>008.39100.0000.1080</v>
          </cell>
          <cell r="BZ275">
            <v>0</v>
          </cell>
        </row>
        <row r="276">
          <cell r="F276" t="str">
            <v>008.39103.0000.1080</v>
          </cell>
          <cell r="BZ276">
            <v>0</v>
          </cell>
        </row>
        <row r="277">
          <cell r="F277" t="str">
            <v>008.39400.0000.1080</v>
          </cell>
          <cell r="BZ277">
            <v>2940</v>
          </cell>
        </row>
        <row r="278">
          <cell r="F278" t="str">
            <v>008.39606.0000.1080</v>
          </cell>
          <cell r="BZ278">
            <v>3645</v>
          </cell>
        </row>
        <row r="279">
          <cell r="F279" t="str">
            <v>008.39701.0000.1080</v>
          </cell>
          <cell r="BZ279">
            <v>79.319999999999709</v>
          </cell>
        </row>
        <row r="280">
          <cell r="F280" t="str">
            <v>008.39900.0000.1080</v>
          </cell>
          <cell r="BZ280">
            <v>12149.34</v>
          </cell>
        </row>
        <row r="281">
          <cell r="F281" t="str">
            <v>008.39906.0000.1080</v>
          </cell>
          <cell r="BZ281">
            <v>5247.43</v>
          </cell>
        </row>
        <row r="282">
          <cell r="F282" t="str">
            <v>009.00000.0000.1080</v>
          </cell>
          <cell r="BZ282">
            <v>133223.74</v>
          </cell>
        </row>
        <row r="283">
          <cell r="F283" t="str">
            <v>009.30100.0000.1080</v>
          </cell>
          <cell r="BZ283">
            <v>8329.7199999999993</v>
          </cell>
        </row>
        <row r="284">
          <cell r="F284" t="str">
            <v>009.30200.0000.1080</v>
          </cell>
          <cell r="BZ284">
            <v>119852.69</v>
          </cell>
        </row>
        <row r="285">
          <cell r="F285" t="str">
            <v>009.32520.0000.1080</v>
          </cell>
          <cell r="BZ285">
            <v>0</v>
          </cell>
        </row>
        <row r="286">
          <cell r="F286" t="str">
            <v>009.32540.0000.1080</v>
          </cell>
          <cell r="BZ286">
            <v>0</v>
          </cell>
        </row>
        <row r="287">
          <cell r="F287" t="str">
            <v>009.33100.0000.1080</v>
          </cell>
          <cell r="BZ287">
            <v>3492.47</v>
          </cell>
        </row>
        <row r="288">
          <cell r="F288" t="str">
            <v>009.33201.0000.1080</v>
          </cell>
          <cell r="BZ288">
            <v>47162.67</v>
          </cell>
        </row>
        <row r="289">
          <cell r="F289" t="str">
            <v>009.33202.0000.1080</v>
          </cell>
          <cell r="BZ289">
            <v>529956.16</v>
          </cell>
        </row>
        <row r="290">
          <cell r="F290" t="str">
            <v>009.33400.0000.1080</v>
          </cell>
          <cell r="BZ290">
            <v>198468.81</v>
          </cell>
        </row>
        <row r="291">
          <cell r="F291" t="str">
            <v>009.33600.0000.1080</v>
          </cell>
          <cell r="BZ291">
            <v>0</v>
          </cell>
        </row>
        <row r="292">
          <cell r="F292" t="str">
            <v>009.35010.0000.1080</v>
          </cell>
          <cell r="BZ292">
            <v>0</v>
          </cell>
        </row>
        <row r="293">
          <cell r="F293" t="str">
            <v>009.35020.0000.1110</v>
          </cell>
          <cell r="BZ293">
            <v>4644.4399999999996</v>
          </cell>
        </row>
        <row r="294">
          <cell r="F294" t="str">
            <v>009.35020.0000.1080</v>
          </cell>
          <cell r="BZ294">
            <v>3.59</v>
          </cell>
        </row>
        <row r="295">
          <cell r="F295" t="str">
            <v>009.35100.0000.1080</v>
          </cell>
          <cell r="BZ295">
            <v>1530.05</v>
          </cell>
        </row>
        <row r="296">
          <cell r="F296" t="str">
            <v>009.35102.0000.1080</v>
          </cell>
          <cell r="BZ296">
            <v>110986.05</v>
          </cell>
        </row>
        <row r="297">
          <cell r="F297" t="str">
            <v>009.35103.0000.1080</v>
          </cell>
          <cell r="BZ297">
            <v>23250.01</v>
          </cell>
        </row>
        <row r="298">
          <cell r="F298" t="str">
            <v>009.35104.0000.1080</v>
          </cell>
          <cell r="BZ298">
            <v>126235.63</v>
          </cell>
        </row>
        <row r="299">
          <cell r="F299" t="str">
            <v>009.35200.0000.1080</v>
          </cell>
          <cell r="BZ299">
            <v>32915.35</v>
          </cell>
        </row>
        <row r="300">
          <cell r="F300" t="str">
            <v>009.35201.0000.1080</v>
          </cell>
          <cell r="BZ300">
            <v>1653005.99</v>
          </cell>
        </row>
        <row r="301">
          <cell r="F301" t="str">
            <v>009.35202.0000.1080</v>
          </cell>
          <cell r="BZ301">
            <v>535557.87</v>
          </cell>
        </row>
        <row r="302">
          <cell r="F302" t="str">
            <v>009.35203.0000.1080</v>
          </cell>
          <cell r="BZ302">
            <v>29941.71</v>
          </cell>
        </row>
        <row r="303">
          <cell r="F303" t="str">
            <v>009.35210.0000.1080</v>
          </cell>
          <cell r="BZ303">
            <v>178619.35</v>
          </cell>
        </row>
        <row r="304">
          <cell r="F304" t="str">
            <v>009.35211.0000.1080</v>
          </cell>
          <cell r="BZ304">
            <v>53951.76</v>
          </cell>
        </row>
        <row r="305">
          <cell r="F305" t="str">
            <v>009.35301.0000.1080</v>
          </cell>
          <cell r="BZ305">
            <v>187019.65</v>
          </cell>
        </row>
        <row r="306">
          <cell r="F306" t="str">
            <v>009.35302.0000.1080</v>
          </cell>
          <cell r="BZ306">
            <v>210299.53</v>
          </cell>
        </row>
        <row r="307">
          <cell r="F307" t="str">
            <v>009.35400.0000.1080</v>
          </cell>
          <cell r="BZ307">
            <v>461569.75</v>
          </cell>
        </row>
        <row r="308">
          <cell r="F308" t="str">
            <v>009.35500.0000.1080</v>
          </cell>
          <cell r="BZ308">
            <v>276170.78999999998</v>
          </cell>
        </row>
        <row r="309">
          <cell r="F309" t="str">
            <v>009.35600.0000.1080</v>
          </cell>
          <cell r="BZ309">
            <v>243645.44</v>
          </cell>
        </row>
        <row r="310">
          <cell r="F310" t="str">
            <v>009.36510.0000.1080</v>
          </cell>
          <cell r="BZ310">
            <v>50.33</v>
          </cell>
        </row>
        <row r="311">
          <cell r="F311" t="str">
            <v>009.36520.0000.1080</v>
          </cell>
          <cell r="BZ311">
            <v>324699.99</v>
          </cell>
        </row>
        <row r="312">
          <cell r="F312" t="str">
            <v>009.36602.0000.1080</v>
          </cell>
          <cell r="BZ312">
            <v>8530.7199999999993</v>
          </cell>
        </row>
        <row r="313">
          <cell r="F313" t="str">
            <v>009.36603.0000.1080</v>
          </cell>
          <cell r="BZ313">
            <v>59356.4</v>
          </cell>
        </row>
        <row r="314">
          <cell r="F314" t="str">
            <v>009.36700.0000.1080</v>
          </cell>
          <cell r="BZ314">
            <v>256627.4</v>
          </cell>
        </row>
        <row r="315">
          <cell r="F315" t="str">
            <v>009.36701.0000.1080</v>
          </cell>
          <cell r="BZ315">
            <v>14830339.790000001</v>
          </cell>
        </row>
        <row r="316">
          <cell r="F316" t="str">
            <v>009.36900.0000.1080</v>
          </cell>
          <cell r="BZ316">
            <v>35690.639999999999</v>
          </cell>
        </row>
        <row r="317">
          <cell r="F317" t="str">
            <v>009.36901.0000.1080</v>
          </cell>
          <cell r="BZ317">
            <v>1800920.7</v>
          </cell>
        </row>
        <row r="318">
          <cell r="F318" t="str">
            <v>009.37400.0000.1080</v>
          </cell>
          <cell r="BZ318">
            <v>60326.18</v>
          </cell>
        </row>
        <row r="319">
          <cell r="F319" t="str">
            <v>009.37401.0000.1080</v>
          </cell>
          <cell r="BZ319">
            <v>4297.59</v>
          </cell>
        </row>
        <row r="320">
          <cell r="F320" t="str">
            <v>009.37402.0000.1080</v>
          </cell>
          <cell r="BZ320">
            <v>18900.240000000002</v>
          </cell>
        </row>
        <row r="321">
          <cell r="F321" t="str">
            <v>009.37403.0000.1080</v>
          </cell>
          <cell r="BZ321">
            <v>9.86</v>
          </cell>
        </row>
        <row r="322">
          <cell r="F322" t="str">
            <v>009.37500.0000.1080</v>
          </cell>
          <cell r="BZ322">
            <v>16212.48</v>
          </cell>
        </row>
        <row r="323">
          <cell r="F323" t="str">
            <v>009.37501.0000.1080</v>
          </cell>
          <cell r="BZ323">
            <v>76267.61</v>
          </cell>
        </row>
        <row r="324">
          <cell r="F324" t="str">
            <v>009.37502.0000.1080</v>
          </cell>
          <cell r="BZ324">
            <v>36096.89</v>
          </cell>
        </row>
        <row r="325">
          <cell r="F325" t="str">
            <v>009.37503.0000.1080</v>
          </cell>
          <cell r="BZ325">
            <v>46.09</v>
          </cell>
        </row>
        <row r="326">
          <cell r="F326" t="str">
            <v>009.37600.0000.1080</v>
          </cell>
          <cell r="BZ326">
            <v>1495270.38</v>
          </cell>
        </row>
        <row r="327">
          <cell r="F327" t="str">
            <v>009.37601.0000.1080</v>
          </cell>
          <cell r="BZ327">
            <v>36002071.379999995</v>
          </cell>
        </row>
        <row r="328">
          <cell r="F328" t="str">
            <v>009.37602.0000.1080</v>
          </cell>
          <cell r="BZ328">
            <v>7069090.6900000004</v>
          </cell>
        </row>
        <row r="329">
          <cell r="F329" t="str">
            <v>009.37800.0000.1080</v>
          </cell>
          <cell r="BZ329">
            <v>1296245.22</v>
          </cell>
        </row>
        <row r="330">
          <cell r="F330" t="str">
            <v>009.37900.0000.1080</v>
          </cell>
          <cell r="BZ330">
            <v>75363.360000000001</v>
          </cell>
        </row>
        <row r="331">
          <cell r="F331" t="str">
            <v>009.37903.0000.1080</v>
          </cell>
          <cell r="BZ331">
            <v>0</v>
          </cell>
        </row>
        <row r="332">
          <cell r="F332" t="str">
            <v>009.37905.0000.1080</v>
          </cell>
          <cell r="BZ332">
            <v>1259593.22</v>
          </cell>
        </row>
        <row r="333">
          <cell r="F333" t="str">
            <v>009.38000.0000.1080</v>
          </cell>
          <cell r="BZ333">
            <v>30141043.870000001</v>
          </cell>
        </row>
        <row r="334">
          <cell r="F334" t="str">
            <v>009.38100.0000.1080</v>
          </cell>
          <cell r="BZ334">
            <v>629205.53999999876</v>
          </cell>
        </row>
        <row r="335">
          <cell r="F335" t="str">
            <v>009.38200.0000.1080</v>
          </cell>
          <cell r="BZ335">
            <v>5153756.63</v>
          </cell>
        </row>
        <row r="336">
          <cell r="F336" t="str">
            <v>009.38300.0000.1080</v>
          </cell>
          <cell r="BZ336">
            <v>2333917.23</v>
          </cell>
        </row>
        <row r="337">
          <cell r="F337" t="str">
            <v>009.38400.0000.1080</v>
          </cell>
          <cell r="BZ337">
            <v>88158.52</v>
          </cell>
        </row>
        <row r="338">
          <cell r="F338" t="str">
            <v>009.38500.0000.1080</v>
          </cell>
          <cell r="BZ338">
            <v>1819108.12</v>
          </cell>
        </row>
        <row r="339">
          <cell r="F339" t="str">
            <v>009.38600.0000.1080</v>
          </cell>
          <cell r="BZ339">
            <v>2224.84</v>
          </cell>
        </row>
        <row r="340">
          <cell r="F340" t="str">
            <v>009.38900.0000.1080</v>
          </cell>
          <cell r="BZ340">
            <v>28531.599999999999</v>
          </cell>
        </row>
        <row r="341">
          <cell r="F341" t="str">
            <v>009.39002.0000.1080</v>
          </cell>
          <cell r="BZ341">
            <v>90600.54</v>
          </cell>
        </row>
        <row r="342">
          <cell r="F342" t="str">
            <v>009.39003.0000.1080</v>
          </cell>
          <cell r="BZ342">
            <v>120652.56</v>
          </cell>
        </row>
        <row r="343">
          <cell r="F343" t="str">
            <v>009.39004.0000.1080</v>
          </cell>
          <cell r="BZ343">
            <v>5515.69</v>
          </cell>
        </row>
        <row r="344">
          <cell r="F344" t="str">
            <v>009.39009.0000.1110</v>
          </cell>
          <cell r="BZ344">
            <v>987416.99</v>
          </cell>
        </row>
        <row r="345">
          <cell r="F345" t="str">
            <v>009.39009.0000.1080</v>
          </cell>
          <cell r="BZ345">
            <v>80321.460000000006</v>
          </cell>
        </row>
        <row r="346">
          <cell r="F346" t="str">
            <v>009.39100.0000.1080</v>
          </cell>
          <cell r="BZ346">
            <v>893646.56</v>
          </cell>
        </row>
        <row r="347">
          <cell r="F347" t="str">
            <v>009.39103.0000.1080</v>
          </cell>
          <cell r="BZ347">
            <v>-38688.49</v>
          </cell>
        </row>
        <row r="348">
          <cell r="F348" t="str">
            <v>009.39200.0000.1080</v>
          </cell>
          <cell r="BZ348">
            <v>-678272.21</v>
          </cell>
        </row>
        <row r="349">
          <cell r="F349" t="str">
            <v>009.39201.0000.1080</v>
          </cell>
          <cell r="BZ349">
            <v>48285.49</v>
          </cell>
        </row>
        <row r="350">
          <cell r="F350" t="str">
            <v>009.39202.0000.1080</v>
          </cell>
          <cell r="BZ350">
            <v>132729.63</v>
          </cell>
        </row>
        <row r="351">
          <cell r="F351" t="str">
            <v>009.39400.0000.1080</v>
          </cell>
          <cell r="BZ351">
            <v>580204.4</v>
          </cell>
        </row>
        <row r="352">
          <cell r="F352" t="str">
            <v>009.39603.0000.1080</v>
          </cell>
          <cell r="BZ352">
            <v>-98046.98</v>
          </cell>
        </row>
        <row r="353">
          <cell r="F353" t="str">
            <v>009.39604.0000.1080</v>
          </cell>
          <cell r="BZ353">
            <v>26746.1</v>
          </cell>
        </row>
        <row r="354">
          <cell r="F354" t="str">
            <v>009.39605.0000.1080</v>
          </cell>
          <cell r="BZ354">
            <v>22885.58</v>
          </cell>
        </row>
        <row r="355">
          <cell r="F355" t="str">
            <v>009.39700.0000.1080</v>
          </cell>
          <cell r="BZ355">
            <v>529218.67000000004</v>
          </cell>
        </row>
        <row r="356">
          <cell r="F356" t="str">
            <v>009.39701.0000.1080</v>
          </cell>
          <cell r="BZ356">
            <v>-19519.810000000001</v>
          </cell>
        </row>
        <row r="357">
          <cell r="F357" t="str">
            <v>009.39702.0000.1080</v>
          </cell>
          <cell r="BZ357">
            <v>2473.38</v>
          </cell>
        </row>
        <row r="358">
          <cell r="F358" t="str">
            <v>009.39705.0000.1080</v>
          </cell>
          <cell r="BZ358">
            <v>59091.41</v>
          </cell>
        </row>
        <row r="359">
          <cell r="F359" t="str">
            <v>009.39800.0000.1080</v>
          </cell>
          <cell r="BZ359">
            <v>446805.07</v>
          </cell>
        </row>
        <row r="360">
          <cell r="F360" t="str">
            <v>009.39901.0000.1080</v>
          </cell>
          <cell r="BZ360">
            <v>140765.59</v>
          </cell>
        </row>
        <row r="361">
          <cell r="F361" t="str">
            <v>009.39902.0000.1080</v>
          </cell>
          <cell r="BZ361">
            <v>5714.72</v>
          </cell>
        </row>
        <row r="362">
          <cell r="F362" t="str">
            <v>009.39902.0000.1110</v>
          </cell>
          <cell r="BZ362">
            <v>112989.26</v>
          </cell>
        </row>
        <row r="363">
          <cell r="F363" t="str">
            <v>009.39903.0000.1080</v>
          </cell>
          <cell r="BZ363">
            <v>350822.24</v>
          </cell>
        </row>
        <row r="364">
          <cell r="F364" t="str">
            <v>009.39906.0000.1080</v>
          </cell>
          <cell r="BZ364">
            <v>2234025.73</v>
          </cell>
        </row>
        <row r="365">
          <cell r="F365" t="str">
            <v>009.39907.0000.1080</v>
          </cell>
          <cell r="BZ365">
            <v>133442.26999999999</v>
          </cell>
        </row>
        <row r="366">
          <cell r="F366" t="str">
            <v>009.39908.0000.1080</v>
          </cell>
          <cell r="BZ366">
            <v>256456.51</v>
          </cell>
        </row>
        <row r="367">
          <cell r="F367" t="str">
            <v>009.39924.0000.1080</v>
          </cell>
          <cell r="BZ367">
            <v>0</v>
          </cell>
        </row>
        <row r="368">
          <cell r="F368" t="str">
            <v>009.39924.0000.1110</v>
          </cell>
          <cell r="BZ368">
            <v>0</v>
          </cell>
        </row>
        <row r="369">
          <cell r="F369" t="str">
            <v>010.39009.0000.1110</v>
          </cell>
          <cell r="BZ369">
            <v>107171.42</v>
          </cell>
        </row>
        <row r="370">
          <cell r="F370" t="str">
            <v>010.39009.0000.1080</v>
          </cell>
          <cell r="BZ370">
            <v>3328.73</v>
          </cell>
        </row>
        <row r="371">
          <cell r="F371" t="str">
            <v>010.39100.0000.1080</v>
          </cell>
          <cell r="BZ371">
            <v>149299.26999999999</v>
          </cell>
        </row>
        <row r="372">
          <cell r="F372" t="str">
            <v>010.39103.0000.1080</v>
          </cell>
          <cell r="BZ372">
            <v>37126.26</v>
          </cell>
        </row>
        <row r="373">
          <cell r="F373" t="str">
            <v>010.39200.0000.1080</v>
          </cell>
          <cell r="BZ373">
            <v>164978.17000000001</v>
          </cell>
        </row>
        <row r="374">
          <cell r="F374" t="str">
            <v>010.39400.0000.1080</v>
          </cell>
          <cell r="BZ374">
            <v>87892.4</v>
          </cell>
        </row>
        <row r="375">
          <cell r="F375" t="str">
            <v>010.39700.0000.1080</v>
          </cell>
          <cell r="BZ375">
            <v>133086.63</v>
          </cell>
        </row>
        <row r="376">
          <cell r="F376" t="str">
            <v>010.39701.0000.1080</v>
          </cell>
          <cell r="BZ376">
            <v>54.669999999999163</v>
          </cell>
        </row>
        <row r="377">
          <cell r="F377" t="str">
            <v>010.39702.0000.1080</v>
          </cell>
          <cell r="BZ377">
            <v>0</v>
          </cell>
        </row>
        <row r="378">
          <cell r="F378" t="str">
            <v>010.39705.0000.1080</v>
          </cell>
          <cell r="BZ378">
            <v>1967.85</v>
          </cell>
        </row>
        <row r="379">
          <cell r="F379" t="str">
            <v>010.39800.0000.1080</v>
          </cell>
          <cell r="BZ379">
            <v>87462.48</v>
          </cell>
        </row>
        <row r="380">
          <cell r="F380" t="str">
            <v>010.39901.0000.1080</v>
          </cell>
          <cell r="BZ380">
            <v>-62198.49</v>
          </cell>
        </row>
        <row r="381">
          <cell r="F381" t="str">
            <v>010.39902.0000.1080</v>
          </cell>
          <cell r="BZ381">
            <v>-7105.9799999999632</v>
          </cell>
        </row>
        <row r="382">
          <cell r="F382" t="str">
            <v>010.39903.0000.1080</v>
          </cell>
          <cell r="BZ382">
            <v>-273835.45</v>
          </cell>
        </row>
        <row r="383">
          <cell r="F383" t="str">
            <v>010.39905.0000.1080</v>
          </cell>
          <cell r="BZ383">
            <v>-91214.75</v>
          </cell>
        </row>
        <row r="384">
          <cell r="F384" t="str">
            <v>010.39906.0000.1080</v>
          </cell>
          <cell r="BZ384">
            <v>349419.78</v>
          </cell>
        </row>
        <row r="385">
          <cell r="F385" t="str">
            <v>010.39907.0000.1080</v>
          </cell>
          <cell r="BZ385">
            <v>-1298.5000000000159</v>
          </cell>
        </row>
        <row r="386">
          <cell r="F386" t="str">
            <v>010.39908.0000.1080</v>
          </cell>
          <cell r="BZ386">
            <v>-177336.47</v>
          </cell>
        </row>
        <row r="387">
          <cell r="F387" t="str">
            <v>010.39924.0000.1080</v>
          </cell>
          <cell r="BZ387">
            <v>0</v>
          </cell>
        </row>
        <row r="388">
          <cell r="F388" t="str">
            <v>011.00000.0000.1080</v>
          </cell>
          <cell r="BZ388">
            <v>15.9</v>
          </cell>
        </row>
        <row r="389">
          <cell r="F389" t="str">
            <v>011.36700.0000.1080</v>
          </cell>
          <cell r="BZ389">
            <v>0</v>
          </cell>
        </row>
        <row r="390">
          <cell r="F390" t="str">
            <v>011.36701.0000.1080</v>
          </cell>
          <cell r="BZ390">
            <v>71230</v>
          </cell>
        </row>
        <row r="391">
          <cell r="F391" t="str">
            <v>011.37500.0000.1080</v>
          </cell>
          <cell r="BZ391">
            <v>0</v>
          </cell>
        </row>
        <row r="392">
          <cell r="F392" t="str">
            <v>011.37900.0000.1080</v>
          </cell>
          <cell r="BZ392">
            <v>0</v>
          </cell>
        </row>
        <row r="393">
          <cell r="F393" t="str">
            <v>013.00000.0000.1080</v>
          </cell>
          <cell r="BZ393">
            <v>877.3</v>
          </cell>
        </row>
        <row r="394">
          <cell r="F394" t="str">
            <v>013.37402.0000.1080</v>
          </cell>
          <cell r="BZ394">
            <v>100.8</v>
          </cell>
        </row>
        <row r="395">
          <cell r="F395" t="str">
            <v>013.37500.0000.1080</v>
          </cell>
          <cell r="BZ395">
            <v>0</v>
          </cell>
        </row>
        <row r="396">
          <cell r="F396" t="str">
            <v>013.37600.0000.1080</v>
          </cell>
          <cell r="BZ396">
            <v>5108.7</v>
          </cell>
        </row>
        <row r="397">
          <cell r="F397" t="str">
            <v>013.37601.0000.1080</v>
          </cell>
          <cell r="BZ397">
            <v>18355.62</v>
          </cell>
        </row>
        <row r="398">
          <cell r="F398" t="str">
            <v>013.37602.0000.1080</v>
          </cell>
          <cell r="BZ398">
            <v>133249.97</v>
          </cell>
        </row>
        <row r="399">
          <cell r="F399" t="str">
            <v>013.37800.0000.1080</v>
          </cell>
          <cell r="BZ399">
            <v>10622.28</v>
          </cell>
        </row>
        <row r="400">
          <cell r="F400" t="str">
            <v>013.37900.0000.1080</v>
          </cell>
          <cell r="BZ400">
            <v>0</v>
          </cell>
        </row>
        <row r="401">
          <cell r="F401" t="str">
            <v>013.38000.0000.1080</v>
          </cell>
          <cell r="BZ401">
            <v>31533.81</v>
          </cell>
        </row>
        <row r="402">
          <cell r="F402" t="str">
            <v>013.38100.0000.1080</v>
          </cell>
          <cell r="BZ402">
            <v>0</v>
          </cell>
        </row>
        <row r="403">
          <cell r="F403" t="str">
            <v>013.38200.0000.1080</v>
          </cell>
          <cell r="BZ403">
            <v>-15362.26</v>
          </cell>
        </row>
        <row r="404">
          <cell r="F404" t="str">
            <v>013.38300.0000.1080</v>
          </cell>
          <cell r="BZ404">
            <v>1227.19</v>
          </cell>
        </row>
        <row r="405">
          <cell r="F405" t="str">
            <v>013.38400.0000.1080</v>
          </cell>
          <cell r="BZ405">
            <v>1375.12</v>
          </cell>
        </row>
        <row r="406">
          <cell r="F406" t="str">
            <v>013.39009.0000.1110</v>
          </cell>
          <cell r="BZ406">
            <v>0</v>
          </cell>
        </row>
        <row r="407">
          <cell r="F407" t="str">
            <v>013.39100.0000.1080</v>
          </cell>
          <cell r="BZ407">
            <v>0</v>
          </cell>
        </row>
        <row r="408">
          <cell r="F408" t="str">
            <v>013.39101.0000.1080</v>
          </cell>
          <cell r="BZ408">
            <v>0</v>
          </cell>
        </row>
        <row r="409">
          <cell r="F409" t="str">
            <v>013.39103.0000.1080</v>
          </cell>
          <cell r="BZ409">
            <v>0</v>
          </cell>
        </row>
        <row r="410">
          <cell r="F410" t="str">
            <v>013.39400.0000.1080</v>
          </cell>
          <cell r="BZ410">
            <v>0</v>
          </cell>
        </row>
        <row r="411">
          <cell r="F411" t="str">
            <v>014.00000.0000.1080</v>
          </cell>
          <cell r="BZ411">
            <v>105.85</v>
          </cell>
        </row>
        <row r="412">
          <cell r="F412" t="str">
            <v>015.00000.0000.1080</v>
          </cell>
          <cell r="BZ412">
            <v>85.58</v>
          </cell>
        </row>
        <row r="413">
          <cell r="F413" t="str">
            <v>016.00000.0000.1080</v>
          </cell>
          <cell r="BZ413">
            <v>19904.82</v>
          </cell>
        </row>
        <row r="414">
          <cell r="F414" t="str">
            <v>016.30200.0000.1080</v>
          </cell>
          <cell r="BZ414">
            <v>-2.8421709430404007E-14</v>
          </cell>
        </row>
        <row r="415">
          <cell r="F415" t="str">
            <v>016.37401.0000.1080</v>
          </cell>
          <cell r="BZ415">
            <v>0</v>
          </cell>
        </row>
        <row r="416">
          <cell r="F416" t="str">
            <v>016.37402.0000.1080</v>
          </cell>
          <cell r="BZ416">
            <v>13.009999999956344</v>
          </cell>
        </row>
        <row r="417">
          <cell r="F417" t="str">
            <v>016.37500.0000.1080</v>
          </cell>
          <cell r="BZ417">
            <v>365.2</v>
          </cell>
        </row>
        <row r="418">
          <cell r="F418" t="str">
            <v>016.37501.0000.1080</v>
          </cell>
          <cell r="BZ418">
            <v>-4.5474735088646412E-13</v>
          </cell>
        </row>
        <row r="419">
          <cell r="F419" t="str">
            <v>016.37502.0000.1080</v>
          </cell>
          <cell r="BZ419">
            <v>9.0949470177292824E-13</v>
          </cell>
        </row>
        <row r="420">
          <cell r="F420" t="str">
            <v>016.37503.0000.1080</v>
          </cell>
          <cell r="BZ420">
            <v>-7.2759576141834259E-12</v>
          </cell>
        </row>
        <row r="421">
          <cell r="F421" t="str">
            <v>016.37600.0000.1080</v>
          </cell>
          <cell r="BZ421">
            <v>13339.319999998836</v>
          </cell>
        </row>
        <row r="422">
          <cell r="F422" t="str">
            <v>016.37601.0000.1080</v>
          </cell>
          <cell r="BZ422">
            <v>35613.74</v>
          </cell>
        </row>
        <row r="423">
          <cell r="F423" t="str">
            <v>016.37602.0000.1080</v>
          </cell>
          <cell r="BZ423">
            <v>20361.559999998604</v>
          </cell>
        </row>
        <row r="424">
          <cell r="F424" t="str">
            <v>016.37800.0000.1080</v>
          </cell>
          <cell r="BZ424">
            <v>108.63000000244472</v>
          </cell>
        </row>
        <row r="425">
          <cell r="F425" t="str">
            <v>016.37900.0000.1080</v>
          </cell>
          <cell r="BZ425">
            <v>51.169999999995454</v>
          </cell>
        </row>
        <row r="426">
          <cell r="F426" t="str">
            <v>016.38000.0000.1080</v>
          </cell>
          <cell r="BZ426">
            <v>42699.789999996741</v>
          </cell>
        </row>
        <row r="427">
          <cell r="F427" t="str">
            <v>016.38100.0000.1080</v>
          </cell>
          <cell r="BZ427">
            <v>13741.38</v>
          </cell>
        </row>
        <row r="428">
          <cell r="F428" t="str">
            <v>016.38200.0000.1080</v>
          </cell>
          <cell r="BZ428">
            <v>32835.770000000353</v>
          </cell>
        </row>
        <row r="429">
          <cell r="F429" t="str">
            <v>016.38300.0000.1080</v>
          </cell>
          <cell r="BZ429">
            <v>7917.66</v>
          </cell>
        </row>
        <row r="430">
          <cell r="F430" t="str">
            <v>016.38400.0000.1080</v>
          </cell>
          <cell r="BZ430">
            <v>3.2014213502407074E-10</v>
          </cell>
        </row>
        <row r="431">
          <cell r="F431" t="str">
            <v>016.38500.0000.1080</v>
          </cell>
          <cell r="BZ431">
            <v>2251.0300000004659</v>
          </cell>
        </row>
        <row r="432">
          <cell r="F432" t="str">
            <v>016.38600.0000.1080</v>
          </cell>
          <cell r="BZ432">
            <v>-3.637978807091713E-12</v>
          </cell>
        </row>
        <row r="433">
          <cell r="F433" t="str">
            <v>016.38700.0000.1080</v>
          </cell>
          <cell r="BZ433">
            <v>1808.4299999996072</v>
          </cell>
        </row>
        <row r="434">
          <cell r="F434" t="str">
            <v>016.38900.0000.1080</v>
          </cell>
          <cell r="BZ434">
            <v>0</v>
          </cell>
        </row>
        <row r="435">
          <cell r="F435" t="str">
            <v>016.39004.0000.1080</v>
          </cell>
          <cell r="BZ435">
            <v>0</v>
          </cell>
        </row>
        <row r="436">
          <cell r="F436" t="str">
            <v>016.39009.0000.1080</v>
          </cell>
          <cell r="BZ436">
            <v>0</v>
          </cell>
        </row>
        <row r="437">
          <cell r="F437" t="str">
            <v>016.39009.0000.1110</v>
          </cell>
          <cell r="BZ437">
            <v>0</v>
          </cell>
        </row>
        <row r="438">
          <cell r="F438" t="str">
            <v>016.39100.0000.1080</v>
          </cell>
          <cell r="BZ438">
            <v>-5.8207660913467407E-11</v>
          </cell>
        </row>
        <row r="439">
          <cell r="F439" t="str">
            <v>016.39200.0000.1080</v>
          </cell>
          <cell r="BZ439">
            <v>0</v>
          </cell>
        </row>
        <row r="440">
          <cell r="F440" t="str">
            <v>016.39300.0000.1080</v>
          </cell>
          <cell r="BZ440">
            <v>-1.4551915228366852E-11</v>
          </cell>
        </row>
        <row r="441">
          <cell r="F441" t="str">
            <v>016.39400.0000.1080</v>
          </cell>
          <cell r="BZ441">
            <v>4.4237822294235229E-9</v>
          </cell>
        </row>
        <row r="442">
          <cell r="F442" t="str">
            <v>016.39600.0000.1080</v>
          </cell>
          <cell r="BZ442">
            <v>0</v>
          </cell>
        </row>
        <row r="443">
          <cell r="F443" t="str">
            <v>016.39603.0000.1080</v>
          </cell>
          <cell r="BZ443">
            <v>0</v>
          </cell>
        </row>
        <row r="444">
          <cell r="F444" t="str">
            <v>016.39604.0000.1080</v>
          </cell>
          <cell r="BZ444">
            <v>0</v>
          </cell>
        </row>
        <row r="445">
          <cell r="F445" t="str">
            <v>016.39605.0000.1080</v>
          </cell>
          <cell r="BZ445">
            <v>0</v>
          </cell>
        </row>
        <row r="446">
          <cell r="F446" t="str">
            <v>016.39700.0000.1080</v>
          </cell>
          <cell r="BZ446">
            <v>351.20000000004364</v>
          </cell>
        </row>
        <row r="447">
          <cell r="F447" t="str">
            <v>016.39705.0000.1080</v>
          </cell>
          <cell r="BZ447">
            <v>0</v>
          </cell>
        </row>
        <row r="448">
          <cell r="F448" t="str">
            <v>016.39800.0000.1080</v>
          </cell>
          <cell r="BZ448">
            <v>290.8899999999818</v>
          </cell>
        </row>
        <row r="449">
          <cell r="F449" t="str">
            <v>016.39906.0000.1080</v>
          </cell>
          <cell r="BZ449">
            <v>30459.03</v>
          </cell>
        </row>
        <row r="450">
          <cell r="F450" t="str">
            <v>016.39907.0000.1080</v>
          </cell>
          <cell r="BZ450">
            <v>0</v>
          </cell>
        </row>
        <row r="451">
          <cell r="F451" t="str">
            <v>016.39908.0000.1080</v>
          </cell>
          <cell r="BZ451">
            <v>0</v>
          </cell>
        </row>
        <row r="452">
          <cell r="F452" t="str">
            <v>017.00000.0000.1080</v>
          </cell>
          <cell r="BZ452">
            <v>59.28</v>
          </cell>
        </row>
        <row r="453">
          <cell r="F453" t="str">
            <v>017.37500.0000.1080</v>
          </cell>
          <cell r="BZ453">
            <v>0</v>
          </cell>
        </row>
        <row r="454">
          <cell r="F454" t="str">
            <v>017.37601.0000.1080</v>
          </cell>
          <cell r="BZ454">
            <v>0</v>
          </cell>
        </row>
        <row r="455">
          <cell r="F455" t="str">
            <v>017.37602.0000.1080</v>
          </cell>
          <cell r="BZ455">
            <v>0</v>
          </cell>
        </row>
        <row r="456">
          <cell r="F456" t="str">
            <v>017.37800.0000.1080</v>
          </cell>
          <cell r="BZ456">
            <v>56.93</v>
          </cell>
        </row>
        <row r="457">
          <cell r="F457" t="str">
            <v>017.37900.0000.1080</v>
          </cell>
          <cell r="BZ457">
            <v>0</v>
          </cell>
        </row>
        <row r="458">
          <cell r="F458" t="str">
            <v>017.38000.0000.1080</v>
          </cell>
          <cell r="BZ458">
            <v>35752.89</v>
          </cell>
        </row>
        <row r="459">
          <cell r="F459" t="str">
            <v>017.38200.0000.1080</v>
          </cell>
          <cell r="BZ459">
            <v>1924.92</v>
          </cell>
        </row>
        <row r="460">
          <cell r="F460" t="str">
            <v>017.38300.0000.1080</v>
          </cell>
          <cell r="BZ460">
            <v>7326.47</v>
          </cell>
        </row>
        <row r="461">
          <cell r="F461" t="str">
            <v>017.38400.0000.1080</v>
          </cell>
          <cell r="BZ461">
            <v>1184.3399999999999</v>
          </cell>
        </row>
        <row r="462">
          <cell r="F462" t="str">
            <v>018.00000.0000.1080</v>
          </cell>
          <cell r="BZ462">
            <v>59.28</v>
          </cell>
        </row>
        <row r="463">
          <cell r="F463" t="str">
            <v>018.37402.0000.1080</v>
          </cell>
          <cell r="BZ463">
            <v>1100.5899999999999</v>
          </cell>
        </row>
        <row r="464">
          <cell r="F464" t="str">
            <v>018.37500.0000.1080</v>
          </cell>
          <cell r="BZ464">
            <v>0</v>
          </cell>
        </row>
        <row r="465">
          <cell r="F465" t="str">
            <v>018.37600.0000.1080</v>
          </cell>
          <cell r="BZ465">
            <v>8157.15</v>
          </cell>
        </row>
        <row r="466">
          <cell r="F466" t="str">
            <v>018.37601.0000.1080</v>
          </cell>
          <cell r="BZ466">
            <v>130764.39</v>
          </cell>
        </row>
        <row r="467">
          <cell r="F467" t="str">
            <v>018.37602.0000.1080</v>
          </cell>
          <cell r="BZ467">
            <v>108614.7</v>
          </cell>
        </row>
        <row r="468">
          <cell r="F468" t="str">
            <v>018.37800.0000.1080</v>
          </cell>
          <cell r="BZ468">
            <v>15011.24</v>
          </cell>
        </row>
        <row r="469">
          <cell r="F469" t="str">
            <v>018.37900.0000.1080</v>
          </cell>
          <cell r="BZ469">
            <v>0</v>
          </cell>
        </row>
        <row r="470">
          <cell r="F470" t="str">
            <v>018.38000.0000.1080</v>
          </cell>
          <cell r="BZ470">
            <v>19772.439999999999</v>
          </cell>
        </row>
        <row r="471">
          <cell r="F471" t="str">
            <v>018.38100.0000.1080</v>
          </cell>
          <cell r="BZ471">
            <v>0</v>
          </cell>
        </row>
        <row r="472">
          <cell r="F472" t="str">
            <v>018.38200.0000.1080</v>
          </cell>
          <cell r="BZ472">
            <v>9657.94</v>
          </cell>
        </row>
        <row r="473">
          <cell r="F473" t="str">
            <v>018.38300.0000.1080</v>
          </cell>
          <cell r="BZ473">
            <v>9668.75</v>
          </cell>
        </row>
        <row r="474">
          <cell r="F474" t="str">
            <v>018.38400.0000.1080</v>
          </cell>
          <cell r="BZ474">
            <v>77.650000000000006</v>
          </cell>
        </row>
        <row r="475">
          <cell r="F475" t="str">
            <v>018.39009.0000.1110</v>
          </cell>
          <cell r="BZ475">
            <v>0</v>
          </cell>
        </row>
        <row r="476">
          <cell r="F476" t="str">
            <v>018.39100.0000.1080</v>
          </cell>
          <cell r="BZ476">
            <v>0</v>
          </cell>
        </row>
        <row r="477">
          <cell r="F477" t="str">
            <v>018.39101.0000.1080</v>
          </cell>
          <cell r="BZ477">
            <v>0</v>
          </cell>
        </row>
        <row r="478">
          <cell r="F478" t="str">
            <v>018.39103.0000.1080</v>
          </cell>
          <cell r="BZ478">
            <v>0</v>
          </cell>
        </row>
        <row r="479">
          <cell r="F479" t="str">
            <v>018.39400.0000.1080</v>
          </cell>
          <cell r="BZ479">
            <v>0</v>
          </cell>
        </row>
        <row r="480">
          <cell r="F480" t="str">
            <v>019.00000.0000.1080</v>
          </cell>
          <cell r="BZ480">
            <v>7216.9</v>
          </cell>
        </row>
        <row r="481">
          <cell r="F481" t="str">
            <v>019.00000.0000.1080</v>
          </cell>
          <cell r="BZ481">
            <v>0</v>
          </cell>
        </row>
        <row r="482">
          <cell r="F482" t="str">
            <v>019.36510.0000.1080</v>
          </cell>
          <cell r="BZ482">
            <v>0</v>
          </cell>
        </row>
        <row r="483">
          <cell r="F483" t="str">
            <v>019.36520.0000.1080</v>
          </cell>
          <cell r="BZ483">
            <v>39354.74</v>
          </cell>
        </row>
        <row r="484">
          <cell r="F484" t="str">
            <v>019.36600.0000.1080</v>
          </cell>
          <cell r="BZ484">
            <v>149.47</v>
          </cell>
        </row>
        <row r="485">
          <cell r="F485" t="str">
            <v>019.36602.0000.1080</v>
          </cell>
          <cell r="BZ485">
            <v>0</v>
          </cell>
        </row>
        <row r="486">
          <cell r="F486" t="str">
            <v>019.36603.0000.1080</v>
          </cell>
          <cell r="BZ486">
            <v>0</v>
          </cell>
        </row>
        <row r="487">
          <cell r="F487" t="str">
            <v>019.36700.0000.1080</v>
          </cell>
          <cell r="BZ487">
            <v>28461.56</v>
          </cell>
        </row>
        <row r="488">
          <cell r="F488" t="str">
            <v>019.36701.0000.1080</v>
          </cell>
          <cell r="BZ488">
            <v>580537.35</v>
          </cell>
        </row>
        <row r="489">
          <cell r="F489" t="str">
            <v>019.36800.0000.1080</v>
          </cell>
          <cell r="BZ489">
            <v>0</v>
          </cell>
        </row>
        <row r="490">
          <cell r="F490" t="str">
            <v>019.36900.0000.1080</v>
          </cell>
          <cell r="BZ490">
            <v>9877.4</v>
          </cell>
        </row>
        <row r="491">
          <cell r="F491" t="str">
            <v>019.36901.0000.1080</v>
          </cell>
          <cell r="BZ491">
            <v>0</v>
          </cell>
        </row>
        <row r="492">
          <cell r="F492" t="str">
            <v>019.37402.0000.1080</v>
          </cell>
          <cell r="BZ492">
            <v>35131.75</v>
          </cell>
        </row>
        <row r="493">
          <cell r="F493" t="str">
            <v>019.37500.0000.1080</v>
          </cell>
          <cell r="BZ493">
            <v>1512.1</v>
          </cell>
        </row>
        <row r="494">
          <cell r="F494" t="str">
            <v>019.37600.0000.1080</v>
          </cell>
          <cell r="BZ494">
            <v>45395.51</v>
          </cell>
        </row>
        <row r="495">
          <cell r="F495" t="str">
            <v>019.37601.0000.1080</v>
          </cell>
          <cell r="BZ495">
            <v>1798.96</v>
          </cell>
        </row>
        <row r="496">
          <cell r="F496" t="str">
            <v>019.37602.0000.1080</v>
          </cell>
          <cell r="BZ496">
            <v>566.65</v>
          </cell>
        </row>
        <row r="497">
          <cell r="F497" t="str">
            <v>019.37800.0000.1080</v>
          </cell>
          <cell r="BZ497">
            <v>419.24</v>
          </cell>
        </row>
        <row r="498">
          <cell r="F498" t="str">
            <v>019.37900.0000.1080</v>
          </cell>
          <cell r="BZ498">
            <v>0</v>
          </cell>
        </row>
        <row r="499">
          <cell r="F499" t="str">
            <v>019.37901.0000.1080</v>
          </cell>
          <cell r="BZ499">
            <v>0</v>
          </cell>
        </row>
        <row r="500">
          <cell r="F500" t="str">
            <v>019.37902.0000.1080</v>
          </cell>
          <cell r="BZ500">
            <v>0</v>
          </cell>
        </row>
        <row r="501">
          <cell r="F501" t="str">
            <v>019.37904.0000.1080</v>
          </cell>
          <cell r="BZ501">
            <v>0</v>
          </cell>
        </row>
        <row r="502">
          <cell r="F502" t="str">
            <v>019.37905.0000.1080</v>
          </cell>
          <cell r="BZ502">
            <v>0</v>
          </cell>
        </row>
        <row r="503">
          <cell r="F503" t="str">
            <v>019.38000.0000.1080</v>
          </cell>
          <cell r="BZ503">
            <v>497</v>
          </cell>
        </row>
        <row r="504">
          <cell r="F504" t="str">
            <v>019.38100.0000.1080</v>
          </cell>
          <cell r="BZ504">
            <v>2042.45</v>
          </cell>
        </row>
        <row r="505">
          <cell r="F505" t="str">
            <v>019.38200.0000.1080</v>
          </cell>
          <cell r="BZ505">
            <v>760.61</v>
          </cell>
        </row>
        <row r="506">
          <cell r="F506" t="str">
            <v>019.38300.0000.1080</v>
          </cell>
          <cell r="BZ506">
            <v>0</v>
          </cell>
        </row>
        <row r="507">
          <cell r="F507" t="str">
            <v>019.38500.0000.1080</v>
          </cell>
          <cell r="BZ507">
            <v>64976.01</v>
          </cell>
        </row>
        <row r="508">
          <cell r="F508" t="str">
            <v>019.39200.0000.1080</v>
          </cell>
          <cell r="BZ508">
            <v>9352.52</v>
          </cell>
        </row>
        <row r="509">
          <cell r="F509" t="str">
            <v>019.39400.0000.1080</v>
          </cell>
          <cell r="BZ509">
            <v>3328.95</v>
          </cell>
        </row>
        <row r="510">
          <cell r="F510" t="str">
            <v>019.39605.0000.1080</v>
          </cell>
          <cell r="BZ510">
            <v>1503.29</v>
          </cell>
        </row>
        <row r="511">
          <cell r="F511" t="str">
            <v>019.39702.0000.1080</v>
          </cell>
          <cell r="BZ511">
            <v>0</v>
          </cell>
        </row>
        <row r="512">
          <cell r="F512" t="str">
            <v>019.39705.0000.1080</v>
          </cell>
          <cell r="BZ512">
            <v>0</v>
          </cell>
        </row>
        <row r="513">
          <cell r="F513" t="str">
            <v>019.39906.0000.1080</v>
          </cell>
          <cell r="BZ513">
            <v>1063.54</v>
          </cell>
        </row>
        <row r="514">
          <cell r="F514" t="str">
            <v>021.00000.0000.1080</v>
          </cell>
          <cell r="BZ514">
            <v>9340.8799999999992</v>
          </cell>
        </row>
        <row r="515">
          <cell r="F515" t="str">
            <v>021.37401.0000.1080</v>
          </cell>
          <cell r="BZ515">
            <v>0</v>
          </cell>
        </row>
        <row r="516">
          <cell r="F516" t="str">
            <v>021.37402.0000.1080</v>
          </cell>
          <cell r="BZ516">
            <v>6879.9731156798998</v>
          </cell>
        </row>
        <row r="517">
          <cell r="F517" t="str">
            <v>021.37500.0000.1080</v>
          </cell>
          <cell r="BZ517">
            <v>0</v>
          </cell>
        </row>
        <row r="518">
          <cell r="F518" t="str">
            <v>021.37501.0000.1080</v>
          </cell>
          <cell r="BZ518">
            <v>1778.57</v>
          </cell>
        </row>
        <row r="519">
          <cell r="F519" t="str">
            <v>021.37503.0000.1080</v>
          </cell>
          <cell r="BZ519">
            <v>3833.7992478695701</v>
          </cell>
        </row>
        <row r="520">
          <cell r="F520" t="str">
            <v>021.37600.0000.1080</v>
          </cell>
          <cell r="BZ520">
            <v>72288.074544816365</v>
          </cell>
        </row>
        <row r="521">
          <cell r="F521" t="str">
            <v>021.37601.0000.1080</v>
          </cell>
          <cell r="BZ521">
            <v>661774.37041322794</v>
          </cell>
        </row>
        <row r="522">
          <cell r="F522" t="str">
            <v>021.37602.0000.1080</v>
          </cell>
          <cell r="BZ522">
            <v>852791.70132243598</v>
          </cell>
        </row>
        <row r="523">
          <cell r="F523" t="str">
            <v>021.37800.0000.1080</v>
          </cell>
          <cell r="BZ523">
            <v>381877.52443951397</v>
          </cell>
        </row>
        <row r="524">
          <cell r="F524" t="str">
            <v>021.37900.0000.1080</v>
          </cell>
          <cell r="BZ524">
            <v>6549.68</v>
          </cell>
        </row>
        <row r="525">
          <cell r="F525" t="str">
            <v>021.38000.0000.1080</v>
          </cell>
          <cell r="BZ525">
            <v>1021707.6509655275</v>
          </cell>
        </row>
        <row r="526">
          <cell r="F526" t="str">
            <v>021.38100.0000.1080</v>
          </cell>
          <cell r="BZ526">
            <v>12915.538601305074</v>
          </cell>
        </row>
        <row r="527">
          <cell r="F527" t="str">
            <v>021.38200.0000.1080</v>
          </cell>
          <cell r="BZ527">
            <v>-93407.456840369603</v>
          </cell>
        </row>
        <row r="528">
          <cell r="F528" t="str">
            <v>021.38300.0000.1080</v>
          </cell>
          <cell r="BZ528">
            <v>374610.71414400294</v>
          </cell>
        </row>
        <row r="529">
          <cell r="F529" t="str">
            <v>021.38400.0000.1080</v>
          </cell>
          <cell r="BZ529">
            <v>94557.33</v>
          </cell>
        </row>
        <row r="530">
          <cell r="F530" t="str">
            <v>021.39009.0000.1110</v>
          </cell>
          <cell r="BZ530">
            <v>0</v>
          </cell>
        </row>
        <row r="531">
          <cell r="F531" t="str">
            <v>021.39100.0000.1080</v>
          </cell>
          <cell r="BZ531">
            <v>0</v>
          </cell>
        </row>
        <row r="532">
          <cell r="F532" t="str">
            <v>021.39101.0000.1080</v>
          </cell>
          <cell r="BZ532">
            <v>0</v>
          </cell>
        </row>
        <row r="533">
          <cell r="F533" t="str">
            <v>021.39103.0000.1080</v>
          </cell>
          <cell r="BZ533">
            <v>0</v>
          </cell>
        </row>
        <row r="534">
          <cell r="F534" t="str">
            <v>021.39400.0000.1080</v>
          </cell>
          <cell r="BZ534">
            <v>0</v>
          </cell>
        </row>
        <row r="535">
          <cell r="F535" t="str">
            <v>022.37500.0000.1080</v>
          </cell>
          <cell r="BZ535">
            <v>0</v>
          </cell>
        </row>
        <row r="536">
          <cell r="F536" t="str">
            <v>022.37900.0000.1080</v>
          </cell>
          <cell r="BZ536">
            <v>11903.52</v>
          </cell>
        </row>
        <row r="537">
          <cell r="F537" t="str">
            <v>022.38100.0000.1080</v>
          </cell>
          <cell r="BZ537">
            <v>7176880.9500000002</v>
          </cell>
        </row>
        <row r="538">
          <cell r="F538" t="str">
            <v>022.38300.0000.1080</v>
          </cell>
          <cell r="BZ538">
            <v>124530.62</v>
          </cell>
        </row>
        <row r="539">
          <cell r="F539" t="str">
            <v>022.38500.0000.1080</v>
          </cell>
          <cell r="BZ539">
            <v>539.02</v>
          </cell>
        </row>
        <row r="540">
          <cell r="F540" t="str">
            <v>022.39009.0000.1110</v>
          </cell>
          <cell r="BZ540">
            <v>411016.86</v>
          </cell>
        </row>
        <row r="541">
          <cell r="F541" t="str">
            <v>022.39009.0000.1080</v>
          </cell>
          <cell r="BZ541">
            <v>711.61</v>
          </cell>
        </row>
        <row r="542">
          <cell r="F542" t="str">
            <v>022.39100.0000.1080</v>
          </cell>
          <cell r="BZ542">
            <v>19025.759999999998</v>
          </cell>
        </row>
        <row r="543">
          <cell r="F543" t="str">
            <v>022.39103.0000.1080</v>
          </cell>
          <cell r="BZ543">
            <v>-3336.91</v>
          </cell>
        </row>
        <row r="544">
          <cell r="F544" t="str">
            <v>022.39400.0000.1080</v>
          </cell>
          <cell r="BZ544">
            <v>53851.57</v>
          </cell>
        </row>
        <row r="545">
          <cell r="F545" t="str">
            <v>022.39906.0000.1080</v>
          </cell>
          <cell r="BZ545">
            <v>0</v>
          </cell>
        </row>
        <row r="546">
          <cell r="F546" t="str">
            <v>022.39907.0000.1080</v>
          </cell>
          <cell r="BZ546">
            <v>0</v>
          </cell>
        </row>
        <row r="547">
          <cell r="F547" t="str">
            <v>024.00000.0000.1080</v>
          </cell>
          <cell r="BZ547">
            <v>0</v>
          </cell>
        </row>
        <row r="548">
          <cell r="F548" t="str">
            <v>024.37500.0000.1080</v>
          </cell>
          <cell r="BZ548">
            <v>0</v>
          </cell>
        </row>
        <row r="549">
          <cell r="F549" t="str">
            <v>024.37800.0000.1080</v>
          </cell>
          <cell r="BZ549">
            <v>14377.45</v>
          </cell>
        </row>
        <row r="550">
          <cell r="F550" t="str">
            <v>024.37900.0000.1080</v>
          </cell>
          <cell r="BZ550">
            <v>9968.27</v>
          </cell>
        </row>
        <row r="551">
          <cell r="F551" t="str">
            <v>024.37908.0000.1080</v>
          </cell>
          <cell r="BZ551">
            <v>26301.65</v>
          </cell>
        </row>
        <row r="552">
          <cell r="F552" t="str">
            <v>024.38100.0000.1080</v>
          </cell>
          <cell r="BZ552">
            <v>8.0000000074505806E-2</v>
          </cell>
        </row>
        <row r="553">
          <cell r="F553" t="str">
            <v>024.38300.0000.1080</v>
          </cell>
          <cell r="BZ553">
            <v>141852.97</v>
          </cell>
        </row>
        <row r="554">
          <cell r="F554" t="str">
            <v>024.38900.0000.1080</v>
          </cell>
          <cell r="BZ554">
            <v>0</v>
          </cell>
        </row>
        <row r="555">
          <cell r="F555" t="str">
            <v>024.39000.0000.1080</v>
          </cell>
          <cell r="BZ555">
            <v>38027.06</v>
          </cell>
        </row>
        <row r="556">
          <cell r="F556" t="str">
            <v>024.39100.0000.1080</v>
          </cell>
          <cell r="BZ556">
            <v>717.01</v>
          </cell>
        </row>
        <row r="557">
          <cell r="F557" t="str">
            <v>024.39103.0000.1080</v>
          </cell>
          <cell r="BZ557">
            <v>-112.52</v>
          </cell>
        </row>
        <row r="558">
          <cell r="F558" t="str">
            <v>024.39200.0000.1080</v>
          </cell>
          <cell r="BZ558">
            <v>-16376.06</v>
          </cell>
        </row>
        <row r="559">
          <cell r="F559" t="str">
            <v>024.39400.0000.1080</v>
          </cell>
          <cell r="BZ559">
            <v>-29846.33</v>
          </cell>
        </row>
        <row r="560">
          <cell r="F560" t="str">
            <v>024.39700.0000.1080</v>
          </cell>
          <cell r="BZ560">
            <v>-257.19</v>
          </cell>
        </row>
        <row r="561">
          <cell r="F561" t="str">
            <v>024.39705.0000.1080</v>
          </cell>
          <cell r="BZ561">
            <v>7396.23</v>
          </cell>
        </row>
        <row r="562">
          <cell r="F562" t="str">
            <v>024.39800.0000.1080</v>
          </cell>
          <cell r="BZ562">
            <v>251.77000000000126</v>
          </cell>
        </row>
        <row r="563">
          <cell r="F563" t="str">
            <v>024.39905.0000.1080</v>
          </cell>
          <cell r="BZ563">
            <v>0</v>
          </cell>
        </row>
        <row r="564">
          <cell r="F564" t="str">
            <v>029.00000.0000.1080</v>
          </cell>
          <cell r="BZ564">
            <v>564.53</v>
          </cell>
        </row>
        <row r="565">
          <cell r="F565" t="str">
            <v>029.37400.0000.1080</v>
          </cell>
          <cell r="BZ565">
            <v>0</v>
          </cell>
        </row>
        <row r="566">
          <cell r="F566" t="str">
            <v>029.37500.0000.1080</v>
          </cell>
          <cell r="BZ566">
            <v>0</v>
          </cell>
        </row>
        <row r="567">
          <cell r="F567" t="str">
            <v>029.37600.0000.1080</v>
          </cell>
          <cell r="BZ567">
            <v>16234.32</v>
          </cell>
        </row>
        <row r="568">
          <cell r="F568" t="str">
            <v>029.37601.0000.1080</v>
          </cell>
          <cell r="BZ568">
            <v>107535.16</v>
          </cell>
        </row>
        <row r="569">
          <cell r="F569" t="str">
            <v>029.37602.0000.1080</v>
          </cell>
          <cell r="BZ569">
            <v>82141.36</v>
          </cell>
        </row>
        <row r="570">
          <cell r="F570" t="str">
            <v>029.37800.0000.1080</v>
          </cell>
          <cell r="BZ570">
            <v>8173.19</v>
          </cell>
        </row>
        <row r="571">
          <cell r="F571" t="str">
            <v>029.37900.0000.1080</v>
          </cell>
          <cell r="BZ571">
            <v>0</v>
          </cell>
        </row>
        <row r="572">
          <cell r="F572" t="str">
            <v>029.38000.0000.1080</v>
          </cell>
          <cell r="BZ572">
            <v>120970.15</v>
          </cell>
        </row>
        <row r="573">
          <cell r="F573" t="str">
            <v>029.38100.0000.1080</v>
          </cell>
          <cell r="BZ573">
            <v>14152.1</v>
          </cell>
        </row>
        <row r="574">
          <cell r="F574" t="str">
            <v>029.38200.0000.1080</v>
          </cell>
          <cell r="BZ574">
            <v>10996.67</v>
          </cell>
        </row>
        <row r="575">
          <cell r="F575" t="str">
            <v>029.38300.0000.1080</v>
          </cell>
          <cell r="BZ575">
            <v>2494.25</v>
          </cell>
        </row>
        <row r="576">
          <cell r="F576" t="str">
            <v>029.38400.0000.1080</v>
          </cell>
          <cell r="BZ576">
            <v>-290.66000000000003</v>
          </cell>
        </row>
        <row r="577">
          <cell r="F577" t="str">
            <v>030.39009.0000.1110</v>
          </cell>
          <cell r="BZ577">
            <v>0</v>
          </cell>
        </row>
        <row r="578">
          <cell r="F578" t="str">
            <v>030.39100.0000.1080</v>
          </cell>
          <cell r="BZ578">
            <v>24915.39</v>
          </cell>
        </row>
        <row r="579">
          <cell r="F579" t="str">
            <v>030.39103.0000.1080</v>
          </cell>
          <cell r="BZ579">
            <v>29410.41</v>
          </cell>
        </row>
        <row r="580">
          <cell r="F580" t="str">
            <v>030.39200.0000.1080</v>
          </cell>
          <cell r="BZ580">
            <v>-37516.639999999999</v>
          </cell>
        </row>
        <row r="581">
          <cell r="F581" t="str">
            <v>030.39400.0000.1080</v>
          </cell>
          <cell r="BZ581">
            <v>53039.71</v>
          </cell>
        </row>
        <row r="582">
          <cell r="F582" t="str">
            <v>030.39500.0000.1080</v>
          </cell>
          <cell r="BZ582">
            <v>0</v>
          </cell>
        </row>
        <row r="583">
          <cell r="F583" t="str">
            <v>030.39600.0000.1080</v>
          </cell>
          <cell r="BZ583">
            <v>0</v>
          </cell>
        </row>
        <row r="584">
          <cell r="F584" t="str">
            <v>030.39700.0000.1080</v>
          </cell>
          <cell r="BZ584">
            <v>248340.84</v>
          </cell>
        </row>
        <row r="585">
          <cell r="F585" t="str">
            <v>030.39800.0000.1080</v>
          </cell>
          <cell r="BZ585">
            <v>162020.73000000001</v>
          </cell>
        </row>
        <row r="586">
          <cell r="F586" t="str">
            <v>030.39901.0000.1080</v>
          </cell>
          <cell r="BZ586">
            <v>114700.11</v>
          </cell>
        </row>
        <row r="587">
          <cell r="F587" t="str">
            <v>030.39902.0000.1110</v>
          </cell>
          <cell r="BZ587">
            <v>11010.66</v>
          </cell>
        </row>
        <row r="588">
          <cell r="F588" t="str">
            <v>030.39902.0000.1080</v>
          </cell>
          <cell r="BZ588">
            <v>159.58000000000001</v>
          </cell>
        </row>
        <row r="589">
          <cell r="F589" t="str">
            <v>030.39903.0000.1080</v>
          </cell>
          <cell r="BZ589">
            <v>375774.24</v>
          </cell>
        </row>
        <row r="590">
          <cell r="F590" t="str">
            <v>030.39905.0000.1080</v>
          </cell>
          <cell r="BZ590">
            <v>-1919.22</v>
          </cell>
        </row>
        <row r="591">
          <cell r="F591" t="str">
            <v>030.39906.0000.1080</v>
          </cell>
          <cell r="BZ591">
            <v>667876.56999999995</v>
          </cell>
        </row>
        <row r="592">
          <cell r="F592" t="str">
            <v>030.39907.0000.1080</v>
          </cell>
          <cell r="BZ592">
            <v>31809.14</v>
          </cell>
        </row>
        <row r="593">
          <cell r="F593" t="str">
            <v>030.39908.0000.1080</v>
          </cell>
          <cell r="BZ593">
            <v>0</v>
          </cell>
        </row>
        <row r="594">
          <cell r="F594" t="str">
            <v>030.39924.0000.1110</v>
          </cell>
          <cell r="BZ594">
            <v>0</v>
          </cell>
        </row>
        <row r="595">
          <cell r="F595" t="str">
            <v>031.00000.0000.1080</v>
          </cell>
          <cell r="BZ595">
            <v>77321.960000000006</v>
          </cell>
        </row>
        <row r="596">
          <cell r="F596" t="str">
            <v>033.30100.0000.1080</v>
          </cell>
          <cell r="BZ596">
            <v>-104</v>
          </cell>
        </row>
        <row r="597">
          <cell r="F597" t="str">
            <v>033.37400.0000.1080</v>
          </cell>
          <cell r="BZ597">
            <v>74712.83</v>
          </cell>
        </row>
        <row r="598">
          <cell r="F598" t="str">
            <v>033.37500.0000.1080</v>
          </cell>
          <cell r="BZ598">
            <v>12118.6</v>
          </cell>
        </row>
        <row r="599">
          <cell r="F599" t="str">
            <v>033.37600.0000.1080</v>
          </cell>
          <cell r="BZ599">
            <v>245471.28</v>
          </cell>
        </row>
        <row r="600">
          <cell r="F600" t="str">
            <v>033.37601.0000.1080</v>
          </cell>
          <cell r="BZ600">
            <v>2155588.9300000002</v>
          </cell>
        </row>
        <row r="601">
          <cell r="F601" t="str">
            <v>033.37602.0000.1080</v>
          </cell>
          <cell r="BZ601">
            <v>4687923.1100000003</v>
          </cell>
        </row>
        <row r="602">
          <cell r="F602" t="str">
            <v>033.37800.0000.1080</v>
          </cell>
          <cell r="BZ602">
            <v>182914.43</v>
          </cell>
        </row>
        <row r="603">
          <cell r="F603" t="str">
            <v>033.37900.0000.1080</v>
          </cell>
          <cell r="BZ603">
            <v>638855.61</v>
          </cell>
        </row>
        <row r="604">
          <cell r="F604" t="str">
            <v>033.37908.0000.1080</v>
          </cell>
          <cell r="BZ604">
            <v>6850.77</v>
          </cell>
        </row>
        <row r="605">
          <cell r="F605" t="str">
            <v>033.38000.0000.1080</v>
          </cell>
          <cell r="BZ605">
            <v>3748048.43</v>
          </cell>
        </row>
        <row r="606">
          <cell r="F606" t="str">
            <v>033.38100.0000.1080</v>
          </cell>
          <cell r="BZ606">
            <v>600535.94999999995</v>
          </cell>
        </row>
        <row r="607">
          <cell r="F607" t="str">
            <v>033.38200.0000.1080</v>
          </cell>
          <cell r="BZ607">
            <v>1040882.05</v>
          </cell>
        </row>
        <row r="608">
          <cell r="F608" t="str">
            <v>033.38300.0000.1080</v>
          </cell>
          <cell r="BZ608">
            <v>411761.2</v>
          </cell>
        </row>
        <row r="609">
          <cell r="F609" t="str">
            <v>033.38500.0000.1080</v>
          </cell>
          <cell r="BZ609">
            <v>21803.84</v>
          </cell>
        </row>
        <row r="610">
          <cell r="F610" t="str">
            <v>033.38700.0000.1080</v>
          </cell>
          <cell r="BZ610">
            <v>2556.44</v>
          </cell>
        </row>
        <row r="611">
          <cell r="F611" t="str">
            <v>033.38900.0000.1080</v>
          </cell>
          <cell r="BZ611">
            <v>0</v>
          </cell>
        </row>
        <row r="612">
          <cell r="F612" t="str">
            <v>033.39000.0000.1080</v>
          </cell>
          <cell r="BZ612">
            <v>146807.75</v>
          </cell>
        </row>
        <row r="613">
          <cell r="F613" t="str">
            <v>033.39100.0000.1080</v>
          </cell>
          <cell r="BZ613">
            <v>-88676.73</v>
          </cell>
        </row>
        <row r="614">
          <cell r="F614" t="str">
            <v>033.39103.0000.1080</v>
          </cell>
          <cell r="BZ614">
            <v>23009.85</v>
          </cell>
        </row>
        <row r="615">
          <cell r="F615" t="str">
            <v>033.39200.0000.1080</v>
          </cell>
          <cell r="BZ615">
            <v>276881.63</v>
          </cell>
        </row>
        <row r="616">
          <cell r="F616" t="str">
            <v>033.39300.0000.1080</v>
          </cell>
          <cell r="BZ616">
            <v>-844.58000000000084</v>
          </cell>
        </row>
        <row r="617">
          <cell r="F617" t="str">
            <v>033.39400.0000.1080</v>
          </cell>
          <cell r="BZ617">
            <v>261803.73</v>
          </cell>
        </row>
        <row r="618">
          <cell r="F618" t="str">
            <v>033.39500.0000.1080</v>
          </cell>
          <cell r="BZ618">
            <v>47666.98</v>
          </cell>
        </row>
        <row r="619">
          <cell r="F619" t="str">
            <v>033.39600.0000.1080</v>
          </cell>
          <cell r="BZ619">
            <v>60927.82</v>
          </cell>
        </row>
        <row r="620">
          <cell r="F620" t="str">
            <v>033.39604.0000.1080</v>
          </cell>
          <cell r="BZ620">
            <v>54759.76</v>
          </cell>
        </row>
        <row r="621">
          <cell r="F621" t="str">
            <v>033.39605.0000.1080</v>
          </cell>
          <cell r="BZ621">
            <v>8874.9699999999993</v>
          </cell>
        </row>
        <row r="622">
          <cell r="F622" t="str">
            <v>033.39700.0000.1080</v>
          </cell>
          <cell r="BZ622">
            <v>-56335.44</v>
          </cell>
        </row>
        <row r="623">
          <cell r="F623" t="str">
            <v>033.39701.0000.1080</v>
          </cell>
          <cell r="BZ623">
            <v>-5888.68</v>
          </cell>
        </row>
        <row r="624">
          <cell r="F624" t="str">
            <v>033.39702.0000.1080</v>
          </cell>
          <cell r="BZ624">
            <v>38049.81</v>
          </cell>
        </row>
        <row r="625">
          <cell r="F625" t="str">
            <v>033.39800.0000.1080</v>
          </cell>
          <cell r="BZ625">
            <v>79177.75</v>
          </cell>
        </row>
        <row r="626">
          <cell r="F626" t="str">
            <v>033.39900.0000.1080</v>
          </cell>
          <cell r="BZ626">
            <v>3376.67</v>
          </cell>
        </row>
        <row r="627">
          <cell r="F627" t="str">
            <v>033.39901.0000.1080</v>
          </cell>
          <cell r="BZ627">
            <v>4581.3100000000004</v>
          </cell>
        </row>
        <row r="628">
          <cell r="F628" t="str">
            <v>033.39902.0000.1110</v>
          </cell>
          <cell r="BZ628">
            <v>7715.61</v>
          </cell>
        </row>
        <row r="629">
          <cell r="F629" t="str">
            <v>033.39902.0000.1080</v>
          </cell>
          <cell r="BZ629">
            <v>111.82</v>
          </cell>
        </row>
        <row r="630">
          <cell r="F630" t="str">
            <v>033.39905.0000.1080</v>
          </cell>
          <cell r="BZ630">
            <v>0</v>
          </cell>
        </row>
        <row r="631">
          <cell r="F631" t="str">
            <v>033.39906.0000.1080</v>
          </cell>
          <cell r="BZ631">
            <v>285605.45</v>
          </cell>
        </row>
        <row r="632">
          <cell r="F632" t="str">
            <v>033.39907.0000.1080</v>
          </cell>
          <cell r="BZ632">
            <v>31154.78</v>
          </cell>
        </row>
        <row r="633">
          <cell r="F633" t="str">
            <v>033.39908.0000.1080</v>
          </cell>
          <cell r="BZ633">
            <v>24986.43</v>
          </cell>
        </row>
        <row r="634">
          <cell r="F634" t="str">
            <v>034.30100.0000.1080</v>
          </cell>
          <cell r="BZ634">
            <v>-4511.34</v>
          </cell>
        </row>
        <row r="635">
          <cell r="F635" t="str">
            <v>034.30200.0000.1080</v>
          </cell>
          <cell r="BZ635">
            <v>-379.13</v>
          </cell>
        </row>
        <row r="636">
          <cell r="F636" t="str">
            <v>034.30300.0000.1080</v>
          </cell>
          <cell r="BZ636">
            <v>-37445</v>
          </cell>
        </row>
        <row r="637">
          <cell r="F637" t="str">
            <v>034.37400.0000.1080</v>
          </cell>
          <cell r="BZ637">
            <v>0</v>
          </cell>
        </row>
        <row r="638">
          <cell r="F638" t="str">
            <v>034.37500.0000.1080</v>
          </cell>
          <cell r="BZ638">
            <v>7542.84</v>
          </cell>
        </row>
        <row r="639">
          <cell r="F639" t="str">
            <v>034.37600.0000.1080</v>
          </cell>
          <cell r="BZ639">
            <v>31142.25</v>
          </cell>
        </row>
        <row r="640">
          <cell r="F640" t="str">
            <v>034.37601.0000.1080</v>
          </cell>
          <cell r="BZ640">
            <v>2318869.4700000002</v>
          </cell>
        </row>
        <row r="641">
          <cell r="F641" t="str">
            <v>034.37602.0000.1080</v>
          </cell>
          <cell r="BZ641">
            <v>3199178.47</v>
          </cell>
        </row>
        <row r="642">
          <cell r="F642" t="str">
            <v>034.37800.0000.1080</v>
          </cell>
          <cell r="BZ642">
            <v>113582.92</v>
          </cell>
        </row>
        <row r="643">
          <cell r="F643" t="str">
            <v>034.37900.0000.1080</v>
          </cell>
          <cell r="BZ643">
            <v>112063.57</v>
          </cell>
        </row>
        <row r="644">
          <cell r="F644" t="str">
            <v>034.38000.0000.1080</v>
          </cell>
          <cell r="BZ644">
            <v>1620337.08</v>
          </cell>
        </row>
        <row r="645">
          <cell r="F645" t="str">
            <v>034.38100.0000.1080</v>
          </cell>
          <cell r="BZ645">
            <v>518751.1</v>
          </cell>
        </row>
        <row r="646">
          <cell r="F646" t="str">
            <v>034.38200.0000.1080</v>
          </cell>
          <cell r="BZ646">
            <v>856266.36</v>
          </cell>
        </row>
        <row r="647">
          <cell r="F647" t="str">
            <v>034.38300.0000.1080</v>
          </cell>
          <cell r="BZ647">
            <v>151578.51999999999</v>
          </cell>
        </row>
        <row r="648">
          <cell r="F648" t="str">
            <v>034.38400.0000.1080</v>
          </cell>
          <cell r="BZ648">
            <v>-11.71</v>
          </cell>
        </row>
        <row r="649">
          <cell r="F649" t="str">
            <v>034.38500.0000.1080</v>
          </cell>
          <cell r="BZ649">
            <v>115818.45</v>
          </cell>
        </row>
        <row r="650">
          <cell r="F650" t="str">
            <v>034.38700.0000.1080</v>
          </cell>
          <cell r="BZ650">
            <v>7310.23</v>
          </cell>
        </row>
        <row r="651">
          <cell r="F651" t="str">
            <v>034.39000.0000.1080</v>
          </cell>
          <cell r="BZ651">
            <v>25230.91</v>
          </cell>
        </row>
        <row r="652">
          <cell r="F652" t="str">
            <v>034.39100.0000.1080</v>
          </cell>
          <cell r="BZ652">
            <v>49631.98</v>
          </cell>
        </row>
        <row r="653">
          <cell r="F653" t="str">
            <v>034.39103.0000.1080</v>
          </cell>
          <cell r="BZ653">
            <v>18450.919999999998</v>
          </cell>
        </row>
        <row r="654">
          <cell r="F654" t="str">
            <v>034.39200.0000.1080</v>
          </cell>
          <cell r="BZ654">
            <v>187741.46</v>
          </cell>
        </row>
        <row r="655">
          <cell r="F655" t="str">
            <v>034.39300.0000.1080</v>
          </cell>
          <cell r="BZ655">
            <v>-3.5527136788005009E-13</v>
          </cell>
        </row>
        <row r="656">
          <cell r="F656" t="str">
            <v>034.39400.0000.1080</v>
          </cell>
          <cell r="BZ656">
            <v>231561.27</v>
          </cell>
        </row>
        <row r="657">
          <cell r="F657" t="str">
            <v>034.39500.0000.1080</v>
          </cell>
          <cell r="BZ657">
            <v>16995.669999999998</v>
          </cell>
        </row>
        <row r="658">
          <cell r="F658" t="str">
            <v>034.39600.0000.1080</v>
          </cell>
          <cell r="BZ658">
            <v>53418.84</v>
          </cell>
        </row>
        <row r="659">
          <cell r="F659" t="str">
            <v>034.39603.0000.1080</v>
          </cell>
          <cell r="BZ659">
            <v>-20452.29</v>
          </cell>
        </row>
        <row r="660">
          <cell r="F660" t="str">
            <v>034.39604.0000.1080</v>
          </cell>
          <cell r="BZ660">
            <v>-40183.379999999997</v>
          </cell>
        </row>
        <row r="661">
          <cell r="F661" t="str">
            <v>034.39605.0000.1080</v>
          </cell>
          <cell r="BZ661">
            <v>-1124.0999999999999</v>
          </cell>
        </row>
        <row r="662">
          <cell r="F662" t="str">
            <v>034.39700.0000.1080</v>
          </cell>
          <cell r="BZ662">
            <v>10466.94</v>
          </cell>
        </row>
        <row r="663">
          <cell r="F663" t="str">
            <v>034.39701.0000.1080</v>
          </cell>
          <cell r="BZ663">
            <v>36652.31</v>
          </cell>
        </row>
        <row r="664">
          <cell r="F664" t="str">
            <v>034.39702.0000.1080</v>
          </cell>
          <cell r="BZ664">
            <v>21252.36</v>
          </cell>
        </row>
        <row r="665">
          <cell r="F665" t="str">
            <v>034.39800.0000.1080</v>
          </cell>
          <cell r="BZ665">
            <v>6855.32</v>
          </cell>
        </row>
        <row r="666">
          <cell r="F666" t="str">
            <v>034.39900.0000.1080</v>
          </cell>
          <cell r="BZ666">
            <v>-17974.07</v>
          </cell>
        </row>
        <row r="667">
          <cell r="F667" t="str">
            <v>034.39901.0000.1080</v>
          </cell>
          <cell r="BZ667">
            <v>8675.73</v>
          </cell>
        </row>
        <row r="668">
          <cell r="F668" t="str">
            <v>034.39902.0000.1110</v>
          </cell>
          <cell r="BZ668">
            <v>14396.25</v>
          </cell>
        </row>
        <row r="669">
          <cell r="F669" t="str">
            <v>034.39902.0000.1080</v>
          </cell>
          <cell r="BZ669">
            <v>208.64</v>
          </cell>
        </row>
        <row r="670">
          <cell r="F670" t="str">
            <v>034.39905.0000.1080</v>
          </cell>
          <cell r="BZ670">
            <v>0</v>
          </cell>
        </row>
        <row r="671">
          <cell r="F671" t="str">
            <v>034.39906.0000.1080</v>
          </cell>
          <cell r="BZ671">
            <v>307862.71999999997</v>
          </cell>
        </row>
        <row r="672">
          <cell r="F672" t="str">
            <v>034.39907.0000.1080</v>
          </cell>
          <cell r="BZ672">
            <v>14643.38</v>
          </cell>
        </row>
        <row r="673">
          <cell r="F673" t="str">
            <v>034.39908.0000.1080</v>
          </cell>
          <cell r="BZ673">
            <v>46621.01</v>
          </cell>
        </row>
        <row r="674">
          <cell r="F674" t="str">
            <v>035.30300.0000.1080</v>
          </cell>
          <cell r="BZ674">
            <v>-13929.91</v>
          </cell>
        </row>
        <row r="675">
          <cell r="F675" t="str">
            <v>035.32540.0000.1080</v>
          </cell>
          <cell r="BZ675">
            <v>0</v>
          </cell>
        </row>
        <row r="676">
          <cell r="F676" t="str">
            <v>035.32800.0000.1080</v>
          </cell>
          <cell r="BZ676">
            <v>-2425.1999999999998</v>
          </cell>
        </row>
        <row r="677">
          <cell r="F677" t="str">
            <v>035.32900.0000.1080</v>
          </cell>
          <cell r="BZ677">
            <v>-2673.26</v>
          </cell>
        </row>
        <row r="678">
          <cell r="F678" t="str">
            <v>035.33200.0000.1080</v>
          </cell>
          <cell r="BZ678">
            <v>567227.36</v>
          </cell>
        </row>
        <row r="679">
          <cell r="F679" t="str">
            <v>035.33300.0000.1080</v>
          </cell>
          <cell r="BZ679">
            <v>0</v>
          </cell>
        </row>
        <row r="680">
          <cell r="F680" t="str">
            <v>035.33400.0000.1080</v>
          </cell>
          <cell r="BZ680">
            <v>-5803.34</v>
          </cell>
        </row>
        <row r="681">
          <cell r="F681" t="str">
            <v>035.34000.0000.1080</v>
          </cell>
          <cell r="BZ681">
            <v>4734.9399999999996</v>
          </cell>
        </row>
        <row r="682">
          <cell r="F682" t="str">
            <v>035.34200.0000.1080</v>
          </cell>
          <cell r="BZ682">
            <v>-112747.87</v>
          </cell>
        </row>
        <row r="683">
          <cell r="F683" t="str">
            <v>035.34400.0000.1080</v>
          </cell>
          <cell r="BZ683">
            <v>-2478.64</v>
          </cell>
        </row>
        <row r="684">
          <cell r="F684" t="str">
            <v>035.34500.0000.1080</v>
          </cell>
          <cell r="BZ684">
            <v>-1589.73</v>
          </cell>
        </row>
        <row r="685">
          <cell r="F685" t="str">
            <v>035.36500.0000.1080</v>
          </cell>
          <cell r="BZ685">
            <v>0</v>
          </cell>
        </row>
        <row r="686">
          <cell r="F686" t="str">
            <v>035.36600.0000.1080</v>
          </cell>
          <cell r="BZ686">
            <v>27692.1</v>
          </cell>
        </row>
        <row r="687">
          <cell r="F687" t="str">
            <v>035.36700.0000.1080</v>
          </cell>
          <cell r="BZ687">
            <v>3328306.18</v>
          </cell>
        </row>
        <row r="688">
          <cell r="F688" t="str">
            <v>035.36701.0000.1080</v>
          </cell>
          <cell r="BZ688">
            <v>0</v>
          </cell>
        </row>
        <row r="689">
          <cell r="F689" t="str">
            <v>035.36800.0000.1080</v>
          </cell>
          <cell r="BZ689">
            <v>94050.47</v>
          </cell>
        </row>
        <row r="690">
          <cell r="F690" t="str">
            <v>035.36900.0000.1080</v>
          </cell>
          <cell r="BZ690">
            <v>773183.38</v>
          </cell>
        </row>
        <row r="691">
          <cell r="F691" t="str">
            <v>035.37100.0000.1080</v>
          </cell>
          <cell r="BZ691">
            <v>200452.15</v>
          </cell>
        </row>
        <row r="692">
          <cell r="F692" t="str">
            <v>035.37400.0000.1080</v>
          </cell>
          <cell r="BZ692">
            <v>0</v>
          </cell>
        </row>
        <row r="693">
          <cell r="F693" t="str">
            <v>035.37500.0000.1080</v>
          </cell>
          <cell r="BZ693">
            <v>19070.22</v>
          </cell>
        </row>
        <row r="694">
          <cell r="F694" t="str">
            <v>035.37600.0000.1080</v>
          </cell>
          <cell r="BZ694">
            <v>77811.13</v>
          </cell>
        </row>
        <row r="695">
          <cell r="F695" t="str">
            <v>035.37601.0000.1080</v>
          </cell>
          <cell r="BZ695">
            <v>3476051.78</v>
          </cell>
        </row>
        <row r="696">
          <cell r="F696" t="str">
            <v>035.37602.0000.1080</v>
          </cell>
          <cell r="BZ696">
            <v>4523173</v>
          </cell>
        </row>
        <row r="697">
          <cell r="F697" t="str">
            <v>035.37800.0000.1080</v>
          </cell>
          <cell r="BZ697">
            <v>208574.96</v>
          </cell>
        </row>
        <row r="698">
          <cell r="F698" t="str">
            <v>035.37900.0000.1080</v>
          </cell>
          <cell r="BZ698">
            <v>-117693.74</v>
          </cell>
        </row>
        <row r="699">
          <cell r="F699" t="str">
            <v>035.38000.0000.1080</v>
          </cell>
          <cell r="BZ699">
            <v>1384415.83</v>
          </cell>
        </row>
        <row r="700">
          <cell r="F700" t="str">
            <v>035.38100.0000.1080</v>
          </cell>
          <cell r="BZ700">
            <v>510323.85</v>
          </cell>
        </row>
        <row r="701">
          <cell r="F701" t="str">
            <v>035.38200.0000.1080</v>
          </cell>
          <cell r="BZ701">
            <v>515973.83</v>
          </cell>
        </row>
        <row r="702">
          <cell r="F702" t="str">
            <v>035.38300.0000.1080</v>
          </cell>
          <cell r="BZ702">
            <v>304511.63</v>
          </cell>
        </row>
        <row r="703">
          <cell r="F703" t="str">
            <v>035.38400.0000.1080</v>
          </cell>
          <cell r="BZ703">
            <v>7920.73</v>
          </cell>
        </row>
        <row r="704">
          <cell r="F704" t="str">
            <v>035.38500.0000.1080</v>
          </cell>
          <cell r="BZ704">
            <v>71418.7</v>
          </cell>
        </row>
        <row r="705">
          <cell r="F705" t="str">
            <v>035.39000.0000.1080</v>
          </cell>
          <cell r="BZ705">
            <v>18292.96</v>
          </cell>
        </row>
        <row r="706">
          <cell r="F706" t="str">
            <v>035.39003.0000.1080</v>
          </cell>
          <cell r="BZ706">
            <v>1179.25</v>
          </cell>
        </row>
        <row r="707">
          <cell r="F707" t="str">
            <v>035.39100.0000.1080</v>
          </cell>
          <cell r="BZ707">
            <v>-24146.560000000001</v>
          </cell>
        </row>
        <row r="708">
          <cell r="F708" t="str">
            <v>035.39103.0000.1080</v>
          </cell>
          <cell r="BZ708">
            <v>29360.87</v>
          </cell>
        </row>
        <row r="709">
          <cell r="F709" t="str">
            <v>035.39200.0000.1080</v>
          </cell>
          <cell r="BZ709">
            <v>241594.78</v>
          </cell>
        </row>
        <row r="710">
          <cell r="F710" t="str">
            <v>035.39300.0000.1080</v>
          </cell>
          <cell r="BZ710">
            <v>0</v>
          </cell>
        </row>
        <row r="711">
          <cell r="F711" t="str">
            <v>035.39400.0000.1080</v>
          </cell>
          <cell r="BZ711">
            <v>177283.47</v>
          </cell>
        </row>
        <row r="712">
          <cell r="F712" t="str">
            <v>035.39500.0000.1080</v>
          </cell>
          <cell r="BZ712">
            <v>15136.56</v>
          </cell>
        </row>
        <row r="713">
          <cell r="F713" t="str">
            <v>035.39600.0000.1080</v>
          </cell>
          <cell r="BZ713">
            <v>8839.8699999999899</v>
          </cell>
        </row>
        <row r="714">
          <cell r="F714" t="str">
            <v>035.39603.0000.1080</v>
          </cell>
          <cell r="BZ714">
            <v>91003.25</v>
          </cell>
        </row>
        <row r="715">
          <cell r="F715" t="str">
            <v>035.39604.0000.1080</v>
          </cell>
          <cell r="BZ715">
            <v>34873.14</v>
          </cell>
        </row>
        <row r="716">
          <cell r="F716" t="str">
            <v>035.39605.0000.1080</v>
          </cell>
          <cell r="BZ716">
            <v>1.0800249583553523E-12</v>
          </cell>
        </row>
        <row r="717">
          <cell r="F717" t="str">
            <v>035.39700.0000.1080</v>
          </cell>
          <cell r="BZ717">
            <v>17553.54</v>
          </cell>
        </row>
        <row r="718">
          <cell r="F718" t="str">
            <v>035.39701.0000.1080</v>
          </cell>
          <cell r="BZ718">
            <v>1391.81</v>
          </cell>
        </row>
        <row r="719">
          <cell r="F719" t="str">
            <v>035.39702.0000.1080</v>
          </cell>
          <cell r="BZ719">
            <v>4576.83</v>
          </cell>
        </row>
        <row r="720">
          <cell r="F720" t="str">
            <v>035.39800.0000.1080</v>
          </cell>
          <cell r="BZ720">
            <v>8949.0400000000009</v>
          </cell>
        </row>
        <row r="721">
          <cell r="F721" t="str">
            <v>035.39900.0000.1080</v>
          </cell>
          <cell r="BZ721">
            <v>12432.43</v>
          </cell>
        </row>
        <row r="722">
          <cell r="F722" t="str">
            <v>035.39901.0000.1080</v>
          </cell>
          <cell r="BZ722">
            <v>7314.8</v>
          </cell>
        </row>
        <row r="723">
          <cell r="F723" t="str">
            <v>035.39902.0000.1110</v>
          </cell>
          <cell r="BZ723">
            <v>12138.08</v>
          </cell>
        </row>
        <row r="724">
          <cell r="F724" t="str">
            <v>035.39902.0000.1080</v>
          </cell>
          <cell r="BZ724">
            <v>175.92</v>
          </cell>
        </row>
        <row r="725">
          <cell r="F725" t="str">
            <v>035.39905.0000.1080</v>
          </cell>
          <cell r="BZ725">
            <v>0</v>
          </cell>
        </row>
        <row r="726">
          <cell r="F726" t="str">
            <v>035.39906.0000.1080</v>
          </cell>
          <cell r="BZ726">
            <v>250512.01</v>
          </cell>
        </row>
        <row r="727">
          <cell r="F727" t="str">
            <v>035.39907.0000.1080</v>
          </cell>
          <cell r="BZ727">
            <v>16338.67</v>
          </cell>
        </row>
        <row r="728">
          <cell r="F728" t="str">
            <v>035.39908.0000.1080</v>
          </cell>
          <cell r="BZ728">
            <v>39223.32</v>
          </cell>
        </row>
        <row r="729">
          <cell r="F729" t="str">
            <v>036.32800.0000.1080</v>
          </cell>
          <cell r="BZ729">
            <v>-2299.0300000000002</v>
          </cell>
        </row>
        <row r="730">
          <cell r="F730" t="str">
            <v>036.33200.0000.1080</v>
          </cell>
          <cell r="BZ730">
            <v>-35455.14</v>
          </cell>
        </row>
        <row r="731">
          <cell r="F731" t="str">
            <v>036.33300.0000.1080</v>
          </cell>
          <cell r="BZ731">
            <v>0</v>
          </cell>
        </row>
        <row r="732">
          <cell r="F732" t="str">
            <v>036.33400.0000.1080</v>
          </cell>
          <cell r="BZ732">
            <v>27428.720000000001</v>
          </cell>
        </row>
        <row r="733">
          <cell r="F733" t="str">
            <v>036.36600.0000.1080</v>
          </cell>
          <cell r="BZ733">
            <v>1185.9000000000001</v>
          </cell>
        </row>
        <row r="734">
          <cell r="F734" t="str">
            <v>036.36701.0000.1080</v>
          </cell>
          <cell r="BZ734">
            <v>0</v>
          </cell>
        </row>
        <row r="735">
          <cell r="F735" t="str">
            <v>036.36800.0000.1080</v>
          </cell>
          <cell r="BZ735">
            <v>21177</v>
          </cell>
        </row>
        <row r="736">
          <cell r="F736" t="str">
            <v>036.36900.0000.1080</v>
          </cell>
          <cell r="BZ736">
            <v>27596.28</v>
          </cell>
        </row>
        <row r="737">
          <cell r="F737" t="str">
            <v>036.37400.0000.1080</v>
          </cell>
          <cell r="BZ737">
            <v>0</v>
          </cell>
        </row>
        <row r="738">
          <cell r="F738" t="str">
            <v>036.37500.0000.1080</v>
          </cell>
          <cell r="BZ738">
            <v>9886.9599999999991</v>
          </cell>
        </row>
        <row r="739">
          <cell r="F739" t="str">
            <v>036.37600.0000.1080</v>
          </cell>
          <cell r="BZ739">
            <v>129877.19</v>
          </cell>
        </row>
        <row r="740">
          <cell r="F740" t="str">
            <v>036.37601.0000.1080</v>
          </cell>
          <cell r="BZ740">
            <v>3556148.69</v>
          </cell>
        </row>
        <row r="741">
          <cell r="F741" t="str">
            <v>036.37602.0000.1080</v>
          </cell>
          <cell r="BZ741">
            <v>2419190.21</v>
          </cell>
        </row>
        <row r="742">
          <cell r="F742" t="str">
            <v>036.37800.0000.1080</v>
          </cell>
          <cell r="BZ742">
            <v>259313.49</v>
          </cell>
        </row>
        <row r="743">
          <cell r="F743" t="str">
            <v>036.37900.0000.1080</v>
          </cell>
          <cell r="BZ743">
            <v>81647</v>
          </cell>
        </row>
        <row r="744">
          <cell r="F744" t="str">
            <v>036.38000.0000.1080</v>
          </cell>
          <cell r="BZ744">
            <v>935637.33</v>
          </cell>
        </row>
        <row r="745">
          <cell r="F745" t="str">
            <v>036.38100.0000.1080</v>
          </cell>
          <cell r="BZ745">
            <v>335794.1</v>
          </cell>
        </row>
        <row r="746">
          <cell r="F746" t="str">
            <v>036.38200.0000.1080</v>
          </cell>
          <cell r="BZ746">
            <v>617637.15</v>
          </cell>
        </row>
        <row r="747">
          <cell r="F747" t="str">
            <v>036.38300.0000.1080</v>
          </cell>
          <cell r="BZ747">
            <v>164423.29</v>
          </cell>
        </row>
        <row r="748">
          <cell r="F748" t="str">
            <v>036.38400.0000.1080</v>
          </cell>
          <cell r="BZ748">
            <v>6621.77</v>
          </cell>
        </row>
        <row r="749">
          <cell r="F749" t="str">
            <v>036.38500.0000.1080</v>
          </cell>
          <cell r="BZ749">
            <v>61640.23</v>
          </cell>
        </row>
        <row r="750">
          <cell r="F750" t="str">
            <v>036.38700.0000.1080</v>
          </cell>
          <cell r="BZ750">
            <v>7056.16</v>
          </cell>
        </row>
        <row r="751">
          <cell r="F751" t="str">
            <v>036.39000.0000.1080</v>
          </cell>
          <cell r="BZ751">
            <v>52050.03</v>
          </cell>
        </row>
        <row r="752">
          <cell r="F752" t="str">
            <v>036.39100.0000.1080</v>
          </cell>
          <cell r="BZ752">
            <v>7217.9399999999905</v>
          </cell>
        </row>
        <row r="753">
          <cell r="F753" t="str">
            <v>036.39103.0000.1080</v>
          </cell>
          <cell r="BZ753">
            <v>8952.86</v>
          </cell>
        </row>
        <row r="754">
          <cell r="F754" t="str">
            <v>036.39200.0000.1080</v>
          </cell>
          <cell r="BZ754">
            <v>175566.69</v>
          </cell>
        </row>
        <row r="755">
          <cell r="F755" t="str">
            <v>036.39300.0000.1080</v>
          </cell>
          <cell r="BZ755">
            <v>16508.98</v>
          </cell>
        </row>
        <row r="756">
          <cell r="F756" t="str">
            <v>036.39400.0000.1080</v>
          </cell>
          <cell r="BZ756">
            <v>218898.81</v>
          </cell>
        </row>
        <row r="757">
          <cell r="F757" t="str">
            <v>036.39500.0000.1080</v>
          </cell>
          <cell r="BZ757">
            <v>2478.5</v>
          </cell>
        </row>
        <row r="758">
          <cell r="F758" t="str">
            <v>036.39600.0000.1080</v>
          </cell>
          <cell r="BZ758">
            <v>21798.28</v>
          </cell>
        </row>
        <row r="759">
          <cell r="F759" t="str">
            <v>036.39603.0000.1080</v>
          </cell>
          <cell r="BZ759">
            <v>0</v>
          </cell>
        </row>
        <row r="760">
          <cell r="F760" t="str">
            <v>036.39604.0000.1080</v>
          </cell>
          <cell r="BZ760">
            <v>-12024.77</v>
          </cell>
        </row>
        <row r="761">
          <cell r="F761" t="str">
            <v>036.39605.0000.1080</v>
          </cell>
          <cell r="BZ761">
            <v>0</v>
          </cell>
        </row>
        <row r="762">
          <cell r="F762" t="str">
            <v>036.39700.0000.1080</v>
          </cell>
          <cell r="BZ762">
            <v>3400.9000000000051</v>
          </cell>
        </row>
        <row r="763">
          <cell r="F763" t="str">
            <v>036.39701.0000.1080</v>
          </cell>
          <cell r="BZ763">
            <v>6776.33</v>
          </cell>
        </row>
        <row r="764">
          <cell r="F764" t="str">
            <v>036.39702.0000.1080</v>
          </cell>
          <cell r="BZ764">
            <v>4.010000000000268</v>
          </cell>
        </row>
        <row r="765">
          <cell r="F765" t="str">
            <v>036.39800.0000.1080</v>
          </cell>
          <cell r="BZ765">
            <v>199.38000000000363</v>
          </cell>
        </row>
        <row r="766">
          <cell r="F766" t="str">
            <v>036.39900.0000.1080</v>
          </cell>
          <cell r="BZ766">
            <v>-10751.49</v>
          </cell>
        </row>
        <row r="767">
          <cell r="F767" t="str">
            <v>036.39901.0000.1080</v>
          </cell>
          <cell r="BZ767">
            <v>4649.6899999999996</v>
          </cell>
        </row>
        <row r="768">
          <cell r="F768" t="str">
            <v>036.39902.0000.1110</v>
          </cell>
          <cell r="BZ768">
            <v>7715.61</v>
          </cell>
        </row>
        <row r="769">
          <cell r="F769" t="str">
            <v>036.39902.0000.1080</v>
          </cell>
          <cell r="BZ769">
            <v>111.82</v>
          </cell>
        </row>
        <row r="770">
          <cell r="F770" t="str">
            <v>036.39905.0000.1080</v>
          </cell>
          <cell r="BZ770">
            <v>1995.18</v>
          </cell>
        </row>
        <row r="771">
          <cell r="F771" t="str">
            <v>036.39906.0000.1080</v>
          </cell>
          <cell r="BZ771">
            <v>132668.32999999999</v>
          </cell>
        </row>
        <row r="772">
          <cell r="F772" t="str">
            <v>036.39907.0000.1080</v>
          </cell>
          <cell r="BZ772">
            <v>1515.56</v>
          </cell>
        </row>
        <row r="773">
          <cell r="F773" t="str">
            <v>036.39908.0000.1080</v>
          </cell>
          <cell r="BZ773">
            <v>24986.43</v>
          </cell>
        </row>
        <row r="774">
          <cell r="F774" t="str">
            <v>041.37601.0000.1080</v>
          </cell>
          <cell r="BZ774">
            <v>335899.95</v>
          </cell>
        </row>
        <row r="775">
          <cell r="F775" t="str">
            <v>041.37602.0000.1080</v>
          </cell>
          <cell r="BZ775">
            <v>21075.02</v>
          </cell>
        </row>
        <row r="776">
          <cell r="F776" t="str">
            <v>041.37800.0000.1080</v>
          </cell>
          <cell r="BZ776">
            <v>11036.56</v>
          </cell>
        </row>
        <row r="777">
          <cell r="F777" t="str">
            <v>041.38000.0000.1080</v>
          </cell>
          <cell r="BZ777">
            <v>29462.28</v>
          </cell>
        </row>
        <row r="778">
          <cell r="F778" t="str">
            <v>041.38100.0000.1080</v>
          </cell>
          <cell r="BZ778">
            <v>139089.59</v>
          </cell>
        </row>
        <row r="779">
          <cell r="F779" t="str">
            <v>041.38300.0000.1080</v>
          </cell>
          <cell r="BZ779">
            <v>19123.61</v>
          </cell>
        </row>
        <row r="780">
          <cell r="F780" t="str">
            <v>041.39100.0000.1080</v>
          </cell>
          <cell r="BZ780">
            <v>7049.02</v>
          </cell>
        </row>
        <row r="781">
          <cell r="F781" t="str">
            <v>041.39200.0000.1080</v>
          </cell>
          <cell r="BZ781">
            <v>79154.84</v>
          </cell>
        </row>
        <row r="782">
          <cell r="F782" t="str">
            <v>041.39400.0000.1080</v>
          </cell>
          <cell r="BZ782">
            <v>30978.99</v>
          </cell>
        </row>
        <row r="783">
          <cell r="F783" t="str">
            <v>041.39600.0000.1080</v>
          </cell>
          <cell r="BZ783">
            <v>23141.26</v>
          </cell>
        </row>
        <row r="784">
          <cell r="F784" t="str">
            <v>041.39700.0000.1080</v>
          </cell>
          <cell r="BZ784">
            <v>91.29</v>
          </cell>
        </row>
        <row r="785">
          <cell r="F785" t="str">
            <v>041.39701.0000.1080</v>
          </cell>
          <cell r="BZ785">
            <v>342.5</v>
          </cell>
        </row>
        <row r="786">
          <cell r="F786" t="str">
            <v>041.39906.0000.1080</v>
          </cell>
          <cell r="BZ786">
            <v>8002.62</v>
          </cell>
        </row>
        <row r="787">
          <cell r="F787" t="str">
            <v>041.39907.0000.1080</v>
          </cell>
          <cell r="BZ787">
            <v>10254.629999999999</v>
          </cell>
        </row>
        <row r="788">
          <cell r="F788" t="str">
            <v>052.00000.0000.1080</v>
          </cell>
          <cell r="BZ788">
            <v>-311249.99</v>
          </cell>
        </row>
        <row r="789">
          <cell r="F789" t="str">
            <v>052.36520.0000.1080</v>
          </cell>
          <cell r="BZ789">
            <v>0</v>
          </cell>
        </row>
        <row r="790">
          <cell r="F790" t="str">
            <v>052.36701.0000.1080</v>
          </cell>
          <cell r="BZ790">
            <v>0</v>
          </cell>
        </row>
        <row r="791">
          <cell r="F791" t="str">
            <v>052.37402.0000.1080</v>
          </cell>
          <cell r="BZ791">
            <v>208</v>
          </cell>
        </row>
        <row r="792">
          <cell r="F792" t="str">
            <v>052.37601.0000.1080</v>
          </cell>
          <cell r="BZ792">
            <v>7826.17</v>
          </cell>
        </row>
        <row r="793">
          <cell r="F793" t="str">
            <v>052.37602.0000.1080</v>
          </cell>
          <cell r="BZ793">
            <v>2543.4899999999998</v>
          </cell>
        </row>
        <row r="794">
          <cell r="F794" t="str">
            <v>052.37800.0000.1080</v>
          </cell>
          <cell r="BZ794">
            <v>833.59</v>
          </cell>
        </row>
        <row r="795">
          <cell r="F795" t="str">
            <v>052.37905.0000.1080</v>
          </cell>
          <cell r="BZ795">
            <v>5091.78</v>
          </cell>
        </row>
        <row r="796">
          <cell r="F796" t="str">
            <v>052.38000.0000.1080</v>
          </cell>
          <cell r="BZ796">
            <v>-7584.68</v>
          </cell>
        </row>
        <row r="797">
          <cell r="F797" t="str">
            <v>052.38200.0000.1080</v>
          </cell>
          <cell r="BZ797">
            <v>227.25</v>
          </cell>
        </row>
        <row r="798">
          <cell r="F798" t="str">
            <v>052.38400.0000.1080</v>
          </cell>
          <cell r="BZ798">
            <v>14.05</v>
          </cell>
        </row>
        <row r="799">
          <cell r="F799" t="str">
            <v>052.38500.0000.1080</v>
          </cell>
          <cell r="BZ799">
            <v>293190.14</v>
          </cell>
        </row>
        <row r="800">
          <cell r="F800" t="str">
            <v>052.39100.0000.1080</v>
          </cell>
          <cell r="BZ800">
            <v>0</v>
          </cell>
        </row>
        <row r="801">
          <cell r="F801" t="str">
            <v>056.00000.0003.1220</v>
          </cell>
          <cell r="BZ801">
            <v>-156651</v>
          </cell>
        </row>
        <row r="802">
          <cell r="F802" t="str">
            <v>056.37402.0003.1220</v>
          </cell>
          <cell r="BZ802">
            <v>15956.25</v>
          </cell>
        </row>
        <row r="803">
          <cell r="F803" t="str">
            <v>056.37601.0003.1220</v>
          </cell>
          <cell r="BZ803">
            <v>0</v>
          </cell>
        </row>
        <row r="804">
          <cell r="F804" t="str">
            <v>056.37602.0003.1220</v>
          </cell>
          <cell r="BZ804">
            <v>-473.13</v>
          </cell>
        </row>
        <row r="805">
          <cell r="F805" t="str">
            <v>056.37800.0003.1220</v>
          </cell>
          <cell r="BZ805">
            <v>0</v>
          </cell>
        </row>
        <row r="806">
          <cell r="F806" t="str">
            <v>056.37905.0003.1220</v>
          </cell>
          <cell r="BZ806">
            <v>0</v>
          </cell>
        </row>
        <row r="807">
          <cell r="F807" t="str">
            <v>056.38000.0003.1220</v>
          </cell>
          <cell r="BZ807">
            <v>37.630000000000003</v>
          </cell>
        </row>
        <row r="808">
          <cell r="F808" t="str">
            <v>056.38200.0003.1220</v>
          </cell>
          <cell r="BZ808">
            <v>112.84</v>
          </cell>
        </row>
        <row r="809">
          <cell r="F809" t="str">
            <v>056.38400.0003.1220</v>
          </cell>
          <cell r="BZ809">
            <v>0</v>
          </cell>
        </row>
        <row r="810">
          <cell r="F810" t="str">
            <v>056.38500.0003.1220</v>
          </cell>
          <cell r="BZ810">
            <v>393140.83</v>
          </cell>
        </row>
        <row r="811">
          <cell r="F811" t="str">
            <v>056.39900.0003.1220</v>
          </cell>
          <cell r="BZ811">
            <v>601.29999999999995</v>
          </cell>
        </row>
        <row r="812">
          <cell r="F812" t="str">
            <v>057.00000.0000.1080</v>
          </cell>
          <cell r="BZ812">
            <v>0</v>
          </cell>
        </row>
        <row r="813">
          <cell r="F813" t="str">
            <v>057.36520.0002.1220</v>
          </cell>
          <cell r="BZ813">
            <v>385174.67</v>
          </cell>
        </row>
        <row r="814">
          <cell r="F814" t="str">
            <v>057.36701.0002.1220</v>
          </cell>
          <cell r="BZ814">
            <v>1943981.97</v>
          </cell>
        </row>
        <row r="815">
          <cell r="F815" t="str">
            <v>057.37402.0000.1080</v>
          </cell>
          <cell r="BZ815">
            <v>0</v>
          </cell>
        </row>
        <row r="816">
          <cell r="F816" t="str">
            <v>057.37601.0002.1220</v>
          </cell>
          <cell r="BZ816">
            <v>-24.649999999987976</v>
          </cell>
        </row>
        <row r="817">
          <cell r="F817" t="str">
            <v>057.37602.0000.1080</v>
          </cell>
          <cell r="BZ817">
            <v>0</v>
          </cell>
        </row>
        <row r="818">
          <cell r="F818" t="str">
            <v>057.37800.0002.1220</v>
          </cell>
          <cell r="BZ818">
            <v>127.76</v>
          </cell>
        </row>
        <row r="819">
          <cell r="F819" t="str">
            <v>057.37905.0002.1220</v>
          </cell>
          <cell r="BZ819">
            <v>213817.11</v>
          </cell>
        </row>
        <row r="820">
          <cell r="F820" t="str">
            <v>057.38200.0000.1080</v>
          </cell>
          <cell r="BZ820">
            <v>0</v>
          </cell>
        </row>
        <row r="821">
          <cell r="F821" t="str">
            <v>057.38400.0000.1080</v>
          </cell>
          <cell r="BZ821">
            <v>0</v>
          </cell>
        </row>
        <row r="822">
          <cell r="F822" t="str">
            <v>057.38500.0002.1220</v>
          </cell>
          <cell r="BZ822">
            <v>103492.22</v>
          </cell>
        </row>
        <row r="823">
          <cell r="F823" t="str">
            <v>057.39100.0002.1220</v>
          </cell>
          <cell r="BZ823">
            <v>9883.9599999999991</v>
          </cell>
        </row>
        <row r="824">
          <cell r="F824" t="str">
            <v>059.00000.0003.1220</v>
          </cell>
          <cell r="BZ824">
            <v>474359.5</v>
          </cell>
        </row>
        <row r="825">
          <cell r="F825" t="str">
            <v>059.37402.0003.1220</v>
          </cell>
          <cell r="BZ825">
            <v>1788.88</v>
          </cell>
        </row>
        <row r="826">
          <cell r="F826" t="str">
            <v>059.37601.0003.1220</v>
          </cell>
          <cell r="BZ826">
            <v>39911.449999999997</v>
          </cell>
        </row>
        <row r="827">
          <cell r="F827" t="str">
            <v>059.37602.0003.1220</v>
          </cell>
          <cell r="BZ827">
            <v>13419.15</v>
          </cell>
        </row>
        <row r="828">
          <cell r="F828" t="str">
            <v>059.37800.0003.1220</v>
          </cell>
          <cell r="BZ828">
            <v>14405.16</v>
          </cell>
        </row>
        <row r="829">
          <cell r="F829" t="str">
            <v>059.37905.0003.1220</v>
          </cell>
          <cell r="BZ829">
            <v>22644.03</v>
          </cell>
        </row>
        <row r="830">
          <cell r="F830" t="str">
            <v>059.38000.0003.1220</v>
          </cell>
          <cell r="BZ830">
            <v>-102615.73</v>
          </cell>
        </row>
        <row r="831">
          <cell r="F831" t="str">
            <v>059.38200.0003.1220</v>
          </cell>
          <cell r="BZ831">
            <v>1127.9100000000001</v>
          </cell>
        </row>
        <row r="832">
          <cell r="F832" t="str">
            <v>059.38400.0003.1220</v>
          </cell>
          <cell r="BZ832">
            <v>64.680000000000007</v>
          </cell>
        </row>
        <row r="833">
          <cell r="F833" t="str">
            <v>059.38500.0003.1220</v>
          </cell>
          <cell r="BZ833">
            <v>334610.15999999997</v>
          </cell>
        </row>
        <row r="834">
          <cell r="F834" t="str">
            <v>059.39900.0003.1220</v>
          </cell>
          <cell r="BZ834">
            <v>0</v>
          </cell>
        </row>
        <row r="835">
          <cell r="F835" t="str">
            <v>059.39906.0003.1220</v>
          </cell>
          <cell r="BZ835">
            <v>119.7</v>
          </cell>
        </row>
        <row r="836">
          <cell r="F836" t="str">
            <v>059.38500.0000.1080</v>
          </cell>
          <cell r="BZ836">
            <v>126.38</v>
          </cell>
        </row>
        <row r="837">
          <cell r="F837" t="str">
            <v>070.00000.0000.1080</v>
          </cell>
          <cell r="BZ837">
            <v>3399.48</v>
          </cell>
        </row>
        <row r="838">
          <cell r="F838" t="str">
            <v>070.30100.0000.1080</v>
          </cell>
          <cell r="BZ838">
            <v>0</v>
          </cell>
        </row>
        <row r="839">
          <cell r="F839" t="str">
            <v>070.30200.0000.1080</v>
          </cell>
          <cell r="BZ839">
            <v>6624.75</v>
          </cell>
        </row>
        <row r="840">
          <cell r="F840" t="str">
            <v>070.30300.0000.1080</v>
          </cell>
          <cell r="BZ840">
            <v>2135.88</v>
          </cell>
        </row>
        <row r="841">
          <cell r="F841" t="str">
            <v>070.36520.0000.1080</v>
          </cell>
          <cell r="BZ841">
            <v>0</v>
          </cell>
        </row>
        <row r="842">
          <cell r="F842" t="str">
            <v>070.36700.0000.1080</v>
          </cell>
          <cell r="BZ842">
            <v>8483.99</v>
          </cell>
        </row>
        <row r="843">
          <cell r="F843" t="str">
            <v>070.36701.0000.1080</v>
          </cell>
          <cell r="BZ843">
            <v>682902.19</v>
          </cell>
        </row>
        <row r="844">
          <cell r="F844" t="str">
            <v>070.36900.0000.1080</v>
          </cell>
          <cell r="BZ844">
            <v>23388.25</v>
          </cell>
        </row>
        <row r="845">
          <cell r="F845" t="str">
            <v>070.37402.0000.1080</v>
          </cell>
          <cell r="BZ845">
            <v>0</v>
          </cell>
        </row>
        <row r="846">
          <cell r="F846" t="str">
            <v>070.37500.0000.1080</v>
          </cell>
          <cell r="BZ846">
            <v>1247.05</v>
          </cell>
        </row>
        <row r="847">
          <cell r="F847" t="str">
            <v>070.37600.0000.1080</v>
          </cell>
          <cell r="BZ847">
            <v>79599.320000000007</v>
          </cell>
        </row>
        <row r="848">
          <cell r="F848" t="str">
            <v>070.37601.0000.1080</v>
          </cell>
          <cell r="BZ848">
            <v>463281.05</v>
          </cell>
        </row>
        <row r="849">
          <cell r="F849" t="str">
            <v>070.37602.0000.1080</v>
          </cell>
          <cell r="BZ849">
            <v>320451.43</v>
          </cell>
        </row>
        <row r="850">
          <cell r="F850" t="str">
            <v>070.37800.0000.1080</v>
          </cell>
          <cell r="BZ850">
            <v>4747.51</v>
          </cell>
        </row>
        <row r="851">
          <cell r="F851" t="str">
            <v>070.37900.0000.1080</v>
          </cell>
          <cell r="BZ851">
            <v>12190.91</v>
          </cell>
        </row>
        <row r="852">
          <cell r="F852" t="str">
            <v>070.38000.0000.1080</v>
          </cell>
          <cell r="BZ852">
            <v>872299.11</v>
          </cell>
        </row>
        <row r="853">
          <cell r="F853" t="str">
            <v>070.38100.0000.1080</v>
          </cell>
          <cell r="BZ853">
            <v>185250.12</v>
          </cell>
        </row>
        <row r="854">
          <cell r="F854" t="str">
            <v>070.38200.0000.1080</v>
          </cell>
          <cell r="BZ854">
            <v>50601.82</v>
          </cell>
        </row>
        <row r="855">
          <cell r="F855" t="str">
            <v>070.38300.0000.1080</v>
          </cell>
          <cell r="BZ855">
            <v>98152.08</v>
          </cell>
        </row>
        <row r="856">
          <cell r="F856" t="str">
            <v>070.38400.0000.1080</v>
          </cell>
          <cell r="BZ856">
            <v>31491.71</v>
          </cell>
        </row>
        <row r="857">
          <cell r="F857" t="str">
            <v>070.38500.0000.1080</v>
          </cell>
          <cell r="BZ857">
            <v>10253.61</v>
          </cell>
        </row>
        <row r="858">
          <cell r="F858" t="str">
            <v>070.39000.0000.1080</v>
          </cell>
          <cell r="BZ858">
            <v>118034.69</v>
          </cell>
        </row>
        <row r="859">
          <cell r="F859" t="str">
            <v>070.39009.0000.1110</v>
          </cell>
          <cell r="BZ859">
            <v>2689.69</v>
          </cell>
        </row>
        <row r="860">
          <cell r="F860" t="str">
            <v>070.39009.0000.1080</v>
          </cell>
          <cell r="BZ860">
            <v>128.08000000000001</v>
          </cell>
        </row>
        <row r="861">
          <cell r="F861" t="str">
            <v>070.39100.0000.1080</v>
          </cell>
          <cell r="BZ861">
            <v>12367.31</v>
          </cell>
        </row>
        <row r="862">
          <cell r="F862" t="str">
            <v>070.39200.0000.1080</v>
          </cell>
          <cell r="BZ862">
            <v>5200.4399999999996</v>
          </cell>
        </row>
        <row r="863">
          <cell r="F863" t="str">
            <v>070.39300.0000.1080</v>
          </cell>
          <cell r="BZ863">
            <v>1081.3699999999999</v>
          </cell>
        </row>
        <row r="864">
          <cell r="F864" t="str">
            <v>070.39400.0000.1080</v>
          </cell>
          <cell r="BZ864">
            <v>21802.06</v>
          </cell>
        </row>
        <row r="865">
          <cell r="F865" t="str">
            <v>070.39500.0000.1080</v>
          </cell>
          <cell r="BZ865">
            <v>1032.43</v>
          </cell>
        </row>
        <row r="866">
          <cell r="F866" t="str">
            <v>070.39600.0000.1080</v>
          </cell>
          <cell r="BZ866">
            <v>-67686.75</v>
          </cell>
        </row>
        <row r="867">
          <cell r="F867" t="str">
            <v>070.39603.0000.1080</v>
          </cell>
          <cell r="BZ867">
            <v>29834.18</v>
          </cell>
        </row>
        <row r="868">
          <cell r="F868" t="str">
            <v>070.39604.0000.1080</v>
          </cell>
          <cell r="BZ868">
            <v>0</v>
          </cell>
        </row>
        <row r="869">
          <cell r="F869" t="str">
            <v>070.39700.0000.1080</v>
          </cell>
          <cell r="BZ869">
            <v>5452.83</v>
          </cell>
        </row>
        <row r="870">
          <cell r="F870" t="str">
            <v>070.39701.0000.1080</v>
          </cell>
          <cell r="BZ870">
            <v>-3584.51</v>
          </cell>
        </row>
        <row r="871">
          <cell r="F871" t="str">
            <v>070.39702.0000.1080</v>
          </cell>
          <cell r="BZ871">
            <v>-903.11</v>
          </cell>
        </row>
        <row r="872">
          <cell r="F872" t="str">
            <v>070.39705.0000.1080</v>
          </cell>
          <cell r="BZ872">
            <v>386.11</v>
          </cell>
        </row>
        <row r="873">
          <cell r="F873" t="str">
            <v>070.39800.0000.1080</v>
          </cell>
          <cell r="BZ873">
            <v>2466.2800000000002</v>
          </cell>
        </row>
        <row r="874">
          <cell r="F874" t="str">
            <v>070.39906.0000.1080</v>
          </cell>
          <cell r="BZ874">
            <v>-1013.26</v>
          </cell>
        </row>
        <row r="875">
          <cell r="F875" t="str">
            <v>070.39907.0000.1080</v>
          </cell>
          <cell r="BZ875">
            <v>0</v>
          </cell>
        </row>
        <row r="876">
          <cell r="F876" t="str">
            <v>071.00000.0000.1080</v>
          </cell>
          <cell r="BZ876">
            <v>2656.72</v>
          </cell>
        </row>
        <row r="877">
          <cell r="F877" t="str">
            <v>071.30100.0000.1080</v>
          </cell>
          <cell r="BZ877">
            <v>0</v>
          </cell>
        </row>
        <row r="878">
          <cell r="F878" t="str">
            <v>071.30200.0000.1080</v>
          </cell>
          <cell r="BZ878">
            <v>4070.68</v>
          </cell>
        </row>
        <row r="879">
          <cell r="F879" t="str">
            <v>071.30300.0000.1080</v>
          </cell>
          <cell r="BZ879">
            <v>1459.04</v>
          </cell>
        </row>
        <row r="880">
          <cell r="F880" t="str">
            <v>071.36520.0000.1080</v>
          </cell>
          <cell r="BZ880">
            <v>0</v>
          </cell>
        </row>
        <row r="881">
          <cell r="F881" t="str">
            <v>071.36600.0000.1080</v>
          </cell>
          <cell r="BZ881">
            <v>538.73</v>
          </cell>
        </row>
        <row r="882">
          <cell r="F882" t="str">
            <v>071.36700.0000.1080</v>
          </cell>
          <cell r="BZ882">
            <v>7415.11</v>
          </cell>
        </row>
        <row r="883">
          <cell r="F883" t="str">
            <v>071.36701.0000.1080</v>
          </cell>
          <cell r="BZ883">
            <v>791328.28</v>
          </cell>
        </row>
        <row r="884">
          <cell r="F884" t="str">
            <v>071.36900.0000.1080</v>
          </cell>
          <cell r="BZ884">
            <v>20073.5</v>
          </cell>
        </row>
        <row r="885">
          <cell r="F885" t="str">
            <v>071.37402.0000.1080</v>
          </cell>
          <cell r="BZ885">
            <v>0</v>
          </cell>
        </row>
        <row r="886">
          <cell r="F886" t="str">
            <v>071.37600.0000.1080</v>
          </cell>
          <cell r="BZ886">
            <v>53556.14</v>
          </cell>
        </row>
        <row r="887">
          <cell r="F887" t="str">
            <v>071.37601.0000.1080</v>
          </cell>
          <cell r="BZ887">
            <v>169284.25</v>
          </cell>
        </row>
        <row r="888">
          <cell r="F888" t="str">
            <v>071.37602.0000.1080</v>
          </cell>
          <cell r="BZ888">
            <v>387889</v>
          </cell>
        </row>
        <row r="889">
          <cell r="F889" t="str">
            <v>071.37800.0000.1080</v>
          </cell>
          <cell r="BZ889">
            <v>6634.07</v>
          </cell>
        </row>
        <row r="890">
          <cell r="F890" t="str">
            <v>071.37900.0000.1080</v>
          </cell>
          <cell r="BZ890">
            <v>18730.38</v>
          </cell>
        </row>
        <row r="891">
          <cell r="F891" t="str">
            <v>071.38000.0000.1080</v>
          </cell>
          <cell r="BZ891">
            <v>413704.23</v>
          </cell>
        </row>
        <row r="892">
          <cell r="F892" t="str">
            <v>071.38100.0000.1080</v>
          </cell>
          <cell r="BZ892">
            <v>109531.59</v>
          </cell>
        </row>
        <row r="893">
          <cell r="F893" t="str">
            <v>071.38200.0000.1080</v>
          </cell>
          <cell r="BZ893">
            <v>31321.19</v>
          </cell>
        </row>
        <row r="894">
          <cell r="F894" t="str">
            <v>071.38300.0000.1080</v>
          </cell>
          <cell r="BZ894">
            <v>62497.86</v>
          </cell>
        </row>
        <row r="895">
          <cell r="F895" t="str">
            <v>071.38400.0000.1080</v>
          </cell>
          <cell r="BZ895">
            <v>20287.89</v>
          </cell>
        </row>
        <row r="896">
          <cell r="F896" t="str">
            <v>071.38500.0000.1080</v>
          </cell>
          <cell r="BZ896">
            <v>3960.35</v>
          </cell>
        </row>
        <row r="897">
          <cell r="F897" t="str">
            <v>071.39000.0000.1080</v>
          </cell>
          <cell r="BZ897">
            <v>5107</v>
          </cell>
        </row>
        <row r="898">
          <cell r="F898" t="str">
            <v>071.39009.0000.1110</v>
          </cell>
          <cell r="BZ898">
            <v>1141.29</v>
          </cell>
        </row>
        <row r="899">
          <cell r="F899" t="str">
            <v>071.39009.0000.1080</v>
          </cell>
          <cell r="BZ899">
            <v>54.35</v>
          </cell>
        </row>
        <row r="900">
          <cell r="F900" t="str">
            <v>071.39100.0000.1080</v>
          </cell>
          <cell r="BZ900">
            <v>14384.14</v>
          </cell>
        </row>
        <row r="901">
          <cell r="F901" t="str">
            <v>071.39200.0000.1080</v>
          </cell>
          <cell r="BZ901">
            <v>45436.82</v>
          </cell>
        </row>
        <row r="902">
          <cell r="F902" t="str">
            <v>071.39300.0000.1080</v>
          </cell>
          <cell r="BZ902">
            <v>1412.49</v>
          </cell>
        </row>
        <row r="903">
          <cell r="F903" t="str">
            <v>071.39400.0000.1080</v>
          </cell>
          <cell r="BZ903">
            <v>11987.95</v>
          </cell>
        </row>
        <row r="904">
          <cell r="F904" t="str">
            <v>071.39500.0000.1080</v>
          </cell>
          <cell r="BZ904">
            <v>753.47</v>
          </cell>
        </row>
        <row r="905">
          <cell r="F905" t="str">
            <v>071.39600.0000.1080</v>
          </cell>
          <cell r="BZ905">
            <v>8715.7800000000007</v>
          </cell>
        </row>
        <row r="906">
          <cell r="F906" t="str">
            <v>071.39603.0000.1080</v>
          </cell>
          <cell r="BZ906">
            <v>55445.66</v>
          </cell>
        </row>
        <row r="907">
          <cell r="F907" t="str">
            <v>071.39604.0000.1080</v>
          </cell>
          <cell r="BZ907">
            <v>0</v>
          </cell>
        </row>
        <row r="908">
          <cell r="F908" t="str">
            <v>071.39700.0000.1080</v>
          </cell>
          <cell r="BZ908">
            <v>2135.67</v>
          </cell>
        </row>
        <row r="909">
          <cell r="F909" t="str">
            <v>071.39701.0000.1080</v>
          </cell>
          <cell r="BZ909">
            <v>3133.96</v>
          </cell>
        </row>
        <row r="910">
          <cell r="F910" t="str">
            <v>071.39702.0000.1080</v>
          </cell>
          <cell r="BZ910">
            <v>510.56</v>
          </cell>
        </row>
        <row r="911">
          <cell r="F911" t="str">
            <v>071.39705.0000.1080</v>
          </cell>
          <cell r="BZ911">
            <v>928.22</v>
          </cell>
        </row>
        <row r="912">
          <cell r="F912" t="str">
            <v>071.39800.0000.1080</v>
          </cell>
          <cell r="BZ912">
            <v>4840.1400000000003</v>
          </cell>
        </row>
        <row r="913">
          <cell r="F913" t="str">
            <v>071.39906.0000.1080</v>
          </cell>
          <cell r="BZ913">
            <v>-1239.68</v>
          </cell>
        </row>
        <row r="914">
          <cell r="F914" t="str">
            <v>071.39907.0000.1080</v>
          </cell>
          <cell r="BZ914">
            <v>0</v>
          </cell>
        </row>
        <row r="915">
          <cell r="F915" t="str">
            <v>072.00000.0000.1080</v>
          </cell>
          <cell r="BZ915">
            <v>20682.509999999998</v>
          </cell>
        </row>
        <row r="916">
          <cell r="F916" t="str">
            <v>072.30100.0000.1080</v>
          </cell>
          <cell r="BZ916">
            <v>893.75</v>
          </cell>
        </row>
        <row r="917">
          <cell r="F917" t="str">
            <v>072.30200.0000.1080</v>
          </cell>
          <cell r="BZ917">
            <v>25887.72</v>
          </cell>
        </row>
        <row r="918">
          <cell r="F918" t="str">
            <v>072.30300.0000.1080</v>
          </cell>
          <cell r="BZ918">
            <v>13989.54</v>
          </cell>
        </row>
        <row r="919">
          <cell r="F919" t="str">
            <v>072.36520.0000.1080</v>
          </cell>
          <cell r="BZ919">
            <v>0</v>
          </cell>
        </row>
        <row r="920">
          <cell r="F920" t="str">
            <v>072.36600.0000.1080</v>
          </cell>
          <cell r="BZ920">
            <v>1582.73</v>
          </cell>
        </row>
        <row r="921">
          <cell r="F921" t="str">
            <v>072.36700.0000.1080</v>
          </cell>
          <cell r="BZ921">
            <v>24223.759999999998</v>
          </cell>
        </row>
        <row r="922">
          <cell r="F922" t="str">
            <v>072.36701.0000.1080</v>
          </cell>
          <cell r="BZ922">
            <v>4859282.34</v>
          </cell>
        </row>
        <row r="923">
          <cell r="F923" t="str">
            <v>072.36702.0000.1080</v>
          </cell>
          <cell r="BZ923">
            <v>17434.3</v>
          </cell>
        </row>
        <row r="924">
          <cell r="F924" t="str">
            <v>072.36900.0000.1080</v>
          </cell>
          <cell r="BZ924">
            <v>212721.93</v>
          </cell>
        </row>
        <row r="925">
          <cell r="F925" t="str">
            <v>072.37000.0000.1080</v>
          </cell>
          <cell r="BZ925">
            <v>-559.91999999999996</v>
          </cell>
        </row>
        <row r="926">
          <cell r="F926" t="str">
            <v>072.37401.0000.1080</v>
          </cell>
          <cell r="BZ926">
            <v>120313.5</v>
          </cell>
        </row>
        <row r="927">
          <cell r="F927" t="str">
            <v>072.37402.0000.1080</v>
          </cell>
          <cell r="BZ927">
            <v>0</v>
          </cell>
        </row>
        <row r="928">
          <cell r="F928" t="str">
            <v>072.37500.0000.1080</v>
          </cell>
          <cell r="BZ928">
            <v>9989.19</v>
          </cell>
        </row>
        <row r="929">
          <cell r="F929" t="str">
            <v>072.37600.0000.1080</v>
          </cell>
          <cell r="BZ929">
            <v>194849.48</v>
          </cell>
        </row>
        <row r="930">
          <cell r="F930" t="str">
            <v>072.37601.0000.1080</v>
          </cell>
          <cell r="BZ930">
            <v>2517651.59</v>
          </cell>
        </row>
        <row r="931">
          <cell r="F931" t="str">
            <v>072.37602.0000.1080</v>
          </cell>
          <cell r="BZ931">
            <v>2252753.13</v>
          </cell>
        </row>
        <row r="932">
          <cell r="F932" t="str">
            <v>072.37800.0000.1080</v>
          </cell>
          <cell r="BZ932">
            <v>94887.79</v>
          </cell>
        </row>
        <row r="933">
          <cell r="F933" t="str">
            <v>072.37900.0000.1080</v>
          </cell>
          <cell r="BZ933">
            <v>219390.97</v>
          </cell>
        </row>
        <row r="934">
          <cell r="F934" t="str">
            <v>072.38000.0000.1080</v>
          </cell>
          <cell r="BZ934">
            <v>5330960.17</v>
          </cell>
        </row>
        <row r="935">
          <cell r="F935" t="str">
            <v>072.38100.0000.1080</v>
          </cell>
          <cell r="BZ935">
            <v>966538.25</v>
          </cell>
        </row>
        <row r="936">
          <cell r="F936" t="str">
            <v>072.38200.0000.1080</v>
          </cell>
          <cell r="BZ936">
            <v>-497086.53</v>
          </cell>
        </row>
        <row r="937">
          <cell r="F937" t="str">
            <v>072.38300.0000.1080</v>
          </cell>
          <cell r="BZ937">
            <v>569514.86</v>
          </cell>
        </row>
        <row r="938">
          <cell r="F938" t="str">
            <v>072.38400.0000.1080</v>
          </cell>
          <cell r="BZ938">
            <v>193989.81</v>
          </cell>
        </row>
        <row r="939">
          <cell r="F939" t="str">
            <v>072.38500.0000.1080</v>
          </cell>
          <cell r="BZ939">
            <v>99742.25</v>
          </cell>
        </row>
        <row r="940">
          <cell r="F940" t="str">
            <v>072.39000.0000.1080</v>
          </cell>
          <cell r="BZ940">
            <v>165766.20000000001</v>
          </cell>
        </row>
        <row r="941">
          <cell r="F941" t="str">
            <v>072.39009.0000.1110</v>
          </cell>
          <cell r="BZ941">
            <v>3242.23</v>
          </cell>
        </row>
        <row r="942">
          <cell r="F942" t="str">
            <v>072.39009.0000.1080</v>
          </cell>
          <cell r="BZ942">
            <v>87.37</v>
          </cell>
        </row>
        <row r="943">
          <cell r="F943" t="str">
            <v>072.39100.0000.1080</v>
          </cell>
          <cell r="BZ943">
            <v>85704.65</v>
          </cell>
        </row>
        <row r="944">
          <cell r="F944" t="str">
            <v>072.39200.0000.1080</v>
          </cell>
          <cell r="BZ944">
            <v>86967.91</v>
          </cell>
        </row>
        <row r="945">
          <cell r="F945" t="str">
            <v>072.39300.0000.1080</v>
          </cell>
          <cell r="BZ945">
            <v>4851.84</v>
          </cell>
        </row>
        <row r="946">
          <cell r="F946" t="str">
            <v>072.39400.0000.1080</v>
          </cell>
          <cell r="BZ946">
            <v>57506.6</v>
          </cell>
        </row>
        <row r="947">
          <cell r="F947" t="str">
            <v>072.39500.0000.1080</v>
          </cell>
          <cell r="BZ947">
            <v>9494.11</v>
          </cell>
        </row>
        <row r="948">
          <cell r="F948" t="str">
            <v>072.39600.0000.1080</v>
          </cell>
          <cell r="BZ948">
            <v>3498.4</v>
          </cell>
        </row>
        <row r="949">
          <cell r="F949" t="str">
            <v>072.39603.0000.1080</v>
          </cell>
          <cell r="BZ949">
            <v>120253.94</v>
          </cell>
        </row>
        <row r="950">
          <cell r="F950" t="str">
            <v>072.39604.0000.1080</v>
          </cell>
          <cell r="BZ950">
            <v>72512.929999999993</v>
          </cell>
        </row>
        <row r="951">
          <cell r="F951" t="str">
            <v>072.39700.0000.1080</v>
          </cell>
          <cell r="BZ951">
            <v>29961.53</v>
          </cell>
        </row>
        <row r="952">
          <cell r="F952" t="str">
            <v>072.39701.0000.1080</v>
          </cell>
          <cell r="BZ952">
            <v>2673.38</v>
          </cell>
        </row>
        <row r="953">
          <cell r="F953" t="str">
            <v>072.39702.0000.1080</v>
          </cell>
          <cell r="BZ953">
            <v>-1202.9100000000001</v>
          </cell>
        </row>
        <row r="954">
          <cell r="F954" t="str">
            <v>072.39705.0000.1080</v>
          </cell>
          <cell r="BZ954">
            <v>28724.799999999999</v>
          </cell>
        </row>
        <row r="955">
          <cell r="F955" t="str">
            <v>072.39800.0000.1080</v>
          </cell>
          <cell r="BZ955">
            <v>20031.66</v>
          </cell>
        </row>
        <row r="956">
          <cell r="F956" t="str">
            <v>072.39900.0000.1080</v>
          </cell>
          <cell r="BZ956">
            <v>1644.84</v>
          </cell>
        </row>
        <row r="957">
          <cell r="F957" t="str">
            <v>072.39906.0000.1080</v>
          </cell>
          <cell r="BZ957">
            <v>-9326</v>
          </cell>
        </row>
        <row r="958">
          <cell r="F958" t="str">
            <v>072.39907.0000.1080</v>
          </cell>
          <cell r="BZ958">
            <v>0</v>
          </cell>
        </row>
        <row r="959">
          <cell r="F959" t="str">
            <v>077.00000.0000.1080</v>
          </cell>
          <cell r="BZ959">
            <v>202538.8</v>
          </cell>
        </row>
        <row r="960">
          <cell r="F960" t="str">
            <v>077.36500.0000.1080</v>
          </cell>
          <cell r="BZ960">
            <v>26757.55</v>
          </cell>
        </row>
        <row r="961">
          <cell r="F961" t="str">
            <v>077.36520.0000.1080</v>
          </cell>
          <cell r="BZ961">
            <v>453.8</v>
          </cell>
        </row>
        <row r="962">
          <cell r="F962" t="str">
            <v>077.36602.0000.1080</v>
          </cell>
          <cell r="BZ962">
            <v>88.54</v>
          </cell>
        </row>
        <row r="963">
          <cell r="F963" t="str">
            <v>077.36603.0000.1080</v>
          </cell>
          <cell r="BZ963">
            <v>2627.4</v>
          </cell>
        </row>
        <row r="964">
          <cell r="F964" t="str">
            <v>077.36700.0000.1080</v>
          </cell>
          <cell r="BZ964">
            <v>1776.7</v>
          </cell>
        </row>
        <row r="965">
          <cell r="F965" t="str">
            <v>077.36701.0000.1080</v>
          </cell>
          <cell r="BZ965">
            <v>562098.39</v>
          </cell>
        </row>
        <row r="966">
          <cell r="F966" t="str">
            <v>077.36900.0000.1080</v>
          </cell>
          <cell r="BZ966">
            <v>2377934.1800000002</v>
          </cell>
        </row>
        <row r="967">
          <cell r="F967" t="str">
            <v>077.37400.0000.1080</v>
          </cell>
          <cell r="BZ967">
            <v>-319.2</v>
          </cell>
        </row>
        <row r="968">
          <cell r="F968" t="str">
            <v>077.37402.0000.1080</v>
          </cell>
          <cell r="BZ968">
            <v>20.55</v>
          </cell>
        </row>
        <row r="969">
          <cell r="F969" t="str">
            <v>077.37500.0000.1080</v>
          </cell>
          <cell r="BZ969">
            <v>24781.08</v>
          </cell>
        </row>
        <row r="970">
          <cell r="F970" t="str">
            <v>077.37600.0000.1080</v>
          </cell>
          <cell r="BZ970">
            <v>1713474.25</v>
          </cell>
        </row>
        <row r="971">
          <cell r="F971" t="str">
            <v>077.37601.0000.1080</v>
          </cell>
          <cell r="BZ971">
            <v>57519514.32</v>
          </cell>
        </row>
        <row r="972">
          <cell r="F972" t="str">
            <v>077.37602.0000.1080</v>
          </cell>
          <cell r="BZ972">
            <v>22503402.540000007</v>
          </cell>
        </row>
        <row r="973">
          <cell r="F973" t="str">
            <v>077.37800.0000.1080</v>
          </cell>
          <cell r="BZ973">
            <v>821814.17</v>
          </cell>
        </row>
        <row r="974">
          <cell r="F974" t="str">
            <v>077.37900.0000.1080</v>
          </cell>
          <cell r="BZ974">
            <v>2109683.12</v>
          </cell>
        </row>
        <row r="975">
          <cell r="F975" t="str">
            <v>077.38000.0000.1080</v>
          </cell>
          <cell r="BZ975">
            <v>31771651.170000006</v>
          </cell>
        </row>
        <row r="976">
          <cell r="F976" t="str">
            <v>077.38100.0000.1080</v>
          </cell>
          <cell r="BZ976">
            <v>7501001.6700000009</v>
          </cell>
        </row>
        <row r="977">
          <cell r="F977" t="str">
            <v>077.38200.0000.1080</v>
          </cell>
          <cell r="BZ977">
            <v>2435616.2200000002</v>
          </cell>
        </row>
        <row r="978">
          <cell r="F978" t="str">
            <v>077.38300.0000.1080</v>
          </cell>
          <cell r="BZ978">
            <v>3853773.32</v>
          </cell>
        </row>
        <row r="979">
          <cell r="F979" t="str">
            <v>077.38500.0000.1080</v>
          </cell>
          <cell r="BZ979">
            <v>45334.18</v>
          </cell>
        </row>
        <row r="980">
          <cell r="F980" t="str">
            <v>077.38600.0000.1080</v>
          </cell>
          <cell r="BZ980">
            <v>20264.55</v>
          </cell>
        </row>
        <row r="981">
          <cell r="F981" t="str">
            <v>077.38700.0000.1080</v>
          </cell>
          <cell r="BZ981">
            <v>730.62</v>
          </cell>
        </row>
        <row r="982">
          <cell r="F982" t="str">
            <v>077.38900.0000.1080</v>
          </cell>
          <cell r="BZ982">
            <v>11505.04</v>
          </cell>
        </row>
        <row r="983">
          <cell r="F983" t="str">
            <v>077.39000.0000.1080</v>
          </cell>
          <cell r="BZ983">
            <v>3522590.15</v>
          </cell>
        </row>
        <row r="984">
          <cell r="F984" t="str">
            <v>077.39001.0000.1080</v>
          </cell>
          <cell r="BZ984">
            <v>377927.53</v>
          </cell>
        </row>
        <row r="985">
          <cell r="F985" t="str">
            <v>077.39009.0000.1110</v>
          </cell>
          <cell r="BZ985">
            <v>22970.05</v>
          </cell>
        </row>
        <row r="986">
          <cell r="F986" t="str">
            <v>077.39009.0000.1080</v>
          </cell>
          <cell r="BZ986">
            <v>779.01</v>
          </cell>
        </row>
        <row r="987">
          <cell r="F987" t="str">
            <v>077.39100.0000.1080</v>
          </cell>
          <cell r="BZ987">
            <v>2205285.23</v>
          </cell>
        </row>
        <row r="988">
          <cell r="F988" t="str">
            <v>077.39103.0000.1080</v>
          </cell>
          <cell r="BZ988">
            <v>13645.65</v>
          </cell>
        </row>
        <row r="989">
          <cell r="F989" t="str">
            <v>077.39200.0000.1080</v>
          </cell>
          <cell r="BZ989">
            <v>2243674.4900000002</v>
          </cell>
        </row>
        <row r="990">
          <cell r="F990" t="str">
            <v>077.39300.0000.1080</v>
          </cell>
          <cell r="BZ990">
            <v>356023.2</v>
          </cell>
        </row>
        <row r="991">
          <cell r="F991" t="str">
            <v>077.39400.0000.1080</v>
          </cell>
          <cell r="BZ991">
            <v>1634768.5</v>
          </cell>
        </row>
        <row r="992">
          <cell r="F992" t="str">
            <v>077.39500.0000.1080</v>
          </cell>
          <cell r="BZ992">
            <v>303661.57</v>
          </cell>
        </row>
        <row r="993">
          <cell r="F993" t="str">
            <v>077.39600.0000.1080</v>
          </cell>
          <cell r="BZ993">
            <v>594331.91</v>
          </cell>
        </row>
        <row r="994">
          <cell r="F994" t="str">
            <v>077.39603.0000.1080</v>
          </cell>
          <cell r="BZ994">
            <v>204861.76</v>
          </cell>
        </row>
        <row r="995">
          <cell r="F995" t="str">
            <v>077.39604.0000.1080</v>
          </cell>
          <cell r="BZ995">
            <v>82570.570000000007</v>
          </cell>
        </row>
        <row r="996">
          <cell r="F996" t="str">
            <v>077.39605.0000.1080</v>
          </cell>
          <cell r="BZ996">
            <v>14601.85</v>
          </cell>
        </row>
        <row r="997">
          <cell r="F997" t="str">
            <v>077.39700.0000.1080</v>
          </cell>
          <cell r="BZ997">
            <v>1497818.36</v>
          </cell>
        </row>
        <row r="998">
          <cell r="F998" t="str">
            <v>077.39702.0000.1080</v>
          </cell>
          <cell r="BZ998">
            <v>5952.56</v>
          </cell>
        </row>
        <row r="999">
          <cell r="F999" t="str">
            <v>077.39800.0000.1080</v>
          </cell>
          <cell r="BZ999">
            <v>78403.8</v>
          </cell>
        </row>
        <row r="1000">
          <cell r="F1000" t="str">
            <v>077.39900.0000.1080</v>
          </cell>
          <cell r="BZ1000">
            <v>99.63</v>
          </cell>
        </row>
        <row r="1001">
          <cell r="F1001" t="str">
            <v>077.39901.0000.1080</v>
          </cell>
          <cell r="BZ1001">
            <v>826.25</v>
          </cell>
        </row>
        <row r="1002">
          <cell r="F1002" t="str">
            <v>077.39902.0000.1080</v>
          </cell>
          <cell r="BZ1002">
            <v>1122.25</v>
          </cell>
        </row>
        <row r="1003">
          <cell r="F1003" t="str">
            <v>077.39903.0000.1080</v>
          </cell>
          <cell r="BZ1003">
            <v>-243.75</v>
          </cell>
        </row>
        <row r="1004">
          <cell r="F1004" t="str">
            <v>077.39905.0000.1080</v>
          </cell>
          <cell r="BZ1004">
            <v>117484.63</v>
          </cell>
        </row>
        <row r="1005">
          <cell r="F1005" t="str">
            <v>077.39906.0000.1080</v>
          </cell>
          <cell r="BZ1005">
            <v>-701761.9</v>
          </cell>
        </row>
        <row r="1006">
          <cell r="F1006" t="str">
            <v>077.39907.0000.1080</v>
          </cell>
          <cell r="BZ1006">
            <v>40982.11</v>
          </cell>
        </row>
        <row r="1007">
          <cell r="F1007" t="str">
            <v>077.39908.0000.1080</v>
          </cell>
          <cell r="BZ1007">
            <v>3466316.45</v>
          </cell>
        </row>
        <row r="1008">
          <cell r="F1008" t="str">
            <v>041.00000.0000.1080</v>
          </cell>
          <cell r="BZ1008">
            <v>0</v>
          </cell>
        </row>
        <row r="1009">
          <cell r="F1009" t="str">
            <v>079.00000.0000.1080</v>
          </cell>
          <cell r="BZ1009">
            <v>2097410.19</v>
          </cell>
        </row>
        <row r="1010">
          <cell r="F1010" t="str">
            <v>080.00000.0000.1080</v>
          </cell>
          <cell r="BZ1010">
            <v>104595.46</v>
          </cell>
        </row>
        <row r="1011">
          <cell r="F1011" t="str">
            <v>080.39000.0000.1080</v>
          </cell>
          <cell r="BZ1011">
            <v>0</v>
          </cell>
        </row>
        <row r="1012">
          <cell r="F1012" t="str">
            <v>080.39906.0000.1080</v>
          </cell>
          <cell r="BZ1012">
            <v>20381.77</v>
          </cell>
        </row>
        <row r="1013">
          <cell r="F1013" t="str">
            <v>081.30100.0000.1080</v>
          </cell>
          <cell r="BZ1013">
            <v>-25000</v>
          </cell>
        </row>
        <row r="1014">
          <cell r="F1014" t="str">
            <v>081.30200.0000.1080</v>
          </cell>
          <cell r="BZ1014">
            <v>15036.24</v>
          </cell>
        </row>
        <row r="1015">
          <cell r="F1015" t="str">
            <v>081.30300.0000.1080</v>
          </cell>
          <cell r="BZ1015">
            <v>-6646.28</v>
          </cell>
        </row>
        <row r="1016">
          <cell r="F1016" t="str">
            <v>081.32540.0000.1080</v>
          </cell>
          <cell r="BZ1016">
            <v>332.42</v>
          </cell>
        </row>
        <row r="1017">
          <cell r="F1017" t="str">
            <v>081.32800.0000.1080</v>
          </cell>
          <cell r="BZ1017">
            <v>1468.77</v>
          </cell>
        </row>
        <row r="1018">
          <cell r="F1018" t="str">
            <v>081.33200.0000.1080</v>
          </cell>
          <cell r="BZ1018">
            <v>58641.07</v>
          </cell>
        </row>
        <row r="1019">
          <cell r="F1019" t="str">
            <v>081.33400.0000.1080</v>
          </cell>
          <cell r="BZ1019">
            <v>40785.08</v>
          </cell>
        </row>
        <row r="1020">
          <cell r="F1020" t="str">
            <v>081.36520.0000.1080</v>
          </cell>
          <cell r="BZ1020">
            <v>0</v>
          </cell>
        </row>
        <row r="1021">
          <cell r="F1021" t="str">
            <v>081.36601.0000.1080</v>
          </cell>
          <cell r="BZ1021">
            <v>0</v>
          </cell>
        </row>
        <row r="1022">
          <cell r="F1022" t="str">
            <v>081.36700.0000.1080</v>
          </cell>
          <cell r="BZ1022">
            <v>1035338.56</v>
          </cell>
        </row>
        <row r="1023">
          <cell r="F1023" t="str">
            <v>081.36701.0000.1080</v>
          </cell>
          <cell r="BZ1023">
            <v>0</v>
          </cell>
        </row>
        <row r="1024">
          <cell r="F1024" t="str">
            <v>081.36900.0000.1080</v>
          </cell>
          <cell r="BZ1024">
            <v>13743.07</v>
          </cell>
        </row>
        <row r="1025">
          <cell r="F1025" t="str">
            <v>081.37000.0000.1080</v>
          </cell>
          <cell r="BZ1025">
            <v>0</v>
          </cell>
        </row>
        <row r="1026">
          <cell r="F1026" t="str">
            <v>081.37100.0000.1080</v>
          </cell>
          <cell r="BZ1026">
            <v>0</v>
          </cell>
        </row>
        <row r="1027">
          <cell r="F1027" t="str">
            <v>081.37400.0000.1080</v>
          </cell>
          <cell r="BZ1027">
            <v>-672.82</v>
          </cell>
        </row>
        <row r="1028">
          <cell r="F1028" t="str">
            <v>081.37402.0000.1080</v>
          </cell>
          <cell r="BZ1028">
            <v>0</v>
          </cell>
        </row>
        <row r="1029">
          <cell r="F1029" t="str">
            <v>081.37500.0000.1080</v>
          </cell>
          <cell r="BZ1029">
            <v>47512.56</v>
          </cell>
        </row>
        <row r="1030">
          <cell r="F1030" t="str">
            <v>081.37501.0000.1080</v>
          </cell>
          <cell r="BZ1030">
            <v>0</v>
          </cell>
        </row>
        <row r="1031">
          <cell r="F1031" t="str">
            <v>081.37600.0000.1080</v>
          </cell>
          <cell r="BZ1031">
            <v>1050396.56</v>
          </cell>
        </row>
        <row r="1032">
          <cell r="F1032" t="str">
            <v>081.37601.0000.1080</v>
          </cell>
          <cell r="BZ1032">
            <v>18072352.950000003</v>
          </cell>
        </row>
        <row r="1033">
          <cell r="F1033" t="str">
            <v>081.37602.0000.1080</v>
          </cell>
          <cell r="BZ1033">
            <v>14347079.170000002</v>
          </cell>
        </row>
        <row r="1034">
          <cell r="F1034" t="str">
            <v>081.37700.0000.1080</v>
          </cell>
          <cell r="BZ1034">
            <v>-7019.19</v>
          </cell>
        </row>
        <row r="1035">
          <cell r="F1035" t="str">
            <v>081.37800.0000.1080</v>
          </cell>
          <cell r="BZ1035">
            <v>1338292.98</v>
          </cell>
        </row>
        <row r="1036">
          <cell r="F1036" t="str">
            <v>081.37900.0000.1080</v>
          </cell>
          <cell r="BZ1036">
            <v>937878.94</v>
          </cell>
        </row>
        <row r="1037">
          <cell r="F1037" t="str">
            <v>081.37905.0000.1080</v>
          </cell>
          <cell r="BZ1037">
            <v>0</v>
          </cell>
        </row>
        <row r="1038">
          <cell r="F1038" t="str">
            <v>081.38000.0000.1080</v>
          </cell>
          <cell r="BZ1038">
            <v>13756254.800000001</v>
          </cell>
        </row>
        <row r="1039">
          <cell r="F1039" t="str">
            <v>081.38100.0000.1080</v>
          </cell>
          <cell r="BZ1039">
            <v>4357304.55</v>
          </cell>
        </row>
        <row r="1040">
          <cell r="F1040" t="str">
            <v>081.38200.0000.1080</v>
          </cell>
          <cell r="BZ1040">
            <v>960590.09</v>
          </cell>
        </row>
        <row r="1041">
          <cell r="F1041" t="str">
            <v>081.38300.0000.1080</v>
          </cell>
          <cell r="BZ1041">
            <v>1139691.1200000001</v>
          </cell>
        </row>
        <row r="1042">
          <cell r="F1042" t="str">
            <v>081.38400.0000.1080</v>
          </cell>
          <cell r="BZ1042">
            <v>170179.55</v>
          </cell>
        </row>
        <row r="1043">
          <cell r="F1043" t="str">
            <v>081.38500.0000.1080</v>
          </cell>
          <cell r="BZ1043">
            <v>77532.320000000007</v>
          </cell>
        </row>
        <row r="1044">
          <cell r="F1044" t="str">
            <v>081.38700.0000.1080</v>
          </cell>
          <cell r="BZ1044">
            <v>-3338.86</v>
          </cell>
        </row>
        <row r="1045">
          <cell r="F1045" t="str">
            <v>081.38900.0000.1080</v>
          </cell>
          <cell r="BZ1045">
            <v>0</v>
          </cell>
        </row>
        <row r="1046">
          <cell r="F1046" t="str">
            <v>081.39000.0000.1080</v>
          </cell>
          <cell r="BZ1046">
            <v>8917.1</v>
          </cell>
        </row>
        <row r="1047">
          <cell r="F1047" t="str">
            <v>081.39003.0000.1080</v>
          </cell>
          <cell r="BZ1047">
            <v>438.16</v>
          </cell>
        </row>
        <row r="1048">
          <cell r="F1048" t="str">
            <v>081.39009.0000.1080</v>
          </cell>
          <cell r="BZ1048">
            <v>0</v>
          </cell>
        </row>
        <row r="1049">
          <cell r="F1049" t="str">
            <v>081.39009.0000.1110</v>
          </cell>
          <cell r="BZ1049">
            <v>11186.95</v>
          </cell>
        </row>
        <row r="1050">
          <cell r="F1050" t="str">
            <v>081.39100.0000.1080</v>
          </cell>
          <cell r="BZ1050">
            <v>2322.9499999999998</v>
          </cell>
        </row>
        <row r="1051">
          <cell r="F1051" t="str">
            <v>081.39103.0000.1080</v>
          </cell>
          <cell r="BZ1051">
            <v>11271.21</v>
          </cell>
        </row>
        <row r="1052">
          <cell r="F1052" t="str">
            <v>081.39200.0000.1080</v>
          </cell>
          <cell r="BZ1052">
            <v>293371.02</v>
          </cell>
        </row>
        <row r="1053">
          <cell r="F1053" t="str">
            <v>081.39300.0000.1080</v>
          </cell>
          <cell r="BZ1053">
            <v>11374.15</v>
          </cell>
        </row>
        <row r="1054">
          <cell r="F1054" t="str">
            <v>081.39400.0000.1080</v>
          </cell>
          <cell r="BZ1054">
            <v>289061.63</v>
          </cell>
        </row>
        <row r="1055">
          <cell r="F1055" t="str">
            <v>081.39500.0000.1080</v>
          </cell>
          <cell r="BZ1055">
            <v>13631.58</v>
          </cell>
        </row>
        <row r="1056">
          <cell r="F1056" t="str">
            <v>081.39600.0000.1080</v>
          </cell>
          <cell r="BZ1056">
            <v>111958.04</v>
          </cell>
        </row>
        <row r="1057">
          <cell r="F1057" t="str">
            <v>081.39603.0000.1080</v>
          </cell>
          <cell r="BZ1057">
            <v>70680.03</v>
          </cell>
        </row>
        <row r="1058">
          <cell r="F1058" t="str">
            <v>081.39604.0000.1080</v>
          </cell>
          <cell r="BZ1058">
            <v>41103.06</v>
          </cell>
        </row>
        <row r="1059">
          <cell r="F1059" t="str">
            <v>081.39605.0000.1080</v>
          </cell>
          <cell r="BZ1059">
            <v>304.5</v>
          </cell>
        </row>
        <row r="1060">
          <cell r="F1060" t="str">
            <v>081.39700.0000.1080</v>
          </cell>
          <cell r="BZ1060">
            <v>129535.78</v>
          </cell>
        </row>
        <row r="1061">
          <cell r="F1061" t="str">
            <v>081.39701.0000.1080</v>
          </cell>
          <cell r="BZ1061">
            <v>13010.32</v>
          </cell>
        </row>
        <row r="1062">
          <cell r="F1062" t="str">
            <v>081.39702.0000.1080</v>
          </cell>
          <cell r="BZ1062">
            <v>21766.49</v>
          </cell>
        </row>
        <row r="1063">
          <cell r="F1063" t="str">
            <v>081.39800.0000.1080</v>
          </cell>
          <cell r="BZ1063">
            <v>90264.16</v>
          </cell>
        </row>
        <row r="1064">
          <cell r="F1064" t="str">
            <v>081.39900.0000.1110</v>
          </cell>
          <cell r="BZ1064">
            <v>760.44</v>
          </cell>
        </row>
        <row r="1065">
          <cell r="F1065" t="str">
            <v>081.39900.0000.1080</v>
          </cell>
          <cell r="BZ1065">
            <v>-1346.7</v>
          </cell>
        </row>
        <row r="1066">
          <cell r="F1066" t="str">
            <v>081.39901.0000.1080</v>
          </cell>
          <cell r="BZ1066">
            <v>10610.64</v>
          </cell>
        </row>
        <row r="1067">
          <cell r="F1067" t="str">
            <v>081.39902.0000.1080</v>
          </cell>
          <cell r="BZ1067">
            <v>327.33</v>
          </cell>
        </row>
        <row r="1068">
          <cell r="F1068" t="str">
            <v>081.39902.0000.1110</v>
          </cell>
          <cell r="BZ1068">
            <v>17509.939999999999</v>
          </cell>
        </row>
        <row r="1069">
          <cell r="F1069" t="str">
            <v>081.39905.0000.1080</v>
          </cell>
          <cell r="BZ1069">
            <v>1231.0899999999999</v>
          </cell>
        </row>
        <row r="1070">
          <cell r="F1070" t="str">
            <v>081.39906.0000.1080</v>
          </cell>
          <cell r="BZ1070">
            <v>385582.3</v>
          </cell>
        </row>
        <row r="1071">
          <cell r="F1071" t="str">
            <v>081.39906.0000.1110</v>
          </cell>
          <cell r="BZ1071">
            <v>42786.86</v>
          </cell>
        </row>
        <row r="1072">
          <cell r="F1072" t="str">
            <v>081.39907.0000.1080</v>
          </cell>
          <cell r="BZ1072">
            <v>21213.3</v>
          </cell>
        </row>
        <row r="1073">
          <cell r="F1073" t="str">
            <v>081.39907.0000.1110</v>
          </cell>
          <cell r="BZ1073">
            <v>-1.2400000000002365</v>
          </cell>
        </row>
        <row r="1074">
          <cell r="F1074" t="str">
            <v>081.39908.0000.1080</v>
          </cell>
          <cell r="BZ1074">
            <v>54082.080000000002</v>
          </cell>
        </row>
        <row r="1075">
          <cell r="F1075" t="str">
            <v>081.39908.0000.1110</v>
          </cell>
          <cell r="BZ1075">
            <v>61058.219999999943</v>
          </cell>
        </row>
        <row r="1076">
          <cell r="F1076" t="str">
            <v>082.30300.0000.1080</v>
          </cell>
          <cell r="BZ1076">
            <v>0</v>
          </cell>
        </row>
        <row r="1077">
          <cell r="F1077" t="str">
            <v>082.37400.0000.1080</v>
          </cell>
          <cell r="BZ1077">
            <v>0</v>
          </cell>
        </row>
        <row r="1078">
          <cell r="F1078" t="str">
            <v>082.37500.0000.1080</v>
          </cell>
          <cell r="BZ1078">
            <v>0</v>
          </cell>
        </row>
        <row r="1079">
          <cell r="F1079" t="str">
            <v>082.37600.0000.1080</v>
          </cell>
          <cell r="BZ1079">
            <v>0</v>
          </cell>
        </row>
        <row r="1080">
          <cell r="F1080" t="str">
            <v>082.37601.0000.1080</v>
          </cell>
          <cell r="BZ1080">
            <v>0</v>
          </cell>
        </row>
        <row r="1081">
          <cell r="F1081" t="str">
            <v>082.37602.0000.1080</v>
          </cell>
          <cell r="BZ1081">
            <v>0</v>
          </cell>
        </row>
        <row r="1082">
          <cell r="F1082" t="str">
            <v>082.37800.0000.1080</v>
          </cell>
          <cell r="BZ1082">
            <v>0</v>
          </cell>
        </row>
        <row r="1083">
          <cell r="F1083" t="str">
            <v>082.37900.0000.1080</v>
          </cell>
          <cell r="BZ1083">
            <v>0</v>
          </cell>
        </row>
        <row r="1084">
          <cell r="F1084" t="str">
            <v>082.38000.0000.1080</v>
          </cell>
          <cell r="BZ1084">
            <v>0</v>
          </cell>
        </row>
        <row r="1085">
          <cell r="F1085" t="str">
            <v>082.38100.0000.1080</v>
          </cell>
          <cell r="BZ1085">
            <v>0</v>
          </cell>
        </row>
        <row r="1086">
          <cell r="F1086" t="str">
            <v>082.38200.0000.1080</v>
          </cell>
          <cell r="BZ1086">
            <v>0</v>
          </cell>
        </row>
        <row r="1087">
          <cell r="F1087" t="str">
            <v>082.38300.0000.1080</v>
          </cell>
          <cell r="BZ1087">
            <v>0</v>
          </cell>
        </row>
        <row r="1088">
          <cell r="F1088" t="str">
            <v>082.38500.0000.1080</v>
          </cell>
          <cell r="BZ1088">
            <v>0</v>
          </cell>
        </row>
        <row r="1089">
          <cell r="F1089" t="str">
            <v>082.38700.0000.1080</v>
          </cell>
          <cell r="BZ1089">
            <v>0</v>
          </cell>
        </row>
        <row r="1090">
          <cell r="F1090" t="str">
            <v>082.38800.0000.1080</v>
          </cell>
          <cell r="BZ1090">
            <v>0</v>
          </cell>
        </row>
        <row r="1091">
          <cell r="F1091" t="str">
            <v>082.39000.0000.1080</v>
          </cell>
          <cell r="BZ1091">
            <v>0</v>
          </cell>
        </row>
        <row r="1092">
          <cell r="F1092" t="str">
            <v>082.39009.0000.1110</v>
          </cell>
          <cell r="BZ1092">
            <v>0</v>
          </cell>
        </row>
        <row r="1093">
          <cell r="F1093" t="str">
            <v>082.39009.0000.1080</v>
          </cell>
          <cell r="BZ1093">
            <v>0</v>
          </cell>
        </row>
        <row r="1094">
          <cell r="F1094" t="str">
            <v>082.39100.0000.1080</v>
          </cell>
          <cell r="BZ1094">
            <v>0</v>
          </cell>
        </row>
        <row r="1095">
          <cell r="F1095" t="str">
            <v>082.39103.0000.1080</v>
          </cell>
          <cell r="BZ1095">
            <v>0</v>
          </cell>
        </row>
        <row r="1096">
          <cell r="F1096" t="str">
            <v>082.39200.0000.1080</v>
          </cell>
          <cell r="BZ1096">
            <v>0</v>
          </cell>
        </row>
        <row r="1097">
          <cell r="F1097" t="str">
            <v>082.39902.0000.1080</v>
          </cell>
          <cell r="BZ1097">
            <v>0</v>
          </cell>
        </row>
        <row r="1098">
          <cell r="F1098" t="str">
            <v>082.39300.0000.1080</v>
          </cell>
          <cell r="BZ1098">
            <v>0</v>
          </cell>
        </row>
        <row r="1099">
          <cell r="F1099" t="str">
            <v>082.39400.0000.1080</v>
          </cell>
          <cell r="BZ1099">
            <v>0</v>
          </cell>
        </row>
        <row r="1100">
          <cell r="F1100" t="str">
            <v>082.39500.0000.1080</v>
          </cell>
          <cell r="BZ1100">
            <v>0</v>
          </cell>
        </row>
        <row r="1101">
          <cell r="F1101" t="str">
            <v>082.39600.0000.1080</v>
          </cell>
          <cell r="BZ1101">
            <v>0</v>
          </cell>
        </row>
        <row r="1102">
          <cell r="F1102" t="str">
            <v>082.39603.0000.1080</v>
          </cell>
          <cell r="BZ1102">
            <v>0</v>
          </cell>
        </row>
        <row r="1103">
          <cell r="F1103" t="str">
            <v>082.39604.0000.1080</v>
          </cell>
          <cell r="BZ1103">
            <v>0</v>
          </cell>
        </row>
        <row r="1104">
          <cell r="F1104" t="str">
            <v>082.39700.0000.1080</v>
          </cell>
          <cell r="BZ1104">
            <v>1.8189894035458565E-12</v>
          </cell>
        </row>
        <row r="1105">
          <cell r="F1105" t="str">
            <v>082.39701.0000.1080</v>
          </cell>
          <cell r="BZ1105">
            <v>0</v>
          </cell>
        </row>
        <row r="1106">
          <cell r="F1106" t="str">
            <v>082.39702.0000.1080</v>
          </cell>
          <cell r="BZ1106">
            <v>0</v>
          </cell>
        </row>
        <row r="1107">
          <cell r="F1107" t="str">
            <v>082.39800.0000.1080</v>
          </cell>
          <cell r="BZ1107">
            <v>0</v>
          </cell>
        </row>
        <row r="1108">
          <cell r="F1108" t="str">
            <v>082.39900.0000.1080</v>
          </cell>
          <cell r="BZ1108">
            <v>0</v>
          </cell>
        </row>
        <row r="1109">
          <cell r="F1109" t="str">
            <v>082.39901.0000.1080</v>
          </cell>
          <cell r="BZ1109">
            <v>0</v>
          </cell>
        </row>
        <row r="1110">
          <cell r="F1110" t="str">
            <v>082.39902.0000.1110</v>
          </cell>
          <cell r="BZ1110">
            <v>0</v>
          </cell>
        </row>
        <row r="1111">
          <cell r="F1111" t="str">
            <v>082.39905.0000.1080</v>
          </cell>
          <cell r="BZ1111">
            <v>0</v>
          </cell>
        </row>
        <row r="1112">
          <cell r="F1112" t="str">
            <v>082.39906.0000.1080</v>
          </cell>
          <cell r="BZ1112">
            <v>0</v>
          </cell>
        </row>
        <row r="1113">
          <cell r="F1113" t="str">
            <v>082.39907.0000.1080</v>
          </cell>
          <cell r="BZ1113">
            <v>0</v>
          </cell>
        </row>
        <row r="1114">
          <cell r="F1114" t="str">
            <v>082.39908.0000.1080</v>
          </cell>
          <cell r="BZ1114">
            <v>0</v>
          </cell>
        </row>
        <row r="1115">
          <cell r="F1115" t="str">
            <v>083.37400.0000.1080</v>
          </cell>
          <cell r="BZ1115">
            <v>0</v>
          </cell>
        </row>
        <row r="1116">
          <cell r="F1116" t="str">
            <v>083.37500.0000.1080</v>
          </cell>
          <cell r="BZ1116">
            <v>0</v>
          </cell>
        </row>
        <row r="1117">
          <cell r="F1117" t="str">
            <v>083.37600.0000.1080</v>
          </cell>
          <cell r="BZ1117">
            <v>0</v>
          </cell>
        </row>
        <row r="1118">
          <cell r="F1118" t="str">
            <v>083.37601.0000.1080</v>
          </cell>
          <cell r="BZ1118">
            <v>0</v>
          </cell>
        </row>
        <row r="1119">
          <cell r="F1119" t="str">
            <v>083.37602.0000.1080</v>
          </cell>
          <cell r="BZ1119">
            <v>0</v>
          </cell>
        </row>
        <row r="1120">
          <cell r="F1120" t="str">
            <v>083.37800.0000.1080</v>
          </cell>
          <cell r="BZ1120">
            <v>0</v>
          </cell>
        </row>
        <row r="1121">
          <cell r="F1121" t="str">
            <v>083.37900.0000.1080</v>
          </cell>
          <cell r="BZ1121">
            <v>0</v>
          </cell>
        </row>
        <row r="1122">
          <cell r="F1122" t="str">
            <v>083.38000.0000.1080</v>
          </cell>
          <cell r="BZ1122">
            <v>0</v>
          </cell>
        </row>
        <row r="1123">
          <cell r="F1123" t="str">
            <v>083.38100.0000.1080</v>
          </cell>
          <cell r="BZ1123">
            <v>720.14</v>
          </cell>
        </row>
        <row r="1124">
          <cell r="F1124" t="str">
            <v>083.38200.0000.1080</v>
          </cell>
          <cell r="BZ1124">
            <v>-720.14000000004307</v>
          </cell>
        </row>
        <row r="1125">
          <cell r="F1125" t="str">
            <v>083.38300.0000.1080</v>
          </cell>
          <cell r="BZ1125">
            <v>0</v>
          </cell>
        </row>
        <row r="1126">
          <cell r="F1126" t="str">
            <v>083.38400.0000.1080</v>
          </cell>
          <cell r="BZ1126">
            <v>0</v>
          </cell>
        </row>
        <row r="1127">
          <cell r="F1127" t="str">
            <v>083.38500.0000.1080</v>
          </cell>
          <cell r="BZ1127">
            <v>0</v>
          </cell>
        </row>
        <row r="1128">
          <cell r="F1128" t="str">
            <v>083.38700.0000.1080</v>
          </cell>
          <cell r="BZ1128">
            <v>0</v>
          </cell>
        </row>
        <row r="1129">
          <cell r="F1129" t="str">
            <v>083.38800.0000.1080</v>
          </cell>
          <cell r="BZ1129">
            <v>0</v>
          </cell>
        </row>
        <row r="1130">
          <cell r="F1130" t="str">
            <v>083.39000.0000.1080</v>
          </cell>
          <cell r="BZ1130">
            <v>0</v>
          </cell>
        </row>
        <row r="1131">
          <cell r="F1131" t="str">
            <v>083.39100.0000.1080</v>
          </cell>
          <cell r="BZ1131">
            <v>0</v>
          </cell>
        </row>
        <row r="1132">
          <cell r="F1132" t="str">
            <v>083.39103.0000.1080</v>
          </cell>
          <cell r="BZ1132">
            <v>0</v>
          </cell>
        </row>
        <row r="1133">
          <cell r="F1133" t="str">
            <v>083.39200.0000.1080</v>
          </cell>
          <cell r="BZ1133">
            <v>0</v>
          </cell>
        </row>
        <row r="1134">
          <cell r="F1134" t="str">
            <v>083.39300.0000.1080</v>
          </cell>
          <cell r="BZ1134">
            <v>4.9737991503207013E-14</v>
          </cell>
        </row>
        <row r="1135">
          <cell r="F1135" t="str">
            <v>083.39400.0000.1080</v>
          </cell>
          <cell r="BZ1135">
            <v>0</v>
          </cell>
        </row>
        <row r="1136">
          <cell r="F1136" t="str">
            <v>083.39500.0000.1080</v>
          </cell>
          <cell r="BZ1136">
            <v>0</v>
          </cell>
        </row>
        <row r="1137">
          <cell r="F1137" t="str">
            <v>083.39600.0000.1080</v>
          </cell>
          <cell r="BZ1137">
            <v>-9.0949470177292824E-12</v>
          </cell>
        </row>
        <row r="1138">
          <cell r="F1138" t="str">
            <v>083.39603.0000.1080</v>
          </cell>
          <cell r="BZ1138">
            <v>0</v>
          </cell>
        </row>
        <row r="1139">
          <cell r="F1139" t="str">
            <v>083.39604.0000.1080</v>
          </cell>
          <cell r="BZ1139">
            <v>0</v>
          </cell>
        </row>
        <row r="1140">
          <cell r="F1140" t="str">
            <v>083.39605.0000.1080</v>
          </cell>
          <cell r="BZ1140">
            <v>0</v>
          </cell>
        </row>
        <row r="1141">
          <cell r="F1141" t="str">
            <v>083.39700.0000.1080</v>
          </cell>
          <cell r="BZ1141">
            <v>0</v>
          </cell>
        </row>
        <row r="1142">
          <cell r="F1142" t="str">
            <v>083.39701.0000.1080</v>
          </cell>
          <cell r="BZ1142">
            <v>0</v>
          </cell>
        </row>
        <row r="1143">
          <cell r="F1143" t="str">
            <v>083.39702.0000.1080</v>
          </cell>
          <cell r="BZ1143">
            <v>0</v>
          </cell>
        </row>
        <row r="1144">
          <cell r="F1144" t="str">
            <v>083.39800.0000.1080</v>
          </cell>
          <cell r="BZ1144">
            <v>0</v>
          </cell>
        </row>
        <row r="1145">
          <cell r="F1145" t="str">
            <v>083.39900.0000.1080</v>
          </cell>
          <cell r="BZ1145">
            <v>-1.4921397450962104E-12</v>
          </cell>
        </row>
        <row r="1146">
          <cell r="F1146" t="str">
            <v>083.39901.0000.1080</v>
          </cell>
          <cell r="BZ1146">
            <v>0</v>
          </cell>
        </row>
        <row r="1147">
          <cell r="F1147" t="str">
            <v>083.39902.0000.1110</v>
          </cell>
          <cell r="BZ1147">
            <v>0</v>
          </cell>
        </row>
        <row r="1148">
          <cell r="F1148" t="str">
            <v>083.39902.0000.1080</v>
          </cell>
          <cell r="BZ1148">
            <v>0</v>
          </cell>
        </row>
        <row r="1149">
          <cell r="F1149" t="str">
            <v>083.39905.0000.1080</v>
          </cell>
          <cell r="BZ1149">
            <v>0</v>
          </cell>
        </row>
        <row r="1150">
          <cell r="F1150" t="str">
            <v>083.39906.0000.1080</v>
          </cell>
          <cell r="BZ1150">
            <v>0</v>
          </cell>
        </row>
        <row r="1151">
          <cell r="F1151" t="str">
            <v>083.39907.0000.1080</v>
          </cell>
          <cell r="BZ1151">
            <v>0</v>
          </cell>
        </row>
        <row r="1152">
          <cell r="F1152" t="str">
            <v>083.39908.0000.1080</v>
          </cell>
          <cell r="BZ1152">
            <v>0</v>
          </cell>
        </row>
        <row r="1153">
          <cell r="F1153" t="str">
            <v>084.30100.0000.1080</v>
          </cell>
          <cell r="BZ1153">
            <v>0</v>
          </cell>
        </row>
        <row r="1154">
          <cell r="F1154" t="str">
            <v>084.30200.0000.1080</v>
          </cell>
          <cell r="BZ1154">
            <v>0</v>
          </cell>
        </row>
        <row r="1155">
          <cell r="F1155" t="str">
            <v>084.30300.0000.1080</v>
          </cell>
          <cell r="BZ1155">
            <v>0</v>
          </cell>
        </row>
        <row r="1156">
          <cell r="F1156" t="str">
            <v>084.36701.0000.1080</v>
          </cell>
          <cell r="BZ1156">
            <v>0</v>
          </cell>
        </row>
        <row r="1157">
          <cell r="F1157" t="str">
            <v>084.37400.0000.1080</v>
          </cell>
          <cell r="BZ1157">
            <v>0</v>
          </cell>
        </row>
        <row r="1158">
          <cell r="F1158" t="str">
            <v>084.37500.0000.1080</v>
          </cell>
          <cell r="BZ1158">
            <v>0</v>
          </cell>
        </row>
        <row r="1159">
          <cell r="F1159" t="str">
            <v>084.37600.0000.1080</v>
          </cell>
          <cell r="BZ1159">
            <v>0</v>
          </cell>
        </row>
        <row r="1160">
          <cell r="F1160" t="str">
            <v>084.37601.0000.1080</v>
          </cell>
          <cell r="BZ1160">
            <v>0</v>
          </cell>
        </row>
        <row r="1161">
          <cell r="F1161" t="str">
            <v>084.37602.0000.1080</v>
          </cell>
          <cell r="BZ1161">
            <v>0</v>
          </cell>
        </row>
        <row r="1162">
          <cell r="F1162" t="str">
            <v>084.37700.0000.1080</v>
          </cell>
          <cell r="BZ1162">
            <v>0</v>
          </cell>
        </row>
        <row r="1163">
          <cell r="F1163" t="str">
            <v>084.37800.0000.1080</v>
          </cell>
          <cell r="BZ1163">
            <v>0</v>
          </cell>
        </row>
        <row r="1164">
          <cell r="F1164" t="str">
            <v>084.37900.0000.1080</v>
          </cell>
          <cell r="BZ1164">
            <v>0</v>
          </cell>
        </row>
        <row r="1165">
          <cell r="F1165" t="str">
            <v>084.38000.0000.1080</v>
          </cell>
          <cell r="BZ1165">
            <v>0</v>
          </cell>
        </row>
        <row r="1166">
          <cell r="F1166" t="str">
            <v>084.38100.0000.1080</v>
          </cell>
          <cell r="BZ1166">
            <v>711.19</v>
          </cell>
        </row>
        <row r="1167">
          <cell r="F1167" t="str">
            <v>084.38200.0000.1080</v>
          </cell>
          <cell r="BZ1167">
            <v>-711.1899999999896</v>
          </cell>
        </row>
        <row r="1168">
          <cell r="F1168" t="str">
            <v>084.38300.0000.1080</v>
          </cell>
          <cell r="BZ1168">
            <v>0</v>
          </cell>
        </row>
        <row r="1169">
          <cell r="F1169" t="str">
            <v>084.38400.0000.1080</v>
          </cell>
          <cell r="BZ1169">
            <v>0</v>
          </cell>
        </row>
        <row r="1170">
          <cell r="F1170" t="str">
            <v>084.38500.0000.1080</v>
          </cell>
          <cell r="BZ1170">
            <v>0</v>
          </cell>
        </row>
        <row r="1171">
          <cell r="F1171" t="str">
            <v>084.38800.0000.1080</v>
          </cell>
          <cell r="BZ1171">
            <v>0</v>
          </cell>
        </row>
        <row r="1172">
          <cell r="F1172" t="str">
            <v>084.38900.0000.1080</v>
          </cell>
          <cell r="BZ1172">
            <v>0</v>
          </cell>
        </row>
        <row r="1173">
          <cell r="F1173" t="str">
            <v>084.39000.0000.1080</v>
          </cell>
          <cell r="BZ1173">
            <v>0</v>
          </cell>
        </row>
        <row r="1174">
          <cell r="F1174" t="str">
            <v>084.39003.0000.1080</v>
          </cell>
          <cell r="BZ1174">
            <v>0</v>
          </cell>
        </row>
        <row r="1175">
          <cell r="F1175" t="str">
            <v>084.39009.0000.1110</v>
          </cell>
          <cell r="BZ1175">
            <v>0</v>
          </cell>
        </row>
        <row r="1176">
          <cell r="F1176" t="str">
            <v>084.39009.0000.1080</v>
          </cell>
          <cell r="BZ1176">
            <v>0</v>
          </cell>
        </row>
        <row r="1177">
          <cell r="F1177" t="str">
            <v>084.39100.0000.1080</v>
          </cell>
          <cell r="BZ1177">
            <v>0</v>
          </cell>
        </row>
        <row r="1178">
          <cell r="F1178" t="str">
            <v>084.39103.0000.1080</v>
          </cell>
          <cell r="BZ1178">
            <v>0</v>
          </cell>
        </row>
        <row r="1179">
          <cell r="F1179" t="str">
            <v>084.39200.0000.1080</v>
          </cell>
          <cell r="BZ1179">
            <v>0</v>
          </cell>
        </row>
        <row r="1180">
          <cell r="F1180" t="str">
            <v>084.39300.0000.1080</v>
          </cell>
          <cell r="BZ1180">
            <v>0</v>
          </cell>
        </row>
        <row r="1181">
          <cell r="F1181" t="str">
            <v>084.39400.0000.1080</v>
          </cell>
          <cell r="BZ1181">
            <v>0</v>
          </cell>
        </row>
        <row r="1182">
          <cell r="F1182" t="str">
            <v>084.39500.0000.1080</v>
          </cell>
          <cell r="BZ1182">
            <v>0</v>
          </cell>
        </row>
        <row r="1183">
          <cell r="F1183" t="str">
            <v>084.39600.0000.1080</v>
          </cell>
          <cell r="BZ1183">
            <v>0</v>
          </cell>
        </row>
        <row r="1184">
          <cell r="F1184" t="str">
            <v>084.39603.0000.1080</v>
          </cell>
          <cell r="BZ1184">
            <v>1.0004441719502211E-11</v>
          </cell>
        </row>
        <row r="1185">
          <cell r="F1185" t="str">
            <v>084.39604.0000.1080</v>
          </cell>
          <cell r="BZ1185">
            <v>0</v>
          </cell>
        </row>
        <row r="1186">
          <cell r="F1186" t="str">
            <v>084.39605.0000.1080</v>
          </cell>
          <cell r="BZ1186">
            <v>0</v>
          </cell>
        </row>
        <row r="1187">
          <cell r="F1187" t="str">
            <v>084.39700.0000.1080</v>
          </cell>
          <cell r="BZ1187">
            <v>0</v>
          </cell>
        </row>
        <row r="1188">
          <cell r="F1188" t="str">
            <v>084.39701.0000.1080</v>
          </cell>
          <cell r="BZ1188">
            <v>0</v>
          </cell>
        </row>
        <row r="1189">
          <cell r="F1189" t="str">
            <v>084.39702.0000.1080</v>
          </cell>
          <cell r="BZ1189">
            <v>0</v>
          </cell>
        </row>
        <row r="1190">
          <cell r="F1190" t="str">
            <v>084.39800.0000.1080</v>
          </cell>
          <cell r="BZ1190">
            <v>0</v>
          </cell>
        </row>
        <row r="1191">
          <cell r="F1191" t="str">
            <v>084.39900.0000.1080</v>
          </cell>
          <cell r="BZ1191">
            <v>0</v>
          </cell>
        </row>
        <row r="1192">
          <cell r="F1192" t="str">
            <v>084.39901.0000.1080</v>
          </cell>
          <cell r="BZ1192">
            <v>0</v>
          </cell>
        </row>
        <row r="1193">
          <cell r="F1193" t="str">
            <v>084.39902.0000.1110</v>
          </cell>
          <cell r="BZ1193">
            <v>0</v>
          </cell>
        </row>
        <row r="1194">
          <cell r="F1194" t="str">
            <v>084.39902.0000.1080</v>
          </cell>
          <cell r="BZ1194">
            <v>0</v>
          </cell>
        </row>
        <row r="1195">
          <cell r="F1195" t="str">
            <v>084.39905.0000.1080</v>
          </cell>
          <cell r="BZ1195">
            <v>0</v>
          </cell>
        </row>
        <row r="1196">
          <cell r="F1196" t="str">
            <v>084.39906.0000.1080</v>
          </cell>
          <cell r="BZ1196">
            <v>0</v>
          </cell>
        </row>
        <row r="1197">
          <cell r="F1197" t="str">
            <v>084.39907.0000.1080</v>
          </cell>
          <cell r="BZ1197">
            <v>0</v>
          </cell>
        </row>
        <row r="1198">
          <cell r="F1198" t="str">
            <v>084.39908.0000.1080</v>
          </cell>
          <cell r="BZ1198">
            <v>0</v>
          </cell>
        </row>
        <row r="1199">
          <cell r="F1199" t="str">
            <v>085.33300.0000.1080</v>
          </cell>
          <cell r="BZ1199">
            <v>0</v>
          </cell>
        </row>
        <row r="1200">
          <cell r="F1200" t="str">
            <v>085.36500.0000.1080</v>
          </cell>
          <cell r="BZ1200">
            <v>0</v>
          </cell>
        </row>
        <row r="1201">
          <cell r="F1201" t="str">
            <v>085.36700.0000.1080</v>
          </cell>
          <cell r="BZ1201">
            <v>0</v>
          </cell>
        </row>
        <row r="1202">
          <cell r="F1202" t="str">
            <v>085.36701.0000.1080</v>
          </cell>
          <cell r="BZ1202">
            <v>0</v>
          </cell>
        </row>
        <row r="1203">
          <cell r="F1203" t="str">
            <v>085.36800.0000.1080</v>
          </cell>
          <cell r="BZ1203">
            <v>0</v>
          </cell>
        </row>
        <row r="1204">
          <cell r="F1204" t="str">
            <v>085.36900.0000.1080</v>
          </cell>
          <cell r="BZ1204">
            <v>0</v>
          </cell>
        </row>
        <row r="1205">
          <cell r="F1205" t="str">
            <v>085.37500.0000.1080</v>
          </cell>
          <cell r="BZ1205">
            <v>0</v>
          </cell>
        </row>
        <row r="1206">
          <cell r="F1206" t="str">
            <v>085.37600.0000.1080</v>
          </cell>
          <cell r="BZ1206">
            <v>0</v>
          </cell>
        </row>
        <row r="1207">
          <cell r="F1207" t="str">
            <v>085.37601.0000.1080</v>
          </cell>
          <cell r="BZ1207">
            <v>0</v>
          </cell>
        </row>
        <row r="1208">
          <cell r="F1208" t="str">
            <v>085.37602.0000.1080</v>
          </cell>
          <cell r="BZ1208">
            <v>0</v>
          </cell>
        </row>
        <row r="1209">
          <cell r="F1209" t="str">
            <v>085.37800.0000.1080</v>
          </cell>
          <cell r="BZ1209">
            <v>0</v>
          </cell>
        </row>
        <row r="1210">
          <cell r="F1210" t="str">
            <v>085.37900.0000.1080</v>
          </cell>
          <cell r="BZ1210">
            <v>0</v>
          </cell>
        </row>
        <row r="1211">
          <cell r="F1211" t="str">
            <v>085.38000.0000.1080</v>
          </cell>
          <cell r="BZ1211">
            <v>0</v>
          </cell>
        </row>
        <row r="1212">
          <cell r="F1212" t="str">
            <v>085.38200.0000.1080</v>
          </cell>
          <cell r="BZ1212">
            <v>0</v>
          </cell>
        </row>
        <row r="1213">
          <cell r="F1213" t="str">
            <v>085.38300.0000.1080</v>
          </cell>
          <cell r="BZ1213">
            <v>0</v>
          </cell>
        </row>
        <row r="1214">
          <cell r="F1214" t="str">
            <v>085.38400.0000.1080</v>
          </cell>
          <cell r="BZ1214">
            <v>0</v>
          </cell>
        </row>
        <row r="1215">
          <cell r="F1215" t="str">
            <v>085.38500.0000.1080</v>
          </cell>
          <cell r="BZ1215">
            <v>0</v>
          </cell>
        </row>
        <row r="1216">
          <cell r="F1216" t="str">
            <v>085.38700.0000.1080</v>
          </cell>
          <cell r="BZ1216">
            <v>0</v>
          </cell>
        </row>
        <row r="1217">
          <cell r="F1217" t="str">
            <v>085.38800.0000.1080</v>
          </cell>
          <cell r="BZ1217">
            <v>0</v>
          </cell>
        </row>
        <row r="1218">
          <cell r="F1218" t="str">
            <v>085.39000.0000.1080</v>
          </cell>
          <cell r="BZ1218">
            <v>0</v>
          </cell>
        </row>
        <row r="1219">
          <cell r="F1219" t="str">
            <v>085.39100.0000.1080</v>
          </cell>
          <cell r="BZ1219">
            <v>5.6843418860808015E-13</v>
          </cell>
        </row>
        <row r="1220">
          <cell r="F1220" t="str">
            <v>085.39103.0000.1080</v>
          </cell>
          <cell r="BZ1220">
            <v>0</v>
          </cell>
        </row>
        <row r="1221">
          <cell r="F1221" t="str">
            <v>085.39200.0000.1080</v>
          </cell>
          <cell r="BZ1221">
            <v>0</v>
          </cell>
        </row>
        <row r="1222">
          <cell r="F1222" t="str">
            <v>085.39400.0000.1080</v>
          </cell>
          <cell r="BZ1222">
            <v>0</v>
          </cell>
        </row>
        <row r="1223">
          <cell r="F1223" t="str">
            <v>085.39500.0000.1080</v>
          </cell>
          <cell r="BZ1223">
            <v>1.7053025658242404E-12</v>
          </cell>
        </row>
        <row r="1224">
          <cell r="F1224" t="str">
            <v>085.39600.0000.1080</v>
          </cell>
          <cell r="BZ1224">
            <v>0</v>
          </cell>
        </row>
        <row r="1225">
          <cell r="F1225" t="str">
            <v>085.39604.0000.1080</v>
          </cell>
          <cell r="BZ1225">
            <v>0</v>
          </cell>
        </row>
        <row r="1226">
          <cell r="F1226" t="str">
            <v>085.39700.0000.1080</v>
          </cell>
          <cell r="BZ1226">
            <v>0</v>
          </cell>
        </row>
        <row r="1227">
          <cell r="F1227" t="str">
            <v>085.39701.0000.1080</v>
          </cell>
          <cell r="BZ1227">
            <v>9.0949470177292824E-13</v>
          </cell>
        </row>
        <row r="1228">
          <cell r="F1228" t="str">
            <v>085.39702.0000.1080</v>
          </cell>
          <cell r="BZ1228">
            <v>0</v>
          </cell>
        </row>
        <row r="1229">
          <cell r="F1229" t="str">
            <v>085.39800.0000.1080</v>
          </cell>
          <cell r="BZ1229">
            <v>0</v>
          </cell>
        </row>
        <row r="1230">
          <cell r="F1230" t="str">
            <v>085.39905.0000.1080</v>
          </cell>
          <cell r="BZ1230">
            <v>0</v>
          </cell>
        </row>
        <row r="1231">
          <cell r="F1231" t="str">
            <v>086.32540.0000.1080</v>
          </cell>
          <cell r="BZ1231">
            <v>-98867.044999999998</v>
          </cell>
        </row>
        <row r="1232">
          <cell r="F1232" t="str">
            <v>086.32800.0000.1080</v>
          </cell>
          <cell r="BZ1232">
            <v>-2104.7188999999998</v>
          </cell>
        </row>
        <row r="1233">
          <cell r="F1233" t="str">
            <v>086.33200.0000.1080</v>
          </cell>
          <cell r="BZ1233">
            <v>-381495.37</v>
          </cell>
        </row>
        <row r="1234">
          <cell r="F1234" t="str">
            <v>086.33300.0000.1080</v>
          </cell>
          <cell r="BZ1234">
            <v>-117626.84</v>
          </cell>
        </row>
        <row r="1235">
          <cell r="F1235" t="str">
            <v>086.33400.0000.1080</v>
          </cell>
          <cell r="BZ1235">
            <v>-37814.26</v>
          </cell>
        </row>
        <row r="1236">
          <cell r="F1236" t="str">
            <v>086.36500.0000.1080</v>
          </cell>
          <cell r="BZ1236">
            <v>-20844.27</v>
          </cell>
        </row>
        <row r="1237">
          <cell r="F1237" t="str">
            <v>086.36520.0000.1080</v>
          </cell>
          <cell r="BZ1237">
            <v>0</v>
          </cell>
        </row>
        <row r="1238">
          <cell r="F1238" t="str">
            <v>086.36600.0000.1080</v>
          </cell>
          <cell r="BZ1238">
            <v>22784.560000000001</v>
          </cell>
        </row>
        <row r="1239">
          <cell r="F1239" t="str">
            <v>086.36601.0000.1080</v>
          </cell>
          <cell r="BZ1239">
            <v>0</v>
          </cell>
        </row>
        <row r="1240">
          <cell r="F1240" t="str">
            <v>086.36602.0000.1080</v>
          </cell>
          <cell r="BZ1240">
            <v>0</v>
          </cell>
        </row>
        <row r="1241">
          <cell r="F1241" t="str">
            <v>086.36603.0000.1080</v>
          </cell>
          <cell r="BZ1241">
            <v>0</v>
          </cell>
        </row>
        <row r="1242">
          <cell r="F1242" t="str">
            <v>086.36700.0000.1080</v>
          </cell>
          <cell r="BZ1242">
            <v>1823286.65</v>
          </cell>
        </row>
        <row r="1243">
          <cell r="F1243" t="str">
            <v>086.36701.0000.1080</v>
          </cell>
          <cell r="BZ1243">
            <v>159.21</v>
          </cell>
        </row>
        <row r="1244">
          <cell r="F1244" t="str">
            <v>086.36800.0000.1080</v>
          </cell>
          <cell r="BZ1244">
            <v>153063.9</v>
          </cell>
        </row>
        <row r="1245">
          <cell r="F1245" t="str">
            <v>086.36900.0000.1080</v>
          </cell>
          <cell r="BZ1245">
            <v>342108.24</v>
          </cell>
        </row>
        <row r="1246">
          <cell r="F1246" t="str">
            <v>086.37100.0000.1080</v>
          </cell>
          <cell r="BZ1246">
            <v>39167.43</v>
          </cell>
        </row>
        <row r="1247">
          <cell r="F1247" t="str">
            <v>086.37400.0000.1080</v>
          </cell>
          <cell r="BZ1247">
            <v>19187.310000000001</v>
          </cell>
        </row>
        <row r="1248">
          <cell r="F1248" t="str">
            <v>086.37500.0000.1080</v>
          </cell>
          <cell r="BZ1248">
            <v>323.33999999999997</v>
          </cell>
        </row>
        <row r="1249">
          <cell r="F1249" t="str">
            <v>086.37600.0000.1080</v>
          </cell>
          <cell r="BZ1249">
            <v>35884.49</v>
          </cell>
        </row>
        <row r="1250">
          <cell r="F1250" t="str">
            <v>086.37601.0000.1080</v>
          </cell>
          <cell r="BZ1250">
            <v>103312.06</v>
          </cell>
        </row>
        <row r="1251">
          <cell r="F1251" t="str">
            <v>086.37602.0000.1080</v>
          </cell>
          <cell r="BZ1251">
            <v>474901.58</v>
          </cell>
        </row>
        <row r="1252">
          <cell r="F1252" t="str">
            <v>086.37800.0000.1080</v>
          </cell>
          <cell r="BZ1252">
            <v>57914.15</v>
          </cell>
        </row>
        <row r="1253">
          <cell r="F1253" t="str">
            <v>086.37908.0000.1080</v>
          </cell>
          <cell r="BZ1253">
            <v>3460.01</v>
          </cell>
        </row>
        <row r="1254">
          <cell r="F1254" t="str">
            <v>086.38000.0000.1080</v>
          </cell>
          <cell r="BZ1254">
            <v>1020799.56</v>
          </cell>
        </row>
        <row r="1255">
          <cell r="F1255" t="str">
            <v>086.38100.0000.1080</v>
          </cell>
          <cell r="BZ1255">
            <v>183544.39</v>
          </cell>
        </row>
        <row r="1256">
          <cell r="F1256" t="str">
            <v>086.38200.0000.1080</v>
          </cell>
          <cell r="BZ1256">
            <v>30113.21</v>
          </cell>
        </row>
        <row r="1257">
          <cell r="F1257" t="str">
            <v>086.38300.0000.1080</v>
          </cell>
          <cell r="BZ1257">
            <v>46078.29</v>
          </cell>
        </row>
        <row r="1258">
          <cell r="F1258" t="str">
            <v>086.38400.0000.1080</v>
          </cell>
          <cell r="BZ1258">
            <v>-15348.01</v>
          </cell>
        </row>
        <row r="1259">
          <cell r="F1259" t="str">
            <v>086.38500.0000.1080</v>
          </cell>
          <cell r="BZ1259">
            <v>25168.53</v>
          </cell>
        </row>
        <row r="1260">
          <cell r="F1260" t="str">
            <v>086.38700.0000.1080</v>
          </cell>
          <cell r="BZ1260">
            <v>-3642.75</v>
          </cell>
        </row>
        <row r="1261">
          <cell r="F1261" t="str">
            <v>086.38800.0000.1080</v>
          </cell>
          <cell r="BZ1261">
            <v>0</v>
          </cell>
        </row>
        <row r="1262">
          <cell r="F1262" t="str">
            <v>086.39000.0000.1080</v>
          </cell>
          <cell r="BZ1262">
            <v>-3304.2</v>
          </cell>
        </row>
        <row r="1263">
          <cell r="F1263" t="str">
            <v>086.39004.0000.1080</v>
          </cell>
          <cell r="BZ1263">
            <v>3442.45</v>
          </cell>
        </row>
        <row r="1264">
          <cell r="F1264" t="str">
            <v>086.39009.0000.1080</v>
          </cell>
          <cell r="BZ1264">
            <v>0</v>
          </cell>
        </row>
        <row r="1265">
          <cell r="F1265" t="str">
            <v>086.39009.0000.1110</v>
          </cell>
          <cell r="BZ1265">
            <v>-4219.28</v>
          </cell>
        </row>
        <row r="1266">
          <cell r="F1266" t="str">
            <v>086.39100.0000.1080</v>
          </cell>
          <cell r="BZ1266">
            <v>-66259.59</v>
          </cell>
        </row>
        <row r="1267">
          <cell r="F1267" t="str">
            <v>086.39101.0000.1080</v>
          </cell>
          <cell r="BZ1267">
            <v>0</v>
          </cell>
        </row>
        <row r="1268">
          <cell r="F1268" t="str">
            <v>086.39103.0000.1080</v>
          </cell>
          <cell r="BZ1268">
            <v>-12667.1</v>
          </cell>
        </row>
        <row r="1269">
          <cell r="F1269" t="str">
            <v>086.39200.0000.1080</v>
          </cell>
          <cell r="BZ1269">
            <v>28454.83</v>
          </cell>
        </row>
        <row r="1270">
          <cell r="F1270" t="str">
            <v>086.39300.0000.1080</v>
          </cell>
          <cell r="BZ1270">
            <v>-2.2737367544323206E-13</v>
          </cell>
        </row>
        <row r="1271">
          <cell r="F1271" t="str">
            <v>086.39400.0000.1080</v>
          </cell>
          <cell r="BZ1271">
            <v>39870.629999999997</v>
          </cell>
        </row>
        <row r="1272">
          <cell r="F1272" t="str">
            <v>086.39500.0000.1080</v>
          </cell>
          <cell r="BZ1272">
            <v>4000.78</v>
          </cell>
        </row>
        <row r="1273">
          <cell r="F1273" t="str">
            <v>086.39600.0000.1080</v>
          </cell>
          <cell r="BZ1273">
            <v>-7726.41</v>
          </cell>
        </row>
        <row r="1274">
          <cell r="F1274" t="str">
            <v>086.39603.0000.1080</v>
          </cell>
          <cell r="BZ1274">
            <v>2217.8200000000002</v>
          </cell>
        </row>
        <row r="1275">
          <cell r="F1275" t="str">
            <v>086.39604.0000.1080</v>
          </cell>
          <cell r="BZ1275">
            <v>-8906.02</v>
          </cell>
        </row>
        <row r="1276">
          <cell r="F1276" t="str">
            <v>086.39605.0000.1080</v>
          </cell>
          <cell r="BZ1276">
            <v>0</v>
          </cell>
        </row>
        <row r="1277">
          <cell r="F1277" t="str">
            <v>086.39700.0000.1080</v>
          </cell>
          <cell r="BZ1277">
            <v>3586.65</v>
          </cell>
        </row>
        <row r="1278">
          <cell r="F1278" t="str">
            <v>086.39701.0000.1080</v>
          </cell>
          <cell r="BZ1278">
            <v>-2687.73</v>
          </cell>
        </row>
        <row r="1279">
          <cell r="F1279" t="str">
            <v>086.39702.0000.1080</v>
          </cell>
          <cell r="BZ1279">
            <v>1060.6199999999999</v>
          </cell>
        </row>
        <row r="1280">
          <cell r="F1280" t="str">
            <v>086.39800.0000.1080</v>
          </cell>
          <cell r="BZ1280">
            <v>-362.5</v>
          </cell>
        </row>
        <row r="1281">
          <cell r="F1281" t="str">
            <v>086.39901.0000.1080</v>
          </cell>
          <cell r="BZ1281">
            <v>2086.38</v>
          </cell>
        </row>
        <row r="1282">
          <cell r="F1282" t="str">
            <v>086.39902.0000.1110</v>
          </cell>
          <cell r="BZ1282">
            <v>3442.92</v>
          </cell>
        </row>
        <row r="1283">
          <cell r="F1283" t="str">
            <v>086.39902.0000.1080</v>
          </cell>
          <cell r="BZ1283">
            <v>64.36</v>
          </cell>
        </row>
        <row r="1284">
          <cell r="F1284" t="str">
            <v>086.39905.0000.1080</v>
          </cell>
          <cell r="BZ1284">
            <v>0</v>
          </cell>
        </row>
        <row r="1285">
          <cell r="F1285" t="str">
            <v>086.39906.0000.1080</v>
          </cell>
          <cell r="BZ1285">
            <v>87411.55</v>
          </cell>
        </row>
        <row r="1286">
          <cell r="F1286" t="str">
            <v>086.39907.0000.1080</v>
          </cell>
          <cell r="BZ1286">
            <v>6458.48</v>
          </cell>
        </row>
        <row r="1287">
          <cell r="F1287" t="str">
            <v>086.39908.0000.1080</v>
          </cell>
          <cell r="BZ1287">
            <v>10436.99</v>
          </cell>
        </row>
        <row r="1288">
          <cell r="F1288" t="str">
            <v>088.39003.0000.1080</v>
          </cell>
          <cell r="BZ1288">
            <v>0</v>
          </cell>
        </row>
        <row r="1289">
          <cell r="F1289" t="str">
            <v>088.39100.0000.1080</v>
          </cell>
          <cell r="BZ1289">
            <v>101990.19</v>
          </cell>
        </row>
        <row r="1290">
          <cell r="F1290" t="str">
            <v>088.39101.0000.1080</v>
          </cell>
          <cell r="BZ1290">
            <v>0</v>
          </cell>
        </row>
        <row r="1291">
          <cell r="F1291" t="str">
            <v>088.39103.0000.1080</v>
          </cell>
          <cell r="BZ1291">
            <v>0</v>
          </cell>
        </row>
        <row r="1292">
          <cell r="F1292" t="str">
            <v>088.39200.0000.1080</v>
          </cell>
          <cell r="BZ1292">
            <v>104458.06</v>
          </cell>
        </row>
        <row r="1293">
          <cell r="F1293" t="str">
            <v>088.39300.0000.1080</v>
          </cell>
          <cell r="BZ1293">
            <v>0</v>
          </cell>
        </row>
        <row r="1294">
          <cell r="F1294" t="str">
            <v>088.39400.0000.1080</v>
          </cell>
          <cell r="BZ1294">
            <v>37968.07</v>
          </cell>
        </row>
        <row r="1295">
          <cell r="F1295" t="str">
            <v>088.39500.0000.1080</v>
          </cell>
          <cell r="BZ1295">
            <v>0</v>
          </cell>
        </row>
        <row r="1296">
          <cell r="F1296" t="str">
            <v>088.39600.0000.1080</v>
          </cell>
          <cell r="BZ1296">
            <v>928.33</v>
          </cell>
        </row>
        <row r="1297">
          <cell r="F1297" t="str">
            <v>088.39700.0000.1080</v>
          </cell>
          <cell r="BZ1297">
            <v>14403.21</v>
          </cell>
        </row>
        <row r="1298">
          <cell r="F1298" t="str">
            <v>088.39701.0000.1080</v>
          </cell>
          <cell r="BZ1298">
            <v>1687.84</v>
          </cell>
        </row>
        <row r="1299">
          <cell r="F1299" t="str">
            <v>088.39702.0000.1080</v>
          </cell>
          <cell r="BZ1299">
            <v>0</v>
          </cell>
        </row>
        <row r="1300">
          <cell r="F1300" t="str">
            <v>088.39800.0000.1080</v>
          </cell>
          <cell r="BZ1300">
            <v>0</v>
          </cell>
        </row>
        <row r="1301">
          <cell r="F1301" t="str">
            <v>088.39906.0000.1080</v>
          </cell>
          <cell r="BZ1301">
            <v>0</v>
          </cell>
        </row>
        <row r="1302">
          <cell r="F1302" t="str">
            <v>088.39906.0000.1110</v>
          </cell>
          <cell r="BZ1302">
            <v>12462.84</v>
          </cell>
        </row>
        <row r="1303">
          <cell r="F1303" t="str">
            <v>088.39907.0000.1080</v>
          </cell>
          <cell r="BZ1303">
            <v>0</v>
          </cell>
        </row>
        <row r="1304">
          <cell r="F1304" t="str">
            <v>088.39907.0000.1110</v>
          </cell>
          <cell r="BZ1304">
            <v>3364.48</v>
          </cell>
        </row>
        <row r="1305">
          <cell r="F1305" t="str">
            <v>090.38900.0000.1080</v>
          </cell>
          <cell r="BZ1305">
            <v>0</v>
          </cell>
        </row>
        <row r="1306">
          <cell r="F1306" t="str">
            <v>090.39000.0000.1080</v>
          </cell>
          <cell r="BZ1306">
            <v>0</v>
          </cell>
        </row>
        <row r="1307">
          <cell r="F1307" t="str">
            <v>090.39001.0000.1080</v>
          </cell>
          <cell r="BZ1307">
            <v>0</v>
          </cell>
        </row>
        <row r="1308">
          <cell r="F1308" t="str">
            <v>090.39100.0000.1080</v>
          </cell>
          <cell r="BZ1308">
            <v>19258.22</v>
          </cell>
        </row>
        <row r="1309">
          <cell r="F1309" t="str">
            <v>090.39101.0000.1080</v>
          </cell>
          <cell r="BZ1309">
            <v>398.82</v>
          </cell>
        </row>
        <row r="1310">
          <cell r="F1310" t="str">
            <v>090.39103.0000.1080</v>
          </cell>
          <cell r="BZ1310">
            <v>-13105.64</v>
          </cell>
        </row>
        <row r="1311">
          <cell r="F1311" t="str">
            <v>090.39200.0000.1080</v>
          </cell>
          <cell r="BZ1311">
            <v>0</v>
          </cell>
        </row>
        <row r="1312">
          <cell r="F1312" t="str">
            <v>090.39300.0000.1080</v>
          </cell>
          <cell r="BZ1312">
            <v>0</v>
          </cell>
        </row>
        <row r="1313">
          <cell r="F1313" t="str">
            <v>090.39400.0000.1080</v>
          </cell>
          <cell r="BZ1313">
            <v>0</v>
          </cell>
        </row>
        <row r="1314">
          <cell r="F1314" t="str">
            <v>090.39500.0000.1080</v>
          </cell>
          <cell r="BZ1314">
            <v>0</v>
          </cell>
        </row>
        <row r="1315">
          <cell r="F1315" t="str">
            <v>090.39600.0000.1080</v>
          </cell>
          <cell r="BZ1315">
            <v>0</v>
          </cell>
        </row>
        <row r="1316">
          <cell r="F1316" t="str">
            <v>090.39700.0000.1080</v>
          </cell>
          <cell r="BZ1316">
            <v>14954.74</v>
          </cell>
        </row>
        <row r="1317">
          <cell r="F1317" t="str">
            <v>090.39701.0000.1080</v>
          </cell>
          <cell r="BZ1317">
            <v>0</v>
          </cell>
        </row>
        <row r="1318">
          <cell r="F1318" t="str">
            <v>090.39702.0000.1080</v>
          </cell>
          <cell r="BZ1318">
            <v>0</v>
          </cell>
        </row>
        <row r="1319">
          <cell r="F1319" t="str">
            <v>090.39800.0000.1080</v>
          </cell>
          <cell r="BZ1319">
            <v>231.66</v>
          </cell>
        </row>
        <row r="1320">
          <cell r="F1320" t="str">
            <v>090.39900.0000.1080</v>
          </cell>
          <cell r="BZ1320">
            <v>0</v>
          </cell>
        </row>
        <row r="1321">
          <cell r="F1321" t="str">
            <v>090.39906.0000.1080</v>
          </cell>
          <cell r="BZ1321">
            <v>0</v>
          </cell>
        </row>
        <row r="1322">
          <cell r="F1322" t="str">
            <v>090.39906.0000.1110</v>
          </cell>
          <cell r="BZ1322">
            <v>7873.25</v>
          </cell>
        </row>
        <row r="1323">
          <cell r="F1323" t="str">
            <v>091.30100.0000.1080</v>
          </cell>
          <cell r="BZ1323">
            <v>0</v>
          </cell>
        </row>
        <row r="1324">
          <cell r="F1324" t="str">
            <v>091.30300.0000.1080</v>
          </cell>
          <cell r="BZ1324">
            <v>277.39</v>
          </cell>
        </row>
        <row r="1325">
          <cell r="F1325" t="str">
            <v>091.37600.0000.1080</v>
          </cell>
          <cell r="BZ1325">
            <v>0</v>
          </cell>
        </row>
        <row r="1326">
          <cell r="F1326" t="str">
            <v>091.37601.0000.1080</v>
          </cell>
          <cell r="BZ1326">
            <v>0</v>
          </cell>
        </row>
        <row r="1327">
          <cell r="F1327" t="str">
            <v>091.37602.0000.1080</v>
          </cell>
          <cell r="BZ1327">
            <v>0</v>
          </cell>
        </row>
        <row r="1328">
          <cell r="F1328" t="str">
            <v>091.39001.0000.1080</v>
          </cell>
          <cell r="BZ1328">
            <v>9721.09</v>
          </cell>
        </row>
        <row r="1329">
          <cell r="F1329" t="str">
            <v>091.39002.0000.1080</v>
          </cell>
          <cell r="BZ1329">
            <v>0</v>
          </cell>
        </row>
        <row r="1330">
          <cell r="F1330" t="str">
            <v>091.39003.0000.1080</v>
          </cell>
          <cell r="BZ1330">
            <v>0</v>
          </cell>
        </row>
        <row r="1331">
          <cell r="F1331" t="str">
            <v>091.39004.0000.1080</v>
          </cell>
          <cell r="BZ1331">
            <v>5771</v>
          </cell>
        </row>
        <row r="1332">
          <cell r="F1332" t="str">
            <v>091.39009.0000.1110</v>
          </cell>
          <cell r="BZ1332">
            <v>47943.32</v>
          </cell>
        </row>
        <row r="1333">
          <cell r="F1333" t="str">
            <v>091.39100.0000.1080</v>
          </cell>
          <cell r="BZ1333">
            <v>1236184.3999999999</v>
          </cell>
        </row>
        <row r="1334">
          <cell r="F1334" t="str">
            <v>091.39101.0000.1080</v>
          </cell>
          <cell r="BZ1334">
            <v>0</v>
          </cell>
        </row>
        <row r="1335">
          <cell r="F1335" t="str">
            <v>091.39103.0000.1080</v>
          </cell>
          <cell r="BZ1335">
            <v>46787.9</v>
          </cell>
        </row>
        <row r="1336">
          <cell r="F1336" t="str">
            <v>091.39200.0000.1080</v>
          </cell>
          <cell r="BZ1336">
            <v>77891.67</v>
          </cell>
        </row>
        <row r="1337">
          <cell r="F1337" t="str">
            <v>091.39300.0000.1080</v>
          </cell>
          <cell r="BZ1337">
            <v>6277.09</v>
          </cell>
        </row>
        <row r="1338">
          <cell r="F1338" t="str">
            <v>091.39400.0000.1080</v>
          </cell>
          <cell r="BZ1338">
            <v>29290.84</v>
          </cell>
        </row>
        <row r="1339">
          <cell r="F1339" t="str">
            <v>091.39500.0000.1080</v>
          </cell>
          <cell r="BZ1339">
            <v>0</v>
          </cell>
        </row>
        <row r="1340">
          <cell r="F1340" t="str">
            <v>091.39600.0000.1080</v>
          </cell>
          <cell r="BZ1340">
            <v>7824.24</v>
          </cell>
        </row>
        <row r="1341">
          <cell r="F1341" t="str">
            <v>091.39700.0000.1080</v>
          </cell>
          <cell r="BZ1341">
            <v>80746.539999999994</v>
          </cell>
        </row>
        <row r="1342">
          <cell r="F1342" t="str">
            <v>091.39701.0000.1080</v>
          </cell>
          <cell r="BZ1342">
            <v>0</v>
          </cell>
        </row>
        <row r="1343">
          <cell r="F1343" t="str">
            <v>091.39702.0000.1080</v>
          </cell>
          <cell r="BZ1343">
            <v>0</v>
          </cell>
        </row>
        <row r="1344">
          <cell r="F1344" t="str">
            <v>091.39800.0000.1080</v>
          </cell>
          <cell r="BZ1344">
            <v>94335.21</v>
          </cell>
        </row>
        <row r="1345">
          <cell r="F1345" t="str">
            <v>091.39900.0000.1080</v>
          </cell>
          <cell r="BZ1345">
            <v>2913.36</v>
          </cell>
        </row>
        <row r="1346">
          <cell r="F1346" t="str">
            <v>091.39900.0000.1110</v>
          </cell>
          <cell r="BZ1346">
            <v>25606.02</v>
          </cell>
        </row>
        <row r="1347">
          <cell r="F1347" t="str">
            <v>091.39901.0000.1080</v>
          </cell>
          <cell r="BZ1347">
            <v>42712.45</v>
          </cell>
        </row>
        <row r="1348">
          <cell r="F1348" t="str">
            <v>091.39902.0000.1110</v>
          </cell>
          <cell r="BZ1348">
            <v>11517.21</v>
          </cell>
        </row>
        <row r="1349">
          <cell r="F1349" t="str">
            <v>091.39903.0000.1080</v>
          </cell>
          <cell r="BZ1349">
            <v>142257.95000000001</v>
          </cell>
        </row>
        <row r="1350">
          <cell r="F1350" t="str">
            <v>091.39904.0000.1080</v>
          </cell>
          <cell r="BZ1350">
            <v>0</v>
          </cell>
        </row>
        <row r="1351">
          <cell r="F1351" t="str">
            <v>091.39906.0000.1080</v>
          </cell>
          <cell r="BZ1351">
            <v>17053.439999999999</v>
          </cell>
        </row>
        <row r="1352">
          <cell r="F1352" t="str">
            <v>091.39906.0000.1110</v>
          </cell>
          <cell r="BZ1352">
            <v>111604.92</v>
          </cell>
        </row>
        <row r="1353">
          <cell r="F1353" t="str">
            <v>091.39907.0000.1080</v>
          </cell>
          <cell r="BZ1353">
            <v>-31743.599999999999</v>
          </cell>
        </row>
        <row r="1354">
          <cell r="F1354" t="str">
            <v>091.39907.0000.1110</v>
          </cell>
          <cell r="BZ1354">
            <v>119940.19</v>
          </cell>
        </row>
        <row r="1355">
          <cell r="F1355" t="str">
            <v>091.39908.0000.1080</v>
          </cell>
          <cell r="BZ1355">
            <v>0</v>
          </cell>
        </row>
        <row r="1356">
          <cell r="F1356" t="str">
            <v>091.39908.0000.1110</v>
          </cell>
          <cell r="BZ1356">
            <v>1782414.25</v>
          </cell>
        </row>
        <row r="1357">
          <cell r="F1357" t="str">
            <v>091.39924.0000.1080</v>
          </cell>
          <cell r="BZ1357">
            <v>0</v>
          </cell>
        </row>
        <row r="1358">
          <cell r="F1358" t="str">
            <v>091.39924.0000.1080</v>
          </cell>
          <cell r="BZ1358">
            <v>0</v>
          </cell>
        </row>
        <row r="1359">
          <cell r="F1359" t="str">
            <v>092.00000.0000.1080</v>
          </cell>
          <cell r="BZ1359">
            <v>20368.28</v>
          </cell>
        </row>
        <row r="1360">
          <cell r="F1360" t="str">
            <v>092.30100.0000.1080</v>
          </cell>
          <cell r="BZ1360">
            <v>0</v>
          </cell>
        </row>
        <row r="1361">
          <cell r="F1361" t="str">
            <v>092.30200.0000.1080</v>
          </cell>
          <cell r="BZ1361">
            <v>87004.3</v>
          </cell>
        </row>
        <row r="1362">
          <cell r="F1362" t="str">
            <v>092.30300.0000.1080</v>
          </cell>
          <cell r="BZ1362">
            <v>4.42</v>
          </cell>
        </row>
        <row r="1363">
          <cell r="F1363" t="str">
            <v>092.30400.0000.1080</v>
          </cell>
          <cell r="BZ1363">
            <v>-26500.1</v>
          </cell>
        </row>
        <row r="1364">
          <cell r="F1364" t="str">
            <v>092.30500.0000.1080</v>
          </cell>
          <cell r="BZ1364">
            <v>-724.38000000000102</v>
          </cell>
        </row>
        <row r="1365">
          <cell r="F1365" t="str">
            <v>092.31100.0000.1080</v>
          </cell>
          <cell r="BZ1365">
            <v>0</v>
          </cell>
        </row>
        <row r="1366">
          <cell r="F1366" t="str">
            <v>092.31900.0000.1080</v>
          </cell>
          <cell r="BZ1366">
            <v>-103398.11</v>
          </cell>
        </row>
        <row r="1367">
          <cell r="F1367" t="str">
            <v>092.36500.0000.1080</v>
          </cell>
          <cell r="BZ1367">
            <v>16694.919999999998</v>
          </cell>
        </row>
        <row r="1368">
          <cell r="F1368" t="str">
            <v>092.36520.0000.1080</v>
          </cell>
          <cell r="BZ1368">
            <v>32806.85</v>
          </cell>
        </row>
        <row r="1369">
          <cell r="F1369" t="str">
            <v>092.36600.0000.1080</v>
          </cell>
          <cell r="BZ1369">
            <v>534.04999999999995</v>
          </cell>
        </row>
        <row r="1370">
          <cell r="F1370" t="str">
            <v>092.36601.0000.1080</v>
          </cell>
          <cell r="BZ1370">
            <v>0</v>
          </cell>
        </row>
        <row r="1371">
          <cell r="F1371" t="str">
            <v>092.36602.0000.1080</v>
          </cell>
          <cell r="BZ1371">
            <v>0</v>
          </cell>
        </row>
        <row r="1372">
          <cell r="F1372" t="str">
            <v>092.36700.0000.1080</v>
          </cell>
          <cell r="BZ1372">
            <v>0</v>
          </cell>
        </row>
        <row r="1373">
          <cell r="F1373" t="str">
            <v>092.36701.0000.1080</v>
          </cell>
          <cell r="BZ1373">
            <v>664013.39</v>
          </cell>
        </row>
        <row r="1374">
          <cell r="F1374" t="str">
            <v>092.36900.0000.1080</v>
          </cell>
          <cell r="BZ1374">
            <v>105351.09</v>
          </cell>
        </row>
        <row r="1375">
          <cell r="F1375" t="str">
            <v>092.37400.0000.1080</v>
          </cell>
          <cell r="BZ1375">
            <v>50706.91</v>
          </cell>
        </row>
        <row r="1376">
          <cell r="F1376" t="str">
            <v>092.37402.0000.1080</v>
          </cell>
          <cell r="BZ1376">
            <v>0</v>
          </cell>
        </row>
        <row r="1377">
          <cell r="F1377" t="str">
            <v>092.37500.0000.1080</v>
          </cell>
          <cell r="BZ1377">
            <v>2148.8000000000002</v>
          </cell>
        </row>
        <row r="1378">
          <cell r="F1378" t="str">
            <v>092.37501.0000.1080</v>
          </cell>
          <cell r="BZ1378">
            <v>0</v>
          </cell>
        </row>
        <row r="1379">
          <cell r="F1379" t="str">
            <v>092.37600.0000.1080</v>
          </cell>
          <cell r="BZ1379">
            <v>-67673.17</v>
          </cell>
        </row>
        <row r="1380">
          <cell r="F1380" t="str">
            <v>092.37601.0000.1080</v>
          </cell>
          <cell r="BZ1380">
            <v>4342126.24</v>
          </cell>
        </row>
        <row r="1381">
          <cell r="F1381" t="str">
            <v>092.37602.0000.1080</v>
          </cell>
          <cell r="BZ1381">
            <v>2283889.83</v>
          </cell>
        </row>
        <row r="1382">
          <cell r="F1382" t="str">
            <v>092.37800.0000.1080</v>
          </cell>
          <cell r="BZ1382">
            <v>393602.24</v>
          </cell>
        </row>
        <row r="1383">
          <cell r="F1383" t="str">
            <v>092.37900.0000.1080</v>
          </cell>
          <cell r="BZ1383">
            <v>36231.379999999997</v>
          </cell>
        </row>
        <row r="1384">
          <cell r="F1384" t="str">
            <v>092.37903.0000.1080</v>
          </cell>
          <cell r="BZ1384">
            <v>0</v>
          </cell>
        </row>
        <row r="1385">
          <cell r="F1385" t="str">
            <v>092.38000.0000.1080</v>
          </cell>
          <cell r="BZ1385">
            <v>5481625.5</v>
          </cell>
        </row>
        <row r="1386">
          <cell r="F1386" t="str">
            <v>092.38100.0000.1080</v>
          </cell>
          <cell r="BZ1386">
            <v>951861.71</v>
          </cell>
        </row>
        <row r="1387">
          <cell r="F1387" t="str">
            <v>092.38200.0000.1080</v>
          </cell>
          <cell r="BZ1387">
            <v>1290482.8400000001</v>
          </cell>
        </row>
        <row r="1388">
          <cell r="F1388" t="str">
            <v>092.38300.0000.1080</v>
          </cell>
          <cell r="BZ1388">
            <v>413433.93</v>
          </cell>
        </row>
        <row r="1389">
          <cell r="F1389" t="str">
            <v>092.38500.0000.1080</v>
          </cell>
          <cell r="BZ1389">
            <v>32719.29</v>
          </cell>
        </row>
        <row r="1390">
          <cell r="F1390" t="str">
            <v>092.38600.0000.1080</v>
          </cell>
          <cell r="BZ1390">
            <v>0</v>
          </cell>
        </row>
        <row r="1391">
          <cell r="F1391" t="str">
            <v>092.38700.0000.1080</v>
          </cell>
          <cell r="BZ1391">
            <v>5976.71</v>
          </cell>
        </row>
        <row r="1392">
          <cell r="F1392" t="str">
            <v>092.38900.0000.1080</v>
          </cell>
          <cell r="BZ1392">
            <v>86478.63</v>
          </cell>
        </row>
        <row r="1393">
          <cell r="F1393" t="str">
            <v>092.39000.0000.1080</v>
          </cell>
          <cell r="BZ1393">
            <v>541106.38</v>
          </cell>
        </row>
        <row r="1394">
          <cell r="F1394" t="str">
            <v>092.39001.0000.1080</v>
          </cell>
          <cell r="BZ1394">
            <v>46703.59</v>
          </cell>
        </row>
        <row r="1395">
          <cell r="F1395" t="str">
            <v>092.39003.0000.1110</v>
          </cell>
          <cell r="BZ1395">
            <v>189025.55</v>
          </cell>
        </row>
        <row r="1396">
          <cell r="F1396" t="str">
            <v>092.39100.0000.1080</v>
          </cell>
          <cell r="BZ1396">
            <v>61735.46</v>
          </cell>
        </row>
        <row r="1397">
          <cell r="F1397" t="str">
            <v>092.39200.0000.1080</v>
          </cell>
          <cell r="BZ1397">
            <v>222006.97</v>
          </cell>
        </row>
        <row r="1398">
          <cell r="F1398" t="str">
            <v>092.39300.0000.1080</v>
          </cell>
          <cell r="BZ1398">
            <v>9863.27</v>
          </cell>
        </row>
        <row r="1399">
          <cell r="F1399" t="str">
            <v>092.39400.0000.1080</v>
          </cell>
          <cell r="BZ1399">
            <v>204563.64</v>
          </cell>
        </row>
        <row r="1400">
          <cell r="F1400" t="str">
            <v>092.39500.0000.1080</v>
          </cell>
          <cell r="BZ1400">
            <v>-269.35000000000002</v>
          </cell>
        </row>
        <row r="1401">
          <cell r="F1401" t="str">
            <v>092.39600.0000.1080</v>
          </cell>
          <cell r="BZ1401">
            <v>50431.98</v>
          </cell>
        </row>
        <row r="1402">
          <cell r="F1402" t="str">
            <v>092.39603.0000.1080</v>
          </cell>
          <cell r="BZ1402">
            <v>13423.79</v>
          </cell>
        </row>
        <row r="1403">
          <cell r="F1403" t="str">
            <v>092.39604.0000.1080</v>
          </cell>
          <cell r="BZ1403">
            <v>64001.46</v>
          </cell>
        </row>
        <row r="1404">
          <cell r="F1404" t="str">
            <v>092.39605.0000.1080</v>
          </cell>
          <cell r="BZ1404">
            <v>1132.72</v>
          </cell>
        </row>
        <row r="1405">
          <cell r="F1405" t="str">
            <v>092.39700.0000.1080</v>
          </cell>
          <cell r="BZ1405">
            <v>10155.42</v>
          </cell>
        </row>
        <row r="1406">
          <cell r="F1406" t="str">
            <v>092.39701.0000.1080</v>
          </cell>
          <cell r="BZ1406">
            <v>33333.25</v>
          </cell>
        </row>
        <row r="1407">
          <cell r="F1407" t="str">
            <v>092.39800.0000.1080</v>
          </cell>
          <cell r="BZ1407">
            <v>3938.86</v>
          </cell>
        </row>
        <row r="1408">
          <cell r="F1408" t="str">
            <v>092.39906.0000.1080</v>
          </cell>
          <cell r="BZ1408">
            <v>2744.74</v>
          </cell>
        </row>
        <row r="1409">
          <cell r="F1409" t="str">
            <v>092.39906.0000.1110</v>
          </cell>
          <cell r="BZ1409">
            <v>153962.97</v>
          </cell>
        </row>
        <row r="1410">
          <cell r="F1410" t="str">
            <v>092.39907.0000.1080</v>
          </cell>
          <cell r="BZ1410">
            <v>888.48</v>
          </cell>
        </row>
        <row r="1411">
          <cell r="F1411" t="str">
            <v>092.39907.0000.1110</v>
          </cell>
          <cell r="BZ1411">
            <v>51531.58</v>
          </cell>
        </row>
        <row r="1412">
          <cell r="F1412" t="str">
            <v>093.00000.0000.1080</v>
          </cell>
          <cell r="BZ1412">
            <v>136807.44</v>
          </cell>
        </row>
        <row r="1413">
          <cell r="F1413" t="str">
            <v>093.30100.0000.1080</v>
          </cell>
          <cell r="BZ1413">
            <v>0</v>
          </cell>
        </row>
        <row r="1414">
          <cell r="F1414" t="str">
            <v>093.30200.0000.1080</v>
          </cell>
          <cell r="BZ1414">
            <v>217031.62</v>
          </cell>
        </row>
        <row r="1415">
          <cell r="F1415" t="str">
            <v>093.30300.0000.1080</v>
          </cell>
          <cell r="BZ1415">
            <v>0</v>
          </cell>
        </row>
        <row r="1416">
          <cell r="F1416" t="str">
            <v>093.30400.0000.1080</v>
          </cell>
          <cell r="BZ1416">
            <v>7044.09</v>
          </cell>
        </row>
        <row r="1417">
          <cell r="F1417" t="str">
            <v>093.30500.0000.1080</v>
          </cell>
          <cell r="BZ1417">
            <v>1128.21</v>
          </cell>
        </row>
        <row r="1418">
          <cell r="F1418" t="str">
            <v>093.31900.0000.1080</v>
          </cell>
          <cell r="BZ1418">
            <v>-227483.74</v>
          </cell>
        </row>
        <row r="1419">
          <cell r="F1419" t="str">
            <v>093.36510.0000.1080</v>
          </cell>
          <cell r="BZ1419">
            <v>729628.74</v>
          </cell>
        </row>
        <row r="1420">
          <cell r="F1420" t="str">
            <v>093.36520.0000.1080</v>
          </cell>
          <cell r="BZ1420">
            <v>34978.17</v>
          </cell>
        </row>
        <row r="1421">
          <cell r="F1421" t="str">
            <v>093.36600.0000.1080</v>
          </cell>
          <cell r="BZ1421">
            <v>1100.31</v>
          </cell>
        </row>
        <row r="1422">
          <cell r="F1422" t="str">
            <v>093.36601.0000.1080</v>
          </cell>
          <cell r="BZ1422">
            <v>0</v>
          </cell>
        </row>
        <row r="1423">
          <cell r="F1423" t="str">
            <v>093.36602.0000.1080</v>
          </cell>
          <cell r="BZ1423">
            <v>-5.999999999994543E-2</v>
          </cell>
        </row>
        <row r="1424">
          <cell r="F1424" t="str">
            <v>093.36700.0000.1080</v>
          </cell>
          <cell r="BZ1424">
            <v>0</v>
          </cell>
        </row>
        <row r="1425">
          <cell r="F1425" t="str">
            <v>093.36701.0000.1080</v>
          </cell>
          <cell r="BZ1425">
            <v>1953272.5</v>
          </cell>
        </row>
        <row r="1426">
          <cell r="F1426" t="str">
            <v>093.36900.0000.1080</v>
          </cell>
          <cell r="BZ1426">
            <v>333664.40999999997</v>
          </cell>
        </row>
        <row r="1427">
          <cell r="F1427" t="str">
            <v>093.37400.0000.1080</v>
          </cell>
          <cell r="BZ1427">
            <v>535518.34</v>
          </cell>
        </row>
        <row r="1428">
          <cell r="F1428" t="str">
            <v>093.37402.0000.1080</v>
          </cell>
          <cell r="BZ1428">
            <v>0</v>
          </cell>
        </row>
        <row r="1429">
          <cell r="F1429" t="str">
            <v>093.37500.0000.1080</v>
          </cell>
          <cell r="BZ1429">
            <v>228930.09</v>
          </cell>
        </row>
        <row r="1430">
          <cell r="F1430" t="str">
            <v>093.37501.0000.1080</v>
          </cell>
          <cell r="BZ1430">
            <v>0</v>
          </cell>
        </row>
        <row r="1431">
          <cell r="F1431" t="str">
            <v>093.37600.0000.1080</v>
          </cell>
          <cell r="BZ1431">
            <v>115532.09</v>
          </cell>
        </row>
        <row r="1432">
          <cell r="F1432" t="str">
            <v>093.37601.0000.1080</v>
          </cell>
          <cell r="BZ1432">
            <v>13766612.510000002</v>
          </cell>
        </row>
        <row r="1433">
          <cell r="F1433" t="str">
            <v>093.37602.0000.1080</v>
          </cell>
          <cell r="BZ1433">
            <v>48608088.539999999</v>
          </cell>
        </row>
        <row r="1434">
          <cell r="F1434" t="str">
            <v>093.37800.0000.1080</v>
          </cell>
          <cell r="BZ1434">
            <v>3245579.35</v>
          </cell>
        </row>
        <row r="1435">
          <cell r="F1435" t="str">
            <v>093.37900.0000.1080</v>
          </cell>
          <cell r="BZ1435">
            <v>666698.31000000006</v>
          </cell>
        </row>
        <row r="1436">
          <cell r="F1436" t="str">
            <v>093.37903.0000.1080</v>
          </cell>
          <cell r="BZ1436">
            <v>0</v>
          </cell>
        </row>
        <row r="1437">
          <cell r="F1437" t="str">
            <v>093.37905.0000.1080</v>
          </cell>
          <cell r="BZ1437">
            <v>0</v>
          </cell>
        </row>
        <row r="1438">
          <cell r="F1438" t="str">
            <v>093.38000.0000.1080</v>
          </cell>
          <cell r="BZ1438">
            <v>24953335.389999997</v>
          </cell>
        </row>
        <row r="1439">
          <cell r="F1439" t="str">
            <v>093.38100.0000.1080</v>
          </cell>
          <cell r="BZ1439">
            <v>5640843.3899999997</v>
          </cell>
        </row>
        <row r="1440">
          <cell r="F1440" t="str">
            <v>093.38200.0000.1080</v>
          </cell>
          <cell r="BZ1440">
            <v>6712598.9099999992</v>
          </cell>
        </row>
        <row r="1441">
          <cell r="F1441" t="str">
            <v>093.38300.0000.1080</v>
          </cell>
          <cell r="BZ1441">
            <v>1643158.08</v>
          </cell>
        </row>
        <row r="1442">
          <cell r="F1442" t="str">
            <v>093.38500.0000.1080</v>
          </cell>
          <cell r="BZ1442">
            <v>26160.11</v>
          </cell>
        </row>
        <row r="1443">
          <cell r="F1443" t="str">
            <v>093.38600.0000.1080</v>
          </cell>
          <cell r="BZ1443">
            <v>0</v>
          </cell>
        </row>
        <row r="1444">
          <cell r="F1444" t="str">
            <v>093.38700.0000.1080</v>
          </cell>
          <cell r="BZ1444">
            <v>126.63</v>
          </cell>
        </row>
        <row r="1445">
          <cell r="F1445" t="str">
            <v>093.38900.0000.1080</v>
          </cell>
          <cell r="BZ1445">
            <v>10050.89</v>
          </cell>
        </row>
        <row r="1446">
          <cell r="F1446" t="str">
            <v>093.39000.0000.1080</v>
          </cell>
          <cell r="BZ1446">
            <v>324169.8</v>
          </cell>
        </row>
        <row r="1447">
          <cell r="F1447" t="str">
            <v>093.39003.0000.1110</v>
          </cell>
          <cell r="BZ1447">
            <v>17678.95</v>
          </cell>
        </row>
        <row r="1448">
          <cell r="F1448" t="str">
            <v>093.39003.0000.1080</v>
          </cell>
          <cell r="BZ1448">
            <v>410.65</v>
          </cell>
        </row>
        <row r="1449">
          <cell r="F1449" t="str">
            <v>093.39009.0000.1110</v>
          </cell>
          <cell r="BZ1449">
            <v>385816.69</v>
          </cell>
        </row>
        <row r="1450">
          <cell r="F1450" t="str">
            <v>093.39100.0000.1080</v>
          </cell>
          <cell r="BZ1450">
            <v>241133.69</v>
          </cell>
        </row>
        <row r="1451">
          <cell r="F1451" t="str">
            <v>093.39200.0000.1080</v>
          </cell>
          <cell r="BZ1451">
            <v>1106020.6399999999</v>
          </cell>
        </row>
        <row r="1452">
          <cell r="F1452" t="str">
            <v>093.39300.0000.1080</v>
          </cell>
          <cell r="BZ1452">
            <v>23487.02</v>
          </cell>
        </row>
        <row r="1453">
          <cell r="F1453" t="str">
            <v>093.39400.0000.1080</v>
          </cell>
          <cell r="BZ1453">
            <v>-3628.0000000000509</v>
          </cell>
        </row>
        <row r="1454">
          <cell r="F1454" t="str">
            <v>093.39600.0000.1080</v>
          </cell>
          <cell r="BZ1454">
            <v>630692.47</v>
          </cell>
        </row>
        <row r="1455">
          <cell r="F1455" t="str">
            <v>093.39603.0000.1080</v>
          </cell>
          <cell r="BZ1455">
            <v>141595.93</v>
          </cell>
        </row>
        <row r="1456">
          <cell r="F1456" t="str">
            <v>093.39604.0000.1080</v>
          </cell>
          <cell r="BZ1456">
            <v>9539.1</v>
          </cell>
        </row>
        <row r="1457">
          <cell r="F1457" t="str">
            <v>093.39605.0000.1080</v>
          </cell>
          <cell r="BZ1457">
            <v>1018.79</v>
          </cell>
        </row>
        <row r="1458">
          <cell r="F1458" t="str">
            <v>093.39700.0000.1080</v>
          </cell>
          <cell r="BZ1458">
            <v>106384.89</v>
          </cell>
        </row>
        <row r="1459">
          <cell r="F1459" t="str">
            <v>093.39701.0000.1080</v>
          </cell>
          <cell r="BZ1459">
            <v>98166.87</v>
          </cell>
        </row>
        <row r="1460">
          <cell r="F1460" t="str">
            <v>093.39702.0000.1080</v>
          </cell>
          <cell r="BZ1460">
            <v>74388.62</v>
          </cell>
        </row>
        <row r="1461">
          <cell r="F1461" t="str">
            <v>093.39705.0000.1080</v>
          </cell>
          <cell r="BZ1461">
            <v>14488.98</v>
          </cell>
        </row>
        <row r="1462">
          <cell r="F1462" t="str">
            <v>093.39800.0000.1080</v>
          </cell>
          <cell r="BZ1462">
            <v>31628.41</v>
          </cell>
        </row>
        <row r="1463">
          <cell r="F1463" t="str">
            <v>093.39900.0000.1110</v>
          </cell>
          <cell r="BZ1463">
            <v>6733.18</v>
          </cell>
        </row>
        <row r="1464">
          <cell r="F1464" t="str">
            <v>093.39900.0000.1080</v>
          </cell>
          <cell r="BZ1464">
            <v>285.5</v>
          </cell>
        </row>
        <row r="1465">
          <cell r="F1465" t="str">
            <v>093.39901.0000.1080</v>
          </cell>
          <cell r="BZ1465">
            <v>871.53</v>
          </cell>
        </row>
        <row r="1466">
          <cell r="F1466" t="str">
            <v>093.39906.0000.1080</v>
          </cell>
          <cell r="BZ1466">
            <v>0</v>
          </cell>
        </row>
        <row r="1467">
          <cell r="F1467" t="str">
            <v>093.39906.0000.1110</v>
          </cell>
          <cell r="BZ1467">
            <v>1212542.52</v>
          </cell>
        </row>
        <row r="1468">
          <cell r="F1468" t="str">
            <v>093.39907.0000.1080</v>
          </cell>
          <cell r="BZ1468">
            <v>0</v>
          </cell>
        </row>
        <row r="1469">
          <cell r="F1469" t="str">
            <v>093.39907.0000.1110</v>
          </cell>
          <cell r="BZ1469">
            <v>487699.65</v>
          </cell>
        </row>
        <row r="1470">
          <cell r="F1470" t="str">
            <v>094.36510.0000.1080</v>
          </cell>
          <cell r="BZ1470">
            <v>0</v>
          </cell>
        </row>
        <row r="1471">
          <cell r="F1471" t="str">
            <v>094.36520.0000.1080</v>
          </cell>
          <cell r="BZ1471">
            <v>0</v>
          </cell>
        </row>
        <row r="1472">
          <cell r="F1472" t="str">
            <v>094.36601.0000.1080</v>
          </cell>
          <cell r="BZ1472">
            <v>0</v>
          </cell>
        </row>
        <row r="1473">
          <cell r="F1473" t="str">
            <v>094.36602.0000.1080</v>
          </cell>
          <cell r="BZ1473">
            <v>0</v>
          </cell>
        </row>
        <row r="1474">
          <cell r="F1474" t="str">
            <v>094.36700.0000.1080</v>
          </cell>
          <cell r="BZ1474">
            <v>0</v>
          </cell>
        </row>
        <row r="1475">
          <cell r="F1475" t="str">
            <v>094.36701.0000.1080</v>
          </cell>
          <cell r="BZ1475">
            <v>0</v>
          </cell>
        </row>
        <row r="1476">
          <cell r="F1476" t="str">
            <v>094.36900.0000.1080</v>
          </cell>
          <cell r="BZ1476">
            <v>0</v>
          </cell>
        </row>
        <row r="1477">
          <cell r="F1477" t="str">
            <v>094.37402.0000.1080</v>
          </cell>
          <cell r="BZ1477">
            <v>0</v>
          </cell>
        </row>
        <row r="1478">
          <cell r="F1478" t="str">
            <v>094.37500.0000.1080</v>
          </cell>
          <cell r="BZ1478">
            <v>3.5527136788005009E-14</v>
          </cell>
        </row>
        <row r="1479">
          <cell r="F1479" t="str">
            <v>094.37501.0000.1080</v>
          </cell>
          <cell r="BZ1479">
            <v>0</v>
          </cell>
        </row>
        <row r="1480">
          <cell r="F1480" t="str">
            <v>094.37600.0000.1080</v>
          </cell>
          <cell r="BZ1480">
            <v>0</v>
          </cell>
        </row>
        <row r="1481">
          <cell r="F1481" t="str">
            <v>094.37601.0000.1080</v>
          </cell>
          <cell r="BZ1481">
            <v>0</v>
          </cell>
        </row>
        <row r="1482">
          <cell r="F1482" t="str">
            <v>094.37602.0000.1080</v>
          </cell>
          <cell r="BZ1482">
            <v>0</v>
          </cell>
        </row>
        <row r="1483">
          <cell r="F1483" t="str">
            <v>094.37800.0000.1080</v>
          </cell>
          <cell r="BZ1483">
            <v>0</v>
          </cell>
        </row>
        <row r="1484">
          <cell r="F1484" t="str">
            <v>094.37900.0000.1080</v>
          </cell>
          <cell r="BZ1484">
            <v>0</v>
          </cell>
        </row>
        <row r="1485">
          <cell r="F1485" t="str">
            <v>094.37905.0000.1080</v>
          </cell>
          <cell r="BZ1485">
            <v>0</v>
          </cell>
        </row>
        <row r="1486">
          <cell r="F1486" t="str">
            <v>094.38000.0000.1080</v>
          </cell>
          <cell r="BZ1486">
            <v>0</v>
          </cell>
        </row>
        <row r="1487">
          <cell r="F1487" t="str">
            <v>094.38100.0000.1080</v>
          </cell>
          <cell r="BZ1487">
            <v>0</v>
          </cell>
        </row>
        <row r="1488">
          <cell r="F1488" t="str">
            <v>094.38200.0000.1080</v>
          </cell>
          <cell r="BZ1488">
            <v>0</v>
          </cell>
        </row>
        <row r="1489">
          <cell r="F1489" t="str">
            <v>094.38300.0000.1080</v>
          </cell>
          <cell r="BZ1489">
            <v>0</v>
          </cell>
        </row>
        <row r="1490">
          <cell r="F1490" t="str">
            <v>094.38500.0000.1080</v>
          </cell>
          <cell r="BZ1490">
            <v>0</v>
          </cell>
        </row>
        <row r="1491">
          <cell r="F1491" t="str">
            <v>094.39003.0000.1080</v>
          </cell>
          <cell r="BZ1491">
            <v>0</v>
          </cell>
        </row>
        <row r="1492">
          <cell r="F1492" t="str">
            <v>094.39003.0000.1110</v>
          </cell>
          <cell r="BZ1492">
            <v>0</v>
          </cell>
        </row>
        <row r="1493">
          <cell r="F1493" t="str">
            <v>094.39004.0000.1080</v>
          </cell>
          <cell r="BZ1493">
            <v>0</v>
          </cell>
        </row>
        <row r="1494">
          <cell r="F1494" t="str">
            <v>094.39100.0000.1080</v>
          </cell>
          <cell r="BZ1494">
            <v>0</v>
          </cell>
        </row>
        <row r="1495">
          <cell r="F1495" t="str">
            <v>094.39300.0000.1080</v>
          </cell>
          <cell r="BZ1495">
            <v>0</v>
          </cell>
        </row>
        <row r="1496">
          <cell r="F1496" t="str">
            <v>094.39400.0000.1080</v>
          </cell>
          <cell r="BZ1496">
            <v>0</v>
          </cell>
        </row>
        <row r="1497">
          <cell r="F1497" t="str">
            <v>094.39600.0000.1080</v>
          </cell>
          <cell r="BZ1497">
            <v>0</v>
          </cell>
        </row>
        <row r="1498">
          <cell r="F1498" t="str">
            <v>094.39604.0000.1080</v>
          </cell>
          <cell r="BZ1498">
            <v>0</v>
          </cell>
        </row>
        <row r="1499">
          <cell r="F1499" t="str">
            <v>094.39700.0000.1080</v>
          </cell>
          <cell r="BZ1499">
            <v>0</v>
          </cell>
        </row>
        <row r="1500">
          <cell r="F1500" t="str">
            <v>094.39701.0000.1080</v>
          </cell>
          <cell r="BZ1500">
            <v>0</v>
          </cell>
        </row>
        <row r="1501">
          <cell r="F1501" t="str">
            <v>094.39906.0000.1080</v>
          </cell>
          <cell r="BZ1501">
            <v>0</v>
          </cell>
        </row>
        <row r="1502">
          <cell r="F1502" t="str">
            <v>094.39906.0000.1110</v>
          </cell>
          <cell r="BZ1502">
            <v>0</v>
          </cell>
        </row>
        <row r="1503">
          <cell r="F1503" t="str">
            <v>094.39907.0000.1080</v>
          </cell>
          <cell r="BZ1503">
            <v>0</v>
          </cell>
        </row>
        <row r="1504">
          <cell r="F1504" t="str">
            <v>094.39907.0000.1110</v>
          </cell>
          <cell r="BZ1504">
            <v>0</v>
          </cell>
        </row>
        <row r="1505">
          <cell r="F1505" t="str">
            <v>095.00000.0000.1080</v>
          </cell>
          <cell r="BZ1505">
            <v>54020.23</v>
          </cell>
        </row>
        <row r="1506">
          <cell r="F1506" t="str">
            <v>095.30200.0000.1080</v>
          </cell>
          <cell r="BZ1506">
            <v>18249.11</v>
          </cell>
        </row>
        <row r="1507">
          <cell r="F1507" t="str">
            <v>095.30400.0000.1080</v>
          </cell>
          <cell r="BZ1507">
            <v>68816.460000000006</v>
          </cell>
        </row>
        <row r="1508">
          <cell r="F1508" t="str">
            <v>095.30500.0000.1080</v>
          </cell>
          <cell r="BZ1508">
            <v>5188.25</v>
          </cell>
        </row>
        <row r="1509">
          <cell r="F1509" t="str">
            <v>095.31100.0000.1080</v>
          </cell>
          <cell r="BZ1509">
            <v>327438.23</v>
          </cell>
        </row>
        <row r="1510">
          <cell r="F1510" t="str">
            <v>095.31105.0000.1080</v>
          </cell>
          <cell r="BZ1510">
            <v>0</v>
          </cell>
        </row>
        <row r="1511">
          <cell r="F1511" t="str">
            <v>095.31900.0000.1080</v>
          </cell>
          <cell r="BZ1511">
            <v>0</v>
          </cell>
        </row>
        <row r="1512">
          <cell r="F1512" t="str">
            <v>095.36100.0000.1080</v>
          </cell>
          <cell r="BZ1512">
            <v>260344.7</v>
          </cell>
        </row>
        <row r="1513">
          <cell r="F1513" t="str">
            <v>095.36200.0000.1080</v>
          </cell>
          <cell r="BZ1513">
            <v>1466052.28</v>
          </cell>
        </row>
        <row r="1514">
          <cell r="F1514" t="str">
            <v>095.36310.0000.1080</v>
          </cell>
          <cell r="BZ1514">
            <v>1358122.8</v>
          </cell>
        </row>
        <row r="1515">
          <cell r="F1515" t="str">
            <v>095.36320.0000.1080</v>
          </cell>
          <cell r="BZ1515">
            <v>1409785.43</v>
          </cell>
        </row>
        <row r="1516">
          <cell r="F1516" t="str">
            <v>095.36350.0000.1080</v>
          </cell>
          <cell r="BZ1516">
            <v>152051.85999999999</v>
          </cell>
        </row>
        <row r="1517">
          <cell r="F1517" t="str">
            <v>095.36510.0000.1080</v>
          </cell>
          <cell r="BZ1517">
            <v>4502.3</v>
          </cell>
        </row>
        <row r="1518">
          <cell r="F1518" t="str">
            <v>095.36520.0000.1080</v>
          </cell>
          <cell r="BZ1518">
            <v>46982.18</v>
          </cell>
        </row>
        <row r="1519">
          <cell r="F1519" t="str">
            <v>095.36600.0000.1080</v>
          </cell>
          <cell r="BZ1519">
            <v>11492.89</v>
          </cell>
        </row>
        <row r="1520">
          <cell r="F1520" t="str">
            <v>095.36601.0000.1080</v>
          </cell>
          <cell r="BZ1520">
            <v>0</v>
          </cell>
        </row>
        <row r="1521">
          <cell r="F1521" t="str">
            <v>095.36602.0000.1080</v>
          </cell>
          <cell r="BZ1521">
            <v>0</v>
          </cell>
        </row>
        <row r="1522">
          <cell r="F1522" t="str">
            <v>095.36700.0000.1080</v>
          </cell>
          <cell r="BZ1522">
            <v>165.77</v>
          </cell>
        </row>
        <row r="1523">
          <cell r="F1523" t="str">
            <v>095.36701.0000.1080</v>
          </cell>
          <cell r="BZ1523">
            <v>2711952.86</v>
          </cell>
        </row>
        <row r="1524">
          <cell r="F1524" t="str">
            <v>095.36900.0000.1080</v>
          </cell>
          <cell r="BZ1524">
            <v>93662.71</v>
          </cell>
        </row>
        <row r="1525">
          <cell r="F1525" t="str">
            <v>095.37000.0000.1080</v>
          </cell>
          <cell r="BZ1525">
            <v>28203.02</v>
          </cell>
        </row>
        <row r="1526">
          <cell r="F1526" t="str">
            <v>095.37400.0000.1080</v>
          </cell>
          <cell r="BZ1526">
            <v>126078.58</v>
          </cell>
        </row>
        <row r="1527">
          <cell r="F1527" t="str">
            <v>095.37402.0000.1080</v>
          </cell>
          <cell r="BZ1527">
            <v>0</v>
          </cell>
        </row>
        <row r="1528">
          <cell r="F1528" t="str">
            <v>095.37500.0000.1080</v>
          </cell>
          <cell r="BZ1528">
            <v>20394.97</v>
          </cell>
        </row>
        <row r="1529">
          <cell r="F1529" t="str">
            <v>095.37501.0000.1080</v>
          </cell>
          <cell r="BZ1529">
            <v>0</v>
          </cell>
        </row>
        <row r="1530">
          <cell r="F1530" t="str">
            <v>095.37600.0000.1080</v>
          </cell>
          <cell r="BZ1530">
            <v>72710.86</v>
          </cell>
        </row>
        <row r="1531">
          <cell r="F1531" t="str">
            <v>095.37601.0000.1080</v>
          </cell>
          <cell r="BZ1531">
            <v>8446705.620000001</v>
          </cell>
        </row>
        <row r="1532">
          <cell r="F1532" t="str">
            <v>095.37602.0000.1080</v>
          </cell>
          <cell r="BZ1532">
            <v>5092348.9000000004</v>
          </cell>
        </row>
        <row r="1533">
          <cell r="F1533" t="str">
            <v>095.37800.0000.1080</v>
          </cell>
          <cell r="BZ1533">
            <v>294117.34999999998</v>
          </cell>
        </row>
        <row r="1534">
          <cell r="F1534" t="str">
            <v>095.37900.0000.1080</v>
          </cell>
          <cell r="BZ1534">
            <v>65846.73</v>
          </cell>
        </row>
        <row r="1535">
          <cell r="F1535" t="str">
            <v>095.37903.0000.1080</v>
          </cell>
          <cell r="BZ1535">
            <v>0</v>
          </cell>
        </row>
        <row r="1536">
          <cell r="F1536" t="str">
            <v>095.37905.0000.1080</v>
          </cell>
          <cell r="BZ1536">
            <v>0</v>
          </cell>
        </row>
        <row r="1537">
          <cell r="F1537" t="str">
            <v>095.38000.0000.1080</v>
          </cell>
          <cell r="BZ1537">
            <v>13496562.779999999</v>
          </cell>
        </row>
        <row r="1538">
          <cell r="F1538" t="str">
            <v>095.38100.0000.1080</v>
          </cell>
          <cell r="BZ1538">
            <v>3332816.16</v>
          </cell>
        </row>
        <row r="1539">
          <cell r="F1539" t="str">
            <v>095.38200.0000.1080</v>
          </cell>
          <cell r="BZ1539">
            <v>707645.9</v>
          </cell>
        </row>
        <row r="1540">
          <cell r="F1540" t="str">
            <v>095.38300.0000.1080</v>
          </cell>
          <cell r="BZ1540">
            <v>919653.2</v>
          </cell>
        </row>
        <row r="1541">
          <cell r="F1541" t="str">
            <v>095.38500.0000.1080</v>
          </cell>
          <cell r="BZ1541">
            <v>1909.18</v>
          </cell>
        </row>
        <row r="1542">
          <cell r="F1542" t="str">
            <v>095.38900.0000.1080</v>
          </cell>
          <cell r="BZ1542">
            <v>157771.71</v>
          </cell>
        </row>
        <row r="1543">
          <cell r="F1543" t="str">
            <v>095.39000.0000.1080</v>
          </cell>
          <cell r="BZ1543">
            <v>392034.21</v>
          </cell>
        </row>
        <row r="1544">
          <cell r="F1544" t="str">
            <v>095.39003.0000.1110</v>
          </cell>
          <cell r="BZ1544">
            <v>15222.75</v>
          </cell>
        </row>
        <row r="1545">
          <cell r="F1545" t="str">
            <v>095.39003.0000.1080</v>
          </cell>
          <cell r="BZ1545">
            <v>535.94000000000005</v>
          </cell>
        </row>
        <row r="1546">
          <cell r="F1546" t="str">
            <v>095.39004.0000.1080</v>
          </cell>
          <cell r="BZ1546">
            <v>2070.16</v>
          </cell>
        </row>
        <row r="1547">
          <cell r="F1547" t="str">
            <v>095.39009.0000.1110</v>
          </cell>
          <cell r="BZ1547">
            <v>217845.31</v>
          </cell>
        </row>
        <row r="1548">
          <cell r="F1548" t="str">
            <v>095.39100.0000.1080</v>
          </cell>
          <cell r="BZ1548">
            <v>332980.27</v>
          </cell>
        </row>
        <row r="1549">
          <cell r="F1549" t="str">
            <v>095.39103.0000.1080</v>
          </cell>
          <cell r="BZ1549">
            <v>0</v>
          </cell>
        </row>
        <row r="1550">
          <cell r="F1550" t="str">
            <v>095.39200.0000.1080</v>
          </cell>
          <cell r="BZ1550">
            <v>28117.3</v>
          </cell>
        </row>
        <row r="1551">
          <cell r="F1551" t="str">
            <v>095.39300.0000.1080</v>
          </cell>
          <cell r="BZ1551">
            <v>3883.75</v>
          </cell>
        </row>
        <row r="1552">
          <cell r="F1552" t="str">
            <v>095.39400.0000.1080</v>
          </cell>
          <cell r="BZ1552">
            <v>-189654.21</v>
          </cell>
        </row>
        <row r="1553">
          <cell r="F1553" t="str">
            <v>095.39600.0000.1080</v>
          </cell>
          <cell r="BZ1553">
            <v>238025.08</v>
          </cell>
        </row>
        <row r="1554">
          <cell r="F1554" t="str">
            <v>095.39603.0000.1080</v>
          </cell>
          <cell r="BZ1554">
            <v>63420.05</v>
          </cell>
        </row>
        <row r="1555">
          <cell r="F1555" t="str">
            <v>095.39604.0000.1080</v>
          </cell>
          <cell r="BZ1555">
            <v>54933.51</v>
          </cell>
        </row>
        <row r="1556">
          <cell r="F1556" t="str">
            <v>095.39605.0000.1080</v>
          </cell>
          <cell r="BZ1556">
            <v>1521.63</v>
          </cell>
        </row>
        <row r="1557">
          <cell r="F1557" t="str">
            <v>095.39700.0000.1080</v>
          </cell>
          <cell r="BZ1557">
            <v>8211.51</v>
          </cell>
        </row>
        <row r="1558">
          <cell r="F1558" t="str">
            <v>095.39701.0000.1080</v>
          </cell>
          <cell r="BZ1558">
            <v>-78592.06</v>
          </cell>
        </row>
        <row r="1559">
          <cell r="F1559" t="str">
            <v>095.39800.0000.1080</v>
          </cell>
          <cell r="BZ1559">
            <v>62001.37</v>
          </cell>
        </row>
        <row r="1560">
          <cell r="F1560" t="str">
            <v>095.39902.0000.1080</v>
          </cell>
          <cell r="BZ1560">
            <v>0</v>
          </cell>
        </row>
        <row r="1561">
          <cell r="F1561" t="str">
            <v>095.39902.0000.1110</v>
          </cell>
          <cell r="BZ1561">
            <v>0</v>
          </cell>
        </row>
        <row r="1562">
          <cell r="F1562" t="str">
            <v>095.39903.0000.1080</v>
          </cell>
          <cell r="BZ1562">
            <v>307325.83</v>
          </cell>
        </row>
        <row r="1563">
          <cell r="F1563" t="str">
            <v>095.39906.0000.1080</v>
          </cell>
          <cell r="BZ1563">
            <v>0</v>
          </cell>
        </row>
        <row r="1564">
          <cell r="F1564" t="str">
            <v>095.39906.0000.1110</v>
          </cell>
          <cell r="BZ1564">
            <v>166987.85</v>
          </cell>
        </row>
        <row r="1565">
          <cell r="F1565" t="str">
            <v>095.39907.0000.1080</v>
          </cell>
          <cell r="BZ1565">
            <v>0</v>
          </cell>
        </row>
        <row r="1566">
          <cell r="F1566" t="str">
            <v>095.39907.0000.1110</v>
          </cell>
          <cell r="BZ1566">
            <v>38857.120000000003</v>
          </cell>
        </row>
        <row r="1567">
          <cell r="F1567" t="str">
            <v>095.39909.0000.1110</v>
          </cell>
          <cell r="BZ1567">
            <v>157661.74</v>
          </cell>
        </row>
        <row r="1568">
          <cell r="F1568" t="str">
            <v>095.39924.0000.1110</v>
          </cell>
          <cell r="BZ1568">
            <v>2293.3000000000002</v>
          </cell>
        </row>
        <row r="1569">
          <cell r="F1569" t="str">
            <v>096.00000.0000.1080</v>
          </cell>
          <cell r="BZ1569">
            <v>43068.3</v>
          </cell>
        </row>
        <row r="1570">
          <cell r="F1570" t="str">
            <v>096.30100.0000.1080</v>
          </cell>
          <cell r="BZ1570">
            <v>0</v>
          </cell>
        </row>
        <row r="1571">
          <cell r="F1571" t="str">
            <v>096.30200.0000.1080</v>
          </cell>
          <cell r="BZ1571">
            <v>459.8</v>
          </cell>
        </row>
        <row r="1572">
          <cell r="F1572" t="str">
            <v>096.30400.0000.1080</v>
          </cell>
          <cell r="BZ1572">
            <v>288380.58</v>
          </cell>
        </row>
        <row r="1573">
          <cell r="F1573" t="str">
            <v>096.30500.0000.1080</v>
          </cell>
          <cell r="BZ1573">
            <v>-658382.04</v>
          </cell>
        </row>
        <row r="1574">
          <cell r="F1574" t="str">
            <v>096.31100.0000.1080</v>
          </cell>
          <cell r="BZ1574">
            <v>49122.33</v>
          </cell>
        </row>
        <row r="1575">
          <cell r="F1575" t="str">
            <v>096.31105.0000.1080</v>
          </cell>
          <cell r="BZ1575">
            <v>0</v>
          </cell>
        </row>
        <row r="1576">
          <cell r="F1576" t="str">
            <v>096.31900.0000.1080</v>
          </cell>
          <cell r="BZ1576">
            <v>545333.13</v>
          </cell>
        </row>
        <row r="1577">
          <cell r="F1577" t="str">
            <v>096.36100.0000.1080</v>
          </cell>
          <cell r="BZ1577">
            <v>1934.68</v>
          </cell>
        </row>
        <row r="1578">
          <cell r="F1578" t="str">
            <v>096.36200.0000.1080</v>
          </cell>
          <cell r="BZ1578">
            <v>411466.04</v>
          </cell>
        </row>
        <row r="1579">
          <cell r="F1579" t="str">
            <v>096.36510.0000.1080</v>
          </cell>
          <cell r="BZ1579">
            <v>0</v>
          </cell>
        </row>
        <row r="1580">
          <cell r="F1580" t="str">
            <v>096.36520.0000.1080</v>
          </cell>
          <cell r="BZ1580">
            <v>0</v>
          </cell>
        </row>
        <row r="1581">
          <cell r="F1581" t="str">
            <v>096.36700.0000.1080</v>
          </cell>
          <cell r="BZ1581">
            <v>-5386.01</v>
          </cell>
        </row>
        <row r="1582">
          <cell r="F1582" t="str">
            <v>096.36701.0000.1080</v>
          </cell>
          <cell r="BZ1582">
            <v>341261.88</v>
          </cell>
        </row>
        <row r="1583">
          <cell r="F1583" t="str">
            <v>096.36900.0000.1080</v>
          </cell>
          <cell r="BZ1583">
            <v>64794.78</v>
          </cell>
        </row>
        <row r="1584">
          <cell r="F1584" t="str">
            <v>096.37400.0000.1080</v>
          </cell>
          <cell r="BZ1584">
            <v>53188.45</v>
          </cell>
        </row>
        <row r="1585">
          <cell r="F1585" t="str">
            <v>096.37402.0000.1080</v>
          </cell>
          <cell r="BZ1585">
            <v>0</v>
          </cell>
        </row>
        <row r="1586">
          <cell r="F1586" t="str">
            <v>096.37500.0000.1080</v>
          </cell>
          <cell r="BZ1586">
            <v>702.19</v>
          </cell>
        </row>
        <row r="1587">
          <cell r="F1587" t="str">
            <v>096.37501.0000.1080</v>
          </cell>
          <cell r="BZ1587">
            <v>0</v>
          </cell>
        </row>
        <row r="1588">
          <cell r="F1588" t="str">
            <v>096.37600.0000.1080</v>
          </cell>
          <cell r="BZ1588">
            <v>-81008.87</v>
          </cell>
        </row>
        <row r="1589">
          <cell r="F1589" t="str">
            <v>096.37601.0000.1080</v>
          </cell>
          <cell r="BZ1589">
            <v>3430541.53</v>
          </cell>
        </row>
        <row r="1590">
          <cell r="F1590" t="str">
            <v>096.37602.0000.1080</v>
          </cell>
          <cell r="BZ1590">
            <v>4828484.13</v>
          </cell>
        </row>
        <row r="1591">
          <cell r="F1591" t="str">
            <v>096.37800.0000.1080</v>
          </cell>
          <cell r="BZ1591">
            <v>231929.47</v>
          </cell>
        </row>
        <row r="1592">
          <cell r="F1592" t="str">
            <v>096.37900.0000.1080</v>
          </cell>
          <cell r="BZ1592">
            <v>117897.16</v>
          </cell>
        </row>
        <row r="1593">
          <cell r="F1593" t="str">
            <v>096.37903.0000.1080</v>
          </cell>
          <cell r="BZ1593">
            <v>0</v>
          </cell>
        </row>
        <row r="1594">
          <cell r="F1594" t="str">
            <v>096.37905.0000.1080</v>
          </cell>
          <cell r="BZ1594">
            <v>0</v>
          </cell>
        </row>
        <row r="1595">
          <cell r="F1595" t="str">
            <v>096.38000.0000.1080</v>
          </cell>
          <cell r="BZ1595">
            <v>3990999.82</v>
          </cell>
        </row>
        <row r="1596">
          <cell r="F1596" t="str">
            <v>096.38100.0000.1080</v>
          </cell>
          <cell r="BZ1596">
            <v>633607.11</v>
          </cell>
        </row>
        <row r="1597">
          <cell r="F1597" t="str">
            <v>096.38200.0000.1080</v>
          </cell>
          <cell r="BZ1597">
            <v>1919167.87</v>
          </cell>
        </row>
        <row r="1598">
          <cell r="F1598" t="str">
            <v>096.38300.0000.1080</v>
          </cell>
          <cell r="BZ1598">
            <v>411176.98</v>
          </cell>
        </row>
        <row r="1599">
          <cell r="F1599" t="str">
            <v>096.38500.0000.1080</v>
          </cell>
          <cell r="BZ1599">
            <v>12511.75</v>
          </cell>
        </row>
        <row r="1600">
          <cell r="F1600" t="str">
            <v>096.38600.0000.1080</v>
          </cell>
          <cell r="BZ1600">
            <v>0</v>
          </cell>
        </row>
        <row r="1601">
          <cell r="F1601" t="str">
            <v>096.38700.0000.1080</v>
          </cell>
          <cell r="BZ1601">
            <v>1929.54</v>
          </cell>
        </row>
        <row r="1602">
          <cell r="F1602" t="str">
            <v>096.39000.0000.1080</v>
          </cell>
          <cell r="BZ1602">
            <v>33145.15</v>
          </cell>
        </row>
        <row r="1603">
          <cell r="F1603" t="str">
            <v>096.39001.0000.1080</v>
          </cell>
          <cell r="BZ1603">
            <v>59501.919999999998</v>
          </cell>
        </row>
        <row r="1604">
          <cell r="F1604" t="str">
            <v>096.39003.0000.1110</v>
          </cell>
          <cell r="BZ1604">
            <v>10911.03</v>
          </cell>
        </row>
        <row r="1605">
          <cell r="F1605" t="str">
            <v>096.39003.0000.1080</v>
          </cell>
          <cell r="BZ1605">
            <v>556.89</v>
          </cell>
        </row>
        <row r="1606">
          <cell r="F1606" t="str">
            <v>096.39100.0000.1080</v>
          </cell>
          <cell r="BZ1606">
            <v>62161.919999999998</v>
          </cell>
        </row>
        <row r="1607">
          <cell r="F1607" t="str">
            <v>096.39200.0000.1080</v>
          </cell>
          <cell r="BZ1607">
            <v>190337.29</v>
          </cell>
        </row>
        <row r="1608">
          <cell r="F1608" t="str">
            <v>096.39300.0000.1080</v>
          </cell>
          <cell r="BZ1608">
            <v>1427.09</v>
          </cell>
        </row>
        <row r="1609">
          <cell r="F1609" t="str">
            <v>096.39400.0000.1080</v>
          </cell>
          <cell r="BZ1609">
            <v>37970.75</v>
          </cell>
        </row>
        <row r="1610">
          <cell r="F1610" t="str">
            <v>096.39600.0000.1080</v>
          </cell>
          <cell r="BZ1610">
            <v>86170.49</v>
          </cell>
        </row>
        <row r="1611">
          <cell r="F1611" t="str">
            <v>096.39603.0000.1080</v>
          </cell>
          <cell r="BZ1611">
            <v>185466.03</v>
          </cell>
        </row>
        <row r="1612">
          <cell r="F1612" t="str">
            <v>096.39604.0000.1080</v>
          </cell>
          <cell r="BZ1612">
            <v>-7452.54</v>
          </cell>
        </row>
        <row r="1613">
          <cell r="F1613" t="str">
            <v>096.39605.0000.1080</v>
          </cell>
          <cell r="BZ1613">
            <v>10126.719999999999</v>
          </cell>
        </row>
        <row r="1614">
          <cell r="F1614" t="str">
            <v>096.39700.0000.1080</v>
          </cell>
          <cell r="BZ1614">
            <v>17457.04</v>
          </cell>
        </row>
        <row r="1615">
          <cell r="F1615" t="str">
            <v>096.39701.0000.1080</v>
          </cell>
          <cell r="BZ1615">
            <v>-23952.58</v>
          </cell>
        </row>
        <row r="1616">
          <cell r="F1616" t="str">
            <v>096.39800.0000.1080</v>
          </cell>
          <cell r="BZ1616">
            <v>-30873.37</v>
          </cell>
        </row>
        <row r="1617">
          <cell r="F1617" t="str">
            <v>096.39906.0000.1080</v>
          </cell>
          <cell r="BZ1617">
            <v>17440.23</v>
          </cell>
        </row>
        <row r="1618">
          <cell r="F1618" t="str">
            <v>096.39906.0000.1110</v>
          </cell>
          <cell r="BZ1618">
            <v>107921.82</v>
          </cell>
        </row>
        <row r="1619">
          <cell r="F1619" t="str">
            <v>096.39907.0000.1080</v>
          </cell>
          <cell r="BZ1619">
            <v>-2496.52</v>
          </cell>
        </row>
        <row r="1620">
          <cell r="F1620" t="str">
            <v>096.39907.0000.1110</v>
          </cell>
          <cell r="BZ1620">
            <v>18762.259999999998</v>
          </cell>
        </row>
        <row r="1621">
          <cell r="F1621" t="str">
            <v>096.39908.0000.1110</v>
          </cell>
          <cell r="BZ1621">
            <v>27338.77</v>
          </cell>
        </row>
        <row r="1622">
          <cell r="F1622" t="str">
            <v>096.39908.0000.1080</v>
          </cell>
          <cell r="BZ1622">
            <v>68.849999999999994</v>
          </cell>
        </row>
        <row r="1623">
          <cell r="F1623" t="str">
            <v>097.00000.0000.1080</v>
          </cell>
          <cell r="BZ1623">
            <v>16797.41</v>
          </cell>
        </row>
        <row r="1624">
          <cell r="F1624" t="str">
            <v>097.30100.0000.1080</v>
          </cell>
          <cell r="BZ1624">
            <v>0</v>
          </cell>
        </row>
        <row r="1625">
          <cell r="F1625" t="str">
            <v>097.30200.0000.1080</v>
          </cell>
          <cell r="BZ1625">
            <v>39680.5</v>
          </cell>
        </row>
        <row r="1626">
          <cell r="F1626" t="str">
            <v>097.31100.0000.1080</v>
          </cell>
          <cell r="BZ1626">
            <v>574535.94999999995</v>
          </cell>
        </row>
        <row r="1627">
          <cell r="F1627" t="str">
            <v>097.31105.0000.1080</v>
          </cell>
          <cell r="BZ1627">
            <v>0</v>
          </cell>
        </row>
        <row r="1628">
          <cell r="F1628" t="str">
            <v>097.36510.0000.1080</v>
          </cell>
          <cell r="BZ1628">
            <v>200</v>
          </cell>
        </row>
        <row r="1629">
          <cell r="F1629" t="str">
            <v>097.36520.0000.1080</v>
          </cell>
          <cell r="BZ1629">
            <v>0.56999999999999995</v>
          </cell>
        </row>
        <row r="1630">
          <cell r="F1630" t="str">
            <v>097.36700.0000.1080</v>
          </cell>
          <cell r="BZ1630">
            <v>0</v>
          </cell>
        </row>
        <row r="1631">
          <cell r="F1631" t="str">
            <v>097.36701.0000.1080</v>
          </cell>
          <cell r="BZ1631">
            <v>57681.71</v>
          </cell>
        </row>
        <row r="1632">
          <cell r="F1632" t="str">
            <v>097.36900.0000.1080</v>
          </cell>
          <cell r="BZ1632">
            <v>3080.93</v>
          </cell>
        </row>
        <row r="1633">
          <cell r="F1633" t="str">
            <v>097.37400.0000.1080</v>
          </cell>
          <cell r="BZ1633">
            <v>167431.19</v>
          </cell>
        </row>
        <row r="1634">
          <cell r="F1634" t="str">
            <v>097.37402.0000.1080</v>
          </cell>
          <cell r="BZ1634">
            <v>0</v>
          </cell>
        </row>
        <row r="1635">
          <cell r="F1635" t="str">
            <v>097.37500.0000.1080</v>
          </cell>
          <cell r="BZ1635">
            <v>47663.14</v>
          </cell>
        </row>
        <row r="1636">
          <cell r="F1636" t="str">
            <v>097.37501.0000.1080</v>
          </cell>
          <cell r="BZ1636">
            <v>0</v>
          </cell>
        </row>
        <row r="1637">
          <cell r="F1637" t="str">
            <v>097.37600.0000.1080</v>
          </cell>
          <cell r="BZ1637">
            <v>15588.99</v>
          </cell>
        </row>
        <row r="1638">
          <cell r="F1638" t="str">
            <v>097.37601.0000.1080</v>
          </cell>
          <cell r="BZ1638">
            <v>3586000.78</v>
          </cell>
        </row>
        <row r="1639">
          <cell r="F1639" t="str">
            <v>097.37602.0000.1080</v>
          </cell>
          <cell r="BZ1639">
            <v>2363755.35</v>
          </cell>
        </row>
        <row r="1640">
          <cell r="F1640" t="str">
            <v>097.37800.0000.1080</v>
          </cell>
          <cell r="BZ1640">
            <v>212150.99</v>
          </cell>
        </row>
        <row r="1641">
          <cell r="F1641" t="str">
            <v>097.37900.0000.1080</v>
          </cell>
          <cell r="BZ1641">
            <v>184404.62</v>
          </cell>
        </row>
        <row r="1642">
          <cell r="F1642" t="str">
            <v>097.37903.0000.1080</v>
          </cell>
          <cell r="BZ1642">
            <v>0</v>
          </cell>
        </row>
        <row r="1643">
          <cell r="F1643" t="str">
            <v>097.37905.0000.1080</v>
          </cell>
          <cell r="BZ1643">
            <v>0</v>
          </cell>
        </row>
        <row r="1644">
          <cell r="F1644" t="str">
            <v>097.38000.0000.1080</v>
          </cell>
          <cell r="BZ1644">
            <v>4304615.28</v>
          </cell>
        </row>
        <row r="1645">
          <cell r="F1645" t="str">
            <v>097.38100.0000.1080</v>
          </cell>
          <cell r="BZ1645">
            <v>62368.78</v>
          </cell>
        </row>
        <row r="1646">
          <cell r="F1646" t="str">
            <v>097.38200.0000.1080</v>
          </cell>
          <cell r="BZ1646">
            <v>726750.78</v>
          </cell>
        </row>
        <row r="1647">
          <cell r="F1647" t="str">
            <v>097.38300.0000.1080</v>
          </cell>
          <cell r="BZ1647">
            <v>97021.52</v>
          </cell>
        </row>
        <row r="1648">
          <cell r="F1648" t="str">
            <v>097.38500.0000.1080</v>
          </cell>
          <cell r="BZ1648">
            <v>-1903.47</v>
          </cell>
        </row>
        <row r="1649">
          <cell r="F1649" t="str">
            <v>097.38600.0000.1080</v>
          </cell>
          <cell r="BZ1649">
            <v>0</v>
          </cell>
        </row>
        <row r="1650">
          <cell r="F1650" t="str">
            <v>097.38700.0000.1080</v>
          </cell>
          <cell r="BZ1650">
            <v>15802.92</v>
          </cell>
        </row>
        <row r="1651">
          <cell r="F1651" t="str">
            <v>097.38900.0000.1080</v>
          </cell>
          <cell r="BZ1651">
            <v>9015.5</v>
          </cell>
        </row>
        <row r="1652">
          <cell r="F1652" t="str">
            <v>097.39000.0000.1080</v>
          </cell>
          <cell r="BZ1652">
            <v>33419.74</v>
          </cell>
        </row>
        <row r="1653">
          <cell r="F1653" t="str">
            <v>097.39001.0000.1080</v>
          </cell>
          <cell r="BZ1653">
            <v>9669.0300000000007</v>
          </cell>
        </row>
        <row r="1654">
          <cell r="F1654" t="str">
            <v>097.39003.0000.1080</v>
          </cell>
          <cell r="BZ1654">
            <v>0</v>
          </cell>
        </row>
        <row r="1655">
          <cell r="F1655" t="str">
            <v>097.39003.0000.1110</v>
          </cell>
          <cell r="BZ1655">
            <v>10320</v>
          </cell>
        </row>
        <row r="1656">
          <cell r="F1656" t="str">
            <v>097.39100.0000.1080</v>
          </cell>
          <cell r="BZ1656">
            <v>23190.6</v>
          </cell>
        </row>
        <row r="1657">
          <cell r="F1657" t="str">
            <v>097.39200.0000.1080</v>
          </cell>
          <cell r="BZ1657">
            <v>275565.25</v>
          </cell>
        </row>
        <row r="1658">
          <cell r="F1658" t="str">
            <v>097.39300.0000.1080</v>
          </cell>
          <cell r="BZ1658">
            <v>10512.73</v>
          </cell>
        </row>
        <row r="1659">
          <cell r="F1659" t="str">
            <v>097.39400.0000.1080</v>
          </cell>
          <cell r="BZ1659">
            <v>16446.439999999999</v>
          </cell>
        </row>
        <row r="1660">
          <cell r="F1660" t="str">
            <v>097.39500.0000.1080</v>
          </cell>
          <cell r="BZ1660">
            <v>120.66</v>
          </cell>
        </row>
        <row r="1661">
          <cell r="F1661" t="str">
            <v>097.39600.0000.1080</v>
          </cell>
          <cell r="BZ1661">
            <v>86353.8</v>
          </cell>
        </row>
        <row r="1662">
          <cell r="F1662" t="str">
            <v>097.39603.0000.1080</v>
          </cell>
          <cell r="BZ1662">
            <v>81931.45</v>
          </cell>
        </row>
        <row r="1663">
          <cell r="F1663" t="str">
            <v>097.39604.0000.1080</v>
          </cell>
          <cell r="BZ1663">
            <v>67182.81</v>
          </cell>
        </row>
        <row r="1664">
          <cell r="F1664" t="str">
            <v>097.39700.0000.1080</v>
          </cell>
          <cell r="BZ1664">
            <v>21548.720000000001</v>
          </cell>
        </row>
        <row r="1665">
          <cell r="F1665" t="str">
            <v>097.39701.0000.1080</v>
          </cell>
          <cell r="BZ1665">
            <v>34211.99</v>
          </cell>
        </row>
        <row r="1666">
          <cell r="F1666" t="str">
            <v>097.39702.0000.1080</v>
          </cell>
          <cell r="BZ1666">
            <v>28531.94</v>
          </cell>
        </row>
        <row r="1667">
          <cell r="F1667" t="str">
            <v>097.39705.0000.1080</v>
          </cell>
          <cell r="BZ1667">
            <v>8330.0499999999993</v>
          </cell>
        </row>
        <row r="1668">
          <cell r="F1668" t="str">
            <v>097.39800.0000.1080</v>
          </cell>
          <cell r="BZ1668">
            <v>13108.42</v>
          </cell>
        </row>
        <row r="1669">
          <cell r="F1669" t="str">
            <v>097.39903.0000.1080</v>
          </cell>
          <cell r="BZ1669">
            <v>76159.22</v>
          </cell>
        </row>
        <row r="1670">
          <cell r="F1670" t="str">
            <v>097.39906.0000.1080</v>
          </cell>
          <cell r="BZ1670">
            <v>0</v>
          </cell>
        </row>
        <row r="1671">
          <cell r="F1671" t="str">
            <v>097.39906.0000.1110</v>
          </cell>
          <cell r="BZ1671">
            <v>36646.959999999999</v>
          </cell>
        </row>
        <row r="1672">
          <cell r="F1672" t="str">
            <v>097.39907.0000.1080</v>
          </cell>
          <cell r="BZ1672">
            <v>0</v>
          </cell>
        </row>
        <row r="1673">
          <cell r="F1673" t="str">
            <v>097.39907.0000.1110</v>
          </cell>
          <cell r="BZ1673">
            <v>7914.32</v>
          </cell>
        </row>
        <row r="1674">
          <cell r="F1674" t="str">
            <v>097.39909.0000.1110</v>
          </cell>
          <cell r="BZ1674">
            <v>44434.46</v>
          </cell>
        </row>
        <row r="1675">
          <cell r="F1675" t="str">
            <v>098.00000.0000.1080</v>
          </cell>
          <cell r="BZ1675">
            <v>6199.05</v>
          </cell>
        </row>
        <row r="1676">
          <cell r="F1676" t="str">
            <v>098.30100.0000.1080</v>
          </cell>
          <cell r="BZ1676">
            <v>0</v>
          </cell>
        </row>
        <row r="1677">
          <cell r="F1677" t="str">
            <v>098.30300.0000.1080</v>
          </cell>
          <cell r="BZ1677">
            <v>18126.71</v>
          </cell>
        </row>
        <row r="1678">
          <cell r="F1678" t="str">
            <v>098.30500.0000.1080</v>
          </cell>
          <cell r="BZ1678">
            <v>0</v>
          </cell>
        </row>
        <row r="1679">
          <cell r="F1679" t="str">
            <v>098.36510.0000.1080</v>
          </cell>
          <cell r="BZ1679">
            <v>14760.98</v>
          </cell>
        </row>
        <row r="1680">
          <cell r="F1680" t="str">
            <v>098.36520.0000.1080</v>
          </cell>
          <cell r="BZ1680">
            <v>0</v>
          </cell>
        </row>
        <row r="1681">
          <cell r="F1681" t="str">
            <v>098.36601.0000.1080</v>
          </cell>
          <cell r="BZ1681">
            <v>0</v>
          </cell>
        </row>
        <row r="1682">
          <cell r="F1682" t="str">
            <v>098.36602.0000.1080</v>
          </cell>
          <cell r="BZ1682">
            <v>0</v>
          </cell>
        </row>
        <row r="1683">
          <cell r="F1683" t="str">
            <v>098.36603.0000.1080</v>
          </cell>
          <cell r="BZ1683">
            <v>18395.07</v>
          </cell>
        </row>
        <row r="1684">
          <cell r="F1684" t="str">
            <v>098.36700.0000.1080</v>
          </cell>
          <cell r="BZ1684">
            <v>246.34</v>
          </cell>
        </row>
        <row r="1685">
          <cell r="F1685" t="str">
            <v>098.36701.0000.1080</v>
          </cell>
          <cell r="BZ1685">
            <v>373560.86</v>
          </cell>
        </row>
        <row r="1686">
          <cell r="F1686" t="str">
            <v>098.36900.0000.1080</v>
          </cell>
          <cell r="BZ1686">
            <v>40968.1</v>
          </cell>
        </row>
        <row r="1687">
          <cell r="F1687" t="str">
            <v>098.37400.0000.1080</v>
          </cell>
          <cell r="BZ1687">
            <v>10696.95</v>
          </cell>
        </row>
        <row r="1688">
          <cell r="F1688" t="str">
            <v>098.37402.0000.1080</v>
          </cell>
          <cell r="BZ1688">
            <v>0</v>
          </cell>
        </row>
        <row r="1689">
          <cell r="F1689" t="str">
            <v>098.37500.0000.1080</v>
          </cell>
          <cell r="BZ1689">
            <v>3488.11</v>
          </cell>
        </row>
        <row r="1690">
          <cell r="F1690" t="str">
            <v>098.37501.0000.1080</v>
          </cell>
          <cell r="BZ1690">
            <v>0</v>
          </cell>
        </row>
        <row r="1691">
          <cell r="F1691" t="str">
            <v>098.37600.0000.1080</v>
          </cell>
          <cell r="BZ1691">
            <v>1104.97</v>
          </cell>
        </row>
        <row r="1692">
          <cell r="F1692" t="str">
            <v>098.37601.0000.1080</v>
          </cell>
          <cell r="BZ1692">
            <v>1961881.69</v>
          </cell>
        </row>
        <row r="1693">
          <cell r="F1693" t="str">
            <v>098.37602.0000.1080</v>
          </cell>
          <cell r="BZ1693">
            <v>985727.72</v>
          </cell>
        </row>
        <row r="1694">
          <cell r="F1694" t="str">
            <v>098.37800.0000.1080</v>
          </cell>
          <cell r="BZ1694">
            <v>124972.85</v>
          </cell>
        </row>
        <row r="1695">
          <cell r="F1695" t="str">
            <v>098.37900.0000.1080</v>
          </cell>
          <cell r="BZ1695">
            <v>121188.41</v>
          </cell>
        </row>
        <row r="1696">
          <cell r="F1696" t="str">
            <v>098.37903.0000.1080</v>
          </cell>
          <cell r="BZ1696">
            <v>0</v>
          </cell>
        </row>
        <row r="1697">
          <cell r="F1697" t="str">
            <v>098.37905.0000.1080</v>
          </cell>
          <cell r="BZ1697">
            <v>0</v>
          </cell>
        </row>
        <row r="1698">
          <cell r="F1698" t="str">
            <v>098.38000.0000.1080</v>
          </cell>
          <cell r="BZ1698">
            <v>2494649.19</v>
          </cell>
        </row>
        <row r="1699">
          <cell r="F1699" t="str">
            <v>098.38100.0000.1080</v>
          </cell>
          <cell r="BZ1699">
            <v>317754.71000000002</v>
          </cell>
        </row>
        <row r="1700">
          <cell r="F1700" t="str">
            <v>098.38200.0000.1080</v>
          </cell>
          <cell r="BZ1700">
            <v>609602.16</v>
          </cell>
        </row>
        <row r="1701">
          <cell r="F1701" t="str">
            <v>098.38300.0000.1080</v>
          </cell>
          <cell r="BZ1701">
            <v>29200.080000000002</v>
          </cell>
        </row>
        <row r="1702">
          <cell r="F1702" t="str">
            <v>098.38500.0000.1080</v>
          </cell>
          <cell r="BZ1702">
            <v>-1542.54</v>
          </cell>
        </row>
        <row r="1703">
          <cell r="F1703" t="str">
            <v>098.38700.0000.1080</v>
          </cell>
          <cell r="BZ1703">
            <v>41821.089999999997</v>
          </cell>
        </row>
        <row r="1704">
          <cell r="F1704" t="str">
            <v>098.38900.0000.1080</v>
          </cell>
          <cell r="BZ1704">
            <v>0</v>
          </cell>
        </row>
        <row r="1705">
          <cell r="F1705" t="str">
            <v>098.39000.0000.1080</v>
          </cell>
          <cell r="BZ1705">
            <v>84398.19</v>
          </cell>
        </row>
        <row r="1706">
          <cell r="F1706" t="str">
            <v>098.39003.0000.1080</v>
          </cell>
          <cell r="BZ1706">
            <v>600.63</v>
          </cell>
        </row>
        <row r="1707">
          <cell r="F1707" t="str">
            <v>098.39100.0000.1080</v>
          </cell>
          <cell r="BZ1707">
            <v>30352.33</v>
          </cell>
        </row>
        <row r="1708">
          <cell r="F1708" t="str">
            <v>098.39200.0000.1080</v>
          </cell>
          <cell r="BZ1708">
            <v>68076.13</v>
          </cell>
        </row>
        <row r="1709">
          <cell r="F1709" t="str">
            <v>098.39300.0000.1080</v>
          </cell>
          <cell r="BZ1709">
            <v>6259.93</v>
          </cell>
        </row>
        <row r="1710">
          <cell r="F1710" t="str">
            <v>098.39400.0000.1080</v>
          </cell>
          <cell r="BZ1710">
            <v>4681.9799999999996</v>
          </cell>
        </row>
        <row r="1711">
          <cell r="F1711" t="str">
            <v>098.39500.0000.1080</v>
          </cell>
          <cell r="BZ1711">
            <v>24218.04</v>
          </cell>
        </row>
        <row r="1712">
          <cell r="F1712" t="str">
            <v>098.39600.0000.1080</v>
          </cell>
          <cell r="BZ1712">
            <v>14377.21</v>
          </cell>
        </row>
        <row r="1713">
          <cell r="F1713" t="str">
            <v>098.39603.0000.1080</v>
          </cell>
          <cell r="BZ1713">
            <v>45520.78</v>
          </cell>
        </row>
        <row r="1714">
          <cell r="F1714" t="str">
            <v>098.39604.0000.1080</v>
          </cell>
          <cell r="BZ1714">
            <v>8388.56</v>
          </cell>
        </row>
        <row r="1715">
          <cell r="F1715" t="str">
            <v>098.39605.0000.1080</v>
          </cell>
          <cell r="BZ1715">
            <v>1264.79</v>
          </cell>
        </row>
        <row r="1716">
          <cell r="F1716" t="str">
            <v>098.39700.0000.1080</v>
          </cell>
          <cell r="BZ1716">
            <v>35336.239999999998</v>
          </cell>
        </row>
        <row r="1717">
          <cell r="F1717" t="str">
            <v>098.39702.0000.1080</v>
          </cell>
          <cell r="BZ1717">
            <v>13162.1</v>
          </cell>
        </row>
        <row r="1718">
          <cell r="F1718" t="str">
            <v>098.39800.0000.1080</v>
          </cell>
          <cell r="BZ1718">
            <v>22494.95</v>
          </cell>
        </row>
        <row r="1719">
          <cell r="F1719" t="str">
            <v>098.39901.0000.1080</v>
          </cell>
          <cell r="BZ1719">
            <v>1117.48</v>
          </cell>
        </row>
        <row r="1720">
          <cell r="F1720" t="str">
            <v>098.39902.0000.1110</v>
          </cell>
          <cell r="BZ1720">
            <v>1820.54</v>
          </cell>
        </row>
        <row r="1721">
          <cell r="F1721" t="str">
            <v>098.39902.0000.1080</v>
          </cell>
          <cell r="BZ1721">
            <v>27.32</v>
          </cell>
        </row>
        <row r="1722">
          <cell r="F1722" t="str">
            <v>098.39906.0000.1080</v>
          </cell>
          <cell r="BZ1722">
            <v>0</v>
          </cell>
        </row>
        <row r="1723">
          <cell r="F1723" t="str">
            <v>098.39906.0000.1110</v>
          </cell>
          <cell r="BZ1723">
            <v>31700.400000000001</v>
          </cell>
        </row>
        <row r="1724">
          <cell r="F1724" t="str">
            <v>098.39907.0000.1080</v>
          </cell>
          <cell r="BZ1724">
            <v>636.69000000000005</v>
          </cell>
        </row>
        <row r="1725">
          <cell r="F1725" t="str">
            <v>098.39907.0000.1110</v>
          </cell>
          <cell r="BZ1725">
            <v>35720.71</v>
          </cell>
        </row>
        <row r="1726">
          <cell r="F1726" t="str">
            <v>107.39000.0000.1080</v>
          </cell>
          <cell r="BZ1726">
            <v>19433.830000000002</v>
          </cell>
        </row>
        <row r="1727">
          <cell r="F1727" t="str">
            <v>107.39009.0000.1080</v>
          </cell>
          <cell r="BZ1727">
            <v>2846.86</v>
          </cell>
        </row>
        <row r="1728">
          <cell r="F1728" t="str">
            <v>107.39009.0000.1110</v>
          </cell>
          <cell r="BZ1728">
            <v>145128.6</v>
          </cell>
        </row>
        <row r="1729">
          <cell r="F1729" t="str">
            <v>107.39100.0000.1080</v>
          </cell>
          <cell r="BZ1729">
            <v>58053.71</v>
          </cell>
        </row>
        <row r="1730">
          <cell r="F1730" t="str">
            <v>107.39103.0000.1080</v>
          </cell>
          <cell r="BZ1730">
            <v>0</v>
          </cell>
        </row>
        <row r="1731">
          <cell r="F1731" t="str">
            <v>107.39200.0000.1080</v>
          </cell>
          <cell r="BZ1731">
            <v>75385.179999999993</v>
          </cell>
        </row>
        <row r="1732">
          <cell r="F1732" t="str">
            <v>107.39300.0000.1080</v>
          </cell>
          <cell r="BZ1732">
            <v>0</v>
          </cell>
        </row>
        <row r="1733">
          <cell r="F1733" t="str">
            <v>107.39400.0000.1080</v>
          </cell>
          <cell r="BZ1733">
            <v>213.24</v>
          </cell>
        </row>
        <row r="1734">
          <cell r="F1734" t="str">
            <v>107.39500.0000.1080</v>
          </cell>
          <cell r="BZ1734">
            <v>0</v>
          </cell>
        </row>
        <row r="1735">
          <cell r="F1735" t="str">
            <v>107.39700.0000.1080</v>
          </cell>
          <cell r="BZ1735">
            <v>0</v>
          </cell>
        </row>
        <row r="1736">
          <cell r="F1736" t="str">
            <v>107.39701.0000.1080</v>
          </cell>
          <cell r="BZ1736">
            <v>0</v>
          </cell>
        </row>
        <row r="1737">
          <cell r="F1737" t="str">
            <v>107.39702.0000.1080</v>
          </cell>
          <cell r="BZ1737">
            <v>0</v>
          </cell>
        </row>
        <row r="1738">
          <cell r="F1738" t="str">
            <v>107.39705.0000.1080</v>
          </cell>
          <cell r="BZ1738">
            <v>0</v>
          </cell>
        </row>
        <row r="1739">
          <cell r="F1739" t="str">
            <v>107.39800.0000.1080</v>
          </cell>
          <cell r="BZ1739">
            <v>752.58</v>
          </cell>
        </row>
        <row r="1740">
          <cell r="F1740" t="str">
            <v>107.39901.0000.1080</v>
          </cell>
          <cell r="BZ1740">
            <v>0</v>
          </cell>
        </row>
        <row r="1741">
          <cell r="F1741" t="str">
            <v>107.39906.0000.1080</v>
          </cell>
          <cell r="BZ1741">
            <v>44734.02</v>
          </cell>
        </row>
        <row r="1742">
          <cell r="F1742" t="str">
            <v>107.39907.0000.1080</v>
          </cell>
          <cell r="BZ1742">
            <v>3769.46</v>
          </cell>
        </row>
        <row r="1743">
          <cell r="F1743" t="str">
            <v>170.00000.0000.1080</v>
          </cell>
          <cell r="BZ1743">
            <v>-282267.75</v>
          </cell>
        </row>
        <row r="1744">
          <cell r="F1744" t="str">
            <v>170.00000.0000.1080</v>
          </cell>
          <cell r="BZ1744">
            <v>0</v>
          </cell>
        </row>
        <row r="1745">
          <cell r="F1745" t="str">
            <v>170.30100.0000.1080</v>
          </cell>
          <cell r="BZ1745">
            <v>0</v>
          </cell>
        </row>
        <row r="1746">
          <cell r="F1746" t="str">
            <v>170.30200.0000.1080</v>
          </cell>
          <cell r="BZ1746">
            <v>7334.3799999999919</v>
          </cell>
        </row>
        <row r="1747">
          <cell r="F1747" t="str">
            <v>170.32520.0000.1080</v>
          </cell>
          <cell r="BZ1747">
            <v>0</v>
          </cell>
        </row>
        <row r="1748">
          <cell r="F1748" t="str">
            <v>170.32540.0000.1080</v>
          </cell>
          <cell r="BZ1748">
            <v>0</v>
          </cell>
        </row>
        <row r="1749">
          <cell r="F1749" t="str">
            <v>170.33100.0000.1080</v>
          </cell>
          <cell r="BZ1749">
            <v>0</v>
          </cell>
        </row>
        <row r="1750">
          <cell r="F1750" t="str">
            <v>170.33201.0000.1080</v>
          </cell>
          <cell r="BZ1750">
            <v>0</v>
          </cell>
        </row>
        <row r="1751">
          <cell r="F1751" t="str">
            <v>170.33202.0000.1080</v>
          </cell>
          <cell r="BZ1751">
            <v>0</v>
          </cell>
        </row>
        <row r="1752">
          <cell r="F1752" t="str">
            <v>170.33400.0000.1080</v>
          </cell>
          <cell r="BZ1752">
            <v>0</v>
          </cell>
        </row>
        <row r="1753">
          <cell r="F1753" t="str">
            <v>170.33600.0000.1080</v>
          </cell>
          <cell r="BZ1753">
            <v>0</v>
          </cell>
        </row>
        <row r="1754">
          <cell r="F1754" t="str">
            <v>170.35010.0000.1080</v>
          </cell>
          <cell r="BZ1754">
            <v>0</v>
          </cell>
        </row>
        <row r="1755">
          <cell r="F1755" t="str">
            <v>170.35020.0000.1110</v>
          </cell>
          <cell r="BZ1755">
            <v>0</v>
          </cell>
        </row>
        <row r="1756">
          <cell r="F1756" t="str">
            <v>170.35100.0000.1080</v>
          </cell>
          <cell r="BZ1756">
            <v>-6941.11</v>
          </cell>
        </row>
        <row r="1757">
          <cell r="F1757" t="str">
            <v>170.35102.0000.1080</v>
          </cell>
          <cell r="BZ1757">
            <v>0</v>
          </cell>
        </row>
        <row r="1758">
          <cell r="F1758" t="str">
            <v>170.35103.0000.1080</v>
          </cell>
          <cell r="BZ1758">
            <v>0</v>
          </cell>
        </row>
        <row r="1759">
          <cell r="F1759" t="str">
            <v>170.35104.0000.1080</v>
          </cell>
          <cell r="BZ1759">
            <v>0</v>
          </cell>
        </row>
        <row r="1760">
          <cell r="F1760" t="str">
            <v>170.35200.0000.1080</v>
          </cell>
          <cell r="BZ1760">
            <v>0</v>
          </cell>
        </row>
        <row r="1761">
          <cell r="F1761" t="str">
            <v>170.35201.0000.1080</v>
          </cell>
          <cell r="BZ1761">
            <v>0</v>
          </cell>
        </row>
        <row r="1762">
          <cell r="F1762" t="str">
            <v>170.35202.0000.1080</v>
          </cell>
          <cell r="BZ1762">
            <v>0</v>
          </cell>
        </row>
        <row r="1763">
          <cell r="F1763" t="str">
            <v>170.35203.0000.1080</v>
          </cell>
          <cell r="BZ1763">
            <v>0</v>
          </cell>
        </row>
        <row r="1764">
          <cell r="F1764" t="str">
            <v>170.35210.0000.1080</v>
          </cell>
          <cell r="BZ1764">
            <v>0</v>
          </cell>
        </row>
        <row r="1765">
          <cell r="F1765" t="str">
            <v>170.35211.0000.1080</v>
          </cell>
          <cell r="BZ1765">
            <v>0</v>
          </cell>
        </row>
        <row r="1766">
          <cell r="F1766" t="str">
            <v>170.35301.0000.1080</v>
          </cell>
          <cell r="BZ1766">
            <v>0</v>
          </cell>
        </row>
        <row r="1767">
          <cell r="F1767" t="str">
            <v>170.35302.0000.1080</v>
          </cell>
          <cell r="BZ1767">
            <v>0</v>
          </cell>
        </row>
        <row r="1768">
          <cell r="F1768" t="str">
            <v>170.35400.0000.1080</v>
          </cell>
          <cell r="BZ1768">
            <v>0</v>
          </cell>
        </row>
        <row r="1769">
          <cell r="F1769" t="str">
            <v>170.36100.0000.1080</v>
          </cell>
          <cell r="BZ1769">
            <v>24474.06</v>
          </cell>
        </row>
        <row r="1770">
          <cell r="F1770" t="str">
            <v>170.36200.0000.1080</v>
          </cell>
          <cell r="BZ1770">
            <v>6630.41</v>
          </cell>
        </row>
        <row r="1771">
          <cell r="F1771" t="str">
            <v>170.36350.0000.1080</v>
          </cell>
          <cell r="BZ1771">
            <v>1133123.17</v>
          </cell>
        </row>
        <row r="1772">
          <cell r="F1772" t="str">
            <v>170.36520.0000.1080</v>
          </cell>
          <cell r="BZ1772">
            <v>6899.7</v>
          </cell>
        </row>
        <row r="1773">
          <cell r="F1773" t="str">
            <v>170.36602.0000.1080</v>
          </cell>
          <cell r="BZ1773">
            <v>0</v>
          </cell>
        </row>
        <row r="1774">
          <cell r="F1774" t="str">
            <v>170.36603.0000.1080</v>
          </cell>
          <cell r="BZ1774">
            <v>138852.71</v>
          </cell>
        </row>
        <row r="1775">
          <cell r="F1775" t="str">
            <v>170.36700.0000.1080</v>
          </cell>
          <cell r="BZ1775">
            <v>2556.61</v>
          </cell>
        </row>
        <row r="1776">
          <cell r="F1776" t="str">
            <v>170.36701.0000.1080</v>
          </cell>
          <cell r="BZ1776">
            <v>11980122.810000001</v>
          </cell>
        </row>
        <row r="1777">
          <cell r="F1777" t="str">
            <v>170.36800.0000.1080</v>
          </cell>
          <cell r="BZ1777">
            <v>32852.370000000003</v>
          </cell>
        </row>
        <row r="1778">
          <cell r="F1778" t="str">
            <v>170.36900.0000.1080</v>
          </cell>
          <cell r="BZ1778">
            <v>913766.31</v>
          </cell>
        </row>
        <row r="1779">
          <cell r="F1779" t="str">
            <v>170.37000.0000.1080</v>
          </cell>
          <cell r="BZ1779">
            <v>144669.04999999999</v>
          </cell>
        </row>
        <row r="1780">
          <cell r="F1780" t="str">
            <v>170.37100.0000.1080</v>
          </cell>
          <cell r="BZ1780">
            <v>791.24</v>
          </cell>
        </row>
        <row r="1781">
          <cell r="F1781" t="str">
            <v>170.37400.0000.1080</v>
          </cell>
          <cell r="BZ1781">
            <v>0</v>
          </cell>
        </row>
        <row r="1782">
          <cell r="F1782" t="str">
            <v>170.37401.0000.1080</v>
          </cell>
          <cell r="BZ1782">
            <v>1629.58</v>
          </cell>
        </row>
        <row r="1783">
          <cell r="F1783" t="str">
            <v>170.37402.0000.1080</v>
          </cell>
          <cell r="BZ1783">
            <v>0.44</v>
          </cell>
        </row>
        <row r="1784">
          <cell r="F1784" t="str">
            <v>170.37403.0000.1080</v>
          </cell>
          <cell r="BZ1784">
            <v>0</v>
          </cell>
        </row>
        <row r="1785">
          <cell r="F1785" t="str">
            <v>170.37500.0000.1080</v>
          </cell>
          <cell r="BZ1785">
            <v>165103.69</v>
          </cell>
        </row>
        <row r="1786">
          <cell r="F1786" t="str">
            <v>170.37501.0000.1080</v>
          </cell>
          <cell r="BZ1786">
            <v>0</v>
          </cell>
        </row>
        <row r="1787">
          <cell r="F1787" t="str">
            <v>170.37502.0000.1080</v>
          </cell>
          <cell r="BZ1787">
            <v>0</v>
          </cell>
        </row>
        <row r="1788">
          <cell r="F1788" t="str">
            <v>170.37503.0000.1080</v>
          </cell>
          <cell r="BZ1788">
            <v>0</v>
          </cell>
        </row>
        <row r="1789">
          <cell r="F1789" t="str">
            <v>170.37600.0000.1080</v>
          </cell>
          <cell r="BZ1789">
            <v>1289474.3799999999</v>
          </cell>
        </row>
        <row r="1790">
          <cell r="F1790" t="str">
            <v>170.37601.0000.1080</v>
          </cell>
          <cell r="BZ1790">
            <v>28084840.310000002</v>
          </cell>
        </row>
        <row r="1791">
          <cell r="F1791" t="str">
            <v>170.37602.0000.1080</v>
          </cell>
          <cell r="BZ1791">
            <v>26285602.750000004</v>
          </cell>
        </row>
        <row r="1792">
          <cell r="F1792" t="str">
            <v>170.37800.0000.1080</v>
          </cell>
          <cell r="BZ1792">
            <v>1340514.07</v>
          </cell>
        </row>
        <row r="1793">
          <cell r="F1793" t="str">
            <v>170.37900.0000.1080</v>
          </cell>
          <cell r="BZ1793">
            <v>1092832.75</v>
          </cell>
        </row>
        <row r="1794">
          <cell r="F1794" t="str">
            <v>170.37903.0000.1080</v>
          </cell>
          <cell r="BZ1794">
            <v>0</v>
          </cell>
        </row>
        <row r="1795">
          <cell r="F1795" t="str">
            <v>170.37905.0000.1080</v>
          </cell>
          <cell r="BZ1795">
            <v>0</v>
          </cell>
        </row>
        <row r="1796">
          <cell r="F1796" t="str">
            <v>170.38000.0000.1080</v>
          </cell>
          <cell r="BZ1796">
            <v>31546382.180000007</v>
          </cell>
        </row>
        <row r="1797">
          <cell r="F1797" t="str">
            <v>170.38100.0000.1080</v>
          </cell>
          <cell r="BZ1797">
            <v>7497911.4700000007</v>
          </cell>
        </row>
        <row r="1798">
          <cell r="F1798" t="str">
            <v>170.38200.0000.1080</v>
          </cell>
          <cell r="BZ1798">
            <v>4026356.08</v>
          </cell>
        </row>
        <row r="1799">
          <cell r="F1799" t="str">
            <v>170.38300.0000.1080</v>
          </cell>
          <cell r="BZ1799">
            <v>5166370.2699999996</v>
          </cell>
        </row>
        <row r="1800">
          <cell r="F1800" t="str">
            <v>170.38400.0000.1080</v>
          </cell>
          <cell r="BZ1800">
            <v>0</v>
          </cell>
        </row>
        <row r="1801">
          <cell r="F1801" t="str">
            <v>170.38500.0000.1080</v>
          </cell>
          <cell r="BZ1801">
            <v>743237.13</v>
          </cell>
        </row>
        <row r="1802">
          <cell r="F1802" t="str">
            <v>170.38600.0000.1080</v>
          </cell>
          <cell r="BZ1802">
            <v>188713.12</v>
          </cell>
        </row>
        <row r="1803">
          <cell r="F1803" t="str">
            <v>170.38700.0000.1080</v>
          </cell>
          <cell r="BZ1803">
            <v>101980.2</v>
          </cell>
        </row>
        <row r="1804">
          <cell r="F1804" t="str">
            <v>170.38900.0000.1080</v>
          </cell>
          <cell r="BZ1804">
            <v>199670.94</v>
          </cell>
        </row>
        <row r="1805">
          <cell r="F1805" t="str">
            <v>170.39000.0000.1080</v>
          </cell>
          <cell r="BZ1805">
            <v>2439361.9700000002</v>
          </cell>
        </row>
        <row r="1806">
          <cell r="F1806" t="str">
            <v>170.39003.0000.1080</v>
          </cell>
          <cell r="BZ1806">
            <v>0</v>
          </cell>
        </row>
        <row r="1807">
          <cell r="F1807" t="str">
            <v>170.39004.0000.1080</v>
          </cell>
          <cell r="BZ1807">
            <v>0</v>
          </cell>
        </row>
        <row r="1808">
          <cell r="F1808" t="str">
            <v>170.39009.0000.1110</v>
          </cell>
          <cell r="BZ1808">
            <v>0</v>
          </cell>
        </row>
        <row r="1809">
          <cell r="F1809" t="str">
            <v>170.39100.0000.1080</v>
          </cell>
          <cell r="BZ1809">
            <v>407891.01</v>
          </cell>
        </row>
        <row r="1810">
          <cell r="F1810" t="str">
            <v>170.39103.0000.1080</v>
          </cell>
          <cell r="BZ1810">
            <v>0</v>
          </cell>
        </row>
        <row r="1811">
          <cell r="F1811" t="str">
            <v>170.39200.0000.1080</v>
          </cell>
          <cell r="BZ1811">
            <v>4056356.26</v>
          </cell>
        </row>
        <row r="1812">
          <cell r="F1812" t="str">
            <v>170.39201.0000.1080</v>
          </cell>
          <cell r="BZ1812">
            <v>0</v>
          </cell>
        </row>
        <row r="1813">
          <cell r="F1813" t="str">
            <v>170.39300.0000.1080</v>
          </cell>
          <cell r="BZ1813">
            <v>89724.3</v>
          </cell>
        </row>
        <row r="1814">
          <cell r="F1814" t="str">
            <v>170.39400.0000.1080</v>
          </cell>
          <cell r="BZ1814">
            <v>836501.67</v>
          </cell>
        </row>
        <row r="1815">
          <cell r="F1815" t="str">
            <v>170.39500.0000.1080</v>
          </cell>
          <cell r="BZ1815">
            <v>5976.27</v>
          </cell>
        </row>
        <row r="1816">
          <cell r="F1816" t="str">
            <v>170.39600.0000.1080</v>
          </cell>
          <cell r="BZ1816">
            <v>234704.77</v>
          </cell>
        </row>
        <row r="1817">
          <cell r="F1817" t="str">
            <v>170.39604.0000.1080</v>
          </cell>
          <cell r="BZ1817">
            <v>4272.55</v>
          </cell>
        </row>
        <row r="1818">
          <cell r="F1818" t="str">
            <v>170.39605.0000.1080</v>
          </cell>
          <cell r="BZ1818">
            <v>0</v>
          </cell>
        </row>
        <row r="1819">
          <cell r="F1819" t="str">
            <v>170.39700.0000.1080</v>
          </cell>
          <cell r="BZ1819">
            <v>206047.08</v>
          </cell>
        </row>
        <row r="1820">
          <cell r="F1820" t="str">
            <v>170.39701.0000.1080</v>
          </cell>
          <cell r="BZ1820">
            <v>0</v>
          </cell>
        </row>
        <row r="1821">
          <cell r="F1821" t="str">
            <v>170.39702.0000.1080</v>
          </cell>
          <cell r="BZ1821">
            <v>64.63</v>
          </cell>
        </row>
        <row r="1822">
          <cell r="F1822" t="str">
            <v>170.39705.0000.1080</v>
          </cell>
          <cell r="BZ1822">
            <v>263647.34000000003</v>
          </cell>
        </row>
        <row r="1823">
          <cell r="F1823" t="str">
            <v>170.39800.0000.1080</v>
          </cell>
          <cell r="BZ1823">
            <v>61061.61</v>
          </cell>
        </row>
        <row r="1824">
          <cell r="F1824" t="str">
            <v>170.39900.0000.1080</v>
          </cell>
          <cell r="BZ1824">
            <v>377.55</v>
          </cell>
        </row>
        <row r="1825">
          <cell r="F1825" t="str">
            <v>170.39901.0000.1080</v>
          </cell>
          <cell r="BZ1825">
            <v>0</v>
          </cell>
        </row>
        <row r="1826">
          <cell r="F1826" t="str">
            <v>170.39902.0000.1080</v>
          </cell>
          <cell r="BZ1826">
            <v>0</v>
          </cell>
        </row>
        <row r="1827">
          <cell r="F1827" t="str">
            <v>170.39902.0000.1110</v>
          </cell>
          <cell r="BZ1827">
            <v>0</v>
          </cell>
        </row>
        <row r="1828">
          <cell r="F1828" t="str">
            <v>170.39903.0000.1080</v>
          </cell>
          <cell r="BZ1828">
            <v>0</v>
          </cell>
        </row>
        <row r="1829">
          <cell r="F1829" t="str">
            <v>170.39906.0000.1080</v>
          </cell>
          <cell r="BZ1829">
            <v>-153815.73000000001</v>
          </cell>
        </row>
        <row r="1830">
          <cell r="F1830" t="str">
            <v>170.39907.0000.1080</v>
          </cell>
          <cell r="BZ1830">
            <v>-704431.32</v>
          </cell>
        </row>
        <row r="1831">
          <cell r="F1831" t="str">
            <v>170.39908.0000.1080</v>
          </cell>
          <cell r="BZ1831">
            <v>796.55</v>
          </cell>
        </row>
        <row r="1832">
          <cell r="F1832" t="str">
            <v>170.39924.0000.1110</v>
          </cell>
          <cell r="BZ1832">
            <v>518514.57</v>
          </cell>
        </row>
        <row r="1833">
          <cell r="F1833" t="str">
            <v>890.38400.0000.1220</v>
          </cell>
          <cell r="BZ1833">
            <v>0</v>
          </cell>
        </row>
        <row r="1834">
          <cell r="F1834" t="str">
            <v>890.39801.0000.1220</v>
          </cell>
          <cell r="BZ1834">
            <v>0</v>
          </cell>
        </row>
        <row r="1835">
          <cell r="F1835" t="str">
            <v>890.39802.0000.1220</v>
          </cell>
          <cell r="BZ1835">
            <v>0</v>
          </cell>
        </row>
        <row r="1836">
          <cell r="F1836" t="str">
            <v>890.39803.0000.1220</v>
          </cell>
          <cell r="BZ1836">
            <v>0</v>
          </cell>
        </row>
        <row r="1837">
          <cell r="F1837" t="str">
            <v>890.39804.0000.1220</v>
          </cell>
          <cell r="BZ1837">
            <v>0</v>
          </cell>
        </row>
        <row r="1838">
          <cell r="F1838" t="str">
            <v>890.39805.0000.1220</v>
          </cell>
          <cell r="BZ1838">
            <v>0</v>
          </cell>
        </row>
        <row r="1839">
          <cell r="F1839" t="str">
            <v>890.39806.0000.1220</v>
          </cell>
          <cell r="BZ1839">
            <v>0</v>
          </cell>
        </row>
        <row r="1840">
          <cell r="F1840" t="str">
            <v>890.39807.0000.1220</v>
          </cell>
          <cell r="BZ1840">
            <v>0</v>
          </cell>
        </row>
        <row r="1841">
          <cell r="F1841" t="str">
            <v>890.39906.0000.1220</v>
          </cell>
          <cell r="BZ1841">
            <v>334.75</v>
          </cell>
        </row>
        <row r="1842">
          <cell r="F1842" t="str">
            <v>840.00000.0000.1080</v>
          </cell>
          <cell r="BZ1842">
            <v>-0.21</v>
          </cell>
        </row>
        <row r="1843">
          <cell r="F1843" t="str">
            <v>840.38800.0000.1080</v>
          </cell>
          <cell r="BZ1843">
            <v>0</v>
          </cell>
        </row>
        <row r="1844">
          <cell r="F1844" t="str">
            <v>840.39000.0000.1080</v>
          </cell>
          <cell r="BZ1844">
            <v>0</v>
          </cell>
        </row>
        <row r="1845">
          <cell r="F1845" t="str">
            <v>190.00000.0000.1080</v>
          </cell>
          <cell r="BZ1845">
            <v>759443465.73999989</v>
          </cell>
        </row>
        <row r="1846">
          <cell r="F1846" t="str">
            <v>190.30200.0000.1080</v>
          </cell>
          <cell r="BZ1846">
            <v>0</v>
          </cell>
        </row>
        <row r="1847">
          <cell r="F1847" t="str">
            <v>190.30300.0000.1080</v>
          </cell>
          <cell r="BZ1847">
            <v>0</v>
          </cell>
        </row>
        <row r="1848">
          <cell r="F1848" t="str">
            <v>190.37400.0000.1080</v>
          </cell>
          <cell r="BZ1848">
            <v>0</v>
          </cell>
        </row>
        <row r="1849">
          <cell r="F1849" t="str">
            <v>190.37500.0000.1080</v>
          </cell>
          <cell r="BZ1849">
            <v>0</v>
          </cell>
        </row>
        <row r="1850">
          <cell r="F1850" t="str">
            <v>190.37600.0000.1080</v>
          </cell>
          <cell r="BZ1850">
            <v>0</v>
          </cell>
        </row>
        <row r="1851">
          <cell r="F1851" t="str">
            <v>190.37800.0000.1080</v>
          </cell>
          <cell r="BZ1851">
            <v>0</v>
          </cell>
        </row>
        <row r="1852">
          <cell r="F1852" t="str">
            <v>190.37900.0000.1080</v>
          </cell>
          <cell r="BZ1852">
            <v>0</v>
          </cell>
        </row>
        <row r="1853">
          <cell r="F1853" t="str">
            <v>190.38000.0000.1080</v>
          </cell>
          <cell r="BZ1853">
            <v>0</v>
          </cell>
        </row>
        <row r="1854">
          <cell r="F1854" t="str">
            <v>190.38100.0000.1080</v>
          </cell>
          <cell r="BZ1854">
            <v>0</v>
          </cell>
        </row>
        <row r="1855">
          <cell r="F1855" t="str">
            <v>190.38300.0000.1080</v>
          </cell>
          <cell r="BZ1855">
            <v>0</v>
          </cell>
        </row>
        <row r="1856">
          <cell r="F1856" t="str">
            <v>190.38900.0000.1080</v>
          </cell>
          <cell r="BZ1856">
            <v>0</v>
          </cell>
        </row>
        <row r="1857">
          <cell r="F1857" t="str">
            <v>190.39000.0000.1080</v>
          </cell>
          <cell r="BZ1857">
            <v>0</v>
          </cell>
        </row>
        <row r="1858">
          <cell r="F1858" t="str">
            <v>190.39100.0000.1080</v>
          </cell>
          <cell r="BZ1858">
            <v>0</v>
          </cell>
        </row>
        <row r="1859">
          <cell r="F1859" t="str">
            <v>190.39200.0000.1080</v>
          </cell>
          <cell r="BZ1859">
            <v>0</v>
          </cell>
        </row>
        <row r="1860">
          <cell r="F1860" t="str">
            <v>190.39300.0000.1080</v>
          </cell>
          <cell r="BZ1860">
            <v>0</v>
          </cell>
        </row>
        <row r="1861">
          <cell r="F1861" t="str">
            <v>190.39400.0000.1080</v>
          </cell>
          <cell r="BZ1861">
            <v>0</v>
          </cell>
        </row>
        <row r="1862">
          <cell r="F1862" t="str">
            <v>190.39500.0000.1080</v>
          </cell>
          <cell r="BZ1862">
            <v>0</v>
          </cell>
        </row>
        <row r="1863">
          <cell r="F1863" t="str">
            <v>190.39600.0000.1080</v>
          </cell>
          <cell r="BZ1863">
            <v>0</v>
          </cell>
        </row>
        <row r="1864">
          <cell r="F1864" t="str">
            <v>190.39700.0000.1080</v>
          </cell>
          <cell r="BZ1864">
            <v>0</v>
          </cell>
        </row>
        <row r="1865">
          <cell r="F1865" t="str">
            <v>190.39800.0000.1080</v>
          </cell>
          <cell r="BZ1865">
            <v>0</v>
          </cell>
        </row>
        <row r="1866">
          <cell r="F1866" t="str">
            <v>190.39900.0000.1080</v>
          </cell>
          <cell r="BZ1866">
            <v>0</v>
          </cell>
        </row>
        <row r="1867">
          <cell r="F1867" t="str">
            <v>700.00000.0000.1080</v>
          </cell>
          <cell r="BZ1867">
            <v>358177053.89999998</v>
          </cell>
        </row>
        <row r="1868">
          <cell r="F1868" t="str">
            <v>700.30300.0000.1080</v>
          </cell>
          <cell r="BZ1868">
            <v>0</v>
          </cell>
        </row>
        <row r="1869">
          <cell r="F1869" t="str">
            <v>700.32500.0000.1080</v>
          </cell>
          <cell r="BZ1869">
            <v>0</v>
          </cell>
        </row>
        <row r="1870">
          <cell r="F1870" t="str">
            <v>700.32700.0000.1080</v>
          </cell>
          <cell r="BZ1870">
            <v>0</v>
          </cell>
        </row>
        <row r="1871">
          <cell r="F1871" t="str">
            <v>700.32800.0000.1080</v>
          </cell>
          <cell r="BZ1871">
            <v>0</v>
          </cell>
        </row>
        <row r="1872">
          <cell r="F1872" t="str">
            <v>700.32900.0000.1080</v>
          </cell>
          <cell r="BZ1872">
            <v>0</v>
          </cell>
        </row>
        <row r="1873">
          <cell r="F1873" t="str">
            <v>700.33200.0000.1080</v>
          </cell>
          <cell r="BZ1873">
            <v>0</v>
          </cell>
        </row>
        <row r="1874">
          <cell r="F1874" t="str">
            <v>700.33300.0000.1080</v>
          </cell>
          <cell r="BZ1874">
            <v>0</v>
          </cell>
        </row>
        <row r="1875">
          <cell r="F1875" t="str">
            <v>700.33400.0000.1080</v>
          </cell>
          <cell r="BZ1875">
            <v>0</v>
          </cell>
        </row>
        <row r="1876">
          <cell r="F1876" t="str">
            <v>700.33600.0000.1080</v>
          </cell>
          <cell r="BZ1876">
            <v>0</v>
          </cell>
        </row>
        <row r="1877">
          <cell r="F1877" t="str">
            <v>700.33700.0000.1080</v>
          </cell>
          <cell r="BZ1877">
            <v>0</v>
          </cell>
        </row>
        <row r="1878">
          <cell r="F1878" t="str">
            <v>700.35000.0000.1080</v>
          </cell>
          <cell r="BZ1878">
            <v>0</v>
          </cell>
        </row>
        <row r="1879">
          <cell r="F1879" t="str">
            <v>700.35100.0000.1080</v>
          </cell>
          <cell r="BZ1879">
            <v>0</v>
          </cell>
        </row>
        <row r="1880">
          <cell r="F1880" t="str">
            <v>700.35200.0000.1080</v>
          </cell>
          <cell r="BZ1880">
            <v>0</v>
          </cell>
        </row>
        <row r="1881">
          <cell r="F1881" t="str">
            <v>700.35300.0000.1080</v>
          </cell>
          <cell r="BZ1881">
            <v>0</v>
          </cell>
        </row>
        <row r="1882">
          <cell r="F1882" t="str">
            <v>700.35400.0000.1080</v>
          </cell>
          <cell r="BZ1882">
            <v>0</v>
          </cell>
        </row>
        <row r="1883">
          <cell r="F1883" t="str">
            <v>700.35500.0000.1080</v>
          </cell>
          <cell r="BZ1883">
            <v>0</v>
          </cell>
        </row>
        <row r="1884">
          <cell r="F1884" t="str">
            <v>700.35600.0000.1080</v>
          </cell>
          <cell r="BZ1884">
            <v>0</v>
          </cell>
        </row>
        <row r="1885">
          <cell r="F1885" t="str">
            <v>700.35700.0000.1080</v>
          </cell>
          <cell r="BZ1885">
            <v>0</v>
          </cell>
        </row>
        <row r="1886">
          <cell r="F1886" t="str">
            <v>700.36500.0000.1080</v>
          </cell>
          <cell r="BZ1886">
            <v>0</v>
          </cell>
        </row>
        <row r="1887">
          <cell r="F1887" t="str">
            <v>700.36600.0000.1080</v>
          </cell>
          <cell r="BZ1887">
            <v>0</v>
          </cell>
        </row>
        <row r="1888">
          <cell r="F1888" t="str">
            <v>700.36700.0000.1080</v>
          </cell>
          <cell r="BZ1888">
            <v>0</v>
          </cell>
        </row>
        <row r="1889">
          <cell r="F1889" t="str">
            <v>700.36800.0000.1080</v>
          </cell>
          <cell r="BZ1889">
            <v>0</v>
          </cell>
        </row>
        <row r="1890">
          <cell r="F1890" t="str">
            <v>700.36900.0000.1080</v>
          </cell>
          <cell r="BZ1890">
            <v>0</v>
          </cell>
        </row>
        <row r="1891">
          <cell r="F1891" t="str">
            <v>700.37100.0000.1080</v>
          </cell>
          <cell r="BZ1891">
            <v>0</v>
          </cell>
        </row>
        <row r="1892">
          <cell r="F1892" t="str">
            <v>700.38800.0000.1080</v>
          </cell>
          <cell r="BZ1892">
            <v>0</v>
          </cell>
        </row>
        <row r="1893">
          <cell r="F1893" t="str">
            <v>700.38900.0000.1080</v>
          </cell>
          <cell r="BZ1893">
            <v>0</v>
          </cell>
        </row>
        <row r="1894">
          <cell r="F1894" t="str">
            <v>700.39000.0000.1080</v>
          </cell>
          <cell r="BZ1894">
            <v>0</v>
          </cell>
        </row>
        <row r="1895">
          <cell r="F1895" t="str">
            <v>700.39100.0000.1080</v>
          </cell>
          <cell r="BZ1895">
            <v>0</v>
          </cell>
        </row>
        <row r="1896">
          <cell r="F1896" t="str">
            <v>700.39200.0000.1080</v>
          </cell>
          <cell r="BZ1896">
            <v>0</v>
          </cell>
        </row>
        <row r="1897">
          <cell r="F1897" t="str">
            <v>700.39300.0000.1080</v>
          </cell>
          <cell r="BZ1897">
            <v>0</v>
          </cell>
        </row>
        <row r="1898">
          <cell r="F1898" t="str">
            <v>700.39500.0000.1080</v>
          </cell>
          <cell r="BZ1898">
            <v>0</v>
          </cell>
        </row>
        <row r="1899">
          <cell r="F1899" t="str">
            <v>700.39600.0000.1080</v>
          </cell>
          <cell r="BZ1899">
            <v>0</v>
          </cell>
        </row>
        <row r="1900">
          <cell r="F1900" t="str">
            <v>700.39700.0000.1080</v>
          </cell>
          <cell r="BZ1900">
            <v>0</v>
          </cell>
        </row>
        <row r="1901">
          <cell r="F1901" t="str">
            <v>700.39800.0000.1080</v>
          </cell>
          <cell r="BZ1901">
            <v>0</v>
          </cell>
        </row>
      </sheetData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IP Engine"/>
      <sheetName val="IP-IS"/>
      <sheetName val="IP-BS"/>
      <sheetName val="IP-CF"/>
      <sheetName val="Trans Engine"/>
      <sheetName val="Adj Engine"/>
      <sheetName val="Adj-IS"/>
      <sheetName val="Adj-BS"/>
      <sheetName val="Adj-CF"/>
      <sheetName val="Utilico Engine"/>
      <sheetName val="UtiliCo-IS"/>
      <sheetName val="UtiliCo-BS"/>
      <sheetName val="UtiliCo-CF"/>
      <sheetName val="UtiliCo-DCF"/>
      <sheetName val="UtiliCo-Metrics"/>
      <sheetName val="HoldCo Engine"/>
      <sheetName val="HoldCo-IS"/>
      <sheetName val="HoldCo-BS"/>
      <sheetName val="HoldCo-CF"/>
      <sheetName val="UtiliCo-Rev Req"/>
      <sheetName val="IP-Go Gets"/>
      <sheetName val="UtiliCo-Cost of Capital"/>
      <sheetName val="UtiliCo-Allocation"/>
      <sheetName val="UtiliCo-Reg Amort"/>
      <sheetName val="IP-Income Tax"/>
      <sheetName val="IP-Def Tax"/>
      <sheetName val="IP-Def Gain"/>
      <sheetName val="IP-MTP"/>
      <sheetName val="IP-Working Capital"/>
      <sheetName val="IP-Pref Stock"/>
      <sheetName val="IP-Secure Adj"/>
      <sheetName val="IP-TFI's"/>
      <sheetName val="DCC-Cap Ex"/>
      <sheetName val="Trans-Alloc"/>
      <sheetName val="Competisoft-IS"/>
      <sheetName val="Competisoft-BS"/>
      <sheetName val="Competisoft-CF"/>
      <sheetName val="Competisoft- Misc"/>
      <sheetName val="ROE Ceilings 2001"/>
      <sheetName val="S&amp;P Credit Rating"/>
      <sheetName val="ILN-DCF"/>
      <sheetName val="Module1"/>
      <sheetName val="Module2"/>
      <sheetName val="Module4"/>
    </sheetNames>
    <sheetDataSet>
      <sheetData sheetId="0" refreshError="1">
        <row r="31">
          <cell r="H31">
            <v>0.69791048536135014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"/>
      <sheetName val="A-2-1"/>
      <sheetName val="A-2-2"/>
      <sheetName val="A-3"/>
      <sheetName val="A-4"/>
      <sheetName val="A-5"/>
      <sheetName val="A-6"/>
      <sheetName val="WP A-6-1 P1"/>
      <sheetName val="WP A-6-1 P2"/>
      <sheetName val="WP A-6-1 P3"/>
      <sheetName val="B-1.1"/>
      <sheetName val="B-1.2"/>
      <sheetName val="B-1.2 p2"/>
      <sheetName val="B-1.2-1"/>
      <sheetName val="B-1.2-2"/>
      <sheetName val="B-1.2-3 Weather"/>
      <sheetName val="B-1.2-3-1"/>
      <sheetName val="B-1.2-3-2"/>
      <sheetName val="B-1.2-4 "/>
      <sheetName val="B-1.2-5"/>
      <sheetName val="B-1.3"/>
      <sheetName val="B-1.3 expl"/>
      <sheetName val="WP B-1.3"/>
      <sheetName val="WP B-1.3-1 Adj"/>
      <sheetName val="B1.3-2 Adj"/>
      <sheetName val="B1.3-3 Adj"/>
      <sheetName val="B1.3-4 Adj"/>
      <sheetName val="WP B1.3-4a Bad Debt"/>
      <sheetName val="B1.3-5 Adj"/>
      <sheetName val="B1.3.6 Adj"/>
      <sheetName val="B1.3.7 Adj"/>
      <sheetName val="B1.3.8 Adj"/>
      <sheetName val="B1.3-9 Adj"/>
      <sheetName val="B1.3-10 Adj "/>
      <sheetName val="B1.3-11 Adj"/>
      <sheetName val="B1.3-12 Adj"/>
      <sheetName val="B1.3-13 Adj"/>
      <sheetName val="B1.3-14 Adj"/>
      <sheetName val="B1.3-15 Adj"/>
      <sheetName val="B1.3-16"/>
      <sheetName val="B-2"/>
      <sheetName val="B-3"/>
      <sheetName val="B-4"/>
      <sheetName val="B-5"/>
      <sheetName val="B-6"/>
      <sheetName val="B-7"/>
      <sheetName val="B-8"/>
      <sheetName val="B-9 PG1"/>
      <sheetName val="B-9 PG2"/>
      <sheetName val="WP B9-1"/>
      <sheetName val="WP B9-2"/>
      <sheetName val="WP B9-3"/>
      <sheetName val="B-10&amp;11"/>
      <sheetName val="B-12"/>
      <sheetName val="C-1"/>
      <sheetName val="C-2"/>
      <sheetName val="WP C-2"/>
      <sheetName val="C-3"/>
      <sheetName val="WP C-3 "/>
      <sheetName val="C-4"/>
      <sheetName val="D-1-(a)"/>
      <sheetName val="D-1-(a)-1 LTD Calc"/>
      <sheetName val="D-1-(a)-2 STD Calc"/>
      <sheetName val="D-1-(b)"/>
      <sheetName val="WP D1b-1 Plant"/>
      <sheetName val="WP D1b-1-1 Plant Bal"/>
      <sheetName val="WP D1b-1-2 Additions"/>
      <sheetName val="WP D1b-1-3 Retire"/>
      <sheetName val="WP D1b-1-4 Gross Plant"/>
      <sheetName val="WP D1b-2 Reserve"/>
      <sheetName val="WP D1b-2-1Reserve"/>
      <sheetName val="WP D1b-3 CWIP"/>
      <sheetName val="WP D1b-3-1CWIP"/>
      <sheetName val="WP D1b-3-2 CWIP RWIP"/>
      <sheetName val=" WP D1b-4"/>
      <sheetName val="WP D1b-4-1"/>
      <sheetName val="WP D1b-4-2"/>
      <sheetName val="WP D1b-4-3"/>
      <sheetName val="WP D1b-4-4"/>
      <sheetName val="WP D1b-4-5"/>
      <sheetName val="WP D1b-6 Storage Gas"/>
      <sheetName val="WP D1b-6-1 Storage Gas"/>
      <sheetName val="Wp D1b-6-1-2 Storage Gas"/>
      <sheetName val="WP D1b-7 Cust Dep"/>
      <sheetName val="WP D1b-7-1 Cust Dep"/>
      <sheetName val="WP D1b-8 ADIT"/>
      <sheetName val="WP D1b-8-1 ADIT"/>
      <sheetName val="WP D1b-8-2 ADIT 02"/>
      <sheetName val="WP D1b-8-3 ADIT 12"/>
      <sheetName val="WP D1b-8-4 ADIT 91"/>
      <sheetName val="WP D1b-8-5 ADIT 95"/>
      <sheetName val="WP D1b-9 Injuries &amp; Damages"/>
      <sheetName val="WP D1b-9-1 Injs &amp; Dmgs"/>
      <sheetName val="D-1(d)"/>
      <sheetName val="D-1-(e)"/>
      <sheetName val="D-2"/>
      <sheetName val="D-3"/>
      <sheetName val="D-4"/>
      <sheetName val="E-1"/>
      <sheetName val="E-2"/>
      <sheetName val="E-3"/>
      <sheetName val="F-1"/>
      <sheetName val="F-2"/>
      <sheetName val="F-3"/>
      <sheetName val="Net Plant"/>
      <sheetName val="Addtl Workpapers - Plant"/>
      <sheetName val="Addtl Workpapers Capital Bud"/>
      <sheetName val="Status"/>
      <sheetName val="B-1.2-4"/>
      <sheetName val="WP B-1.3.2 Bad Debt"/>
      <sheetName val="B1.3-8 Adj"/>
      <sheetName val="WP B-1.4"/>
      <sheetName val="WP D1b-5 Injuries &amp; Damages"/>
      <sheetName val="Addtl WPS -1"/>
      <sheetName val="Addtl WPS-2"/>
      <sheetName val="Addtl WPs 3"/>
      <sheetName val="Addtl WPs 4"/>
      <sheetName val="Addtl WPS-5 "/>
      <sheetName val="Addtl WPS-6"/>
      <sheetName val="Addtl Wps-7"/>
      <sheetName val="WP B-1.3.1"/>
      <sheetName val="B1.3-1 Adj"/>
      <sheetName val="B1.3-10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"/>
      <sheetName val="A-2-1"/>
      <sheetName val="A-2-2"/>
      <sheetName val="A-3"/>
      <sheetName val="A-4"/>
      <sheetName val="A-5"/>
      <sheetName val="A-6"/>
      <sheetName val="WP A-6-1 P1"/>
      <sheetName val="WP A-6-1 P2"/>
      <sheetName val="WP A-6-1 P3"/>
      <sheetName val="B-1.1"/>
      <sheetName val="B-1.2"/>
      <sheetName val="B-1.2 p2"/>
      <sheetName val="B-1.2-1"/>
      <sheetName val="B-1.2-2"/>
      <sheetName val="B-1.2-3 Weather"/>
      <sheetName val="B-1.2-3-1"/>
      <sheetName val="B-1.2-3-2"/>
      <sheetName val="B-1.2-4"/>
      <sheetName val="B-1.2-5"/>
      <sheetName val="B-1.3"/>
      <sheetName val="B-1.3 expl"/>
      <sheetName val="WP B-1.3"/>
      <sheetName val="WP B-1.3.1"/>
      <sheetName val="WP B-1.3.2 Bad Debt"/>
      <sheetName val="WP B-1.4"/>
      <sheetName val="B1.3-1 Adj"/>
      <sheetName val="B-2"/>
      <sheetName val="B-3"/>
      <sheetName val="B-4"/>
      <sheetName val="B-5"/>
      <sheetName val="B-6"/>
      <sheetName val="B-7"/>
      <sheetName val="B-8"/>
      <sheetName val="B-9 PG1"/>
      <sheetName val="B-9 PG2"/>
      <sheetName val="WP B9-1"/>
      <sheetName val="WP B9-2"/>
      <sheetName val="WP B9-3"/>
      <sheetName val="B-10&amp;11"/>
      <sheetName val="B-12"/>
      <sheetName val="C-1"/>
      <sheetName val="C-2"/>
      <sheetName val="WP C-2"/>
      <sheetName val="C-3"/>
      <sheetName val="WP C-3 "/>
      <sheetName val="C-4"/>
      <sheetName val="D-1-(a)"/>
      <sheetName val="D-1-(a)-1 LTD Calc"/>
      <sheetName val="D-1-(a)-2 STD Calc"/>
      <sheetName val="D-1-(b)"/>
      <sheetName val="WP D1b-1 Plant"/>
      <sheetName val="WP D1b-1-1 Plant Bal"/>
      <sheetName val="WP D1b-1-2 Additions"/>
      <sheetName val="WP D1b-1-3 Retire"/>
      <sheetName val="WP D1b-1-4 Gross Plant"/>
      <sheetName val="WP D1b-2 Reserve"/>
      <sheetName val="WP D1b-2-1Reserve"/>
      <sheetName val="WP D1b-3 CWIP"/>
      <sheetName val="WP D1b-3-1CWIP"/>
      <sheetName val="WP D1b-3-2 CWIP RWIP"/>
      <sheetName val=" WP D1b-4"/>
      <sheetName val="WP D1b-4-1"/>
      <sheetName val="WP D1b-4-2"/>
      <sheetName val="WP D1b-4-3"/>
      <sheetName val="WP D1b-4-4"/>
      <sheetName val="WP D1b-4-5"/>
      <sheetName val="WP D1b-6 Storage Gas"/>
      <sheetName val="WP D1b-6-1 Storage Gas"/>
      <sheetName val="Wp D1b-6-1-2 Storage Gas"/>
      <sheetName val="WP D1b-7 Cust Dep"/>
      <sheetName val="WP D1b-7-1 Cust Dep"/>
      <sheetName val="WP D1b-8 ADIT"/>
      <sheetName val="WP D1b-8-1 ADIT"/>
      <sheetName val="D-1(d)"/>
      <sheetName val="D-1-(e)"/>
      <sheetName val="D-2"/>
      <sheetName val="D-3"/>
      <sheetName val="D-4"/>
      <sheetName val="E-1"/>
      <sheetName val="E-2"/>
      <sheetName val="E-3"/>
      <sheetName val="F-1"/>
      <sheetName val="F-2"/>
      <sheetName val="F-3"/>
      <sheetName val="Net Plant"/>
      <sheetName val="Addtl Workpapers - Plant"/>
      <sheetName val="Addtl Workpapers Capital 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&amp;M Comparison"/>
      <sheetName val="Div 91 for schedule I"/>
      <sheetName val="Adjustments"/>
      <sheetName val="Escalation"/>
      <sheetName val="CPI index"/>
      <sheetName val="091retreive"/>
      <sheetName val="091 bud"/>
      <sheetName val="009retrieve"/>
      <sheetName val="009 bud"/>
      <sheetName val="002retrieve"/>
      <sheetName val="Sheet1"/>
      <sheetName val="002 bud"/>
      <sheetName val="012retreive"/>
      <sheetName val="012 bud"/>
      <sheetName val="SSU by cost center summary"/>
      <sheetName val="SSU by cost center Labor"/>
      <sheetName val="Labor"/>
      <sheetName val="Rent"/>
      <sheetName val="Billed to Div 009"/>
      <sheetName val="SSU By cost Center"/>
      <sheetName val="Summary 02 and 12"/>
      <sheetName val="010"/>
    </sheetNames>
    <sheetDataSet>
      <sheetData sheetId="0"/>
      <sheetData sheetId="1"/>
      <sheetData sheetId="2"/>
      <sheetData sheetId="3">
        <row r="6">
          <cell r="C6">
            <v>3.5000000000000003E-2</v>
          </cell>
        </row>
        <row r="7">
          <cell r="C7">
            <v>3.3255750665127426E-2</v>
          </cell>
        </row>
        <row r="8">
          <cell r="C8">
            <v>0.05</v>
          </cell>
        </row>
      </sheetData>
      <sheetData sheetId="4">
        <row r="23">
          <cell r="B23">
            <v>3.3255750665127426E-2</v>
          </cell>
        </row>
      </sheetData>
      <sheetData sheetId="5">
        <row r="16">
          <cell r="Y16">
            <v>2484058.0556499995</v>
          </cell>
        </row>
      </sheetData>
      <sheetData sheetId="6"/>
      <sheetData sheetId="7">
        <row r="16">
          <cell r="Y16">
            <v>5004953.1263250001</v>
          </cell>
        </row>
      </sheetData>
      <sheetData sheetId="8"/>
      <sheetData sheetId="9">
        <row r="16">
          <cell r="Y16">
            <v>36251098.368800007</v>
          </cell>
        </row>
      </sheetData>
      <sheetData sheetId="10"/>
      <sheetData sheetId="11"/>
      <sheetData sheetId="12">
        <row r="16">
          <cell r="Y16">
            <v>27500081.636449993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alation"/>
      <sheetName val="CPI index"/>
      <sheetName val="Div 2 retrieve"/>
      <sheetName val="Div 12 retrieve"/>
      <sheetName val="Div 91 retrieve"/>
      <sheetName val="Div 9 retrieve"/>
      <sheetName val="Div 2 forecast"/>
      <sheetName val="Div 12 forecast"/>
      <sheetName val="Div 91 forecast"/>
      <sheetName val="O&amp;M Comparison"/>
      <sheetName val="Div 9 forecast"/>
    </sheetNames>
    <sheetDataSet>
      <sheetData sheetId="0" refreshError="1">
        <row r="6">
          <cell r="C6">
            <v>0.03</v>
          </cell>
        </row>
        <row r="7">
          <cell r="C7">
            <v>2.7E-2</v>
          </cell>
        </row>
        <row r="8">
          <cell r="C8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B Input"/>
      <sheetName val="Balance Sheet"/>
      <sheetName val="Income Statemen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"/>
      <sheetName val="WP 10-5"/>
      <sheetName val="WP 10-6"/>
      <sheetName val="WP10-7"/>
      <sheetName val="WP 10-8"/>
      <sheetName val="WP 10-9"/>
      <sheetName val="WP 10-10"/>
      <sheetName val="Sch 11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4"/>
      <sheetName val="ADJ 12-15 "/>
      <sheetName val="ADJ 12-16"/>
      <sheetName val="ADJ 12-17"/>
      <sheetName val="ADJ 12-18"/>
      <sheetName val="ADJ 12-19"/>
      <sheetName val="ADJ 12-20"/>
      <sheetName val="ADJ 12-21"/>
      <sheetName val="ADJ 12-22"/>
      <sheetName val="Sch 13"/>
      <sheetName val="Sch 14 "/>
      <sheetName val="Sch 15"/>
      <sheetName val="WP 15-1"/>
      <sheetName val="WP 15-2"/>
      <sheetName val="WP 15-3"/>
      <sheetName val="WP 15-4"/>
      <sheetName val="WP 15-5"/>
      <sheetName val="WP 15-5-1"/>
      <sheetName val="WP 15-6"/>
      <sheetName val="WP15-7"/>
      <sheetName val="WP 15-8"/>
      <sheetName val="WP 15-9"/>
      <sheetName val="WP 15-10"/>
      <sheetName val="Sch 16"/>
      <sheetName val="Sch 17"/>
      <sheetName val="MARGIN ANALYSIS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ADJ 17-13"/>
      <sheetName val="WP 17-13"/>
      <sheetName val="ADJ 17-14"/>
      <sheetName val="WP 17-14"/>
      <sheetName val="ADJ 17-15"/>
      <sheetName val="WP 17-15-1"/>
      <sheetName val="Wp 17-15-2"/>
      <sheetName val="Wp 17-15-3"/>
      <sheetName val="Wp 17-15-4"/>
      <sheetName val="ADJ 17-16"/>
      <sheetName val="ADJ 17-17"/>
      <sheetName val="ADJ 17-18"/>
      <sheetName val="ADJ 17-19"/>
      <sheetName val="ADJ 17-20"/>
      <sheetName val="ADJ 17-21"/>
      <sheetName val="ADJ 17-22A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Sch 19"/>
      <sheetName val="Sch 20"/>
      <sheetName val="Sch 21"/>
      <sheetName val="Sch 25"/>
      <sheetName val="Sch 30"/>
      <sheetName val="WP 30-1"/>
      <sheetName val="WP 30-2(Meter Cost)"/>
      <sheetName val=" WP 30-3(Peak Load)"/>
      <sheetName val="ADJ 21"/>
      <sheetName val="WP 17-34"/>
    </sheetNames>
    <sheetDataSet>
      <sheetData sheetId="0" refreshError="1">
        <row r="43">
          <cell r="D43">
            <v>1.2800000000000001E-2</v>
          </cell>
        </row>
        <row r="51">
          <cell r="D51">
            <v>7.0400000000000004E-2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ummary"/>
      <sheetName val="080 - April 1080 activity"/>
    </sheetNames>
    <sheetDataSet>
      <sheetData sheetId="0"/>
      <sheetData sheetId="1"/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&amp;M Comparison"/>
      <sheetName val="Div 91 for schedule I"/>
      <sheetName val="Adjustments"/>
      <sheetName val="Escalation"/>
      <sheetName val="CPI index"/>
      <sheetName val="091retreive"/>
      <sheetName val="091 bud"/>
      <sheetName val="009retrieve"/>
      <sheetName val="009 bud"/>
      <sheetName val="002retrieve"/>
      <sheetName val="Sheet1"/>
      <sheetName val="002 bud"/>
      <sheetName val="012retreive"/>
      <sheetName val="012 bud"/>
      <sheetName val="SSU by cost center summary"/>
      <sheetName val="SSU by cost center Labor"/>
      <sheetName val="Labor"/>
      <sheetName val="Rent"/>
      <sheetName val="Billed to Div 009"/>
      <sheetName val="SSU By cost Center"/>
      <sheetName val="Summary 02 and 12"/>
      <sheetName val="010"/>
    </sheetNames>
    <sheetDataSet>
      <sheetData sheetId="0"/>
      <sheetData sheetId="1"/>
      <sheetData sheetId="2"/>
      <sheetData sheetId="3"/>
      <sheetData sheetId="4">
        <row r="23">
          <cell r="B23">
            <v>3.3255750665127426E-2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G"/>
      <sheetName val="Short Summary"/>
    </sheetNames>
    <sheetDataSet>
      <sheetData sheetId="0"/>
      <sheetData sheetId="1" refreshError="1">
        <row r="7">
          <cell r="C7" t="str">
            <v>0050000</v>
          </cell>
          <cell r="D7" t="str">
            <v xml:space="preserve">Chairman </v>
          </cell>
          <cell r="E7" t="str">
            <v>Residual</v>
          </cell>
        </row>
        <row r="8">
          <cell r="C8" t="str">
            <v>0052200</v>
          </cell>
          <cell r="D8" t="str">
            <v>Governmental Affairs</v>
          </cell>
          <cell r="E8" t="str">
            <v>Residual</v>
          </cell>
        </row>
        <row r="9">
          <cell r="C9" t="str">
            <v>0052100</v>
          </cell>
          <cell r="D9" t="str">
            <v>Operations</v>
          </cell>
          <cell r="E9" t="str">
            <v>Cust, Capital Adds, Employees, O&amp;M</v>
          </cell>
        </row>
        <row r="10">
          <cell r="C10" t="str">
            <v>0050500</v>
          </cell>
          <cell r="D10" t="str">
            <v>President &amp; COO</v>
          </cell>
          <cell r="E10" t="str">
            <v>Residual</v>
          </cell>
        </row>
        <row r="11">
          <cell r="C11" t="str">
            <v>0113000</v>
          </cell>
          <cell r="D11" t="str">
            <v>Assistant Controller General Acctg</v>
          </cell>
          <cell r="E11" t="str">
            <v>Avg WLC #108,109,110,&amp;111</v>
          </cell>
        </row>
        <row r="12">
          <cell r="C12" t="str">
            <v>0112900</v>
          </cell>
          <cell r="D12" t="str">
            <v>VP &amp; Controller</v>
          </cell>
          <cell r="E12" t="str">
            <v>Avg all Accounting WLC's</v>
          </cell>
        </row>
        <row r="13">
          <cell r="C13" t="str">
            <v>0113500</v>
          </cell>
          <cell r="D13" t="str">
            <v>Assistant Controller, Utility Acctg</v>
          </cell>
          <cell r="E13" t="str">
            <v>50% Cust, 17% Gas Purch Vol, 33% Cap Adds</v>
          </cell>
        </row>
        <row r="14">
          <cell r="C14" t="str">
            <v>0113100</v>
          </cell>
          <cell r="D14" t="str">
            <v>General Accounting</v>
          </cell>
          <cell r="E14" t="str">
            <v>Residual</v>
          </cell>
        </row>
        <row r="15">
          <cell r="C15" t="str">
            <v>0113200</v>
          </cell>
          <cell r="D15" t="str">
            <v>Payroll Accounting</v>
          </cell>
          <cell r="E15" t="str">
            <v>Employees</v>
          </cell>
        </row>
        <row r="16">
          <cell r="C16" t="str">
            <v>0113300</v>
          </cell>
          <cell r="D16" t="str">
            <v>Accounts Payable</v>
          </cell>
          <cell r="E16" t="str">
            <v>Purchase Orders</v>
          </cell>
        </row>
        <row r="17">
          <cell r="C17" t="str">
            <v>0113400</v>
          </cell>
          <cell r="D17" t="str">
            <v>Accounting Systems</v>
          </cell>
          <cell r="E17" t="str">
            <v>Employees</v>
          </cell>
        </row>
        <row r="18">
          <cell r="C18" t="str">
            <v>0113600</v>
          </cell>
          <cell r="D18" t="str">
            <v>Plant Accounting</v>
          </cell>
          <cell r="E18" t="str">
            <v>Capital Additions</v>
          </cell>
        </row>
        <row r="19">
          <cell r="C19" t="str">
            <v>0113700</v>
          </cell>
          <cell r="D19" t="str">
            <v>Gas Accounting</v>
          </cell>
          <cell r="E19" t="str">
            <v>%'s provided by department</v>
          </cell>
        </row>
        <row r="20">
          <cell r="C20" t="str">
            <v>0113800</v>
          </cell>
          <cell r="D20" t="str">
            <v>Customer Billing</v>
          </cell>
          <cell r="E20" t="str">
            <v>%'s provided by department</v>
          </cell>
        </row>
        <row r="21">
          <cell r="C21" t="str">
            <v>0113900</v>
          </cell>
          <cell r="D21" t="str">
            <v>Financial Reporting</v>
          </cell>
          <cell r="E21" t="str">
            <v>Residual</v>
          </cell>
        </row>
        <row r="22">
          <cell r="C22" t="str">
            <v>0052000</v>
          </cell>
          <cell r="D22" t="str">
            <v>Legal</v>
          </cell>
          <cell r="E22" t="str">
            <v>Residual</v>
          </cell>
        </row>
        <row r="23">
          <cell r="C23" t="str">
            <v>0057900</v>
          </cell>
          <cell r="D23" t="str">
            <v>Corporate Secretary</v>
          </cell>
          <cell r="E23" t="str">
            <v>Residual</v>
          </cell>
        </row>
        <row r="24">
          <cell r="C24" t="str">
            <v>0052500</v>
          </cell>
          <cell r="D24" t="str">
            <v>Utility Services</v>
          </cell>
          <cell r="E24" t="str">
            <v>Customers,Gross Plant, &amp; Employees</v>
          </cell>
        </row>
        <row r="25">
          <cell r="C25" t="str">
            <v>0054000</v>
          </cell>
          <cell r="D25" t="str">
            <v>Rates &amp; Regulatory Affairs</v>
          </cell>
          <cell r="E25" t="str">
            <v>%'s provided by department</v>
          </cell>
        </row>
        <row r="26">
          <cell r="C26" t="str">
            <v>0051600</v>
          </cell>
          <cell r="D26" t="str">
            <v>Intrastate Gas Supply</v>
          </cell>
          <cell r="E26" t="str">
            <v>%'s provided by department</v>
          </cell>
        </row>
        <row r="27">
          <cell r="C27" t="str">
            <v>0114300</v>
          </cell>
          <cell r="D27" t="str">
            <v>Budget &amp; Planning</v>
          </cell>
          <cell r="E27" t="str">
            <v>Residual</v>
          </cell>
        </row>
        <row r="28">
          <cell r="C28" t="str">
            <v>0054400</v>
          </cell>
          <cell r="D28" t="str">
            <v>Financial Planning</v>
          </cell>
          <cell r="E28" t="str">
            <v>Residual</v>
          </cell>
        </row>
        <row r="29">
          <cell r="C29" t="str">
            <v>0052400</v>
          </cell>
          <cell r="D29" t="str">
            <v>Public Affairs</v>
          </cell>
          <cell r="E29" t="str">
            <v>Residual</v>
          </cell>
        </row>
        <row r="30">
          <cell r="C30" t="str">
            <v>0054700</v>
          </cell>
          <cell r="D30" t="str">
            <v>Chief Financial Officer</v>
          </cell>
          <cell r="E30" t="str">
            <v>Residual</v>
          </cell>
        </row>
        <row r="31">
          <cell r="C31" t="str">
            <v>0114800</v>
          </cell>
          <cell r="D31" t="str">
            <v>Dallas Treasurer</v>
          </cell>
          <cell r="E31" t="str">
            <v>Residual</v>
          </cell>
        </row>
        <row r="32">
          <cell r="C32" t="str">
            <v>0054900</v>
          </cell>
          <cell r="D32" t="str">
            <v>Investor Relations</v>
          </cell>
          <cell r="E32" t="str">
            <v>Residual</v>
          </cell>
        </row>
        <row r="33">
          <cell r="C33" t="str">
            <v>0114600</v>
          </cell>
          <cell r="D33" t="str">
            <v>Dallas Taxation</v>
          </cell>
          <cell r="E33" t="str">
            <v>Residual</v>
          </cell>
        </row>
        <row r="34">
          <cell r="C34" t="str">
            <v>0114500</v>
          </cell>
          <cell r="D34" t="str">
            <v>Dallas Treasury</v>
          </cell>
          <cell r="E34" t="str">
            <v>Customers &amp; Gas Purchase Volumes</v>
          </cell>
        </row>
        <row r="35">
          <cell r="C35" t="str">
            <v>0056000</v>
          </cell>
          <cell r="D35" t="str">
            <v>Marketing</v>
          </cell>
          <cell r="E35" t="str">
            <v>Resident./Comm. Cust's</v>
          </cell>
        </row>
        <row r="36">
          <cell r="C36" t="str">
            <v>0056200</v>
          </cell>
          <cell r="D36" t="str">
            <v>Technical Services</v>
          </cell>
          <cell r="E36" t="str">
            <v>Capital Additions and O&amp;M Expenses</v>
          </cell>
        </row>
        <row r="37">
          <cell r="C37" t="str">
            <v>0116400</v>
          </cell>
          <cell r="D37" t="str">
            <v>Internal Audit</v>
          </cell>
          <cell r="E37" t="str">
            <v>Residual</v>
          </cell>
        </row>
        <row r="38">
          <cell r="C38" t="str">
            <v>0051900</v>
          </cell>
          <cell r="D38" t="str">
            <v>Gas Supply</v>
          </cell>
          <cell r="E38" t="str">
            <v>%'s provided by department</v>
          </cell>
        </row>
        <row r="39">
          <cell r="C39" t="str">
            <v>0051500</v>
          </cell>
          <cell r="D39" t="str">
            <v>Interstate Gas Supply</v>
          </cell>
          <cell r="E39" t="str">
            <v>%'s provided by department</v>
          </cell>
        </row>
        <row r="40">
          <cell r="C40" t="str">
            <v>0056100</v>
          </cell>
          <cell r="D40" t="str">
            <v>Professional Development</v>
          </cell>
          <cell r="E40" t="str">
            <v>Capital Additions and O&amp;M Expenses</v>
          </cell>
        </row>
        <row r="41">
          <cell r="C41" t="str">
            <v>0117100</v>
          </cell>
          <cell r="D41" t="str">
            <v>Corporate Services</v>
          </cell>
          <cell r="E41" t="str">
            <v>Residual</v>
          </cell>
        </row>
        <row r="42">
          <cell r="C42" t="str">
            <v>0117200</v>
          </cell>
          <cell r="D42" t="str">
            <v>Compensation &amp; Employment</v>
          </cell>
          <cell r="E42" t="str">
            <v>Employees</v>
          </cell>
        </row>
        <row r="43">
          <cell r="C43" t="str">
            <v>0117300</v>
          </cell>
          <cell r="D43" t="str">
            <v>Human Resources</v>
          </cell>
          <cell r="E43" t="str">
            <v>Employees</v>
          </cell>
        </row>
        <row r="44">
          <cell r="C44" t="str">
            <v>0117500</v>
          </cell>
          <cell r="D44" t="str">
            <v>Employee Benefits</v>
          </cell>
          <cell r="E44" t="str">
            <v>Employees</v>
          </cell>
        </row>
        <row r="45">
          <cell r="C45" t="str">
            <v>0117600</v>
          </cell>
          <cell r="D45" t="str">
            <v>Purchasing</v>
          </cell>
          <cell r="E45" t="str">
            <v>Purchase Orders</v>
          </cell>
        </row>
        <row r="46">
          <cell r="C46" t="str">
            <v>0117700</v>
          </cell>
          <cell r="D46" t="str">
            <v>Corp. &amp; Employee Communications</v>
          </cell>
          <cell r="E46" t="str">
            <v>Customers &amp; Employees</v>
          </cell>
        </row>
        <row r="47">
          <cell r="C47" t="str">
            <v>0115000</v>
          </cell>
          <cell r="D47" t="str">
            <v>Information Services</v>
          </cell>
          <cell r="E47" t="str">
            <v>Avg of all IS Departments (Customers)</v>
          </cell>
        </row>
        <row r="48">
          <cell r="C48" t="str">
            <v>0118000</v>
          </cell>
          <cell r="D48" t="str">
            <v>Remittance Processing</v>
          </cell>
          <cell r="E48" t="str">
            <v>Customers</v>
          </cell>
        </row>
        <row r="49">
          <cell r="C49" t="str">
            <v>0118100</v>
          </cell>
          <cell r="D49" t="str">
            <v>Employee Development</v>
          </cell>
          <cell r="E49" t="str">
            <v>Employees</v>
          </cell>
        </row>
        <row r="50">
          <cell r="C50" t="str">
            <v>0118200</v>
          </cell>
          <cell r="D50" t="str">
            <v>Central Records</v>
          </cell>
          <cell r="E50" t="str">
            <v>Customers</v>
          </cell>
        </row>
        <row r="51">
          <cell r="C51" t="str">
            <v>0118300</v>
          </cell>
          <cell r="D51" t="str">
            <v>Stores</v>
          </cell>
          <cell r="E51" t="str">
            <v>None</v>
          </cell>
        </row>
        <row r="52">
          <cell r="C52" t="str">
            <v>0115600</v>
          </cell>
          <cell r="D52" t="str">
            <v>Telecommunication Services</v>
          </cell>
          <cell r="E52" t="str">
            <v>Customers</v>
          </cell>
        </row>
        <row r="53">
          <cell r="C53" t="str">
            <v>0115400</v>
          </cell>
          <cell r="D53" t="str">
            <v>Information Support</v>
          </cell>
          <cell r="E53" t="str">
            <v>Customers</v>
          </cell>
        </row>
        <row r="54">
          <cell r="C54" t="str">
            <v>0115300</v>
          </cell>
          <cell r="D54" t="str">
            <v>Development Services</v>
          </cell>
          <cell r="E54" t="str">
            <v>Customers</v>
          </cell>
        </row>
        <row r="55">
          <cell r="C55" t="str">
            <v>0115100</v>
          </cell>
          <cell r="D55" t="str">
            <v>Production Services</v>
          </cell>
          <cell r="E55" t="str">
            <v>Customers</v>
          </cell>
        </row>
        <row r="56">
          <cell r="C56" t="str">
            <v>0118600</v>
          </cell>
          <cell r="D56" t="str">
            <v>Purchasing &amp; Stores</v>
          </cell>
          <cell r="E56" t="str">
            <v>Purchase Orders &amp; Residual</v>
          </cell>
        </row>
        <row r="57">
          <cell r="C57" t="str">
            <v>0118500</v>
          </cell>
          <cell r="D57" t="str">
            <v>Mail &amp; Supply</v>
          </cell>
          <cell r="E57" t="str">
            <v>Employees</v>
          </cell>
        </row>
        <row r="58">
          <cell r="C58" t="str">
            <v>0115500</v>
          </cell>
          <cell r="D58" t="str">
            <v>Office Systems</v>
          </cell>
          <cell r="E58" t="str">
            <v>Customers</v>
          </cell>
        </row>
        <row r="59">
          <cell r="C59" t="str">
            <v>0119000</v>
          </cell>
          <cell r="D59" t="str">
            <v>Employee Relocation Expense</v>
          </cell>
          <cell r="E59" t="str">
            <v>Residual for 02/Direct for others</v>
          </cell>
        </row>
        <row r="60">
          <cell r="C60" t="str">
            <v>0119200</v>
          </cell>
          <cell r="D60" t="str">
            <v>Controller Miscellaneous</v>
          </cell>
          <cell r="E60" t="str">
            <v>Residual</v>
          </cell>
        </row>
        <row r="61">
          <cell r="C61" t="str">
            <v>0119600</v>
          </cell>
          <cell r="D61" t="str">
            <v>Retirement Cost</v>
          </cell>
          <cell r="E61" t="str">
            <v>Residual</v>
          </cell>
        </row>
        <row r="62">
          <cell r="C62" t="str">
            <v>0119210</v>
          </cell>
          <cell r="D62" t="str">
            <v>Performance Plan</v>
          </cell>
          <cell r="E62" t="str">
            <v>Residual</v>
          </cell>
        </row>
        <row r="63">
          <cell r="C63" t="str">
            <v>0119800</v>
          </cell>
          <cell r="D63" t="str">
            <v>A&amp;G O/H Capitl'd (Div 02)</v>
          </cell>
          <cell r="E63" t="str">
            <v>Residual</v>
          </cell>
        </row>
        <row r="64">
          <cell r="C64" t="str">
            <v>0119800</v>
          </cell>
          <cell r="D64" t="str">
            <v>A&amp;G O/H Capitalized</v>
          </cell>
          <cell r="E64" t="str">
            <v>% of Capital Expenditures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9 HISTORY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ADJ 12-17"/>
      <sheetName val="ADJ 12-5 CSI"/>
      <sheetName val="ADJ 12-14 CSI"/>
      <sheetName val="ADJ 12-16 CSI"/>
      <sheetName val="ADJ 12-19 CSI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WP 15-5"/>
      <sheetName val="Sch 16"/>
      <sheetName val="WP 16-2"/>
      <sheetName val="WP 16-3"/>
      <sheetName val="WP 16-4"/>
      <sheetName val="WP 16-5"/>
      <sheetName val="WP16-6"/>
      <sheetName val="WP 16-7"/>
      <sheetName val="WP 16-8"/>
      <sheetName val="WP 16-9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14 CSI"/>
      <sheetName val="ADJ 17-24 CSI"/>
      <sheetName val="ADJ 17-26 CSI"/>
      <sheetName val="ADJ 17-28 CSI"/>
      <sheetName val="Sch 19"/>
      <sheetName val="Sch 20"/>
      <sheetName val="Sch 21"/>
      <sheetName val="Sch 25"/>
      <sheetName val="Sch 30"/>
      <sheetName val="WP 30-1"/>
      <sheetName val=" WP 30-2 PEAK DAYS"/>
      <sheetName val=" WP 30-3 METER SIZE"/>
      <sheetName val="WP 30-4 BF BY CLASS"/>
      <sheetName val="BF DIFF"/>
    </sheetNames>
    <sheetDataSet>
      <sheetData sheetId="0" refreshError="1">
        <row r="45">
          <cell r="D45">
            <v>1.54E-2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consol"/>
      <sheetName val="unconsol"/>
      <sheetName val="Adjustment"/>
      <sheetName val="Summary"/>
      <sheetName val="Merchant Upside"/>
    </sheetNames>
    <sheetDataSet>
      <sheetData sheetId="0" refreshError="1">
        <row r="4">
          <cell r="D4" t="str">
            <v>Base Case</v>
          </cell>
        </row>
        <row r="20">
          <cell r="G20">
            <v>1.7985063093615111E-2</v>
          </cell>
        </row>
        <row r="21">
          <cell r="G21">
            <v>3.4894337662567082E-2</v>
          </cell>
        </row>
        <row r="22">
          <cell r="G22">
            <v>0.15229997782126831</v>
          </cell>
        </row>
        <row r="23">
          <cell r="G23">
            <v>2.267937853033334E-2</v>
          </cell>
        </row>
        <row r="24">
          <cell r="G24">
            <v>5.1124208907558942E-2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3">
          <cell r="G43">
            <v>3.0099999999999998E-2</v>
          </cell>
        </row>
        <row r="44">
          <cell r="G44">
            <v>5.8400000000000001E-2</v>
          </cell>
        </row>
        <row r="45">
          <cell r="G45">
            <v>5.4</v>
          </cell>
        </row>
        <row r="46">
          <cell r="G46">
            <v>1.063326839039509</v>
          </cell>
        </row>
        <row r="52">
          <cell r="G52">
            <v>2.1999999999999999E-2</v>
          </cell>
          <cell r="H52">
            <v>2.1999999999999999E-2</v>
          </cell>
          <cell r="I52">
            <v>2.1999999999999999E-2</v>
          </cell>
          <cell r="J52">
            <v>2.1999999999999999E-2</v>
          </cell>
          <cell r="K52">
            <v>2.1999999999999999E-2</v>
          </cell>
        </row>
        <row r="53">
          <cell r="G53">
            <v>2E-3</v>
          </cell>
          <cell r="H53">
            <v>5.0000000000000001E-3</v>
          </cell>
          <cell r="I53">
            <v>7.0000000000000001E-3</v>
          </cell>
          <cell r="J53">
            <v>7.0000000000000001E-3</v>
          </cell>
          <cell r="K53">
            <v>7.0000000000000001E-3</v>
          </cell>
        </row>
        <row r="54">
          <cell r="G54">
            <v>-0.15859999999999999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G55">
            <v>2.1000000000000001E-2</v>
          </cell>
          <cell r="H55">
            <v>2.1000000000000001E-2</v>
          </cell>
          <cell r="I55">
            <v>2.1000000000000001E-2</v>
          </cell>
          <cell r="J55">
            <v>2.1000000000000001E-2</v>
          </cell>
          <cell r="K55">
            <v>2.1000000000000001E-2</v>
          </cell>
        </row>
        <row r="56">
          <cell r="G56">
            <v>1.4E-2</v>
          </cell>
          <cell r="H56">
            <v>1.4999999999999999E-2</v>
          </cell>
          <cell r="I56">
            <v>1.6E-2</v>
          </cell>
          <cell r="J56">
            <v>1.6E-2</v>
          </cell>
          <cell r="K56">
            <v>1.6E-2</v>
          </cell>
        </row>
        <row r="57">
          <cell r="G57">
            <v>-0.15859999999999999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G58">
            <v>-0.20669999999999999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G59">
            <v>-0.20669999999999999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G60">
            <v>-0.20669999999999999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G61">
            <v>-0.20669999999999999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G62">
            <v>-0.20669999999999999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G63">
            <v>-0.20669999999999999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6">
          <cell r="G66" t="str">
            <v>DISTRIBUTION: New Serve Sustaining</v>
          </cell>
        </row>
        <row r="67">
          <cell r="G67">
            <v>2004</v>
          </cell>
          <cell r="H67">
            <v>2005</v>
          </cell>
          <cell r="I67">
            <v>2006</v>
          </cell>
          <cell r="J67">
            <v>2007</v>
          </cell>
          <cell r="K67">
            <v>2008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G69">
            <v>60500</v>
          </cell>
          <cell r="H69">
            <v>54500</v>
          </cell>
          <cell r="I69">
            <v>59500</v>
          </cell>
          <cell r="J69">
            <v>59500</v>
          </cell>
          <cell r="K69">
            <v>59500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G72">
            <v>500</v>
          </cell>
          <cell r="H72">
            <v>500</v>
          </cell>
          <cell r="I72">
            <v>500</v>
          </cell>
          <cell r="J72">
            <v>500</v>
          </cell>
          <cell r="K72">
            <v>500</v>
          </cell>
        </row>
        <row r="74">
          <cell r="G74">
            <v>61000</v>
          </cell>
          <cell r="H74">
            <v>55000</v>
          </cell>
          <cell r="I74">
            <v>60000</v>
          </cell>
          <cell r="J74">
            <v>60000</v>
          </cell>
          <cell r="K74">
            <v>60000</v>
          </cell>
        </row>
        <row r="77">
          <cell r="G77" t="str">
            <v>PIPELINE: Sustaining + Uplift Capital</v>
          </cell>
        </row>
        <row r="78">
          <cell r="G78">
            <v>2004</v>
          </cell>
          <cell r="H78">
            <v>2005</v>
          </cell>
          <cell r="I78">
            <v>2006</v>
          </cell>
          <cell r="J78">
            <v>2007</v>
          </cell>
          <cell r="K78">
            <v>2008</v>
          </cell>
        </row>
        <row r="79">
          <cell r="G79">
            <v>57500</v>
          </cell>
          <cell r="H79">
            <v>25000</v>
          </cell>
          <cell r="I79">
            <v>20000</v>
          </cell>
          <cell r="J79">
            <v>20000</v>
          </cell>
          <cell r="K79">
            <v>20000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5">
          <cell r="G85">
            <v>57500</v>
          </cell>
          <cell r="H85">
            <v>25000</v>
          </cell>
          <cell r="I85">
            <v>20000</v>
          </cell>
          <cell r="J85">
            <v>20000</v>
          </cell>
          <cell r="K85">
            <v>20000</v>
          </cell>
        </row>
        <row r="92">
          <cell r="G92">
            <v>9</v>
          </cell>
          <cell r="I92">
            <v>1.2390000000000001</v>
          </cell>
          <cell r="J92">
            <v>0.98899999999999999</v>
          </cell>
        </row>
        <row r="93">
          <cell r="G93">
            <v>15.5</v>
          </cell>
          <cell r="H93">
            <v>0</v>
          </cell>
          <cell r="I93">
            <v>0.78939999999999999</v>
          </cell>
          <cell r="J93">
            <v>0.53939999999999999</v>
          </cell>
          <cell r="K93">
            <v>0.28939999999999999</v>
          </cell>
        </row>
        <row r="94">
          <cell r="G94">
            <v>150</v>
          </cell>
          <cell r="H94">
            <v>0</v>
          </cell>
          <cell r="I94">
            <v>0.48820000000000002</v>
          </cell>
          <cell r="J94">
            <v>0.3382</v>
          </cell>
          <cell r="K94">
            <v>0.18820000000000001</v>
          </cell>
          <cell r="L94">
            <v>3.8199999999999998E-2</v>
          </cell>
        </row>
        <row r="95">
          <cell r="G95">
            <v>65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>
            <v>26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>
            <v>20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>
            <v>19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>
            <v>125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1">
          <cell r="G101" t="str">
            <v>Examiner's Report</v>
          </cell>
        </row>
        <row r="102">
          <cell r="G102" t="str">
            <v>Customer
Charges</v>
          </cell>
          <cell r="H102" t="str">
            <v>Demand
Charge per MDU</v>
          </cell>
          <cell r="I102" t="str">
            <v>Volume-based charges ($/Mcf)</v>
          </cell>
        </row>
        <row r="103">
          <cell r="I103" t="str">
            <v>Block 1</v>
          </cell>
          <cell r="J103" t="str">
            <v>Block 2</v>
          </cell>
          <cell r="K103" t="str">
            <v>Block 3</v>
          </cell>
          <cell r="L103" t="str">
            <v>Block 4</v>
          </cell>
        </row>
        <row r="106">
          <cell r="G106">
            <v>200</v>
          </cell>
          <cell r="H106">
            <v>0.99880000000000002</v>
          </cell>
          <cell r="I106">
            <v>0.21032000000000001</v>
          </cell>
          <cell r="J106">
            <v>0.21032000000000001</v>
          </cell>
          <cell r="K106">
            <v>0.21032000000000001</v>
          </cell>
          <cell r="L106">
            <v>0.21032000000000001</v>
          </cell>
        </row>
        <row r="107">
          <cell r="G107">
            <v>200</v>
          </cell>
          <cell r="I107">
            <v>0.1739</v>
          </cell>
          <cell r="J107">
            <v>0.15790000000000001</v>
          </cell>
        </row>
        <row r="108">
          <cell r="G108">
            <v>200</v>
          </cell>
          <cell r="I108">
            <v>0.1739</v>
          </cell>
          <cell r="J108">
            <v>0.15790000000000001</v>
          </cell>
        </row>
        <row r="111">
          <cell r="G111" t="str">
            <v>2003 Actuals or Rate Case</v>
          </cell>
        </row>
        <row r="112">
          <cell r="G112" t="str">
            <v>Customer-
based</v>
          </cell>
          <cell r="H112" t="str">
            <v>Demand-
based</v>
          </cell>
          <cell r="I112" t="str">
            <v>Volume-based charges</v>
          </cell>
        </row>
        <row r="113">
          <cell r="I113" t="str">
            <v>Block 1</v>
          </cell>
          <cell r="J113" t="str">
            <v>Block 2</v>
          </cell>
          <cell r="K113" t="str">
            <v>Block 3</v>
          </cell>
          <cell r="L113" t="str">
            <v>Block 4</v>
          </cell>
        </row>
        <row r="114">
          <cell r="G114">
            <v>1343101</v>
          </cell>
          <cell r="H114">
            <v>0</v>
          </cell>
          <cell r="I114">
            <v>34311611.412519649</v>
          </cell>
          <cell r="J114">
            <v>50209231.587480351</v>
          </cell>
          <cell r="K114">
            <v>0</v>
          </cell>
          <cell r="L114">
            <v>0</v>
          </cell>
        </row>
        <row r="115">
          <cell r="G115">
            <v>122799</v>
          </cell>
          <cell r="H115">
            <v>0</v>
          </cell>
          <cell r="I115">
            <v>15101344.291445252</v>
          </cell>
          <cell r="J115">
            <v>28287891.792343389</v>
          </cell>
          <cell r="K115">
            <v>9333277.9162113629</v>
          </cell>
          <cell r="L115">
            <v>0</v>
          </cell>
        </row>
        <row r="116">
          <cell r="G116">
            <v>1319</v>
          </cell>
          <cell r="H116">
            <v>0</v>
          </cell>
          <cell r="I116">
            <v>8935784</v>
          </cell>
          <cell r="J116">
            <v>12905297</v>
          </cell>
          <cell r="K116">
            <v>25863736</v>
          </cell>
          <cell r="L116">
            <v>13936083</v>
          </cell>
        </row>
        <row r="117">
          <cell r="G117">
            <v>173932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>
            <v>35676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>
            <v>13289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>
            <v>88477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>
            <v>624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4">
          <cell r="G124" t="str">
            <v>2003 Actuals or Rate Case</v>
          </cell>
        </row>
        <row r="125">
          <cell r="G125" t="str">
            <v>Customer-
based</v>
          </cell>
          <cell r="H125" t="str">
            <v>Demand-
based</v>
          </cell>
          <cell r="I125" t="str">
            <v>Volume-based revenues</v>
          </cell>
        </row>
        <row r="126">
          <cell r="I126" t="str">
            <v>Block 1</v>
          </cell>
          <cell r="J126" t="str">
            <v>Block 2</v>
          </cell>
          <cell r="K126" t="str">
            <v>Block 3</v>
          </cell>
          <cell r="L126" t="str">
            <v>Block 4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>
            <v>773</v>
          </cell>
          <cell r="H129">
            <v>29398.244999999999</v>
          </cell>
          <cell r="I129">
            <v>200688573</v>
          </cell>
          <cell r="J129">
            <v>0</v>
          </cell>
          <cell r="K129">
            <v>0</v>
          </cell>
          <cell r="L129">
            <v>0</v>
          </cell>
        </row>
        <row r="130">
          <cell r="G130">
            <v>37</v>
          </cell>
          <cell r="H130">
            <v>4786506</v>
          </cell>
          <cell r="I130">
            <v>41247190</v>
          </cell>
          <cell r="J130">
            <v>17794272</v>
          </cell>
          <cell r="K130">
            <v>0</v>
          </cell>
          <cell r="L130">
            <v>0</v>
          </cell>
        </row>
        <row r="131">
          <cell r="G131">
            <v>174</v>
          </cell>
          <cell r="H131">
            <v>9358235</v>
          </cell>
          <cell r="I131">
            <v>78057330</v>
          </cell>
          <cell r="J131">
            <v>26023822</v>
          </cell>
          <cell r="K131">
            <v>0</v>
          </cell>
          <cell r="L131">
            <v>0</v>
          </cell>
        </row>
        <row r="143">
          <cell r="G143">
            <v>0.35</v>
          </cell>
        </row>
      </sheetData>
      <sheetData sheetId="1" refreshError="1">
        <row r="3">
          <cell r="B3" t="str">
            <v>CONSOLIDATED PIPELINE AND DISTRIBUTION</v>
          </cell>
          <cell r="I3" t="str">
            <v>Base Case</v>
          </cell>
          <cell r="K3" t="str">
            <v>DISTRIBUTION SYSTEMS</v>
          </cell>
          <cell r="R3" t="str">
            <v>Base Case</v>
          </cell>
          <cell r="T3" t="str">
            <v>CORE PIPELINE</v>
          </cell>
          <cell r="AA3" t="str">
            <v>Base Case</v>
          </cell>
        </row>
        <row r="4">
          <cell r="B4" t="str">
            <v>INCOME STATEMENT</v>
          </cell>
          <cell r="I4" t="str">
            <v>DRAFT - CONFIDENTIAL</v>
          </cell>
          <cell r="K4" t="str">
            <v>INCOME STATEMENT</v>
          </cell>
          <cell r="R4" t="str">
            <v>DRAFT - CONFIDENTIAL</v>
          </cell>
          <cell r="T4" t="str">
            <v>INCOME STATEMENT</v>
          </cell>
          <cell r="AA4" t="str">
            <v>DRAFT - CONFIDENTIAL</v>
          </cell>
        </row>
        <row r="5">
          <cell r="B5" t="str">
            <v>(Dollar amounts in thousands)</v>
          </cell>
          <cell r="K5" t="str">
            <v>(Dollar amounts in thousands)</v>
          </cell>
          <cell r="T5" t="str">
            <v>(Dollar amounts in thousands)</v>
          </cell>
        </row>
        <row r="6">
          <cell r="C6" t="str">
            <v>Pro forma</v>
          </cell>
          <cell r="E6" t="str">
            <v xml:space="preserve">P r o j e c t i o n </v>
          </cell>
          <cell r="L6" t="str">
            <v>Pro forma</v>
          </cell>
          <cell r="N6" t="str">
            <v xml:space="preserve">P r o j e c t i o n </v>
          </cell>
          <cell r="U6" t="str">
            <v>Pro forma</v>
          </cell>
          <cell r="W6" t="str">
            <v xml:space="preserve">P r o j e c t i o n </v>
          </cell>
        </row>
        <row r="7">
          <cell r="C7">
            <v>2002</v>
          </cell>
          <cell r="D7">
            <v>2003</v>
          </cell>
          <cell r="E7">
            <v>2004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L7">
            <v>2002</v>
          </cell>
          <cell r="M7">
            <v>2003</v>
          </cell>
          <cell r="N7">
            <v>2004</v>
          </cell>
          <cell r="O7">
            <v>2005</v>
          </cell>
          <cell r="P7">
            <v>2006</v>
          </cell>
          <cell r="Q7">
            <v>2007</v>
          </cell>
          <cell r="R7">
            <v>2008</v>
          </cell>
          <cell r="U7">
            <v>2002</v>
          </cell>
          <cell r="V7">
            <v>2003</v>
          </cell>
          <cell r="W7">
            <v>2004</v>
          </cell>
          <cell r="X7">
            <v>2005</v>
          </cell>
          <cell r="Y7">
            <v>2006</v>
          </cell>
          <cell r="Z7">
            <v>2007</v>
          </cell>
          <cell r="AA7">
            <v>2008</v>
          </cell>
        </row>
        <row r="8">
          <cell r="B8" t="str">
            <v>OPERATING REVENUES</v>
          </cell>
          <cell r="K8" t="str">
            <v>OPERATING REVENUES</v>
          </cell>
          <cell r="T8" t="str">
            <v>OPERATING REVENUES</v>
          </cell>
        </row>
        <row r="9">
          <cell r="B9" t="str">
            <v>Tariff-based revenue</v>
          </cell>
          <cell r="C9">
            <v>308260.22099999996</v>
          </cell>
          <cell r="D9">
            <v>334191.91399999993</v>
          </cell>
          <cell r="E9">
            <v>331769.01189141581</v>
          </cell>
          <cell r="F9">
            <v>337575.53682673903</v>
          </cell>
          <cell r="G9">
            <v>343579.45720314397</v>
          </cell>
          <cell r="H9">
            <v>349708.07873380888</v>
          </cell>
          <cell r="I9">
            <v>355964.0383298301</v>
          </cell>
          <cell r="K9" t="str">
            <v>Tariff-based revenue</v>
          </cell>
          <cell r="L9">
            <v>289681.68599999999</v>
          </cell>
          <cell r="M9">
            <v>319066.36399999994</v>
          </cell>
          <cell r="N9">
            <v>316571.61585047905</v>
          </cell>
          <cell r="O9">
            <v>322378.14078580227</v>
          </cell>
          <cell r="P9">
            <v>328382.06116220722</v>
          </cell>
          <cell r="Q9">
            <v>334510.68269287213</v>
          </cell>
          <cell r="R9">
            <v>340766.64228889334</v>
          </cell>
          <cell r="T9" t="str">
            <v>Transport tariff revenue</v>
          </cell>
          <cell r="U9">
            <v>18578.535</v>
          </cell>
          <cell r="V9">
            <v>15125.55</v>
          </cell>
          <cell r="W9">
            <v>15197.396040936746</v>
          </cell>
          <cell r="X9">
            <v>15197.396040936746</v>
          </cell>
          <cell r="Y9">
            <v>15197.396040936746</v>
          </cell>
          <cell r="Z9">
            <v>15197.396040936746</v>
          </cell>
          <cell r="AA9">
            <v>15197.396040936746</v>
          </cell>
        </row>
        <row r="10">
          <cell r="B10" t="str">
            <v>Service charges</v>
          </cell>
          <cell r="C10">
            <v>83558.926050000009</v>
          </cell>
          <cell r="D10">
            <v>83722.185419999994</v>
          </cell>
          <cell r="E10">
            <v>87503.687850048475</v>
          </cell>
          <cell r="F10">
            <v>88819.213224934007</v>
          </cell>
          <cell r="G10">
            <v>90181.506558770983</v>
          </cell>
          <cell r="H10">
            <v>91571.0834729075</v>
          </cell>
          <cell r="I10">
            <v>92988.497695031663</v>
          </cell>
          <cell r="K10" t="str">
            <v>Service charges</v>
          </cell>
          <cell r="L10">
            <v>35070.565049999997</v>
          </cell>
          <cell r="M10">
            <v>35948.203419999998</v>
          </cell>
          <cell r="N10">
            <v>40097.879483216966</v>
          </cell>
          <cell r="O10">
            <v>40766.688316612301</v>
          </cell>
          <cell r="P10">
            <v>41456.450184588721</v>
          </cell>
          <cell r="Q10">
            <v>42160.446408094918</v>
          </cell>
          <cell r="R10">
            <v>42878.973864075073</v>
          </cell>
          <cell r="T10" t="str">
            <v>City gate charges to Distribution</v>
          </cell>
          <cell r="U10">
            <v>48488.361000000004</v>
          </cell>
          <cell r="V10">
            <v>47773.982000000004</v>
          </cell>
          <cell r="W10">
            <v>47405.808366831508</v>
          </cell>
          <cell r="X10">
            <v>48052.524908321699</v>
          </cell>
          <cell r="Y10">
            <v>48725.056374182255</v>
          </cell>
          <cell r="Z10">
            <v>49410.637064812581</v>
          </cell>
          <cell r="AA10">
            <v>50109.523830956598</v>
          </cell>
        </row>
        <row r="11">
          <cell r="B11" t="str">
            <v>Interim tariff updates</v>
          </cell>
          <cell r="C11">
            <v>0</v>
          </cell>
          <cell r="D11">
            <v>0</v>
          </cell>
          <cell r="E11">
            <v>0</v>
          </cell>
          <cell r="F11">
            <v>9355.1427363626208</v>
          </cell>
          <cell r="G11">
            <v>11960.700801536907</v>
          </cell>
          <cell r="H11">
            <v>11058.222198965976</v>
          </cell>
          <cell r="I11">
            <v>9765.9869449886664</v>
          </cell>
          <cell r="K11" t="str">
            <v>Interim tariff updates</v>
          </cell>
          <cell r="L11">
            <v>0</v>
          </cell>
          <cell r="M11">
            <v>0</v>
          </cell>
          <cell r="N11">
            <v>0</v>
          </cell>
          <cell r="O11">
            <v>1832.1242584166807</v>
          </cell>
          <cell r="P11">
            <v>1164.9745102531904</v>
          </cell>
          <cell r="Q11">
            <v>-149.56065711906399</v>
          </cell>
          <cell r="R11">
            <v>-1609.0575642643676</v>
          </cell>
          <cell r="T11" t="str">
            <v>Interim tariff updates</v>
          </cell>
          <cell r="U11">
            <v>0</v>
          </cell>
          <cell r="V11">
            <v>0</v>
          </cell>
          <cell r="W11">
            <v>0</v>
          </cell>
          <cell r="X11">
            <v>7523.0184779459405</v>
          </cell>
          <cell r="Y11">
            <v>10795.726291283716</v>
          </cell>
          <cell r="Z11">
            <v>11207.782856085039</v>
          </cell>
          <cell r="AA11">
            <v>11375.044509253034</v>
          </cell>
        </row>
        <row r="12">
          <cell r="B12" t="str">
            <v>Gas cost recovery - commodity</v>
          </cell>
          <cell r="C12">
            <v>544642.24355799996</v>
          </cell>
          <cell r="D12">
            <v>840664.11675400008</v>
          </cell>
          <cell r="E12">
            <v>883172.33668401209</v>
          </cell>
          <cell r="F12">
            <v>898283.53770597791</v>
          </cell>
          <cell r="G12">
            <v>913997.931141468</v>
          </cell>
          <cell r="H12">
            <v>930017.23321316275</v>
          </cell>
          <cell r="I12">
            <v>946347.44550440658</v>
          </cell>
          <cell r="K12" t="str">
            <v>Gas cost recovery - commodity</v>
          </cell>
          <cell r="L12">
            <v>544642.24355799996</v>
          </cell>
          <cell r="M12">
            <v>840664.11675400008</v>
          </cell>
          <cell r="N12">
            <v>883172.33668401209</v>
          </cell>
          <cell r="O12">
            <v>898283.53770597791</v>
          </cell>
          <cell r="P12">
            <v>913997.931141468</v>
          </cell>
          <cell r="Q12">
            <v>930017.23321316275</v>
          </cell>
          <cell r="R12">
            <v>946347.44550440658</v>
          </cell>
          <cell r="T12" t="str">
            <v>Gas cost recovery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E13">
            <v>26583.487334188761</v>
          </cell>
          <cell r="F13">
            <v>27038.334484949934</v>
          </cell>
          <cell r="G13">
            <v>27511.337727358186</v>
          </cell>
          <cell r="H13">
            <v>27993.518719716198</v>
          </cell>
          <cell r="I13">
            <v>28485.058109682635</v>
          </cell>
          <cell r="K13" t="str">
            <v>LUG recovery</v>
          </cell>
          <cell r="L13">
            <v>15113.402441999999</v>
          </cell>
          <cell r="M13">
            <v>23327.781246000002</v>
          </cell>
          <cell r="N13">
            <v>26583.487334188761</v>
          </cell>
          <cell r="O13">
            <v>27038.334484949934</v>
          </cell>
          <cell r="P13">
            <v>27511.337727358186</v>
          </cell>
          <cell r="Q13">
            <v>27993.518719716198</v>
          </cell>
          <cell r="R13">
            <v>28485.058109682635</v>
          </cell>
          <cell r="T13" t="str">
            <v>LUG recovery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E14">
            <v>72050.848105262237</v>
          </cell>
          <cell r="F14">
            <v>73317.72806278411</v>
          </cell>
          <cell r="G14">
            <v>74632.834543903402</v>
          </cell>
          <cell r="H14">
            <v>75973.987155816183</v>
          </cell>
          <cell r="I14">
            <v>77341.710197066524</v>
          </cell>
          <cell r="K14" t="str">
            <v>Tax recovery</v>
          </cell>
          <cell r="L14">
            <v>49266.432999999997</v>
          </cell>
          <cell r="M14">
            <v>65952.759000000005</v>
          </cell>
          <cell r="N14">
            <v>72050.848105262237</v>
          </cell>
          <cell r="O14">
            <v>73317.72806278411</v>
          </cell>
          <cell r="P14">
            <v>74632.834543903402</v>
          </cell>
          <cell r="Q14">
            <v>75973.987155816183</v>
          </cell>
          <cell r="R14">
            <v>77341.710197066524</v>
          </cell>
          <cell r="T14" t="str">
            <v>Tax recovery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Other gas revenue</v>
          </cell>
          <cell r="C15">
            <v>32412.352749999991</v>
          </cell>
          <cell r="D15">
            <v>33853.467449999996</v>
          </cell>
          <cell r="E15">
            <v>39181.467449999996</v>
          </cell>
          <cell r="F15">
            <v>55911.467449999996</v>
          </cell>
          <cell r="G15">
            <v>55911.467449999996</v>
          </cell>
          <cell r="H15">
            <v>55911.467449999996</v>
          </cell>
          <cell r="I15">
            <v>55911.467449999996</v>
          </cell>
          <cell r="K15" t="str">
            <v>Other gas revenue</v>
          </cell>
          <cell r="L15">
            <v>17199.001309999996</v>
          </cell>
          <cell r="M15">
            <v>17517.14745</v>
          </cell>
          <cell r="N15">
            <v>17517.14745</v>
          </cell>
          <cell r="O15">
            <v>17517.14745</v>
          </cell>
          <cell r="P15">
            <v>17517.14745</v>
          </cell>
          <cell r="Q15">
            <v>17517.14745</v>
          </cell>
          <cell r="R15">
            <v>17517.14745</v>
          </cell>
          <cell r="T15" t="str">
            <v>Other gas revenue</v>
          </cell>
          <cell r="U15">
            <v>15213.351439999997</v>
          </cell>
          <cell r="V15">
            <v>16336.32</v>
          </cell>
          <cell r="W15">
            <v>21664.32</v>
          </cell>
          <cell r="X15">
            <v>38394.32</v>
          </cell>
          <cell r="Y15">
            <v>38394.32</v>
          </cell>
          <cell r="Z15">
            <v>38394.32</v>
          </cell>
          <cell r="AA15">
            <v>38394.32</v>
          </cell>
        </row>
        <row r="16">
          <cell r="B16" t="str">
            <v>Other revenue</v>
          </cell>
          <cell r="C16">
            <v>210.02199999999999</v>
          </cell>
          <cell r="D16">
            <v>12.967000000000001</v>
          </cell>
          <cell r="E16">
            <v>2312.9670000000001</v>
          </cell>
          <cell r="F16">
            <v>2312.9670000000001</v>
          </cell>
          <cell r="G16">
            <v>2312.9670000000001</v>
          </cell>
          <cell r="H16">
            <v>2312.9670000000001</v>
          </cell>
          <cell r="I16">
            <v>2312.9670000000001</v>
          </cell>
          <cell r="K16" t="str">
            <v>Other revenue</v>
          </cell>
          <cell r="L16">
            <v>0</v>
          </cell>
          <cell r="M16">
            <v>0</v>
          </cell>
          <cell r="N16">
            <v>2300</v>
          </cell>
          <cell r="O16">
            <v>2300</v>
          </cell>
          <cell r="P16">
            <v>2300</v>
          </cell>
          <cell r="Q16">
            <v>2300</v>
          </cell>
          <cell r="R16">
            <v>2300</v>
          </cell>
          <cell r="T16" t="str">
            <v>Other revenue</v>
          </cell>
          <cell r="U16">
            <v>210.02199999999999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Y16">
            <v>12.967000000000001</v>
          </cell>
          <cell r="Z16">
            <v>12.967000000000001</v>
          </cell>
          <cell r="AA16">
            <v>12.967000000000001</v>
          </cell>
        </row>
        <row r="17">
          <cell r="B17" t="str">
            <v>Surcharges</v>
          </cell>
          <cell r="C17">
            <v>0</v>
          </cell>
          <cell r="D17">
            <v>0</v>
          </cell>
          <cell r="E17">
            <v>6847</v>
          </cell>
          <cell r="F17">
            <v>6847</v>
          </cell>
          <cell r="G17">
            <v>6847</v>
          </cell>
          <cell r="H17">
            <v>0</v>
          </cell>
          <cell r="I17">
            <v>0</v>
          </cell>
          <cell r="K17" t="str">
            <v>Surcharges</v>
          </cell>
          <cell r="L17">
            <v>0</v>
          </cell>
          <cell r="M17">
            <v>0</v>
          </cell>
          <cell r="N17">
            <v>6847</v>
          </cell>
          <cell r="O17">
            <v>6847</v>
          </cell>
          <cell r="P17">
            <v>6847</v>
          </cell>
          <cell r="Q17">
            <v>0</v>
          </cell>
          <cell r="R17">
            <v>0</v>
          </cell>
          <cell r="T17" t="str">
            <v>Surcharges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 t="str">
            <v>Less: Jan-Jun 2004 at prior tariff rates</v>
          </cell>
          <cell r="C18">
            <v>0</v>
          </cell>
          <cell r="D18">
            <v>0</v>
          </cell>
          <cell r="E18">
            <v>-6000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 t="str">
            <v>Less: Jan-Jun 2004 at prior tariff rates</v>
          </cell>
          <cell r="L18">
            <v>0</v>
          </cell>
          <cell r="M18">
            <v>0</v>
          </cell>
          <cell r="N18">
            <v>-5500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 t="str">
            <v>Less: Jan-Jun 2004 at prior tariff rates</v>
          </cell>
          <cell r="U18">
            <v>0</v>
          </cell>
          <cell r="V18">
            <v>0</v>
          </cell>
          <cell r="W18">
            <v>-500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Total operating revenues</v>
          </cell>
          <cell r="C19">
            <v>1033463.6007999998</v>
          </cell>
          <cell r="D19">
            <v>1381725.1908699998</v>
          </cell>
          <cell r="E19">
            <v>1443420.8063149273</v>
          </cell>
          <cell r="F19">
            <v>1499460.9274917475</v>
          </cell>
          <cell r="G19">
            <v>1526935.2024261814</v>
          </cell>
          <cell r="H19">
            <v>1544546.5579443777</v>
          </cell>
          <cell r="I19">
            <v>1569117.171231006</v>
          </cell>
          <cell r="K19" t="str">
            <v>Total operating revenues</v>
          </cell>
          <cell r="L19">
            <v>950973.33135999984</v>
          </cell>
          <cell r="M19">
            <v>1302476.3718700001</v>
          </cell>
          <cell r="N19">
            <v>1359640.3149071592</v>
          </cell>
          <cell r="O19">
            <v>1390280.7010645433</v>
          </cell>
          <cell r="P19">
            <v>1413809.7367197787</v>
          </cell>
          <cell r="Q19">
            <v>1430323.4549825434</v>
          </cell>
          <cell r="R19">
            <v>1454027.9198498596</v>
          </cell>
          <cell r="T19" t="str">
            <v>Total operating revenues</v>
          </cell>
          <cell r="U19">
            <v>82490.269440000004</v>
          </cell>
          <cell r="V19">
            <v>79248.819000000018</v>
          </cell>
          <cell r="W19">
            <v>83780.491407768248</v>
          </cell>
          <cell r="X19">
            <v>109180.22642720438</v>
          </cell>
          <cell r="Y19">
            <v>113125.46570640273</v>
          </cell>
          <cell r="Z19">
            <v>114223.10296183437</v>
          </cell>
          <cell r="AA19">
            <v>115089.25138114637</v>
          </cell>
        </row>
        <row r="21">
          <cell r="B21" t="str">
            <v>DIRECT COSTS AND EXPENSES</v>
          </cell>
          <cell r="K21" t="str">
            <v>DIRECT COSTS AND EXPENSES</v>
          </cell>
          <cell r="T21" t="str">
            <v>DIRECT COSTS AND EXPENSES</v>
          </cell>
        </row>
        <row r="22">
          <cell r="B22" t="str">
            <v>Gas purchases (retention)</v>
          </cell>
          <cell r="C22">
            <v>557616.00999999989</v>
          </cell>
          <cell r="D22">
            <v>845809.44400000002</v>
          </cell>
          <cell r="E22">
            <v>899928.82401820086</v>
          </cell>
          <cell r="F22">
            <v>915503.87219092785</v>
          </cell>
          <cell r="G22">
            <v>931833.26886882621</v>
          </cell>
          <cell r="H22">
            <v>948429.75193287898</v>
          </cell>
          <cell r="I22">
            <v>965297.50361408922</v>
          </cell>
          <cell r="K22" t="str">
            <v>Gas purchases (retention)</v>
          </cell>
          <cell r="L22">
            <v>559754.64599999995</v>
          </cell>
          <cell r="M22">
            <v>863991.89800000004</v>
          </cell>
          <cell r="N22">
            <v>909755.82401820086</v>
          </cell>
          <cell r="O22">
            <v>925321.87219092785</v>
          </cell>
          <cell r="P22">
            <v>941509.26886882621</v>
          </cell>
          <cell r="Q22">
            <v>958010.75193287898</v>
          </cell>
          <cell r="R22">
            <v>974832.50361408922</v>
          </cell>
          <cell r="T22" t="str">
            <v>Gas purchases (retention)</v>
          </cell>
          <cell r="U22">
            <v>-2138.636</v>
          </cell>
          <cell r="V22">
            <v>-18182.454000000002</v>
          </cell>
          <cell r="W22">
            <v>-9827</v>
          </cell>
          <cell r="X22">
            <v>-9818</v>
          </cell>
          <cell r="Y22">
            <v>-9676</v>
          </cell>
          <cell r="Z22">
            <v>-9581</v>
          </cell>
          <cell r="AA22">
            <v>-9535</v>
          </cell>
        </row>
        <row r="23">
          <cell r="B23" t="str">
            <v>Operating costs</v>
          </cell>
          <cell r="C23">
            <v>151983.35600000003</v>
          </cell>
          <cell r="D23">
            <v>158157.04200000002</v>
          </cell>
          <cell r="E23">
            <v>155701</v>
          </cell>
          <cell r="F23">
            <v>155704.5</v>
          </cell>
          <cell r="G23">
            <v>155705.70000000001</v>
          </cell>
          <cell r="H23">
            <v>155706.9</v>
          </cell>
          <cell r="I23">
            <v>155708.1</v>
          </cell>
          <cell r="K23" t="str">
            <v>Operating costs</v>
          </cell>
          <cell r="L23">
            <v>120224.21488000001</v>
          </cell>
          <cell r="M23">
            <v>126503.3444</v>
          </cell>
          <cell r="N23">
            <v>123020.52</v>
          </cell>
          <cell r="O23">
            <v>123024.02</v>
          </cell>
          <cell r="P23">
            <v>123025.22</v>
          </cell>
          <cell r="Q23">
            <v>123026.42</v>
          </cell>
          <cell r="R23">
            <v>123027.62000000001</v>
          </cell>
          <cell r="T23" t="str">
            <v>Operating costs</v>
          </cell>
          <cell r="U23">
            <v>31759.14112</v>
          </cell>
          <cell r="V23">
            <v>31653.6976</v>
          </cell>
          <cell r="W23">
            <v>32680.48</v>
          </cell>
          <cell r="X23">
            <v>32680.48</v>
          </cell>
          <cell r="Y23">
            <v>32680.48</v>
          </cell>
          <cell r="Z23">
            <v>32680.48</v>
          </cell>
          <cell r="AA23">
            <v>32680.48</v>
          </cell>
        </row>
        <row r="24">
          <cell r="B24" t="str">
            <v>Depreciation and other amortization</v>
          </cell>
          <cell r="C24">
            <v>65967.784</v>
          </cell>
          <cell r="D24">
            <v>72413.728000000003</v>
          </cell>
          <cell r="E24">
            <v>80324.252463533179</v>
          </cell>
          <cell r="F24">
            <v>83080.732760786166</v>
          </cell>
          <cell r="G24">
            <v>85519.106179725568</v>
          </cell>
          <cell r="H24">
            <v>87996.230019552168</v>
          </cell>
          <cell r="I24">
            <v>90473.353859378753</v>
          </cell>
          <cell r="K24" t="str">
            <v>Depreciation and other amortization</v>
          </cell>
          <cell r="L24">
            <v>57808.356</v>
          </cell>
          <cell r="M24">
            <v>63707.023000000001</v>
          </cell>
          <cell r="N24">
            <v>69606.709048959397</v>
          </cell>
          <cell r="O24">
            <v>71630.012883962263</v>
          </cell>
          <cell r="P24">
            <v>73651.821888862061</v>
          </cell>
          <cell r="Q24">
            <v>75753.597084238587</v>
          </cell>
          <cell r="R24">
            <v>77855.372279615112</v>
          </cell>
          <cell r="T24" t="str">
            <v>Depreciation and other amortization</v>
          </cell>
          <cell r="U24">
            <v>8159.4279999999999</v>
          </cell>
          <cell r="V24">
            <v>8706.7049999999999</v>
          </cell>
          <cell r="W24">
            <v>10717.543414573776</v>
          </cell>
          <cell r="X24">
            <v>11450.7198768239</v>
          </cell>
          <cell r="Y24">
            <v>11867.284290863503</v>
          </cell>
          <cell r="Z24">
            <v>12242.632935313573</v>
          </cell>
          <cell r="AA24">
            <v>12617.981579763644</v>
          </cell>
        </row>
        <row r="25">
          <cell r="B25" t="str">
            <v>Total direct costs and expenses</v>
          </cell>
          <cell r="C25">
            <v>775567.14999999991</v>
          </cell>
          <cell r="D25">
            <v>1076380.2140000002</v>
          </cell>
          <cell r="E25">
            <v>1135954.0764817339</v>
          </cell>
          <cell r="F25">
            <v>1154289.1049517139</v>
          </cell>
          <cell r="G25">
            <v>1173058.0750485519</v>
          </cell>
          <cell r="H25">
            <v>1192132.8819524311</v>
          </cell>
          <cell r="I25">
            <v>1211478.957473468</v>
          </cell>
          <cell r="K25" t="str">
            <v>Total direct costs and expenses</v>
          </cell>
          <cell r="L25">
            <v>737787.21687999996</v>
          </cell>
          <cell r="M25">
            <v>1054202.2654000001</v>
          </cell>
          <cell r="N25">
            <v>1102383.0530671603</v>
          </cell>
          <cell r="O25">
            <v>1119975.9050748902</v>
          </cell>
          <cell r="P25">
            <v>1138186.3107576882</v>
          </cell>
          <cell r="Q25">
            <v>1156790.7690171176</v>
          </cell>
          <cell r="R25">
            <v>1175715.4958937045</v>
          </cell>
          <cell r="T25" t="str">
            <v>Total direct costs and expenses</v>
          </cell>
          <cell r="U25">
            <v>37779.933120000002</v>
          </cell>
          <cell r="V25">
            <v>22177.948599999996</v>
          </cell>
          <cell r="W25">
            <v>33571.023414573778</v>
          </cell>
          <cell r="X25">
            <v>34313.199876823899</v>
          </cell>
          <cell r="Y25">
            <v>34871.764290863503</v>
          </cell>
          <cell r="Z25">
            <v>35342.112935313577</v>
          </cell>
          <cell r="AA25">
            <v>35763.461579763643</v>
          </cell>
        </row>
        <row r="26">
          <cell r="B26" t="str">
            <v>GROSS MARGIN</v>
          </cell>
          <cell r="C26">
            <v>257896.45079999988</v>
          </cell>
          <cell r="D26">
            <v>305344.97686999966</v>
          </cell>
          <cell r="E26">
            <v>307466.72983319336</v>
          </cell>
          <cell r="F26">
            <v>345171.82254003361</v>
          </cell>
          <cell r="G26">
            <v>353877.12737762951</v>
          </cell>
          <cell r="H26">
            <v>352413.6759919466</v>
          </cell>
          <cell r="I26">
            <v>357638.213757538</v>
          </cell>
          <cell r="K26" t="str">
            <v>GROSS MARGIN</v>
          </cell>
          <cell r="L26">
            <v>213186.11447999987</v>
          </cell>
          <cell r="M26">
            <v>248274.10647</v>
          </cell>
          <cell r="N26">
            <v>257257.26183999889</v>
          </cell>
          <cell r="O26">
            <v>270304.7959896531</v>
          </cell>
          <cell r="P26">
            <v>275623.42596209049</v>
          </cell>
          <cell r="Q26">
            <v>273532.6859654258</v>
          </cell>
          <cell r="R26">
            <v>278312.42395615508</v>
          </cell>
          <cell r="T26" t="str">
            <v>GROSS MARGIN</v>
          </cell>
          <cell r="U26">
            <v>44710.336320000002</v>
          </cell>
          <cell r="V26">
            <v>57070.870400000022</v>
          </cell>
          <cell r="W26">
            <v>50209.46799319447</v>
          </cell>
          <cell r="X26">
            <v>74867.026550380484</v>
          </cell>
          <cell r="Y26">
            <v>78253.701415539224</v>
          </cell>
          <cell r="Z26">
            <v>78880.990026520798</v>
          </cell>
          <cell r="AA26">
            <v>79325.789801382722</v>
          </cell>
        </row>
        <row r="27">
          <cell r="B27" t="str">
            <v>OTHER COSTS AND EXPENSES</v>
          </cell>
          <cell r="K27" t="str">
            <v>OTHER COSTS AND EXPENSES</v>
          </cell>
          <cell r="T27" t="str">
            <v>OTHER COSTS AND EXPENSES</v>
          </cell>
        </row>
        <row r="28">
          <cell r="B28" t="str">
            <v>Selling, general and administrative</v>
          </cell>
          <cell r="C28">
            <v>123830.91</v>
          </cell>
          <cell r="D28">
            <v>126809.89100000002</v>
          </cell>
          <cell r="E28">
            <v>110928</v>
          </cell>
          <cell r="F28">
            <v>96891</v>
          </cell>
          <cell r="G28">
            <v>96892</v>
          </cell>
          <cell r="H28">
            <v>96892</v>
          </cell>
          <cell r="I28">
            <v>96893</v>
          </cell>
          <cell r="K28" t="str">
            <v>Selling, general and administrative</v>
          </cell>
          <cell r="L28">
            <v>109958.47744</v>
          </cell>
          <cell r="M28">
            <v>114431.81060000001</v>
          </cell>
          <cell r="N28">
            <v>102800.72</v>
          </cell>
          <cell r="O28">
            <v>91255.72</v>
          </cell>
          <cell r="P28">
            <v>91256.72</v>
          </cell>
          <cell r="Q28">
            <v>91256.72</v>
          </cell>
          <cell r="R28">
            <v>91257.72</v>
          </cell>
          <cell r="T28" t="str">
            <v>Selling, general and administrative</v>
          </cell>
          <cell r="U28">
            <v>13872.432560000001</v>
          </cell>
          <cell r="V28">
            <v>12378.080400000001</v>
          </cell>
          <cell r="W28">
            <v>8127.28</v>
          </cell>
          <cell r="X28">
            <v>5635.28</v>
          </cell>
          <cell r="Y28">
            <v>5635.28</v>
          </cell>
          <cell r="Z28">
            <v>5635.28</v>
          </cell>
          <cell r="AA28">
            <v>5635.28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E29">
            <v>8533</v>
          </cell>
          <cell r="F29">
            <v>8533</v>
          </cell>
          <cell r="G29">
            <v>8533</v>
          </cell>
          <cell r="H29">
            <v>2162</v>
          </cell>
          <cell r="I29">
            <v>2162</v>
          </cell>
          <cell r="K29" t="str">
            <v>Non-operating depreciation and other amortization</v>
          </cell>
          <cell r="L29">
            <v>761.56200000000001</v>
          </cell>
          <cell r="M29">
            <v>745.53300000000002</v>
          </cell>
          <cell r="N29">
            <v>8233</v>
          </cell>
          <cell r="O29">
            <v>8233</v>
          </cell>
          <cell r="P29">
            <v>8233</v>
          </cell>
          <cell r="Q29">
            <v>1862</v>
          </cell>
          <cell r="R29">
            <v>1862</v>
          </cell>
          <cell r="T29" t="str">
            <v>Non-operating depreciation and other amortization</v>
          </cell>
          <cell r="U29">
            <v>0</v>
          </cell>
          <cell r="V29">
            <v>0</v>
          </cell>
          <cell r="W29">
            <v>300</v>
          </cell>
          <cell r="X29">
            <v>300</v>
          </cell>
          <cell r="Y29">
            <v>300</v>
          </cell>
          <cell r="Z29">
            <v>300</v>
          </cell>
          <cell r="AA29">
            <v>300</v>
          </cell>
        </row>
        <row r="30">
          <cell r="B30" t="str">
            <v>Franchise and revenue-based taxes</v>
          </cell>
          <cell r="C30">
            <v>49581.957999999999</v>
          </cell>
          <cell r="D30">
            <v>67625.365000000005</v>
          </cell>
          <cell r="E30">
            <v>73723.454105262237</v>
          </cell>
          <cell r="F30">
            <v>74990.33406278411</v>
          </cell>
          <cell r="G30">
            <v>76305.440543903402</v>
          </cell>
          <cell r="H30">
            <v>77646.593155816183</v>
          </cell>
          <cell r="I30">
            <v>79014.316197066524</v>
          </cell>
          <cell r="K30" t="str">
            <v>Franchise and revenue-based taxes</v>
          </cell>
          <cell r="L30">
            <v>49405.263999999996</v>
          </cell>
          <cell r="M30">
            <v>66688.70564</v>
          </cell>
          <cell r="N30">
            <v>72786.794745262232</v>
          </cell>
          <cell r="O30">
            <v>74053.674702784105</v>
          </cell>
          <cell r="P30">
            <v>75368.781183903397</v>
          </cell>
          <cell r="Q30">
            <v>76709.933795816178</v>
          </cell>
          <cell r="R30">
            <v>78077.656837066519</v>
          </cell>
          <cell r="T30" t="str">
            <v>Franchise and revenue-based taxes</v>
          </cell>
          <cell r="U30">
            <v>176.69399999999999</v>
          </cell>
          <cell r="V30">
            <v>936.65935999999999</v>
          </cell>
          <cell r="W30">
            <v>936.65935999999999</v>
          </cell>
          <cell r="X30">
            <v>936.65935999999999</v>
          </cell>
          <cell r="Y30">
            <v>936.65935999999999</v>
          </cell>
          <cell r="Z30">
            <v>936.65935999999999</v>
          </cell>
          <cell r="AA30">
            <v>936.65935999999999</v>
          </cell>
        </row>
        <row r="31">
          <cell r="B31" t="str">
            <v>Other (income) / deductions</v>
          </cell>
          <cell r="C31">
            <v>-5237.1718099999998</v>
          </cell>
          <cell r="D31">
            <v>-945.33485999999994</v>
          </cell>
          <cell r="E31">
            <v>-435.01049999999998</v>
          </cell>
          <cell r="F31">
            <v>-435.01050000000015</v>
          </cell>
          <cell r="G31">
            <v>-435.01050000000015</v>
          </cell>
          <cell r="H31">
            <v>-435.01050000000015</v>
          </cell>
          <cell r="I31">
            <v>-435.01050000000015</v>
          </cell>
          <cell r="K31" t="str">
            <v>Other (income) / deductions</v>
          </cell>
          <cell r="L31">
            <v>-1593.40824</v>
          </cell>
          <cell r="M31">
            <v>-686.01138000000003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 t="str">
            <v>Other (income) / deductions</v>
          </cell>
          <cell r="U31">
            <v>-3643.7635700000001</v>
          </cell>
          <cell r="V31">
            <v>-259.32347999999996</v>
          </cell>
          <cell r="W31">
            <v>-435.01049999999998</v>
          </cell>
          <cell r="X31">
            <v>-435.01050000000015</v>
          </cell>
          <cell r="Y31">
            <v>-435.01050000000015</v>
          </cell>
          <cell r="Z31">
            <v>-435.01050000000015</v>
          </cell>
          <cell r="AA31">
            <v>-435.01050000000015</v>
          </cell>
        </row>
        <row r="32">
          <cell r="B32" t="str">
            <v>Interest income</v>
          </cell>
          <cell r="C32">
            <v>1239.9129</v>
          </cell>
          <cell r="D32">
            <v>-1671.3816899999999</v>
          </cell>
          <cell r="E32">
            <v>-115.25451</v>
          </cell>
          <cell r="F32">
            <v>-115.25451</v>
          </cell>
          <cell r="G32">
            <v>-115.25451</v>
          </cell>
          <cell r="H32">
            <v>-115.25451</v>
          </cell>
          <cell r="I32">
            <v>-115.25451</v>
          </cell>
          <cell r="K32" t="str">
            <v>Interest income</v>
          </cell>
          <cell r="L32">
            <v>1248.6274800000001</v>
          </cell>
          <cell r="M32">
            <v>-1556.12718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 t="str">
            <v>Interest income</v>
          </cell>
          <cell r="U32">
            <v>-8.7145799999999998</v>
          </cell>
          <cell r="V32">
            <v>-115.25451</v>
          </cell>
          <cell r="W32">
            <v>-115.25451</v>
          </cell>
          <cell r="X32">
            <v>-115.25451</v>
          </cell>
          <cell r="Y32">
            <v>-115.25451</v>
          </cell>
          <cell r="Z32">
            <v>-115.25451</v>
          </cell>
          <cell r="AA32">
            <v>-115.25451</v>
          </cell>
        </row>
        <row r="33">
          <cell r="B33" t="str">
            <v>Interest expense and other charges: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K33" t="str">
            <v>Interest expense and other charges:</v>
          </cell>
          <cell r="T33" t="str">
            <v>Interest expense and other charges:</v>
          </cell>
        </row>
        <row r="34">
          <cell r="B34" t="str">
            <v xml:space="preserve">  Interest expense</v>
          </cell>
          <cell r="C34">
            <v>43376.151691814375</v>
          </cell>
          <cell r="D34">
            <v>42940.174833792567</v>
          </cell>
          <cell r="E34">
            <v>42903.623151525549</v>
          </cell>
          <cell r="F34">
            <v>43556.24917862119</v>
          </cell>
          <cell r="G34">
            <v>43911.536679359786</v>
          </cell>
          <cell r="H34">
            <v>44072.684204208977</v>
          </cell>
          <cell r="I34">
            <v>44156.947489569517</v>
          </cell>
          <cell r="K34" t="str">
            <v xml:space="preserve">  Interest expense</v>
          </cell>
          <cell r="L34">
            <v>37433.571052924715</v>
          </cell>
          <cell r="M34">
            <v>35680.128990443191</v>
          </cell>
          <cell r="N34">
            <v>35523.729184038406</v>
          </cell>
          <cell r="O34">
            <v>35127.546619633089</v>
          </cell>
          <cell r="P34">
            <v>35004.129223217598</v>
          </cell>
          <cell r="Q34">
            <v>34841.243405389891</v>
          </cell>
          <cell r="R34">
            <v>34613.552347305638</v>
          </cell>
          <cell r="T34" t="str">
            <v xml:space="preserve">  Interest expense</v>
          </cell>
          <cell r="U34">
            <v>5942.5806388896635</v>
          </cell>
          <cell r="V34">
            <v>7260.0458433493741</v>
          </cell>
          <cell r="W34">
            <v>7379.8939674871463</v>
          </cell>
          <cell r="X34">
            <v>8428.7025589881014</v>
          </cell>
          <cell r="Y34">
            <v>8907.4074561421858</v>
          </cell>
          <cell r="Z34">
            <v>9231.4407988190887</v>
          </cell>
          <cell r="AA34">
            <v>9543.395142263882</v>
          </cell>
        </row>
        <row r="35">
          <cell r="B35" t="str">
            <v xml:space="preserve">  Allowance for borrowed funds used during constr.</v>
          </cell>
          <cell r="C35">
            <v>-216.32423</v>
          </cell>
          <cell r="D35">
            <v>-424.1927</v>
          </cell>
          <cell r="E35">
            <v>-435.01049999999998</v>
          </cell>
          <cell r="F35">
            <v>-435.01050000000015</v>
          </cell>
          <cell r="G35">
            <v>-435.01050000000015</v>
          </cell>
          <cell r="H35">
            <v>-435.01050000000015</v>
          </cell>
          <cell r="I35">
            <v>-435.01050000000015</v>
          </cell>
          <cell r="K35" t="str">
            <v xml:space="preserve">  Allowance for borrowed funds used during constr.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 t="str">
            <v xml:space="preserve">  Allowance for borrowed funds used during constr.</v>
          </cell>
          <cell r="U35">
            <v>-216.32423</v>
          </cell>
          <cell r="V35">
            <v>-424.1927</v>
          </cell>
          <cell r="W35">
            <v>-435.01049999999998</v>
          </cell>
          <cell r="X35">
            <v>-435.01050000000015</v>
          </cell>
          <cell r="Y35">
            <v>-435.01050000000015</v>
          </cell>
          <cell r="Z35">
            <v>-435.01050000000015</v>
          </cell>
          <cell r="AA35">
            <v>-435.01050000000015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 t="str">
            <v xml:space="preserve">  Amortization of debt expense and loss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T36" t="str">
            <v xml:space="preserve">  Amortization of debt expense and loss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B37" t="str">
            <v xml:space="preserve">  Preferred stock dividends of subsidiaries</v>
          </cell>
          <cell r="C37">
            <v>771.03863341605097</v>
          </cell>
          <cell r="D37">
            <v>763.28886798737653</v>
          </cell>
          <cell r="E37">
            <v>762.63913863046048</v>
          </cell>
          <cell r="F37">
            <v>774.23998057786912</v>
          </cell>
          <cell r="G37">
            <v>780.55544145567205</v>
          </cell>
          <cell r="H37">
            <v>783.41994101342266</v>
          </cell>
          <cell r="I37">
            <v>784.91777440475744</v>
          </cell>
          <cell r="K37" t="str">
            <v xml:space="preserve">  Preferred stock dividends of subsidiaries</v>
          </cell>
          <cell r="L37">
            <v>665.08244269583292</v>
          </cell>
          <cell r="M37">
            <v>772.462982331425</v>
          </cell>
          <cell r="N37">
            <v>690.50061346186476</v>
          </cell>
          <cell r="O37">
            <v>624.41444167975214</v>
          </cell>
          <cell r="P37">
            <v>622.2206191076607</v>
          </cell>
          <cell r="Q37">
            <v>619.32522028867265</v>
          </cell>
          <cell r="R37">
            <v>615.27786718289997</v>
          </cell>
          <cell r="T37" t="str">
            <v xml:space="preserve">  Preferred stock dividends of subsidiaries</v>
          </cell>
          <cell r="U37">
            <v>105.95619072021805</v>
          </cell>
          <cell r="V37">
            <v>-9.1741143440485189</v>
          </cell>
          <cell r="W37">
            <v>72.13852516859572</v>
          </cell>
          <cell r="X37">
            <v>149.82553889811692</v>
          </cell>
          <cell r="Y37">
            <v>158.33482234801133</v>
          </cell>
          <cell r="Z37">
            <v>164.09472072474995</v>
          </cell>
          <cell r="AA37">
            <v>169.63990722185753</v>
          </cell>
        </row>
        <row r="38">
          <cell r="B38" t="str">
            <v xml:space="preserve">  Interest expense and other charges</v>
          </cell>
          <cell r="C38">
            <v>43930.866095230427</v>
          </cell>
          <cell r="D38">
            <v>43279.271001779947</v>
          </cell>
          <cell r="E38">
            <v>43231.251790156013</v>
          </cell>
          <cell r="F38">
            <v>43895.478659199063</v>
          </cell>
          <cell r="G38">
            <v>44257.081620815465</v>
          </cell>
          <cell r="H38">
            <v>44421.093645222405</v>
          </cell>
          <cell r="I38">
            <v>44506.854763974276</v>
          </cell>
          <cell r="K38" t="str">
            <v xml:space="preserve">  Interest expense and other charges</v>
          </cell>
          <cell r="L38">
            <v>38098.653495620551</v>
          </cell>
          <cell r="M38">
            <v>36452.591972774615</v>
          </cell>
          <cell r="N38">
            <v>36214.229797500273</v>
          </cell>
          <cell r="O38">
            <v>35751.961061312839</v>
          </cell>
          <cell r="P38">
            <v>35626.34984232526</v>
          </cell>
          <cell r="Q38">
            <v>35460.568625678563</v>
          </cell>
          <cell r="R38">
            <v>35228.830214488538</v>
          </cell>
          <cell r="T38" t="str">
            <v xml:space="preserve">  Interest expense and other charges</v>
          </cell>
          <cell r="U38">
            <v>5832.2125996098812</v>
          </cell>
          <cell r="V38">
            <v>6826.6790290053259</v>
          </cell>
          <cell r="W38">
            <v>7017.021992655742</v>
          </cell>
          <cell r="X38">
            <v>8143.517597886218</v>
          </cell>
          <cell r="Y38">
            <v>8630.731778490197</v>
          </cell>
          <cell r="Z38">
            <v>8960.5250195438384</v>
          </cell>
          <cell r="AA38">
            <v>9278.024549485739</v>
          </cell>
        </row>
        <row r="39">
          <cell r="B39" t="str">
            <v>Total other costs and expenses</v>
          </cell>
          <cell r="C39">
            <v>214108.03718523044</v>
          </cell>
          <cell r="D39">
            <v>235843.34345177995</v>
          </cell>
          <cell r="E39">
            <v>235865.44088541824</v>
          </cell>
          <cell r="F39">
            <v>223759.54771198315</v>
          </cell>
          <cell r="G39">
            <v>225437.25715471886</v>
          </cell>
          <cell r="H39">
            <v>220571.42179103859</v>
          </cell>
          <cell r="I39">
            <v>222025.90595104077</v>
          </cell>
          <cell r="K39" t="str">
            <v>Total other costs and expenses</v>
          </cell>
          <cell r="L39">
            <v>197879.17617562055</v>
          </cell>
          <cell r="M39">
            <v>216076.50265277462</v>
          </cell>
          <cell r="N39">
            <v>220034.74454276249</v>
          </cell>
          <cell r="O39">
            <v>209294.35576409695</v>
          </cell>
          <cell r="P39">
            <v>210484.85102622866</v>
          </cell>
          <cell r="Q39">
            <v>205289.22242149475</v>
          </cell>
          <cell r="R39">
            <v>206426.20705155504</v>
          </cell>
          <cell r="T39" t="str">
            <v>Total other costs and expenses</v>
          </cell>
          <cell r="U39">
            <v>16228.861009609884</v>
          </cell>
          <cell r="V39">
            <v>19766.840799005327</v>
          </cell>
          <cell r="W39">
            <v>15830.696342655739</v>
          </cell>
          <cell r="X39">
            <v>14465.191947886216</v>
          </cell>
          <cell r="Y39">
            <v>14952.406128490196</v>
          </cell>
          <cell r="Z39">
            <v>15282.199369543838</v>
          </cell>
          <cell r="AA39">
            <v>15599.698899485738</v>
          </cell>
        </row>
        <row r="40">
          <cell r="B40" t="str">
            <v>EARNINGS BEFORE TAXES</v>
          </cell>
          <cell r="C40">
            <v>43788.413614769437</v>
          </cell>
          <cell r="D40">
            <v>69501.633418219717</v>
          </cell>
          <cell r="E40">
            <v>71601.288947775116</v>
          </cell>
          <cell r="F40">
            <v>121412.27482805046</v>
          </cell>
          <cell r="G40">
            <v>128439.87022291066</v>
          </cell>
          <cell r="H40">
            <v>131842.25420090801</v>
          </cell>
          <cell r="I40">
            <v>135612.30780649724</v>
          </cell>
          <cell r="K40" t="str">
            <v>EARNINGS BEFORE TAXES</v>
          </cell>
          <cell r="L40">
            <v>15306.93830437932</v>
          </cell>
          <cell r="M40">
            <v>32197.603817225376</v>
          </cell>
          <cell r="N40">
            <v>37222.517297236394</v>
          </cell>
          <cell r="O40">
            <v>61010.440225556144</v>
          </cell>
          <cell r="P40">
            <v>65138.574935861834</v>
          </cell>
          <cell r="Q40">
            <v>68243.463543931051</v>
          </cell>
          <cell r="R40">
            <v>71886.216904600034</v>
          </cell>
          <cell r="T40" t="str">
            <v>EARNINGS BEFORE TAXES</v>
          </cell>
          <cell r="U40">
            <v>28481.475310390117</v>
          </cell>
          <cell r="V40">
            <v>37304.029600994691</v>
          </cell>
          <cell r="W40">
            <v>34378.771650538729</v>
          </cell>
          <cell r="X40">
            <v>60401.834602494266</v>
          </cell>
          <cell r="Y40">
            <v>63301.295287049026</v>
          </cell>
          <cell r="Z40">
            <v>63598.790656976962</v>
          </cell>
          <cell r="AA40">
            <v>63726.090901896983</v>
          </cell>
        </row>
        <row r="41">
          <cell r="B41" t="str">
            <v>Net income tax expense (benefit)</v>
          </cell>
          <cell r="C41">
            <v>16510.093901669359</v>
          </cell>
          <cell r="D41">
            <v>24772.521758877017</v>
          </cell>
          <cell r="E41">
            <v>24899.891131721328</v>
          </cell>
          <cell r="F41">
            <v>42333.73618981766</v>
          </cell>
          <cell r="G41">
            <v>44793.394578018822</v>
          </cell>
          <cell r="H41">
            <v>45984.22897031781</v>
          </cell>
          <cell r="I41">
            <v>47303.747732274096</v>
          </cell>
          <cell r="K41" t="str">
            <v>Net income tax expense (benefit)</v>
          </cell>
          <cell r="L41">
            <v>5908.3884425328188</v>
          </cell>
          <cell r="M41">
            <v>11207.437298528885</v>
          </cell>
          <cell r="N41">
            <v>12894.68105403277</v>
          </cell>
          <cell r="O41">
            <v>21220.454078944669</v>
          </cell>
          <cell r="P41">
            <v>22665.301227551659</v>
          </cell>
          <cell r="Q41">
            <v>23752.012240375869</v>
          </cell>
          <cell r="R41">
            <v>25026.975916610147</v>
          </cell>
          <cell r="T41" t="str">
            <v>Net income tax expense (benefit)</v>
          </cell>
          <cell r="U41">
            <v>10601.705459136541</v>
          </cell>
          <cell r="V41">
            <v>13565.084460348133</v>
          </cell>
          <cell r="W41">
            <v>12005.21007768856</v>
          </cell>
          <cell r="X41">
            <v>21113.282110872995</v>
          </cell>
          <cell r="Y41">
            <v>22128.093350467163</v>
          </cell>
          <cell r="Z41">
            <v>22232.216729941938</v>
          </cell>
          <cell r="AA41">
            <v>22276.771815663949</v>
          </cell>
        </row>
        <row r="42">
          <cell r="B42" t="str">
            <v>NET INCOME (LOSS)</v>
          </cell>
          <cell r="C42">
            <v>27278.319713100078</v>
          </cell>
          <cell r="D42">
            <v>44729.1116593427</v>
          </cell>
          <cell r="E42">
            <v>46701.397816053788</v>
          </cell>
          <cell r="F42">
            <v>79078.5386382328</v>
          </cell>
          <cell r="G42">
            <v>83646.475644891834</v>
          </cell>
          <cell r="H42">
            <v>85858.025230590196</v>
          </cell>
          <cell r="I42">
            <v>88308.560074223147</v>
          </cell>
          <cell r="K42" t="str">
            <v>NET INCOME (LOSS)</v>
          </cell>
          <cell r="L42">
            <v>9398.5498618465026</v>
          </cell>
          <cell r="M42">
            <v>20990.166518696489</v>
          </cell>
          <cell r="N42">
            <v>24327.836243203623</v>
          </cell>
          <cell r="O42">
            <v>39789.986146611474</v>
          </cell>
          <cell r="P42">
            <v>42473.273708310175</v>
          </cell>
          <cell r="Q42">
            <v>44491.451303555179</v>
          </cell>
          <cell r="R42">
            <v>46859.240987989891</v>
          </cell>
          <cell r="T42" t="str">
            <v>NET INCOME (LOSS)</v>
          </cell>
          <cell r="U42">
            <v>17879.769851253575</v>
          </cell>
          <cell r="V42">
            <v>23738.94514064656</v>
          </cell>
          <cell r="W42">
            <v>22373.561572850169</v>
          </cell>
          <cell r="X42">
            <v>39288.552491621274</v>
          </cell>
          <cell r="Y42">
            <v>41173.201936581863</v>
          </cell>
          <cell r="Z42">
            <v>41366.573927035024</v>
          </cell>
          <cell r="AA42">
            <v>41449.319086233038</v>
          </cell>
        </row>
        <row r="44">
          <cell r="B44" t="str">
            <v>NOTE: EBITDA</v>
          </cell>
          <cell r="C44">
            <v>155688.53860999984</v>
          </cell>
          <cell r="D44">
            <v>184268.78372999979</v>
          </cell>
          <cell r="E44">
            <v>203574.5386914642</v>
          </cell>
          <cell r="F44">
            <v>256806.2317380356</v>
          </cell>
          <cell r="G44">
            <v>266633.80351345177</v>
          </cell>
          <cell r="H44">
            <v>266306.32335568243</v>
          </cell>
          <cell r="I44">
            <v>272639.26191985031</v>
          </cell>
          <cell r="K44" t="str">
            <v>NOTE: EBITDA</v>
          </cell>
          <cell r="L44">
            <v>113224.13727999992</v>
          </cell>
          <cell r="M44">
            <v>131546.62461000009</v>
          </cell>
          <cell r="N44">
            <v>151276.45614369609</v>
          </cell>
          <cell r="O44">
            <v>176625.41417083135</v>
          </cell>
          <cell r="P44">
            <v>182649.74666704916</v>
          </cell>
          <cell r="Q44">
            <v>181319.62925384822</v>
          </cell>
          <cell r="R44">
            <v>186832.41939870385</v>
          </cell>
          <cell r="T44" t="str">
            <v>NOTE: EBITDA</v>
          </cell>
          <cell r="U44">
            <v>42464.401330000001</v>
          </cell>
          <cell r="V44">
            <v>52722.159120000018</v>
          </cell>
          <cell r="W44">
            <v>52298.082547768252</v>
          </cell>
          <cell r="X44">
            <v>80180.817567204387</v>
          </cell>
          <cell r="Y44">
            <v>83984.056846402731</v>
          </cell>
          <cell r="Z44">
            <v>84986.694101834379</v>
          </cell>
          <cell r="AA44">
            <v>85806.842521146376</v>
          </cell>
        </row>
        <row r="46">
          <cell r="B46" t="str">
            <v>CONSOLIDATED PIPELINE AND DISTRIBUTION</v>
          </cell>
          <cell r="K46" t="str">
            <v>DISTRIBUTION SYSTEMS</v>
          </cell>
          <cell r="R46" t="str">
            <v>Base Case</v>
          </cell>
          <cell r="T46" t="str">
            <v>CORE PIPELINE</v>
          </cell>
          <cell r="AA46" t="str">
            <v>Base Case</v>
          </cell>
        </row>
        <row r="47">
          <cell r="B47" t="str">
            <v>BALANCE SHEET</v>
          </cell>
          <cell r="K47" t="str">
            <v>BALANCE SHEET</v>
          </cell>
          <cell r="R47" t="str">
            <v>DRAFT - CONFIDENTIAL</v>
          </cell>
          <cell r="T47" t="str">
            <v>BALANCE SHEET</v>
          </cell>
          <cell r="AA47" t="str">
            <v>DRAFT - CONFIDENTIAL</v>
          </cell>
        </row>
        <row r="48">
          <cell r="B48" t="str">
            <v>(Dollar amounts in thousands)</v>
          </cell>
          <cell r="K48" t="str">
            <v>(Dollar amounts in thousands)</v>
          </cell>
          <cell r="T48" t="str">
            <v>(Dollar amounts in thousands)</v>
          </cell>
        </row>
        <row r="50">
          <cell r="C50">
            <v>2002</v>
          </cell>
          <cell r="D50">
            <v>2003</v>
          </cell>
          <cell r="L50">
            <v>2002</v>
          </cell>
          <cell r="M50">
            <v>2003</v>
          </cell>
          <cell r="U50">
            <v>2002</v>
          </cell>
          <cell r="V50">
            <v>2003</v>
          </cell>
        </row>
        <row r="51">
          <cell r="B51" t="str">
            <v>ASSETS</v>
          </cell>
          <cell r="K51" t="str">
            <v>ASSETS</v>
          </cell>
          <cell r="T51" t="str">
            <v>ASSETS</v>
          </cell>
        </row>
        <row r="52">
          <cell r="B52" t="str">
            <v>Current assets</v>
          </cell>
          <cell r="K52" t="str">
            <v>Current assets</v>
          </cell>
          <cell r="T52" t="str">
            <v>Current assets</v>
          </cell>
        </row>
        <row r="53">
          <cell r="B53" t="str">
            <v>Cash and cash equivalents</v>
          </cell>
          <cell r="C53">
            <v>4280.5686100000003</v>
          </cell>
          <cell r="D53">
            <v>3408.6190000000001</v>
          </cell>
          <cell r="K53" t="str">
            <v>Cash and cash equivalents</v>
          </cell>
          <cell r="L53">
            <v>4280.5686100000003</v>
          </cell>
          <cell r="M53">
            <v>3408.6190000000001</v>
          </cell>
          <cell r="T53" t="str">
            <v>Cash and cash equivalents</v>
          </cell>
          <cell r="U53">
            <v>0</v>
          </cell>
          <cell r="V53">
            <v>0</v>
          </cell>
        </row>
        <row r="54">
          <cell r="B54" t="str">
            <v>Accounts receivable</v>
          </cell>
          <cell r="C54">
            <v>113489.71441000002</v>
          </cell>
          <cell r="D54">
            <v>117259.484</v>
          </cell>
          <cell r="K54" t="str">
            <v>Accounts receivable</v>
          </cell>
          <cell r="L54">
            <v>105780.54241000001</v>
          </cell>
          <cell r="M54">
            <v>116061.484</v>
          </cell>
          <cell r="T54" t="str">
            <v>Accounts receivable</v>
          </cell>
          <cell r="U54">
            <v>7709.1720000000005</v>
          </cell>
          <cell r="V54">
            <v>1198</v>
          </cell>
        </row>
        <row r="55">
          <cell r="B55" t="str">
            <v>Notes and temporary cash advances</v>
          </cell>
          <cell r="C55">
            <v>18</v>
          </cell>
          <cell r="D55">
            <v>18</v>
          </cell>
          <cell r="K55" t="str">
            <v>Notes and temporary cash advances</v>
          </cell>
          <cell r="L55">
            <v>18</v>
          </cell>
          <cell r="M55">
            <v>18</v>
          </cell>
          <cell r="T55" t="str">
            <v>Notes and temporary cash advances</v>
          </cell>
          <cell r="U55">
            <v>0</v>
          </cell>
          <cell r="V55">
            <v>0</v>
          </cell>
        </row>
        <row r="56">
          <cell r="B56" t="str">
            <v>Inventories</v>
          </cell>
          <cell r="C56">
            <v>7151.15949</v>
          </cell>
          <cell r="D56">
            <v>5108.7409100000004</v>
          </cell>
          <cell r="K56" t="str">
            <v>Inventories</v>
          </cell>
          <cell r="L56">
            <v>7152.5774899999997</v>
          </cell>
          <cell r="M56">
            <v>5157.8809099999999</v>
          </cell>
          <cell r="T56" t="str">
            <v>Inventories</v>
          </cell>
          <cell r="U56">
            <v>-1.4180000000001201</v>
          </cell>
          <cell r="V56">
            <v>-49.139999999999873</v>
          </cell>
        </row>
        <row r="57">
          <cell r="B57" t="str">
            <v>Gas Stored Underground</v>
          </cell>
          <cell r="C57">
            <v>118140.35652999999</v>
          </cell>
          <cell r="D57">
            <v>139061.01808000001</v>
          </cell>
          <cell r="K57" t="str">
            <v>Gas Stored Underground</v>
          </cell>
          <cell r="L57">
            <v>118140.35652999999</v>
          </cell>
          <cell r="M57">
            <v>139061.01808000001</v>
          </cell>
          <cell r="T57" t="str">
            <v>Gas Stored Underground</v>
          </cell>
          <cell r="U57">
            <v>0</v>
          </cell>
          <cell r="V57">
            <v>0</v>
          </cell>
        </row>
        <row r="58">
          <cell r="B58" t="str">
            <v>Prepayments</v>
          </cell>
          <cell r="C58">
            <v>2596.1056600000002</v>
          </cell>
          <cell r="D58">
            <v>3533.54585</v>
          </cell>
          <cell r="K58" t="str">
            <v>Prepayments</v>
          </cell>
          <cell r="L58">
            <v>2459.2126600000001</v>
          </cell>
          <cell r="M58">
            <v>3533.54585</v>
          </cell>
          <cell r="T58" t="str">
            <v>Prepayments</v>
          </cell>
          <cell r="U58">
            <v>136.893</v>
          </cell>
          <cell r="V58">
            <v>0</v>
          </cell>
        </row>
        <row r="59">
          <cell r="B59" t="str">
            <v>Other current assets</v>
          </cell>
          <cell r="C59">
            <v>8354.3094799999999</v>
          </cell>
          <cell r="D59">
            <v>3077.6184499999999</v>
          </cell>
          <cell r="K59" t="str">
            <v>Other current assets</v>
          </cell>
          <cell r="L59">
            <v>8354.3094799999999</v>
          </cell>
          <cell r="M59">
            <v>3077.6184499999999</v>
          </cell>
          <cell r="T59" t="str">
            <v>Other current assets</v>
          </cell>
          <cell r="U59">
            <v>0</v>
          </cell>
          <cell r="V59">
            <v>0</v>
          </cell>
        </row>
        <row r="60">
          <cell r="B60" t="str">
            <v>Total current assets</v>
          </cell>
          <cell r="C60">
            <v>254030.21418000001</v>
          </cell>
          <cell r="D60">
            <v>271467.02629000001</v>
          </cell>
          <cell r="K60" t="str">
            <v>Total current assets</v>
          </cell>
          <cell r="L60">
            <v>246185.56717999998</v>
          </cell>
          <cell r="M60">
            <v>270318.16629000002</v>
          </cell>
          <cell r="T60" t="str">
            <v>Total current assets</v>
          </cell>
          <cell r="U60">
            <v>7844.6470000000008</v>
          </cell>
          <cell r="V60">
            <v>1148.8600000000001</v>
          </cell>
        </row>
        <row r="61">
          <cell r="B61" t="str">
            <v>Investments</v>
          </cell>
          <cell r="C61">
            <v>2963.893</v>
          </cell>
          <cell r="D61">
            <v>4195.2406499999997</v>
          </cell>
          <cell r="K61" t="str">
            <v>Investments</v>
          </cell>
          <cell r="L61">
            <v>2540.3870000000002</v>
          </cell>
          <cell r="M61">
            <v>4016.0165850000003</v>
          </cell>
          <cell r="T61" t="str">
            <v>Investments</v>
          </cell>
          <cell r="U61">
            <v>423.50599999999986</v>
          </cell>
          <cell r="V61">
            <v>179.22406499999988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K62" t="str">
            <v>Goodwill</v>
          </cell>
          <cell r="L62">
            <v>0</v>
          </cell>
          <cell r="M62">
            <v>0</v>
          </cell>
          <cell r="T62" t="str">
            <v>Goodwill</v>
          </cell>
          <cell r="U62">
            <v>0</v>
          </cell>
          <cell r="V62">
            <v>0</v>
          </cell>
        </row>
        <row r="63">
          <cell r="B63" t="str">
            <v>Property, Plant and Equipment</v>
          </cell>
          <cell r="K63" t="str">
            <v>Property, Plant and Equipment</v>
          </cell>
          <cell r="T63" t="str">
            <v>Property, Plant and Equipment</v>
          </cell>
        </row>
        <row r="64">
          <cell r="B64" t="str">
            <v>Gross plant in service</v>
          </cell>
          <cell r="C64">
            <v>2362573.1591099999</v>
          </cell>
          <cell r="D64">
            <v>2457531.92</v>
          </cell>
          <cell r="K64" t="str">
            <v>Gross plant in service</v>
          </cell>
          <cell r="L64">
            <v>1923168.0001099999</v>
          </cell>
          <cell r="M64">
            <v>2018230.6710000001</v>
          </cell>
          <cell r="T64" t="str">
            <v>Gross plant in service</v>
          </cell>
          <cell r="U64">
            <v>439405.15899999999</v>
          </cell>
          <cell r="V64">
            <v>439301.24900000007</v>
          </cell>
        </row>
        <row r="65">
          <cell r="B65" t="str">
            <v>Accumulated deprec and amort</v>
          </cell>
          <cell r="C65">
            <v>-898881.54663</v>
          </cell>
          <cell r="D65">
            <v>-963597.49100000004</v>
          </cell>
          <cell r="K65" t="str">
            <v>Accumulated deprec and amort</v>
          </cell>
          <cell r="L65">
            <v>-697898.47962999996</v>
          </cell>
          <cell r="M65">
            <v>-754068.00100000005</v>
          </cell>
          <cell r="T65" t="str">
            <v>Accumulated deprec and amort</v>
          </cell>
          <cell r="U65">
            <v>-200983.06700000001</v>
          </cell>
          <cell r="V65">
            <v>-209529.48999999996</v>
          </cell>
        </row>
        <row r="66">
          <cell r="B66" t="str">
            <v>Net plant in service</v>
          </cell>
          <cell r="C66">
            <v>1463691.6124799999</v>
          </cell>
          <cell r="D66">
            <v>1493934.429</v>
          </cell>
          <cell r="K66" t="str">
            <v>Net plant in service</v>
          </cell>
          <cell r="L66">
            <v>1225269.5204799999</v>
          </cell>
          <cell r="M66">
            <v>1264162.67</v>
          </cell>
          <cell r="T66" t="str">
            <v>Net plant in service</v>
          </cell>
          <cell r="U66">
            <v>238422.09199999998</v>
          </cell>
          <cell r="V66">
            <v>229771.75900000011</v>
          </cell>
        </row>
        <row r="67">
          <cell r="B67" t="str">
            <v xml:space="preserve">  Construction work in progress</v>
          </cell>
          <cell r="C67">
            <v>39391.420559999999</v>
          </cell>
          <cell r="D67">
            <v>46289.5</v>
          </cell>
          <cell r="K67" t="str">
            <v xml:space="preserve">  Construction work in progress</v>
          </cell>
          <cell r="L67">
            <v>30358.167559999998</v>
          </cell>
          <cell r="M67">
            <v>39591.377999999997</v>
          </cell>
          <cell r="T67" t="str">
            <v xml:space="preserve">  Construction work in progress</v>
          </cell>
          <cell r="U67">
            <v>9033.2530000000006</v>
          </cell>
          <cell r="V67">
            <v>6698.1219999999994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K68" t="str">
            <v xml:space="preserve">  Plant held for future use</v>
          </cell>
          <cell r="L68">
            <v>0</v>
          </cell>
          <cell r="M68">
            <v>0</v>
          </cell>
          <cell r="T68" t="str">
            <v xml:space="preserve">  Plant held for future use</v>
          </cell>
          <cell r="U68">
            <v>0</v>
          </cell>
          <cell r="V68">
            <v>0</v>
          </cell>
        </row>
        <row r="69">
          <cell r="B69" t="str">
            <v>Net Plant</v>
          </cell>
          <cell r="C69">
            <v>1503083.0330399999</v>
          </cell>
          <cell r="D69">
            <v>1540223.929</v>
          </cell>
          <cell r="K69" t="str">
            <v>Net Plant</v>
          </cell>
          <cell r="L69">
            <v>1255627.6880399999</v>
          </cell>
          <cell r="M69">
            <v>1303754.048</v>
          </cell>
          <cell r="T69" t="str">
            <v>Net Plant</v>
          </cell>
          <cell r="U69">
            <v>247455.34499999997</v>
          </cell>
          <cell r="V69">
            <v>236469.88100000011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K70" t="str">
            <v>Unamortized debt expense</v>
          </cell>
          <cell r="L70">
            <v>0</v>
          </cell>
          <cell r="M70">
            <v>0</v>
          </cell>
          <cell r="T70" t="str">
            <v>Unamortized debt expense</v>
          </cell>
          <cell r="U70">
            <v>0</v>
          </cell>
          <cell r="V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K71" t="str">
            <v>Deferred AMT asset</v>
          </cell>
          <cell r="L71">
            <v>0</v>
          </cell>
          <cell r="M71">
            <v>0</v>
          </cell>
          <cell r="T71" t="str">
            <v>Deferred AMT asset</v>
          </cell>
          <cell r="U71">
            <v>0</v>
          </cell>
          <cell r="V71">
            <v>0</v>
          </cell>
        </row>
        <row r="72">
          <cell r="B72" t="str">
            <v>Regulatory assets</v>
          </cell>
          <cell r="C72">
            <v>91031.132910000015</v>
          </cell>
          <cell r="D72">
            <v>32320.454999999998</v>
          </cell>
          <cell r="K72" t="str">
            <v>Regulatory assets</v>
          </cell>
          <cell r="L72">
            <v>88436.399910000007</v>
          </cell>
          <cell r="M72">
            <v>32031.254999999997</v>
          </cell>
          <cell r="T72" t="str">
            <v>Regulatory assets</v>
          </cell>
          <cell r="U72">
            <v>2594.7330000000002</v>
          </cell>
          <cell r="V72">
            <v>289.19999999999982</v>
          </cell>
        </row>
        <row r="73">
          <cell r="B73" t="str">
            <v>Other assets</v>
          </cell>
          <cell r="C73">
            <v>6949.0067300000001</v>
          </cell>
          <cell r="D73">
            <v>12049.945</v>
          </cell>
          <cell r="K73" t="str">
            <v>Other assets</v>
          </cell>
          <cell r="L73">
            <v>6937.4347299999999</v>
          </cell>
          <cell r="M73">
            <v>12049.945</v>
          </cell>
          <cell r="T73" t="str">
            <v>Other assets</v>
          </cell>
          <cell r="U73">
            <v>11.572000000000116</v>
          </cell>
          <cell r="V73">
            <v>0</v>
          </cell>
        </row>
        <row r="74">
          <cell r="B74" t="str">
            <v>TOTAL ASSETS</v>
          </cell>
          <cell r="C74">
            <v>1858057.2798599999</v>
          </cell>
          <cell r="D74">
            <v>1860256.5959400001</v>
          </cell>
          <cell r="K74" t="str">
            <v>TOTAL ASSETS</v>
          </cell>
          <cell r="L74">
            <v>1599727.4768599998</v>
          </cell>
          <cell r="M74">
            <v>1622169.4308749998</v>
          </cell>
          <cell r="T74" t="str">
            <v>TOTAL ASSETS</v>
          </cell>
          <cell r="U74">
            <v>258329.80299999996</v>
          </cell>
          <cell r="V74">
            <v>238087.16506500012</v>
          </cell>
        </row>
        <row r="76">
          <cell r="B76" t="str">
            <v>LIABILITIES</v>
          </cell>
          <cell r="K76" t="str">
            <v>LIABILITIES</v>
          </cell>
          <cell r="T76" t="str">
            <v>LIABILITIES</v>
          </cell>
        </row>
        <row r="77">
          <cell r="B77" t="str">
            <v>Current Liabilities</v>
          </cell>
          <cell r="K77" t="str">
            <v>Current Liabilities</v>
          </cell>
          <cell r="T77" t="str">
            <v>Current Liabilities</v>
          </cell>
        </row>
        <row r="78">
          <cell r="B78" t="str">
            <v>Accounts payable</v>
          </cell>
          <cell r="C78">
            <v>168821.45125000001</v>
          </cell>
          <cell r="D78">
            <v>170731.09899999999</v>
          </cell>
          <cell r="K78" t="str">
            <v>Accounts payable</v>
          </cell>
          <cell r="L78">
            <v>162791.58225000001</v>
          </cell>
          <cell r="M78">
            <v>168844.59899999999</v>
          </cell>
          <cell r="T78" t="str">
            <v>Accounts payable</v>
          </cell>
          <cell r="U78">
            <v>6029.8689999999988</v>
          </cell>
          <cell r="V78">
            <v>1886.5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K79" t="str">
            <v>Notes and advances payable</v>
          </cell>
          <cell r="L79">
            <v>0</v>
          </cell>
          <cell r="M79">
            <v>0</v>
          </cell>
          <cell r="T79" t="str">
            <v>Notes and advances payable</v>
          </cell>
          <cell r="U79">
            <v>0</v>
          </cell>
          <cell r="V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K80" t="str">
            <v>Accrued Interest</v>
          </cell>
          <cell r="L80">
            <v>5959.3973699999997</v>
          </cell>
          <cell r="M80">
            <v>6439</v>
          </cell>
          <cell r="T80" t="str">
            <v>Accrued Interest</v>
          </cell>
          <cell r="U80">
            <v>0</v>
          </cell>
          <cell r="V80">
            <v>0</v>
          </cell>
        </row>
        <row r="81">
          <cell r="B81" t="str">
            <v>Federal income taxes accrued</v>
          </cell>
          <cell r="C81">
            <v>-8444.2220600000001</v>
          </cell>
          <cell r="D81">
            <v>11735</v>
          </cell>
          <cell r="K81" t="str">
            <v>Federal income taxes accrued</v>
          </cell>
          <cell r="L81">
            <v>195.16993999999977</v>
          </cell>
          <cell r="M81">
            <v>11735</v>
          </cell>
          <cell r="T81" t="str">
            <v>Federal income taxes accrued</v>
          </cell>
          <cell r="U81">
            <v>-8639.3919999999998</v>
          </cell>
          <cell r="V81">
            <v>0</v>
          </cell>
        </row>
        <row r="82">
          <cell r="B82" t="str">
            <v>Accrued taxes other than income taxes</v>
          </cell>
          <cell r="C82">
            <v>20912.388650000001</v>
          </cell>
          <cell r="D82">
            <v>20572</v>
          </cell>
          <cell r="K82" t="str">
            <v>Accrued taxes other than income taxes</v>
          </cell>
          <cell r="L82">
            <v>17839.601650000001</v>
          </cell>
          <cell r="M82">
            <v>30239.7</v>
          </cell>
          <cell r="T82" t="str">
            <v>Accrued taxes other than income taxes</v>
          </cell>
          <cell r="U82">
            <v>3072.7869999999998</v>
          </cell>
          <cell r="V82">
            <v>-9667.7000000000007</v>
          </cell>
        </row>
        <row r="83">
          <cell r="B83" t="str">
            <v>Other current liabilities</v>
          </cell>
          <cell r="C83">
            <v>29817.012390000004</v>
          </cell>
          <cell r="D83">
            <v>47558.995999999999</v>
          </cell>
          <cell r="K83" t="str">
            <v>Other current liabilities</v>
          </cell>
          <cell r="L83">
            <v>28670.269390000001</v>
          </cell>
          <cell r="M83">
            <v>46563.595999999998</v>
          </cell>
          <cell r="T83" t="str">
            <v>Other current liabilities</v>
          </cell>
          <cell r="U83">
            <v>1146.7430000000004</v>
          </cell>
          <cell r="V83">
            <v>995.39999999999964</v>
          </cell>
        </row>
        <row r="84">
          <cell r="B84" t="str">
            <v>Total Current Liabilities</v>
          </cell>
          <cell r="C84">
            <v>217066.02760000003</v>
          </cell>
          <cell r="D84">
            <v>257036.09499999997</v>
          </cell>
          <cell r="K84" t="str">
            <v>Total Current Liabilities</v>
          </cell>
          <cell r="L84">
            <v>215456.02059999999</v>
          </cell>
          <cell r="M84">
            <v>263821.89500000002</v>
          </cell>
          <cell r="T84" t="str">
            <v>Total Current Liabilities</v>
          </cell>
          <cell r="U84">
            <v>1610.0069999999992</v>
          </cell>
          <cell r="V84">
            <v>-6785.8000000000011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K85" t="str">
            <v>Unamortized premium or discount on debt</v>
          </cell>
          <cell r="L85">
            <v>0</v>
          </cell>
          <cell r="M85">
            <v>0</v>
          </cell>
          <cell r="T85" t="str">
            <v>Unamortized premium or discount on debt</v>
          </cell>
          <cell r="U85">
            <v>0</v>
          </cell>
          <cell r="V85">
            <v>0</v>
          </cell>
        </row>
        <row r="86">
          <cell r="B86" t="str">
            <v>Advances from money pool</v>
          </cell>
          <cell r="C86">
            <v>646440.41269469995</v>
          </cell>
          <cell r="D86">
            <v>633445.57340940018</v>
          </cell>
          <cell r="K86" t="str">
            <v>Advances from money pool</v>
          </cell>
          <cell r="L86">
            <v>529050.45436703996</v>
          </cell>
          <cell r="M86">
            <v>534440.72269535006</v>
          </cell>
          <cell r="T86" t="str">
            <v>Advances from money pool</v>
          </cell>
          <cell r="U86">
            <v>117389.95832765999</v>
          </cell>
          <cell r="V86">
            <v>99004.850714050088</v>
          </cell>
        </row>
        <row r="87">
          <cell r="B87" t="str">
            <v>Deferred Income Taxes</v>
          </cell>
          <cell r="C87">
            <v>190551.72700000001</v>
          </cell>
          <cell r="D87">
            <v>189419.71</v>
          </cell>
          <cell r="K87" t="str">
            <v>Deferred Income Taxes</v>
          </cell>
          <cell r="L87">
            <v>142567.193</v>
          </cell>
          <cell r="M87">
            <v>149194.60999999999</v>
          </cell>
          <cell r="T87" t="str">
            <v>Deferred Income Taxes</v>
          </cell>
          <cell r="U87">
            <v>47984.534</v>
          </cell>
          <cell r="V87">
            <v>40225.1</v>
          </cell>
        </row>
        <row r="88">
          <cell r="B88" t="str">
            <v xml:space="preserve">Accumulated deferred investment tax credits  </v>
          </cell>
          <cell r="C88">
            <v>2501.6554699999997</v>
          </cell>
          <cell r="D88">
            <v>2367.6979999999999</v>
          </cell>
          <cell r="K88" t="str">
            <v xml:space="preserve">Accumulated deferred investment tax credits  </v>
          </cell>
          <cell r="L88">
            <v>2197.7994699999999</v>
          </cell>
          <cell r="M88">
            <v>2079.998</v>
          </cell>
          <cell r="T88" t="str">
            <v xml:space="preserve">Accumulated deferred investment tax credits  </v>
          </cell>
          <cell r="U88">
            <v>303.85599999999999</v>
          </cell>
          <cell r="V88">
            <v>287.7</v>
          </cell>
        </row>
        <row r="89">
          <cell r="B89" t="str">
            <v>Regulatory liabilities</v>
          </cell>
          <cell r="C89">
            <v>29469.401990000002</v>
          </cell>
          <cell r="D89">
            <v>18194.11</v>
          </cell>
          <cell r="K89" t="str">
            <v>Regulatory liabilities</v>
          </cell>
          <cell r="L89">
            <v>29305.770990000001</v>
          </cell>
          <cell r="M89">
            <v>18039.172999999999</v>
          </cell>
          <cell r="T89" t="str">
            <v>Regulatory liabilities</v>
          </cell>
          <cell r="U89">
            <v>163.631</v>
          </cell>
          <cell r="V89">
            <v>154.93700000000001</v>
          </cell>
        </row>
        <row r="90">
          <cell r="B90" t="str">
            <v>Other liabilities</v>
          </cell>
          <cell r="C90">
            <v>150938.24683000002</v>
          </cell>
          <cell r="D90">
            <v>151188.83900000001</v>
          </cell>
          <cell r="K90" t="str">
            <v>Other liabilities</v>
          </cell>
          <cell r="L90">
            <v>150427.05083000002</v>
          </cell>
          <cell r="M90">
            <v>150803.21900000001</v>
          </cell>
          <cell r="T90" t="str">
            <v>Other liabilities</v>
          </cell>
          <cell r="U90">
            <v>511.19599999999991</v>
          </cell>
          <cell r="V90">
            <v>385.61999999999898</v>
          </cell>
        </row>
        <row r="91">
          <cell r="B91" t="str">
            <v>Total Liabilities</v>
          </cell>
          <cell r="C91">
            <v>1236967.4715847</v>
          </cell>
          <cell r="D91">
            <v>1251652.0254094002</v>
          </cell>
          <cell r="K91" t="str">
            <v>Total Liabilities</v>
          </cell>
          <cell r="L91">
            <v>1069004.2892570398</v>
          </cell>
          <cell r="M91">
            <v>1118379.61769535</v>
          </cell>
          <cell r="T91" t="str">
            <v>Total Liabilities</v>
          </cell>
          <cell r="U91">
            <v>167963.18232765998</v>
          </cell>
          <cell r="V91">
            <v>133272.40771405009</v>
          </cell>
        </row>
        <row r="92">
          <cell r="B92" t="str">
            <v>Preference stock</v>
          </cell>
          <cell r="C92">
            <v>13942.83243067</v>
          </cell>
          <cell r="D92">
            <v>13662.551583339999</v>
          </cell>
          <cell r="K92" t="str">
            <v>Preference stock</v>
          </cell>
          <cell r="L92">
            <v>13942.83243067</v>
          </cell>
          <cell r="M92">
            <v>13662.551583339999</v>
          </cell>
          <cell r="T92" t="str">
            <v>Preference stock</v>
          </cell>
          <cell r="U92">
            <v>0</v>
          </cell>
          <cell r="V92">
            <v>0</v>
          </cell>
        </row>
        <row r="93">
          <cell r="B93" t="str">
            <v>Shareholders' Equity:</v>
          </cell>
          <cell r="K93" t="str">
            <v>Shareholders' Equity:</v>
          </cell>
          <cell r="T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K94" t="str">
            <v>Preferred stock, not subject to mandatory redemption</v>
          </cell>
          <cell r="L94">
            <v>0</v>
          </cell>
          <cell r="M94">
            <v>0</v>
          </cell>
          <cell r="T94" t="str">
            <v>Preferred stock, not subject to mandatory redemption</v>
          </cell>
          <cell r="U94">
            <v>0</v>
          </cell>
          <cell r="V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K95" t="str">
            <v>Common stock</v>
          </cell>
          <cell r="L95">
            <v>0</v>
          </cell>
          <cell r="M95">
            <v>0</v>
          </cell>
          <cell r="T95" t="str">
            <v>Common stock</v>
          </cell>
          <cell r="U95">
            <v>0</v>
          </cell>
          <cell r="V95">
            <v>0</v>
          </cell>
        </row>
        <row r="96">
          <cell r="B96" t="str">
            <v>Additional paid in capital</v>
          </cell>
          <cell r="C96">
            <v>0</v>
          </cell>
          <cell r="D96">
            <v>0</v>
          </cell>
          <cell r="K96" t="str">
            <v>Additional paid in capital</v>
          </cell>
          <cell r="L96">
            <v>0</v>
          </cell>
          <cell r="M96">
            <v>0</v>
          </cell>
          <cell r="T96" t="str">
            <v>Additional paid in capital</v>
          </cell>
          <cell r="U96">
            <v>0</v>
          </cell>
          <cell r="V96">
            <v>0</v>
          </cell>
        </row>
        <row r="97">
          <cell r="B97" t="str">
            <v>Retained Earnings</v>
          </cell>
          <cell r="C97">
            <v>607146.97584463004</v>
          </cell>
          <cell r="D97">
            <v>594942.01894725999</v>
          </cell>
          <cell r="K97" t="str">
            <v>Retained Earnings</v>
          </cell>
          <cell r="L97">
            <v>516780.35517228994</v>
          </cell>
          <cell r="M97">
            <v>490127.26159631001</v>
          </cell>
          <cell r="T97" t="str">
            <v>Retained Earnings</v>
          </cell>
          <cell r="U97">
            <v>90366.620672340039</v>
          </cell>
          <cell r="V97">
            <v>104814.75735095004</v>
          </cell>
        </row>
        <row r="98">
          <cell r="B98" t="str">
            <v>Other comprehensive income</v>
          </cell>
          <cell r="C98">
            <v>0</v>
          </cell>
          <cell r="D98">
            <v>0</v>
          </cell>
          <cell r="K98" t="str">
            <v>Other comprehensive income</v>
          </cell>
          <cell r="L98">
            <v>0</v>
          </cell>
          <cell r="M98">
            <v>0</v>
          </cell>
          <cell r="T98" t="str">
            <v>Other comprehensive income</v>
          </cell>
          <cell r="U98">
            <v>0</v>
          </cell>
          <cell r="V98">
            <v>0</v>
          </cell>
        </row>
        <row r="99">
          <cell r="B99" t="str">
            <v>TOTAL EQUITY</v>
          </cell>
          <cell r="C99">
            <v>621089.80827530008</v>
          </cell>
          <cell r="D99">
            <v>608604.57053060003</v>
          </cell>
          <cell r="K99" t="str">
            <v>TOTAL EQUITY</v>
          </cell>
          <cell r="L99">
            <v>530723.18760295992</v>
          </cell>
          <cell r="M99">
            <v>503789.81317964999</v>
          </cell>
          <cell r="T99" t="str">
            <v>TOTAL EQUITY</v>
          </cell>
          <cell r="U99">
            <v>90366.620672340039</v>
          </cell>
          <cell r="V99">
            <v>104814.75735095004</v>
          </cell>
        </row>
        <row r="100">
          <cell r="B100" t="str">
            <v>TOTAL LIABILITIES AND EQUITY</v>
          </cell>
          <cell r="C100">
            <v>1858057.2798600001</v>
          </cell>
          <cell r="D100">
            <v>1860256.5959400004</v>
          </cell>
          <cell r="K100" t="str">
            <v>TOTAL LIABILITIES AND EQUITY</v>
          </cell>
          <cell r="L100">
            <v>1599727.4768599998</v>
          </cell>
          <cell r="M100">
            <v>1622169.4308750001</v>
          </cell>
          <cell r="T100" t="str">
            <v>TOTAL LIABILITIES AND EQUITY</v>
          </cell>
          <cell r="U100">
            <v>258329.80300000001</v>
          </cell>
          <cell r="V100">
            <v>238087.16506500012</v>
          </cell>
        </row>
        <row r="103">
          <cell r="B103" t="str">
            <v>CONSOLIDATED PIPELINE AND DISTRIBUTION</v>
          </cell>
          <cell r="K103" t="str">
            <v>DISTRIBUTION SYSTEMS</v>
          </cell>
          <cell r="T103" t="str">
            <v>CORE PIPELINE</v>
          </cell>
        </row>
        <row r="104">
          <cell r="B104" t="str">
            <v>ECONOMIC SUMMARY</v>
          </cell>
          <cell r="K104" t="str">
            <v>ECONOMIC SUMMARY</v>
          </cell>
          <cell r="T104" t="str">
            <v>ECONOMIC SUMMARY</v>
          </cell>
        </row>
        <row r="105">
          <cell r="B105" t="str">
            <v>(Dollar amounts in thousands)</v>
          </cell>
          <cell r="K105" t="str">
            <v>(Dollar amounts in thousands)</v>
          </cell>
          <cell r="T105" t="str">
            <v>(Dollar amounts in thousands)</v>
          </cell>
        </row>
        <row r="107">
          <cell r="C107">
            <v>2002</v>
          </cell>
          <cell r="D107">
            <v>2003</v>
          </cell>
          <cell r="L107">
            <v>2002</v>
          </cell>
          <cell r="M107">
            <v>2003</v>
          </cell>
          <cell r="U107">
            <v>2002</v>
          </cell>
          <cell r="V107">
            <v>2003</v>
          </cell>
        </row>
        <row r="108">
          <cell r="B108" t="str">
            <v>CAPITALIZATION:</v>
          </cell>
          <cell r="K108" t="str">
            <v>CAPITALIZATION:</v>
          </cell>
          <cell r="T108" t="str">
            <v>CAPITALIZATION:</v>
          </cell>
        </row>
        <row r="109">
          <cell r="B109" t="str">
            <v>Debt</v>
          </cell>
          <cell r="C109">
            <v>646440.41269469995</v>
          </cell>
          <cell r="D109">
            <v>633445.57340940018</v>
          </cell>
          <cell r="K109" t="str">
            <v>Debt</v>
          </cell>
          <cell r="L109">
            <v>529050.45436703996</v>
          </cell>
          <cell r="M109">
            <v>534440.72269535006</v>
          </cell>
          <cell r="T109" t="str">
            <v>Debt</v>
          </cell>
          <cell r="U109">
            <v>117389.95832765999</v>
          </cell>
          <cell r="V109">
            <v>99004.850714050088</v>
          </cell>
        </row>
        <row r="110">
          <cell r="B110" t="str">
            <v>Preferred</v>
          </cell>
          <cell r="C110">
            <v>13942.83243067</v>
          </cell>
          <cell r="D110">
            <v>13662.551583339999</v>
          </cell>
          <cell r="K110" t="str">
            <v>Preferred</v>
          </cell>
          <cell r="L110">
            <v>13942.83243067</v>
          </cell>
          <cell r="M110">
            <v>13662.551583339999</v>
          </cell>
          <cell r="T110" t="str">
            <v>Preferred</v>
          </cell>
          <cell r="U110">
            <v>0</v>
          </cell>
          <cell r="V110">
            <v>0</v>
          </cell>
        </row>
        <row r="111">
          <cell r="B111" t="str">
            <v>Equity</v>
          </cell>
          <cell r="C111">
            <v>607146.97584463004</v>
          </cell>
          <cell r="D111">
            <v>594942.01894725999</v>
          </cell>
          <cell r="K111" t="str">
            <v>Equity</v>
          </cell>
          <cell r="L111">
            <v>516780.35517228994</v>
          </cell>
          <cell r="M111">
            <v>490127.26159631001</v>
          </cell>
          <cell r="T111" t="str">
            <v>Equity</v>
          </cell>
          <cell r="U111">
            <v>90366.620672340039</v>
          </cell>
          <cell r="V111">
            <v>104814.75735095004</v>
          </cell>
        </row>
        <row r="112">
          <cell r="B112" t="str">
            <v>Total Capitalization</v>
          </cell>
          <cell r="C112">
            <v>1267530.2209700001</v>
          </cell>
          <cell r="D112">
            <v>1242050.1439400003</v>
          </cell>
          <cell r="K112" t="str">
            <v>Total Capitalization</v>
          </cell>
          <cell r="L112">
            <v>1059773.64197</v>
          </cell>
          <cell r="M112">
            <v>1038230.5358750001</v>
          </cell>
          <cell r="T112" t="str">
            <v>Total Capitalization</v>
          </cell>
          <cell r="U112">
            <v>207756.57900000003</v>
          </cell>
          <cell r="V112">
            <v>203819.60806500012</v>
          </cell>
        </row>
        <row r="113">
          <cell r="B113" t="str">
            <v>Equity-to-total capitalization</v>
          </cell>
          <cell r="C113">
            <v>0.47899999999999998</v>
          </cell>
          <cell r="D113">
            <v>0.47899999999999987</v>
          </cell>
          <cell r="K113" t="str">
            <v>Equity-to-total capitalization</v>
          </cell>
          <cell r="L113">
            <v>0.48763276864638133</v>
          </cell>
          <cell r="M113">
            <v>0.47207941267421932</v>
          </cell>
          <cell r="T113" t="str">
            <v>Equity-to-total capitalization</v>
          </cell>
          <cell r="U113">
            <v>0.43496394245276837</v>
          </cell>
          <cell r="V113">
            <v>0.51425257042749073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asonableness test"/>
      <sheetName val="Comparison All"/>
      <sheetName val="Jurisdiction Input"/>
      <sheetName val="Effect of 1% HDD change"/>
      <sheetName val="High Level Summary"/>
      <sheetName val="Weather Sensitive"/>
      <sheetName val="Data"/>
      <sheetName val="Analysis2"/>
      <sheetName val="Analysis vs 03Bud"/>
      <sheetName val="Analysis vs 03Proj"/>
      <sheetName val="5yr Plan Other Inputs"/>
      <sheetName val="PLANIT Paste no format"/>
      <sheetName val="PLANIT Summary"/>
      <sheetName val="Model Billed"/>
      <sheetName val="Model Calendar"/>
      <sheetName val="Declining Usage"/>
      <sheetName val="bload hload factors"/>
      <sheetName val="Model Growth"/>
      <sheetName val="degree day info"/>
      <sheetName val="Other Revenue"/>
      <sheetName val="PA IND IRR TRA"/>
      <sheetName val="Margin Rates"/>
      <sheetName val="WNA Billed"/>
      <sheetName val="WNA Calendar"/>
      <sheetName val="IL graph"/>
      <sheetName val="TN graph"/>
      <sheetName val="GA graph"/>
      <sheetName val="VA graph"/>
      <sheetName val="MO graph"/>
      <sheetName val="Iowa graph"/>
      <sheetName val="Jurisdiction 7"/>
      <sheetName val="Chart Data"/>
      <sheetName val="Monthly BL HL"/>
      <sheetName val="Growth Customers"/>
      <sheetName val="Customer Data"/>
      <sheetName val="Meter Data"/>
      <sheetName val="Volume Data"/>
      <sheetName val="Actual Billed HDD Data"/>
      <sheetName val="Actual Calendar HDD Data"/>
      <sheetName val="Normal Billed HDD Data"/>
      <sheetName val="Normal Calendar HDD Data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Georgia 95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/>
      <sheetData sheetId="38"/>
      <sheetData sheetId="39" refreshError="1"/>
      <sheetData sheetId="40"/>
      <sheetData sheetId="4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ation"/>
      <sheetName val="Cover A"/>
      <sheetName val="A.1"/>
      <sheetName val="Cover B"/>
      <sheetName val="B.1 B"/>
      <sheetName val="B.1 F "/>
      <sheetName val="B.2 B"/>
      <sheetName val="B.2 F"/>
      <sheetName val="B.3 B"/>
      <sheetName val="B.3 F"/>
      <sheetName val="B.3.1 F"/>
      <sheetName val="B.4 B"/>
      <sheetName val="B.4 F"/>
      <sheetName val="B.4.1 B"/>
      <sheetName val="B.4.1 F"/>
      <sheetName val="B.4.2 B"/>
      <sheetName val="B.4.2 F"/>
      <sheetName val="B.5 B"/>
      <sheetName val="B.5 F"/>
      <sheetName val="B.6 B"/>
      <sheetName val="B.6 F"/>
      <sheetName val="WP B.4.1F"/>
      <sheetName val="WP B.4.1B"/>
      <sheetName val="WP B.5 B"/>
      <sheetName val="WP B.5 F"/>
      <sheetName val="WP B.6 B"/>
      <sheetName val="WP B.6 F"/>
      <sheetName val="Cover C"/>
      <sheetName val="C.1"/>
      <sheetName val="C.2"/>
      <sheetName val="C.2.1 B"/>
      <sheetName val="C.2.1 F"/>
      <sheetName val="C.2.2 B 09"/>
      <sheetName val="C.2.2 B 02"/>
      <sheetName val="C.2.2 B 12"/>
      <sheetName val="C.2.2 B 91"/>
      <sheetName val="C.2.2-F 09"/>
      <sheetName val="C.2.2-F 02"/>
      <sheetName val="C.2.2-F 12"/>
      <sheetName val="C.2.2-F 91"/>
      <sheetName val="C.2.3 B"/>
      <sheetName val="C.2.3 F"/>
      <sheetName val="Cover D"/>
      <sheetName val="D.1"/>
      <sheetName val="D.2.1"/>
      <sheetName val="D.2.2"/>
      <sheetName val="D.2.3"/>
      <sheetName val="Cover E"/>
      <sheetName val="E"/>
      <sheetName val="Cover F"/>
      <sheetName val="F.1"/>
      <sheetName val="F.2.1"/>
      <sheetName val="F.2.2"/>
      <sheetName val="F.2.3"/>
      <sheetName val="F.3"/>
      <sheetName val="F.4"/>
      <sheetName val="F.5"/>
      <sheetName val="F.6"/>
      <sheetName val="F.7"/>
      <sheetName val="F.8"/>
      <sheetName val="F.9"/>
      <sheetName val="F.10"/>
      <sheetName val="G.1"/>
      <sheetName val="G.2"/>
      <sheetName val="G.3"/>
      <sheetName val="H.1"/>
      <sheetName val="I.1"/>
      <sheetName val="I.2"/>
      <sheetName val="I.3"/>
      <sheetName val="J-1 Base"/>
      <sheetName val="J-2 B"/>
      <sheetName val="J-3 B"/>
      <sheetName val="J-4"/>
      <sheetName val="J.1"/>
      <sheetName val="J-1 F"/>
      <sheetName val="J-2 F"/>
      <sheetName val="J-3 F"/>
      <sheetName val="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9">
          <cell r="F19">
            <v>25474588.783307165</v>
          </cell>
        </row>
      </sheetData>
      <sheetData sheetId="30">
        <row r="18">
          <cell r="D18">
            <v>97.508702239093509</v>
          </cell>
          <cell r="K18">
            <v>103.72113051435586</v>
          </cell>
        </row>
        <row r="19">
          <cell r="D19">
            <v>362408.55462948012</v>
          </cell>
          <cell r="K19">
            <v>352206.13597625424</v>
          </cell>
        </row>
        <row r="20">
          <cell r="D20">
            <v>362953.50522512116</v>
          </cell>
          <cell r="K20">
            <v>353154.68540511443</v>
          </cell>
        </row>
        <row r="21">
          <cell r="D21">
            <v>7317820.6217355933</v>
          </cell>
          <cell r="K21">
            <v>7053730.91256891</v>
          </cell>
        </row>
        <row r="22">
          <cell r="D22">
            <v>2146958.8701182501</v>
          </cell>
          <cell r="K22">
            <v>1820465.4112733356</v>
          </cell>
        </row>
        <row r="23">
          <cell r="D23">
            <v>125336.2162084311</v>
          </cell>
          <cell r="K23">
            <v>123156.62719669974</v>
          </cell>
        </row>
        <row r="24">
          <cell r="D24">
            <v>337035.64807193889</v>
          </cell>
          <cell r="K24">
            <v>329352.81500888825</v>
          </cell>
        </row>
        <row r="25">
          <cell r="D25">
            <v>15994833.752511442</v>
          </cell>
          <cell r="K25">
            <v>16819115.519952528</v>
          </cell>
        </row>
      </sheetData>
      <sheetData sheetId="31"/>
      <sheetData sheetId="32"/>
      <sheetData sheetId="33">
        <row r="124">
          <cell r="P124">
            <v>13577225.559414255</v>
          </cell>
        </row>
      </sheetData>
      <sheetData sheetId="34">
        <row r="39">
          <cell r="P39">
            <v>5.3548758908672334E-2</v>
          </cell>
        </row>
        <row r="40">
          <cell r="P40">
            <v>-4413042.189535195</v>
          </cell>
        </row>
      </sheetData>
      <sheetData sheetId="35">
        <row r="33">
          <cell r="P33">
            <v>5.7234982167503064E-2</v>
          </cell>
        </row>
        <row r="34">
          <cell r="P34">
            <v>-3159308.1355777094</v>
          </cell>
        </row>
      </sheetData>
      <sheetData sheetId="36">
        <row r="53">
          <cell r="P53">
            <v>0.49094894086145091</v>
          </cell>
        </row>
        <row r="54">
          <cell r="P54">
            <v>-5497868.7926753415</v>
          </cell>
        </row>
      </sheetData>
      <sheetData sheetId="37">
        <row r="91">
          <cell r="D91">
            <v>21186.127383439885</v>
          </cell>
          <cell r="E91">
            <v>20401.051177681464</v>
          </cell>
          <cell r="F91">
            <v>21087.119766173932</v>
          </cell>
          <cell r="G91">
            <v>20693.010549829349</v>
          </cell>
          <cell r="H91">
            <v>26046.040328151932</v>
          </cell>
          <cell r="I91">
            <v>38672.553045638655</v>
          </cell>
          <cell r="J91">
            <v>42568.32115217868</v>
          </cell>
          <cell r="K91">
            <v>43059.558756837694</v>
          </cell>
          <cell r="L91">
            <v>38649.959919875182</v>
          </cell>
          <cell r="M91">
            <v>22455.961386114643</v>
          </cell>
          <cell r="N91">
            <v>4938.0573762805652</v>
          </cell>
          <cell r="O91">
            <v>13668.419573133933</v>
          </cell>
        </row>
        <row r="119">
          <cell r="H119">
            <v>1090233.3936683426</v>
          </cell>
          <cell r="I119">
            <v>1064459.4755955925</v>
          </cell>
          <cell r="J119">
            <v>1121329.6015661058</v>
          </cell>
          <cell r="K119">
            <v>1081564.624458042</v>
          </cell>
          <cell r="L119">
            <v>1064012.3051468295</v>
          </cell>
          <cell r="M119">
            <v>1102673.6809252924</v>
          </cell>
          <cell r="N119">
            <v>1058798.7163552349</v>
          </cell>
          <cell r="O119">
            <v>1067748.0986858248</v>
          </cell>
          <cell r="P119">
            <v>12826008.501836389</v>
          </cell>
        </row>
      </sheetData>
      <sheetData sheetId="38">
        <row r="37">
          <cell r="O37">
            <v>5.2575879716356848E-2</v>
          </cell>
        </row>
        <row r="38">
          <cell r="P38">
            <v>-4972865.5549999997</v>
          </cell>
        </row>
      </sheetData>
      <sheetData sheetId="39">
        <row r="33">
          <cell r="O33">
            <v>5.712253040952902E-2</v>
          </cell>
        </row>
        <row r="34">
          <cell r="P34">
            <v>-2982355.1660243608</v>
          </cell>
        </row>
      </sheetData>
      <sheetData sheetId="40">
        <row r="51">
          <cell r="P51">
            <v>0.49090457251500325</v>
          </cell>
        </row>
        <row r="52">
          <cell r="P52">
            <v>-6070056.6056514932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20">
          <cell r="J20">
            <v>0</v>
          </cell>
        </row>
      </sheetData>
      <sheetData sheetId="54"/>
      <sheetData sheetId="55"/>
      <sheetData sheetId="56">
        <row r="18">
          <cell r="K18">
            <v>32916.762107525225</v>
          </cell>
        </row>
        <row r="21">
          <cell r="K21">
            <v>7707.4277690902472</v>
          </cell>
        </row>
        <row r="24">
          <cell r="K24">
            <v>5037.8206666750675</v>
          </cell>
        </row>
        <row r="25">
          <cell r="K25"/>
        </row>
        <row r="26">
          <cell r="K26"/>
        </row>
        <row r="27">
          <cell r="K27">
            <v>133.86036653638624</v>
          </cell>
        </row>
      </sheetData>
      <sheetData sheetId="57"/>
      <sheetData sheetId="58">
        <row r="27">
          <cell r="J27">
            <v>33033.29</v>
          </cell>
          <cell r="N27">
            <v>234454.78499999995</v>
          </cell>
        </row>
      </sheetData>
      <sheetData sheetId="59"/>
      <sheetData sheetId="60">
        <row r="16">
          <cell r="I16">
            <v>14795.2</v>
          </cell>
        </row>
        <row r="18">
          <cell r="I18">
            <v>16495.193810957306</v>
          </cell>
        </row>
        <row r="20">
          <cell r="I20">
            <v>14597.942848613462</v>
          </cell>
        </row>
        <row r="22">
          <cell r="I22">
            <v>8531.8475168788809</v>
          </cell>
        </row>
      </sheetData>
      <sheetData sheetId="61">
        <row r="22">
          <cell r="G22">
            <v>-22749.760240000003</v>
          </cell>
        </row>
      </sheetData>
      <sheetData sheetId="62">
        <row r="15">
          <cell r="F15">
            <v>447180.06602787424</v>
          </cell>
        </row>
        <row r="17">
          <cell r="F17">
            <v>0</v>
          </cell>
        </row>
        <row r="19">
          <cell r="F19">
            <v>438672.30812615179</v>
          </cell>
        </row>
        <row r="27">
          <cell r="F27">
            <v>198369.8272970636</v>
          </cell>
        </row>
        <row r="28">
          <cell r="F28">
            <v>311764.82755445753</v>
          </cell>
        </row>
        <row r="30">
          <cell r="F30">
            <v>6409.7234378469029</v>
          </cell>
        </row>
        <row r="31">
          <cell r="F31">
            <v>14562.032749260488</v>
          </cell>
        </row>
        <row r="33">
          <cell r="F33">
            <v>23888.773321391876</v>
          </cell>
        </row>
        <row r="34">
          <cell r="F34">
            <v>50602.841663114254</v>
          </cell>
        </row>
        <row r="36">
          <cell r="F36">
            <v>8311.6916494825837</v>
          </cell>
        </row>
        <row r="37">
          <cell r="F37">
            <v>21457.213052159059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ation"/>
      <sheetName val="Cover A"/>
      <sheetName val="A.1"/>
      <sheetName val="Cover B"/>
      <sheetName val="B.1 B"/>
      <sheetName val="B.1 F "/>
      <sheetName val="B.2 B"/>
      <sheetName val="B.2 F"/>
      <sheetName val="B.3 B"/>
      <sheetName val="B.3 F"/>
      <sheetName val="B.3.1 F"/>
      <sheetName val="B.4 B"/>
      <sheetName val="B.4 F"/>
      <sheetName val="B.4.1 B"/>
      <sheetName val="B.4.1 F"/>
      <sheetName val="B.4.2 B"/>
      <sheetName val="B.4.2 F"/>
      <sheetName val="B.5 B"/>
      <sheetName val="B.5 F"/>
      <sheetName val="B.6 B"/>
      <sheetName val="B.6 F"/>
      <sheetName val="WP B.4.1F"/>
      <sheetName val="WP B.4.1B"/>
      <sheetName val="WP B.5 B"/>
      <sheetName val="WP B.5 F"/>
      <sheetName val="WP B.6 B"/>
      <sheetName val="WP B.6 F"/>
      <sheetName val="Cover C"/>
      <sheetName val="C.1"/>
      <sheetName val="C.2"/>
      <sheetName val="C.2.1 B"/>
      <sheetName val="C.2.1 F"/>
      <sheetName val="C.2.2 B 09"/>
      <sheetName val="C.2.2 B 02"/>
      <sheetName val="C.2.2 B 12"/>
      <sheetName val="C.2.2 B 91"/>
      <sheetName val="C.2.2-F 09"/>
      <sheetName val="C.2.2-F 02"/>
      <sheetName val="C.2.2-F 12"/>
      <sheetName val="C.2.2-F 91"/>
      <sheetName val="C.2.3 B"/>
      <sheetName val="C.2.3 F"/>
      <sheetName val="Cover D"/>
      <sheetName val="D.1"/>
      <sheetName val="D.2.1"/>
      <sheetName val="D.2.2"/>
      <sheetName val="D.2.3"/>
      <sheetName val="Cover E"/>
      <sheetName val="E"/>
      <sheetName val="Cover F"/>
      <sheetName val="F.1"/>
      <sheetName val="F.2.1"/>
      <sheetName val="F.2.2"/>
      <sheetName val="F.2.3"/>
      <sheetName val="F.3"/>
      <sheetName val="F.4"/>
      <sheetName val="F.5"/>
      <sheetName val="F.6"/>
      <sheetName val="F.7"/>
      <sheetName val="F.8"/>
      <sheetName val="F.9"/>
      <sheetName val="F.10"/>
      <sheetName val="G.1"/>
      <sheetName val="G.2"/>
      <sheetName val="G.3"/>
      <sheetName val="H.1"/>
      <sheetName val="I.1"/>
      <sheetName val="I.2"/>
      <sheetName val="I.3"/>
      <sheetName val="J-1 Base"/>
      <sheetName val="J-2 B"/>
      <sheetName val="J-3 B"/>
      <sheetName val="J-4"/>
      <sheetName val="J.1"/>
      <sheetName val="J-1 F"/>
      <sheetName val="J-2 F"/>
      <sheetName val="J-3 F"/>
      <sheetName val="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58">
          <cell r="D158">
            <v>13070219.117788246</v>
          </cell>
        </row>
      </sheetData>
      <sheetData sheetId="32">
        <row r="154">
          <cell r="D154">
            <v>14025277.326675855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ation"/>
      <sheetName val="Cover A"/>
      <sheetName val="A.1"/>
      <sheetName val="Cover B"/>
      <sheetName val="B.1 B"/>
      <sheetName val="B.1 F "/>
      <sheetName val="B.2 B"/>
      <sheetName val="B.2 F"/>
      <sheetName val="B.3 B"/>
      <sheetName val="B.3 F"/>
      <sheetName val="B.3.1 F"/>
      <sheetName val="B.4 B"/>
      <sheetName val="B.4 F"/>
      <sheetName val="B.4.1 B"/>
      <sheetName val="B.4.1 F"/>
      <sheetName val="B.4.2 B"/>
      <sheetName val="B.4.2 F"/>
      <sheetName val="B.5 B"/>
      <sheetName val="B.5 F"/>
      <sheetName val="B.6 B"/>
      <sheetName val="B.6 F"/>
      <sheetName val="WP B.4.1B"/>
      <sheetName val="WP B.4.1F"/>
      <sheetName val="WP B.5 B"/>
      <sheetName val="WP B.5 F"/>
      <sheetName val="WP B.6 B"/>
      <sheetName val="WP B.6 F"/>
      <sheetName val="Cover C"/>
      <sheetName val="C.1"/>
      <sheetName val="C.2"/>
      <sheetName val="C.2.1 B"/>
      <sheetName val="C.2.1 F"/>
      <sheetName val="C.2.2 B 09"/>
      <sheetName val="C.2.2 B 02"/>
      <sheetName val="C.2.2 B 12"/>
      <sheetName val="C.2.2 B 91"/>
      <sheetName val="C.2.2-F 09"/>
      <sheetName val="C.2.2-F 02"/>
      <sheetName val="C.2.2-F 12"/>
      <sheetName val="C.2.2-F 91"/>
      <sheetName val="C.2.3 B"/>
      <sheetName val="C.2.3 F"/>
      <sheetName val="Cover D"/>
      <sheetName val="D.1"/>
      <sheetName val="D.2.1"/>
      <sheetName val="D.2.2"/>
      <sheetName val="D.2.3"/>
      <sheetName val="Cover E"/>
      <sheetName val="E"/>
      <sheetName val="Cover F"/>
      <sheetName val="F.1"/>
      <sheetName val="F.2.1"/>
      <sheetName val="F.2.2"/>
      <sheetName val="F.2.3"/>
      <sheetName val="F.3"/>
      <sheetName val="F.4"/>
      <sheetName val="F.5"/>
      <sheetName val="F.6"/>
      <sheetName val="F.7"/>
      <sheetName val="F.8"/>
      <sheetName val="F.9"/>
      <sheetName val="F.10"/>
      <sheetName val="G.1"/>
      <sheetName val="G.2"/>
      <sheetName val="G.3"/>
      <sheetName val="H.1"/>
      <sheetName val="I.1"/>
      <sheetName val="I.2"/>
      <sheetName val="I.3"/>
      <sheetName val="J-1 Base"/>
      <sheetName val="J-2 B"/>
      <sheetName val="J-3 B"/>
      <sheetName val="J-4"/>
      <sheetName val="J.1.1"/>
      <sheetName val="J.1.2"/>
      <sheetName val="J-1 F"/>
      <sheetName val="J-2 F"/>
      <sheetName val="J-3 F"/>
      <sheetName val="K"/>
      <sheetName val="open items"/>
    </sheetNames>
    <sheetDataSet>
      <sheetData sheetId="0"/>
      <sheetData sheetId="1">
        <row r="17">
          <cell r="E17">
            <v>0.49090457251500325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20">
          <cell r="P120">
            <v>14158368.630000003</v>
          </cell>
        </row>
      </sheetData>
      <sheetData sheetId="34">
        <row r="37">
          <cell r="D37">
            <v>-404881.91000000155</v>
          </cell>
        </row>
        <row r="40">
          <cell r="P40">
            <v>5.0357421673705098E-2</v>
          </cell>
        </row>
        <row r="41">
          <cell r="P41">
            <v>-4102561.0616182131</v>
          </cell>
        </row>
      </sheetData>
      <sheetData sheetId="35">
        <row r="32">
          <cell r="P32">
            <v>5.731530764714441E-2</v>
          </cell>
        </row>
        <row r="33">
          <cell r="P33">
            <v>-3277704.3349056663</v>
          </cell>
        </row>
      </sheetData>
      <sheetData sheetId="36">
        <row r="55">
          <cell r="P55">
            <v>0.52470981356795987</v>
          </cell>
        </row>
        <row r="56">
          <cell r="P56">
            <v>-5375376.6460580975</v>
          </cell>
        </row>
      </sheetData>
      <sheetData sheetId="37">
        <row r="111">
          <cell r="P111">
            <v>14101941.501397001</v>
          </cell>
        </row>
      </sheetData>
      <sheetData sheetId="38">
        <row r="40">
          <cell r="P40">
            <v>-4487594.28</v>
          </cell>
        </row>
      </sheetData>
      <sheetData sheetId="39">
        <row r="33">
          <cell r="P33">
            <v>-3207763.9110093303</v>
          </cell>
        </row>
      </sheetData>
      <sheetData sheetId="40">
        <row r="56">
          <cell r="P56">
            <v>-5668970.772105406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 2 Budget"/>
      <sheetName val="Div 2 + CC1416"/>
      <sheetName val="Div 12 Budget"/>
      <sheetName val="Div 9 Budget"/>
      <sheetName val="Div 91 budget"/>
      <sheetName val="CC1416  Div 2"/>
      <sheetName val="T&amp;E Mgmt"/>
    </sheetNames>
    <sheetDataSet>
      <sheetData sheetId="0"/>
      <sheetData sheetId="1">
        <row r="10">
          <cell r="B10">
            <v>3555649.8800000008</v>
          </cell>
          <cell r="C10">
            <v>3394256.6799999997</v>
          </cell>
          <cell r="D10">
            <v>3717043.03</v>
          </cell>
          <cell r="E10">
            <v>3394256.6799999997</v>
          </cell>
          <cell r="F10">
            <v>3394256.6799999997</v>
          </cell>
          <cell r="G10">
            <v>3717043.03</v>
          </cell>
          <cell r="H10">
            <v>3394256.6799999997</v>
          </cell>
          <cell r="I10">
            <v>3555649.8800000008</v>
          </cell>
          <cell r="J10">
            <v>3555649.8800000008</v>
          </cell>
          <cell r="K10">
            <v>3394256.6799999997</v>
          </cell>
          <cell r="L10">
            <v>3717043.03</v>
          </cell>
          <cell r="M10">
            <v>3555649.8800000008</v>
          </cell>
        </row>
        <row r="11">
          <cell r="B11">
            <v>140058.84</v>
          </cell>
          <cell r="C11">
            <v>133692.53</v>
          </cell>
          <cell r="D11">
            <v>146425.15000000002</v>
          </cell>
          <cell r="E11">
            <v>133692.53</v>
          </cell>
          <cell r="F11">
            <v>133692.53</v>
          </cell>
          <cell r="G11">
            <v>146425.15000000002</v>
          </cell>
          <cell r="H11">
            <v>133692.53</v>
          </cell>
          <cell r="I11">
            <v>140058.84</v>
          </cell>
          <cell r="J11">
            <v>140058.84</v>
          </cell>
          <cell r="K11">
            <v>133692.53</v>
          </cell>
          <cell r="L11">
            <v>146425.15000000002</v>
          </cell>
          <cell r="M11">
            <v>140058.84</v>
          </cell>
        </row>
        <row r="12">
          <cell r="B12">
            <v>-140058.84</v>
          </cell>
          <cell r="C12">
            <v>-133692.53</v>
          </cell>
          <cell r="D12">
            <v>-146425.15000000002</v>
          </cell>
          <cell r="E12">
            <v>-133692.53</v>
          </cell>
          <cell r="F12">
            <v>-133692.53</v>
          </cell>
          <cell r="G12">
            <v>-146425.15000000002</v>
          </cell>
          <cell r="H12">
            <v>-133692.53</v>
          </cell>
          <cell r="I12">
            <v>-140058.84</v>
          </cell>
          <cell r="J12">
            <v>-140058.84</v>
          </cell>
          <cell r="K12">
            <v>-133692.53</v>
          </cell>
          <cell r="L12">
            <v>-146425.15000000002</v>
          </cell>
          <cell r="M12">
            <v>-140058.84</v>
          </cell>
        </row>
        <row r="13">
          <cell r="B13">
            <v>15309.83</v>
          </cell>
          <cell r="C13">
            <v>14613.93</v>
          </cell>
          <cell r="D13">
            <v>16005.73</v>
          </cell>
          <cell r="E13">
            <v>14613.93</v>
          </cell>
          <cell r="F13">
            <v>14613.93</v>
          </cell>
          <cell r="G13">
            <v>16005.73</v>
          </cell>
          <cell r="H13">
            <v>14613.93</v>
          </cell>
          <cell r="I13">
            <v>15309.83</v>
          </cell>
          <cell r="J13">
            <v>15309.83</v>
          </cell>
          <cell r="K13">
            <v>14613.93</v>
          </cell>
          <cell r="L13">
            <v>16005.73</v>
          </cell>
          <cell r="M13">
            <v>15309.83</v>
          </cell>
        </row>
        <row r="14">
          <cell r="B14">
            <v>-15309.83</v>
          </cell>
          <cell r="C14">
            <v>-14613.93</v>
          </cell>
          <cell r="D14">
            <v>-16005.73</v>
          </cell>
          <cell r="E14">
            <v>-14613.93</v>
          </cell>
          <cell r="F14">
            <v>-14613.93</v>
          </cell>
          <cell r="G14">
            <v>-16005.73</v>
          </cell>
          <cell r="H14">
            <v>-14613.93</v>
          </cell>
          <cell r="I14">
            <v>-15309.83</v>
          </cell>
          <cell r="J14">
            <v>-15309.83</v>
          </cell>
          <cell r="K14">
            <v>-14613.93</v>
          </cell>
          <cell r="L14">
            <v>-16005.73</v>
          </cell>
          <cell r="M14">
            <v>-15309.83</v>
          </cell>
        </row>
        <row r="15">
          <cell r="B15">
            <v>3555649.8800000008</v>
          </cell>
          <cell r="C15">
            <v>3394256.6799999997</v>
          </cell>
          <cell r="D15">
            <v>3717043.03</v>
          </cell>
          <cell r="E15">
            <v>3394256.6799999997</v>
          </cell>
          <cell r="F15">
            <v>3394256.6799999997</v>
          </cell>
          <cell r="G15">
            <v>3717043.03</v>
          </cell>
          <cell r="H15">
            <v>3394256.6799999997</v>
          </cell>
          <cell r="I15">
            <v>3555649.8800000008</v>
          </cell>
          <cell r="J15">
            <v>3555649.8800000008</v>
          </cell>
          <cell r="K15">
            <v>3394256.6799999997</v>
          </cell>
          <cell r="L15">
            <v>3717043.03</v>
          </cell>
          <cell r="M15">
            <v>3555649.8800000008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>
            <v>263071.88000000006</v>
          </cell>
          <cell r="C17">
            <v>251130.91999999995</v>
          </cell>
          <cell r="D17">
            <v>275012.88</v>
          </cell>
          <cell r="E17">
            <v>251130.91999999995</v>
          </cell>
          <cell r="F17">
            <v>251130.91999999995</v>
          </cell>
          <cell r="G17">
            <v>275012.88</v>
          </cell>
          <cell r="H17">
            <v>251130.91999999995</v>
          </cell>
          <cell r="I17">
            <v>263071.88000000006</v>
          </cell>
          <cell r="J17">
            <v>263071.88000000006</v>
          </cell>
          <cell r="K17">
            <v>251130.91999999995</v>
          </cell>
          <cell r="L17">
            <v>275012.88</v>
          </cell>
          <cell r="M17">
            <v>263071.88000000006</v>
          </cell>
        </row>
        <row r="18">
          <cell r="B18">
            <v>139619.72000000003</v>
          </cell>
          <cell r="C18">
            <v>133282.31000000006</v>
          </cell>
          <cell r="D18">
            <v>145957.13999999996</v>
          </cell>
          <cell r="E18">
            <v>133282.31000000006</v>
          </cell>
          <cell r="F18">
            <v>133282.31000000006</v>
          </cell>
          <cell r="G18">
            <v>145957.13999999996</v>
          </cell>
          <cell r="H18">
            <v>133282.31000000006</v>
          </cell>
          <cell r="I18">
            <v>139619.72000000003</v>
          </cell>
          <cell r="J18">
            <v>139619.72000000003</v>
          </cell>
          <cell r="K18">
            <v>133282.31000000006</v>
          </cell>
          <cell r="L18">
            <v>145957.13999999996</v>
          </cell>
          <cell r="M18">
            <v>139619.72000000003</v>
          </cell>
        </row>
        <row r="19">
          <cell r="B19">
            <v>32992</v>
          </cell>
          <cell r="C19">
            <v>32992</v>
          </cell>
          <cell r="D19">
            <v>32992</v>
          </cell>
          <cell r="E19">
            <v>32992</v>
          </cell>
          <cell r="F19">
            <v>32992</v>
          </cell>
          <cell r="G19">
            <v>32992</v>
          </cell>
          <cell r="H19">
            <v>32992</v>
          </cell>
          <cell r="I19">
            <v>32992</v>
          </cell>
          <cell r="J19">
            <v>32992</v>
          </cell>
          <cell r="K19">
            <v>32992</v>
          </cell>
          <cell r="L19">
            <v>32992</v>
          </cell>
          <cell r="M19">
            <v>32988</v>
          </cell>
        </row>
        <row r="20">
          <cell r="B20">
            <v>626270.84</v>
          </cell>
          <cell r="C20">
            <v>597844</v>
          </cell>
          <cell r="D20">
            <v>654697.71</v>
          </cell>
          <cell r="E20">
            <v>597844</v>
          </cell>
          <cell r="F20">
            <v>597844</v>
          </cell>
          <cell r="G20">
            <v>654697.71</v>
          </cell>
          <cell r="H20">
            <v>597844</v>
          </cell>
          <cell r="I20">
            <v>626270.84</v>
          </cell>
          <cell r="J20">
            <v>626270.84</v>
          </cell>
          <cell r="K20">
            <v>597844</v>
          </cell>
          <cell r="L20">
            <v>654697.71</v>
          </cell>
          <cell r="M20">
            <v>626270.84</v>
          </cell>
        </row>
        <row r="21">
          <cell r="B21">
            <v>125976.7</v>
          </cell>
          <cell r="C21">
            <v>120258.50999999998</v>
          </cell>
          <cell r="D21">
            <v>131694.82999999999</v>
          </cell>
          <cell r="E21">
            <v>120258.50999999998</v>
          </cell>
          <cell r="F21">
            <v>120258.50999999998</v>
          </cell>
          <cell r="G21">
            <v>131694.82999999999</v>
          </cell>
          <cell r="H21">
            <v>120258.50999999998</v>
          </cell>
          <cell r="I21">
            <v>125976.7</v>
          </cell>
          <cell r="J21">
            <v>125976.7</v>
          </cell>
          <cell r="K21">
            <v>120258.50999999998</v>
          </cell>
          <cell r="L21">
            <v>131694.82999999999</v>
          </cell>
          <cell r="M21">
            <v>125976.7</v>
          </cell>
        </row>
        <row r="22">
          <cell r="B22">
            <v>2126.29</v>
          </cell>
          <cell r="C22">
            <v>2029.7800000000002</v>
          </cell>
          <cell r="D22">
            <v>2222.7600000000002</v>
          </cell>
          <cell r="E22">
            <v>2029.7800000000002</v>
          </cell>
          <cell r="F22">
            <v>2029.7800000000002</v>
          </cell>
          <cell r="G22">
            <v>2222.7600000000002</v>
          </cell>
          <cell r="H22">
            <v>2029.7800000000002</v>
          </cell>
          <cell r="I22">
            <v>2126.29</v>
          </cell>
          <cell r="J22">
            <v>2126.29</v>
          </cell>
          <cell r="K22">
            <v>2029.7800000000002</v>
          </cell>
          <cell r="L22">
            <v>2222.7600000000002</v>
          </cell>
          <cell r="M22">
            <v>2126.29</v>
          </cell>
        </row>
        <row r="23">
          <cell r="B23">
            <v>29181.239999999998</v>
          </cell>
          <cell r="C23">
            <v>27856.670000000006</v>
          </cell>
          <cell r="D23">
            <v>30505.79</v>
          </cell>
          <cell r="E23">
            <v>27856.670000000006</v>
          </cell>
          <cell r="F23">
            <v>27856.670000000006</v>
          </cell>
          <cell r="G23">
            <v>30505.79</v>
          </cell>
          <cell r="H23">
            <v>27856.670000000006</v>
          </cell>
          <cell r="I23">
            <v>29181.239999999998</v>
          </cell>
          <cell r="J23">
            <v>29181.239999999998</v>
          </cell>
          <cell r="K23">
            <v>27856.670000000006</v>
          </cell>
          <cell r="L23">
            <v>30505.79</v>
          </cell>
          <cell r="M23">
            <v>29181.239999999998</v>
          </cell>
        </row>
        <row r="24">
          <cell r="B24">
            <v>18859.18</v>
          </cell>
          <cell r="C24">
            <v>18003.099999999999</v>
          </cell>
          <cell r="D24">
            <v>19715.21</v>
          </cell>
          <cell r="E24">
            <v>18003.099999999999</v>
          </cell>
          <cell r="F24">
            <v>18003.099999999999</v>
          </cell>
          <cell r="G24">
            <v>19715.21</v>
          </cell>
          <cell r="H24">
            <v>18003.099999999999</v>
          </cell>
          <cell r="I24">
            <v>18859.18</v>
          </cell>
          <cell r="J24">
            <v>18859.18</v>
          </cell>
          <cell r="K24">
            <v>18003.099999999999</v>
          </cell>
          <cell r="L24">
            <v>19715.21</v>
          </cell>
          <cell r="M24">
            <v>18859.18</v>
          </cell>
        </row>
        <row r="25">
          <cell r="B25">
            <v>26983.830000000005</v>
          </cell>
          <cell r="C25">
            <v>25758.989999999998</v>
          </cell>
          <cell r="D25">
            <v>28208.65</v>
          </cell>
          <cell r="E25">
            <v>25758.989999999998</v>
          </cell>
          <cell r="F25">
            <v>25758.989999999998</v>
          </cell>
          <cell r="G25">
            <v>28208.65</v>
          </cell>
          <cell r="H25">
            <v>25758.989999999998</v>
          </cell>
          <cell r="I25">
            <v>26983.830000000005</v>
          </cell>
          <cell r="J25">
            <v>26983.830000000005</v>
          </cell>
          <cell r="K25">
            <v>25758.989999999998</v>
          </cell>
          <cell r="L25">
            <v>28208.65</v>
          </cell>
          <cell r="M25">
            <v>26983.830000000005</v>
          </cell>
        </row>
        <row r="26">
          <cell r="B26">
            <v>1265081.68</v>
          </cell>
          <cell r="C26">
            <v>1209156.28</v>
          </cell>
          <cell r="D26">
            <v>1321006.97</v>
          </cell>
          <cell r="E26">
            <v>1209156.28</v>
          </cell>
          <cell r="F26">
            <v>1209156.28</v>
          </cell>
          <cell r="G26">
            <v>1321006.97</v>
          </cell>
          <cell r="H26">
            <v>1209156.28</v>
          </cell>
          <cell r="I26">
            <v>1265081.68</v>
          </cell>
          <cell r="J26">
            <v>1265081.68</v>
          </cell>
          <cell r="K26">
            <v>1209156.28</v>
          </cell>
          <cell r="L26">
            <v>1321006.97</v>
          </cell>
          <cell r="M26">
            <v>1265077.68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>
            <v>4167</v>
          </cell>
          <cell r="C28">
            <v>4167</v>
          </cell>
          <cell r="D28">
            <v>4167</v>
          </cell>
          <cell r="E28">
            <v>4167</v>
          </cell>
          <cell r="F28">
            <v>4167</v>
          </cell>
          <cell r="G28">
            <v>4167</v>
          </cell>
          <cell r="H28">
            <v>4167</v>
          </cell>
          <cell r="I28">
            <v>4167</v>
          </cell>
          <cell r="J28">
            <v>4167</v>
          </cell>
          <cell r="K28">
            <v>4167</v>
          </cell>
          <cell r="L28">
            <v>4167</v>
          </cell>
          <cell r="M28">
            <v>4163</v>
          </cell>
        </row>
        <row r="29">
          <cell r="B29">
            <v>1075</v>
          </cell>
          <cell r="C29">
            <v>0</v>
          </cell>
          <cell r="D29">
            <v>0</v>
          </cell>
          <cell r="E29">
            <v>700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600</v>
          </cell>
        </row>
        <row r="30">
          <cell r="B30">
            <v>22917</v>
          </cell>
          <cell r="C30">
            <v>22917</v>
          </cell>
          <cell r="D30">
            <v>22917</v>
          </cell>
          <cell r="E30">
            <v>22917</v>
          </cell>
          <cell r="F30">
            <v>22917</v>
          </cell>
          <cell r="G30">
            <v>22917</v>
          </cell>
          <cell r="H30">
            <v>22917</v>
          </cell>
          <cell r="I30">
            <v>22917</v>
          </cell>
          <cell r="J30">
            <v>22917</v>
          </cell>
          <cell r="K30">
            <v>22917</v>
          </cell>
          <cell r="L30">
            <v>22917</v>
          </cell>
          <cell r="M30">
            <v>22913</v>
          </cell>
        </row>
        <row r="31">
          <cell r="B31">
            <v>698884</v>
          </cell>
          <cell r="C31">
            <v>795954</v>
          </cell>
          <cell r="D31">
            <v>1007378</v>
          </cell>
          <cell r="E31">
            <v>1166750</v>
          </cell>
          <cell r="F31">
            <v>1034811</v>
          </cell>
          <cell r="G31">
            <v>922367</v>
          </cell>
          <cell r="H31">
            <v>804295</v>
          </cell>
          <cell r="I31">
            <v>741390</v>
          </cell>
          <cell r="J31">
            <v>731643</v>
          </cell>
          <cell r="K31">
            <v>2145188</v>
          </cell>
          <cell r="L31">
            <v>0</v>
          </cell>
          <cell r="M31">
            <v>0</v>
          </cell>
        </row>
        <row r="32">
          <cell r="B32">
            <v>283257.24999999994</v>
          </cell>
          <cell r="C32">
            <v>274120.32000000007</v>
          </cell>
          <cell r="D32">
            <v>283257.58999999997</v>
          </cell>
          <cell r="E32">
            <v>283257.62999999995</v>
          </cell>
          <cell r="F32">
            <v>255845.48000000004</v>
          </cell>
          <cell r="G32">
            <v>283257.39999999991</v>
          </cell>
          <cell r="H32">
            <v>274120.43000000005</v>
          </cell>
          <cell r="I32">
            <v>1016624.5400000005</v>
          </cell>
          <cell r="J32">
            <v>364646.84000000008</v>
          </cell>
          <cell r="K32">
            <v>1234897.4599999995</v>
          </cell>
          <cell r="L32">
            <v>0</v>
          </cell>
          <cell r="M32">
            <v>0</v>
          </cell>
        </row>
        <row r="33">
          <cell r="B33">
            <v>107546.35999999999</v>
          </cell>
          <cell r="C33">
            <v>104077.04999999999</v>
          </cell>
          <cell r="D33">
            <v>175833.41999999995</v>
          </cell>
          <cell r="E33">
            <v>103742.06000000001</v>
          </cell>
          <cell r="F33">
            <v>93702.6</v>
          </cell>
          <cell r="G33">
            <v>103741.93</v>
          </cell>
          <cell r="H33">
            <v>125823.55000000002</v>
          </cell>
          <cell r="I33">
            <v>2253803.5300000003</v>
          </cell>
          <cell r="J33">
            <v>97811.25</v>
          </cell>
          <cell r="K33">
            <v>326048.70000000007</v>
          </cell>
          <cell r="L33">
            <v>0</v>
          </cell>
          <cell r="M33">
            <v>0</v>
          </cell>
        </row>
        <row r="34">
          <cell r="B34">
            <v>10997.93</v>
          </cell>
          <cell r="C34">
            <v>326456.24999999988</v>
          </cell>
          <cell r="D34">
            <v>12578.39</v>
          </cell>
          <cell r="E34">
            <v>12578.44</v>
          </cell>
          <cell r="F34">
            <v>11361.1</v>
          </cell>
          <cell r="G34">
            <v>12578.4</v>
          </cell>
          <cell r="H34">
            <v>12172.630000000001</v>
          </cell>
          <cell r="I34">
            <v>12578.369999999999</v>
          </cell>
          <cell r="J34">
            <v>12172.630000000001</v>
          </cell>
          <cell r="K34">
            <v>37329.410000000003</v>
          </cell>
          <cell r="L34">
            <v>0</v>
          </cell>
          <cell r="M34">
            <v>0</v>
          </cell>
        </row>
        <row r="35">
          <cell r="B35">
            <v>-43648.02</v>
          </cell>
          <cell r="C35">
            <v>-43648.02</v>
          </cell>
          <cell r="D35">
            <v>-43422.65</v>
          </cell>
          <cell r="E35">
            <v>138.71</v>
          </cell>
          <cell r="F35">
            <v>138.71</v>
          </cell>
          <cell r="G35">
            <v>138.71</v>
          </cell>
          <cell r="H35">
            <v>-12808.2</v>
          </cell>
          <cell r="I35">
            <v>-12808.2</v>
          </cell>
          <cell r="J35">
            <v>-12808.2</v>
          </cell>
          <cell r="K35">
            <v>-12808.2</v>
          </cell>
          <cell r="L35">
            <v>-12808.2</v>
          </cell>
          <cell r="M35">
            <v>-8097.63</v>
          </cell>
        </row>
        <row r="36">
          <cell r="B36">
            <v>111934.64</v>
          </cell>
          <cell r="C36">
            <v>111934.64</v>
          </cell>
          <cell r="D36">
            <v>113639.17</v>
          </cell>
          <cell r="E36">
            <v>113639.21</v>
          </cell>
          <cell r="F36">
            <v>113639.21</v>
          </cell>
          <cell r="G36">
            <v>113639.21</v>
          </cell>
          <cell r="H36">
            <v>100595.18</v>
          </cell>
          <cell r="I36">
            <v>100595.18</v>
          </cell>
          <cell r="J36">
            <v>100595.18</v>
          </cell>
          <cell r="K36">
            <v>100595.18</v>
          </cell>
          <cell r="L36">
            <v>100595.18</v>
          </cell>
          <cell r="M36">
            <v>93049.18</v>
          </cell>
        </row>
        <row r="37">
          <cell r="B37">
            <v>894333</v>
          </cell>
          <cell r="C37">
            <v>894333</v>
          </cell>
          <cell r="D37">
            <v>894333</v>
          </cell>
          <cell r="E37">
            <v>894333</v>
          </cell>
          <cell r="F37">
            <v>894333</v>
          </cell>
          <cell r="G37">
            <v>894333</v>
          </cell>
          <cell r="H37">
            <v>894333</v>
          </cell>
          <cell r="I37">
            <v>894333</v>
          </cell>
          <cell r="J37">
            <v>894333</v>
          </cell>
          <cell r="K37">
            <v>894333</v>
          </cell>
          <cell r="L37">
            <v>894333</v>
          </cell>
          <cell r="M37">
            <v>894337</v>
          </cell>
        </row>
        <row r="38">
          <cell r="B38">
            <v>33000</v>
          </cell>
          <cell r="C38">
            <v>33000</v>
          </cell>
          <cell r="D38">
            <v>33000</v>
          </cell>
          <cell r="E38">
            <v>33000</v>
          </cell>
          <cell r="F38">
            <v>33000</v>
          </cell>
          <cell r="G38">
            <v>33000</v>
          </cell>
          <cell r="H38">
            <v>33000</v>
          </cell>
          <cell r="I38">
            <v>33000</v>
          </cell>
          <cell r="J38">
            <v>33000</v>
          </cell>
          <cell r="K38">
            <v>33000</v>
          </cell>
          <cell r="L38">
            <v>33000</v>
          </cell>
          <cell r="M38">
            <v>33000</v>
          </cell>
        </row>
        <row r="39">
          <cell r="B39">
            <v>45081</v>
          </cell>
          <cell r="C39">
            <v>45081</v>
          </cell>
          <cell r="D39">
            <v>45181</v>
          </cell>
          <cell r="E39">
            <v>45081</v>
          </cell>
          <cell r="F39">
            <v>45081</v>
          </cell>
          <cell r="G39">
            <v>45181</v>
          </cell>
          <cell r="H39">
            <v>45081</v>
          </cell>
          <cell r="I39">
            <v>45081</v>
          </cell>
          <cell r="J39">
            <v>45181</v>
          </cell>
          <cell r="K39">
            <v>45081</v>
          </cell>
          <cell r="L39">
            <v>45081</v>
          </cell>
          <cell r="M39">
            <v>45173</v>
          </cell>
        </row>
        <row r="40">
          <cell r="B40">
            <v>2169545.1599999997</v>
          </cell>
          <cell r="C40">
            <v>2568392.2400000002</v>
          </cell>
          <cell r="D40">
            <v>2548861.92</v>
          </cell>
          <cell r="E40">
            <v>2680304.0499999998</v>
          </cell>
          <cell r="F40">
            <v>2508996.1</v>
          </cell>
          <cell r="G40">
            <v>2435320.6499999994</v>
          </cell>
          <cell r="H40">
            <v>2303696.59</v>
          </cell>
          <cell r="I40">
            <v>5111681.4200000009</v>
          </cell>
          <cell r="J40">
            <v>2293658.7000000002</v>
          </cell>
          <cell r="K40">
            <v>4830748.55</v>
          </cell>
          <cell r="L40">
            <v>1087284.98</v>
          </cell>
          <cell r="M40">
            <v>1085137.55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B42">
            <v>24106</v>
          </cell>
          <cell r="C42">
            <v>24106</v>
          </cell>
          <cell r="D42">
            <v>24106</v>
          </cell>
          <cell r="E42">
            <v>24106</v>
          </cell>
          <cell r="F42">
            <v>24106</v>
          </cell>
          <cell r="G42">
            <v>25796</v>
          </cell>
          <cell r="H42">
            <v>25796</v>
          </cell>
          <cell r="I42">
            <v>25796</v>
          </cell>
          <cell r="J42">
            <v>25796</v>
          </cell>
          <cell r="K42">
            <v>25796</v>
          </cell>
          <cell r="L42">
            <v>25796</v>
          </cell>
          <cell r="M42">
            <v>25796</v>
          </cell>
        </row>
        <row r="43">
          <cell r="B43">
            <v>6847</v>
          </cell>
          <cell r="C43">
            <v>6847</v>
          </cell>
          <cell r="D43">
            <v>6847</v>
          </cell>
          <cell r="E43">
            <v>6847</v>
          </cell>
          <cell r="F43">
            <v>6847</v>
          </cell>
          <cell r="G43">
            <v>6847</v>
          </cell>
          <cell r="H43">
            <v>6847</v>
          </cell>
          <cell r="I43">
            <v>6846</v>
          </cell>
          <cell r="J43">
            <v>6846</v>
          </cell>
          <cell r="K43">
            <v>6846</v>
          </cell>
          <cell r="L43">
            <v>6846</v>
          </cell>
          <cell r="M43">
            <v>6846</v>
          </cell>
        </row>
        <row r="44">
          <cell r="B44">
            <v>150363</v>
          </cell>
          <cell r="C44">
            <v>150363</v>
          </cell>
          <cell r="D44">
            <v>150363</v>
          </cell>
          <cell r="E44">
            <v>150363</v>
          </cell>
          <cell r="F44">
            <v>150363</v>
          </cell>
          <cell r="G44">
            <v>150363</v>
          </cell>
          <cell r="H44">
            <v>150363</v>
          </cell>
          <cell r="I44">
            <v>150363</v>
          </cell>
          <cell r="J44">
            <v>150363</v>
          </cell>
          <cell r="K44">
            <v>150363</v>
          </cell>
          <cell r="L44">
            <v>150363</v>
          </cell>
          <cell r="M44">
            <v>150363</v>
          </cell>
        </row>
        <row r="45">
          <cell r="B45">
            <v>1503047</v>
          </cell>
          <cell r="C45">
            <v>1525758</v>
          </cell>
          <cell r="D45">
            <v>1525758</v>
          </cell>
          <cell r="E45">
            <v>1525758</v>
          </cell>
          <cell r="F45">
            <v>1525758</v>
          </cell>
          <cell r="G45">
            <v>1525758</v>
          </cell>
          <cell r="H45">
            <v>1525758</v>
          </cell>
          <cell r="I45">
            <v>1525758</v>
          </cell>
          <cell r="J45">
            <v>1525758</v>
          </cell>
          <cell r="K45">
            <v>1525758</v>
          </cell>
          <cell r="L45">
            <v>1525758</v>
          </cell>
          <cell r="M45">
            <v>1525758</v>
          </cell>
        </row>
        <row r="46">
          <cell r="B46">
            <v>1684363</v>
          </cell>
          <cell r="C46">
            <v>1707074</v>
          </cell>
          <cell r="D46">
            <v>1707074</v>
          </cell>
          <cell r="E46">
            <v>1707074</v>
          </cell>
          <cell r="F46">
            <v>1707074</v>
          </cell>
          <cell r="G46">
            <v>1708764</v>
          </cell>
          <cell r="H46">
            <v>1708764</v>
          </cell>
          <cell r="I46">
            <v>1708763</v>
          </cell>
          <cell r="J46">
            <v>1708763</v>
          </cell>
          <cell r="K46">
            <v>1708763</v>
          </cell>
          <cell r="L46">
            <v>1708763</v>
          </cell>
          <cell r="M46">
            <v>1708763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>
            <v>375213.25</v>
          </cell>
          <cell r="C48">
            <v>375213.25</v>
          </cell>
          <cell r="D48">
            <v>375213.25</v>
          </cell>
          <cell r="E48">
            <v>375213.25</v>
          </cell>
          <cell r="F48">
            <v>375213.25</v>
          </cell>
          <cell r="G48">
            <v>375213.25</v>
          </cell>
          <cell r="H48">
            <v>375213.25</v>
          </cell>
          <cell r="I48">
            <v>375213.25</v>
          </cell>
          <cell r="J48">
            <v>375213.25</v>
          </cell>
          <cell r="K48">
            <v>375213.25</v>
          </cell>
          <cell r="L48">
            <v>375213.25</v>
          </cell>
          <cell r="M48">
            <v>375209.25</v>
          </cell>
        </row>
        <row r="49">
          <cell r="B49">
            <v>82350</v>
          </cell>
          <cell r="C49">
            <v>82350</v>
          </cell>
          <cell r="D49">
            <v>48750</v>
          </cell>
          <cell r="E49">
            <v>48750</v>
          </cell>
          <cell r="F49">
            <v>48750</v>
          </cell>
          <cell r="G49">
            <v>48750</v>
          </cell>
          <cell r="H49">
            <v>48750</v>
          </cell>
          <cell r="I49">
            <v>53150</v>
          </cell>
          <cell r="J49">
            <v>48750</v>
          </cell>
          <cell r="K49">
            <v>48750</v>
          </cell>
          <cell r="L49">
            <v>48750</v>
          </cell>
          <cell r="M49">
            <v>48754</v>
          </cell>
        </row>
        <row r="50">
          <cell r="B50">
            <v>27717</v>
          </cell>
          <cell r="C50">
            <v>27717</v>
          </cell>
          <cell r="D50">
            <v>27717</v>
          </cell>
          <cell r="E50">
            <v>27717</v>
          </cell>
          <cell r="F50">
            <v>27717</v>
          </cell>
          <cell r="G50">
            <v>27717</v>
          </cell>
          <cell r="H50">
            <v>27717</v>
          </cell>
          <cell r="I50">
            <v>27717</v>
          </cell>
          <cell r="J50">
            <v>27717</v>
          </cell>
          <cell r="K50">
            <v>27717</v>
          </cell>
          <cell r="L50">
            <v>27717</v>
          </cell>
          <cell r="M50">
            <v>27713</v>
          </cell>
        </row>
        <row r="51">
          <cell r="B51">
            <v>7500</v>
          </cell>
          <cell r="C51">
            <v>7500</v>
          </cell>
          <cell r="D51">
            <v>7500</v>
          </cell>
          <cell r="E51">
            <v>7500</v>
          </cell>
          <cell r="F51">
            <v>7500</v>
          </cell>
          <cell r="G51">
            <v>7500</v>
          </cell>
          <cell r="H51">
            <v>7500</v>
          </cell>
          <cell r="I51">
            <v>7500</v>
          </cell>
          <cell r="J51">
            <v>7500</v>
          </cell>
          <cell r="K51">
            <v>7500</v>
          </cell>
          <cell r="L51">
            <v>7500</v>
          </cell>
          <cell r="M51">
            <v>7500</v>
          </cell>
        </row>
        <row r="52">
          <cell r="B52">
            <v>492780.25</v>
          </cell>
          <cell r="C52">
            <v>492780.25</v>
          </cell>
          <cell r="D52">
            <v>459180.25</v>
          </cell>
          <cell r="E52">
            <v>459180.25</v>
          </cell>
          <cell r="F52">
            <v>459180.25</v>
          </cell>
          <cell r="G52">
            <v>459180.25</v>
          </cell>
          <cell r="H52">
            <v>459180.25</v>
          </cell>
          <cell r="I52">
            <v>463580.25</v>
          </cell>
          <cell r="J52">
            <v>459180.25</v>
          </cell>
          <cell r="K52">
            <v>459180.25</v>
          </cell>
          <cell r="L52">
            <v>459180.25</v>
          </cell>
          <cell r="M52">
            <v>459176.25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>
            <v>5804</v>
          </cell>
          <cell r="C54">
            <v>5804</v>
          </cell>
          <cell r="D54">
            <v>5804</v>
          </cell>
          <cell r="E54">
            <v>5804</v>
          </cell>
          <cell r="F54">
            <v>5804</v>
          </cell>
          <cell r="G54">
            <v>5804</v>
          </cell>
          <cell r="H54">
            <v>5804</v>
          </cell>
          <cell r="I54">
            <v>5804</v>
          </cell>
          <cell r="J54">
            <v>5804</v>
          </cell>
          <cell r="K54">
            <v>5804</v>
          </cell>
          <cell r="L54">
            <v>5804</v>
          </cell>
          <cell r="M54">
            <v>5804</v>
          </cell>
        </row>
        <row r="55">
          <cell r="B55">
            <v>5445</v>
          </cell>
          <cell r="C55">
            <v>5445</v>
          </cell>
          <cell r="D55">
            <v>5445</v>
          </cell>
          <cell r="E55">
            <v>5445</v>
          </cell>
          <cell r="F55">
            <v>5445</v>
          </cell>
          <cell r="G55">
            <v>5445</v>
          </cell>
          <cell r="H55">
            <v>5445</v>
          </cell>
          <cell r="I55">
            <v>5445</v>
          </cell>
          <cell r="J55">
            <v>5445</v>
          </cell>
          <cell r="K55">
            <v>5445</v>
          </cell>
          <cell r="L55">
            <v>5445</v>
          </cell>
          <cell r="M55">
            <v>5453</v>
          </cell>
        </row>
        <row r="56">
          <cell r="B56">
            <v>6908</v>
          </cell>
          <cell r="C56">
            <v>508</v>
          </cell>
          <cell r="D56">
            <v>108</v>
          </cell>
          <cell r="E56">
            <v>308</v>
          </cell>
          <cell r="F56">
            <v>108</v>
          </cell>
          <cell r="G56">
            <v>2741</v>
          </cell>
          <cell r="H56">
            <v>448</v>
          </cell>
          <cell r="I56">
            <v>108</v>
          </cell>
          <cell r="J56">
            <v>108</v>
          </cell>
          <cell r="K56">
            <v>108</v>
          </cell>
          <cell r="L56">
            <v>2108</v>
          </cell>
          <cell r="M56">
            <v>112</v>
          </cell>
        </row>
        <row r="57">
          <cell r="B57">
            <v>18157</v>
          </cell>
          <cell r="C57">
            <v>11757</v>
          </cell>
          <cell r="D57">
            <v>11357</v>
          </cell>
          <cell r="E57">
            <v>11557</v>
          </cell>
          <cell r="F57">
            <v>11357</v>
          </cell>
          <cell r="G57">
            <v>13990</v>
          </cell>
          <cell r="H57">
            <v>11697</v>
          </cell>
          <cell r="I57">
            <v>11357</v>
          </cell>
          <cell r="J57">
            <v>11357</v>
          </cell>
          <cell r="K57">
            <v>11357</v>
          </cell>
          <cell r="L57">
            <v>13357</v>
          </cell>
          <cell r="M57">
            <v>11369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B59">
            <v>10815</v>
          </cell>
          <cell r="C59">
            <v>10815</v>
          </cell>
          <cell r="D59">
            <v>10815</v>
          </cell>
          <cell r="E59">
            <v>10815</v>
          </cell>
          <cell r="F59">
            <v>10815</v>
          </cell>
          <cell r="G59">
            <v>10815</v>
          </cell>
          <cell r="H59">
            <v>10815</v>
          </cell>
          <cell r="I59">
            <v>10815</v>
          </cell>
          <cell r="J59">
            <v>10815</v>
          </cell>
          <cell r="K59">
            <v>10815</v>
          </cell>
          <cell r="L59">
            <v>10815</v>
          </cell>
          <cell r="M59">
            <v>10815</v>
          </cell>
        </row>
        <row r="60">
          <cell r="B60">
            <v>9474</v>
          </cell>
          <cell r="C60">
            <v>9474</v>
          </cell>
          <cell r="D60">
            <v>9474</v>
          </cell>
          <cell r="E60">
            <v>9474</v>
          </cell>
          <cell r="F60">
            <v>9474</v>
          </cell>
          <cell r="G60">
            <v>9474</v>
          </cell>
          <cell r="H60">
            <v>9474</v>
          </cell>
          <cell r="I60">
            <v>9474</v>
          </cell>
          <cell r="J60">
            <v>9474</v>
          </cell>
          <cell r="K60">
            <v>9474</v>
          </cell>
          <cell r="L60">
            <v>9474</v>
          </cell>
          <cell r="M60">
            <v>9470</v>
          </cell>
        </row>
        <row r="61">
          <cell r="B61">
            <v>42</v>
          </cell>
          <cell r="C61">
            <v>42</v>
          </cell>
          <cell r="D61">
            <v>42</v>
          </cell>
          <cell r="E61">
            <v>42</v>
          </cell>
          <cell r="F61">
            <v>42</v>
          </cell>
          <cell r="G61">
            <v>42</v>
          </cell>
          <cell r="H61">
            <v>42</v>
          </cell>
          <cell r="I61">
            <v>42</v>
          </cell>
          <cell r="J61">
            <v>42</v>
          </cell>
          <cell r="K61">
            <v>42</v>
          </cell>
          <cell r="L61">
            <v>42</v>
          </cell>
          <cell r="M61">
            <v>42</v>
          </cell>
        </row>
        <row r="62">
          <cell r="B62">
            <v>62766.91</v>
          </cell>
          <cell r="C62">
            <v>61942.91</v>
          </cell>
          <cell r="D62">
            <v>62242.91</v>
          </cell>
          <cell r="E62">
            <v>62341.91</v>
          </cell>
          <cell r="F62">
            <v>62393.91</v>
          </cell>
          <cell r="G62">
            <v>61893.91</v>
          </cell>
          <cell r="H62">
            <v>62492.91</v>
          </cell>
          <cell r="I62">
            <v>62293.91</v>
          </cell>
          <cell r="J62">
            <v>61993.91</v>
          </cell>
          <cell r="K62">
            <v>62392.91</v>
          </cell>
          <cell r="L62">
            <v>63093.91</v>
          </cell>
          <cell r="M62">
            <v>61767.91</v>
          </cell>
        </row>
        <row r="63">
          <cell r="B63">
            <v>83097.91</v>
          </cell>
          <cell r="C63">
            <v>82273.91</v>
          </cell>
          <cell r="D63">
            <v>82573.91</v>
          </cell>
          <cell r="E63">
            <v>82672.91</v>
          </cell>
          <cell r="F63">
            <v>82724.91</v>
          </cell>
          <cell r="G63">
            <v>82224.91</v>
          </cell>
          <cell r="H63">
            <v>82823.91</v>
          </cell>
          <cell r="I63">
            <v>82624.91</v>
          </cell>
          <cell r="J63">
            <v>82324.91</v>
          </cell>
          <cell r="K63">
            <v>82723.91</v>
          </cell>
          <cell r="L63">
            <v>83424.91</v>
          </cell>
          <cell r="M63">
            <v>82094.91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>
            <v>22500</v>
          </cell>
          <cell r="C65">
            <v>22500</v>
          </cell>
          <cell r="D65">
            <v>22500</v>
          </cell>
          <cell r="E65">
            <v>22500</v>
          </cell>
          <cell r="F65">
            <v>22500</v>
          </cell>
          <cell r="G65">
            <v>22500</v>
          </cell>
          <cell r="H65">
            <v>22500</v>
          </cell>
          <cell r="I65">
            <v>22500</v>
          </cell>
          <cell r="J65">
            <v>22500</v>
          </cell>
          <cell r="K65">
            <v>22500</v>
          </cell>
          <cell r="L65">
            <v>22500</v>
          </cell>
          <cell r="M65">
            <v>22500</v>
          </cell>
        </row>
        <row r="66">
          <cell r="B66">
            <v>1447306</v>
          </cell>
          <cell r="C66">
            <v>1246196</v>
          </cell>
          <cell r="D66">
            <v>1293025</v>
          </cell>
          <cell r="E66">
            <v>1229059</v>
          </cell>
          <cell r="F66">
            <v>1206074</v>
          </cell>
          <cell r="G66">
            <v>1234859</v>
          </cell>
          <cell r="H66">
            <v>1277587</v>
          </cell>
          <cell r="I66">
            <v>1210594</v>
          </cell>
          <cell r="J66">
            <v>1243932</v>
          </cell>
          <cell r="K66">
            <v>1233657</v>
          </cell>
          <cell r="L66">
            <v>1227127</v>
          </cell>
          <cell r="M66">
            <v>1244178</v>
          </cell>
        </row>
        <row r="67">
          <cell r="B67">
            <v>92344</v>
          </cell>
          <cell r="C67">
            <v>80944</v>
          </cell>
          <cell r="D67">
            <v>80944</v>
          </cell>
          <cell r="E67">
            <v>87194</v>
          </cell>
          <cell r="F67">
            <v>80944</v>
          </cell>
          <cell r="G67">
            <v>82189</v>
          </cell>
          <cell r="H67">
            <v>91905</v>
          </cell>
          <cell r="I67">
            <v>84713</v>
          </cell>
          <cell r="J67">
            <v>84713</v>
          </cell>
          <cell r="K67">
            <v>90963</v>
          </cell>
          <cell r="L67">
            <v>84713</v>
          </cell>
          <cell r="M67">
            <v>84701</v>
          </cell>
        </row>
        <row r="68">
          <cell r="B68">
            <v>1562150</v>
          </cell>
          <cell r="C68">
            <v>1349640</v>
          </cell>
          <cell r="D68">
            <v>1396469</v>
          </cell>
          <cell r="E68">
            <v>1338753</v>
          </cell>
          <cell r="F68">
            <v>1309518</v>
          </cell>
          <cell r="G68">
            <v>1339548</v>
          </cell>
          <cell r="H68">
            <v>1391992</v>
          </cell>
          <cell r="I68">
            <v>1317807</v>
          </cell>
          <cell r="J68">
            <v>1351145</v>
          </cell>
          <cell r="K68">
            <v>1347120</v>
          </cell>
          <cell r="L68">
            <v>1334340</v>
          </cell>
          <cell r="M68">
            <v>1351379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>
            <v>41950</v>
          </cell>
          <cell r="C70">
            <v>41950</v>
          </cell>
          <cell r="D70">
            <v>41950</v>
          </cell>
          <cell r="E70">
            <v>41950</v>
          </cell>
          <cell r="F70">
            <v>41950</v>
          </cell>
          <cell r="G70">
            <v>41950</v>
          </cell>
          <cell r="H70">
            <v>40950</v>
          </cell>
          <cell r="I70">
            <v>40950</v>
          </cell>
          <cell r="J70">
            <v>40950</v>
          </cell>
          <cell r="K70">
            <v>40950</v>
          </cell>
          <cell r="L70">
            <v>40950</v>
          </cell>
          <cell r="M70">
            <v>40950</v>
          </cell>
        </row>
        <row r="71">
          <cell r="B71">
            <v>1620</v>
          </cell>
          <cell r="C71">
            <v>1620</v>
          </cell>
          <cell r="D71">
            <v>1620</v>
          </cell>
          <cell r="E71">
            <v>1620</v>
          </cell>
          <cell r="F71">
            <v>1620</v>
          </cell>
          <cell r="G71">
            <v>1620</v>
          </cell>
          <cell r="H71">
            <v>1620</v>
          </cell>
          <cell r="I71">
            <v>1620</v>
          </cell>
          <cell r="J71">
            <v>1620</v>
          </cell>
          <cell r="K71">
            <v>1620</v>
          </cell>
          <cell r="L71">
            <v>1620</v>
          </cell>
          <cell r="M71">
            <v>1620</v>
          </cell>
        </row>
        <row r="72">
          <cell r="B72">
            <v>1600</v>
          </cell>
          <cell r="C72">
            <v>1600</v>
          </cell>
          <cell r="D72">
            <v>1600</v>
          </cell>
          <cell r="E72">
            <v>1600</v>
          </cell>
          <cell r="F72">
            <v>1600</v>
          </cell>
          <cell r="G72">
            <v>1600</v>
          </cell>
          <cell r="H72">
            <v>1600</v>
          </cell>
          <cell r="I72">
            <v>1600</v>
          </cell>
          <cell r="J72">
            <v>1600</v>
          </cell>
          <cell r="K72">
            <v>1600</v>
          </cell>
          <cell r="L72">
            <v>1600</v>
          </cell>
          <cell r="M72">
            <v>1600</v>
          </cell>
        </row>
        <row r="73">
          <cell r="B73">
            <v>49532</v>
          </cell>
          <cell r="C73">
            <v>53166</v>
          </cell>
          <cell r="D73">
            <v>49900</v>
          </cell>
          <cell r="E73">
            <v>49900</v>
          </cell>
          <cell r="F73">
            <v>49899</v>
          </cell>
          <cell r="G73">
            <v>49900</v>
          </cell>
          <cell r="H73">
            <v>49912</v>
          </cell>
          <cell r="I73">
            <v>49912</v>
          </cell>
          <cell r="J73">
            <v>49912</v>
          </cell>
          <cell r="K73">
            <v>49911</v>
          </cell>
          <cell r="L73">
            <v>49786</v>
          </cell>
          <cell r="M73">
            <v>49785</v>
          </cell>
        </row>
        <row r="74">
          <cell r="B74">
            <v>81641</v>
          </cell>
          <cell r="C74">
            <v>81641</v>
          </cell>
          <cell r="D74">
            <v>81641</v>
          </cell>
          <cell r="E74">
            <v>81641</v>
          </cell>
          <cell r="F74">
            <v>81641</v>
          </cell>
          <cell r="G74">
            <v>81641</v>
          </cell>
          <cell r="H74">
            <v>81641</v>
          </cell>
          <cell r="I74">
            <v>81641</v>
          </cell>
          <cell r="J74">
            <v>81641</v>
          </cell>
          <cell r="K74">
            <v>81641</v>
          </cell>
          <cell r="L74">
            <v>81641</v>
          </cell>
          <cell r="M74">
            <v>81641</v>
          </cell>
        </row>
        <row r="75">
          <cell r="B75">
            <v>32377.919999999998</v>
          </cell>
          <cell r="C75">
            <v>32277.919999999998</v>
          </cell>
          <cell r="D75">
            <v>32277.919999999998</v>
          </cell>
          <cell r="E75">
            <v>32277.919999999998</v>
          </cell>
          <cell r="F75">
            <v>32277.919999999998</v>
          </cell>
          <cell r="G75">
            <v>32277.919999999998</v>
          </cell>
          <cell r="H75">
            <v>32277.919999999998</v>
          </cell>
          <cell r="I75">
            <v>32277.919999999998</v>
          </cell>
          <cell r="J75">
            <v>32282.92</v>
          </cell>
          <cell r="K75">
            <v>32282.92</v>
          </cell>
          <cell r="L75">
            <v>32282.92</v>
          </cell>
          <cell r="M75">
            <v>32268.92</v>
          </cell>
        </row>
        <row r="76">
          <cell r="B76">
            <v>2303</v>
          </cell>
          <cell r="C76">
            <v>2303</v>
          </cell>
          <cell r="D76">
            <v>2303</v>
          </cell>
          <cell r="E76">
            <v>2303</v>
          </cell>
          <cell r="F76">
            <v>2583</v>
          </cell>
          <cell r="G76">
            <v>2303</v>
          </cell>
          <cell r="H76">
            <v>2303</v>
          </cell>
          <cell r="I76">
            <v>2303</v>
          </cell>
          <cell r="J76">
            <v>2303</v>
          </cell>
          <cell r="K76">
            <v>2303</v>
          </cell>
          <cell r="L76">
            <v>2303</v>
          </cell>
          <cell r="M76">
            <v>2302</v>
          </cell>
        </row>
        <row r="77">
          <cell r="B77">
            <v>4388</v>
          </cell>
          <cell r="C77">
            <v>788</v>
          </cell>
          <cell r="D77">
            <v>788</v>
          </cell>
          <cell r="E77">
            <v>788</v>
          </cell>
          <cell r="F77">
            <v>1672</v>
          </cell>
          <cell r="G77">
            <v>788</v>
          </cell>
          <cell r="H77">
            <v>1788</v>
          </cell>
          <cell r="I77">
            <v>788</v>
          </cell>
          <cell r="J77">
            <v>938</v>
          </cell>
          <cell r="K77">
            <v>788</v>
          </cell>
          <cell r="L77">
            <v>788</v>
          </cell>
          <cell r="M77">
            <v>788</v>
          </cell>
        </row>
        <row r="78">
          <cell r="B78">
            <v>1000</v>
          </cell>
          <cell r="C78">
            <v>1000</v>
          </cell>
          <cell r="D78">
            <v>1000</v>
          </cell>
          <cell r="E78">
            <v>1000</v>
          </cell>
          <cell r="F78">
            <v>1000</v>
          </cell>
          <cell r="G78">
            <v>1000</v>
          </cell>
          <cell r="H78">
            <v>1000</v>
          </cell>
          <cell r="I78">
            <v>1000</v>
          </cell>
          <cell r="J78">
            <v>1000</v>
          </cell>
          <cell r="K78">
            <v>1000</v>
          </cell>
          <cell r="L78">
            <v>1000</v>
          </cell>
          <cell r="M78">
            <v>1000</v>
          </cell>
        </row>
        <row r="79">
          <cell r="B79">
            <v>216411.91999999998</v>
          </cell>
          <cell r="C79">
            <v>216345.91999999998</v>
          </cell>
          <cell r="D79">
            <v>213079.91999999998</v>
          </cell>
          <cell r="E79">
            <v>213079.91999999998</v>
          </cell>
          <cell r="F79">
            <v>214242.91999999998</v>
          </cell>
          <cell r="G79">
            <v>213079.91999999998</v>
          </cell>
          <cell r="H79">
            <v>213091.91999999998</v>
          </cell>
          <cell r="I79">
            <v>212091.91999999998</v>
          </cell>
          <cell r="J79">
            <v>212246.91999999998</v>
          </cell>
          <cell r="K79">
            <v>212095.91999999998</v>
          </cell>
          <cell r="L79">
            <v>211970.91999999998</v>
          </cell>
          <cell r="M79">
            <v>211954.91999999998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>
            <v>834</v>
          </cell>
          <cell r="C81">
            <v>834</v>
          </cell>
          <cell r="D81">
            <v>834</v>
          </cell>
          <cell r="E81">
            <v>2034</v>
          </cell>
          <cell r="F81">
            <v>834</v>
          </cell>
          <cell r="G81">
            <v>834</v>
          </cell>
          <cell r="H81">
            <v>834</v>
          </cell>
          <cell r="I81">
            <v>834</v>
          </cell>
          <cell r="J81">
            <v>834</v>
          </cell>
          <cell r="K81">
            <v>834</v>
          </cell>
          <cell r="L81">
            <v>834</v>
          </cell>
          <cell r="M81">
            <v>826</v>
          </cell>
        </row>
        <row r="82">
          <cell r="B82">
            <v>50</v>
          </cell>
          <cell r="C82">
            <v>50</v>
          </cell>
          <cell r="D82">
            <v>50</v>
          </cell>
          <cell r="E82">
            <v>50</v>
          </cell>
          <cell r="F82">
            <v>50</v>
          </cell>
          <cell r="G82">
            <v>50</v>
          </cell>
          <cell r="H82">
            <v>50</v>
          </cell>
          <cell r="I82">
            <v>50</v>
          </cell>
          <cell r="J82">
            <v>50</v>
          </cell>
          <cell r="K82">
            <v>50</v>
          </cell>
          <cell r="L82">
            <v>50</v>
          </cell>
          <cell r="M82">
            <v>50</v>
          </cell>
        </row>
        <row r="83">
          <cell r="B83">
            <v>1415</v>
          </cell>
          <cell r="C83">
            <v>790</v>
          </cell>
          <cell r="D83">
            <v>790</v>
          </cell>
          <cell r="E83">
            <v>1415</v>
          </cell>
          <cell r="F83">
            <v>790</v>
          </cell>
          <cell r="G83">
            <v>3490</v>
          </cell>
          <cell r="H83">
            <v>1415</v>
          </cell>
          <cell r="I83">
            <v>790</v>
          </cell>
          <cell r="J83">
            <v>790</v>
          </cell>
          <cell r="K83">
            <v>1415</v>
          </cell>
          <cell r="L83">
            <v>790</v>
          </cell>
          <cell r="M83">
            <v>3490</v>
          </cell>
        </row>
        <row r="84">
          <cell r="B84">
            <v>2100</v>
          </cell>
          <cell r="C84">
            <v>2100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</row>
        <row r="85">
          <cell r="B85">
            <v>3750</v>
          </cell>
          <cell r="C85" t="str">
            <v>0</v>
          </cell>
          <cell r="D85" t="str">
            <v>0</v>
          </cell>
          <cell r="E85">
            <v>3750</v>
          </cell>
          <cell r="F85" t="str">
            <v>0</v>
          </cell>
          <cell r="G85" t="str">
            <v>0</v>
          </cell>
          <cell r="H85">
            <v>3750</v>
          </cell>
          <cell r="I85" t="str">
            <v>0</v>
          </cell>
          <cell r="J85" t="str">
            <v>0</v>
          </cell>
          <cell r="K85">
            <v>3750</v>
          </cell>
          <cell r="L85" t="str">
            <v>0</v>
          </cell>
          <cell r="M85" t="str">
            <v>0</v>
          </cell>
        </row>
        <row r="86">
          <cell r="B86">
            <v>4250</v>
          </cell>
          <cell r="C86">
            <v>4250</v>
          </cell>
          <cell r="D86">
            <v>4250</v>
          </cell>
          <cell r="E86">
            <v>4250</v>
          </cell>
          <cell r="F86">
            <v>4250</v>
          </cell>
          <cell r="G86">
            <v>4250</v>
          </cell>
          <cell r="H86">
            <v>4250</v>
          </cell>
          <cell r="I86">
            <v>4250</v>
          </cell>
          <cell r="J86">
            <v>4250</v>
          </cell>
          <cell r="K86">
            <v>4250</v>
          </cell>
          <cell r="L86">
            <v>4250</v>
          </cell>
          <cell r="M86">
            <v>4250</v>
          </cell>
        </row>
        <row r="87">
          <cell r="B87">
            <v>15417</v>
          </cell>
          <cell r="C87">
            <v>15417</v>
          </cell>
          <cell r="D87">
            <v>15417</v>
          </cell>
          <cell r="E87">
            <v>15417</v>
          </cell>
          <cell r="F87">
            <v>15417</v>
          </cell>
          <cell r="G87">
            <v>15417</v>
          </cell>
          <cell r="H87">
            <v>15417</v>
          </cell>
          <cell r="I87">
            <v>15417</v>
          </cell>
          <cell r="J87">
            <v>15417</v>
          </cell>
          <cell r="K87">
            <v>15417</v>
          </cell>
          <cell r="L87">
            <v>15417</v>
          </cell>
          <cell r="M87">
            <v>15413</v>
          </cell>
        </row>
        <row r="88">
          <cell r="B88">
            <v>27816</v>
          </cell>
          <cell r="C88">
            <v>23441</v>
          </cell>
          <cell r="D88">
            <v>21341</v>
          </cell>
          <cell r="E88">
            <v>26916</v>
          </cell>
          <cell r="F88">
            <v>21341</v>
          </cell>
          <cell r="G88">
            <v>24041</v>
          </cell>
          <cell r="H88">
            <v>25716</v>
          </cell>
          <cell r="I88">
            <v>21341</v>
          </cell>
          <cell r="J88">
            <v>21341</v>
          </cell>
          <cell r="K88">
            <v>25716</v>
          </cell>
          <cell r="L88">
            <v>21341</v>
          </cell>
          <cell r="M88">
            <v>24029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B90">
            <v>89791</v>
          </cell>
          <cell r="C90">
            <v>89791</v>
          </cell>
          <cell r="D90">
            <v>89791</v>
          </cell>
          <cell r="E90">
            <v>89791</v>
          </cell>
          <cell r="F90">
            <v>89791</v>
          </cell>
          <cell r="G90">
            <v>89791</v>
          </cell>
          <cell r="H90">
            <v>89791</v>
          </cell>
          <cell r="I90">
            <v>89791</v>
          </cell>
          <cell r="J90">
            <v>89791</v>
          </cell>
          <cell r="K90">
            <v>89791</v>
          </cell>
          <cell r="L90">
            <v>89791</v>
          </cell>
          <cell r="M90">
            <v>89799</v>
          </cell>
        </row>
        <row r="91">
          <cell r="B91">
            <v>5292</v>
          </cell>
          <cell r="C91">
            <v>5292</v>
          </cell>
          <cell r="D91">
            <v>5292</v>
          </cell>
          <cell r="E91">
            <v>5292</v>
          </cell>
          <cell r="F91">
            <v>5292</v>
          </cell>
          <cell r="G91">
            <v>5292</v>
          </cell>
          <cell r="H91">
            <v>5292</v>
          </cell>
          <cell r="I91">
            <v>5292</v>
          </cell>
          <cell r="J91">
            <v>105292</v>
          </cell>
          <cell r="K91">
            <v>5292</v>
          </cell>
          <cell r="L91">
            <v>5292</v>
          </cell>
          <cell r="M91">
            <v>5292</v>
          </cell>
        </row>
        <row r="92">
          <cell r="B92" t="str">
            <v>0</v>
          </cell>
          <cell r="C92" t="str">
            <v>0</v>
          </cell>
          <cell r="D92">
            <v>136888</v>
          </cell>
          <cell r="E92" t="str">
            <v>0</v>
          </cell>
          <cell r="F92" t="str">
            <v>0</v>
          </cell>
          <cell r="G92">
            <v>1773364</v>
          </cell>
          <cell r="H92" t="str">
            <v>0</v>
          </cell>
          <cell r="I92" t="str">
            <v>0</v>
          </cell>
          <cell r="J92">
            <v>151856</v>
          </cell>
          <cell r="K92" t="str">
            <v>0</v>
          </cell>
          <cell r="L92" t="str">
            <v>0</v>
          </cell>
          <cell r="M92">
            <v>153046</v>
          </cell>
        </row>
        <row r="93">
          <cell r="B93">
            <v>2500</v>
          </cell>
          <cell r="C93" t="str">
            <v>0</v>
          </cell>
          <cell r="D93">
            <v>250</v>
          </cell>
          <cell r="E93">
            <v>2500</v>
          </cell>
          <cell r="F93" t="str">
            <v>0</v>
          </cell>
          <cell r="G93" t="str">
            <v>0</v>
          </cell>
          <cell r="H93">
            <v>250</v>
          </cell>
          <cell r="I93">
            <v>2500</v>
          </cell>
          <cell r="J93" t="str">
            <v>0</v>
          </cell>
          <cell r="K93" t="str">
            <v>0</v>
          </cell>
          <cell r="L93">
            <v>2500</v>
          </cell>
          <cell r="M93">
            <v>250</v>
          </cell>
        </row>
        <row r="94"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>
            <v>100</v>
          </cell>
          <cell r="H94">
            <v>55000</v>
          </cell>
          <cell r="I94" t="str">
            <v>0</v>
          </cell>
          <cell r="J94" t="str">
            <v>0</v>
          </cell>
          <cell r="K94" t="str">
            <v>0</v>
          </cell>
          <cell r="L94">
            <v>5000</v>
          </cell>
          <cell r="M94">
            <v>5000</v>
          </cell>
        </row>
        <row r="95">
          <cell r="B95">
            <v>50000</v>
          </cell>
          <cell r="C95">
            <v>50000</v>
          </cell>
          <cell r="D95">
            <v>50000</v>
          </cell>
          <cell r="E95">
            <v>50000</v>
          </cell>
          <cell r="F95">
            <v>50000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</row>
        <row r="96">
          <cell r="B96" t="str">
            <v>0</v>
          </cell>
          <cell r="C96" t="str">
            <v>0</v>
          </cell>
          <cell r="D96" t="str">
            <v>0</v>
          </cell>
          <cell r="E96">
            <v>96000</v>
          </cell>
          <cell r="F96">
            <v>96000</v>
          </cell>
          <cell r="G96">
            <v>96000</v>
          </cell>
          <cell r="H96" t="str">
            <v>0</v>
          </cell>
          <cell r="I96" t="str">
            <v>0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</row>
        <row r="97">
          <cell r="B97">
            <v>10794</v>
          </cell>
          <cell r="C97">
            <v>5931</v>
          </cell>
          <cell r="D97">
            <v>13000</v>
          </cell>
          <cell r="E97">
            <v>9000</v>
          </cell>
          <cell r="F97">
            <v>13000</v>
          </cell>
          <cell r="G97">
            <v>9800</v>
          </cell>
          <cell r="H97">
            <v>6075</v>
          </cell>
          <cell r="I97">
            <v>8200</v>
          </cell>
          <cell r="J97">
            <v>8200</v>
          </cell>
          <cell r="K97">
            <v>14000</v>
          </cell>
          <cell r="L97">
            <v>6500</v>
          </cell>
          <cell r="M97">
            <v>7500</v>
          </cell>
        </row>
        <row r="98">
          <cell r="B98">
            <v>57500</v>
          </cell>
          <cell r="C98">
            <v>57500</v>
          </cell>
          <cell r="D98">
            <v>57500</v>
          </cell>
          <cell r="E98">
            <v>57500</v>
          </cell>
          <cell r="F98">
            <v>57500</v>
          </cell>
          <cell r="G98">
            <v>57500</v>
          </cell>
          <cell r="H98">
            <v>57500</v>
          </cell>
          <cell r="I98">
            <v>57500</v>
          </cell>
          <cell r="J98">
            <v>57500</v>
          </cell>
          <cell r="K98">
            <v>57500</v>
          </cell>
          <cell r="L98">
            <v>57500</v>
          </cell>
          <cell r="M98">
            <v>57500</v>
          </cell>
        </row>
        <row r="99">
          <cell r="B99">
            <v>109</v>
          </cell>
          <cell r="C99">
            <v>37</v>
          </cell>
          <cell r="D99">
            <v>80074</v>
          </cell>
          <cell r="E99">
            <v>74</v>
          </cell>
          <cell r="F99">
            <v>68</v>
          </cell>
          <cell r="G99">
            <v>68</v>
          </cell>
          <cell r="H99">
            <v>138</v>
          </cell>
          <cell r="I99">
            <v>74</v>
          </cell>
          <cell r="J99">
            <v>74</v>
          </cell>
          <cell r="K99">
            <v>74</v>
          </cell>
          <cell r="L99">
            <v>74</v>
          </cell>
          <cell r="M99">
            <v>74</v>
          </cell>
        </row>
        <row r="100">
          <cell r="B100">
            <v>8.3333333330000006</v>
          </cell>
          <cell r="C100">
            <v>8.3333333330000006</v>
          </cell>
          <cell r="D100">
            <v>8.3333333330000006</v>
          </cell>
          <cell r="E100">
            <v>8.3333333330000006</v>
          </cell>
          <cell r="F100">
            <v>8.3333333330000006</v>
          </cell>
          <cell r="G100">
            <v>8.3333333330000006</v>
          </cell>
          <cell r="H100">
            <v>8.3333333330000006</v>
          </cell>
          <cell r="I100">
            <v>8.3333333330000006</v>
          </cell>
          <cell r="J100">
            <v>8.3333333330000006</v>
          </cell>
          <cell r="K100">
            <v>8.3333333330000006</v>
          </cell>
          <cell r="L100">
            <v>8.3333333330000006</v>
          </cell>
          <cell r="M100">
            <v>8.3333333330000006</v>
          </cell>
        </row>
        <row r="101">
          <cell r="B101">
            <v>3543</v>
          </cell>
          <cell r="C101">
            <v>17</v>
          </cell>
          <cell r="D101">
            <v>2298</v>
          </cell>
          <cell r="E101">
            <v>3544</v>
          </cell>
          <cell r="F101" t="str">
            <v>0</v>
          </cell>
          <cell r="G101">
            <v>5026</v>
          </cell>
          <cell r="H101">
            <v>3543</v>
          </cell>
          <cell r="I101">
            <v>2400</v>
          </cell>
          <cell r="J101">
            <v>500</v>
          </cell>
          <cell r="K101">
            <v>3544</v>
          </cell>
          <cell r="L101">
            <v>2300</v>
          </cell>
          <cell r="M101">
            <v>500</v>
          </cell>
        </row>
        <row r="102">
          <cell r="B102">
            <v>21510</v>
          </cell>
          <cell r="C102">
            <v>21510</v>
          </cell>
          <cell r="D102">
            <v>21510</v>
          </cell>
          <cell r="E102">
            <v>21510</v>
          </cell>
          <cell r="F102">
            <v>21510</v>
          </cell>
          <cell r="G102">
            <v>21510</v>
          </cell>
          <cell r="H102">
            <v>21510</v>
          </cell>
          <cell r="I102">
            <v>21510</v>
          </cell>
          <cell r="J102">
            <v>21510</v>
          </cell>
          <cell r="K102">
            <v>21510</v>
          </cell>
          <cell r="L102">
            <v>21510</v>
          </cell>
          <cell r="M102">
            <v>21514</v>
          </cell>
        </row>
        <row r="103">
          <cell r="B103">
            <v>2000</v>
          </cell>
          <cell r="C103" t="str">
            <v>0</v>
          </cell>
          <cell r="D103">
            <v>53000</v>
          </cell>
          <cell r="E103">
            <v>2000</v>
          </cell>
          <cell r="F103" t="str">
            <v>0</v>
          </cell>
          <cell r="G103" t="str">
            <v>0</v>
          </cell>
          <cell r="H103">
            <v>2000</v>
          </cell>
          <cell r="I103" t="str">
            <v>0</v>
          </cell>
          <cell r="J103" t="str">
            <v>0</v>
          </cell>
          <cell r="K103">
            <v>2000</v>
          </cell>
          <cell r="L103" t="str">
            <v>0</v>
          </cell>
          <cell r="M103">
            <v>3000</v>
          </cell>
        </row>
        <row r="104">
          <cell r="B104">
            <v>1667</v>
          </cell>
          <cell r="C104">
            <v>1667</v>
          </cell>
          <cell r="D104">
            <v>1667</v>
          </cell>
          <cell r="E104">
            <v>1667</v>
          </cell>
          <cell r="F104">
            <v>1667</v>
          </cell>
          <cell r="G104">
            <v>1667</v>
          </cell>
          <cell r="H104">
            <v>1667</v>
          </cell>
          <cell r="I104">
            <v>1667</v>
          </cell>
          <cell r="J104">
            <v>1667</v>
          </cell>
          <cell r="K104">
            <v>1667</v>
          </cell>
          <cell r="L104">
            <v>1667</v>
          </cell>
          <cell r="M104">
            <v>1663</v>
          </cell>
        </row>
        <row r="105">
          <cell r="B105">
            <v>244714.33333333299</v>
          </cell>
          <cell r="C105">
            <v>231753.33333333299</v>
          </cell>
          <cell r="D105">
            <v>511278.33333333302</v>
          </cell>
          <cell r="E105">
            <v>338886.33333333302</v>
          </cell>
          <cell r="F105">
            <v>334836.33333333302</v>
          </cell>
          <cell r="G105">
            <v>2060126.333333333</v>
          </cell>
          <cell r="H105">
            <v>242774.33333333299</v>
          </cell>
          <cell r="I105">
            <v>188942.33333333299</v>
          </cell>
          <cell r="J105">
            <v>436398.33333333302</v>
          </cell>
          <cell r="K105">
            <v>195386.33333333299</v>
          </cell>
          <cell r="L105">
            <v>192142.33333333299</v>
          </cell>
          <cell r="M105">
            <v>345146.33333333302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>
            <v>93436.916666667996</v>
          </cell>
          <cell r="C107">
            <v>27925.916666667999</v>
          </cell>
          <cell r="D107">
            <v>21564.916666667999</v>
          </cell>
          <cell r="E107">
            <v>26301.916666667999</v>
          </cell>
          <cell r="F107">
            <v>16300.916666667999</v>
          </cell>
          <cell r="G107">
            <v>22050.916666667999</v>
          </cell>
          <cell r="H107">
            <v>25325.916666667999</v>
          </cell>
          <cell r="I107">
            <v>58226.916666667996</v>
          </cell>
          <cell r="J107">
            <v>23075.916666667999</v>
          </cell>
          <cell r="K107">
            <v>25441.916666667999</v>
          </cell>
          <cell r="L107">
            <v>17150.916666667999</v>
          </cell>
          <cell r="M107">
            <v>24704.93</v>
          </cell>
        </row>
        <row r="108">
          <cell r="B108">
            <v>225</v>
          </cell>
          <cell r="C108">
            <v>225</v>
          </cell>
          <cell r="D108">
            <v>225</v>
          </cell>
          <cell r="E108">
            <v>225</v>
          </cell>
          <cell r="F108">
            <v>225</v>
          </cell>
          <cell r="G108">
            <v>225</v>
          </cell>
          <cell r="H108">
            <v>225</v>
          </cell>
          <cell r="I108">
            <v>225</v>
          </cell>
          <cell r="J108">
            <v>225</v>
          </cell>
          <cell r="K108">
            <v>225</v>
          </cell>
          <cell r="L108">
            <v>225</v>
          </cell>
          <cell r="M108">
            <v>225</v>
          </cell>
        </row>
        <row r="109">
          <cell r="B109">
            <v>137</v>
          </cell>
          <cell r="C109">
            <v>133</v>
          </cell>
          <cell r="D109">
            <v>133</v>
          </cell>
          <cell r="E109">
            <v>358</v>
          </cell>
          <cell r="F109">
            <v>133</v>
          </cell>
          <cell r="G109">
            <v>133</v>
          </cell>
          <cell r="H109">
            <v>403</v>
          </cell>
          <cell r="I109">
            <v>133</v>
          </cell>
          <cell r="J109">
            <v>133</v>
          </cell>
          <cell r="K109">
            <v>133</v>
          </cell>
          <cell r="L109">
            <v>133</v>
          </cell>
          <cell r="M109">
            <v>153</v>
          </cell>
        </row>
        <row r="110">
          <cell r="B110">
            <v>41156</v>
          </cell>
          <cell r="C110">
            <v>15849</v>
          </cell>
          <cell r="D110">
            <v>17126</v>
          </cell>
          <cell r="E110">
            <v>10556</v>
          </cell>
          <cell r="F110">
            <v>10376</v>
          </cell>
          <cell r="G110">
            <v>9911</v>
          </cell>
          <cell r="H110">
            <v>9581</v>
          </cell>
          <cell r="I110">
            <v>9581</v>
          </cell>
          <cell r="J110">
            <v>9581</v>
          </cell>
          <cell r="K110">
            <v>10806</v>
          </cell>
          <cell r="L110">
            <v>9581</v>
          </cell>
          <cell r="M110">
            <v>10640</v>
          </cell>
        </row>
        <row r="111">
          <cell r="B111">
            <v>134954.916666668</v>
          </cell>
          <cell r="C111">
            <v>44132.916666667996</v>
          </cell>
          <cell r="D111">
            <v>39048.916666667996</v>
          </cell>
          <cell r="E111">
            <v>37440.916666667996</v>
          </cell>
          <cell r="F111">
            <v>27034.916666667999</v>
          </cell>
          <cell r="G111">
            <v>32319.916666667999</v>
          </cell>
          <cell r="H111">
            <v>35534.916666667996</v>
          </cell>
          <cell r="I111">
            <v>68165.916666667996</v>
          </cell>
          <cell r="J111">
            <v>33014.916666667996</v>
          </cell>
          <cell r="K111">
            <v>36605.916666667996</v>
          </cell>
          <cell r="L111">
            <v>27089.916666667999</v>
          </cell>
          <cell r="M111">
            <v>35722.93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>
            <v>21089.5</v>
          </cell>
          <cell r="C113">
            <v>21199.5</v>
          </cell>
          <cell r="D113">
            <v>21599.5</v>
          </cell>
          <cell r="E113">
            <v>22389.5</v>
          </cell>
          <cell r="F113">
            <v>21249.5</v>
          </cell>
          <cell r="G113">
            <v>21649.5</v>
          </cell>
          <cell r="H113">
            <v>21139.5</v>
          </cell>
          <cell r="I113">
            <v>21399.5</v>
          </cell>
          <cell r="J113">
            <v>21099.5</v>
          </cell>
          <cell r="K113">
            <v>21189.5</v>
          </cell>
          <cell r="L113">
            <v>21249.5</v>
          </cell>
          <cell r="M113">
            <v>21199.5</v>
          </cell>
        </row>
        <row r="114">
          <cell r="B114">
            <v>21089.5</v>
          </cell>
          <cell r="C114">
            <v>21199.5</v>
          </cell>
          <cell r="D114">
            <v>21599.5</v>
          </cell>
          <cell r="E114">
            <v>22389.5</v>
          </cell>
          <cell r="F114">
            <v>21249.5</v>
          </cell>
          <cell r="G114">
            <v>21649.5</v>
          </cell>
          <cell r="H114">
            <v>21139.5</v>
          </cell>
          <cell r="I114">
            <v>21399.5</v>
          </cell>
          <cell r="J114">
            <v>21099.5</v>
          </cell>
          <cell r="K114">
            <v>21189.5</v>
          </cell>
          <cell r="L114">
            <v>21249.5</v>
          </cell>
          <cell r="M114">
            <v>21199.5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>
            <v>90989.37</v>
          </cell>
          <cell r="C116">
            <v>90189.1</v>
          </cell>
          <cell r="D116">
            <v>90817.1</v>
          </cell>
          <cell r="E116">
            <v>90298.1</v>
          </cell>
          <cell r="F116">
            <v>89803.1</v>
          </cell>
          <cell r="G116">
            <v>91098.1</v>
          </cell>
          <cell r="H116">
            <v>91528.1</v>
          </cell>
          <cell r="I116">
            <v>95721.1</v>
          </cell>
          <cell r="J116">
            <v>90428.1</v>
          </cell>
          <cell r="K116">
            <v>94771.1</v>
          </cell>
          <cell r="L116">
            <v>91371.1</v>
          </cell>
          <cell r="M116">
            <v>89755.1</v>
          </cell>
        </row>
        <row r="117">
          <cell r="B117">
            <v>3489</v>
          </cell>
          <cell r="C117">
            <v>1644</v>
          </cell>
          <cell r="D117">
            <v>1644</v>
          </cell>
          <cell r="E117">
            <v>2174</v>
          </cell>
          <cell r="F117">
            <v>1524</v>
          </cell>
          <cell r="G117">
            <v>3139</v>
          </cell>
          <cell r="H117">
            <v>2374</v>
          </cell>
          <cell r="I117">
            <v>1644</v>
          </cell>
          <cell r="J117">
            <v>2394</v>
          </cell>
          <cell r="K117">
            <v>2174</v>
          </cell>
          <cell r="L117">
            <v>1524</v>
          </cell>
          <cell r="M117">
            <v>37636</v>
          </cell>
        </row>
        <row r="118">
          <cell r="B118">
            <v>80730.880000000005</v>
          </cell>
          <cell r="C118">
            <v>81094.61</v>
          </cell>
          <cell r="D118">
            <v>82655.61</v>
          </cell>
          <cell r="E118">
            <v>81549.61</v>
          </cell>
          <cell r="F118">
            <v>80185.61</v>
          </cell>
          <cell r="G118">
            <v>87071.61</v>
          </cell>
          <cell r="H118">
            <v>81351.61</v>
          </cell>
          <cell r="I118">
            <v>83302.61</v>
          </cell>
          <cell r="J118">
            <v>88845.61</v>
          </cell>
          <cell r="K118">
            <v>83842.61</v>
          </cell>
          <cell r="L118">
            <v>81176.61</v>
          </cell>
          <cell r="M118">
            <v>82328.61</v>
          </cell>
        </row>
        <row r="119">
          <cell r="B119">
            <v>47216.58</v>
          </cell>
          <cell r="C119">
            <v>46987.58</v>
          </cell>
          <cell r="D119">
            <v>46976.58</v>
          </cell>
          <cell r="E119">
            <v>47607.58</v>
          </cell>
          <cell r="F119">
            <v>45582.58</v>
          </cell>
          <cell r="G119">
            <v>50420.58</v>
          </cell>
          <cell r="H119">
            <v>50407.58</v>
          </cell>
          <cell r="I119">
            <v>53350.58</v>
          </cell>
          <cell r="J119">
            <v>54606.58</v>
          </cell>
          <cell r="K119">
            <v>47890.58</v>
          </cell>
          <cell r="L119">
            <v>48352.58</v>
          </cell>
          <cell r="M119">
            <v>50593.58</v>
          </cell>
        </row>
        <row r="120">
          <cell r="B120">
            <v>12275.83</v>
          </cell>
          <cell r="C120">
            <v>13493.83</v>
          </cell>
          <cell r="D120">
            <v>13025.83</v>
          </cell>
          <cell r="E120">
            <v>12275.83</v>
          </cell>
          <cell r="F120">
            <v>13475.83</v>
          </cell>
          <cell r="G120">
            <v>12905.83</v>
          </cell>
          <cell r="H120">
            <v>13009.83</v>
          </cell>
          <cell r="I120">
            <v>13511.83</v>
          </cell>
          <cell r="J120">
            <v>12275.83</v>
          </cell>
          <cell r="K120">
            <v>13569.83</v>
          </cell>
          <cell r="L120">
            <v>12283.83</v>
          </cell>
          <cell r="M120">
            <v>12328.83</v>
          </cell>
        </row>
        <row r="121">
          <cell r="B121">
            <v>183435.66</v>
          </cell>
          <cell r="C121">
            <v>182143.12000000002</v>
          </cell>
          <cell r="D121">
            <v>183853.12000000002</v>
          </cell>
          <cell r="E121">
            <v>182639.12000000002</v>
          </cell>
          <cell r="F121">
            <v>179305.12000000002</v>
          </cell>
          <cell r="G121">
            <v>193369.12000000002</v>
          </cell>
          <cell r="H121">
            <v>187405.12000000002</v>
          </cell>
          <cell r="I121">
            <v>196264.12000000002</v>
          </cell>
          <cell r="J121">
            <v>197284.12000000002</v>
          </cell>
          <cell r="K121">
            <v>190982.12000000002</v>
          </cell>
          <cell r="L121">
            <v>183442.12000000002</v>
          </cell>
          <cell r="M121">
            <v>221368.12000000005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>
            <v>39172</v>
          </cell>
          <cell r="C123">
            <v>36953</v>
          </cell>
          <cell r="D123">
            <v>36153</v>
          </cell>
          <cell r="E123">
            <v>39118</v>
          </cell>
          <cell r="F123">
            <v>36153</v>
          </cell>
          <cell r="G123">
            <v>38703</v>
          </cell>
          <cell r="H123">
            <v>40978</v>
          </cell>
          <cell r="I123">
            <v>36653</v>
          </cell>
          <cell r="J123">
            <v>37568</v>
          </cell>
          <cell r="K123">
            <v>39428</v>
          </cell>
          <cell r="L123">
            <v>38678</v>
          </cell>
          <cell r="M123">
            <v>36149</v>
          </cell>
        </row>
        <row r="124">
          <cell r="B124">
            <v>19702</v>
          </cell>
          <cell r="C124">
            <v>18602</v>
          </cell>
          <cell r="D124">
            <v>20952</v>
          </cell>
          <cell r="E124">
            <v>25952</v>
          </cell>
          <cell r="F124">
            <v>18602</v>
          </cell>
          <cell r="G124">
            <v>24013</v>
          </cell>
          <cell r="H124">
            <v>34952</v>
          </cell>
          <cell r="I124">
            <v>18602</v>
          </cell>
          <cell r="J124">
            <v>18452</v>
          </cell>
          <cell r="K124">
            <v>136102</v>
          </cell>
          <cell r="L124">
            <v>18452</v>
          </cell>
          <cell r="M124">
            <v>18598</v>
          </cell>
        </row>
        <row r="125">
          <cell r="B125">
            <v>125</v>
          </cell>
          <cell r="C125">
            <v>125</v>
          </cell>
          <cell r="D125">
            <v>125</v>
          </cell>
          <cell r="E125">
            <v>125</v>
          </cell>
          <cell r="F125">
            <v>125</v>
          </cell>
          <cell r="G125">
            <v>125</v>
          </cell>
          <cell r="H125">
            <v>125</v>
          </cell>
          <cell r="I125">
            <v>125</v>
          </cell>
          <cell r="J125">
            <v>125</v>
          </cell>
          <cell r="K125">
            <v>125</v>
          </cell>
          <cell r="L125">
            <v>125</v>
          </cell>
          <cell r="M125">
            <v>125</v>
          </cell>
        </row>
        <row r="126">
          <cell r="B126">
            <v>4908.5529999999999</v>
          </cell>
          <cell r="C126">
            <v>4908.5529999999999</v>
          </cell>
          <cell r="D126">
            <v>4908.5529999999999</v>
          </cell>
          <cell r="E126">
            <v>5688.5529999999999</v>
          </cell>
          <cell r="F126">
            <v>4908.5529999999999</v>
          </cell>
          <cell r="G126">
            <v>4908.5529999999999</v>
          </cell>
          <cell r="H126">
            <v>4908.5529999999999</v>
          </cell>
          <cell r="I126">
            <v>4908.5529999999999</v>
          </cell>
          <cell r="J126">
            <v>4908.5529999999999</v>
          </cell>
          <cell r="K126">
            <v>4908.5529999999999</v>
          </cell>
          <cell r="L126">
            <v>4908.5529999999999</v>
          </cell>
          <cell r="M126">
            <v>4913.9170000000004</v>
          </cell>
        </row>
        <row r="127">
          <cell r="B127">
            <v>30997.166666666999</v>
          </cell>
          <cell r="C127">
            <v>21836.166666666999</v>
          </cell>
          <cell r="D127">
            <v>27152.166666666999</v>
          </cell>
          <cell r="E127">
            <v>24022.166666666999</v>
          </cell>
          <cell r="F127">
            <v>20708.166666666999</v>
          </cell>
          <cell r="G127">
            <v>37068.166666666999</v>
          </cell>
          <cell r="H127">
            <v>23573.166666666999</v>
          </cell>
          <cell r="I127">
            <v>30709.166666667003</v>
          </cell>
          <cell r="J127">
            <v>31976.166666666999</v>
          </cell>
          <cell r="K127">
            <v>32124.166666666999</v>
          </cell>
          <cell r="L127">
            <v>20434.166666666999</v>
          </cell>
          <cell r="M127">
            <v>35026.166666666999</v>
          </cell>
        </row>
        <row r="128">
          <cell r="B128">
            <v>2545</v>
          </cell>
          <cell r="C128">
            <v>145</v>
          </cell>
          <cell r="D128">
            <v>145</v>
          </cell>
          <cell r="E128">
            <v>145</v>
          </cell>
          <cell r="F128">
            <v>145</v>
          </cell>
          <cell r="G128">
            <v>145</v>
          </cell>
          <cell r="H128">
            <v>1345</v>
          </cell>
          <cell r="I128">
            <v>145</v>
          </cell>
          <cell r="J128">
            <v>145</v>
          </cell>
          <cell r="K128">
            <v>145</v>
          </cell>
          <cell r="L128">
            <v>145</v>
          </cell>
          <cell r="M128">
            <v>145</v>
          </cell>
        </row>
        <row r="129">
          <cell r="B129">
            <v>310</v>
          </cell>
          <cell r="C129">
            <v>310</v>
          </cell>
          <cell r="D129">
            <v>310</v>
          </cell>
          <cell r="E129">
            <v>310</v>
          </cell>
          <cell r="F129">
            <v>310</v>
          </cell>
          <cell r="G129">
            <v>310</v>
          </cell>
          <cell r="H129">
            <v>310</v>
          </cell>
          <cell r="I129">
            <v>310</v>
          </cell>
          <cell r="J129">
            <v>310</v>
          </cell>
          <cell r="K129">
            <v>310</v>
          </cell>
          <cell r="L129">
            <v>310</v>
          </cell>
          <cell r="M129">
            <v>305</v>
          </cell>
        </row>
        <row r="130">
          <cell r="B130">
            <v>97759.72</v>
          </cell>
          <cell r="C130">
            <v>82879.72</v>
          </cell>
          <cell r="D130">
            <v>89745.72</v>
          </cell>
          <cell r="E130">
            <v>95360.72</v>
          </cell>
          <cell r="F130">
            <v>80951.72</v>
          </cell>
          <cell r="G130">
            <v>105272.72</v>
          </cell>
          <cell r="H130">
            <v>106191.72</v>
          </cell>
          <cell r="I130">
            <v>91452.72</v>
          </cell>
          <cell r="J130">
            <v>93484.72</v>
          </cell>
          <cell r="K130">
            <v>213142.71999999997</v>
          </cell>
          <cell r="L130">
            <v>83052.72</v>
          </cell>
          <cell r="M130">
            <v>95262.09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>
            <v>12000</v>
          </cell>
          <cell r="C132">
            <v>12000</v>
          </cell>
          <cell r="D132">
            <v>12000</v>
          </cell>
          <cell r="E132">
            <v>12000</v>
          </cell>
          <cell r="F132">
            <v>12000</v>
          </cell>
          <cell r="G132">
            <v>12000</v>
          </cell>
          <cell r="H132">
            <v>12000</v>
          </cell>
          <cell r="I132">
            <v>12000</v>
          </cell>
          <cell r="J132">
            <v>12000</v>
          </cell>
          <cell r="K132">
            <v>12000</v>
          </cell>
          <cell r="L132">
            <v>12000</v>
          </cell>
          <cell r="M132">
            <v>12000</v>
          </cell>
        </row>
        <row r="133">
          <cell r="B133">
            <v>876274.93200000003</v>
          </cell>
          <cell r="C133">
            <v>882749.43200000003</v>
          </cell>
          <cell r="D133">
            <v>880524.772</v>
          </cell>
          <cell r="E133">
            <v>921169.89866666705</v>
          </cell>
          <cell r="F133">
            <v>889615.89866666705</v>
          </cell>
          <cell r="G133">
            <v>978094.15866666706</v>
          </cell>
          <cell r="H133">
            <v>883270.87200000009</v>
          </cell>
          <cell r="I133">
            <v>863259.85200000007</v>
          </cell>
          <cell r="J133">
            <v>897317.35200000007</v>
          </cell>
          <cell r="K133">
            <v>868731.83200000005</v>
          </cell>
          <cell r="L133">
            <v>868729.83200000005</v>
          </cell>
          <cell r="M133">
            <v>937991.42</v>
          </cell>
        </row>
        <row r="134">
          <cell r="B134">
            <v>4500</v>
          </cell>
          <cell r="C134">
            <v>4500</v>
          </cell>
          <cell r="D134">
            <v>4500</v>
          </cell>
          <cell r="E134">
            <v>4500</v>
          </cell>
          <cell r="F134">
            <v>4500</v>
          </cell>
          <cell r="G134">
            <v>4500</v>
          </cell>
          <cell r="H134">
            <v>4500</v>
          </cell>
          <cell r="I134">
            <v>4500</v>
          </cell>
          <cell r="J134">
            <v>4500</v>
          </cell>
          <cell r="K134">
            <v>4500</v>
          </cell>
          <cell r="L134">
            <v>4500</v>
          </cell>
          <cell r="M134">
            <v>4500</v>
          </cell>
        </row>
        <row r="135">
          <cell r="B135">
            <v>892774.93200000003</v>
          </cell>
          <cell r="C135">
            <v>899249.43200000003</v>
          </cell>
          <cell r="D135">
            <v>897024.772</v>
          </cell>
          <cell r="E135">
            <v>937669.89866666705</v>
          </cell>
          <cell r="F135">
            <v>906115.89866666705</v>
          </cell>
          <cell r="G135">
            <v>994594.15866666706</v>
          </cell>
          <cell r="H135">
            <v>899770.87200000009</v>
          </cell>
          <cell r="I135">
            <v>879759.85200000007</v>
          </cell>
          <cell r="J135">
            <v>913817.35200000007</v>
          </cell>
          <cell r="K135">
            <v>885231.83200000005</v>
          </cell>
          <cell r="L135">
            <v>885229.83200000005</v>
          </cell>
          <cell r="M135">
            <v>954491.42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>
            <v>-4825000</v>
          </cell>
          <cell r="C137">
            <v>-5153000</v>
          </cell>
          <cell r="D137">
            <v>-4951000</v>
          </cell>
          <cell r="E137">
            <v>-5708000</v>
          </cell>
          <cell r="F137">
            <v>-6175000</v>
          </cell>
          <cell r="G137">
            <v>-5613000</v>
          </cell>
          <cell r="H137">
            <v>-5128000</v>
          </cell>
          <cell r="I137">
            <v>-5229000</v>
          </cell>
          <cell r="J137">
            <v>-5178000</v>
          </cell>
          <cell r="K137">
            <v>-4863000</v>
          </cell>
          <cell r="L137">
            <v>-5273000</v>
          </cell>
          <cell r="M137">
            <v>-4989000</v>
          </cell>
        </row>
        <row r="138">
          <cell r="B138">
            <v>3019.6666666669998</v>
          </cell>
          <cell r="C138">
            <v>2664.6666666669998</v>
          </cell>
          <cell r="D138">
            <v>2664.6666666669998</v>
          </cell>
          <cell r="E138">
            <v>2664.6666666669998</v>
          </cell>
          <cell r="F138">
            <v>2689.6666666669998</v>
          </cell>
          <cell r="G138">
            <v>2664.6666666669998</v>
          </cell>
          <cell r="H138">
            <v>3259.6666666669998</v>
          </cell>
          <cell r="I138">
            <v>2664.6666666669998</v>
          </cell>
          <cell r="J138">
            <v>8957.6666666669989</v>
          </cell>
          <cell r="K138">
            <v>2664.6666666669998</v>
          </cell>
          <cell r="L138">
            <v>2664.6666666669998</v>
          </cell>
          <cell r="M138">
            <v>3474.6666666669998</v>
          </cell>
        </row>
        <row r="139">
          <cell r="B139">
            <v>-4821980.333333333</v>
          </cell>
          <cell r="C139">
            <v>-5150335.333333333</v>
          </cell>
          <cell r="D139">
            <v>-4948335.333333333</v>
          </cell>
          <cell r="E139">
            <v>-5705335.333333333</v>
          </cell>
          <cell r="F139">
            <v>-6172310.333333333</v>
          </cell>
          <cell r="G139">
            <v>-5610335.333333333</v>
          </cell>
          <cell r="H139">
            <v>-5124740.333333333</v>
          </cell>
          <cell r="I139">
            <v>-5226335.333333333</v>
          </cell>
          <cell r="J139">
            <v>-5169042.333333333</v>
          </cell>
          <cell r="K139">
            <v>-4860335.333333333</v>
          </cell>
          <cell r="L139">
            <v>-5270335.333333333</v>
          </cell>
          <cell r="M139">
            <v>-4985525.333333333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>
            <v>7879067.540000001</v>
          </cell>
          <cell r="C141">
            <v>7417405.9799999986</v>
          </cell>
          <cell r="D141">
            <v>8323468.0399999991</v>
          </cell>
          <cell r="E141">
            <v>7083267.2599999998</v>
          </cell>
          <cell r="F141">
            <v>6346296.3100000005</v>
          </cell>
          <cell r="G141">
            <v>9162461.1599999983</v>
          </cell>
          <cell r="H141">
            <v>7219716.7699999996</v>
          </cell>
          <cell r="I141">
            <v>10020893.18</v>
          </cell>
          <cell r="J141">
            <v>7538070.9600000009</v>
          </cell>
          <cell r="K141">
            <v>10014586.689999999</v>
          </cell>
          <cell r="L141">
            <v>6130849.1600000001</v>
          </cell>
          <cell r="M141">
            <v>6493570.2499999981</v>
          </cell>
        </row>
        <row r="142">
          <cell r="B142">
            <v>7827801.540000001</v>
          </cell>
          <cell r="C142">
            <v>7366139.9799999986</v>
          </cell>
          <cell r="D142">
            <v>8272202.0399999991</v>
          </cell>
          <cell r="E142">
            <v>7032001.2599999998</v>
          </cell>
          <cell r="F142">
            <v>6295030.3100000005</v>
          </cell>
          <cell r="G142">
            <v>9111195.1599999983</v>
          </cell>
          <cell r="H142">
            <v>7168450.7699999996</v>
          </cell>
          <cell r="I142">
            <v>9969627.1799999997</v>
          </cell>
          <cell r="J142">
            <v>7486804.9600000009</v>
          </cell>
          <cell r="K142">
            <v>9963320.6899999995</v>
          </cell>
          <cell r="L142">
            <v>6079583.1600000001</v>
          </cell>
          <cell r="M142">
            <v>6442296.2499999981</v>
          </cell>
        </row>
      </sheetData>
      <sheetData sheetId="2">
        <row r="10">
          <cell r="B10">
            <v>2800115.3</v>
          </cell>
          <cell r="C10">
            <v>2677128.9900000002</v>
          </cell>
          <cell r="D10">
            <v>2923101.6</v>
          </cell>
          <cell r="E10">
            <v>2677128.9900000002</v>
          </cell>
          <cell r="F10">
            <v>2677128.9900000002</v>
          </cell>
          <cell r="G10">
            <v>2923101.6</v>
          </cell>
          <cell r="H10">
            <v>2677128.9900000002</v>
          </cell>
          <cell r="I10">
            <v>2800115.3</v>
          </cell>
          <cell r="J10">
            <v>2798712.11</v>
          </cell>
          <cell r="K10">
            <v>2677128.9900000002</v>
          </cell>
          <cell r="L10">
            <v>2921634.63</v>
          </cell>
          <cell r="M10">
            <v>2800115.3</v>
          </cell>
        </row>
        <row r="11">
          <cell r="B11">
            <v>56095.17</v>
          </cell>
          <cell r="C11">
            <v>53545.39</v>
          </cell>
          <cell r="D11">
            <v>58644.95</v>
          </cell>
          <cell r="E11">
            <v>53545.39</v>
          </cell>
          <cell r="F11">
            <v>53545.39</v>
          </cell>
          <cell r="G11">
            <v>58644.95</v>
          </cell>
          <cell r="H11">
            <v>53545.39</v>
          </cell>
          <cell r="I11">
            <v>56095.17</v>
          </cell>
          <cell r="J11">
            <v>56095.17</v>
          </cell>
          <cell r="K11">
            <v>53545.39</v>
          </cell>
          <cell r="L11">
            <v>58644.95</v>
          </cell>
          <cell r="M11">
            <v>56095.17</v>
          </cell>
        </row>
        <row r="12">
          <cell r="B12">
            <v>-56095.17</v>
          </cell>
          <cell r="C12">
            <v>-53545.39</v>
          </cell>
          <cell r="D12">
            <v>-58644.95</v>
          </cell>
          <cell r="E12">
            <v>-53545.39</v>
          </cell>
          <cell r="F12">
            <v>-53545.39</v>
          </cell>
          <cell r="G12">
            <v>-58644.95</v>
          </cell>
          <cell r="H12">
            <v>-53545.39</v>
          </cell>
          <cell r="I12">
            <v>-56095.17</v>
          </cell>
          <cell r="J12">
            <v>-56095.17</v>
          </cell>
          <cell r="K12">
            <v>-53545.39</v>
          </cell>
          <cell r="L12">
            <v>-58644.95</v>
          </cell>
          <cell r="M12">
            <v>-56095.17</v>
          </cell>
        </row>
        <row r="13">
          <cell r="B13">
            <v>2800115.3</v>
          </cell>
          <cell r="C13">
            <v>2677128.9900000002</v>
          </cell>
          <cell r="D13">
            <v>2923101.6</v>
          </cell>
          <cell r="E13">
            <v>2677128.9900000002</v>
          </cell>
          <cell r="F13">
            <v>2677128.9900000002</v>
          </cell>
          <cell r="G13">
            <v>2923101.6</v>
          </cell>
          <cell r="H13">
            <v>2677128.9900000002</v>
          </cell>
          <cell r="I13">
            <v>2800115.3</v>
          </cell>
          <cell r="J13">
            <v>2798712.11</v>
          </cell>
          <cell r="K13">
            <v>2677128.9900000002</v>
          </cell>
          <cell r="L13">
            <v>2921634.63</v>
          </cell>
          <cell r="M13">
            <v>2800115.3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207172.12999999998</v>
          </cell>
          <cell r="C15">
            <v>198072.74</v>
          </cell>
          <cell r="D15">
            <v>216271.52</v>
          </cell>
          <cell r="E15">
            <v>198072.74</v>
          </cell>
          <cell r="F15">
            <v>198072.74</v>
          </cell>
          <cell r="G15">
            <v>216271.52</v>
          </cell>
          <cell r="H15">
            <v>198072.74</v>
          </cell>
          <cell r="I15">
            <v>207172.12999999998</v>
          </cell>
          <cell r="J15">
            <v>207068.30999999997</v>
          </cell>
          <cell r="K15">
            <v>198072.74</v>
          </cell>
          <cell r="L15">
            <v>216162.98</v>
          </cell>
          <cell r="M15">
            <v>207172.12999999998</v>
          </cell>
        </row>
        <row r="16">
          <cell r="B16">
            <v>109952.13</v>
          </cell>
          <cell r="C16">
            <v>105122.82999999999</v>
          </cell>
          <cell r="D16">
            <v>114781.43</v>
          </cell>
          <cell r="E16">
            <v>105122.82999999999</v>
          </cell>
          <cell r="F16">
            <v>105122.82999999999</v>
          </cell>
          <cell r="G16">
            <v>114781.43</v>
          </cell>
          <cell r="H16">
            <v>105122.82999999999</v>
          </cell>
          <cell r="I16">
            <v>109952.13</v>
          </cell>
          <cell r="J16">
            <v>109897.03</v>
          </cell>
          <cell r="K16">
            <v>105122.82999999999</v>
          </cell>
          <cell r="L16">
            <v>114723.82</v>
          </cell>
          <cell r="M16">
            <v>109952.13</v>
          </cell>
        </row>
        <row r="17">
          <cell r="B17">
            <v>493195.52000000002</v>
          </cell>
          <cell r="C17">
            <v>471533.43000000005</v>
          </cell>
          <cell r="D17">
            <v>514857.58</v>
          </cell>
          <cell r="E17">
            <v>471533.43000000005</v>
          </cell>
          <cell r="F17">
            <v>471533.43000000005</v>
          </cell>
          <cell r="G17">
            <v>514857.58</v>
          </cell>
          <cell r="H17">
            <v>471533.43000000005</v>
          </cell>
          <cell r="I17">
            <v>493195.52000000002</v>
          </cell>
          <cell r="J17">
            <v>492948.37</v>
          </cell>
          <cell r="K17">
            <v>471533.43000000005</v>
          </cell>
          <cell r="L17">
            <v>514599.19</v>
          </cell>
          <cell r="M17">
            <v>493195.52000000002</v>
          </cell>
        </row>
        <row r="18">
          <cell r="B18">
            <v>99208.1</v>
          </cell>
          <cell r="C18">
            <v>94850.68</v>
          </cell>
          <cell r="D18">
            <v>103565.48999999999</v>
          </cell>
          <cell r="E18">
            <v>94850.68</v>
          </cell>
          <cell r="F18">
            <v>94850.68</v>
          </cell>
          <cell r="G18">
            <v>103565.48999999999</v>
          </cell>
          <cell r="H18">
            <v>94850.68</v>
          </cell>
          <cell r="I18">
            <v>99208.1</v>
          </cell>
          <cell r="J18">
            <v>99158.38</v>
          </cell>
          <cell r="K18">
            <v>94850.68</v>
          </cell>
          <cell r="L18">
            <v>103513.51999999999</v>
          </cell>
          <cell r="M18">
            <v>99208.1</v>
          </cell>
        </row>
        <row r="19">
          <cell r="B19">
            <v>1674.4699999999998</v>
          </cell>
          <cell r="C19">
            <v>1600.9199999999998</v>
          </cell>
          <cell r="D19">
            <v>1748.01</v>
          </cell>
          <cell r="E19">
            <v>1600.9199999999998</v>
          </cell>
          <cell r="F19">
            <v>1600.9199999999998</v>
          </cell>
          <cell r="G19">
            <v>1748.01</v>
          </cell>
          <cell r="H19">
            <v>1600.9199999999998</v>
          </cell>
          <cell r="I19">
            <v>1674.4699999999998</v>
          </cell>
          <cell r="J19">
            <v>1673.6299999999997</v>
          </cell>
          <cell r="K19">
            <v>1600.9199999999998</v>
          </cell>
          <cell r="L19">
            <v>1747.13</v>
          </cell>
          <cell r="M19">
            <v>1674.4699999999998</v>
          </cell>
        </row>
        <row r="20">
          <cell r="B20">
            <v>22980.539999999997</v>
          </cell>
          <cell r="C20">
            <v>21971.190000000002</v>
          </cell>
          <cell r="D20">
            <v>23989.9</v>
          </cell>
          <cell r="E20">
            <v>21971.190000000002</v>
          </cell>
          <cell r="F20">
            <v>21971.190000000002</v>
          </cell>
          <cell r="G20">
            <v>23989.9</v>
          </cell>
          <cell r="H20">
            <v>21971.190000000002</v>
          </cell>
          <cell r="I20">
            <v>22980.539999999997</v>
          </cell>
          <cell r="J20">
            <v>22969.02</v>
          </cell>
          <cell r="K20">
            <v>21971.190000000002</v>
          </cell>
          <cell r="L20">
            <v>23977.86</v>
          </cell>
          <cell r="M20">
            <v>22980.539999999997</v>
          </cell>
        </row>
        <row r="21">
          <cell r="B21">
            <v>14851.81</v>
          </cell>
          <cell r="C21">
            <v>14199.490000000002</v>
          </cell>
          <cell r="D21">
            <v>15504.13</v>
          </cell>
          <cell r="E21">
            <v>14199.490000000002</v>
          </cell>
          <cell r="F21">
            <v>14199.490000000002</v>
          </cell>
          <cell r="G21">
            <v>15504.13</v>
          </cell>
          <cell r="H21">
            <v>14199.490000000002</v>
          </cell>
          <cell r="I21">
            <v>14851.81</v>
          </cell>
          <cell r="J21">
            <v>14844.369999999999</v>
          </cell>
          <cell r="K21">
            <v>14199.490000000002</v>
          </cell>
          <cell r="L21">
            <v>15496.35</v>
          </cell>
          <cell r="M21">
            <v>14851.81</v>
          </cell>
        </row>
        <row r="22">
          <cell r="B22">
            <v>21250.06</v>
          </cell>
          <cell r="C22">
            <v>20316.72</v>
          </cell>
          <cell r="D22">
            <v>22183.420000000002</v>
          </cell>
          <cell r="E22">
            <v>20316.72</v>
          </cell>
          <cell r="F22">
            <v>20316.72</v>
          </cell>
          <cell r="G22">
            <v>22183.420000000002</v>
          </cell>
          <cell r="H22">
            <v>20316.72</v>
          </cell>
          <cell r="I22">
            <v>21250.06</v>
          </cell>
          <cell r="J22">
            <v>21239.410000000003</v>
          </cell>
          <cell r="K22">
            <v>20316.72</v>
          </cell>
          <cell r="L22">
            <v>22172.290000000005</v>
          </cell>
          <cell r="M22">
            <v>21250.059999999998</v>
          </cell>
        </row>
        <row r="23">
          <cell r="B23">
            <v>970284.76000000013</v>
          </cell>
          <cell r="C23">
            <v>927668</v>
          </cell>
          <cell r="D23">
            <v>1012901.4800000001</v>
          </cell>
          <cell r="E23">
            <v>927668</v>
          </cell>
          <cell r="F23">
            <v>927668</v>
          </cell>
          <cell r="G23">
            <v>1012901.4800000001</v>
          </cell>
          <cell r="H23">
            <v>927668</v>
          </cell>
          <cell r="I23">
            <v>970284.76000000013</v>
          </cell>
          <cell r="J23">
            <v>969798.52</v>
          </cell>
          <cell r="K23">
            <v>927668</v>
          </cell>
          <cell r="L23">
            <v>1012393.14</v>
          </cell>
          <cell r="M23">
            <v>970284.76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6776</v>
          </cell>
          <cell r="C25">
            <v>4457</v>
          </cell>
          <cell r="D25">
            <v>8958</v>
          </cell>
          <cell r="E25">
            <v>1457</v>
          </cell>
          <cell r="F25">
            <v>1905</v>
          </cell>
          <cell r="G25">
            <v>1628</v>
          </cell>
          <cell r="H25">
            <v>3474</v>
          </cell>
          <cell r="I25">
            <v>2803</v>
          </cell>
          <cell r="J25">
            <v>5558</v>
          </cell>
          <cell r="K25">
            <v>5181</v>
          </cell>
          <cell r="L25">
            <v>426</v>
          </cell>
          <cell r="M25">
            <v>5409</v>
          </cell>
        </row>
        <row r="26">
          <cell r="B26" t="str">
            <v>0</v>
          </cell>
          <cell r="C26" t="str">
            <v>0</v>
          </cell>
          <cell r="D26" t="str">
            <v>0</v>
          </cell>
          <cell r="E26" t="str">
            <v>0</v>
          </cell>
          <cell r="F26" t="str">
            <v>0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</row>
        <row r="27">
          <cell r="B27">
            <v>14999.029999999999</v>
          </cell>
          <cell r="C27">
            <v>14515.17</v>
          </cell>
          <cell r="D27">
            <v>14999.05</v>
          </cell>
          <cell r="E27">
            <v>14999.05</v>
          </cell>
          <cell r="F27">
            <v>13547.49</v>
          </cell>
          <cell r="G27">
            <v>14998.999999999998</v>
          </cell>
          <cell r="H27">
            <v>14515.210000000001</v>
          </cell>
          <cell r="I27">
            <v>52021.03</v>
          </cell>
          <cell r="J27">
            <v>19048.510000000002</v>
          </cell>
          <cell r="K27">
            <v>64772.72</v>
          </cell>
          <cell r="L27" t="str">
            <v>0</v>
          </cell>
          <cell r="M27" t="str">
            <v>0</v>
          </cell>
        </row>
        <row r="28">
          <cell r="B28">
            <v>12402.250000000002</v>
          </cell>
          <cell r="C28">
            <v>12002.16</v>
          </cell>
          <cell r="D28">
            <v>12402.18</v>
          </cell>
          <cell r="E28">
            <v>12402.25</v>
          </cell>
          <cell r="F28">
            <v>11202.029999999999</v>
          </cell>
          <cell r="G28">
            <v>12402.22</v>
          </cell>
          <cell r="H28">
            <v>15125.600000000002</v>
          </cell>
          <cell r="I28">
            <v>44445.93</v>
          </cell>
          <cell r="J28">
            <v>11467.109999999999</v>
          </cell>
          <cell r="K28">
            <v>35165.949999999997</v>
          </cell>
          <cell r="L28" t="str">
            <v>0</v>
          </cell>
          <cell r="M28" t="str">
            <v>0</v>
          </cell>
        </row>
        <row r="29">
          <cell r="B29">
            <v>1254.1199999999999</v>
          </cell>
          <cell r="C29">
            <v>24881.93</v>
          </cell>
          <cell r="D29">
            <v>1176.05</v>
          </cell>
          <cell r="E29">
            <v>1176.04</v>
          </cell>
          <cell r="F29">
            <v>1062.22</v>
          </cell>
          <cell r="G29">
            <v>1176.03</v>
          </cell>
          <cell r="H29">
            <v>1138.1300000000001</v>
          </cell>
          <cell r="I29">
            <v>1176.03</v>
          </cell>
          <cell r="J29">
            <v>1138.0899999999999</v>
          </cell>
          <cell r="K29">
            <v>3490.21</v>
          </cell>
          <cell r="L29" t="str">
            <v>0</v>
          </cell>
          <cell r="M29" t="str">
            <v>0</v>
          </cell>
        </row>
        <row r="30">
          <cell r="B30">
            <v>13801</v>
          </cell>
          <cell r="C30">
            <v>8153</v>
          </cell>
          <cell r="D30">
            <v>8253</v>
          </cell>
          <cell r="E30">
            <v>9216</v>
          </cell>
          <cell r="F30">
            <v>8103</v>
          </cell>
          <cell r="G30">
            <v>8203</v>
          </cell>
          <cell r="H30">
            <v>8716</v>
          </cell>
          <cell r="I30">
            <v>8103</v>
          </cell>
          <cell r="J30">
            <v>8203</v>
          </cell>
          <cell r="K30">
            <v>35216</v>
          </cell>
          <cell r="L30">
            <v>8103</v>
          </cell>
          <cell r="M30">
            <v>8203</v>
          </cell>
        </row>
        <row r="31">
          <cell r="B31">
            <v>49232.4</v>
          </cell>
          <cell r="C31">
            <v>64009.259999999995</v>
          </cell>
          <cell r="D31">
            <v>45788.28</v>
          </cell>
          <cell r="E31">
            <v>39250.339999999997</v>
          </cell>
          <cell r="F31">
            <v>35819.740000000005</v>
          </cell>
          <cell r="G31">
            <v>38408.25</v>
          </cell>
          <cell r="H31">
            <v>42968.939999999995</v>
          </cell>
          <cell r="I31">
            <v>108548.98999999999</v>
          </cell>
          <cell r="J31">
            <v>45414.71</v>
          </cell>
          <cell r="K31">
            <v>143825.88</v>
          </cell>
          <cell r="L31">
            <v>8529</v>
          </cell>
          <cell r="M31">
            <v>13612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133625.25</v>
          </cell>
          <cell r="C33">
            <v>133625.25</v>
          </cell>
          <cell r="D33">
            <v>133625.25</v>
          </cell>
          <cell r="E33">
            <v>133625.25</v>
          </cell>
          <cell r="F33">
            <v>133625.25</v>
          </cell>
          <cell r="G33">
            <v>133625.25</v>
          </cell>
          <cell r="H33">
            <v>133625.25</v>
          </cell>
          <cell r="I33">
            <v>133625.25</v>
          </cell>
          <cell r="J33">
            <v>133625.25</v>
          </cell>
          <cell r="K33">
            <v>133625.25</v>
          </cell>
          <cell r="L33">
            <v>133625.25</v>
          </cell>
          <cell r="M33">
            <v>133625.25</v>
          </cell>
        </row>
        <row r="34">
          <cell r="B34">
            <v>44336</v>
          </cell>
          <cell r="C34">
            <v>63986</v>
          </cell>
          <cell r="D34">
            <v>46163</v>
          </cell>
          <cell r="E34">
            <v>40995</v>
          </cell>
          <cell r="F34">
            <v>41543</v>
          </cell>
          <cell r="G34">
            <v>49474</v>
          </cell>
          <cell r="H34">
            <v>49553</v>
          </cell>
          <cell r="I34">
            <v>41572</v>
          </cell>
          <cell r="J34">
            <v>39823</v>
          </cell>
          <cell r="K34">
            <v>43914</v>
          </cell>
          <cell r="L34">
            <v>46772</v>
          </cell>
          <cell r="M34">
            <v>44910</v>
          </cell>
        </row>
        <row r="35">
          <cell r="B35">
            <v>23384</v>
          </cell>
          <cell r="C35">
            <v>22484</v>
          </cell>
          <cell r="D35">
            <v>20384</v>
          </cell>
          <cell r="E35">
            <v>19484</v>
          </cell>
          <cell r="F35">
            <v>19084</v>
          </cell>
          <cell r="G35">
            <v>19584</v>
          </cell>
          <cell r="H35">
            <v>18984</v>
          </cell>
          <cell r="I35">
            <v>18984</v>
          </cell>
          <cell r="J35">
            <v>20984</v>
          </cell>
          <cell r="K35">
            <v>22584</v>
          </cell>
          <cell r="L35">
            <v>22984</v>
          </cell>
          <cell r="M35">
            <v>22884</v>
          </cell>
        </row>
        <row r="36">
          <cell r="B36">
            <v>201345.25</v>
          </cell>
          <cell r="C36">
            <v>220095.25</v>
          </cell>
          <cell r="D36">
            <v>200172.25</v>
          </cell>
          <cell r="E36">
            <v>194104.25</v>
          </cell>
          <cell r="F36">
            <v>194252.25</v>
          </cell>
          <cell r="G36">
            <v>202683.25</v>
          </cell>
          <cell r="H36">
            <v>202162.25</v>
          </cell>
          <cell r="I36">
            <v>194181.25</v>
          </cell>
          <cell r="J36">
            <v>194432.25</v>
          </cell>
          <cell r="K36">
            <v>200123.25</v>
          </cell>
          <cell r="L36">
            <v>203381.25</v>
          </cell>
          <cell r="M36">
            <v>201419.25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>
            <v>1245</v>
          </cell>
          <cell r="C38">
            <v>1245</v>
          </cell>
          <cell r="D38">
            <v>1245</v>
          </cell>
          <cell r="E38">
            <v>1245</v>
          </cell>
          <cell r="F38">
            <v>1245</v>
          </cell>
          <cell r="G38">
            <v>1245</v>
          </cell>
          <cell r="H38">
            <v>1245</v>
          </cell>
          <cell r="I38">
            <v>1245</v>
          </cell>
          <cell r="J38">
            <v>1245</v>
          </cell>
          <cell r="K38">
            <v>1245</v>
          </cell>
          <cell r="L38">
            <v>1245</v>
          </cell>
          <cell r="M38">
            <v>1245</v>
          </cell>
        </row>
        <row r="39">
          <cell r="B39">
            <v>814</v>
          </cell>
          <cell r="C39">
            <v>814</v>
          </cell>
          <cell r="D39">
            <v>814</v>
          </cell>
          <cell r="E39">
            <v>814</v>
          </cell>
          <cell r="F39">
            <v>814</v>
          </cell>
          <cell r="G39">
            <v>814</v>
          </cell>
          <cell r="H39">
            <v>814</v>
          </cell>
          <cell r="I39">
            <v>814</v>
          </cell>
          <cell r="J39">
            <v>814</v>
          </cell>
          <cell r="K39">
            <v>814</v>
          </cell>
          <cell r="L39">
            <v>814</v>
          </cell>
          <cell r="M39">
            <v>814</v>
          </cell>
        </row>
        <row r="40">
          <cell r="B40">
            <v>2059</v>
          </cell>
          <cell r="C40">
            <v>2059</v>
          </cell>
          <cell r="D40">
            <v>2059</v>
          </cell>
          <cell r="E40">
            <v>2059</v>
          </cell>
          <cell r="F40">
            <v>2059</v>
          </cell>
          <cell r="G40">
            <v>2059</v>
          </cell>
          <cell r="H40">
            <v>2059</v>
          </cell>
          <cell r="I40">
            <v>2059</v>
          </cell>
          <cell r="J40">
            <v>2059</v>
          </cell>
          <cell r="K40">
            <v>2059</v>
          </cell>
          <cell r="L40">
            <v>2059</v>
          </cell>
          <cell r="M40">
            <v>2059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B42">
            <v>7064</v>
          </cell>
          <cell r="C42">
            <v>6389</v>
          </cell>
          <cell r="D42">
            <v>6889</v>
          </cell>
          <cell r="E42">
            <v>6389</v>
          </cell>
          <cell r="F42">
            <v>6389</v>
          </cell>
          <cell r="G42">
            <v>6389</v>
          </cell>
          <cell r="H42">
            <v>6389</v>
          </cell>
          <cell r="I42">
            <v>6389</v>
          </cell>
          <cell r="J42">
            <v>6389</v>
          </cell>
          <cell r="K42">
            <v>6389</v>
          </cell>
          <cell r="L42">
            <v>6389</v>
          </cell>
          <cell r="M42">
            <v>6389</v>
          </cell>
        </row>
        <row r="43">
          <cell r="B43">
            <v>7064</v>
          </cell>
          <cell r="C43">
            <v>6389</v>
          </cell>
          <cell r="D43">
            <v>6889</v>
          </cell>
          <cell r="E43">
            <v>6389</v>
          </cell>
          <cell r="F43">
            <v>6389</v>
          </cell>
          <cell r="G43">
            <v>6389</v>
          </cell>
          <cell r="H43">
            <v>6389</v>
          </cell>
          <cell r="I43">
            <v>6389</v>
          </cell>
          <cell r="J43">
            <v>6389</v>
          </cell>
          <cell r="K43">
            <v>6389</v>
          </cell>
          <cell r="L43">
            <v>6389</v>
          </cell>
          <cell r="M43">
            <v>6389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>
            <v>1190</v>
          </cell>
          <cell r="C45">
            <v>300</v>
          </cell>
          <cell r="D45">
            <v>4000</v>
          </cell>
          <cell r="E45">
            <v>3950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1400</v>
          </cell>
          <cell r="M45">
            <v>0</v>
          </cell>
        </row>
        <row r="46">
          <cell r="B46">
            <v>4610</v>
          </cell>
          <cell r="C46">
            <v>1010</v>
          </cell>
          <cell r="D46">
            <v>1110</v>
          </cell>
          <cell r="E46">
            <v>1510</v>
          </cell>
          <cell r="F46">
            <v>1010</v>
          </cell>
          <cell r="G46">
            <v>1110</v>
          </cell>
          <cell r="H46">
            <v>5210</v>
          </cell>
          <cell r="I46">
            <v>5630</v>
          </cell>
          <cell r="J46">
            <v>1110</v>
          </cell>
          <cell r="K46">
            <v>1010</v>
          </cell>
          <cell r="L46">
            <v>1010</v>
          </cell>
          <cell r="M46">
            <v>1110</v>
          </cell>
        </row>
        <row r="47">
          <cell r="B47">
            <v>5800</v>
          </cell>
          <cell r="C47">
            <v>1310</v>
          </cell>
          <cell r="D47">
            <v>5110</v>
          </cell>
          <cell r="E47">
            <v>5460</v>
          </cell>
          <cell r="F47">
            <v>1010</v>
          </cell>
          <cell r="G47">
            <v>1110</v>
          </cell>
          <cell r="H47">
            <v>5210</v>
          </cell>
          <cell r="I47">
            <v>5630</v>
          </cell>
          <cell r="J47">
            <v>1110</v>
          </cell>
          <cell r="K47">
            <v>1010</v>
          </cell>
          <cell r="L47">
            <v>2410</v>
          </cell>
          <cell r="M47">
            <v>1110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B49">
            <v>2856.944</v>
          </cell>
          <cell r="C49">
            <v>2963.6</v>
          </cell>
          <cell r="D49">
            <v>3058.1120000000001</v>
          </cell>
          <cell r="E49">
            <v>2961.4</v>
          </cell>
          <cell r="F49">
            <v>3191.6959999999999</v>
          </cell>
          <cell r="G49">
            <v>3183.3360000000002</v>
          </cell>
          <cell r="H49">
            <v>3151.92</v>
          </cell>
          <cell r="I49">
            <v>3033.7359999999999</v>
          </cell>
          <cell r="J49">
            <v>2933.68</v>
          </cell>
          <cell r="K49">
            <v>2848.76</v>
          </cell>
          <cell r="L49">
            <v>2815.672</v>
          </cell>
          <cell r="M49">
            <v>2808.2799999999997</v>
          </cell>
        </row>
        <row r="50">
          <cell r="B50">
            <v>8754.3520000000008</v>
          </cell>
          <cell r="C50">
            <v>9820.8240000000005</v>
          </cell>
          <cell r="D50">
            <v>10765.856</v>
          </cell>
          <cell r="E50">
            <v>9799</v>
          </cell>
          <cell r="F50">
            <v>12101.871999999999</v>
          </cell>
          <cell r="G50">
            <v>12018.712</v>
          </cell>
          <cell r="H50">
            <v>11704.288</v>
          </cell>
          <cell r="I50">
            <v>10522.272000000001</v>
          </cell>
          <cell r="J50">
            <v>9521.5360000000001</v>
          </cell>
          <cell r="K50">
            <v>8672.8639999999996</v>
          </cell>
          <cell r="L50">
            <v>8341.7200000000012</v>
          </cell>
          <cell r="M50">
            <v>8267.6239999999998</v>
          </cell>
        </row>
        <row r="51">
          <cell r="B51">
            <v>750</v>
          </cell>
          <cell r="C51">
            <v>750</v>
          </cell>
          <cell r="D51">
            <v>750</v>
          </cell>
          <cell r="E51">
            <v>750</v>
          </cell>
          <cell r="F51">
            <v>750</v>
          </cell>
          <cell r="G51">
            <v>750</v>
          </cell>
          <cell r="H51">
            <v>750</v>
          </cell>
          <cell r="I51">
            <v>750</v>
          </cell>
          <cell r="J51">
            <v>750</v>
          </cell>
          <cell r="K51">
            <v>750</v>
          </cell>
          <cell r="L51">
            <v>750</v>
          </cell>
          <cell r="M51">
            <v>750</v>
          </cell>
        </row>
        <row r="52">
          <cell r="B52">
            <v>7628.42</v>
          </cell>
          <cell r="C52">
            <v>7628.42</v>
          </cell>
          <cell r="D52">
            <v>7628.42</v>
          </cell>
          <cell r="E52">
            <v>7628.42</v>
          </cell>
          <cell r="F52">
            <v>7628.42</v>
          </cell>
          <cell r="G52">
            <v>7628.42</v>
          </cell>
          <cell r="H52">
            <v>7628.42</v>
          </cell>
          <cell r="I52">
            <v>7628.42</v>
          </cell>
          <cell r="J52">
            <v>7628.42</v>
          </cell>
          <cell r="K52">
            <v>7628.42</v>
          </cell>
          <cell r="L52">
            <v>7628.42</v>
          </cell>
          <cell r="M52">
            <v>8058.42</v>
          </cell>
        </row>
        <row r="53">
          <cell r="B53">
            <v>192</v>
          </cell>
          <cell r="C53">
            <v>192</v>
          </cell>
          <cell r="D53">
            <v>192</v>
          </cell>
          <cell r="E53">
            <v>192</v>
          </cell>
          <cell r="F53">
            <v>192</v>
          </cell>
          <cell r="G53">
            <v>192</v>
          </cell>
          <cell r="H53">
            <v>192</v>
          </cell>
          <cell r="I53">
            <v>192</v>
          </cell>
          <cell r="J53">
            <v>192</v>
          </cell>
          <cell r="K53">
            <v>192</v>
          </cell>
          <cell r="L53">
            <v>192</v>
          </cell>
          <cell r="M53">
            <v>192</v>
          </cell>
        </row>
        <row r="54">
          <cell r="B54">
            <v>1109</v>
          </cell>
          <cell r="C54">
            <v>865</v>
          </cell>
          <cell r="D54">
            <v>865</v>
          </cell>
          <cell r="E54">
            <v>1109</v>
          </cell>
          <cell r="F54">
            <v>865</v>
          </cell>
          <cell r="G54">
            <v>865</v>
          </cell>
          <cell r="H54">
            <v>1109</v>
          </cell>
          <cell r="I54">
            <v>865</v>
          </cell>
          <cell r="J54">
            <v>865</v>
          </cell>
          <cell r="K54">
            <v>1109</v>
          </cell>
          <cell r="L54">
            <v>865</v>
          </cell>
          <cell r="M54">
            <v>865</v>
          </cell>
        </row>
        <row r="55">
          <cell r="B55">
            <v>264</v>
          </cell>
          <cell r="C55">
            <v>264</v>
          </cell>
          <cell r="D55">
            <v>264</v>
          </cell>
          <cell r="E55">
            <v>264</v>
          </cell>
          <cell r="F55">
            <v>264</v>
          </cell>
          <cell r="G55">
            <v>264</v>
          </cell>
          <cell r="H55">
            <v>264</v>
          </cell>
          <cell r="I55">
            <v>264</v>
          </cell>
          <cell r="J55">
            <v>264</v>
          </cell>
          <cell r="K55">
            <v>264</v>
          </cell>
          <cell r="L55">
            <v>264</v>
          </cell>
          <cell r="M55">
            <v>264</v>
          </cell>
        </row>
        <row r="56">
          <cell r="B56">
            <v>21554.71</v>
          </cell>
          <cell r="C56">
            <v>22483.84</v>
          </cell>
          <cell r="D56">
            <v>23523.39</v>
          </cell>
          <cell r="E56">
            <v>22703.82</v>
          </cell>
          <cell r="F56">
            <v>24992.989999999998</v>
          </cell>
          <cell r="G56">
            <v>24901.47</v>
          </cell>
          <cell r="H56">
            <v>24799.63</v>
          </cell>
          <cell r="I56">
            <v>23255.43</v>
          </cell>
          <cell r="J56">
            <v>22154.639999999999</v>
          </cell>
          <cell r="K56">
            <v>21465.040000000001</v>
          </cell>
          <cell r="L56">
            <v>20856.810000000001</v>
          </cell>
          <cell r="M56">
            <v>21205.32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B58" t="str">
            <v>0</v>
          </cell>
          <cell r="C58" t="str">
            <v>0</v>
          </cell>
          <cell r="D58" t="str">
            <v>0</v>
          </cell>
          <cell r="E58">
            <v>1350</v>
          </cell>
          <cell r="F58">
            <v>700</v>
          </cell>
          <cell r="G58" t="str">
            <v>0</v>
          </cell>
          <cell r="H58">
            <v>250</v>
          </cell>
          <cell r="I58" t="str">
            <v>0</v>
          </cell>
          <cell r="J58" t="str">
            <v>0</v>
          </cell>
          <cell r="K58" t="str">
            <v>0</v>
          </cell>
          <cell r="L58">
            <v>1825</v>
          </cell>
          <cell r="M58" t="str">
            <v>0</v>
          </cell>
        </row>
        <row r="59">
          <cell r="B59" t="str">
            <v>0</v>
          </cell>
          <cell r="C59" t="str">
            <v>0</v>
          </cell>
          <cell r="D59" t="str">
            <v>0</v>
          </cell>
          <cell r="E59">
            <v>1350</v>
          </cell>
          <cell r="F59">
            <v>700</v>
          </cell>
          <cell r="G59" t="str">
            <v>0</v>
          </cell>
          <cell r="H59">
            <v>250</v>
          </cell>
          <cell r="I59" t="str">
            <v>0</v>
          </cell>
          <cell r="J59" t="str">
            <v>0</v>
          </cell>
          <cell r="K59" t="str">
            <v>0</v>
          </cell>
          <cell r="L59">
            <v>1825</v>
          </cell>
          <cell r="M59" t="str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>
            <v>55851</v>
          </cell>
          <cell r="C61">
            <v>5851</v>
          </cell>
          <cell r="D61">
            <v>5851</v>
          </cell>
          <cell r="E61">
            <v>55851</v>
          </cell>
          <cell r="F61">
            <v>5851</v>
          </cell>
          <cell r="G61">
            <v>5851</v>
          </cell>
          <cell r="H61">
            <v>55851</v>
          </cell>
          <cell r="I61">
            <v>5851</v>
          </cell>
          <cell r="J61">
            <v>5851</v>
          </cell>
          <cell r="K61">
            <v>55851</v>
          </cell>
          <cell r="L61">
            <v>5851</v>
          </cell>
          <cell r="M61">
            <v>5851</v>
          </cell>
        </row>
        <row r="62">
          <cell r="B62">
            <v>55851</v>
          </cell>
          <cell r="C62">
            <v>5851</v>
          </cell>
          <cell r="D62">
            <v>5851</v>
          </cell>
          <cell r="E62">
            <v>55851</v>
          </cell>
          <cell r="F62">
            <v>5851</v>
          </cell>
          <cell r="G62">
            <v>5851</v>
          </cell>
          <cell r="H62">
            <v>55851</v>
          </cell>
          <cell r="I62">
            <v>5851</v>
          </cell>
          <cell r="J62">
            <v>5851</v>
          </cell>
          <cell r="K62">
            <v>55851</v>
          </cell>
          <cell r="L62">
            <v>5851</v>
          </cell>
          <cell r="M62">
            <v>5851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B64">
            <v>50</v>
          </cell>
          <cell r="C64">
            <v>777</v>
          </cell>
          <cell r="D64">
            <v>50</v>
          </cell>
          <cell r="E64">
            <v>826</v>
          </cell>
          <cell r="F64">
            <v>300</v>
          </cell>
          <cell r="G64">
            <v>50</v>
          </cell>
          <cell r="H64">
            <v>50</v>
          </cell>
          <cell r="I64">
            <v>50</v>
          </cell>
          <cell r="J64">
            <v>691</v>
          </cell>
          <cell r="K64">
            <v>275</v>
          </cell>
          <cell r="L64">
            <v>100</v>
          </cell>
          <cell r="M64">
            <v>5180</v>
          </cell>
        </row>
        <row r="65">
          <cell r="B65" t="str">
            <v>0</v>
          </cell>
          <cell r="C65" t="str">
            <v>0</v>
          </cell>
          <cell r="D65">
            <v>300</v>
          </cell>
          <cell r="E65" t="str">
            <v>0</v>
          </cell>
          <cell r="F65">
            <v>135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</row>
        <row r="66">
          <cell r="B66">
            <v>50</v>
          </cell>
          <cell r="C66">
            <v>777</v>
          </cell>
          <cell r="D66">
            <v>350</v>
          </cell>
          <cell r="E66">
            <v>826</v>
          </cell>
          <cell r="F66">
            <v>435</v>
          </cell>
          <cell r="G66">
            <v>50</v>
          </cell>
          <cell r="H66">
            <v>50</v>
          </cell>
          <cell r="I66">
            <v>50</v>
          </cell>
          <cell r="J66">
            <v>691</v>
          </cell>
          <cell r="K66">
            <v>275</v>
          </cell>
          <cell r="L66">
            <v>100</v>
          </cell>
          <cell r="M66">
            <v>5180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>
            <v>2163</v>
          </cell>
          <cell r="C68">
            <v>2163</v>
          </cell>
          <cell r="D68">
            <v>2263</v>
          </cell>
          <cell r="E68">
            <v>2163</v>
          </cell>
          <cell r="F68">
            <v>2163</v>
          </cell>
          <cell r="G68">
            <v>2163</v>
          </cell>
          <cell r="H68">
            <v>2163</v>
          </cell>
          <cell r="I68">
            <v>2163</v>
          </cell>
          <cell r="J68">
            <v>2163</v>
          </cell>
          <cell r="K68">
            <v>2163</v>
          </cell>
          <cell r="L68">
            <v>2163</v>
          </cell>
          <cell r="M68">
            <v>2186</v>
          </cell>
        </row>
        <row r="69">
          <cell r="B69">
            <v>2163</v>
          </cell>
          <cell r="C69">
            <v>2163</v>
          </cell>
          <cell r="D69">
            <v>2263</v>
          </cell>
          <cell r="E69">
            <v>2163</v>
          </cell>
          <cell r="F69">
            <v>2163</v>
          </cell>
          <cell r="G69">
            <v>2163</v>
          </cell>
          <cell r="H69">
            <v>2163</v>
          </cell>
          <cell r="I69">
            <v>2163</v>
          </cell>
          <cell r="J69">
            <v>2163</v>
          </cell>
          <cell r="K69">
            <v>2163</v>
          </cell>
          <cell r="L69">
            <v>2163</v>
          </cell>
          <cell r="M69">
            <v>2186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>
            <v>20630</v>
          </cell>
          <cell r="C71">
            <v>18615</v>
          </cell>
          <cell r="D71">
            <v>28315</v>
          </cell>
          <cell r="E71">
            <v>21955</v>
          </cell>
          <cell r="F71">
            <v>13280</v>
          </cell>
          <cell r="G71">
            <v>11855</v>
          </cell>
          <cell r="H71">
            <v>22305</v>
          </cell>
          <cell r="I71">
            <v>16475</v>
          </cell>
          <cell r="J71">
            <v>14370</v>
          </cell>
          <cell r="K71">
            <v>22055</v>
          </cell>
          <cell r="L71">
            <v>15280</v>
          </cell>
          <cell r="M71">
            <v>21540</v>
          </cell>
        </row>
        <row r="72">
          <cell r="B72">
            <v>352</v>
          </cell>
          <cell r="C72">
            <v>352</v>
          </cell>
          <cell r="D72">
            <v>352</v>
          </cell>
          <cell r="E72">
            <v>352</v>
          </cell>
          <cell r="F72">
            <v>352</v>
          </cell>
          <cell r="G72">
            <v>352</v>
          </cell>
          <cell r="H72">
            <v>352</v>
          </cell>
          <cell r="I72">
            <v>352</v>
          </cell>
          <cell r="J72">
            <v>352</v>
          </cell>
          <cell r="K72">
            <v>352</v>
          </cell>
          <cell r="L72">
            <v>352</v>
          </cell>
          <cell r="M72">
            <v>352</v>
          </cell>
        </row>
        <row r="73">
          <cell r="B73">
            <v>16543</v>
          </cell>
          <cell r="C73">
            <v>16843</v>
          </cell>
          <cell r="D73">
            <v>15793</v>
          </cell>
          <cell r="E73">
            <v>19943</v>
          </cell>
          <cell r="F73">
            <v>16743</v>
          </cell>
          <cell r="G73">
            <v>16443</v>
          </cell>
          <cell r="H73">
            <v>17993</v>
          </cell>
          <cell r="I73">
            <v>21843</v>
          </cell>
          <cell r="J73">
            <v>17843</v>
          </cell>
          <cell r="K73">
            <v>21093</v>
          </cell>
          <cell r="L73">
            <v>22843</v>
          </cell>
          <cell r="M73">
            <v>16793</v>
          </cell>
        </row>
        <row r="74">
          <cell r="B74">
            <v>13046</v>
          </cell>
          <cell r="C74">
            <v>12166</v>
          </cell>
          <cell r="D74">
            <v>11096</v>
          </cell>
          <cell r="E74">
            <v>12616</v>
          </cell>
          <cell r="F74">
            <v>11416</v>
          </cell>
          <cell r="G74">
            <v>14746</v>
          </cell>
          <cell r="H74">
            <v>14306</v>
          </cell>
          <cell r="I74">
            <v>16726</v>
          </cell>
          <cell r="J74">
            <v>12366</v>
          </cell>
          <cell r="K74">
            <v>12846</v>
          </cell>
          <cell r="L74">
            <v>17146</v>
          </cell>
          <cell r="M74">
            <v>11776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>
            <v>50571</v>
          </cell>
          <cell r="C76">
            <v>47976</v>
          </cell>
          <cell r="D76">
            <v>55556</v>
          </cell>
          <cell r="E76">
            <v>54866</v>
          </cell>
          <cell r="F76">
            <v>41791</v>
          </cell>
          <cell r="G76">
            <v>43396</v>
          </cell>
          <cell r="H76">
            <v>54956</v>
          </cell>
          <cell r="I76">
            <v>55396</v>
          </cell>
          <cell r="J76">
            <v>44931</v>
          </cell>
          <cell r="K76">
            <v>56346</v>
          </cell>
          <cell r="L76">
            <v>55621</v>
          </cell>
          <cell r="M76">
            <v>50461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>
            <v>11866</v>
          </cell>
          <cell r="C78">
            <v>10266</v>
          </cell>
          <cell r="D78">
            <v>10768</v>
          </cell>
          <cell r="E78">
            <v>9941</v>
          </cell>
          <cell r="F78">
            <v>9946</v>
          </cell>
          <cell r="G78">
            <v>9168</v>
          </cell>
          <cell r="H78">
            <v>7766</v>
          </cell>
          <cell r="I78">
            <v>6166</v>
          </cell>
          <cell r="J78">
            <v>22268</v>
          </cell>
          <cell r="K78">
            <v>18166</v>
          </cell>
          <cell r="L78">
            <v>23166</v>
          </cell>
          <cell r="M78">
            <v>9168</v>
          </cell>
        </row>
        <row r="79">
          <cell r="B79" t="str">
            <v>0</v>
          </cell>
          <cell r="C79" t="str">
            <v>0</v>
          </cell>
          <cell r="D79">
            <v>250</v>
          </cell>
          <cell r="E79">
            <v>0</v>
          </cell>
          <cell r="F79">
            <v>0</v>
          </cell>
          <cell r="G79">
            <v>250</v>
          </cell>
          <cell r="H79">
            <v>0</v>
          </cell>
          <cell r="I79">
            <v>0</v>
          </cell>
          <cell r="J79">
            <v>250</v>
          </cell>
          <cell r="K79">
            <v>250</v>
          </cell>
          <cell r="L79">
            <v>0</v>
          </cell>
          <cell r="M79">
            <v>0</v>
          </cell>
        </row>
        <row r="80">
          <cell r="B80" t="str">
            <v>0</v>
          </cell>
          <cell r="C80" t="str">
            <v>0</v>
          </cell>
          <cell r="D80">
            <v>2500</v>
          </cell>
          <cell r="E80">
            <v>0</v>
          </cell>
          <cell r="F80">
            <v>0</v>
          </cell>
          <cell r="G80">
            <v>2500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>
            <v>11866</v>
          </cell>
          <cell r="C81">
            <v>10266</v>
          </cell>
          <cell r="D81">
            <v>13518</v>
          </cell>
          <cell r="E81">
            <v>9941</v>
          </cell>
          <cell r="F81">
            <v>9946</v>
          </cell>
          <cell r="G81">
            <v>11918</v>
          </cell>
          <cell r="H81">
            <v>7766</v>
          </cell>
          <cell r="I81">
            <v>6166</v>
          </cell>
          <cell r="J81">
            <v>22518</v>
          </cell>
          <cell r="K81">
            <v>18416</v>
          </cell>
          <cell r="L81">
            <v>23166</v>
          </cell>
          <cell r="M81">
            <v>9168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>
            <v>110975</v>
          </cell>
          <cell r="C83">
            <v>110975</v>
          </cell>
          <cell r="D83">
            <v>171975</v>
          </cell>
          <cell r="E83">
            <v>110975</v>
          </cell>
          <cell r="F83">
            <v>110975</v>
          </cell>
          <cell r="G83">
            <v>121975</v>
          </cell>
          <cell r="H83">
            <v>110975</v>
          </cell>
          <cell r="I83">
            <v>110975</v>
          </cell>
          <cell r="J83">
            <v>121975</v>
          </cell>
          <cell r="K83">
            <v>110975</v>
          </cell>
          <cell r="L83">
            <v>121975</v>
          </cell>
          <cell r="M83">
            <v>110975</v>
          </cell>
        </row>
        <row r="84">
          <cell r="B84">
            <v>110975</v>
          </cell>
          <cell r="C84">
            <v>110975</v>
          </cell>
          <cell r="D84">
            <v>171975</v>
          </cell>
          <cell r="E84">
            <v>110975</v>
          </cell>
          <cell r="F84">
            <v>110975</v>
          </cell>
          <cell r="G84">
            <v>121975</v>
          </cell>
          <cell r="H84">
            <v>110975</v>
          </cell>
          <cell r="I84">
            <v>110975</v>
          </cell>
          <cell r="J84">
            <v>121975</v>
          </cell>
          <cell r="K84">
            <v>110975</v>
          </cell>
          <cell r="L84">
            <v>121975</v>
          </cell>
          <cell r="M84">
            <v>110975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>
            <v>1091</v>
          </cell>
          <cell r="C86">
            <v>941</v>
          </cell>
          <cell r="D86">
            <v>941</v>
          </cell>
          <cell r="E86">
            <v>941</v>
          </cell>
          <cell r="F86">
            <v>941</v>
          </cell>
          <cell r="G86">
            <v>1236</v>
          </cell>
          <cell r="H86">
            <v>941</v>
          </cell>
          <cell r="I86">
            <v>941</v>
          </cell>
          <cell r="J86">
            <v>941</v>
          </cell>
          <cell r="K86">
            <v>1091</v>
          </cell>
          <cell r="L86">
            <v>941</v>
          </cell>
          <cell r="M86">
            <v>941</v>
          </cell>
        </row>
        <row r="87">
          <cell r="B87">
            <v>1091</v>
          </cell>
          <cell r="C87">
            <v>941</v>
          </cell>
          <cell r="D87">
            <v>941</v>
          </cell>
          <cell r="E87">
            <v>941</v>
          </cell>
          <cell r="F87">
            <v>941</v>
          </cell>
          <cell r="G87">
            <v>1236</v>
          </cell>
          <cell r="H87">
            <v>941</v>
          </cell>
          <cell r="I87">
            <v>941</v>
          </cell>
          <cell r="J87">
            <v>941</v>
          </cell>
          <cell r="K87">
            <v>1091</v>
          </cell>
          <cell r="L87">
            <v>941</v>
          </cell>
          <cell r="M87">
            <v>941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B89">
            <v>4290022.42</v>
          </cell>
          <cell r="C89">
            <v>4100092.34</v>
          </cell>
          <cell r="D89">
            <v>4469998.9999999991</v>
          </cell>
          <cell r="E89">
            <v>4111676.4</v>
          </cell>
          <cell r="F89">
            <v>4042121.9700000007</v>
          </cell>
          <cell r="G89">
            <v>4398143.05</v>
          </cell>
          <cell r="H89">
            <v>4121337.81</v>
          </cell>
          <cell r="I89">
            <v>4292005.7300000004</v>
          </cell>
          <cell r="J89">
            <v>4239140.2300000004</v>
          </cell>
          <cell r="K89">
            <v>4224786.16</v>
          </cell>
          <cell r="L89">
            <v>4389294.83</v>
          </cell>
          <cell r="M89">
            <v>4200956.629999999</v>
          </cell>
        </row>
      </sheetData>
      <sheetData sheetId="3">
        <row r="10">
          <cell r="B10">
            <v>405326.37000000005</v>
          </cell>
          <cell r="C10">
            <v>389029.55000000005</v>
          </cell>
          <cell r="D10">
            <v>421623.19000000012</v>
          </cell>
          <cell r="E10">
            <v>389029.55000000005</v>
          </cell>
          <cell r="F10">
            <v>389029.55000000005</v>
          </cell>
          <cell r="G10">
            <v>421623.19000000012</v>
          </cell>
          <cell r="H10">
            <v>389029.55000000005</v>
          </cell>
          <cell r="I10">
            <v>405326.37000000005</v>
          </cell>
          <cell r="J10">
            <v>405326.37000000005</v>
          </cell>
          <cell r="K10">
            <v>389029.55000000005</v>
          </cell>
          <cell r="L10">
            <v>421623.19000000012</v>
          </cell>
          <cell r="M10">
            <v>405326.37000000005</v>
          </cell>
        </row>
        <row r="11">
          <cell r="B11">
            <v>544025.12000000011</v>
          </cell>
          <cell r="C11">
            <v>520604.38000000006</v>
          </cell>
          <cell r="D11">
            <v>567445.80999999982</v>
          </cell>
          <cell r="E11">
            <v>520604.38000000006</v>
          </cell>
          <cell r="F11">
            <v>520604.38000000006</v>
          </cell>
          <cell r="G11">
            <v>567445.80999999982</v>
          </cell>
          <cell r="H11">
            <v>520604.38000000006</v>
          </cell>
          <cell r="I11">
            <v>544025.12000000011</v>
          </cell>
          <cell r="J11">
            <v>544025.12000000011</v>
          </cell>
          <cell r="K11">
            <v>520604.38000000006</v>
          </cell>
          <cell r="L11">
            <v>567445.80999999982</v>
          </cell>
          <cell r="M11">
            <v>544025.12000000011</v>
          </cell>
        </row>
        <row r="12">
          <cell r="B12">
            <v>-544025.12000000011</v>
          </cell>
          <cell r="C12">
            <v>-520604.38000000006</v>
          </cell>
          <cell r="D12">
            <v>-567445.80999999982</v>
          </cell>
          <cell r="E12">
            <v>-520604.38000000006</v>
          </cell>
          <cell r="F12">
            <v>-520604.38000000006</v>
          </cell>
          <cell r="G12">
            <v>-567445.80999999982</v>
          </cell>
          <cell r="H12">
            <v>-520604.38000000006</v>
          </cell>
          <cell r="I12">
            <v>-544025.12000000011</v>
          </cell>
          <cell r="J12">
            <v>-544025.12000000011</v>
          </cell>
          <cell r="K12">
            <v>-520604.38000000006</v>
          </cell>
          <cell r="L12">
            <v>-567445.80999999982</v>
          </cell>
          <cell r="M12">
            <v>-544025.12000000011</v>
          </cell>
        </row>
        <row r="13">
          <cell r="B13">
            <v>405326.37000000011</v>
          </cell>
          <cell r="C13">
            <v>389029.5500000001</v>
          </cell>
          <cell r="D13">
            <v>421623.19000000018</v>
          </cell>
          <cell r="E13">
            <v>389029.5500000001</v>
          </cell>
          <cell r="F13">
            <v>389029.5500000001</v>
          </cell>
          <cell r="G13">
            <v>421623.19000000018</v>
          </cell>
          <cell r="H13">
            <v>389029.5500000001</v>
          </cell>
          <cell r="I13">
            <v>405326.37000000011</v>
          </cell>
          <cell r="J13">
            <v>405326.37000000011</v>
          </cell>
          <cell r="K13">
            <v>389029.5500000001</v>
          </cell>
          <cell r="L13">
            <v>421623.19000000018</v>
          </cell>
          <cell r="M13">
            <v>405326.37000000011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35667.5</v>
          </cell>
          <cell r="C15">
            <v>34233.449999999997</v>
          </cell>
          <cell r="D15">
            <v>37101.57</v>
          </cell>
          <cell r="E15">
            <v>34233.449999999997</v>
          </cell>
          <cell r="F15">
            <v>34233.449999999997</v>
          </cell>
          <cell r="G15">
            <v>37101.57</v>
          </cell>
          <cell r="H15">
            <v>34233.449999999997</v>
          </cell>
          <cell r="I15">
            <v>35667.5</v>
          </cell>
          <cell r="J15">
            <v>35667.5</v>
          </cell>
          <cell r="K15">
            <v>34233.449999999997</v>
          </cell>
          <cell r="L15">
            <v>37101.57</v>
          </cell>
          <cell r="M15">
            <v>35667.5</v>
          </cell>
        </row>
        <row r="16">
          <cell r="B16">
            <v>21736.840000000004</v>
          </cell>
          <cell r="C16">
            <v>20862.860000000004</v>
          </cell>
          <cell r="D16">
            <v>22610.810000000005</v>
          </cell>
          <cell r="E16">
            <v>20862.860000000004</v>
          </cell>
          <cell r="F16">
            <v>20862.860000000004</v>
          </cell>
          <cell r="G16">
            <v>22610.810000000005</v>
          </cell>
          <cell r="H16">
            <v>20862.860000000004</v>
          </cell>
          <cell r="I16">
            <v>21736.840000000004</v>
          </cell>
          <cell r="J16">
            <v>21736.840000000004</v>
          </cell>
          <cell r="K16">
            <v>20862.860000000004</v>
          </cell>
          <cell r="L16">
            <v>22610.810000000005</v>
          </cell>
          <cell r="M16">
            <v>21736.840000000004</v>
          </cell>
        </row>
        <row r="17">
          <cell r="B17">
            <v>75492.460000000006</v>
          </cell>
          <cell r="C17">
            <v>72457.119999999995</v>
          </cell>
          <cell r="D17">
            <v>78527.739999999991</v>
          </cell>
          <cell r="E17">
            <v>72457.119999999995</v>
          </cell>
          <cell r="F17">
            <v>72457.119999999995</v>
          </cell>
          <cell r="G17">
            <v>78527.739999999991</v>
          </cell>
          <cell r="H17">
            <v>72457.119999999995</v>
          </cell>
          <cell r="I17">
            <v>75492.460000000006</v>
          </cell>
          <cell r="J17">
            <v>75492.460000000006</v>
          </cell>
          <cell r="K17">
            <v>72457.119999999995</v>
          </cell>
          <cell r="L17">
            <v>78527.739999999991</v>
          </cell>
          <cell r="M17">
            <v>75492.460000000006</v>
          </cell>
        </row>
        <row r="18">
          <cell r="B18">
            <v>16790.649999999998</v>
          </cell>
          <cell r="C18">
            <v>16115.52</v>
          </cell>
          <cell r="D18">
            <v>17465.71</v>
          </cell>
          <cell r="E18">
            <v>16115.52</v>
          </cell>
          <cell r="F18">
            <v>16115.52</v>
          </cell>
          <cell r="G18">
            <v>17465.71</v>
          </cell>
          <cell r="H18">
            <v>16115.52</v>
          </cell>
          <cell r="I18">
            <v>16790.649999999998</v>
          </cell>
          <cell r="J18">
            <v>16790.649999999998</v>
          </cell>
          <cell r="K18">
            <v>16115.52</v>
          </cell>
          <cell r="L18">
            <v>17465.71</v>
          </cell>
          <cell r="M18">
            <v>16790.649999999998</v>
          </cell>
        </row>
        <row r="19">
          <cell r="B19">
            <v>486.40999999999997</v>
          </cell>
          <cell r="C19">
            <v>466.83999999999992</v>
          </cell>
          <cell r="D19">
            <v>505.95</v>
          </cell>
          <cell r="E19">
            <v>466.83999999999992</v>
          </cell>
          <cell r="F19">
            <v>466.83999999999992</v>
          </cell>
          <cell r="G19">
            <v>505.95</v>
          </cell>
          <cell r="H19">
            <v>466.83999999999992</v>
          </cell>
          <cell r="I19">
            <v>486.40999999999997</v>
          </cell>
          <cell r="J19">
            <v>486.40999999999997</v>
          </cell>
          <cell r="K19">
            <v>466.83999999999992</v>
          </cell>
          <cell r="L19">
            <v>505.95</v>
          </cell>
          <cell r="M19">
            <v>486.40999999999997</v>
          </cell>
        </row>
        <row r="20">
          <cell r="B20">
            <v>1641.58</v>
          </cell>
          <cell r="C20">
            <v>1575.5800000000002</v>
          </cell>
          <cell r="D20">
            <v>1707.5699999999997</v>
          </cell>
          <cell r="E20">
            <v>1575.5800000000002</v>
          </cell>
          <cell r="F20">
            <v>1575.5800000000002</v>
          </cell>
          <cell r="G20">
            <v>1707.5699999999997</v>
          </cell>
          <cell r="H20">
            <v>1575.5800000000002</v>
          </cell>
          <cell r="I20">
            <v>1641.58</v>
          </cell>
          <cell r="J20">
            <v>1641.58</v>
          </cell>
          <cell r="K20">
            <v>1575.5800000000002</v>
          </cell>
          <cell r="L20">
            <v>1707.5699999999997</v>
          </cell>
          <cell r="M20">
            <v>1641.58</v>
          </cell>
        </row>
        <row r="21">
          <cell r="B21">
            <v>2149.84</v>
          </cell>
          <cell r="C21">
            <v>2063.41</v>
          </cell>
          <cell r="D21">
            <v>2236.2800000000002</v>
          </cell>
          <cell r="E21">
            <v>2063.41</v>
          </cell>
          <cell r="F21">
            <v>2063.41</v>
          </cell>
          <cell r="G21">
            <v>2236.2800000000002</v>
          </cell>
          <cell r="H21">
            <v>2063.41</v>
          </cell>
          <cell r="I21">
            <v>2149.84</v>
          </cell>
          <cell r="J21">
            <v>2149.84</v>
          </cell>
          <cell r="K21">
            <v>2063.41</v>
          </cell>
          <cell r="L21">
            <v>2236.2800000000002</v>
          </cell>
          <cell r="M21">
            <v>2149.84</v>
          </cell>
        </row>
        <row r="22">
          <cell r="B22">
            <v>3096.6799999999994</v>
          </cell>
          <cell r="C22">
            <v>2972.1800000000003</v>
          </cell>
          <cell r="D22">
            <v>3221.2</v>
          </cell>
          <cell r="E22">
            <v>2972.1800000000003</v>
          </cell>
          <cell r="F22">
            <v>2972.1800000000003</v>
          </cell>
          <cell r="G22">
            <v>3221.2</v>
          </cell>
          <cell r="H22">
            <v>2972.1800000000003</v>
          </cell>
          <cell r="I22">
            <v>3096.6799999999994</v>
          </cell>
          <cell r="J22">
            <v>3096.6799999999994</v>
          </cell>
          <cell r="K22">
            <v>2972.1800000000003</v>
          </cell>
          <cell r="L22">
            <v>3221.2</v>
          </cell>
          <cell r="M22">
            <v>3096.6799999999994</v>
          </cell>
        </row>
        <row r="23">
          <cell r="B23">
            <v>157061.96</v>
          </cell>
          <cell r="C23">
            <v>150746.95999999996</v>
          </cell>
          <cell r="D23">
            <v>163376.83000000002</v>
          </cell>
          <cell r="E23">
            <v>150746.95999999996</v>
          </cell>
          <cell r="F23">
            <v>150746.95999999996</v>
          </cell>
          <cell r="G23">
            <v>163376.83000000002</v>
          </cell>
          <cell r="H23">
            <v>150746.95999999996</v>
          </cell>
          <cell r="I23">
            <v>157061.96</v>
          </cell>
          <cell r="J23">
            <v>157061.96</v>
          </cell>
          <cell r="K23">
            <v>150746.95999999996</v>
          </cell>
          <cell r="L23">
            <v>163376.83000000002</v>
          </cell>
          <cell r="M23">
            <v>157061.96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0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</row>
        <row r="26">
          <cell r="B26">
            <v>13948</v>
          </cell>
          <cell r="C26">
            <v>16898</v>
          </cell>
          <cell r="D26">
            <v>20654</v>
          </cell>
          <cell r="E26">
            <v>14987</v>
          </cell>
          <cell r="F26">
            <v>6834</v>
          </cell>
          <cell r="G26">
            <v>4491</v>
          </cell>
          <cell r="H26">
            <v>4406</v>
          </cell>
          <cell r="I26">
            <v>4757</v>
          </cell>
          <cell r="J26">
            <v>4006</v>
          </cell>
          <cell r="K26">
            <v>3072</v>
          </cell>
          <cell r="L26">
            <v>3278</v>
          </cell>
          <cell r="M26">
            <v>3322</v>
          </cell>
        </row>
        <row r="27">
          <cell r="B27">
            <v>-7249</v>
          </cell>
          <cell r="C27">
            <v>-8906</v>
          </cell>
          <cell r="D27">
            <v>-11507</v>
          </cell>
          <cell r="E27">
            <v>-8890</v>
          </cell>
          <cell r="F27">
            <v>-4270</v>
          </cell>
          <cell r="G27">
            <v>-2790</v>
          </cell>
          <cell r="H27">
            <v>-2712</v>
          </cell>
          <cell r="I27">
            <v>-2951</v>
          </cell>
          <cell r="J27">
            <v>-2487</v>
          </cell>
          <cell r="K27">
            <v>-1888</v>
          </cell>
          <cell r="L27">
            <v>-2032</v>
          </cell>
          <cell r="M27">
            <v>-2054</v>
          </cell>
        </row>
        <row r="28">
          <cell r="B28">
            <v>3464.76</v>
          </cell>
          <cell r="C28">
            <v>3195</v>
          </cell>
          <cell r="D28">
            <v>3195</v>
          </cell>
          <cell r="E28">
            <v>3195</v>
          </cell>
          <cell r="F28">
            <v>3464.76</v>
          </cell>
          <cell r="G28">
            <v>3195</v>
          </cell>
          <cell r="H28">
            <v>3195</v>
          </cell>
          <cell r="I28">
            <v>3195</v>
          </cell>
          <cell r="J28">
            <v>3463.8</v>
          </cell>
          <cell r="K28">
            <v>3195</v>
          </cell>
          <cell r="L28">
            <v>3468.6</v>
          </cell>
          <cell r="M28">
            <v>3210</v>
          </cell>
        </row>
        <row r="29">
          <cell r="B29">
            <v>10163.76</v>
          </cell>
          <cell r="C29">
            <v>11187</v>
          </cell>
          <cell r="D29">
            <v>12342</v>
          </cell>
          <cell r="E29">
            <v>9292</v>
          </cell>
          <cell r="F29">
            <v>6028.76</v>
          </cell>
          <cell r="G29">
            <v>4896</v>
          </cell>
          <cell r="H29">
            <v>4889</v>
          </cell>
          <cell r="I29">
            <v>5001</v>
          </cell>
          <cell r="J29">
            <v>4982.8</v>
          </cell>
          <cell r="K29">
            <v>4379</v>
          </cell>
          <cell r="L29">
            <v>4714.6000000000004</v>
          </cell>
          <cell r="M29">
            <v>4478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>
            <v>83</v>
          </cell>
          <cell r="C31">
            <v>83</v>
          </cell>
          <cell r="D31">
            <v>83</v>
          </cell>
          <cell r="E31">
            <v>83</v>
          </cell>
          <cell r="F31">
            <v>83</v>
          </cell>
          <cell r="G31">
            <v>83</v>
          </cell>
          <cell r="H31">
            <v>83</v>
          </cell>
          <cell r="I31">
            <v>83</v>
          </cell>
          <cell r="J31">
            <v>83</v>
          </cell>
          <cell r="K31">
            <v>83</v>
          </cell>
          <cell r="L31">
            <v>83</v>
          </cell>
          <cell r="M31">
            <v>87</v>
          </cell>
        </row>
        <row r="32">
          <cell r="B32">
            <v>-47</v>
          </cell>
          <cell r="C32">
            <v>-47</v>
          </cell>
          <cell r="D32">
            <v>-47</v>
          </cell>
          <cell r="E32">
            <v>-47</v>
          </cell>
          <cell r="F32">
            <v>-47</v>
          </cell>
          <cell r="G32">
            <v>-47</v>
          </cell>
          <cell r="H32">
            <v>-47</v>
          </cell>
          <cell r="I32">
            <v>-47</v>
          </cell>
          <cell r="J32">
            <v>-47</v>
          </cell>
          <cell r="K32">
            <v>-47</v>
          </cell>
          <cell r="L32">
            <v>-47</v>
          </cell>
          <cell r="M32">
            <v>-50</v>
          </cell>
        </row>
        <row r="33">
          <cell r="B33">
            <v>683</v>
          </cell>
          <cell r="C33">
            <v>683</v>
          </cell>
          <cell r="D33">
            <v>683</v>
          </cell>
          <cell r="E33">
            <v>683</v>
          </cell>
          <cell r="F33">
            <v>683</v>
          </cell>
          <cell r="G33">
            <v>683</v>
          </cell>
          <cell r="H33">
            <v>683</v>
          </cell>
          <cell r="I33">
            <v>683</v>
          </cell>
          <cell r="J33">
            <v>683</v>
          </cell>
          <cell r="K33">
            <v>683</v>
          </cell>
          <cell r="L33">
            <v>683</v>
          </cell>
          <cell r="M33">
            <v>687</v>
          </cell>
        </row>
        <row r="34">
          <cell r="B34">
            <v>719</v>
          </cell>
          <cell r="C34">
            <v>719</v>
          </cell>
          <cell r="D34">
            <v>719</v>
          </cell>
          <cell r="E34">
            <v>719</v>
          </cell>
          <cell r="F34">
            <v>719</v>
          </cell>
          <cell r="G34">
            <v>719</v>
          </cell>
          <cell r="H34">
            <v>719</v>
          </cell>
          <cell r="I34">
            <v>719</v>
          </cell>
          <cell r="J34">
            <v>719</v>
          </cell>
          <cell r="K34">
            <v>719</v>
          </cell>
          <cell r="L34">
            <v>719</v>
          </cell>
          <cell r="M34">
            <v>724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-41286</v>
          </cell>
          <cell r="C36">
            <v>-41220</v>
          </cell>
          <cell r="D36">
            <v>-41349</v>
          </cell>
          <cell r="E36">
            <v>-41220</v>
          </cell>
          <cell r="F36">
            <v>-41220</v>
          </cell>
          <cell r="G36">
            <v>-41349</v>
          </cell>
          <cell r="H36">
            <v>-41220</v>
          </cell>
          <cell r="I36">
            <v>-41286</v>
          </cell>
          <cell r="J36">
            <v>-41286</v>
          </cell>
          <cell r="K36">
            <v>-40509</v>
          </cell>
          <cell r="L36">
            <v>-40638</v>
          </cell>
          <cell r="M36">
            <v>-40582</v>
          </cell>
        </row>
        <row r="37">
          <cell r="B37">
            <v>70829.679999999993</v>
          </cell>
          <cell r="C37">
            <v>70829.679999999993</v>
          </cell>
          <cell r="D37">
            <v>70829.679999999993</v>
          </cell>
          <cell r="E37">
            <v>70829.679999999993</v>
          </cell>
          <cell r="F37">
            <v>70829.679999999993</v>
          </cell>
          <cell r="G37">
            <v>70829.679999999993</v>
          </cell>
          <cell r="H37">
            <v>70829.679999999993</v>
          </cell>
          <cell r="I37">
            <v>70829.679999999993</v>
          </cell>
          <cell r="J37">
            <v>70829.679999999993</v>
          </cell>
          <cell r="K37">
            <v>69662.679999999993</v>
          </cell>
          <cell r="L37">
            <v>69662.679999999993</v>
          </cell>
          <cell r="M37">
            <v>69670.320000000007</v>
          </cell>
        </row>
        <row r="38">
          <cell r="B38">
            <v>18575</v>
          </cell>
          <cell r="C38">
            <v>19371</v>
          </cell>
          <cell r="D38">
            <v>27767</v>
          </cell>
          <cell r="E38">
            <v>23648</v>
          </cell>
          <cell r="F38">
            <v>28411</v>
          </cell>
          <cell r="G38">
            <v>17695</v>
          </cell>
          <cell r="H38">
            <v>22667</v>
          </cell>
          <cell r="I38">
            <v>24400</v>
          </cell>
          <cell r="J38">
            <v>21595</v>
          </cell>
          <cell r="K38">
            <v>21336</v>
          </cell>
          <cell r="L38">
            <v>17858</v>
          </cell>
          <cell r="M38">
            <v>32336</v>
          </cell>
        </row>
        <row r="39">
          <cell r="B39">
            <v>21618.12</v>
          </cell>
          <cell r="C39">
            <v>18316.12</v>
          </cell>
          <cell r="D39">
            <v>18818.12</v>
          </cell>
          <cell r="E39">
            <v>18458.12</v>
          </cell>
          <cell r="F39">
            <v>17825.12</v>
          </cell>
          <cell r="G39">
            <v>19143.12</v>
          </cell>
          <cell r="H39">
            <v>19208.12</v>
          </cell>
          <cell r="I39">
            <v>18571.12</v>
          </cell>
          <cell r="J39">
            <v>19074.12</v>
          </cell>
          <cell r="K39">
            <v>20307.12</v>
          </cell>
          <cell r="L39">
            <v>19781.12</v>
          </cell>
          <cell r="M39">
            <v>16775.12</v>
          </cell>
        </row>
        <row r="40">
          <cell r="B40" t="str">
            <v>0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</row>
        <row r="41">
          <cell r="B41">
            <v>-23235</v>
          </cell>
          <cell r="C41">
            <v>-21634</v>
          </cell>
          <cell r="D41">
            <v>-27275</v>
          </cell>
          <cell r="E41">
            <v>-24405</v>
          </cell>
          <cell r="F41">
            <v>-26977</v>
          </cell>
          <cell r="G41">
            <v>-21214</v>
          </cell>
          <cell r="H41">
            <v>-24188</v>
          </cell>
          <cell r="I41">
            <v>-24982</v>
          </cell>
          <cell r="J41">
            <v>-23525</v>
          </cell>
          <cell r="K41">
            <v>-24101</v>
          </cell>
          <cell r="L41">
            <v>-21681</v>
          </cell>
          <cell r="M41">
            <v>-28784</v>
          </cell>
        </row>
        <row r="42">
          <cell r="B42">
            <v>46501.799999999988</v>
          </cell>
          <cell r="C42">
            <v>45662.799999999988</v>
          </cell>
          <cell r="D42">
            <v>48790.799999999988</v>
          </cell>
          <cell r="E42">
            <v>47310.799999999988</v>
          </cell>
          <cell r="F42">
            <v>48868.799999999988</v>
          </cell>
          <cell r="G42">
            <v>45104.799999999988</v>
          </cell>
          <cell r="H42">
            <v>47296.799999999988</v>
          </cell>
          <cell r="I42">
            <v>47532.799999999988</v>
          </cell>
          <cell r="J42">
            <v>46687.799999999988</v>
          </cell>
          <cell r="K42">
            <v>46695.799999999988</v>
          </cell>
          <cell r="L42">
            <v>44982.799999999988</v>
          </cell>
          <cell r="M42">
            <v>49415.44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0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</row>
        <row r="45">
          <cell r="B45">
            <v>94296.320000000007</v>
          </cell>
          <cell r="C45">
            <v>94296.320000000007</v>
          </cell>
          <cell r="D45">
            <v>94296.320000000007</v>
          </cell>
          <cell r="E45">
            <v>94296.320000000007</v>
          </cell>
          <cell r="F45">
            <v>94296.320000000007</v>
          </cell>
          <cell r="G45">
            <v>94296.320000000007</v>
          </cell>
          <cell r="H45">
            <v>97392.6</v>
          </cell>
          <cell r="I45">
            <v>97392.6</v>
          </cell>
          <cell r="J45">
            <v>97392.6</v>
          </cell>
          <cell r="K45">
            <v>97392.6</v>
          </cell>
          <cell r="L45">
            <v>97392.6</v>
          </cell>
          <cell r="M45">
            <v>97392.6</v>
          </cell>
        </row>
        <row r="46">
          <cell r="B46">
            <v>-118045</v>
          </cell>
          <cell r="C46">
            <v>-111364</v>
          </cell>
          <cell r="D46">
            <v>-115120</v>
          </cell>
          <cell r="E46">
            <v>-112451</v>
          </cell>
          <cell r="F46">
            <v>-106075</v>
          </cell>
          <cell r="G46">
            <v>-111260</v>
          </cell>
          <cell r="H46">
            <v>-121413</v>
          </cell>
          <cell r="I46">
            <v>-113929</v>
          </cell>
          <cell r="J46">
            <v>-114168</v>
          </cell>
          <cell r="K46">
            <v>-118310</v>
          </cell>
          <cell r="L46">
            <v>-117037</v>
          </cell>
          <cell r="M46">
            <v>-120146</v>
          </cell>
        </row>
        <row r="47">
          <cell r="B47">
            <v>113270.44</v>
          </cell>
          <cell r="C47">
            <v>101203.44</v>
          </cell>
          <cell r="D47">
            <v>105629.44</v>
          </cell>
          <cell r="E47">
            <v>101688.44</v>
          </cell>
          <cell r="F47">
            <v>91783.44</v>
          </cell>
          <cell r="G47">
            <v>104540.44</v>
          </cell>
          <cell r="H47">
            <v>122607.44</v>
          </cell>
          <cell r="I47">
            <v>101519.44</v>
          </cell>
          <cell r="J47">
            <v>103245.44</v>
          </cell>
          <cell r="K47">
            <v>113654.44</v>
          </cell>
          <cell r="L47">
            <v>109490.44</v>
          </cell>
          <cell r="M47">
            <v>111788.6</v>
          </cell>
        </row>
        <row r="48">
          <cell r="B48">
            <v>38907</v>
          </cell>
          <cell r="C48">
            <v>38907</v>
          </cell>
          <cell r="D48">
            <v>38907</v>
          </cell>
          <cell r="E48">
            <v>38907</v>
          </cell>
          <cell r="F48">
            <v>38907</v>
          </cell>
          <cell r="G48">
            <v>38907</v>
          </cell>
          <cell r="H48">
            <v>39057</v>
          </cell>
          <cell r="I48">
            <v>39057</v>
          </cell>
          <cell r="J48">
            <v>39057</v>
          </cell>
          <cell r="K48">
            <v>39057</v>
          </cell>
          <cell r="L48">
            <v>39057</v>
          </cell>
          <cell r="M48">
            <v>39076</v>
          </cell>
        </row>
        <row r="49">
          <cell r="B49">
            <v>16128</v>
          </cell>
          <cell r="C49">
            <v>10261</v>
          </cell>
          <cell r="D49">
            <v>10483</v>
          </cell>
          <cell r="E49">
            <v>12988</v>
          </cell>
          <cell r="F49">
            <v>11041</v>
          </cell>
          <cell r="G49">
            <v>10754</v>
          </cell>
          <cell r="H49">
            <v>13166</v>
          </cell>
          <cell r="I49">
            <v>11520</v>
          </cell>
          <cell r="J49">
            <v>12253</v>
          </cell>
          <cell r="K49">
            <v>11080</v>
          </cell>
          <cell r="L49">
            <v>12333</v>
          </cell>
          <cell r="M49">
            <v>15758</v>
          </cell>
        </row>
        <row r="50">
          <cell r="B50">
            <v>-53935</v>
          </cell>
          <cell r="C50">
            <v>-48185</v>
          </cell>
          <cell r="D50">
            <v>-48402</v>
          </cell>
          <cell r="E50">
            <v>-50858</v>
          </cell>
          <cell r="F50">
            <v>-48949</v>
          </cell>
          <cell r="G50">
            <v>-48668</v>
          </cell>
          <cell r="H50">
            <v>-51179</v>
          </cell>
          <cell r="I50">
            <v>-49565</v>
          </cell>
          <cell r="J50">
            <v>-50284</v>
          </cell>
          <cell r="K50">
            <v>-49134</v>
          </cell>
          <cell r="L50">
            <v>-50363</v>
          </cell>
          <cell r="M50">
            <v>-53738</v>
          </cell>
        </row>
        <row r="51">
          <cell r="B51">
            <v>90621.760000000009</v>
          </cell>
          <cell r="C51">
            <v>85118.760000000009</v>
          </cell>
          <cell r="D51">
            <v>85793.760000000009</v>
          </cell>
          <cell r="E51">
            <v>84570.760000000009</v>
          </cell>
          <cell r="F51">
            <v>81003.760000000009</v>
          </cell>
          <cell r="G51">
            <v>88569.760000000009</v>
          </cell>
          <cell r="H51">
            <v>99631.040000000008</v>
          </cell>
          <cell r="I51">
            <v>85995.040000000008</v>
          </cell>
          <cell r="J51">
            <v>87496.040000000008</v>
          </cell>
          <cell r="K51">
            <v>93740.040000000008</v>
          </cell>
          <cell r="L51">
            <v>90873.040000000008</v>
          </cell>
          <cell r="M51">
            <v>90131.200000000012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>
            <v>11577</v>
          </cell>
          <cell r="C53">
            <v>11577</v>
          </cell>
          <cell r="D53">
            <v>11577</v>
          </cell>
          <cell r="E53">
            <v>11577</v>
          </cell>
          <cell r="F53">
            <v>11577</v>
          </cell>
          <cell r="G53">
            <v>11577</v>
          </cell>
          <cell r="H53">
            <v>11577</v>
          </cell>
          <cell r="I53">
            <v>11577</v>
          </cell>
          <cell r="J53">
            <v>11577</v>
          </cell>
          <cell r="K53">
            <v>11577</v>
          </cell>
          <cell r="L53">
            <v>11577</v>
          </cell>
          <cell r="M53">
            <v>11562</v>
          </cell>
        </row>
        <row r="54">
          <cell r="B54">
            <v>2315.4</v>
          </cell>
          <cell r="C54">
            <v>2315.4</v>
          </cell>
          <cell r="D54">
            <v>2315.4</v>
          </cell>
          <cell r="E54">
            <v>2315.4</v>
          </cell>
          <cell r="F54">
            <v>2315.4</v>
          </cell>
          <cell r="G54">
            <v>2315.4</v>
          </cell>
          <cell r="H54">
            <v>2315.4</v>
          </cell>
          <cell r="I54">
            <v>2315.4</v>
          </cell>
          <cell r="J54">
            <v>2315.4</v>
          </cell>
          <cell r="K54">
            <v>2315.4</v>
          </cell>
          <cell r="L54">
            <v>2315.4</v>
          </cell>
          <cell r="M54">
            <v>2312.3999999999996</v>
          </cell>
        </row>
        <row r="55">
          <cell r="B55">
            <v>31217.040000000001</v>
          </cell>
          <cell r="C55">
            <v>30971.8</v>
          </cell>
          <cell r="D55">
            <v>34945.040000000001</v>
          </cell>
          <cell r="E55">
            <v>30948.04</v>
          </cell>
          <cell r="F55">
            <v>41116.04</v>
          </cell>
          <cell r="G55">
            <v>29829.040000000001</v>
          </cell>
          <cell r="H55">
            <v>32590</v>
          </cell>
          <cell r="I55">
            <v>30738.04</v>
          </cell>
          <cell r="J55">
            <v>45640.04</v>
          </cell>
          <cell r="K55">
            <v>46001.04</v>
          </cell>
          <cell r="L55">
            <v>34721.040000000001</v>
          </cell>
          <cell r="M55">
            <v>36653.040000000001</v>
          </cell>
        </row>
        <row r="56">
          <cell r="B56">
            <v>8770.98</v>
          </cell>
          <cell r="C56">
            <v>9263.98</v>
          </cell>
          <cell r="D56">
            <v>8726.98</v>
          </cell>
          <cell r="E56">
            <v>9070.98</v>
          </cell>
          <cell r="F56">
            <v>8539.98</v>
          </cell>
          <cell r="G56">
            <v>11807.98</v>
          </cell>
          <cell r="H56">
            <v>10119.98</v>
          </cell>
          <cell r="I56">
            <v>9349.98</v>
          </cell>
          <cell r="J56">
            <v>10497.98</v>
          </cell>
          <cell r="K56">
            <v>9780.98</v>
          </cell>
          <cell r="L56">
            <v>9907.98</v>
          </cell>
          <cell r="M56">
            <v>10651.92</v>
          </cell>
        </row>
        <row r="57">
          <cell r="B57">
            <v>53880.42</v>
          </cell>
          <cell r="C57">
            <v>54128.179999999993</v>
          </cell>
          <cell r="D57">
            <v>57564.42</v>
          </cell>
          <cell r="E57">
            <v>53911.42</v>
          </cell>
          <cell r="F57">
            <v>63548.42</v>
          </cell>
          <cell r="G57">
            <v>55529.42</v>
          </cell>
          <cell r="H57">
            <v>56602.380000000005</v>
          </cell>
          <cell r="I57">
            <v>53980.42</v>
          </cell>
          <cell r="J57">
            <v>70030.42</v>
          </cell>
          <cell r="K57">
            <v>69674.42</v>
          </cell>
          <cell r="L57">
            <v>58521.42</v>
          </cell>
          <cell r="M57">
            <v>61179.360000000001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</row>
        <row r="60"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</row>
        <row r="61"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>
            <v>292</v>
          </cell>
          <cell r="C63">
            <v>292</v>
          </cell>
          <cell r="D63">
            <v>292</v>
          </cell>
          <cell r="E63">
            <v>292</v>
          </cell>
          <cell r="F63">
            <v>292</v>
          </cell>
          <cell r="G63">
            <v>292</v>
          </cell>
          <cell r="H63">
            <v>292</v>
          </cell>
          <cell r="I63">
            <v>292</v>
          </cell>
          <cell r="J63">
            <v>292</v>
          </cell>
          <cell r="K63">
            <v>292</v>
          </cell>
          <cell r="L63">
            <v>292</v>
          </cell>
          <cell r="M63">
            <v>288</v>
          </cell>
        </row>
        <row r="64">
          <cell r="B64">
            <v>10837.31</v>
          </cell>
          <cell r="C64">
            <v>10837.31</v>
          </cell>
          <cell r="D64">
            <v>10837.31</v>
          </cell>
          <cell r="E64">
            <v>10837.31</v>
          </cell>
          <cell r="F64">
            <v>10837.31</v>
          </cell>
          <cell r="G64">
            <v>10837.31</v>
          </cell>
          <cell r="H64">
            <v>10837.31</v>
          </cell>
          <cell r="I64">
            <v>10837.31</v>
          </cell>
          <cell r="J64">
            <v>10837.31</v>
          </cell>
          <cell r="K64">
            <v>10837.31</v>
          </cell>
          <cell r="L64">
            <v>10837.31</v>
          </cell>
          <cell r="M64">
            <v>10843.43</v>
          </cell>
        </row>
        <row r="65">
          <cell r="B65">
            <v>357</v>
          </cell>
          <cell r="C65">
            <v>25</v>
          </cell>
          <cell r="D65">
            <v>25</v>
          </cell>
          <cell r="E65">
            <v>25</v>
          </cell>
          <cell r="F65">
            <v>25</v>
          </cell>
          <cell r="G65">
            <v>97</v>
          </cell>
          <cell r="H65">
            <v>25</v>
          </cell>
          <cell r="I65">
            <v>25</v>
          </cell>
          <cell r="J65">
            <v>237</v>
          </cell>
          <cell r="K65">
            <v>25</v>
          </cell>
          <cell r="L65">
            <v>25</v>
          </cell>
          <cell r="M65">
            <v>790</v>
          </cell>
        </row>
        <row r="66">
          <cell r="B66">
            <v>-7292</v>
          </cell>
          <cell r="C66">
            <v>-7093</v>
          </cell>
          <cell r="D66">
            <v>-7110</v>
          </cell>
          <cell r="E66">
            <v>-7093</v>
          </cell>
          <cell r="F66">
            <v>-7093</v>
          </cell>
          <cell r="G66">
            <v>-7151</v>
          </cell>
          <cell r="H66">
            <v>-7093</v>
          </cell>
          <cell r="I66">
            <v>-7102</v>
          </cell>
          <cell r="J66">
            <v>-7223</v>
          </cell>
          <cell r="K66">
            <v>-7093</v>
          </cell>
          <cell r="L66">
            <v>-7110</v>
          </cell>
          <cell r="M66">
            <v>-7539</v>
          </cell>
        </row>
        <row r="67">
          <cell r="B67">
            <v>1050</v>
          </cell>
          <cell r="C67">
            <v>1050</v>
          </cell>
          <cell r="D67">
            <v>1050</v>
          </cell>
          <cell r="E67">
            <v>1050</v>
          </cell>
          <cell r="F67">
            <v>1050</v>
          </cell>
          <cell r="G67">
            <v>1050</v>
          </cell>
          <cell r="H67">
            <v>1050</v>
          </cell>
          <cell r="I67">
            <v>1050</v>
          </cell>
          <cell r="J67">
            <v>1050</v>
          </cell>
          <cell r="K67">
            <v>1050</v>
          </cell>
          <cell r="L67">
            <v>1050</v>
          </cell>
          <cell r="M67">
            <v>1050</v>
          </cell>
        </row>
        <row r="68">
          <cell r="B68">
            <v>1300</v>
          </cell>
          <cell r="C68">
            <v>1300</v>
          </cell>
          <cell r="D68">
            <v>1300</v>
          </cell>
          <cell r="E68">
            <v>1300</v>
          </cell>
          <cell r="F68">
            <v>1300</v>
          </cell>
          <cell r="G68">
            <v>1300</v>
          </cell>
          <cell r="H68">
            <v>1300</v>
          </cell>
          <cell r="I68">
            <v>1300</v>
          </cell>
          <cell r="J68">
            <v>1300</v>
          </cell>
          <cell r="K68">
            <v>1300</v>
          </cell>
          <cell r="L68">
            <v>1300</v>
          </cell>
          <cell r="M68">
            <v>1300</v>
          </cell>
        </row>
        <row r="69">
          <cell r="B69">
            <v>6544.3099999999995</v>
          </cell>
          <cell r="C69">
            <v>6411.3099999999995</v>
          </cell>
          <cell r="D69">
            <v>6394.3099999999995</v>
          </cell>
          <cell r="E69">
            <v>6411.3099999999995</v>
          </cell>
          <cell r="F69">
            <v>6411.3099999999995</v>
          </cell>
          <cell r="G69">
            <v>6425.3099999999995</v>
          </cell>
          <cell r="H69">
            <v>6411.3099999999995</v>
          </cell>
          <cell r="I69">
            <v>6402.3099999999995</v>
          </cell>
          <cell r="J69">
            <v>6493.3099999999995</v>
          </cell>
          <cell r="K69">
            <v>6411.3099999999995</v>
          </cell>
          <cell r="L69">
            <v>6394.3099999999995</v>
          </cell>
          <cell r="M69">
            <v>6732.43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0</v>
          </cell>
          <cell r="C71" t="str">
            <v>0</v>
          </cell>
          <cell r="D71" t="str">
            <v>0</v>
          </cell>
          <cell r="E71" t="str">
            <v>0</v>
          </cell>
          <cell r="F71" t="str">
            <v>0</v>
          </cell>
          <cell r="G71" t="str">
            <v>0</v>
          </cell>
          <cell r="H71" t="str">
            <v>0</v>
          </cell>
          <cell r="I71" t="str">
            <v>0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</row>
        <row r="72">
          <cell r="B72">
            <v>250</v>
          </cell>
          <cell r="C72">
            <v>532</v>
          </cell>
          <cell r="D72">
            <v>568</v>
          </cell>
          <cell r="E72">
            <v>332.5</v>
          </cell>
          <cell r="F72">
            <v>421.75</v>
          </cell>
          <cell r="G72">
            <v>688</v>
          </cell>
          <cell r="H72">
            <v>350.5</v>
          </cell>
          <cell r="I72">
            <v>349.75</v>
          </cell>
          <cell r="J72">
            <v>385</v>
          </cell>
          <cell r="K72">
            <v>333.25</v>
          </cell>
          <cell r="L72">
            <v>446.5</v>
          </cell>
          <cell r="M72">
            <v>900.04</v>
          </cell>
        </row>
        <row r="73">
          <cell r="B73">
            <v>1957.5</v>
          </cell>
          <cell r="C73">
            <v>1277.25</v>
          </cell>
          <cell r="D73">
            <v>861</v>
          </cell>
          <cell r="E73">
            <v>2304.75</v>
          </cell>
          <cell r="F73">
            <v>1404.75</v>
          </cell>
          <cell r="G73">
            <v>2769.25</v>
          </cell>
          <cell r="H73">
            <v>1750</v>
          </cell>
          <cell r="I73">
            <v>1971.5</v>
          </cell>
          <cell r="J73">
            <v>313.5</v>
          </cell>
          <cell r="K73">
            <v>2954.25</v>
          </cell>
          <cell r="L73">
            <v>431.25</v>
          </cell>
          <cell r="M73">
            <v>2156</v>
          </cell>
        </row>
        <row r="74"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>
            <v>1995.8</v>
          </cell>
          <cell r="J74" t="str">
            <v>0</v>
          </cell>
          <cell r="K74">
            <v>347.48</v>
          </cell>
          <cell r="L74" t="str">
            <v>0</v>
          </cell>
          <cell r="M74" t="str">
            <v>0</v>
          </cell>
        </row>
        <row r="75">
          <cell r="B75">
            <v>11269.152275</v>
          </cell>
          <cell r="C75">
            <v>6479.7450387500003</v>
          </cell>
          <cell r="D75">
            <v>4348.9157947499998</v>
          </cell>
          <cell r="E75">
            <v>17161.208189999998</v>
          </cell>
          <cell r="F75">
            <v>5930.29771575</v>
          </cell>
          <cell r="G75">
            <v>9359.0249200000017</v>
          </cell>
          <cell r="H75">
            <v>8227.8314677500002</v>
          </cell>
          <cell r="I75">
            <v>8782.908047500001</v>
          </cell>
          <cell r="J75">
            <v>5081.7317714999999</v>
          </cell>
          <cell r="K75">
            <v>5281.1130092499998</v>
          </cell>
          <cell r="L75">
            <v>5310.39313975</v>
          </cell>
          <cell r="M75">
            <v>10957.3986375</v>
          </cell>
        </row>
        <row r="76">
          <cell r="B76">
            <v>42</v>
          </cell>
          <cell r="C76">
            <v>42</v>
          </cell>
          <cell r="D76">
            <v>42</v>
          </cell>
          <cell r="E76">
            <v>42</v>
          </cell>
          <cell r="F76">
            <v>42</v>
          </cell>
          <cell r="G76">
            <v>42</v>
          </cell>
          <cell r="H76">
            <v>42</v>
          </cell>
          <cell r="I76">
            <v>42</v>
          </cell>
          <cell r="J76">
            <v>42</v>
          </cell>
          <cell r="K76">
            <v>42</v>
          </cell>
          <cell r="L76">
            <v>42</v>
          </cell>
          <cell r="M76">
            <v>38</v>
          </cell>
        </row>
        <row r="77">
          <cell r="B77">
            <v>13518.652275</v>
          </cell>
          <cell r="C77">
            <v>8330.9950387499994</v>
          </cell>
          <cell r="D77">
            <v>5819.9157947499998</v>
          </cell>
          <cell r="E77">
            <v>19840.458189999998</v>
          </cell>
          <cell r="F77">
            <v>7798.79771575</v>
          </cell>
          <cell r="G77">
            <v>12858.274920000002</v>
          </cell>
          <cell r="H77">
            <v>10370.33146775</v>
          </cell>
          <cell r="I77">
            <v>13141.9580475</v>
          </cell>
          <cell r="J77">
            <v>5822.2317714999999</v>
          </cell>
          <cell r="K77">
            <v>8958.0930092500003</v>
          </cell>
          <cell r="L77">
            <v>6230.14313975</v>
          </cell>
          <cell r="M77">
            <v>14051.438637499999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B79">
            <v>250</v>
          </cell>
          <cell r="C79">
            <v>625</v>
          </cell>
          <cell r="D79">
            <v>625</v>
          </cell>
          <cell r="E79">
            <v>625</v>
          </cell>
          <cell r="F79">
            <v>625</v>
          </cell>
          <cell r="G79">
            <v>460.6</v>
          </cell>
          <cell r="H79">
            <v>460.6</v>
          </cell>
          <cell r="I79">
            <v>250</v>
          </cell>
          <cell r="J79">
            <v>250</v>
          </cell>
          <cell r="K79">
            <v>250</v>
          </cell>
          <cell r="L79">
            <v>250</v>
          </cell>
          <cell r="M79">
            <v>250</v>
          </cell>
        </row>
        <row r="80"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</row>
        <row r="81">
          <cell r="B81">
            <v>95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</row>
        <row r="82">
          <cell r="B82">
            <v>763</v>
          </cell>
          <cell r="C82">
            <v>5368</v>
          </cell>
          <cell r="D82">
            <v>913</v>
          </cell>
          <cell r="E82">
            <v>8158</v>
          </cell>
          <cell r="F82">
            <v>1638</v>
          </cell>
          <cell r="G82">
            <v>838</v>
          </cell>
          <cell r="H82">
            <v>8793</v>
          </cell>
          <cell r="I82">
            <v>783</v>
          </cell>
          <cell r="J82">
            <v>998</v>
          </cell>
          <cell r="K82">
            <v>1063</v>
          </cell>
          <cell r="L82">
            <v>1575</v>
          </cell>
          <cell r="M82">
            <v>8795</v>
          </cell>
        </row>
        <row r="83">
          <cell r="B83">
            <v>1108</v>
          </cell>
          <cell r="C83">
            <v>5993</v>
          </cell>
          <cell r="D83">
            <v>1538</v>
          </cell>
          <cell r="E83">
            <v>8783</v>
          </cell>
          <cell r="F83">
            <v>2263</v>
          </cell>
          <cell r="G83">
            <v>1298.5999999999999</v>
          </cell>
          <cell r="H83">
            <v>9253.6</v>
          </cell>
          <cell r="I83">
            <v>1033</v>
          </cell>
          <cell r="J83">
            <v>1248</v>
          </cell>
          <cell r="K83">
            <v>1313</v>
          </cell>
          <cell r="L83">
            <v>1825</v>
          </cell>
          <cell r="M83">
            <v>9045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>
            <v>869</v>
          </cell>
          <cell r="C85">
            <v>941</v>
          </cell>
          <cell r="D85">
            <v>969</v>
          </cell>
          <cell r="E85">
            <v>869</v>
          </cell>
          <cell r="F85">
            <v>869</v>
          </cell>
          <cell r="G85">
            <v>969</v>
          </cell>
          <cell r="H85">
            <v>991</v>
          </cell>
          <cell r="I85">
            <v>919</v>
          </cell>
          <cell r="J85">
            <v>1019</v>
          </cell>
          <cell r="K85">
            <v>919</v>
          </cell>
          <cell r="L85">
            <v>919</v>
          </cell>
          <cell r="M85">
            <v>1025.5</v>
          </cell>
        </row>
        <row r="86">
          <cell r="B86">
            <v>869</v>
          </cell>
          <cell r="C86">
            <v>941</v>
          </cell>
          <cell r="D86">
            <v>969</v>
          </cell>
          <cell r="E86">
            <v>869</v>
          </cell>
          <cell r="F86">
            <v>869</v>
          </cell>
          <cell r="G86">
            <v>969</v>
          </cell>
          <cell r="H86">
            <v>991</v>
          </cell>
          <cell r="I86">
            <v>919</v>
          </cell>
          <cell r="J86">
            <v>1019</v>
          </cell>
          <cell r="K86">
            <v>919</v>
          </cell>
          <cell r="L86">
            <v>919</v>
          </cell>
          <cell r="M86">
            <v>1025.5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B88">
            <v>10765.34</v>
          </cell>
          <cell r="C88">
            <v>10608.5</v>
          </cell>
          <cell r="D88">
            <v>11295.41</v>
          </cell>
          <cell r="E88">
            <v>10975.56</v>
          </cell>
          <cell r="F88">
            <v>11021.939999999999</v>
          </cell>
          <cell r="G88">
            <v>10453.450000000001</v>
          </cell>
          <cell r="H88">
            <v>11242.24</v>
          </cell>
          <cell r="I88">
            <v>10848.88</v>
          </cell>
          <cell r="J88">
            <v>11057.68</v>
          </cell>
          <cell r="K88">
            <v>11129.94</v>
          </cell>
          <cell r="L88">
            <v>10438.4</v>
          </cell>
          <cell r="M88">
            <v>10806.22</v>
          </cell>
        </row>
        <row r="89"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</row>
        <row r="90">
          <cell r="B90">
            <v>13551.779999999999</v>
          </cell>
          <cell r="C90">
            <v>8884.44</v>
          </cell>
          <cell r="D90">
            <v>10074.52</v>
          </cell>
          <cell r="E90">
            <v>8691.32</v>
          </cell>
          <cell r="F90">
            <v>8074.2</v>
          </cell>
          <cell r="G90">
            <v>9664.24</v>
          </cell>
          <cell r="H90">
            <v>9792.32</v>
          </cell>
          <cell r="I90">
            <v>8201.0400000000009</v>
          </cell>
          <cell r="J90">
            <v>10657.48</v>
          </cell>
          <cell r="K90">
            <v>11529.7</v>
          </cell>
          <cell r="L90">
            <v>8643</v>
          </cell>
          <cell r="M90">
            <v>11021.48</v>
          </cell>
        </row>
        <row r="91">
          <cell r="B91">
            <v>15105.06</v>
          </cell>
          <cell r="C91">
            <v>11417.2</v>
          </cell>
          <cell r="D91">
            <v>12263.939999999999</v>
          </cell>
          <cell r="E91">
            <v>10295.700000000001</v>
          </cell>
          <cell r="F91">
            <v>12370.619999999999</v>
          </cell>
          <cell r="G91">
            <v>12010.66</v>
          </cell>
          <cell r="H91">
            <v>13465.9</v>
          </cell>
          <cell r="I91">
            <v>12244.36</v>
          </cell>
          <cell r="J91">
            <v>13056.939999999999</v>
          </cell>
          <cell r="K91">
            <v>12169.36</v>
          </cell>
          <cell r="L91">
            <v>11784.18</v>
          </cell>
          <cell r="M91">
            <v>11317.779999999999</v>
          </cell>
        </row>
        <row r="92">
          <cell r="B92">
            <v>158</v>
          </cell>
          <cell r="C92">
            <v>158</v>
          </cell>
          <cell r="D92">
            <v>158</v>
          </cell>
          <cell r="E92">
            <v>158</v>
          </cell>
          <cell r="F92">
            <v>158</v>
          </cell>
          <cell r="G92">
            <v>158</v>
          </cell>
          <cell r="H92">
            <v>158</v>
          </cell>
          <cell r="I92">
            <v>158</v>
          </cell>
          <cell r="J92">
            <v>158</v>
          </cell>
          <cell r="K92">
            <v>158</v>
          </cell>
          <cell r="L92">
            <v>158</v>
          </cell>
          <cell r="M92">
            <v>162</v>
          </cell>
        </row>
        <row r="93">
          <cell r="B93">
            <v>39580.18</v>
          </cell>
          <cell r="C93">
            <v>31068.140000000003</v>
          </cell>
          <cell r="D93">
            <v>33791.869999999995</v>
          </cell>
          <cell r="E93">
            <v>30120.579999999998</v>
          </cell>
          <cell r="F93">
            <v>31624.76</v>
          </cell>
          <cell r="G93">
            <v>32286.350000000002</v>
          </cell>
          <cell r="H93">
            <v>34658.46</v>
          </cell>
          <cell r="I93">
            <v>31452.28</v>
          </cell>
          <cell r="J93">
            <v>34930.1</v>
          </cell>
          <cell r="K93">
            <v>34987</v>
          </cell>
          <cell r="L93">
            <v>31023.58</v>
          </cell>
          <cell r="M93">
            <v>33307.479999999996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>
            <v>400</v>
          </cell>
          <cell r="C95">
            <v>400</v>
          </cell>
          <cell r="D95">
            <v>400</v>
          </cell>
          <cell r="E95">
            <v>850</v>
          </cell>
          <cell r="F95">
            <v>400</v>
          </cell>
          <cell r="G95">
            <v>400</v>
          </cell>
          <cell r="H95">
            <v>400</v>
          </cell>
          <cell r="I95">
            <v>400</v>
          </cell>
          <cell r="J95">
            <v>552</v>
          </cell>
          <cell r="K95">
            <v>550</v>
          </cell>
          <cell r="L95">
            <v>780</v>
          </cell>
          <cell r="M95">
            <v>2100</v>
          </cell>
        </row>
        <row r="96">
          <cell r="B96" t="str">
            <v>0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</row>
        <row r="97">
          <cell r="B97" t="str">
            <v>0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</row>
        <row r="98">
          <cell r="B98">
            <v>245</v>
          </cell>
          <cell r="C98">
            <v>125</v>
          </cell>
          <cell r="D98">
            <v>269</v>
          </cell>
          <cell r="E98">
            <v>125</v>
          </cell>
          <cell r="F98">
            <v>125</v>
          </cell>
          <cell r="G98">
            <v>125</v>
          </cell>
          <cell r="H98">
            <v>269</v>
          </cell>
          <cell r="I98">
            <v>801.4</v>
          </cell>
          <cell r="J98">
            <v>125</v>
          </cell>
          <cell r="K98">
            <v>125</v>
          </cell>
          <cell r="L98">
            <v>125</v>
          </cell>
          <cell r="M98">
            <v>125</v>
          </cell>
        </row>
        <row r="99">
          <cell r="B99">
            <v>645</v>
          </cell>
          <cell r="C99">
            <v>525</v>
          </cell>
          <cell r="D99">
            <v>669</v>
          </cell>
          <cell r="E99">
            <v>975</v>
          </cell>
          <cell r="F99">
            <v>525</v>
          </cell>
          <cell r="G99">
            <v>525</v>
          </cell>
          <cell r="H99">
            <v>669</v>
          </cell>
          <cell r="I99">
            <v>1201.4000000000001</v>
          </cell>
          <cell r="J99">
            <v>677</v>
          </cell>
          <cell r="K99">
            <v>675</v>
          </cell>
          <cell r="L99">
            <v>905</v>
          </cell>
          <cell r="M99">
            <v>2225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>
            <v>194361</v>
          </cell>
          <cell r="C101">
            <v>194361</v>
          </cell>
          <cell r="D101">
            <v>194361</v>
          </cell>
          <cell r="E101">
            <v>194361</v>
          </cell>
          <cell r="F101">
            <v>194361</v>
          </cell>
          <cell r="G101">
            <v>201028</v>
          </cell>
          <cell r="H101">
            <v>201028</v>
          </cell>
          <cell r="I101">
            <v>201027</v>
          </cell>
          <cell r="J101">
            <v>198111</v>
          </cell>
          <cell r="K101">
            <v>198111</v>
          </cell>
          <cell r="L101">
            <v>198111</v>
          </cell>
          <cell r="M101">
            <v>198099</v>
          </cell>
        </row>
        <row r="102">
          <cell r="B102">
            <v>194361</v>
          </cell>
          <cell r="C102">
            <v>194361</v>
          </cell>
          <cell r="D102">
            <v>194361</v>
          </cell>
          <cell r="E102">
            <v>194361</v>
          </cell>
          <cell r="F102">
            <v>194361</v>
          </cell>
          <cell r="G102">
            <v>201028</v>
          </cell>
          <cell r="H102">
            <v>201028</v>
          </cell>
          <cell r="I102">
            <v>201027</v>
          </cell>
          <cell r="J102">
            <v>198111</v>
          </cell>
          <cell r="K102">
            <v>198111</v>
          </cell>
          <cell r="L102">
            <v>198111</v>
          </cell>
          <cell r="M102">
            <v>198099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B104">
            <v>23326.492099999999</v>
          </cell>
          <cell r="C104">
            <v>28927.181799999998</v>
          </cell>
          <cell r="D104">
            <v>38323.659299999999</v>
          </cell>
          <cell r="E104">
            <v>43791.047299999998</v>
          </cell>
          <cell r="F104">
            <v>35864.659899999999</v>
          </cell>
          <cell r="G104">
            <v>33799.703399999999</v>
          </cell>
          <cell r="H104">
            <v>25622.7657</v>
          </cell>
          <cell r="I104">
            <v>21295.3393</v>
          </cell>
          <cell r="J104">
            <v>21520.97</v>
          </cell>
          <cell r="K104">
            <v>20837.025000000001</v>
          </cell>
          <cell r="L104">
            <v>20519.2379</v>
          </cell>
          <cell r="M104">
            <v>20692.7297</v>
          </cell>
        </row>
        <row r="105">
          <cell r="B105">
            <v>23326.492099999999</v>
          </cell>
          <cell r="C105">
            <v>28927.181799999998</v>
          </cell>
          <cell r="D105">
            <v>38323.659299999999</v>
          </cell>
          <cell r="E105">
            <v>43791.047299999998</v>
          </cell>
          <cell r="F105">
            <v>35864.659899999999</v>
          </cell>
          <cell r="G105">
            <v>33799.703399999999</v>
          </cell>
          <cell r="H105">
            <v>25622.7657</v>
          </cell>
          <cell r="I105">
            <v>21295.3393</v>
          </cell>
          <cell r="J105">
            <v>21520.97</v>
          </cell>
          <cell r="K105">
            <v>20837.025000000001</v>
          </cell>
          <cell r="L105">
            <v>20519.2379</v>
          </cell>
          <cell r="M105">
            <v>20692.7297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>
            <v>458</v>
          </cell>
          <cell r="C107">
            <v>458</v>
          </cell>
          <cell r="D107">
            <v>458</v>
          </cell>
          <cell r="E107">
            <v>458</v>
          </cell>
          <cell r="F107">
            <v>458</v>
          </cell>
          <cell r="G107">
            <v>458</v>
          </cell>
          <cell r="H107">
            <v>458</v>
          </cell>
          <cell r="I107">
            <v>458</v>
          </cell>
          <cell r="J107">
            <v>458</v>
          </cell>
          <cell r="K107">
            <v>458</v>
          </cell>
          <cell r="L107">
            <v>458</v>
          </cell>
          <cell r="M107">
            <v>462</v>
          </cell>
        </row>
        <row r="108">
          <cell r="B108">
            <v>458</v>
          </cell>
          <cell r="C108">
            <v>458</v>
          </cell>
          <cell r="D108">
            <v>458</v>
          </cell>
          <cell r="E108">
            <v>458</v>
          </cell>
          <cell r="F108">
            <v>458</v>
          </cell>
          <cell r="G108">
            <v>458</v>
          </cell>
          <cell r="H108">
            <v>458</v>
          </cell>
          <cell r="I108">
            <v>458</v>
          </cell>
          <cell r="J108">
            <v>458</v>
          </cell>
          <cell r="K108">
            <v>458</v>
          </cell>
          <cell r="L108">
            <v>458</v>
          </cell>
          <cell r="M108">
            <v>462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>
            <v>1044685.7000000003</v>
          </cell>
          <cell r="C110">
            <v>1013607.8800000001</v>
          </cell>
          <cell r="D110">
            <v>1072534.7600000005</v>
          </cell>
          <cell r="E110">
            <v>1041189.8900000001</v>
          </cell>
          <cell r="F110">
            <v>1020120.7800000003</v>
          </cell>
          <cell r="G110">
            <v>1069467.2300000004</v>
          </cell>
          <cell r="H110">
            <v>1038377.2000000001</v>
          </cell>
          <cell r="I110">
            <v>1032546.8800000002</v>
          </cell>
          <cell r="J110">
            <v>1042584.0000000002</v>
          </cell>
          <cell r="K110">
            <v>1027654.2000000002</v>
          </cell>
          <cell r="L110">
            <v>1051196.1500000004</v>
          </cell>
          <cell r="M110">
            <v>1053956.9099999999</v>
          </cell>
        </row>
      </sheetData>
      <sheetData sheetId="4">
        <row r="10">
          <cell r="B10">
            <v>219525.4112</v>
          </cell>
          <cell r="C10">
            <v>209582.92819999997</v>
          </cell>
          <cell r="D10">
            <v>229467.93420000002</v>
          </cell>
          <cell r="E10">
            <v>209582.92819999997</v>
          </cell>
          <cell r="F10">
            <v>209582.92819999997</v>
          </cell>
          <cell r="G10">
            <v>229467.93420000002</v>
          </cell>
          <cell r="H10">
            <v>209582.92819999997</v>
          </cell>
          <cell r="I10">
            <v>219525.4112</v>
          </cell>
          <cell r="J10">
            <v>219525.4112</v>
          </cell>
          <cell r="K10">
            <v>209582.92819999997</v>
          </cell>
          <cell r="L10">
            <v>229467.93420000002</v>
          </cell>
          <cell r="M10">
            <v>219525.4112</v>
          </cell>
        </row>
        <row r="11">
          <cell r="B11">
            <v>259053.1636</v>
          </cell>
          <cell r="C11">
            <v>247355.27939999997</v>
          </cell>
          <cell r="D11">
            <v>270751.09039999999</v>
          </cell>
          <cell r="E11">
            <v>247355.27939999997</v>
          </cell>
          <cell r="F11">
            <v>247355.27939999997</v>
          </cell>
          <cell r="G11">
            <v>270751.09039999999</v>
          </cell>
          <cell r="H11">
            <v>247355.27939999997</v>
          </cell>
          <cell r="I11">
            <v>259053.1636</v>
          </cell>
          <cell r="J11">
            <v>259053.1636</v>
          </cell>
          <cell r="K11">
            <v>247355.27939999997</v>
          </cell>
          <cell r="L11">
            <v>270751.09039999999</v>
          </cell>
          <cell r="M11">
            <v>259053.1636</v>
          </cell>
        </row>
        <row r="12">
          <cell r="B12">
            <v>-259053.1636</v>
          </cell>
          <cell r="C12">
            <v>-247355.27939999997</v>
          </cell>
          <cell r="D12">
            <v>-270751.09039999999</v>
          </cell>
          <cell r="E12">
            <v>-247355.27939999997</v>
          </cell>
          <cell r="F12">
            <v>-247355.27939999997</v>
          </cell>
          <cell r="G12">
            <v>-270751.09039999999</v>
          </cell>
          <cell r="H12">
            <v>-247355.27939999997</v>
          </cell>
          <cell r="I12">
            <v>-259053.1636</v>
          </cell>
          <cell r="J12">
            <v>-259053.1636</v>
          </cell>
          <cell r="K12">
            <v>-247355.27939999997</v>
          </cell>
          <cell r="L12">
            <v>-270751.09039999999</v>
          </cell>
          <cell r="M12">
            <v>-259053.1636</v>
          </cell>
        </row>
        <row r="13">
          <cell r="B13">
            <v>219525.4112</v>
          </cell>
          <cell r="C13">
            <v>209582.92819999999</v>
          </cell>
          <cell r="D13">
            <v>229467.93420000002</v>
          </cell>
          <cell r="E13">
            <v>209582.92819999999</v>
          </cell>
          <cell r="F13">
            <v>209582.92819999999</v>
          </cell>
          <cell r="G13">
            <v>229467.93420000002</v>
          </cell>
          <cell r="H13">
            <v>209582.92819999999</v>
          </cell>
          <cell r="I13">
            <v>219525.4112</v>
          </cell>
          <cell r="J13">
            <v>219525.4112</v>
          </cell>
          <cell r="K13">
            <v>209582.92819999999</v>
          </cell>
          <cell r="L13">
            <v>229467.93420000002</v>
          </cell>
          <cell r="M13">
            <v>219525.4112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18931.216499999999</v>
          </cell>
          <cell r="C15">
            <v>18073.8694</v>
          </cell>
          <cell r="D15">
            <v>19788.566699999999</v>
          </cell>
          <cell r="E15">
            <v>18073.8694</v>
          </cell>
          <cell r="F15">
            <v>18073.8694</v>
          </cell>
          <cell r="G15">
            <v>19788.566699999999</v>
          </cell>
          <cell r="H15">
            <v>18073.8694</v>
          </cell>
          <cell r="I15">
            <v>18931.216499999999</v>
          </cell>
          <cell r="J15">
            <v>18931.216499999999</v>
          </cell>
          <cell r="K15">
            <v>18073.8694</v>
          </cell>
          <cell r="L15">
            <v>19788.566699999999</v>
          </cell>
          <cell r="M15">
            <v>18931.216499999999</v>
          </cell>
        </row>
        <row r="16">
          <cell r="B16">
            <v>11376.6677</v>
          </cell>
          <cell r="C16">
            <v>10861.473900000001</v>
          </cell>
          <cell r="D16">
            <v>11891.863600000001</v>
          </cell>
          <cell r="E16">
            <v>10861.473900000001</v>
          </cell>
          <cell r="F16">
            <v>10861.473900000001</v>
          </cell>
          <cell r="G16">
            <v>11891.863600000001</v>
          </cell>
          <cell r="H16">
            <v>10861.473900000001</v>
          </cell>
          <cell r="I16">
            <v>11376.6677</v>
          </cell>
          <cell r="J16">
            <v>11376.6677</v>
          </cell>
          <cell r="K16">
            <v>10861.473900000001</v>
          </cell>
          <cell r="L16">
            <v>11891.863600000001</v>
          </cell>
          <cell r="M16">
            <v>11376.6677</v>
          </cell>
        </row>
        <row r="17">
          <cell r="B17">
            <v>56992</v>
          </cell>
          <cell r="C17">
            <v>56992</v>
          </cell>
          <cell r="D17">
            <v>56992</v>
          </cell>
          <cell r="E17">
            <v>56992</v>
          </cell>
          <cell r="F17">
            <v>56992</v>
          </cell>
          <cell r="G17">
            <v>56992</v>
          </cell>
          <cell r="H17">
            <v>56992</v>
          </cell>
          <cell r="I17">
            <v>56992</v>
          </cell>
          <cell r="J17">
            <v>56992</v>
          </cell>
          <cell r="K17">
            <v>56992</v>
          </cell>
          <cell r="L17">
            <v>56992</v>
          </cell>
          <cell r="M17">
            <v>56988</v>
          </cell>
        </row>
        <row r="18">
          <cell r="B18">
            <v>40607.825499999999</v>
          </cell>
          <cell r="C18">
            <v>38768.709699999999</v>
          </cell>
          <cell r="D18">
            <v>42446.948400000001</v>
          </cell>
          <cell r="E18">
            <v>38768.709699999999</v>
          </cell>
          <cell r="F18">
            <v>38768.709699999999</v>
          </cell>
          <cell r="G18">
            <v>42446.948400000001</v>
          </cell>
          <cell r="H18">
            <v>38768.709699999999</v>
          </cell>
          <cell r="I18">
            <v>40607.825499999999</v>
          </cell>
          <cell r="J18">
            <v>40607.825499999999</v>
          </cell>
          <cell r="K18">
            <v>38768.709699999999</v>
          </cell>
          <cell r="L18">
            <v>42446.948400000001</v>
          </cell>
          <cell r="M18">
            <v>40607.825499999999</v>
          </cell>
        </row>
        <row r="19">
          <cell r="B19">
            <v>8928.5126999999993</v>
          </cell>
          <cell r="C19">
            <v>8524.1602999999996</v>
          </cell>
          <cell r="D19">
            <v>9332.8670000000002</v>
          </cell>
          <cell r="E19">
            <v>8524.1602999999996</v>
          </cell>
          <cell r="F19">
            <v>8524.1602999999996</v>
          </cell>
          <cell r="G19">
            <v>9332.8670000000002</v>
          </cell>
          <cell r="H19">
            <v>8524.1602999999996</v>
          </cell>
          <cell r="I19">
            <v>8928.5126999999993</v>
          </cell>
          <cell r="J19">
            <v>8928.5126999999993</v>
          </cell>
          <cell r="K19">
            <v>8524.1602999999996</v>
          </cell>
          <cell r="L19">
            <v>9332.8670000000002</v>
          </cell>
          <cell r="M19">
            <v>8928.5126999999993</v>
          </cell>
        </row>
        <row r="20">
          <cell r="B20">
            <v>246.8287</v>
          </cell>
          <cell r="C20">
            <v>235.6525</v>
          </cell>
          <cell r="D20">
            <v>258.00540000000001</v>
          </cell>
          <cell r="E20">
            <v>235.6525</v>
          </cell>
          <cell r="F20">
            <v>235.6525</v>
          </cell>
          <cell r="G20">
            <v>258.00540000000001</v>
          </cell>
          <cell r="H20">
            <v>235.6525</v>
          </cell>
          <cell r="I20">
            <v>246.8287</v>
          </cell>
          <cell r="J20">
            <v>246.8287</v>
          </cell>
          <cell r="K20">
            <v>235.6525</v>
          </cell>
          <cell r="L20">
            <v>258.00540000000001</v>
          </cell>
          <cell r="M20">
            <v>246.8287</v>
          </cell>
        </row>
        <row r="21">
          <cell r="B21">
            <v>1003.7177</v>
          </cell>
          <cell r="C21">
            <v>958.23969999999997</v>
          </cell>
          <cell r="D21">
            <v>1049.1958999999999</v>
          </cell>
          <cell r="E21">
            <v>958.23969999999997</v>
          </cell>
          <cell r="F21">
            <v>958.23969999999997</v>
          </cell>
          <cell r="G21">
            <v>1049.1958999999999</v>
          </cell>
          <cell r="H21">
            <v>958.23969999999997</v>
          </cell>
          <cell r="I21">
            <v>1003.7177</v>
          </cell>
          <cell r="J21">
            <v>1003.7177</v>
          </cell>
          <cell r="K21">
            <v>958.23969999999997</v>
          </cell>
          <cell r="L21">
            <v>1049.1958999999999</v>
          </cell>
          <cell r="M21">
            <v>1003.7177</v>
          </cell>
        </row>
        <row r="22">
          <cell r="B22">
            <v>1164.3626999999999</v>
          </cell>
          <cell r="C22">
            <v>1111.6279999999999</v>
          </cell>
          <cell r="D22">
            <v>1217.0977</v>
          </cell>
          <cell r="E22">
            <v>1111.6279999999999</v>
          </cell>
          <cell r="F22">
            <v>1111.6279999999999</v>
          </cell>
          <cell r="G22">
            <v>1217.0977</v>
          </cell>
          <cell r="H22">
            <v>1111.6279999999999</v>
          </cell>
          <cell r="I22">
            <v>1164.3626999999999</v>
          </cell>
          <cell r="J22">
            <v>1164.3626999999999</v>
          </cell>
          <cell r="K22">
            <v>1111.6279999999999</v>
          </cell>
          <cell r="L22">
            <v>1217.0977</v>
          </cell>
          <cell r="M22">
            <v>1164.3626999999999</v>
          </cell>
        </row>
        <row r="23">
          <cell r="B23">
            <v>1675.7677000000001</v>
          </cell>
          <cell r="C23">
            <v>1599.8708999999999</v>
          </cell>
          <cell r="D23">
            <v>1751.6647</v>
          </cell>
          <cell r="E23">
            <v>1599.8708999999999</v>
          </cell>
          <cell r="F23">
            <v>1599.8708999999999</v>
          </cell>
          <cell r="G23">
            <v>1751.6647</v>
          </cell>
          <cell r="H23">
            <v>1599.8708999999999</v>
          </cell>
          <cell r="I23">
            <v>1675.7677000000001</v>
          </cell>
          <cell r="J23">
            <v>1675.7677000000001</v>
          </cell>
          <cell r="K23">
            <v>1599.8708999999999</v>
          </cell>
          <cell r="L23">
            <v>1751.6647</v>
          </cell>
          <cell r="M23">
            <v>1675.7677000000001</v>
          </cell>
        </row>
        <row r="24">
          <cell r="B24">
            <v>-32497</v>
          </cell>
          <cell r="C24">
            <v>-32457</v>
          </cell>
          <cell r="D24">
            <v>-32537</v>
          </cell>
          <cell r="E24">
            <v>-32457</v>
          </cell>
          <cell r="F24">
            <v>-32457</v>
          </cell>
          <cell r="G24">
            <v>-32537</v>
          </cell>
          <cell r="H24">
            <v>-32457</v>
          </cell>
          <cell r="I24">
            <v>-32497</v>
          </cell>
          <cell r="J24">
            <v>-32497</v>
          </cell>
          <cell r="K24">
            <v>-32457</v>
          </cell>
          <cell r="L24">
            <v>-32537</v>
          </cell>
          <cell r="M24">
            <v>-32495</v>
          </cell>
        </row>
        <row r="25">
          <cell r="B25">
            <v>108429.8992</v>
          </cell>
          <cell r="C25">
            <v>104668.6044</v>
          </cell>
          <cell r="D25">
            <v>112191.20940000001</v>
          </cell>
          <cell r="E25">
            <v>104668.6044</v>
          </cell>
          <cell r="F25">
            <v>104668.6044</v>
          </cell>
          <cell r="G25">
            <v>112191.20940000001</v>
          </cell>
          <cell r="H25">
            <v>104668.6044</v>
          </cell>
          <cell r="I25">
            <v>108429.8992</v>
          </cell>
          <cell r="J25">
            <v>108429.8992</v>
          </cell>
          <cell r="K25">
            <v>104668.6044</v>
          </cell>
          <cell r="L25">
            <v>112191.20940000001</v>
          </cell>
          <cell r="M25">
            <v>108427.8992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8500</v>
          </cell>
          <cell r="C27">
            <v>8500</v>
          </cell>
          <cell r="D27">
            <v>8500</v>
          </cell>
          <cell r="E27">
            <v>8500</v>
          </cell>
          <cell r="F27">
            <v>8500</v>
          </cell>
          <cell r="G27">
            <v>8500</v>
          </cell>
          <cell r="H27">
            <v>8500</v>
          </cell>
          <cell r="I27">
            <v>8500</v>
          </cell>
          <cell r="J27">
            <v>8500</v>
          </cell>
          <cell r="K27">
            <v>8500</v>
          </cell>
          <cell r="L27">
            <v>8500</v>
          </cell>
          <cell r="M27">
            <v>8500</v>
          </cell>
        </row>
        <row r="28">
          <cell r="B28">
            <v>484</v>
          </cell>
          <cell r="C28">
            <v>132</v>
          </cell>
          <cell r="D28">
            <v>242</v>
          </cell>
          <cell r="E28">
            <v>150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K28">
            <v>148</v>
          </cell>
          <cell r="L28" t="str">
            <v>0</v>
          </cell>
          <cell r="M28" t="str">
            <v>0</v>
          </cell>
        </row>
        <row r="29">
          <cell r="B29">
            <v>-225</v>
          </cell>
          <cell r="C29">
            <v>-61</v>
          </cell>
          <cell r="D29">
            <v>-112</v>
          </cell>
          <cell r="E29">
            <v>-70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>
            <v>-69</v>
          </cell>
          <cell r="L29" t="str">
            <v>0</v>
          </cell>
          <cell r="M29" t="str">
            <v>0</v>
          </cell>
        </row>
        <row r="30"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</row>
        <row r="31">
          <cell r="B31">
            <v>-10600</v>
          </cell>
          <cell r="C31">
            <v>-18848</v>
          </cell>
          <cell r="D31">
            <v>-10600</v>
          </cell>
          <cell r="E31">
            <v>-10600</v>
          </cell>
          <cell r="F31">
            <v>-9575</v>
          </cell>
          <cell r="G31">
            <v>-10600</v>
          </cell>
          <cell r="H31">
            <v>-11410</v>
          </cell>
          <cell r="I31">
            <v>-47669</v>
          </cell>
          <cell r="J31">
            <v>-11863</v>
          </cell>
          <cell r="K31">
            <v>-39002</v>
          </cell>
          <cell r="L31" t="str">
            <v>0</v>
          </cell>
          <cell r="M31" t="str">
            <v>0</v>
          </cell>
        </row>
        <row r="32">
          <cell r="B32">
            <v>127352</v>
          </cell>
          <cell r="C32">
            <v>145040</v>
          </cell>
          <cell r="D32">
            <v>183566</v>
          </cell>
          <cell r="E32">
            <v>212607</v>
          </cell>
          <cell r="F32">
            <v>188565</v>
          </cell>
          <cell r="G32">
            <v>168075</v>
          </cell>
          <cell r="H32">
            <v>146560</v>
          </cell>
          <cell r="I32">
            <v>135097</v>
          </cell>
          <cell r="J32">
            <v>133321</v>
          </cell>
          <cell r="K32">
            <v>390899</v>
          </cell>
          <cell r="L32" t="str">
            <v>0</v>
          </cell>
          <cell r="M32" t="str">
            <v>0</v>
          </cell>
        </row>
        <row r="33">
          <cell r="B33">
            <v>-72616</v>
          </cell>
          <cell r="C33">
            <v>-82600</v>
          </cell>
          <cell r="D33">
            <v>-104798</v>
          </cell>
          <cell r="E33">
            <v>-121080</v>
          </cell>
          <cell r="F33">
            <v>-107388</v>
          </cell>
          <cell r="G33">
            <v>-95954</v>
          </cell>
          <cell r="H33">
            <v>-83466</v>
          </cell>
          <cell r="I33">
            <v>-77032</v>
          </cell>
          <cell r="J33">
            <v>-76020</v>
          </cell>
          <cell r="K33">
            <v>-222617</v>
          </cell>
          <cell r="L33">
            <v>0</v>
          </cell>
          <cell r="M33">
            <v>0</v>
          </cell>
        </row>
        <row r="34">
          <cell r="B34">
            <v>12972.06</v>
          </cell>
          <cell r="C34">
            <v>12553.760000000004</v>
          </cell>
          <cell r="D34">
            <v>12972.150000000001</v>
          </cell>
          <cell r="E34">
            <v>12972.150000000001</v>
          </cell>
          <cell r="F34">
            <v>11716.799999999997</v>
          </cell>
          <cell r="G34">
            <v>12972.150000000001</v>
          </cell>
          <cell r="H34">
            <v>12553.760000000004</v>
          </cell>
          <cell r="I34">
            <v>45030.539999999986</v>
          </cell>
          <cell r="J34">
            <v>16479.27</v>
          </cell>
          <cell r="K34">
            <v>56029.720000000008</v>
          </cell>
          <cell r="L34" t="str">
            <v>0</v>
          </cell>
          <cell r="M34" t="str">
            <v>0</v>
          </cell>
        </row>
        <row r="35">
          <cell r="B35">
            <v>9927.2500000000018</v>
          </cell>
          <cell r="C35">
            <v>9607.0199999999986</v>
          </cell>
          <cell r="D35">
            <v>9927.19</v>
          </cell>
          <cell r="E35">
            <v>9927.2999999999993</v>
          </cell>
          <cell r="F35">
            <v>8966.5700000000015</v>
          </cell>
          <cell r="G35">
            <v>9927.2500000000018</v>
          </cell>
          <cell r="H35">
            <v>12192.990000000002</v>
          </cell>
          <cell r="I35">
            <v>48416.209999999992</v>
          </cell>
          <cell r="J35">
            <v>9011.9900000000016</v>
          </cell>
          <cell r="K35">
            <v>27636.93</v>
          </cell>
          <cell r="L35" t="str">
            <v>0</v>
          </cell>
          <cell r="M35" t="str">
            <v>0</v>
          </cell>
        </row>
        <row r="36">
          <cell r="B36">
            <v>143.61000000000001</v>
          </cell>
          <cell r="C36">
            <v>20963.350000000002</v>
          </cell>
          <cell r="D36">
            <v>160.56</v>
          </cell>
          <cell r="E36">
            <v>160.53</v>
          </cell>
          <cell r="F36">
            <v>145.01</v>
          </cell>
          <cell r="G36">
            <v>160.54</v>
          </cell>
          <cell r="H36">
            <v>155.37</v>
          </cell>
          <cell r="I36">
            <v>160.53</v>
          </cell>
          <cell r="J36">
            <v>155.38</v>
          </cell>
          <cell r="K36">
            <v>476.44</v>
          </cell>
          <cell r="L36" t="str">
            <v>0</v>
          </cell>
          <cell r="M36" t="str">
            <v>0</v>
          </cell>
        </row>
        <row r="37"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</row>
        <row r="38">
          <cell r="B38">
            <v>12750</v>
          </cell>
          <cell r="C38">
            <v>12750</v>
          </cell>
          <cell r="D38">
            <v>12750</v>
          </cell>
          <cell r="E38">
            <v>12750</v>
          </cell>
          <cell r="F38">
            <v>12750</v>
          </cell>
          <cell r="G38">
            <v>12750</v>
          </cell>
          <cell r="H38">
            <v>12750</v>
          </cell>
          <cell r="I38">
            <v>12750</v>
          </cell>
          <cell r="J38">
            <v>12750</v>
          </cell>
          <cell r="K38">
            <v>12750</v>
          </cell>
          <cell r="L38">
            <v>12750</v>
          </cell>
          <cell r="M38">
            <v>12750</v>
          </cell>
        </row>
        <row r="39">
          <cell r="B39">
            <v>-7270</v>
          </cell>
          <cell r="C39">
            <v>-7261</v>
          </cell>
          <cell r="D39">
            <v>-7279</v>
          </cell>
          <cell r="E39">
            <v>-7261</v>
          </cell>
          <cell r="F39">
            <v>-7261</v>
          </cell>
          <cell r="G39">
            <v>-7279</v>
          </cell>
          <cell r="H39">
            <v>-7261</v>
          </cell>
          <cell r="I39">
            <v>-7270</v>
          </cell>
          <cell r="J39">
            <v>-7270</v>
          </cell>
          <cell r="K39">
            <v>-7261</v>
          </cell>
          <cell r="L39">
            <v>-7279</v>
          </cell>
          <cell r="M39">
            <v>-7270</v>
          </cell>
        </row>
        <row r="40">
          <cell r="B40">
            <v>1924</v>
          </cell>
          <cell r="C40">
            <v>3486</v>
          </cell>
          <cell r="D40">
            <v>5067</v>
          </cell>
          <cell r="E40">
            <v>2052</v>
          </cell>
          <cell r="F40">
            <v>2420</v>
          </cell>
          <cell r="G40">
            <v>2016</v>
          </cell>
          <cell r="H40">
            <v>1924</v>
          </cell>
          <cell r="I40">
            <v>2745</v>
          </cell>
          <cell r="J40">
            <v>2574</v>
          </cell>
          <cell r="K40">
            <v>1773</v>
          </cell>
          <cell r="L40">
            <v>1945</v>
          </cell>
          <cell r="M40">
            <v>2521</v>
          </cell>
        </row>
        <row r="41">
          <cell r="B41">
            <v>83341.919999999998</v>
          </cell>
          <cell r="C41">
            <v>104262.13</v>
          </cell>
          <cell r="D41">
            <v>110395.9</v>
          </cell>
          <cell r="E41">
            <v>120107.98</v>
          </cell>
          <cell r="F41">
            <v>108839.38</v>
          </cell>
          <cell r="G41">
            <v>100567.93999999999</v>
          </cell>
          <cell r="H41">
            <v>92499.12000000001</v>
          </cell>
          <cell r="I41">
            <v>120728.27999999997</v>
          </cell>
          <cell r="J41">
            <v>87638.640000000014</v>
          </cell>
          <cell r="K41">
            <v>229264.09</v>
          </cell>
          <cell r="L41">
            <v>15916</v>
          </cell>
          <cell r="M41">
            <v>16501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B43">
            <v>68675</v>
          </cell>
          <cell r="C43">
            <v>68675</v>
          </cell>
          <cell r="D43">
            <v>68675</v>
          </cell>
          <cell r="E43">
            <v>68675</v>
          </cell>
          <cell r="F43">
            <v>68675</v>
          </cell>
          <cell r="G43">
            <v>73487</v>
          </cell>
          <cell r="H43">
            <v>73487</v>
          </cell>
          <cell r="I43">
            <v>73487</v>
          </cell>
          <cell r="J43">
            <v>73487</v>
          </cell>
          <cell r="K43">
            <v>73487</v>
          </cell>
          <cell r="L43">
            <v>73487</v>
          </cell>
          <cell r="M43">
            <v>73487</v>
          </cell>
        </row>
        <row r="44">
          <cell r="B44">
            <v>3238</v>
          </cell>
          <cell r="C44">
            <v>4538</v>
          </cell>
          <cell r="D44">
            <v>3238</v>
          </cell>
          <cell r="E44">
            <v>4175</v>
          </cell>
          <cell r="F44">
            <v>4442</v>
          </cell>
          <cell r="G44">
            <v>4386</v>
          </cell>
          <cell r="H44">
            <v>3738</v>
          </cell>
          <cell r="I44">
            <v>3719</v>
          </cell>
          <cell r="J44">
            <v>3719</v>
          </cell>
          <cell r="K44">
            <v>3952</v>
          </cell>
          <cell r="L44">
            <v>3821</v>
          </cell>
          <cell r="M44">
            <v>3719</v>
          </cell>
        </row>
        <row r="45">
          <cell r="B45">
            <v>-41005</v>
          </cell>
          <cell r="C45">
            <v>-41694</v>
          </cell>
          <cell r="D45">
            <v>-41055</v>
          </cell>
          <cell r="E45">
            <v>-41488</v>
          </cell>
          <cell r="F45">
            <v>-41640</v>
          </cell>
          <cell r="G45">
            <v>-44457</v>
          </cell>
          <cell r="H45">
            <v>-43980</v>
          </cell>
          <cell r="I45">
            <v>-44023</v>
          </cell>
          <cell r="J45">
            <v>-44023</v>
          </cell>
          <cell r="K45">
            <v>-44101</v>
          </cell>
          <cell r="L45">
            <v>-44135</v>
          </cell>
          <cell r="M45">
            <v>-44023</v>
          </cell>
        </row>
        <row r="46">
          <cell r="B46">
            <v>4174</v>
          </cell>
          <cell r="C46">
            <v>4166</v>
          </cell>
          <cell r="D46">
            <v>4166</v>
          </cell>
          <cell r="E46">
            <v>4166</v>
          </cell>
          <cell r="F46">
            <v>4166</v>
          </cell>
          <cell r="G46">
            <v>4166</v>
          </cell>
          <cell r="H46">
            <v>4166</v>
          </cell>
          <cell r="I46">
            <v>4166</v>
          </cell>
          <cell r="J46">
            <v>4166</v>
          </cell>
          <cell r="K46">
            <v>4166</v>
          </cell>
          <cell r="L46">
            <v>4166</v>
          </cell>
          <cell r="M46">
            <v>4166</v>
          </cell>
        </row>
        <row r="47">
          <cell r="B47">
            <v>35082</v>
          </cell>
          <cell r="C47">
            <v>35685</v>
          </cell>
          <cell r="D47">
            <v>35024</v>
          </cell>
          <cell r="E47">
            <v>35528</v>
          </cell>
          <cell r="F47">
            <v>35643</v>
          </cell>
          <cell r="G47">
            <v>37582</v>
          </cell>
          <cell r="H47">
            <v>37411</v>
          </cell>
          <cell r="I47">
            <v>37349</v>
          </cell>
          <cell r="J47">
            <v>37349</v>
          </cell>
          <cell r="K47">
            <v>37504</v>
          </cell>
          <cell r="L47">
            <v>37339</v>
          </cell>
          <cell r="M47">
            <v>37349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B49">
            <v>-37056</v>
          </cell>
          <cell r="C49">
            <v>-37056</v>
          </cell>
          <cell r="D49">
            <v>-37585</v>
          </cell>
          <cell r="E49">
            <v>-37585</v>
          </cell>
          <cell r="F49">
            <v>-37585</v>
          </cell>
          <cell r="G49">
            <v>-37557</v>
          </cell>
          <cell r="H49">
            <v>-37896</v>
          </cell>
          <cell r="I49">
            <v>-37642</v>
          </cell>
          <cell r="J49">
            <v>-37600</v>
          </cell>
          <cell r="K49">
            <v>-37566</v>
          </cell>
          <cell r="L49">
            <v>-37600</v>
          </cell>
          <cell r="M49">
            <v>-37591</v>
          </cell>
        </row>
        <row r="50">
          <cell r="B50">
            <v>64711.42</v>
          </cell>
          <cell r="C50">
            <v>64711.42</v>
          </cell>
          <cell r="D50">
            <v>66033.42</v>
          </cell>
          <cell r="E50">
            <v>66033.42</v>
          </cell>
          <cell r="F50">
            <v>66033.42</v>
          </cell>
          <cell r="G50">
            <v>65938.42</v>
          </cell>
          <cell r="H50">
            <v>67289.42</v>
          </cell>
          <cell r="I50">
            <v>66350.42</v>
          </cell>
          <cell r="J50">
            <v>66176.42</v>
          </cell>
          <cell r="K50">
            <v>66048.42</v>
          </cell>
          <cell r="L50">
            <v>66176.42</v>
          </cell>
          <cell r="M50">
            <v>66158.38</v>
          </cell>
        </row>
        <row r="51">
          <cell r="B51">
            <v>4324</v>
          </cell>
          <cell r="C51">
            <v>2938</v>
          </cell>
          <cell r="D51">
            <v>4050</v>
          </cell>
          <cell r="E51">
            <v>4698</v>
          </cell>
          <cell r="F51">
            <v>972</v>
          </cell>
          <cell r="G51">
            <v>4956</v>
          </cell>
          <cell r="H51">
            <v>5003</v>
          </cell>
          <cell r="I51">
            <v>3202</v>
          </cell>
          <cell r="J51">
            <v>3583</v>
          </cell>
          <cell r="K51">
            <v>3718</v>
          </cell>
          <cell r="L51">
            <v>5574</v>
          </cell>
          <cell r="M51">
            <v>1412</v>
          </cell>
        </row>
        <row r="52">
          <cell r="B52">
            <v>5510</v>
          </cell>
          <cell r="C52">
            <v>7099</v>
          </cell>
          <cell r="D52">
            <v>7321</v>
          </cell>
          <cell r="E52">
            <v>7102</v>
          </cell>
          <cell r="F52">
            <v>6766</v>
          </cell>
          <cell r="G52">
            <v>7062</v>
          </cell>
          <cell r="H52">
            <v>6760</v>
          </cell>
          <cell r="I52">
            <v>7007</v>
          </cell>
          <cell r="J52">
            <v>6767</v>
          </cell>
          <cell r="K52">
            <v>6766</v>
          </cell>
          <cell r="L52">
            <v>6890</v>
          </cell>
          <cell r="M52">
            <v>6854</v>
          </cell>
        </row>
        <row r="53">
          <cell r="B53">
            <v>-7843</v>
          </cell>
          <cell r="C53">
            <v>-8325</v>
          </cell>
          <cell r="D53">
            <v>-10327</v>
          </cell>
          <cell r="E53">
            <v>-12028</v>
          </cell>
          <cell r="F53">
            <v>-9488</v>
          </cell>
          <cell r="G53">
            <v>-13027</v>
          </cell>
          <cell r="H53">
            <v>-12474</v>
          </cell>
          <cell r="I53">
            <v>-9588</v>
          </cell>
          <cell r="J53">
            <v>-9057</v>
          </cell>
          <cell r="K53">
            <v>-8922</v>
          </cell>
          <cell r="L53">
            <v>-10516</v>
          </cell>
          <cell r="M53">
            <v>-6781</v>
          </cell>
        </row>
        <row r="54">
          <cell r="B54" t="str">
            <v>0</v>
          </cell>
          <cell r="C54">
            <v>612</v>
          </cell>
          <cell r="D54">
            <v>2935</v>
          </cell>
          <cell r="E54">
            <v>6122</v>
          </cell>
          <cell r="F54">
            <v>8428</v>
          </cell>
          <cell r="G54">
            <v>8377</v>
          </cell>
          <cell r="H54">
            <v>7325</v>
          </cell>
          <cell r="I54">
            <v>3592</v>
          </cell>
          <cell r="J54">
            <v>1794</v>
          </cell>
          <cell r="K54">
            <v>1174</v>
          </cell>
          <cell r="L54">
            <v>1035</v>
          </cell>
          <cell r="M54">
            <v>606</v>
          </cell>
        </row>
        <row r="55">
          <cell r="B55">
            <v>29646.42</v>
          </cell>
          <cell r="C55">
            <v>29979.42</v>
          </cell>
          <cell r="D55">
            <v>32427.42</v>
          </cell>
          <cell r="E55">
            <v>34342.42</v>
          </cell>
          <cell r="F55">
            <v>35126.42</v>
          </cell>
          <cell r="G55">
            <v>35749.42</v>
          </cell>
          <cell r="H55">
            <v>36007.42</v>
          </cell>
          <cell r="I55">
            <v>32921.42</v>
          </cell>
          <cell r="J55">
            <v>31663.42</v>
          </cell>
          <cell r="K55">
            <v>31218.42</v>
          </cell>
          <cell r="L55">
            <v>31559.42</v>
          </cell>
          <cell r="M55">
            <v>30658.380000000005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0</v>
          </cell>
          <cell r="C57" t="str">
            <v>0</v>
          </cell>
          <cell r="D57" t="str">
            <v>0</v>
          </cell>
          <cell r="E57" t="str">
            <v>0</v>
          </cell>
          <cell r="F57" t="str">
            <v>0</v>
          </cell>
          <cell r="G57" t="str">
            <v>0</v>
          </cell>
          <cell r="H57" t="str">
            <v>0</v>
          </cell>
          <cell r="I57" t="str">
            <v>0</v>
          </cell>
          <cell r="J57" t="str">
            <v>0</v>
          </cell>
          <cell r="K57" t="str">
            <v>0</v>
          </cell>
          <cell r="L57" t="str">
            <v>0</v>
          </cell>
          <cell r="M57" t="str">
            <v>0</v>
          </cell>
        </row>
        <row r="58">
          <cell r="B58">
            <v>9965.76</v>
          </cell>
          <cell r="C58">
            <v>9965.76</v>
          </cell>
          <cell r="D58">
            <v>9965.76</v>
          </cell>
          <cell r="E58">
            <v>9965.76</v>
          </cell>
          <cell r="F58">
            <v>9965.76</v>
          </cell>
          <cell r="G58">
            <v>9965.76</v>
          </cell>
          <cell r="H58">
            <v>9965.76</v>
          </cell>
          <cell r="I58">
            <v>10345.76</v>
          </cell>
          <cell r="J58">
            <v>10345.76</v>
          </cell>
          <cell r="K58">
            <v>10345.76</v>
          </cell>
          <cell r="L58">
            <v>10345.76</v>
          </cell>
          <cell r="M58">
            <v>10100.76</v>
          </cell>
        </row>
        <row r="59">
          <cell r="B59">
            <v>-12901</v>
          </cell>
          <cell r="C59">
            <v>-12745</v>
          </cell>
          <cell r="D59">
            <v>-12940</v>
          </cell>
          <cell r="E59">
            <v>-12803</v>
          </cell>
          <cell r="F59">
            <v>-12546</v>
          </cell>
          <cell r="G59">
            <v>-12718</v>
          </cell>
          <cell r="H59">
            <v>-13142</v>
          </cell>
          <cell r="I59">
            <v>-13583</v>
          </cell>
          <cell r="J59">
            <v>-13145</v>
          </cell>
          <cell r="K59">
            <v>-12988</v>
          </cell>
          <cell r="L59">
            <v>-13279</v>
          </cell>
          <cell r="M59">
            <v>-14124</v>
          </cell>
        </row>
        <row r="60">
          <cell r="B60">
            <v>9635.2000000000007</v>
          </cell>
          <cell r="C60">
            <v>9339.08</v>
          </cell>
          <cell r="D60">
            <v>9569.32</v>
          </cell>
          <cell r="E60">
            <v>9438.4</v>
          </cell>
          <cell r="F60">
            <v>9010.52</v>
          </cell>
          <cell r="G60">
            <v>9229.16</v>
          </cell>
          <cell r="H60">
            <v>9985.7999999999993</v>
          </cell>
          <cell r="I60">
            <v>9980.119999999999</v>
          </cell>
          <cell r="J60">
            <v>9531.4</v>
          </cell>
          <cell r="K60">
            <v>9368.76</v>
          </cell>
          <cell r="L60">
            <v>9820.52</v>
          </cell>
          <cell r="M60">
            <v>10756</v>
          </cell>
        </row>
        <row r="61">
          <cell r="B61">
            <v>6699.9600000000009</v>
          </cell>
          <cell r="C61">
            <v>6559.84</v>
          </cell>
          <cell r="D61">
            <v>6595.08</v>
          </cell>
          <cell r="E61">
            <v>6601.16</v>
          </cell>
          <cell r="F61">
            <v>6430.2800000000007</v>
          </cell>
          <cell r="G61">
            <v>6476.92</v>
          </cell>
          <cell r="H61">
            <v>6809.5599999999995</v>
          </cell>
          <cell r="I61">
            <v>6742.8799999999992</v>
          </cell>
          <cell r="J61">
            <v>6732.16</v>
          </cell>
          <cell r="K61">
            <v>6726.52</v>
          </cell>
          <cell r="L61">
            <v>6887.2800000000007</v>
          </cell>
          <cell r="M61">
            <v>6732.76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>
            <v>1000</v>
          </cell>
          <cell r="C63">
            <v>1000</v>
          </cell>
          <cell r="D63">
            <v>1000</v>
          </cell>
          <cell r="E63">
            <v>1000</v>
          </cell>
          <cell r="F63">
            <v>9560</v>
          </cell>
          <cell r="G63">
            <v>1000</v>
          </cell>
          <cell r="H63">
            <v>13254</v>
          </cell>
          <cell r="I63">
            <v>1000</v>
          </cell>
          <cell r="J63">
            <v>1000</v>
          </cell>
          <cell r="K63">
            <v>1000</v>
          </cell>
          <cell r="L63">
            <v>1000</v>
          </cell>
          <cell r="M63">
            <v>1000</v>
          </cell>
        </row>
        <row r="64">
          <cell r="B64">
            <v>200</v>
          </cell>
          <cell r="C64">
            <v>200</v>
          </cell>
          <cell r="D64">
            <v>200</v>
          </cell>
          <cell r="E64">
            <v>200</v>
          </cell>
          <cell r="F64">
            <v>1912</v>
          </cell>
          <cell r="G64">
            <v>200</v>
          </cell>
          <cell r="H64">
            <v>2650.8</v>
          </cell>
          <cell r="I64">
            <v>200</v>
          </cell>
          <cell r="J64">
            <v>200</v>
          </cell>
          <cell r="K64">
            <v>200</v>
          </cell>
          <cell r="L64">
            <v>200</v>
          </cell>
          <cell r="M64">
            <v>200</v>
          </cell>
        </row>
        <row r="65">
          <cell r="B65">
            <v>5692</v>
          </cell>
          <cell r="C65">
            <v>23650</v>
          </cell>
          <cell r="D65">
            <v>7812</v>
          </cell>
          <cell r="E65">
            <v>24550</v>
          </cell>
          <cell r="F65">
            <v>720</v>
          </cell>
          <cell r="G65">
            <v>9678</v>
          </cell>
          <cell r="H65">
            <v>4690</v>
          </cell>
          <cell r="I65">
            <v>31036</v>
          </cell>
          <cell r="J65">
            <v>4081</v>
          </cell>
          <cell r="K65">
            <v>12553</v>
          </cell>
          <cell r="L65">
            <v>18560</v>
          </cell>
          <cell r="M65">
            <v>8843</v>
          </cell>
        </row>
        <row r="66">
          <cell r="B66">
            <v>5177.42</v>
          </cell>
          <cell r="C66">
            <v>6855.76</v>
          </cell>
          <cell r="D66">
            <v>8111.62</v>
          </cell>
          <cell r="E66">
            <v>7033.9400000000005</v>
          </cell>
          <cell r="F66">
            <v>6833.24</v>
          </cell>
          <cell r="G66">
            <v>7478.66</v>
          </cell>
          <cell r="H66">
            <v>6016.76</v>
          </cell>
          <cell r="I66">
            <v>7301.88</v>
          </cell>
          <cell r="J66">
            <v>5814.3</v>
          </cell>
          <cell r="K66">
            <v>7499.7</v>
          </cell>
          <cell r="L66">
            <v>7820.96</v>
          </cell>
          <cell r="M66">
            <v>11514.380000000001</v>
          </cell>
        </row>
        <row r="67">
          <cell r="B67">
            <v>12069.42</v>
          </cell>
          <cell r="C67">
            <v>31705.760000000002</v>
          </cell>
          <cell r="D67">
            <v>17123.62</v>
          </cell>
          <cell r="E67">
            <v>32783.94</v>
          </cell>
          <cell r="F67">
            <v>19025.239999999998</v>
          </cell>
          <cell r="G67">
            <v>18356.66</v>
          </cell>
          <cell r="H67">
            <v>26611.559999999998</v>
          </cell>
          <cell r="I67">
            <v>39537.879999999997</v>
          </cell>
          <cell r="J67">
            <v>11095.3</v>
          </cell>
          <cell r="K67">
            <v>21252.7</v>
          </cell>
          <cell r="L67">
            <v>27580.959999999999</v>
          </cell>
          <cell r="M67">
            <v>21557.38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>
            <v>1912.16</v>
          </cell>
          <cell r="C69">
            <v>1705.16</v>
          </cell>
          <cell r="D69">
            <v>11775.16</v>
          </cell>
          <cell r="E69">
            <v>1912.16</v>
          </cell>
          <cell r="F69">
            <v>2643.16</v>
          </cell>
          <cell r="G69">
            <v>11787.16</v>
          </cell>
          <cell r="H69">
            <v>1912.16</v>
          </cell>
          <cell r="I69">
            <v>2119.16</v>
          </cell>
          <cell r="J69">
            <v>11989.16</v>
          </cell>
          <cell r="K69">
            <v>2223.16</v>
          </cell>
          <cell r="L69">
            <v>2025.16</v>
          </cell>
          <cell r="M69">
            <v>15115.16</v>
          </cell>
        </row>
        <row r="70">
          <cell r="B70">
            <v>1317</v>
          </cell>
          <cell r="C70">
            <v>1317</v>
          </cell>
          <cell r="D70">
            <v>6317</v>
          </cell>
          <cell r="E70">
            <v>1317</v>
          </cell>
          <cell r="F70">
            <v>2167</v>
          </cell>
          <cell r="G70">
            <v>6317</v>
          </cell>
          <cell r="H70">
            <v>1317</v>
          </cell>
          <cell r="I70">
            <v>1317</v>
          </cell>
          <cell r="J70">
            <v>6317</v>
          </cell>
          <cell r="K70">
            <v>1317</v>
          </cell>
          <cell r="L70">
            <v>1317</v>
          </cell>
          <cell r="M70">
            <v>6313</v>
          </cell>
        </row>
        <row r="71">
          <cell r="B71">
            <v>3229.16</v>
          </cell>
          <cell r="C71">
            <v>3022.16</v>
          </cell>
          <cell r="D71">
            <v>18092.16</v>
          </cell>
          <cell r="E71">
            <v>3229.16</v>
          </cell>
          <cell r="F71">
            <v>4810.16</v>
          </cell>
          <cell r="G71">
            <v>18104.16</v>
          </cell>
          <cell r="H71">
            <v>3229.16</v>
          </cell>
          <cell r="I71">
            <v>3436.16</v>
          </cell>
          <cell r="J71">
            <v>18306.16</v>
          </cell>
          <cell r="K71">
            <v>3540.16</v>
          </cell>
          <cell r="L71">
            <v>3342.16</v>
          </cell>
          <cell r="M71">
            <v>21428.16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B73">
            <v>18331.480000000003</v>
          </cell>
          <cell r="C73">
            <v>17908.120000000003</v>
          </cell>
          <cell r="D73">
            <v>19039.04</v>
          </cell>
          <cell r="E73">
            <v>19139</v>
          </cell>
          <cell r="F73">
            <v>17948.79</v>
          </cell>
          <cell r="G73">
            <v>18184.480000000003</v>
          </cell>
          <cell r="H73">
            <v>18411.350000000002</v>
          </cell>
          <cell r="I73">
            <v>19813.240000000002</v>
          </cell>
          <cell r="J73">
            <v>18486.32</v>
          </cell>
          <cell r="K73">
            <v>17935.560000000001</v>
          </cell>
          <cell r="L73">
            <v>19306.580000000002</v>
          </cell>
          <cell r="M73">
            <v>19249.25</v>
          </cell>
        </row>
        <row r="74">
          <cell r="B74">
            <v>1685.9564</v>
          </cell>
          <cell r="C74">
            <v>1850.47</v>
          </cell>
          <cell r="D74">
            <v>1934.3371999999999</v>
          </cell>
          <cell r="E74">
            <v>1793.01</v>
          </cell>
          <cell r="F74">
            <v>2134.9575999999997</v>
          </cell>
          <cell r="G74">
            <v>2116.4315999999999</v>
          </cell>
          <cell r="H74">
            <v>2087.2919999999999</v>
          </cell>
          <cell r="I74">
            <v>1920.9016000000001</v>
          </cell>
          <cell r="J74">
            <v>1793.038</v>
          </cell>
          <cell r="K74">
            <v>1693.646</v>
          </cell>
          <cell r="L74">
            <v>1640.6131999999998</v>
          </cell>
          <cell r="M74">
            <v>1608.7379999999998</v>
          </cell>
        </row>
        <row r="75">
          <cell r="B75">
            <v>12208.9812</v>
          </cell>
          <cell r="C75">
            <v>13702.0944</v>
          </cell>
          <cell r="D75">
            <v>15016.9236</v>
          </cell>
          <cell r="E75">
            <v>13665.76</v>
          </cell>
          <cell r="F75">
            <v>16881.763200000001</v>
          </cell>
          <cell r="G75">
            <v>16762.287200000002</v>
          </cell>
          <cell r="H75">
            <v>16332.8328</v>
          </cell>
          <cell r="I75">
            <v>14691.2232</v>
          </cell>
          <cell r="J75">
            <v>13294.251600000001</v>
          </cell>
          <cell r="K75">
            <v>12111.438400000001</v>
          </cell>
          <cell r="L75">
            <v>11631.212</v>
          </cell>
          <cell r="M75">
            <v>11529.7744</v>
          </cell>
        </row>
        <row r="76">
          <cell r="B76">
            <v>174</v>
          </cell>
          <cell r="C76">
            <v>174</v>
          </cell>
          <cell r="D76">
            <v>174</v>
          </cell>
          <cell r="E76">
            <v>174</v>
          </cell>
          <cell r="F76">
            <v>174</v>
          </cell>
          <cell r="G76">
            <v>174</v>
          </cell>
          <cell r="H76">
            <v>174</v>
          </cell>
          <cell r="I76">
            <v>174</v>
          </cell>
          <cell r="J76">
            <v>174</v>
          </cell>
          <cell r="K76">
            <v>174</v>
          </cell>
          <cell r="L76">
            <v>174</v>
          </cell>
          <cell r="M76">
            <v>174</v>
          </cell>
        </row>
        <row r="77">
          <cell r="B77" t="str">
            <v>0</v>
          </cell>
          <cell r="C77">
            <v>5571</v>
          </cell>
          <cell r="D77">
            <v>1468</v>
          </cell>
          <cell r="E77">
            <v>4321</v>
          </cell>
          <cell r="F77">
            <v>5030</v>
          </cell>
          <cell r="G77">
            <v>3626</v>
          </cell>
          <cell r="H77">
            <v>5599</v>
          </cell>
          <cell r="I77">
            <v>3900</v>
          </cell>
          <cell r="J77">
            <v>4365</v>
          </cell>
          <cell r="K77">
            <v>14122</v>
          </cell>
          <cell r="L77" t="str">
            <v>0</v>
          </cell>
          <cell r="M77">
            <v>8656</v>
          </cell>
        </row>
        <row r="78">
          <cell r="B78">
            <v>4195.93</v>
          </cell>
          <cell r="C78">
            <v>4171.43</v>
          </cell>
          <cell r="D78">
            <v>4211.12</v>
          </cell>
          <cell r="E78">
            <v>4260.12</v>
          </cell>
          <cell r="F78">
            <v>4217</v>
          </cell>
          <cell r="G78">
            <v>4206.22</v>
          </cell>
          <cell r="H78">
            <v>4199.8500000000004</v>
          </cell>
          <cell r="I78">
            <v>4217.9799999999996</v>
          </cell>
          <cell r="J78">
            <v>4192.5</v>
          </cell>
          <cell r="K78">
            <v>4235.62</v>
          </cell>
          <cell r="L78">
            <v>4262.57</v>
          </cell>
          <cell r="M78">
            <v>4241.01</v>
          </cell>
        </row>
        <row r="79">
          <cell r="B79">
            <v>14750</v>
          </cell>
          <cell r="C79">
            <v>14750</v>
          </cell>
          <cell r="D79">
            <v>14750</v>
          </cell>
          <cell r="E79">
            <v>14750</v>
          </cell>
          <cell r="F79">
            <v>14750</v>
          </cell>
          <cell r="G79">
            <v>14750</v>
          </cell>
          <cell r="H79">
            <v>14750</v>
          </cell>
          <cell r="I79">
            <v>14750</v>
          </cell>
          <cell r="J79">
            <v>14750</v>
          </cell>
          <cell r="K79">
            <v>14750</v>
          </cell>
          <cell r="L79">
            <v>14750</v>
          </cell>
          <cell r="M79">
            <v>14750</v>
          </cell>
        </row>
        <row r="80"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</row>
        <row r="81"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</row>
        <row r="82">
          <cell r="B82">
            <v>8415.6944000000003</v>
          </cell>
          <cell r="C82">
            <v>10121.384400000001</v>
          </cell>
          <cell r="D82">
            <v>14214.3544</v>
          </cell>
          <cell r="E82">
            <v>9816.6043999999983</v>
          </cell>
          <cell r="F82">
            <v>3105.0744000000004</v>
          </cell>
          <cell r="G82">
            <v>9875.8943999999992</v>
          </cell>
          <cell r="H82">
            <v>15016.484399999999</v>
          </cell>
          <cell r="I82">
            <v>9823.4643999999989</v>
          </cell>
          <cell r="J82">
            <v>14948.374399999999</v>
          </cell>
          <cell r="K82">
            <v>4269.8044</v>
          </cell>
          <cell r="L82">
            <v>4355.5544</v>
          </cell>
          <cell r="M82">
            <v>15032.264399999998</v>
          </cell>
        </row>
        <row r="83">
          <cell r="B83">
            <v>835</v>
          </cell>
          <cell r="C83">
            <v>835</v>
          </cell>
          <cell r="D83">
            <v>835</v>
          </cell>
          <cell r="E83">
            <v>835</v>
          </cell>
          <cell r="F83">
            <v>835</v>
          </cell>
          <cell r="G83">
            <v>835</v>
          </cell>
          <cell r="H83">
            <v>835</v>
          </cell>
          <cell r="I83">
            <v>835</v>
          </cell>
          <cell r="J83">
            <v>835</v>
          </cell>
          <cell r="K83">
            <v>835</v>
          </cell>
          <cell r="L83">
            <v>835</v>
          </cell>
          <cell r="M83">
            <v>835</v>
          </cell>
        </row>
        <row r="84">
          <cell r="B84">
            <v>11261.61</v>
          </cell>
          <cell r="C84">
            <v>25253.84</v>
          </cell>
          <cell r="D84">
            <v>16334.35</v>
          </cell>
          <cell r="E84">
            <v>25070.739999999998</v>
          </cell>
          <cell r="F84">
            <v>11753.01</v>
          </cell>
          <cell r="G84">
            <v>18948.28</v>
          </cell>
          <cell r="H84">
            <v>24695.69</v>
          </cell>
          <cell r="I84">
            <v>17236.259999999998</v>
          </cell>
          <cell r="J84">
            <v>17400.72</v>
          </cell>
          <cell r="K84">
            <v>14547.46</v>
          </cell>
          <cell r="L84">
            <v>14689.34</v>
          </cell>
          <cell r="M84">
            <v>15688.98</v>
          </cell>
        </row>
        <row r="85">
          <cell r="B85">
            <v>908.58</v>
          </cell>
          <cell r="C85">
            <v>636.64</v>
          </cell>
          <cell r="D85">
            <v>830.19</v>
          </cell>
          <cell r="E85">
            <v>371.7</v>
          </cell>
          <cell r="F85">
            <v>558.73</v>
          </cell>
          <cell r="G85">
            <v>518.05999999999995</v>
          </cell>
          <cell r="H85">
            <v>3529.75</v>
          </cell>
          <cell r="I85">
            <v>292.65999999999997</v>
          </cell>
          <cell r="J85">
            <v>578.17000000000007</v>
          </cell>
          <cell r="K85">
            <v>619.15</v>
          </cell>
          <cell r="L85">
            <v>545.99</v>
          </cell>
          <cell r="M85">
            <v>1137.26</v>
          </cell>
        </row>
        <row r="86">
          <cell r="B86">
            <v>0</v>
          </cell>
          <cell r="C86">
            <v>0</v>
          </cell>
          <cell r="D86">
            <v>150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>
            <v>-31122</v>
          </cell>
          <cell r="C87">
            <v>-39674</v>
          </cell>
          <cell r="D87">
            <v>-37828</v>
          </cell>
          <cell r="E87">
            <v>-39877</v>
          </cell>
          <cell r="F87">
            <v>-27947</v>
          </cell>
          <cell r="G87">
            <v>-36093</v>
          </cell>
          <cell r="H87">
            <v>-44030</v>
          </cell>
          <cell r="I87">
            <v>-35861</v>
          </cell>
          <cell r="J87">
            <v>-38291</v>
          </cell>
          <cell r="K87">
            <v>-30223</v>
          </cell>
          <cell r="L87">
            <v>-31189</v>
          </cell>
          <cell r="M87">
            <v>-38102</v>
          </cell>
        </row>
        <row r="88">
          <cell r="B88">
            <v>41645.23000000001</v>
          </cell>
          <cell r="C88">
            <v>55299.97</v>
          </cell>
          <cell r="D88">
            <v>51129.310000000012</v>
          </cell>
          <cell r="E88">
            <v>54319.929999999978</v>
          </cell>
          <cell r="F88">
            <v>49441.319999999992</v>
          </cell>
          <cell r="G88">
            <v>53903.649999999994</v>
          </cell>
          <cell r="H88">
            <v>61601.240000000005</v>
          </cell>
          <cell r="I88">
            <v>51793.719999999987</v>
          </cell>
          <cell r="J88">
            <v>52526.369999999995</v>
          </cell>
          <cell r="K88">
            <v>55070.679999999993</v>
          </cell>
          <cell r="L88">
            <v>41001.850000000006</v>
          </cell>
          <cell r="M88">
            <v>54800.26999999999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B90">
            <v>3900</v>
          </cell>
          <cell r="C90">
            <v>3900</v>
          </cell>
          <cell r="D90">
            <v>3900</v>
          </cell>
          <cell r="E90">
            <v>3900</v>
          </cell>
          <cell r="F90">
            <v>3900</v>
          </cell>
          <cell r="G90">
            <v>3900</v>
          </cell>
          <cell r="H90">
            <v>3900</v>
          </cell>
          <cell r="I90">
            <v>3900</v>
          </cell>
          <cell r="J90">
            <v>3900</v>
          </cell>
          <cell r="K90">
            <v>3900</v>
          </cell>
          <cell r="L90">
            <v>3900</v>
          </cell>
          <cell r="M90">
            <v>3900</v>
          </cell>
        </row>
        <row r="91">
          <cell r="B91">
            <v>6673.2439999999997</v>
          </cell>
          <cell r="C91">
            <v>27825.6368</v>
          </cell>
          <cell r="D91">
            <v>7168.3231999999998</v>
          </cell>
          <cell r="E91">
            <v>46811.619200000001</v>
          </cell>
          <cell r="F91">
            <v>74520.487999999998</v>
          </cell>
          <cell r="G91">
            <v>7168.3231999999998</v>
          </cell>
          <cell r="H91">
            <v>11020.294400000001</v>
          </cell>
          <cell r="I91">
            <v>54973.494399999996</v>
          </cell>
          <cell r="J91">
            <v>25983.124</v>
          </cell>
          <cell r="K91">
            <v>7262.3864000000003</v>
          </cell>
          <cell r="L91">
            <v>42964.822399999997</v>
          </cell>
          <cell r="M91">
            <v>6673.2439999999997</v>
          </cell>
        </row>
        <row r="92">
          <cell r="B92" t="str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</row>
        <row r="93">
          <cell r="B93" t="str">
            <v>0</v>
          </cell>
          <cell r="C93">
            <v>1300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K93" t="str">
            <v>0</v>
          </cell>
          <cell r="L93" t="str">
            <v>0</v>
          </cell>
          <cell r="M93">
            <v>411.06</v>
          </cell>
        </row>
        <row r="94">
          <cell r="B94">
            <v>3500</v>
          </cell>
          <cell r="C94">
            <v>1250</v>
          </cell>
          <cell r="D94">
            <v>2305</v>
          </cell>
          <cell r="E94">
            <v>1250</v>
          </cell>
          <cell r="F94">
            <v>3050</v>
          </cell>
          <cell r="G94">
            <v>1250</v>
          </cell>
          <cell r="H94">
            <v>3500</v>
          </cell>
          <cell r="I94">
            <v>1276</v>
          </cell>
          <cell r="J94">
            <v>1250</v>
          </cell>
          <cell r="K94">
            <v>1250</v>
          </cell>
          <cell r="L94">
            <v>6528</v>
          </cell>
          <cell r="M94">
            <v>1658</v>
          </cell>
        </row>
        <row r="95">
          <cell r="B95">
            <v>1767</v>
          </cell>
          <cell r="C95">
            <v>1767</v>
          </cell>
          <cell r="D95">
            <v>1767</v>
          </cell>
          <cell r="E95">
            <v>1767</v>
          </cell>
          <cell r="F95">
            <v>1767</v>
          </cell>
          <cell r="G95">
            <v>1767</v>
          </cell>
          <cell r="H95">
            <v>1767</v>
          </cell>
          <cell r="I95">
            <v>3293.2</v>
          </cell>
          <cell r="J95">
            <v>1767</v>
          </cell>
          <cell r="K95">
            <v>2032.72</v>
          </cell>
          <cell r="L95">
            <v>1767</v>
          </cell>
          <cell r="M95">
            <v>1763</v>
          </cell>
        </row>
        <row r="96">
          <cell r="B96">
            <v>1120.56</v>
          </cell>
          <cell r="C96">
            <v>836.64</v>
          </cell>
          <cell r="D96">
            <v>939.08</v>
          </cell>
          <cell r="E96">
            <v>1006.16</v>
          </cell>
          <cell r="F96">
            <v>854.06</v>
          </cell>
          <cell r="G96">
            <v>1192.06</v>
          </cell>
          <cell r="H96">
            <v>1895.1</v>
          </cell>
          <cell r="I96">
            <v>1148.3800000000001</v>
          </cell>
          <cell r="J96">
            <v>1184</v>
          </cell>
          <cell r="K96">
            <v>1933.06</v>
          </cell>
          <cell r="L96">
            <v>1093</v>
          </cell>
          <cell r="M96">
            <v>2604.48</v>
          </cell>
        </row>
        <row r="97">
          <cell r="B97">
            <v>16960.804</v>
          </cell>
          <cell r="C97">
            <v>36879.2768</v>
          </cell>
          <cell r="D97">
            <v>16079.403199999999</v>
          </cell>
          <cell r="E97">
            <v>54734.779200000004</v>
          </cell>
          <cell r="F97">
            <v>84091.547999999995</v>
          </cell>
          <cell r="G97">
            <v>15277.383199999998</v>
          </cell>
          <cell r="H97">
            <v>22082.394399999997</v>
          </cell>
          <cell r="I97">
            <v>64591.07439999999</v>
          </cell>
          <cell r="J97">
            <v>34084.123999999996</v>
          </cell>
          <cell r="K97">
            <v>16378.166399999998</v>
          </cell>
          <cell r="L97">
            <v>56252.822399999997</v>
          </cell>
          <cell r="M97">
            <v>17009.784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>
            <v>425</v>
          </cell>
          <cell r="C99">
            <v>425</v>
          </cell>
          <cell r="D99">
            <v>425</v>
          </cell>
          <cell r="E99">
            <v>425</v>
          </cell>
          <cell r="F99">
            <v>425</v>
          </cell>
          <cell r="G99">
            <v>425</v>
          </cell>
          <cell r="H99">
            <v>425</v>
          </cell>
          <cell r="I99">
            <v>425</v>
          </cell>
          <cell r="J99">
            <v>425</v>
          </cell>
          <cell r="K99">
            <v>425</v>
          </cell>
          <cell r="L99">
            <v>425</v>
          </cell>
          <cell r="M99">
            <v>425</v>
          </cell>
        </row>
        <row r="100">
          <cell r="B100">
            <v>425</v>
          </cell>
          <cell r="C100">
            <v>425</v>
          </cell>
          <cell r="D100">
            <v>425</v>
          </cell>
          <cell r="E100">
            <v>425</v>
          </cell>
          <cell r="F100">
            <v>425</v>
          </cell>
          <cell r="G100">
            <v>425</v>
          </cell>
          <cell r="H100">
            <v>425</v>
          </cell>
          <cell r="I100">
            <v>425</v>
          </cell>
          <cell r="J100">
            <v>425</v>
          </cell>
          <cell r="K100">
            <v>425</v>
          </cell>
          <cell r="L100">
            <v>425</v>
          </cell>
          <cell r="M100">
            <v>425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>
            <v>250</v>
          </cell>
          <cell r="C102">
            <v>250</v>
          </cell>
          <cell r="D102">
            <v>616</v>
          </cell>
          <cell r="E102">
            <v>300</v>
          </cell>
          <cell r="F102">
            <v>350</v>
          </cell>
          <cell r="G102">
            <v>727</v>
          </cell>
          <cell r="H102">
            <v>440</v>
          </cell>
          <cell r="I102">
            <v>540</v>
          </cell>
          <cell r="J102">
            <v>350</v>
          </cell>
          <cell r="K102">
            <v>250</v>
          </cell>
          <cell r="L102">
            <v>440</v>
          </cell>
          <cell r="M102">
            <v>5150</v>
          </cell>
        </row>
        <row r="103">
          <cell r="B103" t="str">
            <v>0</v>
          </cell>
          <cell r="C103" t="str">
            <v>0</v>
          </cell>
          <cell r="D103" t="str">
            <v>0</v>
          </cell>
          <cell r="E103" t="str">
            <v>0</v>
          </cell>
          <cell r="F103" t="str">
            <v>0</v>
          </cell>
          <cell r="G103" t="str">
            <v>0</v>
          </cell>
          <cell r="H103" t="str">
            <v>0</v>
          </cell>
          <cell r="I103" t="str">
            <v>0</v>
          </cell>
          <cell r="J103" t="str">
            <v>0</v>
          </cell>
          <cell r="K103" t="str">
            <v>0</v>
          </cell>
          <cell r="L103" t="str">
            <v>0</v>
          </cell>
          <cell r="M103" t="str">
            <v>0</v>
          </cell>
        </row>
        <row r="104">
          <cell r="B104">
            <v>500</v>
          </cell>
          <cell r="C104" t="str">
            <v>0</v>
          </cell>
          <cell r="D104" t="str">
            <v>0</v>
          </cell>
          <cell r="E104" t="str">
            <v>0</v>
          </cell>
          <cell r="F104" t="str">
            <v>0</v>
          </cell>
          <cell r="G104" t="str">
            <v>0</v>
          </cell>
          <cell r="H104">
            <v>5000</v>
          </cell>
          <cell r="I104" t="str">
            <v>0</v>
          </cell>
          <cell r="J104" t="str">
            <v>0</v>
          </cell>
          <cell r="K104" t="str">
            <v>0</v>
          </cell>
          <cell r="L104">
            <v>50</v>
          </cell>
          <cell r="M104" t="str">
            <v>0</v>
          </cell>
        </row>
        <row r="105">
          <cell r="B105">
            <v>14135.855</v>
          </cell>
          <cell r="C105">
            <v>15135.855</v>
          </cell>
          <cell r="D105">
            <v>23635.855</v>
          </cell>
          <cell r="E105">
            <v>7513.2079999999996</v>
          </cell>
          <cell r="F105">
            <v>10753.207999999999</v>
          </cell>
          <cell r="G105">
            <v>6753.2079999999996</v>
          </cell>
          <cell r="H105">
            <v>11853.207999999999</v>
          </cell>
          <cell r="I105">
            <v>14253.207999999999</v>
          </cell>
          <cell r="J105">
            <v>14453.207999999999</v>
          </cell>
          <cell r="K105">
            <v>11753.207999999999</v>
          </cell>
          <cell r="L105">
            <v>26853.207999999999</v>
          </cell>
          <cell r="M105">
            <v>17753.207999999999</v>
          </cell>
        </row>
        <row r="106">
          <cell r="B106">
            <v>14885.855</v>
          </cell>
          <cell r="C106">
            <v>15385.855</v>
          </cell>
          <cell r="D106">
            <v>24251.855</v>
          </cell>
          <cell r="E106">
            <v>7813.2079999999996</v>
          </cell>
          <cell r="F106">
            <v>11103.207999999999</v>
          </cell>
          <cell r="G106">
            <v>7480.2079999999996</v>
          </cell>
          <cell r="H106">
            <v>17293.207999999999</v>
          </cell>
          <cell r="I106">
            <v>14793.207999999999</v>
          </cell>
          <cell r="J106">
            <v>14803.207999999999</v>
          </cell>
          <cell r="K106">
            <v>12003.207999999999</v>
          </cell>
          <cell r="L106">
            <v>27343.207999999999</v>
          </cell>
          <cell r="M106">
            <v>22903.207999999999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>
            <v>817.94</v>
          </cell>
          <cell r="C108">
            <v>846.94</v>
          </cell>
          <cell r="D108">
            <v>766.94</v>
          </cell>
          <cell r="E108">
            <v>1747.94</v>
          </cell>
          <cell r="F108">
            <v>860.94</v>
          </cell>
          <cell r="G108">
            <v>882.94</v>
          </cell>
          <cell r="H108">
            <v>911.94</v>
          </cell>
          <cell r="I108">
            <v>752.94</v>
          </cell>
          <cell r="J108">
            <v>837.94</v>
          </cell>
          <cell r="K108">
            <v>1069.94</v>
          </cell>
          <cell r="L108">
            <v>1866.94</v>
          </cell>
          <cell r="M108">
            <v>962.16</v>
          </cell>
        </row>
        <row r="109">
          <cell r="B109">
            <v>817.94</v>
          </cell>
          <cell r="C109">
            <v>846.94</v>
          </cell>
          <cell r="D109">
            <v>766.94</v>
          </cell>
          <cell r="E109">
            <v>1747.94</v>
          </cell>
          <cell r="F109">
            <v>860.94</v>
          </cell>
          <cell r="G109">
            <v>882.94</v>
          </cell>
          <cell r="H109">
            <v>911.94</v>
          </cell>
          <cell r="I109">
            <v>752.94</v>
          </cell>
          <cell r="J109">
            <v>837.94</v>
          </cell>
          <cell r="K109">
            <v>1069.94</v>
          </cell>
          <cell r="L109">
            <v>1866.94</v>
          </cell>
          <cell r="M109">
            <v>962.16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>
            <v>10788.14</v>
          </cell>
          <cell r="C111">
            <v>30723.38</v>
          </cell>
          <cell r="D111">
            <v>9858.619999999999</v>
          </cell>
          <cell r="E111">
            <v>15126.72</v>
          </cell>
          <cell r="F111">
            <v>9692.5400000000009</v>
          </cell>
          <cell r="G111">
            <v>9698.380000000001</v>
          </cell>
          <cell r="H111">
            <v>13574.24</v>
          </cell>
          <cell r="I111">
            <v>11286.2</v>
          </cell>
          <cell r="J111">
            <v>11505.4</v>
          </cell>
          <cell r="K111">
            <v>11241.54</v>
          </cell>
          <cell r="L111">
            <v>7979.48</v>
          </cell>
          <cell r="M111">
            <v>18953.46</v>
          </cell>
        </row>
        <row r="112">
          <cell r="B112" t="str">
            <v>0</v>
          </cell>
          <cell r="C112" t="str">
            <v>0</v>
          </cell>
          <cell r="D112" t="str">
            <v>0</v>
          </cell>
          <cell r="E112" t="str">
            <v>0</v>
          </cell>
          <cell r="F112" t="str">
            <v>0</v>
          </cell>
          <cell r="G112" t="str">
            <v>0</v>
          </cell>
          <cell r="H112" t="str">
            <v>0</v>
          </cell>
          <cell r="I112" t="str">
            <v>0</v>
          </cell>
          <cell r="J112" t="str">
            <v>0</v>
          </cell>
          <cell r="K112" t="str">
            <v>0</v>
          </cell>
          <cell r="L112" t="str">
            <v>0</v>
          </cell>
          <cell r="M112" t="str">
            <v>0</v>
          </cell>
        </row>
        <row r="113">
          <cell r="B113">
            <v>14650.94</v>
          </cell>
          <cell r="C113">
            <v>10950.16</v>
          </cell>
          <cell r="D113">
            <v>12658.8</v>
          </cell>
          <cell r="E113">
            <v>12256.48</v>
          </cell>
          <cell r="F113">
            <v>11012.32</v>
          </cell>
          <cell r="G113">
            <v>13253.36</v>
          </cell>
          <cell r="H113">
            <v>13876</v>
          </cell>
          <cell r="I113">
            <v>13385.56</v>
          </cell>
          <cell r="J113">
            <v>13879.24</v>
          </cell>
          <cell r="K113">
            <v>11547.3</v>
          </cell>
          <cell r="L113">
            <v>12355.52</v>
          </cell>
          <cell r="M113">
            <v>14900.72</v>
          </cell>
        </row>
        <row r="114">
          <cell r="B114">
            <v>14028</v>
          </cell>
          <cell r="C114">
            <v>27595.8</v>
          </cell>
          <cell r="D114">
            <v>12218.82</v>
          </cell>
          <cell r="E114">
            <v>15081.3</v>
          </cell>
          <cell r="F114">
            <v>10364.34</v>
          </cell>
          <cell r="G114">
            <v>13644.74</v>
          </cell>
          <cell r="H114">
            <v>12963.26</v>
          </cell>
          <cell r="I114">
            <v>13682.04</v>
          </cell>
          <cell r="J114">
            <v>13048.82</v>
          </cell>
          <cell r="K114">
            <v>15225.04</v>
          </cell>
          <cell r="L114">
            <v>11554.04</v>
          </cell>
          <cell r="M114">
            <v>14906.42</v>
          </cell>
        </row>
        <row r="115">
          <cell r="B115">
            <v>8465</v>
          </cell>
          <cell r="C115">
            <v>8465</v>
          </cell>
          <cell r="D115">
            <v>8465</v>
          </cell>
          <cell r="E115">
            <v>10965</v>
          </cell>
          <cell r="F115">
            <v>8465</v>
          </cell>
          <cell r="G115">
            <v>8465</v>
          </cell>
          <cell r="H115">
            <v>8465</v>
          </cell>
          <cell r="I115">
            <v>8465</v>
          </cell>
          <cell r="J115">
            <v>8465</v>
          </cell>
          <cell r="K115">
            <v>8465</v>
          </cell>
          <cell r="L115">
            <v>8465</v>
          </cell>
          <cell r="M115">
            <v>8465</v>
          </cell>
        </row>
        <row r="116">
          <cell r="B116">
            <v>47932.08</v>
          </cell>
          <cell r="C116">
            <v>77734.34</v>
          </cell>
          <cell r="D116">
            <v>43201.24</v>
          </cell>
          <cell r="E116">
            <v>53429.5</v>
          </cell>
          <cell r="F116">
            <v>39534.199999999997</v>
          </cell>
          <cell r="G116">
            <v>45061.48</v>
          </cell>
          <cell r="H116">
            <v>48878.5</v>
          </cell>
          <cell r="I116">
            <v>46818.8</v>
          </cell>
          <cell r="J116">
            <v>46898.46</v>
          </cell>
          <cell r="K116">
            <v>46478.880000000005</v>
          </cell>
          <cell r="L116">
            <v>40354.04</v>
          </cell>
          <cell r="M116">
            <v>57225.599999999999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18">
          <cell r="B118">
            <v>583</v>
          </cell>
          <cell r="C118">
            <v>583</v>
          </cell>
          <cell r="D118">
            <v>708</v>
          </cell>
          <cell r="E118">
            <v>1103</v>
          </cell>
          <cell r="F118">
            <v>1049</v>
          </cell>
          <cell r="G118">
            <v>2728</v>
          </cell>
          <cell r="H118">
            <v>1103</v>
          </cell>
          <cell r="I118">
            <v>1002</v>
          </cell>
          <cell r="J118">
            <v>2627</v>
          </cell>
          <cell r="K118">
            <v>583</v>
          </cell>
          <cell r="L118">
            <v>1873</v>
          </cell>
          <cell r="M118">
            <v>9777</v>
          </cell>
        </row>
        <row r="119">
          <cell r="B119" t="str">
            <v>0</v>
          </cell>
          <cell r="C119" t="str">
            <v>0</v>
          </cell>
          <cell r="D119" t="str">
            <v>0</v>
          </cell>
          <cell r="E119" t="str">
            <v>0</v>
          </cell>
          <cell r="F119" t="str">
            <v>0</v>
          </cell>
          <cell r="G119">
            <v>2800</v>
          </cell>
          <cell r="H119" t="str">
            <v>0</v>
          </cell>
          <cell r="I119">
            <v>2800</v>
          </cell>
          <cell r="J119" t="str">
            <v>0</v>
          </cell>
          <cell r="K119" t="str">
            <v>0</v>
          </cell>
          <cell r="L119" t="str">
            <v>0</v>
          </cell>
          <cell r="M119">
            <v>300</v>
          </cell>
        </row>
        <row r="120">
          <cell r="B120" t="str">
            <v>0</v>
          </cell>
          <cell r="C120" t="str">
            <v>0</v>
          </cell>
          <cell r="D120" t="str">
            <v>0</v>
          </cell>
          <cell r="E120" t="str">
            <v>0</v>
          </cell>
          <cell r="F120">
            <v>57</v>
          </cell>
          <cell r="G120" t="str">
            <v>0</v>
          </cell>
          <cell r="H120" t="str">
            <v>0</v>
          </cell>
          <cell r="I120" t="str">
            <v>0</v>
          </cell>
          <cell r="J120" t="str">
            <v>0</v>
          </cell>
          <cell r="K120" t="str">
            <v>0</v>
          </cell>
          <cell r="L120" t="str">
            <v>0</v>
          </cell>
          <cell r="M120" t="str">
            <v>0</v>
          </cell>
        </row>
        <row r="121">
          <cell r="B121" t="str">
            <v>0</v>
          </cell>
          <cell r="C121" t="str">
            <v>0</v>
          </cell>
          <cell r="D121" t="str">
            <v>0</v>
          </cell>
          <cell r="E121" t="str">
            <v>0</v>
          </cell>
          <cell r="F121" t="str">
            <v>0</v>
          </cell>
          <cell r="G121">
            <v>245</v>
          </cell>
          <cell r="H121" t="str">
            <v>0</v>
          </cell>
          <cell r="I121" t="str">
            <v>0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</row>
        <row r="122">
          <cell r="B122">
            <v>4680.8590000000004</v>
          </cell>
          <cell r="C122">
            <v>4680.8590000000004</v>
          </cell>
          <cell r="D122">
            <v>4680.8590000000004</v>
          </cell>
          <cell r="E122">
            <v>4680.8590000000004</v>
          </cell>
          <cell r="F122">
            <v>4680.8590000000004</v>
          </cell>
          <cell r="G122">
            <v>4680.8590000000004</v>
          </cell>
          <cell r="H122">
            <v>4680.8590000000004</v>
          </cell>
          <cell r="I122">
            <v>4680.8590000000004</v>
          </cell>
          <cell r="J122">
            <v>4680.8590000000004</v>
          </cell>
          <cell r="K122">
            <v>4680.8590000000004</v>
          </cell>
          <cell r="L122">
            <v>4680.8590000000004</v>
          </cell>
          <cell r="M122">
            <v>4684.5509999999995</v>
          </cell>
        </row>
        <row r="123"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</row>
        <row r="124"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</row>
        <row r="125">
          <cell r="B125" t="str">
            <v>0</v>
          </cell>
          <cell r="C125" t="str">
            <v>0</v>
          </cell>
          <cell r="D125" t="str">
            <v>0</v>
          </cell>
          <cell r="E125" t="str">
            <v>0</v>
          </cell>
          <cell r="F125" t="str">
            <v>0</v>
          </cell>
          <cell r="G125">
            <v>2450</v>
          </cell>
          <cell r="H125" t="str">
            <v>0</v>
          </cell>
          <cell r="I125" t="str">
            <v>0</v>
          </cell>
          <cell r="J125" t="str">
            <v>0</v>
          </cell>
          <cell r="K125" t="str">
            <v>0</v>
          </cell>
          <cell r="L125" t="str">
            <v>0</v>
          </cell>
          <cell r="M125" t="str">
            <v>0</v>
          </cell>
        </row>
        <row r="126">
          <cell r="B126">
            <v>5263.8590000000004</v>
          </cell>
          <cell r="C126">
            <v>5263.8590000000004</v>
          </cell>
          <cell r="D126">
            <v>5388.8590000000004</v>
          </cell>
          <cell r="E126">
            <v>5783.8590000000004</v>
          </cell>
          <cell r="F126">
            <v>5786.8590000000004</v>
          </cell>
          <cell r="G126">
            <v>12903.859</v>
          </cell>
          <cell r="H126">
            <v>5783.8590000000004</v>
          </cell>
          <cell r="I126">
            <v>8482.8590000000004</v>
          </cell>
          <cell r="J126">
            <v>7307.8590000000004</v>
          </cell>
          <cell r="K126">
            <v>5263.8590000000004</v>
          </cell>
          <cell r="L126">
            <v>6553.8590000000004</v>
          </cell>
          <cell r="M126">
            <v>14761.550999999999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>
            <v>3973.6790000000001</v>
          </cell>
          <cell r="C128">
            <v>5417.3040000000001</v>
          </cell>
          <cell r="D128">
            <v>21219.784</v>
          </cell>
          <cell r="E128">
            <v>8155.3040000000001</v>
          </cell>
          <cell r="F128">
            <v>5327.3040000000001</v>
          </cell>
          <cell r="G128">
            <v>6619.8040000000001</v>
          </cell>
          <cell r="H128">
            <v>11123.423999999999</v>
          </cell>
          <cell r="I128">
            <v>3789.3040000000001</v>
          </cell>
          <cell r="J128">
            <v>4571.3040000000001</v>
          </cell>
          <cell r="K128">
            <v>3699.3040000000001</v>
          </cell>
          <cell r="L128">
            <v>6407.3040000000001</v>
          </cell>
          <cell r="M128">
            <v>208554.48</v>
          </cell>
        </row>
        <row r="129">
          <cell r="B129">
            <v>77655.138550000003</v>
          </cell>
          <cell r="C129">
            <v>88650.446670000005</v>
          </cell>
          <cell r="D129">
            <v>81369.036840000001</v>
          </cell>
          <cell r="E129">
            <v>78687.285220000005</v>
          </cell>
          <cell r="F129">
            <v>93164.420440000002</v>
          </cell>
          <cell r="G129">
            <v>94853.737699999998</v>
          </cell>
          <cell r="H129">
            <v>82849.34345</v>
          </cell>
          <cell r="I129">
            <v>85350.099220000004</v>
          </cell>
          <cell r="J129">
            <v>90049.571280000004</v>
          </cell>
          <cell r="K129">
            <v>78795.026960000003</v>
          </cell>
          <cell r="L129">
            <v>80301.070200000002</v>
          </cell>
          <cell r="M129">
            <v>86414.963260000004</v>
          </cell>
        </row>
        <row r="130">
          <cell r="B130">
            <v>152581.5</v>
          </cell>
          <cell r="C130">
            <v>125268</v>
          </cell>
          <cell r="D130">
            <v>143311</v>
          </cell>
          <cell r="E130">
            <v>154042.5</v>
          </cell>
          <cell r="F130">
            <v>152022.5</v>
          </cell>
          <cell r="G130">
            <v>152703</v>
          </cell>
          <cell r="H130">
            <v>140163</v>
          </cell>
          <cell r="I130">
            <v>141624</v>
          </cell>
          <cell r="J130">
            <v>142542.5</v>
          </cell>
          <cell r="K130">
            <v>154521</v>
          </cell>
          <cell r="L130">
            <v>147003</v>
          </cell>
          <cell r="M130">
            <v>138225</v>
          </cell>
        </row>
        <row r="131">
          <cell r="B131">
            <v>60417</v>
          </cell>
          <cell r="C131">
            <v>60417</v>
          </cell>
          <cell r="D131">
            <v>60417</v>
          </cell>
          <cell r="E131">
            <v>60417</v>
          </cell>
          <cell r="F131">
            <v>60417</v>
          </cell>
          <cell r="G131">
            <v>60417</v>
          </cell>
          <cell r="H131">
            <v>60417</v>
          </cell>
          <cell r="I131">
            <v>60417</v>
          </cell>
          <cell r="J131">
            <v>60417</v>
          </cell>
          <cell r="K131">
            <v>60417</v>
          </cell>
          <cell r="L131">
            <v>60417</v>
          </cell>
          <cell r="M131">
            <v>60413</v>
          </cell>
        </row>
        <row r="132">
          <cell r="B132">
            <v>294627.31755000004</v>
          </cell>
          <cell r="C132">
            <v>279752.75066999998</v>
          </cell>
          <cell r="D132">
            <v>306316.82084</v>
          </cell>
          <cell r="E132">
            <v>301302.08922000002</v>
          </cell>
          <cell r="F132">
            <v>310931.22444000002</v>
          </cell>
          <cell r="G132">
            <v>314593.5417</v>
          </cell>
          <cell r="H132">
            <v>294552.76744999998</v>
          </cell>
          <cell r="I132">
            <v>291180.40321999998</v>
          </cell>
          <cell r="J132">
            <v>297580.37528000004</v>
          </cell>
          <cell r="K132">
            <v>297432.33095999999</v>
          </cell>
          <cell r="L132">
            <v>294128.37420000002</v>
          </cell>
          <cell r="M132">
            <v>493607.44326000003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B134">
            <v>-2999</v>
          </cell>
          <cell r="C134">
            <v>5392</v>
          </cell>
          <cell r="D134">
            <v>1861</v>
          </cell>
          <cell r="E134">
            <v>-8651</v>
          </cell>
          <cell r="F134">
            <v>225</v>
          </cell>
          <cell r="G134">
            <v>1193</v>
          </cell>
          <cell r="H134">
            <v>4349</v>
          </cell>
          <cell r="I134">
            <v>-876</v>
          </cell>
          <cell r="J134">
            <v>-2290</v>
          </cell>
          <cell r="K134">
            <v>2103</v>
          </cell>
          <cell r="L134">
            <v>1225</v>
          </cell>
          <cell r="M134">
            <v>87</v>
          </cell>
        </row>
        <row r="135">
          <cell r="B135">
            <v>-50</v>
          </cell>
          <cell r="C135">
            <v>-48</v>
          </cell>
          <cell r="D135">
            <v>-50</v>
          </cell>
          <cell r="E135">
            <v>2443</v>
          </cell>
          <cell r="F135">
            <v>-50</v>
          </cell>
          <cell r="G135">
            <v>-50</v>
          </cell>
          <cell r="H135">
            <v>-50</v>
          </cell>
          <cell r="I135">
            <v>-36</v>
          </cell>
          <cell r="J135">
            <v>-50</v>
          </cell>
          <cell r="K135">
            <v>-43</v>
          </cell>
          <cell r="L135">
            <v>-50</v>
          </cell>
          <cell r="M135">
            <v>-50</v>
          </cell>
        </row>
        <row r="136">
          <cell r="B136">
            <v>-1012</v>
          </cell>
          <cell r="C136" t="str">
            <v>0</v>
          </cell>
          <cell r="D136" t="str">
            <v>0</v>
          </cell>
          <cell r="E136">
            <v>-2317</v>
          </cell>
          <cell r="F136" t="str">
            <v>0</v>
          </cell>
          <cell r="G136" t="str">
            <v>0</v>
          </cell>
          <cell r="H136">
            <v>-4228</v>
          </cell>
          <cell r="I136" t="str">
            <v>0</v>
          </cell>
          <cell r="J136" t="str">
            <v>0</v>
          </cell>
          <cell r="K136">
            <v>-1565</v>
          </cell>
          <cell r="L136" t="str">
            <v>0</v>
          </cell>
          <cell r="M136" t="str">
            <v>0</v>
          </cell>
        </row>
        <row r="137">
          <cell r="B137">
            <v>-4061</v>
          </cell>
          <cell r="C137">
            <v>5344</v>
          </cell>
          <cell r="D137">
            <v>1811</v>
          </cell>
          <cell r="E137">
            <v>-8525</v>
          </cell>
          <cell r="F137">
            <v>175</v>
          </cell>
          <cell r="G137">
            <v>1143</v>
          </cell>
          <cell r="H137">
            <v>71</v>
          </cell>
          <cell r="I137">
            <v>-912</v>
          </cell>
          <cell r="J137">
            <v>-2340</v>
          </cell>
          <cell r="K137">
            <v>495</v>
          </cell>
          <cell r="L137">
            <v>1175</v>
          </cell>
          <cell r="M137">
            <v>37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>
            <v>916521.2899999998</v>
          </cell>
          <cell r="C139">
            <v>1002397.8399999999</v>
          </cell>
          <cell r="D139">
            <v>1010687.72</v>
          </cell>
          <cell r="E139">
            <v>1017875.4999999998</v>
          </cell>
          <cell r="F139">
            <v>1026475.3099999998</v>
          </cell>
          <cell r="G139">
            <v>1010167.2699999999</v>
          </cell>
          <cell r="H139">
            <v>968419.24999999988</v>
          </cell>
          <cell r="I139">
            <v>1046596.9399999998</v>
          </cell>
          <cell r="J139">
            <v>972863.32999999973</v>
          </cell>
          <cell r="K139">
            <v>1078374.49</v>
          </cell>
          <cell r="L139">
            <v>933385.0199999999</v>
          </cell>
          <cell r="M139">
            <v>1123912.01</v>
          </cell>
        </row>
      </sheetData>
      <sheetData sheetId="5"/>
      <sheetData sheetId="6">
        <row r="2">
          <cell r="D2">
            <v>51266</v>
          </cell>
          <cell r="E2">
            <v>51266</v>
          </cell>
          <cell r="F2">
            <v>51266</v>
          </cell>
          <cell r="G2">
            <v>51266</v>
          </cell>
          <cell r="H2">
            <v>51266</v>
          </cell>
          <cell r="I2">
            <v>51266</v>
          </cell>
          <cell r="J2">
            <v>51266</v>
          </cell>
          <cell r="K2">
            <v>51266</v>
          </cell>
          <cell r="L2">
            <v>51266</v>
          </cell>
          <cell r="M2">
            <v>51266</v>
          </cell>
          <cell r="N2">
            <v>51266</v>
          </cell>
          <cell r="O2">
            <v>51274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ct_Cap_Exp"/>
      <sheetName val="summary"/>
      <sheetName val="Sheet1"/>
      <sheetName val="graph"/>
    </sheetNames>
    <sheetDataSet>
      <sheetData sheetId="0"/>
      <sheetData sheetId="1"/>
      <sheetData sheetId="2">
        <row r="2">
          <cell r="A2">
            <v>3</v>
          </cell>
          <cell r="B2">
            <v>301</v>
          </cell>
          <cell r="G2">
            <v>1784921.04</v>
          </cell>
        </row>
        <row r="3">
          <cell r="A3">
            <v>3</v>
          </cell>
          <cell r="B3">
            <v>20</v>
          </cell>
          <cell r="G3">
            <v>416597.05</v>
          </cell>
        </row>
        <row r="4">
          <cell r="A4">
            <v>4</v>
          </cell>
          <cell r="B4">
            <v>20</v>
          </cell>
          <cell r="G4">
            <v>244284.62</v>
          </cell>
        </row>
        <row r="5">
          <cell r="A5">
            <v>4</v>
          </cell>
          <cell r="B5">
            <v>30</v>
          </cell>
          <cell r="G5">
            <v>110148.99</v>
          </cell>
        </row>
        <row r="6">
          <cell r="A6">
            <v>5</v>
          </cell>
          <cell r="B6">
            <v>30</v>
          </cell>
          <cell r="G6">
            <v>244284.64</v>
          </cell>
        </row>
        <row r="7">
          <cell r="A7">
            <v>5</v>
          </cell>
          <cell r="B7">
            <v>50</v>
          </cell>
          <cell r="G7">
            <v>110148.99</v>
          </cell>
        </row>
        <row r="8">
          <cell r="A8">
            <v>1</v>
          </cell>
          <cell r="B8">
            <v>50</v>
          </cell>
          <cell r="G8">
            <v>-5.6843418860808002E-14</v>
          </cell>
        </row>
        <row r="9">
          <cell r="A9">
            <v>1</v>
          </cell>
          <cell r="B9">
            <v>50</v>
          </cell>
          <cell r="G9">
            <v>1.7053025658242399E-13</v>
          </cell>
        </row>
        <row r="10">
          <cell r="A10">
            <v>1</v>
          </cell>
          <cell r="B10">
            <v>60</v>
          </cell>
          <cell r="G10">
            <v>-4.6611603465862596E-12</v>
          </cell>
        </row>
        <row r="11">
          <cell r="A11">
            <v>1</v>
          </cell>
          <cell r="B11">
            <v>20</v>
          </cell>
          <cell r="G11">
            <v>-2.18278728425503E-11</v>
          </cell>
        </row>
        <row r="12">
          <cell r="A12">
            <v>1</v>
          </cell>
          <cell r="B12">
            <v>20</v>
          </cell>
          <cell r="G12">
            <v>0</v>
          </cell>
        </row>
        <row r="13">
          <cell r="A13">
            <v>1</v>
          </cell>
          <cell r="B13">
            <v>30</v>
          </cell>
          <cell r="G13">
            <v>7.2759576141834308E-12</v>
          </cell>
        </row>
        <row r="14">
          <cell r="A14">
            <v>1</v>
          </cell>
          <cell r="B14">
            <v>30</v>
          </cell>
          <cell r="G14">
            <v>1.06581410364015E-14</v>
          </cell>
        </row>
        <row r="15">
          <cell r="A15">
            <v>1</v>
          </cell>
          <cell r="B15">
            <v>50</v>
          </cell>
          <cell r="G15">
            <v>3.6379788070917097E-11</v>
          </cell>
        </row>
        <row r="16">
          <cell r="A16">
            <v>1</v>
          </cell>
          <cell r="B16">
            <v>50</v>
          </cell>
          <cell r="G16">
            <v>-4.2632564145605999E-14</v>
          </cell>
        </row>
        <row r="17">
          <cell r="A17">
            <v>1</v>
          </cell>
          <cell r="B17">
            <v>50</v>
          </cell>
          <cell r="G17">
            <v>1.0800249583553501E-12</v>
          </cell>
        </row>
        <row r="18">
          <cell r="A18">
            <v>1</v>
          </cell>
          <cell r="B18">
            <v>60</v>
          </cell>
          <cell r="G18">
            <v>0</v>
          </cell>
        </row>
        <row r="19">
          <cell r="A19">
            <v>1</v>
          </cell>
          <cell r="B19">
            <v>50</v>
          </cell>
          <cell r="G19">
            <v>3651.35</v>
          </cell>
        </row>
        <row r="20">
          <cell r="A20">
            <v>1</v>
          </cell>
          <cell r="B20">
            <v>50</v>
          </cell>
          <cell r="G20">
            <v>3651.35</v>
          </cell>
        </row>
        <row r="21">
          <cell r="A21">
            <v>1</v>
          </cell>
          <cell r="B21">
            <v>40</v>
          </cell>
          <cell r="G21">
            <v>633.86</v>
          </cell>
        </row>
        <row r="22">
          <cell r="A22">
            <v>1</v>
          </cell>
          <cell r="B22">
            <v>60</v>
          </cell>
          <cell r="G22">
            <v>7663.37</v>
          </cell>
        </row>
        <row r="23">
          <cell r="A23">
            <v>1</v>
          </cell>
          <cell r="B23">
            <v>180</v>
          </cell>
          <cell r="G23">
            <v>192142.89</v>
          </cell>
        </row>
        <row r="24">
          <cell r="A24">
            <v>1</v>
          </cell>
          <cell r="B24">
            <v>40</v>
          </cell>
          <cell r="G24">
            <v>633.86</v>
          </cell>
        </row>
        <row r="25">
          <cell r="A25">
            <v>1</v>
          </cell>
          <cell r="B25">
            <v>60</v>
          </cell>
          <cell r="G25">
            <v>7663.37</v>
          </cell>
        </row>
        <row r="26">
          <cell r="A26">
            <v>1</v>
          </cell>
          <cell r="B26">
            <v>40</v>
          </cell>
          <cell r="G26">
            <v>9094.9500000000007</v>
          </cell>
        </row>
        <row r="27">
          <cell r="A27">
            <v>2</v>
          </cell>
          <cell r="B27">
            <v>50</v>
          </cell>
          <cell r="G27">
            <v>11967.42</v>
          </cell>
        </row>
        <row r="28">
          <cell r="A28">
            <v>2</v>
          </cell>
          <cell r="B28">
            <v>60</v>
          </cell>
          <cell r="G28">
            <v>13458.65</v>
          </cell>
        </row>
        <row r="29">
          <cell r="A29">
            <v>2</v>
          </cell>
          <cell r="B29">
            <v>70</v>
          </cell>
          <cell r="G29">
            <v>17838.400000000001</v>
          </cell>
        </row>
        <row r="30">
          <cell r="A30">
            <v>2</v>
          </cell>
          <cell r="B30">
            <v>180</v>
          </cell>
          <cell r="G30">
            <v>150088.01999999999</v>
          </cell>
        </row>
        <row r="31">
          <cell r="A31">
            <v>2</v>
          </cell>
          <cell r="B31">
            <v>232</v>
          </cell>
          <cell r="G31">
            <v>12735.7</v>
          </cell>
        </row>
        <row r="32">
          <cell r="A32">
            <v>2</v>
          </cell>
          <cell r="B32">
            <v>233</v>
          </cell>
          <cell r="G32">
            <v>22212.41</v>
          </cell>
        </row>
        <row r="33">
          <cell r="A33">
            <v>2</v>
          </cell>
          <cell r="B33">
            <v>234</v>
          </cell>
          <cell r="G33">
            <v>17248.28</v>
          </cell>
        </row>
        <row r="34">
          <cell r="A34">
            <v>2</v>
          </cell>
          <cell r="B34">
            <v>40</v>
          </cell>
          <cell r="G34">
            <v>9094.9500000000007</v>
          </cell>
        </row>
        <row r="35">
          <cell r="A35">
            <v>2</v>
          </cell>
          <cell r="B35">
            <v>50</v>
          </cell>
          <cell r="G35">
            <v>11967.42</v>
          </cell>
        </row>
        <row r="36">
          <cell r="A36">
            <v>2</v>
          </cell>
          <cell r="B36">
            <v>60</v>
          </cell>
          <cell r="G36">
            <v>13458.65</v>
          </cell>
        </row>
        <row r="37">
          <cell r="A37">
            <v>2</v>
          </cell>
          <cell r="B37">
            <v>70</v>
          </cell>
          <cell r="G37">
            <v>17838.400000000001</v>
          </cell>
        </row>
        <row r="38">
          <cell r="A38">
            <v>2</v>
          </cell>
          <cell r="B38">
            <v>232</v>
          </cell>
          <cell r="G38">
            <v>12755.89</v>
          </cell>
        </row>
        <row r="39">
          <cell r="A39">
            <v>2</v>
          </cell>
          <cell r="B39">
            <v>233</v>
          </cell>
          <cell r="G39">
            <v>22212.41</v>
          </cell>
        </row>
        <row r="40">
          <cell r="A40">
            <v>2</v>
          </cell>
          <cell r="B40">
            <v>234</v>
          </cell>
          <cell r="G40">
            <v>17248.28</v>
          </cell>
        </row>
        <row r="41">
          <cell r="A41">
            <v>2</v>
          </cell>
          <cell r="B41">
            <v>20</v>
          </cell>
          <cell r="G41">
            <v>16441.22</v>
          </cell>
        </row>
        <row r="42">
          <cell r="A42">
            <v>2</v>
          </cell>
          <cell r="B42">
            <v>30</v>
          </cell>
          <cell r="G42">
            <v>18527.669999999998</v>
          </cell>
        </row>
        <row r="43">
          <cell r="A43">
            <v>2</v>
          </cell>
          <cell r="B43">
            <v>40</v>
          </cell>
          <cell r="G43">
            <v>29660.82</v>
          </cell>
        </row>
        <row r="44">
          <cell r="A44">
            <v>2</v>
          </cell>
          <cell r="B44">
            <v>50</v>
          </cell>
          <cell r="G44">
            <v>60448.23</v>
          </cell>
        </row>
        <row r="45">
          <cell r="A45">
            <v>2</v>
          </cell>
          <cell r="B45">
            <v>60</v>
          </cell>
          <cell r="G45">
            <v>18114</v>
          </cell>
        </row>
        <row r="46">
          <cell r="A46">
            <v>3</v>
          </cell>
          <cell r="B46">
            <v>70</v>
          </cell>
          <cell r="G46">
            <v>58806.6</v>
          </cell>
        </row>
        <row r="47">
          <cell r="A47">
            <v>3</v>
          </cell>
          <cell r="B47">
            <v>180</v>
          </cell>
          <cell r="G47">
            <v>898805.72</v>
          </cell>
        </row>
        <row r="48">
          <cell r="A48">
            <v>3</v>
          </cell>
          <cell r="B48">
            <v>303</v>
          </cell>
          <cell r="G48">
            <v>49808.480000000003</v>
          </cell>
        </row>
        <row r="49">
          <cell r="A49">
            <v>3</v>
          </cell>
          <cell r="B49">
            <v>20</v>
          </cell>
          <cell r="G49">
            <v>16717.16</v>
          </cell>
        </row>
        <row r="50">
          <cell r="A50">
            <v>3</v>
          </cell>
          <cell r="B50">
            <v>30</v>
          </cell>
          <cell r="G50">
            <v>18514.52</v>
          </cell>
        </row>
        <row r="51">
          <cell r="A51">
            <v>3</v>
          </cell>
          <cell r="B51">
            <v>40</v>
          </cell>
          <cell r="G51">
            <v>29669.58</v>
          </cell>
        </row>
        <row r="52">
          <cell r="A52">
            <v>3</v>
          </cell>
          <cell r="B52">
            <v>50</v>
          </cell>
          <cell r="G52">
            <v>60448.23</v>
          </cell>
        </row>
        <row r="53">
          <cell r="A53">
            <v>3</v>
          </cell>
          <cell r="B53">
            <v>60</v>
          </cell>
          <cell r="G53">
            <v>18114</v>
          </cell>
        </row>
        <row r="54">
          <cell r="A54">
            <v>3</v>
          </cell>
          <cell r="B54">
            <v>70</v>
          </cell>
          <cell r="G54">
            <v>59259.26</v>
          </cell>
        </row>
        <row r="55">
          <cell r="A55">
            <v>3</v>
          </cell>
          <cell r="B55">
            <v>303</v>
          </cell>
          <cell r="G55">
            <v>49808.480000000003</v>
          </cell>
        </row>
        <row r="56">
          <cell r="A56">
            <v>3</v>
          </cell>
          <cell r="B56">
            <v>20</v>
          </cell>
          <cell r="G56">
            <v>1328879.06</v>
          </cell>
        </row>
        <row r="57">
          <cell r="A57">
            <v>3</v>
          </cell>
          <cell r="B57">
            <v>30</v>
          </cell>
          <cell r="G57">
            <v>760292.42</v>
          </cell>
        </row>
        <row r="58">
          <cell r="A58">
            <v>3</v>
          </cell>
          <cell r="B58">
            <v>40</v>
          </cell>
          <cell r="G58">
            <v>733457.48</v>
          </cell>
        </row>
        <row r="59">
          <cell r="A59">
            <v>3</v>
          </cell>
          <cell r="B59">
            <v>50</v>
          </cell>
          <cell r="G59">
            <v>1476490.75</v>
          </cell>
        </row>
        <row r="60">
          <cell r="A60">
            <v>3</v>
          </cell>
          <cell r="B60">
            <v>60</v>
          </cell>
          <cell r="G60">
            <v>818049.8</v>
          </cell>
        </row>
        <row r="61">
          <cell r="A61">
            <v>3</v>
          </cell>
          <cell r="B61">
            <v>70</v>
          </cell>
          <cell r="G61">
            <v>369202.87</v>
          </cell>
        </row>
        <row r="62">
          <cell r="A62">
            <v>3</v>
          </cell>
          <cell r="B62">
            <v>180</v>
          </cell>
          <cell r="G62">
            <v>31840.09</v>
          </cell>
        </row>
        <row r="63">
          <cell r="A63">
            <v>3</v>
          </cell>
          <cell r="B63">
            <v>212</v>
          </cell>
          <cell r="G63">
            <v>11958.43</v>
          </cell>
        </row>
        <row r="64">
          <cell r="A64">
            <v>3</v>
          </cell>
          <cell r="B64">
            <v>303</v>
          </cell>
          <cell r="G64">
            <v>6462.72</v>
          </cell>
        </row>
        <row r="65">
          <cell r="A65">
            <v>4</v>
          </cell>
          <cell r="B65">
            <v>20</v>
          </cell>
          <cell r="G65">
            <v>1315587.95</v>
          </cell>
        </row>
        <row r="66">
          <cell r="A66">
            <v>4</v>
          </cell>
          <cell r="B66">
            <v>30</v>
          </cell>
          <cell r="G66">
            <v>752005.98</v>
          </cell>
        </row>
        <row r="67">
          <cell r="A67">
            <v>4</v>
          </cell>
          <cell r="B67">
            <v>40</v>
          </cell>
          <cell r="G67">
            <v>704344.2</v>
          </cell>
        </row>
        <row r="68">
          <cell r="A68">
            <v>4</v>
          </cell>
          <cell r="B68">
            <v>50</v>
          </cell>
          <cell r="G68">
            <v>1464133.81</v>
          </cell>
        </row>
        <row r="69">
          <cell r="A69">
            <v>4</v>
          </cell>
          <cell r="B69">
            <v>60</v>
          </cell>
          <cell r="G69">
            <v>818935.74</v>
          </cell>
        </row>
        <row r="70">
          <cell r="A70">
            <v>4</v>
          </cell>
          <cell r="B70">
            <v>70</v>
          </cell>
          <cell r="G70">
            <v>535143.73</v>
          </cell>
        </row>
        <row r="71">
          <cell r="A71">
            <v>4</v>
          </cell>
          <cell r="B71">
            <v>212</v>
          </cell>
          <cell r="G71">
            <v>11991.98</v>
          </cell>
        </row>
        <row r="72">
          <cell r="A72">
            <v>4</v>
          </cell>
          <cell r="B72">
            <v>303</v>
          </cell>
          <cell r="G72">
            <v>6462.72</v>
          </cell>
        </row>
        <row r="73">
          <cell r="A73">
            <v>4</v>
          </cell>
          <cell r="B73">
            <v>10</v>
          </cell>
          <cell r="G73">
            <v>1009214.23</v>
          </cell>
        </row>
        <row r="74">
          <cell r="A74">
            <v>4</v>
          </cell>
          <cell r="B74">
            <v>20</v>
          </cell>
          <cell r="G74">
            <v>128461.51</v>
          </cell>
        </row>
        <row r="75">
          <cell r="A75">
            <v>4</v>
          </cell>
          <cell r="B75">
            <v>30</v>
          </cell>
          <cell r="G75">
            <v>91271.73</v>
          </cell>
        </row>
        <row r="76">
          <cell r="A76">
            <v>4</v>
          </cell>
          <cell r="B76">
            <v>40</v>
          </cell>
          <cell r="G76">
            <v>70475.399999999994</v>
          </cell>
        </row>
        <row r="77">
          <cell r="A77">
            <v>4</v>
          </cell>
          <cell r="B77">
            <v>50</v>
          </cell>
          <cell r="G77">
            <v>74877.899999999994</v>
          </cell>
        </row>
        <row r="78">
          <cell r="A78">
            <v>4</v>
          </cell>
          <cell r="B78">
            <v>60</v>
          </cell>
          <cell r="G78">
            <v>101847.09</v>
          </cell>
        </row>
        <row r="79">
          <cell r="A79">
            <v>4</v>
          </cell>
          <cell r="B79">
            <v>70</v>
          </cell>
          <cell r="G79">
            <v>44540.22</v>
          </cell>
        </row>
        <row r="80">
          <cell r="A80">
            <v>4</v>
          </cell>
          <cell r="B80">
            <v>212</v>
          </cell>
          <cell r="G80">
            <v>23.01</v>
          </cell>
        </row>
        <row r="81">
          <cell r="A81">
            <v>4</v>
          </cell>
          <cell r="B81">
            <v>303</v>
          </cell>
          <cell r="G81">
            <v>23.92</v>
          </cell>
        </row>
        <row r="82">
          <cell r="A82">
            <v>4</v>
          </cell>
          <cell r="B82">
            <v>10</v>
          </cell>
          <cell r="G82">
            <v>1022767.54</v>
          </cell>
        </row>
        <row r="83">
          <cell r="A83">
            <v>4</v>
          </cell>
          <cell r="B83">
            <v>20</v>
          </cell>
          <cell r="G83">
            <v>129203.5</v>
          </cell>
        </row>
        <row r="84">
          <cell r="A84">
            <v>5</v>
          </cell>
          <cell r="B84">
            <v>30</v>
          </cell>
          <cell r="G84">
            <v>89083.4</v>
          </cell>
        </row>
        <row r="85">
          <cell r="A85">
            <v>5</v>
          </cell>
          <cell r="B85">
            <v>40</v>
          </cell>
          <cell r="G85">
            <v>72001.64</v>
          </cell>
        </row>
        <row r="86">
          <cell r="A86">
            <v>5</v>
          </cell>
          <cell r="B86">
            <v>50</v>
          </cell>
          <cell r="G86">
            <v>73445.23</v>
          </cell>
        </row>
        <row r="87">
          <cell r="A87">
            <v>5</v>
          </cell>
          <cell r="B87">
            <v>60</v>
          </cell>
          <cell r="G87">
            <v>103090.68</v>
          </cell>
        </row>
        <row r="88">
          <cell r="A88">
            <v>5</v>
          </cell>
          <cell r="B88">
            <v>70</v>
          </cell>
          <cell r="G88">
            <v>44677.72</v>
          </cell>
        </row>
        <row r="89">
          <cell r="A89">
            <v>5</v>
          </cell>
          <cell r="B89">
            <v>212</v>
          </cell>
          <cell r="G89">
            <v>23.01</v>
          </cell>
        </row>
        <row r="90">
          <cell r="A90">
            <v>5</v>
          </cell>
          <cell r="B90">
            <v>303</v>
          </cell>
          <cell r="G90">
            <v>23.92</v>
          </cell>
        </row>
        <row r="91">
          <cell r="A91">
            <v>5</v>
          </cell>
          <cell r="B91">
            <v>221</v>
          </cell>
          <cell r="G91">
            <v>66.95</v>
          </cell>
        </row>
        <row r="92">
          <cell r="A92">
            <v>5</v>
          </cell>
          <cell r="B92">
            <v>221</v>
          </cell>
          <cell r="G92">
            <v>66.95</v>
          </cell>
        </row>
        <row r="93">
          <cell r="A93">
            <v>5</v>
          </cell>
          <cell r="B93">
            <v>40</v>
          </cell>
          <cell r="G93">
            <v>3.59</v>
          </cell>
        </row>
        <row r="94">
          <cell r="A94">
            <v>5</v>
          </cell>
          <cell r="B94">
            <v>40</v>
          </cell>
          <cell r="G94">
            <v>3.59</v>
          </cell>
        </row>
        <row r="95">
          <cell r="A95">
            <v>5</v>
          </cell>
          <cell r="B95">
            <v>10</v>
          </cell>
          <cell r="G95">
            <v>163477.16</v>
          </cell>
        </row>
        <row r="96">
          <cell r="A96">
            <v>5</v>
          </cell>
          <cell r="B96">
            <v>10</v>
          </cell>
          <cell r="G96">
            <v>57147.56</v>
          </cell>
        </row>
        <row r="97">
          <cell r="A97">
            <v>5</v>
          </cell>
          <cell r="B97">
            <v>20</v>
          </cell>
          <cell r="G97">
            <v>191.52</v>
          </cell>
        </row>
        <row r="98">
          <cell r="A98">
            <v>5</v>
          </cell>
          <cell r="B98">
            <v>20</v>
          </cell>
          <cell r="G98">
            <v>104747.45</v>
          </cell>
        </row>
        <row r="99">
          <cell r="A99">
            <v>5</v>
          </cell>
          <cell r="B99">
            <v>30</v>
          </cell>
          <cell r="G99">
            <v>2078.36</v>
          </cell>
        </row>
        <row r="100">
          <cell r="A100">
            <v>5</v>
          </cell>
          <cell r="B100">
            <v>30</v>
          </cell>
          <cell r="G100">
            <v>9103.9</v>
          </cell>
        </row>
        <row r="101">
          <cell r="A101">
            <v>5</v>
          </cell>
          <cell r="B101">
            <v>40</v>
          </cell>
          <cell r="G101">
            <v>958.32</v>
          </cell>
        </row>
        <row r="102">
          <cell r="A102">
            <v>5</v>
          </cell>
          <cell r="B102">
            <v>40</v>
          </cell>
          <cell r="G102">
            <v>5679.37</v>
          </cell>
        </row>
        <row r="103">
          <cell r="A103">
            <v>1</v>
          </cell>
          <cell r="B103">
            <v>50</v>
          </cell>
          <cell r="G103">
            <v>166.68</v>
          </cell>
        </row>
        <row r="104">
          <cell r="A104">
            <v>4</v>
          </cell>
          <cell r="B104">
            <v>60</v>
          </cell>
          <cell r="G104">
            <v>166.68</v>
          </cell>
        </row>
        <row r="105">
          <cell r="A105">
            <v>5</v>
          </cell>
          <cell r="B105">
            <v>60</v>
          </cell>
          <cell r="G105">
            <v>166.68</v>
          </cell>
        </row>
        <row r="106">
          <cell r="A106">
            <v>1</v>
          </cell>
          <cell r="B106">
            <v>70</v>
          </cell>
          <cell r="G106">
            <v>0</v>
          </cell>
        </row>
        <row r="107">
          <cell r="A107">
            <v>1</v>
          </cell>
          <cell r="B107">
            <v>212</v>
          </cell>
          <cell r="G107">
            <v>2.2737367544323201E-13</v>
          </cell>
        </row>
        <row r="108">
          <cell r="A108">
            <v>1</v>
          </cell>
          <cell r="B108">
            <v>10</v>
          </cell>
          <cell r="G108">
            <v>-7.2759576141834308E-12</v>
          </cell>
        </row>
        <row r="109">
          <cell r="A109">
            <v>1</v>
          </cell>
          <cell r="B109">
            <v>10</v>
          </cell>
          <cell r="G109">
            <v>6742.97</v>
          </cell>
        </row>
        <row r="110">
          <cell r="A110">
            <v>1</v>
          </cell>
          <cell r="B110">
            <v>20</v>
          </cell>
          <cell r="G110">
            <v>-4.1836756281554699E-11</v>
          </cell>
        </row>
        <row r="111">
          <cell r="A111">
            <v>1</v>
          </cell>
          <cell r="B111">
            <v>20</v>
          </cell>
          <cell r="G111">
            <v>0</v>
          </cell>
        </row>
        <row r="112">
          <cell r="A112">
            <v>1</v>
          </cell>
          <cell r="B112">
            <v>30</v>
          </cell>
          <cell r="G112">
            <v>1.7053025658242399E-13</v>
          </cell>
        </row>
        <row r="113">
          <cell r="A113">
            <v>1</v>
          </cell>
          <cell r="B113">
            <v>30</v>
          </cell>
          <cell r="G113">
            <v>0</v>
          </cell>
        </row>
        <row r="114">
          <cell r="A114">
            <v>2</v>
          </cell>
          <cell r="B114">
            <v>40</v>
          </cell>
          <cell r="G114">
            <v>-2.91038304567337E-11</v>
          </cell>
        </row>
        <row r="115">
          <cell r="A115">
            <v>2</v>
          </cell>
          <cell r="B115">
            <v>40</v>
          </cell>
          <cell r="G115">
            <v>0</v>
          </cell>
        </row>
        <row r="116">
          <cell r="A116">
            <v>2</v>
          </cell>
          <cell r="B116">
            <v>50</v>
          </cell>
          <cell r="G116">
            <v>3.6379788070917097E-11</v>
          </cell>
        </row>
        <row r="117">
          <cell r="A117">
            <v>2</v>
          </cell>
          <cell r="B117">
            <v>60</v>
          </cell>
          <cell r="G117">
            <v>1.06581410364015E-14</v>
          </cell>
        </row>
        <row r="118">
          <cell r="A118">
            <v>2</v>
          </cell>
          <cell r="B118">
            <v>60</v>
          </cell>
          <cell r="G118">
            <v>3.6379788070917097E-11</v>
          </cell>
        </row>
        <row r="119">
          <cell r="A119">
            <v>2</v>
          </cell>
          <cell r="B119">
            <v>70</v>
          </cell>
          <cell r="G119">
            <v>-4.2632564145605999E-14</v>
          </cell>
        </row>
        <row r="120">
          <cell r="A120">
            <v>2</v>
          </cell>
          <cell r="B120">
            <v>212</v>
          </cell>
          <cell r="G120">
            <v>1.9895196601282801E-12</v>
          </cell>
        </row>
        <row r="121">
          <cell r="A121">
            <v>2</v>
          </cell>
          <cell r="B121">
            <v>20</v>
          </cell>
          <cell r="G121">
            <v>0</v>
          </cell>
        </row>
        <row r="122">
          <cell r="A122">
            <v>3</v>
          </cell>
          <cell r="B122">
            <v>50</v>
          </cell>
          <cell r="G122">
            <v>-7.2759576141834308E-12</v>
          </cell>
        </row>
        <row r="123">
          <cell r="A123">
            <v>3</v>
          </cell>
          <cell r="B123">
            <v>60</v>
          </cell>
          <cell r="G123">
            <v>2.2737367544323201E-13</v>
          </cell>
        </row>
        <row r="124">
          <cell r="A124">
            <v>3</v>
          </cell>
          <cell r="B124">
            <v>180</v>
          </cell>
          <cell r="G124">
            <v>2.91038304567337E-11</v>
          </cell>
        </row>
        <row r="125">
          <cell r="A125">
            <v>3</v>
          </cell>
          <cell r="B125">
            <v>180</v>
          </cell>
          <cell r="G125">
            <v>0</v>
          </cell>
        </row>
        <row r="126">
          <cell r="A126">
            <v>3</v>
          </cell>
          <cell r="B126">
            <v>20</v>
          </cell>
          <cell r="G126">
            <v>2.0918378140777301E-11</v>
          </cell>
        </row>
        <row r="127">
          <cell r="A127">
            <v>3</v>
          </cell>
          <cell r="B127">
            <v>50</v>
          </cell>
          <cell r="G127">
            <v>0</v>
          </cell>
        </row>
        <row r="128">
          <cell r="A128">
            <v>3</v>
          </cell>
          <cell r="B128">
            <v>60</v>
          </cell>
          <cell r="G128">
            <v>1.7053025658242399E-13</v>
          </cell>
        </row>
        <row r="129">
          <cell r="A129">
            <v>3</v>
          </cell>
          <cell r="B129">
            <v>212</v>
          </cell>
          <cell r="G129">
            <v>1.45519152283669E-11</v>
          </cell>
        </row>
        <row r="130">
          <cell r="A130">
            <v>4</v>
          </cell>
          <cell r="B130">
            <v>221</v>
          </cell>
          <cell r="G130">
            <v>-4.5474735088646402E-13</v>
          </cell>
        </row>
        <row r="131">
          <cell r="A131">
            <v>4</v>
          </cell>
          <cell r="B131">
            <v>212</v>
          </cell>
          <cell r="G131">
            <v>0</v>
          </cell>
        </row>
        <row r="132">
          <cell r="A132">
            <v>4</v>
          </cell>
          <cell r="B132">
            <v>221</v>
          </cell>
          <cell r="G132">
            <v>-9.0949470177292804E-13</v>
          </cell>
        </row>
        <row r="133">
          <cell r="A133">
            <v>4</v>
          </cell>
          <cell r="B133">
            <v>180</v>
          </cell>
          <cell r="G133">
            <v>-6742.97</v>
          </cell>
        </row>
        <row r="134">
          <cell r="A134">
            <v>4</v>
          </cell>
          <cell r="B134">
            <v>212</v>
          </cell>
          <cell r="G134">
            <v>1.02318153949454E-12</v>
          </cell>
        </row>
        <row r="135">
          <cell r="A135">
            <v>4</v>
          </cell>
          <cell r="B135">
            <v>212</v>
          </cell>
          <cell r="G135">
            <v>1.7053025658242399E-13</v>
          </cell>
        </row>
        <row r="136">
          <cell r="A136">
            <v>4</v>
          </cell>
          <cell r="B136">
            <v>180</v>
          </cell>
          <cell r="G136">
            <v>3.6379788070917101E-12</v>
          </cell>
        </row>
        <row r="137">
          <cell r="A137">
            <v>5</v>
          </cell>
          <cell r="B137">
            <v>301</v>
          </cell>
          <cell r="G137">
            <v>0</v>
          </cell>
        </row>
        <row r="138">
          <cell r="A138">
            <v>5</v>
          </cell>
          <cell r="B138">
            <v>212</v>
          </cell>
          <cell r="G138">
            <v>4.0927261579781803E-12</v>
          </cell>
        </row>
        <row r="139">
          <cell r="A139">
            <v>5</v>
          </cell>
          <cell r="B139">
            <v>212</v>
          </cell>
          <cell r="G139">
            <v>0</v>
          </cell>
        </row>
        <row r="140">
          <cell r="A140">
            <v>5</v>
          </cell>
          <cell r="B140">
            <v>212</v>
          </cell>
          <cell r="G140">
            <v>1.8189894035458601E-12</v>
          </cell>
        </row>
        <row r="141">
          <cell r="A141">
            <v>5</v>
          </cell>
          <cell r="B141">
            <v>212</v>
          </cell>
          <cell r="G141">
            <v>1.7053025658242399E-13</v>
          </cell>
        </row>
        <row r="142">
          <cell r="A142">
            <v>5</v>
          </cell>
          <cell r="B142">
            <v>221</v>
          </cell>
          <cell r="G142">
            <v>-2.0463630789890902E-12</v>
          </cell>
        </row>
        <row r="143">
          <cell r="A143">
            <v>1</v>
          </cell>
          <cell r="B143">
            <v>221</v>
          </cell>
          <cell r="G143">
            <v>3651.35</v>
          </cell>
        </row>
        <row r="144">
          <cell r="A144">
            <v>2</v>
          </cell>
          <cell r="B144">
            <v>301</v>
          </cell>
          <cell r="G144">
            <v>3651.35</v>
          </cell>
        </row>
        <row r="145">
          <cell r="A145">
            <v>3</v>
          </cell>
          <cell r="B145">
            <v>20</v>
          </cell>
          <cell r="G145">
            <v>3651.35</v>
          </cell>
        </row>
        <row r="146">
          <cell r="A146">
            <v>4</v>
          </cell>
          <cell r="B146">
            <v>30</v>
          </cell>
          <cell r="G146">
            <v>3640.63</v>
          </cell>
        </row>
        <row r="147">
          <cell r="A147">
            <v>5</v>
          </cell>
          <cell r="B147">
            <v>40</v>
          </cell>
          <cell r="G147">
            <v>3640.63</v>
          </cell>
        </row>
        <row r="148">
          <cell r="A148">
            <v>1</v>
          </cell>
          <cell r="B148">
            <v>50</v>
          </cell>
          <cell r="G148">
            <v>633.86</v>
          </cell>
        </row>
        <row r="149">
          <cell r="A149">
            <v>1</v>
          </cell>
          <cell r="B149">
            <v>60</v>
          </cell>
          <cell r="G149">
            <v>7663.37</v>
          </cell>
        </row>
        <row r="150">
          <cell r="A150">
            <v>1</v>
          </cell>
          <cell r="B150">
            <v>70</v>
          </cell>
          <cell r="G150">
            <v>192142.89</v>
          </cell>
        </row>
        <row r="151">
          <cell r="A151">
            <v>2</v>
          </cell>
          <cell r="B151">
            <v>20</v>
          </cell>
          <cell r="G151">
            <v>633.86</v>
          </cell>
        </row>
        <row r="152">
          <cell r="A152">
            <v>2</v>
          </cell>
          <cell r="B152">
            <v>30</v>
          </cell>
          <cell r="G152">
            <v>7663.37</v>
          </cell>
        </row>
        <row r="153">
          <cell r="A153">
            <v>2</v>
          </cell>
          <cell r="B153">
            <v>40</v>
          </cell>
          <cell r="G153">
            <v>193688.72</v>
          </cell>
        </row>
        <row r="154">
          <cell r="A154">
            <v>3</v>
          </cell>
          <cell r="B154">
            <v>50</v>
          </cell>
          <cell r="G154">
            <v>633.86</v>
          </cell>
        </row>
        <row r="155">
          <cell r="A155">
            <v>3</v>
          </cell>
          <cell r="B155">
            <v>60</v>
          </cell>
          <cell r="G155">
            <v>7663.37</v>
          </cell>
        </row>
        <row r="156">
          <cell r="A156">
            <v>3</v>
          </cell>
          <cell r="B156">
            <v>70</v>
          </cell>
          <cell r="G156">
            <v>193869.2</v>
          </cell>
        </row>
        <row r="157">
          <cell r="A157">
            <v>4</v>
          </cell>
          <cell r="B157">
            <v>20</v>
          </cell>
          <cell r="G157">
            <v>7712.83</v>
          </cell>
        </row>
        <row r="158">
          <cell r="A158">
            <v>4</v>
          </cell>
          <cell r="B158">
            <v>30</v>
          </cell>
          <cell r="G158">
            <v>193997.82</v>
          </cell>
        </row>
        <row r="159">
          <cell r="A159">
            <v>5</v>
          </cell>
          <cell r="B159">
            <v>40</v>
          </cell>
          <cell r="G159">
            <v>7712.83</v>
          </cell>
        </row>
        <row r="160">
          <cell r="A160">
            <v>5</v>
          </cell>
          <cell r="B160">
            <v>50</v>
          </cell>
          <cell r="G160">
            <v>194024.14</v>
          </cell>
        </row>
        <row r="161">
          <cell r="A161">
            <v>1</v>
          </cell>
          <cell r="B161">
            <v>60</v>
          </cell>
          <cell r="G161">
            <v>9094.9500000000007</v>
          </cell>
        </row>
        <row r="162">
          <cell r="A162">
            <v>1</v>
          </cell>
          <cell r="B162">
            <v>70</v>
          </cell>
          <cell r="G162">
            <v>11967.42</v>
          </cell>
        </row>
        <row r="163">
          <cell r="A163">
            <v>1</v>
          </cell>
          <cell r="B163">
            <v>20</v>
          </cell>
          <cell r="G163">
            <v>13458.65</v>
          </cell>
        </row>
        <row r="164">
          <cell r="A164">
            <v>1</v>
          </cell>
          <cell r="B164">
            <v>30</v>
          </cell>
          <cell r="G164">
            <v>17838.400000000001</v>
          </cell>
        </row>
        <row r="165">
          <cell r="A165">
            <v>1</v>
          </cell>
          <cell r="B165">
            <v>40</v>
          </cell>
          <cell r="G165">
            <v>150088.01999999999</v>
          </cell>
        </row>
        <row r="166">
          <cell r="A166">
            <v>1</v>
          </cell>
          <cell r="B166">
            <v>50</v>
          </cell>
          <cell r="G166">
            <v>12735.7</v>
          </cell>
        </row>
        <row r="167">
          <cell r="A167">
            <v>1</v>
          </cell>
          <cell r="B167">
            <v>60</v>
          </cell>
          <cell r="G167">
            <v>22212.41</v>
          </cell>
        </row>
        <row r="168">
          <cell r="A168">
            <v>1</v>
          </cell>
          <cell r="B168">
            <v>70</v>
          </cell>
          <cell r="G168">
            <v>17248.28</v>
          </cell>
        </row>
        <row r="169">
          <cell r="A169">
            <v>2</v>
          </cell>
          <cell r="B169">
            <v>20</v>
          </cell>
          <cell r="G169">
            <v>9094.9500000000007</v>
          </cell>
        </row>
        <row r="170">
          <cell r="A170">
            <v>2</v>
          </cell>
          <cell r="B170">
            <v>30</v>
          </cell>
          <cell r="G170">
            <v>11967.42</v>
          </cell>
        </row>
        <row r="171">
          <cell r="A171">
            <v>2</v>
          </cell>
          <cell r="B171">
            <v>40</v>
          </cell>
          <cell r="G171">
            <v>13458.65</v>
          </cell>
        </row>
        <row r="172">
          <cell r="A172">
            <v>2</v>
          </cell>
          <cell r="B172">
            <v>50</v>
          </cell>
          <cell r="G172">
            <v>17838.400000000001</v>
          </cell>
        </row>
        <row r="173">
          <cell r="A173">
            <v>2</v>
          </cell>
          <cell r="B173">
            <v>60</v>
          </cell>
          <cell r="G173">
            <v>150105.88</v>
          </cell>
        </row>
        <row r="174">
          <cell r="A174">
            <v>2</v>
          </cell>
          <cell r="B174">
            <v>70</v>
          </cell>
          <cell r="G174">
            <v>12755.89</v>
          </cell>
        </row>
        <row r="175">
          <cell r="A175">
            <v>2</v>
          </cell>
          <cell r="B175">
            <v>20</v>
          </cell>
          <cell r="G175">
            <v>22212.41</v>
          </cell>
        </row>
        <row r="176">
          <cell r="A176">
            <v>2</v>
          </cell>
          <cell r="B176">
            <v>30</v>
          </cell>
          <cell r="G176">
            <v>17248.28</v>
          </cell>
        </row>
        <row r="177">
          <cell r="A177">
            <v>3</v>
          </cell>
          <cell r="B177">
            <v>40</v>
          </cell>
          <cell r="G177">
            <v>9094.9500000000007</v>
          </cell>
        </row>
        <row r="178">
          <cell r="A178">
            <v>3</v>
          </cell>
          <cell r="B178">
            <v>50</v>
          </cell>
          <cell r="G178">
            <v>11967.42</v>
          </cell>
        </row>
        <row r="179">
          <cell r="A179">
            <v>3</v>
          </cell>
          <cell r="B179">
            <v>60</v>
          </cell>
          <cell r="G179">
            <v>13458.65</v>
          </cell>
        </row>
        <row r="180">
          <cell r="A180">
            <v>3</v>
          </cell>
          <cell r="B180">
            <v>70</v>
          </cell>
          <cell r="G180">
            <v>17838.400000000001</v>
          </cell>
        </row>
        <row r="181">
          <cell r="A181">
            <v>3</v>
          </cell>
          <cell r="B181">
            <v>20</v>
          </cell>
          <cell r="G181">
            <v>151210.74</v>
          </cell>
        </row>
        <row r="182">
          <cell r="A182">
            <v>3</v>
          </cell>
          <cell r="B182">
            <v>30</v>
          </cell>
          <cell r="G182">
            <v>12755.89</v>
          </cell>
        </row>
        <row r="183">
          <cell r="A183">
            <v>3</v>
          </cell>
          <cell r="B183">
            <v>40</v>
          </cell>
          <cell r="G183">
            <v>22212.41</v>
          </cell>
        </row>
        <row r="184">
          <cell r="A184">
            <v>3</v>
          </cell>
          <cell r="B184">
            <v>50</v>
          </cell>
          <cell r="G184">
            <v>17248.28</v>
          </cell>
        </row>
        <row r="185">
          <cell r="A185">
            <v>4</v>
          </cell>
          <cell r="B185">
            <v>60</v>
          </cell>
          <cell r="G185">
            <v>28356.34</v>
          </cell>
        </row>
        <row r="186">
          <cell r="A186">
            <v>4</v>
          </cell>
          <cell r="B186">
            <v>70</v>
          </cell>
          <cell r="G186">
            <v>13728.76</v>
          </cell>
        </row>
        <row r="187">
          <cell r="A187">
            <v>4</v>
          </cell>
          <cell r="B187">
            <v>20</v>
          </cell>
          <cell r="G187">
            <v>13458.65</v>
          </cell>
        </row>
        <row r="188">
          <cell r="A188">
            <v>4</v>
          </cell>
          <cell r="B188">
            <v>30</v>
          </cell>
          <cell r="G188">
            <v>17818.14</v>
          </cell>
        </row>
        <row r="189">
          <cell r="A189">
            <v>4</v>
          </cell>
          <cell r="B189">
            <v>40</v>
          </cell>
          <cell r="G189">
            <v>151324.56</v>
          </cell>
        </row>
        <row r="190">
          <cell r="A190">
            <v>4</v>
          </cell>
          <cell r="B190">
            <v>50</v>
          </cell>
          <cell r="G190">
            <v>12755.89</v>
          </cell>
        </row>
        <row r="191">
          <cell r="A191">
            <v>4</v>
          </cell>
          <cell r="B191">
            <v>60</v>
          </cell>
          <cell r="G191">
            <v>22212.41</v>
          </cell>
        </row>
        <row r="192">
          <cell r="A192">
            <v>4</v>
          </cell>
          <cell r="B192">
            <v>70</v>
          </cell>
          <cell r="G192">
            <v>17248.28</v>
          </cell>
        </row>
        <row r="193">
          <cell r="A193">
            <v>5</v>
          </cell>
          <cell r="B193">
            <v>20</v>
          </cell>
          <cell r="G193">
            <v>8666.74</v>
          </cell>
        </row>
        <row r="194">
          <cell r="A194">
            <v>5</v>
          </cell>
          <cell r="B194">
            <v>20</v>
          </cell>
          <cell r="G194">
            <v>13728.76</v>
          </cell>
        </row>
        <row r="195">
          <cell r="A195">
            <v>5</v>
          </cell>
          <cell r="B195">
            <v>20</v>
          </cell>
          <cell r="G195">
            <v>13458.65</v>
          </cell>
        </row>
        <row r="196">
          <cell r="A196">
            <v>5</v>
          </cell>
          <cell r="B196">
            <v>20</v>
          </cell>
          <cell r="G196">
            <v>17408.099999999999</v>
          </cell>
        </row>
        <row r="197">
          <cell r="A197">
            <v>5</v>
          </cell>
          <cell r="B197">
            <v>20</v>
          </cell>
          <cell r="G197">
            <v>151578.96</v>
          </cell>
        </row>
        <row r="198">
          <cell r="A198">
            <v>5</v>
          </cell>
          <cell r="B198">
            <v>20</v>
          </cell>
          <cell r="G198">
            <v>12755.89</v>
          </cell>
        </row>
        <row r="199">
          <cell r="A199">
            <v>5</v>
          </cell>
          <cell r="B199">
            <v>10</v>
          </cell>
          <cell r="G199">
            <v>22212.41</v>
          </cell>
        </row>
        <row r="200">
          <cell r="A200">
            <v>5</v>
          </cell>
          <cell r="B200">
            <v>70</v>
          </cell>
          <cell r="G200">
            <v>17248.28</v>
          </cell>
        </row>
        <row r="201">
          <cell r="A201">
            <v>1</v>
          </cell>
          <cell r="B201">
            <v>80</v>
          </cell>
          <cell r="G201">
            <v>16441.22</v>
          </cell>
        </row>
        <row r="202">
          <cell r="A202">
            <v>1</v>
          </cell>
          <cell r="B202">
            <v>80</v>
          </cell>
          <cell r="G202">
            <v>18527.669999999998</v>
          </cell>
        </row>
        <row r="203">
          <cell r="A203">
            <v>1</v>
          </cell>
          <cell r="B203">
            <v>80</v>
          </cell>
          <cell r="G203">
            <v>29660.82</v>
          </cell>
        </row>
        <row r="204">
          <cell r="A204">
            <v>1</v>
          </cell>
          <cell r="B204">
            <v>80</v>
          </cell>
          <cell r="G204">
            <v>60448.23</v>
          </cell>
        </row>
        <row r="205">
          <cell r="A205">
            <v>1</v>
          </cell>
          <cell r="B205">
            <v>180</v>
          </cell>
          <cell r="G205">
            <v>18114</v>
          </cell>
        </row>
        <row r="206">
          <cell r="A206">
            <v>1</v>
          </cell>
          <cell r="B206">
            <v>180</v>
          </cell>
          <cell r="G206">
            <v>58806.6</v>
          </cell>
        </row>
        <row r="207">
          <cell r="A207">
            <v>1</v>
          </cell>
          <cell r="B207">
            <v>180</v>
          </cell>
          <cell r="G207">
            <v>898805.72</v>
          </cell>
        </row>
        <row r="208">
          <cell r="A208">
            <v>1</v>
          </cell>
          <cell r="B208">
            <v>10</v>
          </cell>
          <cell r="G208">
            <v>49808.480000000003</v>
          </cell>
        </row>
        <row r="209">
          <cell r="A209">
            <v>2</v>
          </cell>
          <cell r="B209">
            <v>20</v>
          </cell>
          <cell r="G209">
            <v>16717.16</v>
          </cell>
        </row>
        <row r="210">
          <cell r="A210">
            <v>2</v>
          </cell>
          <cell r="B210">
            <v>30</v>
          </cell>
          <cell r="G210">
            <v>18514.52</v>
          </cell>
        </row>
        <row r="211">
          <cell r="A211">
            <v>2</v>
          </cell>
          <cell r="B211">
            <v>40</v>
          </cell>
          <cell r="G211">
            <v>29669.58</v>
          </cell>
        </row>
        <row r="212">
          <cell r="A212">
            <v>2</v>
          </cell>
          <cell r="B212">
            <v>50</v>
          </cell>
          <cell r="G212">
            <v>60448.23</v>
          </cell>
        </row>
        <row r="213">
          <cell r="A213">
            <v>2</v>
          </cell>
          <cell r="B213">
            <v>60</v>
          </cell>
          <cell r="G213">
            <v>18114</v>
          </cell>
        </row>
        <row r="214">
          <cell r="A214">
            <v>2</v>
          </cell>
          <cell r="B214">
            <v>70</v>
          </cell>
          <cell r="G214">
            <v>59259.26</v>
          </cell>
        </row>
        <row r="215">
          <cell r="A215">
            <v>2</v>
          </cell>
          <cell r="B215">
            <v>80</v>
          </cell>
          <cell r="G215">
            <v>902958.07999999996</v>
          </cell>
        </row>
        <row r="216">
          <cell r="A216">
            <v>2</v>
          </cell>
          <cell r="B216">
            <v>80</v>
          </cell>
          <cell r="G216">
            <v>49808.480000000003</v>
          </cell>
        </row>
        <row r="217">
          <cell r="A217">
            <v>3</v>
          </cell>
          <cell r="B217">
            <v>80</v>
          </cell>
          <cell r="G217">
            <v>16662.009999999998</v>
          </cell>
        </row>
        <row r="218">
          <cell r="A218">
            <v>3</v>
          </cell>
          <cell r="B218">
            <v>80</v>
          </cell>
          <cell r="G218">
            <v>18521.5</v>
          </cell>
        </row>
        <row r="219">
          <cell r="A219">
            <v>3</v>
          </cell>
          <cell r="B219">
            <v>180</v>
          </cell>
          <cell r="G219">
            <v>29667.1</v>
          </cell>
        </row>
        <row r="220">
          <cell r="A220">
            <v>3</v>
          </cell>
          <cell r="B220">
            <v>180</v>
          </cell>
          <cell r="G220">
            <v>60448.23</v>
          </cell>
        </row>
        <row r="221">
          <cell r="A221">
            <v>3</v>
          </cell>
          <cell r="B221">
            <v>180</v>
          </cell>
          <cell r="G221">
            <v>18114</v>
          </cell>
        </row>
        <row r="222">
          <cell r="A222">
            <v>3</v>
          </cell>
          <cell r="B222">
            <v>212</v>
          </cell>
          <cell r="G222">
            <v>59316.56</v>
          </cell>
        </row>
        <row r="223">
          <cell r="A223">
            <v>3</v>
          </cell>
          <cell r="B223">
            <v>221</v>
          </cell>
          <cell r="G223">
            <v>904779.28</v>
          </cell>
        </row>
        <row r="224">
          <cell r="A224">
            <v>3</v>
          </cell>
          <cell r="B224">
            <v>232</v>
          </cell>
          <cell r="G224">
            <v>49808.480000000003</v>
          </cell>
        </row>
        <row r="225">
          <cell r="A225">
            <v>4</v>
          </cell>
          <cell r="B225">
            <v>233</v>
          </cell>
          <cell r="G225">
            <v>16681.38</v>
          </cell>
        </row>
        <row r="226">
          <cell r="A226">
            <v>4</v>
          </cell>
          <cell r="B226">
            <v>234</v>
          </cell>
          <cell r="G226">
            <v>18512.18</v>
          </cell>
        </row>
        <row r="227">
          <cell r="A227">
            <v>4</v>
          </cell>
          <cell r="B227">
            <v>303</v>
          </cell>
          <cell r="G227">
            <v>43148.69</v>
          </cell>
        </row>
        <row r="228">
          <cell r="A228">
            <v>4</v>
          </cell>
          <cell r="B228">
            <v>10</v>
          </cell>
          <cell r="G228">
            <v>61175.79</v>
          </cell>
        </row>
        <row r="229">
          <cell r="A229">
            <v>4</v>
          </cell>
          <cell r="B229">
            <v>20</v>
          </cell>
          <cell r="G229">
            <v>18114.02</v>
          </cell>
        </row>
        <row r="230">
          <cell r="A230">
            <v>4</v>
          </cell>
          <cell r="B230">
            <v>30</v>
          </cell>
          <cell r="G230">
            <v>59209.42</v>
          </cell>
        </row>
        <row r="231">
          <cell r="A231">
            <v>4</v>
          </cell>
          <cell r="B231">
            <v>40</v>
          </cell>
          <cell r="G231">
            <v>923579.84</v>
          </cell>
        </row>
        <row r="232">
          <cell r="A232">
            <v>4</v>
          </cell>
          <cell r="B232">
            <v>50</v>
          </cell>
          <cell r="G232">
            <v>49808.480000000003</v>
          </cell>
        </row>
        <row r="233">
          <cell r="A233">
            <v>5</v>
          </cell>
          <cell r="B233">
            <v>60</v>
          </cell>
          <cell r="G233">
            <v>16681.38</v>
          </cell>
        </row>
        <row r="234">
          <cell r="A234">
            <v>5</v>
          </cell>
          <cell r="B234">
            <v>70</v>
          </cell>
          <cell r="G234">
            <v>18512.18</v>
          </cell>
        </row>
        <row r="235">
          <cell r="A235">
            <v>5</v>
          </cell>
          <cell r="B235">
            <v>80</v>
          </cell>
          <cell r="G235">
            <v>29654.61</v>
          </cell>
        </row>
        <row r="236">
          <cell r="A236">
            <v>5</v>
          </cell>
          <cell r="B236">
            <v>80</v>
          </cell>
          <cell r="G236">
            <v>61175.79</v>
          </cell>
        </row>
        <row r="237">
          <cell r="A237">
            <v>5</v>
          </cell>
          <cell r="B237">
            <v>80</v>
          </cell>
          <cell r="G237">
            <v>18114.02</v>
          </cell>
        </row>
        <row r="238">
          <cell r="A238">
            <v>5</v>
          </cell>
          <cell r="B238">
            <v>80</v>
          </cell>
          <cell r="G238">
            <v>59209.42</v>
          </cell>
        </row>
        <row r="239">
          <cell r="A239">
            <v>5</v>
          </cell>
          <cell r="B239">
            <v>180</v>
          </cell>
          <cell r="G239">
            <v>919674.56</v>
          </cell>
        </row>
        <row r="240">
          <cell r="A240">
            <v>5</v>
          </cell>
          <cell r="B240">
            <v>180</v>
          </cell>
          <cell r="G240">
            <v>49808.480000000003</v>
          </cell>
        </row>
        <row r="241">
          <cell r="A241">
            <v>1</v>
          </cell>
          <cell r="B241">
            <v>180</v>
          </cell>
          <cell r="G241">
            <v>1328879.06</v>
          </cell>
        </row>
        <row r="242">
          <cell r="A242">
            <v>1</v>
          </cell>
          <cell r="B242">
            <v>212</v>
          </cell>
          <cell r="G242">
            <v>760292.42</v>
          </cell>
        </row>
        <row r="243">
          <cell r="A243">
            <v>1</v>
          </cell>
          <cell r="B243">
            <v>221</v>
          </cell>
          <cell r="G243">
            <v>733457.48</v>
          </cell>
        </row>
        <row r="244">
          <cell r="A244">
            <v>1</v>
          </cell>
          <cell r="B244">
            <v>232</v>
          </cell>
          <cell r="G244">
            <v>1476490.75</v>
          </cell>
        </row>
        <row r="245">
          <cell r="A245">
            <v>1</v>
          </cell>
          <cell r="B245">
            <v>233</v>
          </cell>
          <cell r="G245">
            <v>818049.8</v>
          </cell>
        </row>
        <row r="246">
          <cell r="A246">
            <v>1</v>
          </cell>
          <cell r="B246">
            <v>234</v>
          </cell>
          <cell r="G246">
            <v>369202.87</v>
          </cell>
        </row>
        <row r="247">
          <cell r="A247">
            <v>1</v>
          </cell>
          <cell r="B247">
            <v>303</v>
          </cell>
          <cell r="G247">
            <v>4744747.01</v>
          </cell>
        </row>
        <row r="248">
          <cell r="A248">
            <v>1</v>
          </cell>
          <cell r="B248">
            <v>60</v>
          </cell>
          <cell r="G248">
            <v>31840.09</v>
          </cell>
        </row>
        <row r="249">
          <cell r="A249">
            <v>1</v>
          </cell>
          <cell r="B249">
            <v>60</v>
          </cell>
          <cell r="G249">
            <v>11958.43</v>
          </cell>
        </row>
        <row r="250">
          <cell r="A250">
            <v>1</v>
          </cell>
          <cell r="B250">
            <v>60</v>
          </cell>
          <cell r="G250">
            <v>6462.72</v>
          </cell>
        </row>
        <row r="251">
          <cell r="A251">
            <v>2</v>
          </cell>
          <cell r="B251">
            <v>60</v>
          </cell>
          <cell r="G251">
            <v>1315587.95</v>
          </cell>
        </row>
        <row r="252">
          <cell r="A252">
            <v>2</v>
          </cell>
          <cell r="B252">
            <v>60</v>
          </cell>
          <cell r="G252">
            <v>752005.98</v>
          </cell>
        </row>
        <row r="253">
          <cell r="A253">
            <v>2</v>
          </cell>
          <cell r="B253">
            <v>60</v>
          </cell>
          <cell r="G253">
            <v>704344.2</v>
          </cell>
        </row>
        <row r="254">
          <cell r="A254">
            <v>2</v>
          </cell>
          <cell r="B254">
            <v>60</v>
          </cell>
          <cell r="G254">
            <v>1464133.81</v>
          </cell>
        </row>
        <row r="255">
          <cell r="A255">
            <v>2</v>
          </cell>
          <cell r="B255">
            <v>60</v>
          </cell>
          <cell r="G255">
            <v>818935.74</v>
          </cell>
        </row>
        <row r="256">
          <cell r="A256">
            <v>2</v>
          </cell>
          <cell r="B256">
            <v>60</v>
          </cell>
          <cell r="G256">
            <v>683633.73</v>
          </cell>
        </row>
        <row r="257">
          <cell r="A257">
            <v>2</v>
          </cell>
          <cell r="B257">
            <v>60</v>
          </cell>
          <cell r="G257">
            <v>4755579.7499999898</v>
          </cell>
        </row>
        <row r="258">
          <cell r="A258">
            <v>2</v>
          </cell>
          <cell r="B258">
            <v>60</v>
          </cell>
          <cell r="G258">
            <v>31840.09</v>
          </cell>
        </row>
        <row r="259">
          <cell r="A259">
            <v>2</v>
          </cell>
          <cell r="B259">
            <v>60</v>
          </cell>
          <cell r="G259">
            <v>11991.98</v>
          </cell>
        </row>
        <row r="260">
          <cell r="A260">
            <v>2</v>
          </cell>
          <cell r="B260">
            <v>60</v>
          </cell>
          <cell r="G260">
            <v>6462.72</v>
          </cell>
        </row>
        <row r="261">
          <cell r="A261">
            <v>3</v>
          </cell>
          <cell r="B261">
            <v>70</v>
          </cell>
          <cell r="G261">
            <v>1328847.02</v>
          </cell>
        </row>
        <row r="262">
          <cell r="A262">
            <v>3</v>
          </cell>
          <cell r="B262">
            <v>70</v>
          </cell>
          <cell r="G262">
            <v>744879.44</v>
          </cell>
        </row>
        <row r="263">
          <cell r="A263">
            <v>3</v>
          </cell>
          <cell r="B263">
            <v>70</v>
          </cell>
          <cell r="G263">
            <v>713648.25</v>
          </cell>
        </row>
        <row r="264">
          <cell r="A264">
            <v>3</v>
          </cell>
          <cell r="B264">
            <v>70</v>
          </cell>
          <cell r="G264">
            <v>1494106.9</v>
          </cell>
        </row>
        <row r="265">
          <cell r="A265">
            <v>3</v>
          </cell>
          <cell r="B265">
            <v>70</v>
          </cell>
          <cell r="G265">
            <v>832571.13</v>
          </cell>
        </row>
        <row r="266">
          <cell r="A266">
            <v>3</v>
          </cell>
          <cell r="B266">
            <v>70</v>
          </cell>
          <cell r="G266">
            <v>533400.14</v>
          </cell>
        </row>
        <row r="267">
          <cell r="A267">
            <v>3</v>
          </cell>
          <cell r="B267">
            <v>70</v>
          </cell>
          <cell r="G267">
            <v>4774858.24</v>
          </cell>
        </row>
        <row r="268">
          <cell r="A268">
            <v>3</v>
          </cell>
          <cell r="B268">
            <v>70</v>
          </cell>
          <cell r="G268">
            <v>30617.41</v>
          </cell>
        </row>
        <row r="269">
          <cell r="A269">
            <v>3</v>
          </cell>
          <cell r="B269">
            <v>70</v>
          </cell>
          <cell r="G269">
            <v>11961.56</v>
          </cell>
        </row>
        <row r="270">
          <cell r="A270">
            <v>3</v>
          </cell>
          <cell r="B270">
            <v>70</v>
          </cell>
          <cell r="G270">
            <v>6462.72</v>
          </cell>
        </row>
        <row r="271">
          <cell r="A271">
            <v>4</v>
          </cell>
          <cell r="B271">
            <v>80</v>
          </cell>
          <cell r="G271">
            <v>1315716.02</v>
          </cell>
        </row>
        <row r="272">
          <cell r="A272">
            <v>4</v>
          </cell>
          <cell r="B272">
            <v>80</v>
          </cell>
          <cell r="G272">
            <v>731652.65</v>
          </cell>
        </row>
        <row r="273">
          <cell r="A273">
            <v>4</v>
          </cell>
          <cell r="B273">
            <v>80</v>
          </cell>
          <cell r="G273">
            <v>493044.12</v>
          </cell>
        </row>
        <row r="274">
          <cell r="A274">
            <v>4</v>
          </cell>
          <cell r="B274">
            <v>80</v>
          </cell>
          <cell r="G274">
            <v>1448741.62</v>
          </cell>
        </row>
        <row r="275">
          <cell r="A275">
            <v>4</v>
          </cell>
          <cell r="B275">
            <v>80</v>
          </cell>
          <cell r="G275">
            <v>778700.99</v>
          </cell>
        </row>
        <row r="276">
          <cell r="A276">
            <v>4</v>
          </cell>
          <cell r="B276">
            <v>80</v>
          </cell>
          <cell r="G276">
            <v>535386.69999999995</v>
          </cell>
        </row>
        <row r="277">
          <cell r="A277">
            <v>4</v>
          </cell>
          <cell r="B277">
            <v>180</v>
          </cell>
          <cell r="G277">
            <v>4820538.5</v>
          </cell>
        </row>
        <row r="278">
          <cell r="A278">
            <v>4</v>
          </cell>
          <cell r="B278">
            <v>180</v>
          </cell>
          <cell r="G278">
            <v>30917.33</v>
          </cell>
        </row>
        <row r="279">
          <cell r="A279">
            <v>4</v>
          </cell>
          <cell r="B279">
            <v>180</v>
          </cell>
          <cell r="G279">
            <v>11945.16</v>
          </cell>
        </row>
        <row r="280">
          <cell r="A280">
            <v>4</v>
          </cell>
          <cell r="B280">
            <v>180</v>
          </cell>
          <cell r="G280">
            <v>6462.72</v>
          </cell>
        </row>
        <row r="281">
          <cell r="A281">
            <v>5</v>
          </cell>
          <cell r="B281">
            <v>180</v>
          </cell>
          <cell r="G281">
            <v>1321419.3799999999</v>
          </cell>
        </row>
        <row r="282">
          <cell r="A282">
            <v>5</v>
          </cell>
          <cell r="B282">
            <v>180</v>
          </cell>
          <cell r="G282">
            <v>740612.77</v>
          </cell>
        </row>
        <row r="283">
          <cell r="A283">
            <v>5</v>
          </cell>
          <cell r="B283">
            <v>180</v>
          </cell>
          <cell r="G283">
            <v>700490.55</v>
          </cell>
        </row>
        <row r="284">
          <cell r="A284">
            <v>5</v>
          </cell>
          <cell r="B284">
            <v>180</v>
          </cell>
          <cell r="G284">
            <v>1455893.74</v>
          </cell>
        </row>
        <row r="285">
          <cell r="A285">
            <v>5</v>
          </cell>
          <cell r="B285">
            <v>212</v>
          </cell>
          <cell r="G285">
            <v>780506.43</v>
          </cell>
        </row>
        <row r="286">
          <cell r="A286">
            <v>5</v>
          </cell>
          <cell r="B286">
            <v>212</v>
          </cell>
          <cell r="G286">
            <v>535954.4</v>
          </cell>
        </row>
        <row r="287">
          <cell r="A287">
            <v>5</v>
          </cell>
          <cell r="B287">
            <v>212</v>
          </cell>
          <cell r="G287">
            <v>4838267.54</v>
          </cell>
        </row>
        <row r="288">
          <cell r="A288">
            <v>5</v>
          </cell>
          <cell r="B288">
            <v>212</v>
          </cell>
          <cell r="G288">
            <v>30935.52</v>
          </cell>
        </row>
        <row r="289">
          <cell r="A289">
            <v>5</v>
          </cell>
          <cell r="B289">
            <v>212</v>
          </cell>
          <cell r="G289">
            <v>11945.16</v>
          </cell>
        </row>
        <row r="290">
          <cell r="A290">
            <v>5</v>
          </cell>
          <cell r="B290">
            <v>212</v>
          </cell>
          <cell r="G290">
            <v>6462.72</v>
          </cell>
        </row>
        <row r="291">
          <cell r="A291">
            <v>1</v>
          </cell>
          <cell r="B291">
            <v>212</v>
          </cell>
          <cell r="G291">
            <v>1009214.23</v>
          </cell>
        </row>
        <row r="292">
          <cell r="A292">
            <v>1</v>
          </cell>
          <cell r="B292">
            <v>221</v>
          </cell>
          <cell r="G292">
            <v>128461.51</v>
          </cell>
        </row>
        <row r="293">
          <cell r="A293">
            <v>1</v>
          </cell>
          <cell r="B293">
            <v>221</v>
          </cell>
          <cell r="G293">
            <v>91271.73</v>
          </cell>
        </row>
        <row r="294">
          <cell r="A294">
            <v>1</v>
          </cell>
          <cell r="B294">
            <v>221</v>
          </cell>
          <cell r="G294">
            <v>70475.399999999994</v>
          </cell>
        </row>
        <row r="295">
          <cell r="A295">
            <v>1</v>
          </cell>
          <cell r="B295">
            <v>232</v>
          </cell>
          <cell r="G295">
            <v>74877.899999999994</v>
          </cell>
        </row>
        <row r="296">
          <cell r="A296">
            <v>1</v>
          </cell>
          <cell r="B296">
            <v>233</v>
          </cell>
          <cell r="G296">
            <v>101847.09</v>
          </cell>
        </row>
        <row r="297">
          <cell r="A297">
            <v>1</v>
          </cell>
          <cell r="B297">
            <v>234</v>
          </cell>
          <cell r="G297">
            <v>44540.22</v>
          </cell>
        </row>
        <row r="298">
          <cell r="A298">
            <v>1</v>
          </cell>
          <cell r="B298">
            <v>301</v>
          </cell>
          <cell r="G298">
            <v>23.01</v>
          </cell>
        </row>
        <row r="299">
          <cell r="A299">
            <v>1</v>
          </cell>
          <cell r="B299">
            <v>301</v>
          </cell>
          <cell r="G299">
            <v>23.92</v>
          </cell>
        </row>
        <row r="300">
          <cell r="A300">
            <v>2</v>
          </cell>
          <cell r="B300">
            <v>303</v>
          </cell>
          <cell r="G300">
            <v>1022767.54</v>
          </cell>
        </row>
        <row r="301">
          <cell r="A301">
            <v>2</v>
          </cell>
          <cell r="B301">
            <v>303</v>
          </cell>
          <cell r="G301">
            <v>129203.5</v>
          </cell>
        </row>
        <row r="302">
          <cell r="A302">
            <v>2</v>
          </cell>
          <cell r="B302">
            <v>303</v>
          </cell>
          <cell r="G302">
            <v>89083.4</v>
          </cell>
        </row>
        <row r="303">
          <cell r="A303">
            <v>2</v>
          </cell>
          <cell r="B303">
            <v>10</v>
          </cell>
          <cell r="G303">
            <v>72001.64</v>
          </cell>
        </row>
        <row r="304">
          <cell r="A304">
            <v>2</v>
          </cell>
          <cell r="B304">
            <v>10</v>
          </cell>
          <cell r="G304">
            <v>73445.23</v>
          </cell>
        </row>
        <row r="305">
          <cell r="A305">
            <v>2</v>
          </cell>
          <cell r="B305">
            <v>10</v>
          </cell>
          <cell r="G305">
            <v>103090.68</v>
          </cell>
        </row>
        <row r="306">
          <cell r="A306">
            <v>2</v>
          </cell>
          <cell r="B306">
            <v>10</v>
          </cell>
          <cell r="G306">
            <v>44677.72</v>
          </cell>
        </row>
        <row r="307">
          <cell r="A307">
            <v>2</v>
          </cell>
          <cell r="B307">
            <v>10</v>
          </cell>
          <cell r="G307">
            <v>23.01</v>
          </cell>
        </row>
        <row r="308">
          <cell r="A308">
            <v>2</v>
          </cell>
          <cell r="B308">
            <v>10</v>
          </cell>
          <cell r="G308">
            <v>23.92</v>
          </cell>
        </row>
        <row r="309">
          <cell r="A309">
            <v>3</v>
          </cell>
          <cell r="B309">
            <v>10</v>
          </cell>
          <cell r="G309">
            <v>1018277.23</v>
          </cell>
        </row>
        <row r="310">
          <cell r="A310">
            <v>3</v>
          </cell>
          <cell r="B310">
            <v>10</v>
          </cell>
          <cell r="G310">
            <v>129040.22</v>
          </cell>
        </row>
        <row r="311">
          <cell r="A311">
            <v>3</v>
          </cell>
          <cell r="B311">
            <v>10</v>
          </cell>
          <cell r="G311">
            <v>106351.7</v>
          </cell>
        </row>
        <row r="312">
          <cell r="A312">
            <v>3</v>
          </cell>
          <cell r="B312">
            <v>20</v>
          </cell>
          <cell r="G312">
            <v>71510.36</v>
          </cell>
        </row>
        <row r="313">
          <cell r="A313">
            <v>3</v>
          </cell>
          <cell r="B313">
            <v>20</v>
          </cell>
          <cell r="G313">
            <v>73426.52</v>
          </cell>
        </row>
        <row r="314">
          <cell r="A314">
            <v>3</v>
          </cell>
          <cell r="B314">
            <v>20</v>
          </cell>
          <cell r="G314">
            <v>107176.62</v>
          </cell>
        </row>
        <row r="315">
          <cell r="A315">
            <v>3</v>
          </cell>
          <cell r="B315">
            <v>20</v>
          </cell>
          <cell r="G315">
            <v>44671.33</v>
          </cell>
        </row>
        <row r="316">
          <cell r="A316">
            <v>3</v>
          </cell>
          <cell r="B316">
            <v>20</v>
          </cell>
          <cell r="G316">
            <v>23.01</v>
          </cell>
        </row>
        <row r="317">
          <cell r="A317">
            <v>3</v>
          </cell>
          <cell r="B317">
            <v>20</v>
          </cell>
          <cell r="G317">
            <v>23.92</v>
          </cell>
        </row>
        <row r="318">
          <cell r="A318">
            <v>4</v>
          </cell>
          <cell r="B318">
            <v>20</v>
          </cell>
          <cell r="G318">
            <v>477987.76</v>
          </cell>
        </row>
        <row r="319">
          <cell r="A319">
            <v>4</v>
          </cell>
          <cell r="B319">
            <v>20</v>
          </cell>
          <cell r="G319">
            <v>322740.57</v>
          </cell>
        </row>
        <row r="320">
          <cell r="A320">
            <v>4</v>
          </cell>
          <cell r="B320">
            <v>20</v>
          </cell>
          <cell r="G320">
            <v>366388.22</v>
          </cell>
        </row>
        <row r="321">
          <cell r="A321">
            <v>4</v>
          </cell>
          <cell r="B321">
            <v>20</v>
          </cell>
          <cell r="G321">
            <v>383534.95</v>
          </cell>
        </row>
        <row r="322">
          <cell r="A322">
            <v>4</v>
          </cell>
          <cell r="B322">
            <v>20</v>
          </cell>
          <cell r="G322">
            <v>280671.84000000003</v>
          </cell>
        </row>
        <row r="323">
          <cell r="A323">
            <v>4</v>
          </cell>
          <cell r="B323">
            <v>20</v>
          </cell>
          <cell r="G323">
            <v>322725.84999999998</v>
          </cell>
        </row>
        <row r="324">
          <cell r="A324">
            <v>4</v>
          </cell>
          <cell r="B324">
            <v>20</v>
          </cell>
          <cell r="G324">
            <v>23.01</v>
          </cell>
        </row>
        <row r="325">
          <cell r="A325">
            <v>4</v>
          </cell>
          <cell r="B325">
            <v>20</v>
          </cell>
          <cell r="G325">
            <v>23.92</v>
          </cell>
        </row>
        <row r="326">
          <cell r="A326">
            <v>5</v>
          </cell>
          <cell r="B326">
            <v>20</v>
          </cell>
          <cell r="G326">
            <v>478498.21</v>
          </cell>
        </row>
        <row r="327">
          <cell r="A327">
            <v>5</v>
          </cell>
          <cell r="B327">
            <v>20</v>
          </cell>
          <cell r="G327">
            <v>323648.68</v>
          </cell>
        </row>
        <row r="328">
          <cell r="A328">
            <v>5</v>
          </cell>
          <cell r="B328">
            <v>30</v>
          </cell>
          <cell r="G328">
            <v>252841.81</v>
          </cell>
        </row>
        <row r="329">
          <cell r="A329">
            <v>5</v>
          </cell>
          <cell r="B329">
            <v>30</v>
          </cell>
          <cell r="G329">
            <v>383140.52</v>
          </cell>
        </row>
        <row r="330">
          <cell r="A330">
            <v>5</v>
          </cell>
          <cell r="B330">
            <v>30</v>
          </cell>
          <cell r="G330">
            <v>280022.95</v>
          </cell>
        </row>
        <row r="331">
          <cell r="A331">
            <v>5</v>
          </cell>
          <cell r="B331">
            <v>30</v>
          </cell>
          <cell r="G331">
            <v>322328.09999999998</v>
          </cell>
        </row>
        <row r="332">
          <cell r="A332">
            <v>5</v>
          </cell>
          <cell r="B332">
            <v>30</v>
          </cell>
          <cell r="G332">
            <v>23.01</v>
          </cell>
        </row>
        <row r="333">
          <cell r="A333">
            <v>5</v>
          </cell>
          <cell r="B333">
            <v>30</v>
          </cell>
          <cell r="G333">
            <v>23.92</v>
          </cell>
        </row>
        <row r="334">
          <cell r="A334">
            <v>1</v>
          </cell>
          <cell r="B334">
            <v>30</v>
          </cell>
          <cell r="G334">
            <v>66.95</v>
          </cell>
        </row>
        <row r="335">
          <cell r="A335">
            <v>2</v>
          </cell>
          <cell r="B335">
            <v>30</v>
          </cell>
          <cell r="G335">
            <v>66.95</v>
          </cell>
        </row>
        <row r="336">
          <cell r="A336">
            <v>3</v>
          </cell>
          <cell r="B336">
            <v>30</v>
          </cell>
          <cell r="G336">
            <v>66.95</v>
          </cell>
        </row>
        <row r="337">
          <cell r="A337">
            <v>4</v>
          </cell>
          <cell r="B337">
            <v>30</v>
          </cell>
          <cell r="G337">
            <v>66.95</v>
          </cell>
        </row>
        <row r="338">
          <cell r="A338">
            <v>5</v>
          </cell>
          <cell r="B338">
            <v>30</v>
          </cell>
          <cell r="G338">
            <v>66.95</v>
          </cell>
        </row>
        <row r="339">
          <cell r="A339">
            <v>1</v>
          </cell>
          <cell r="B339">
            <v>30</v>
          </cell>
          <cell r="G339">
            <v>3.59</v>
          </cell>
        </row>
        <row r="340">
          <cell r="A340">
            <v>2</v>
          </cell>
          <cell r="B340">
            <v>40</v>
          </cell>
          <cell r="G340">
            <v>3.59</v>
          </cell>
        </row>
        <row r="341">
          <cell r="A341">
            <v>3</v>
          </cell>
          <cell r="B341">
            <v>40</v>
          </cell>
          <cell r="G341">
            <v>3.59</v>
          </cell>
        </row>
        <row r="342">
          <cell r="A342">
            <v>4</v>
          </cell>
          <cell r="B342">
            <v>40</v>
          </cell>
          <cell r="G342">
            <v>3.59</v>
          </cell>
        </row>
        <row r="343">
          <cell r="A343">
            <v>5</v>
          </cell>
          <cell r="B343">
            <v>40</v>
          </cell>
          <cell r="G343">
            <v>3.59</v>
          </cell>
        </row>
        <row r="344">
          <cell r="A344">
            <v>1</v>
          </cell>
          <cell r="B344">
            <v>40</v>
          </cell>
          <cell r="G344">
            <v>163477.16</v>
          </cell>
        </row>
        <row r="345">
          <cell r="A345">
            <v>1</v>
          </cell>
          <cell r="B345">
            <v>40</v>
          </cell>
          <cell r="G345">
            <v>57147.56</v>
          </cell>
        </row>
        <row r="346">
          <cell r="A346">
            <v>1</v>
          </cell>
          <cell r="B346">
            <v>40</v>
          </cell>
          <cell r="G346">
            <v>191.52</v>
          </cell>
        </row>
        <row r="347">
          <cell r="A347">
            <v>1</v>
          </cell>
          <cell r="B347">
            <v>40</v>
          </cell>
          <cell r="G347">
            <v>104747.45</v>
          </cell>
        </row>
        <row r="348">
          <cell r="A348">
            <v>1</v>
          </cell>
          <cell r="B348">
            <v>40</v>
          </cell>
          <cell r="G348">
            <v>2078.36</v>
          </cell>
        </row>
        <row r="349">
          <cell r="A349">
            <v>1</v>
          </cell>
          <cell r="B349">
            <v>40</v>
          </cell>
          <cell r="G349">
            <v>9103.9</v>
          </cell>
        </row>
        <row r="350">
          <cell r="A350">
            <v>1</v>
          </cell>
          <cell r="B350">
            <v>40</v>
          </cell>
          <cell r="G350">
            <v>958.32</v>
          </cell>
        </row>
        <row r="351">
          <cell r="A351">
            <v>1</v>
          </cell>
          <cell r="B351">
            <v>40</v>
          </cell>
          <cell r="G351">
            <v>5679.37</v>
          </cell>
        </row>
        <row r="352">
          <cell r="A352">
            <v>1</v>
          </cell>
          <cell r="B352">
            <v>40</v>
          </cell>
          <cell r="G352">
            <v>32444.46</v>
          </cell>
        </row>
        <row r="353">
          <cell r="A353">
            <v>1</v>
          </cell>
          <cell r="B353">
            <v>50</v>
          </cell>
          <cell r="G353">
            <v>66.81</v>
          </cell>
        </row>
        <row r="354">
          <cell r="A354">
            <v>1</v>
          </cell>
          <cell r="B354">
            <v>50</v>
          </cell>
          <cell r="G354">
            <v>3637.48</v>
          </cell>
        </row>
        <row r="355">
          <cell r="A355">
            <v>1</v>
          </cell>
          <cell r="B355">
            <v>50</v>
          </cell>
          <cell r="G355">
            <v>45444.81</v>
          </cell>
        </row>
        <row r="356">
          <cell r="A356">
            <v>1</v>
          </cell>
          <cell r="B356">
            <v>50</v>
          </cell>
          <cell r="G356">
            <v>9199.1</v>
          </cell>
        </row>
        <row r="357">
          <cell r="A357">
            <v>2</v>
          </cell>
          <cell r="B357">
            <v>50</v>
          </cell>
          <cell r="G357">
            <v>163477.16</v>
          </cell>
        </row>
        <row r="358">
          <cell r="A358">
            <v>2</v>
          </cell>
          <cell r="B358">
            <v>50</v>
          </cell>
          <cell r="G358">
            <v>57514.7</v>
          </cell>
        </row>
        <row r="359">
          <cell r="A359">
            <v>2</v>
          </cell>
          <cell r="B359">
            <v>50</v>
          </cell>
          <cell r="G359">
            <v>191.52</v>
          </cell>
        </row>
        <row r="360">
          <cell r="A360">
            <v>2</v>
          </cell>
          <cell r="B360">
            <v>50</v>
          </cell>
          <cell r="G360">
            <v>104779.2</v>
          </cell>
        </row>
        <row r="361">
          <cell r="A361">
            <v>2</v>
          </cell>
          <cell r="B361">
            <v>50</v>
          </cell>
          <cell r="G361">
            <v>2078.36</v>
          </cell>
        </row>
        <row r="362">
          <cell r="A362">
            <v>2</v>
          </cell>
          <cell r="B362">
            <v>50</v>
          </cell>
          <cell r="G362">
            <v>9102.4500000000007</v>
          </cell>
        </row>
        <row r="363">
          <cell r="A363">
            <v>2</v>
          </cell>
          <cell r="B363">
            <v>50</v>
          </cell>
          <cell r="G363">
            <v>958.32</v>
          </cell>
        </row>
        <row r="364">
          <cell r="A364">
            <v>2</v>
          </cell>
          <cell r="B364">
            <v>50</v>
          </cell>
          <cell r="G364">
            <v>5679.37</v>
          </cell>
        </row>
        <row r="365">
          <cell r="A365">
            <v>2</v>
          </cell>
          <cell r="B365">
            <v>50</v>
          </cell>
          <cell r="G365">
            <v>20277.27</v>
          </cell>
        </row>
        <row r="366">
          <cell r="A366">
            <v>2</v>
          </cell>
          <cell r="B366">
            <v>50</v>
          </cell>
          <cell r="G366">
            <v>22.2</v>
          </cell>
        </row>
        <row r="367">
          <cell r="A367">
            <v>2</v>
          </cell>
          <cell r="B367">
            <v>50</v>
          </cell>
          <cell r="G367">
            <v>3690.99</v>
          </cell>
        </row>
        <row r="368">
          <cell r="A368">
            <v>2</v>
          </cell>
          <cell r="B368">
            <v>60</v>
          </cell>
          <cell r="G368">
            <v>45450.86</v>
          </cell>
        </row>
        <row r="369">
          <cell r="A369">
            <v>2</v>
          </cell>
          <cell r="B369">
            <v>60</v>
          </cell>
          <cell r="G369">
            <v>9199.11</v>
          </cell>
        </row>
        <row r="370">
          <cell r="A370">
            <v>3</v>
          </cell>
          <cell r="B370">
            <v>60</v>
          </cell>
          <cell r="G370">
            <v>163477.16</v>
          </cell>
        </row>
        <row r="371">
          <cell r="A371">
            <v>3</v>
          </cell>
          <cell r="B371">
            <v>60</v>
          </cell>
          <cell r="G371">
            <v>57514.7</v>
          </cell>
        </row>
        <row r="372">
          <cell r="A372">
            <v>3</v>
          </cell>
          <cell r="B372">
            <v>60</v>
          </cell>
          <cell r="G372">
            <v>191.52</v>
          </cell>
        </row>
        <row r="373">
          <cell r="A373">
            <v>3</v>
          </cell>
          <cell r="B373">
            <v>60</v>
          </cell>
          <cell r="G373">
            <v>104779.2</v>
          </cell>
        </row>
        <row r="374">
          <cell r="A374">
            <v>3</v>
          </cell>
          <cell r="B374">
            <v>60</v>
          </cell>
          <cell r="G374">
            <v>2078.36</v>
          </cell>
        </row>
        <row r="375">
          <cell r="A375">
            <v>3</v>
          </cell>
          <cell r="B375">
            <v>60</v>
          </cell>
          <cell r="G375">
            <v>9102.4500000000007</v>
          </cell>
        </row>
        <row r="376">
          <cell r="A376">
            <v>3</v>
          </cell>
          <cell r="B376">
            <v>60</v>
          </cell>
          <cell r="G376">
            <v>958.32</v>
          </cell>
        </row>
        <row r="377">
          <cell r="A377">
            <v>3</v>
          </cell>
          <cell r="B377">
            <v>60</v>
          </cell>
          <cell r="G377">
            <v>5679.37</v>
          </cell>
        </row>
        <row r="378">
          <cell r="A378">
            <v>3</v>
          </cell>
          <cell r="B378">
            <v>60</v>
          </cell>
          <cell r="G378">
            <v>19805.580000000002</v>
          </cell>
        </row>
        <row r="379">
          <cell r="A379">
            <v>3</v>
          </cell>
          <cell r="B379">
            <v>60</v>
          </cell>
          <cell r="G379">
            <v>47.18</v>
          </cell>
        </row>
        <row r="380">
          <cell r="A380">
            <v>3</v>
          </cell>
          <cell r="B380">
            <v>60</v>
          </cell>
          <cell r="G380">
            <v>3637.48</v>
          </cell>
        </row>
        <row r="381">
          <cell r="A381">
            <v>3</v>
          </cell>
          <cell r="B381">
            <v>60</v>
          </cell>
          <cell r="G381">
            <v>45450.86</v>
          </cell>
        </row>
        <row r="382">
          <cell r="A382">
            <v>3</v>
          </cell>
          <cell r="B382">
            <v>70</v>
          </cell>
          <cell r="G382">
            <v>10279.450000000001</v>
          </cell>
        </row>
        <row r="383">
          <cell r="A383">
            <v>4</v>
          </cell>
          <cell r="B383">
            <v>70</v>
          </cell>
          <cell r="G383">
            <v>9559.2199999999993</v>
          </cell>
        </row>
        <row r="384">
          <cell r="A384">
            <v>5</v>
          </cell>
          <cell r="B384">
            <v>70</v>
          </cell>
          <cell r="G384">
            <v>9559.23</v>
          </cell>
        </row>
        <row r="385">
          <cell r="A385">
            <v>1</v>
          </cell>
          <cell r="B385">
            <v>70</v>
          </cell>
          <cell r="G385">
            <v>-4732.8599999999997</v>
          </cell>
        </row>
        <row r="386">
          <cell r="A386">
            <v>1</v>
          </cell>
          <cell r="B386">
            <v>70</v>
          </cell>
          <cell r="G386">
            <v>47207.23</v>
          </cell>
        </row>
        <row r="387">
          <cell r="A387">
            <v>1</v>
          </cell>
          <cell r="B387">
            <v>70</v>
          </cell>
          <cell r="G387">
            <v>31438.55</v>
          </cell>
        </row>
        <row r="388">
          <cell r="A388">
            <v>1</v>
          </cell>
          <cell r="B388">
            <v>70</v>
          </cell>
          <cell r="G388">
            <v>62127.74</v>
          </cell>
        </row>
        <row r="389">
          <cell r="A389">
            <v>1</v>
          </cell>
          <cell r="B389">
            <v>70</v>
          </cell>
          <cell r="G389">
            <v>532736.51</v>
          </cell>
        </row>
        <row r="390">
          <cell r="A390">
            <v>1</v>
          </cell>
          <cell r="B390">
            <v>70</v>
          </cell>
          <cell r="G390">
            <v>52991.02</v>
          </cell>
        </row>
        <row r="391">
          <cell r="A391">
            <v>1</v>
          </cell>
          <cell r="B391">
            <v>70</v>
          </cell>
          <cell r="G391">
            <v>152768.95000000001</v>
          </cell>
        </row>
        <row r="392">
          <cell r="A392">
            <v>1</v>
          </cell>
          <cell r="B392">
            <v>80</v>
          </cell>
          <cell r="G392">
            <v>-68641.850000000006</v>
          </cell>
        </row>
        <row r="393">
          <cell r="A393">
            <v>2</v>
          </cell>
          <cell r="B393">
            <v>80</v>
          </cell>
          <cell r="G393">
            <v>-4732.8599999999997</v>
          </cell>
        </row>
        <row r="394">
          <cell r="A394">
            <v>2</v>
          </cell>
          <cell r="B394">
            <v>80</v>
          </cell>
          <cell r="G394">
            <v>47207.23</v>
          </cell>
        </row>
        <row r="395">
          <cell r="A395">
            <v>2</v>
          </cell>
          <cell r="B395">
            <v>80</v>
          </cell>
          <cell r="G395">
            <v>31438.55</v>
          </cell>
        </row>
        <row r="396">
          <cell r="A396">
            <v>2</v>
          </cell>
          <cell r="B396">
            <v>80</v>
          </cell>
          <cell r="G396">
            <v>62127.73</v>
          </cell>
        </row>
        <row r="397">
          <cell r="A397">
            <v>2</v>
          </cell>
          <cell r="B397">
            <v>80</v>
          </cell>
          <cell r="G397">
            <v>532900.66</v>
          </cell>
        </row>
        <row r="398">
          <cell r="A398">
            <v>2</v>
          </cell>
          <cell r="B398">
            <v>80</v>
          </cell>
          <cell r="G398">
            <v>322036.27</v>
          </cell>
        </row>
        <row r="399">
          <cell r="A399">
            <v>2</v>
          </cell>
          <cell r="B399">
            <v>80</v>
          </cell>
          <cell r="G399">
            <v>131914.04999999999</v>
          </cell>
        </row>
        <row r="400">
          <cell r="A400">
            <v>2</v>
          </cell>
          <cell r="B400">
            <v>180</v>
          </cell>
          <cell r="G400">
            <v>-68641.850000000006</v>
          </cell>
        </row>
        <row r="401">
          <cell r="A401">
            <v>3</v>
          </cell>
          <cell r="B401">
            <v>180</v>
          </cell>
          <cell r="G401">
            <v>-4732.8599999999997</v>
          </cell>
        </row>
        <row r="402">
          <cell r="A402">
            <v>3</v>
          </cell>
          <cell r="B402">
            <v>180</v>
          </cell>
          <cell r="G402">
            <v>47207.23</v>
          </cell>
        </row>
        <row r="403">
          <cell r="A403">
            <v>3</v>
          </cell>
          <cell r="B403">
            <v>180</v>
          </cell>
          <cell r="G403">
            <v>31438.55</v>
          </cell>
        </row>
        <row r="404">
          <cell r="A404">
            <v>3</v>
          </cell>
          <cell r="B404">
            <v>180</v>
          </cell>
          <cell r="G404">
            <v>-124255.47</v>
          </cell>
        </row>
        <row r="405">
          <cell r="A405">
            <v>3</v>
          </cell>
          <cell r="B405">
            <v>180</v>
          </cell>
          <cell r="G405">
            <v>-1065637.17</v>
          </cell>
        </row>
        <row r="406">
          <cell r="A406">
            <v>3</v>
          </cell>
          <cell r="B406">
            <v>180</v>
          </cell>
          <cell r="G406">
            <v>-1132812.51</v>
          </cell>
        </row>
        <row r="407">
          <cell r="A407">
            <v>3</v>
          </cell>
          <cell r="B407">
            <v>180</v>
          </cell>
          <cell r="G407">
            <v>409563.2</v>
          </cell>
        </row>
        <row r="408">
          <cell r="A408">
            <v>3</v>
          </cell>
          <cell r="B408">
            <v>180</v>
          </cell>
          <cell r="G408">
            <v>-284683</v>
          </cell>
        </row>
        <row r="409">
          <cell r="A409">
            <v>3</v>
          </cell>
          <cell r="B409">
            <v>212</v>
          </cell>
          <cell r="G409">
            <v>-68641.850000000006</v>
          </cell>
        </row>
        <row r="410">
          <cell r="A410">
            <v>4</v>
          </cell>
          <cell r="B410">
            <v>212</v>
          </cell>
          <cell r="G410">
            <v>-4732.8599999999997</v>
          </cell>
        </row>
        <row r="411">
          <cell r="A411">
            <v>4</v>
          </cell>
          <cell r="B411">
            <v>212</v>
          </cell>
          <cell r="G411">
            <v>47207.23</v>
          </cell>
        </row>
        <row r="412">
          <cell r="A412">
            <v>4</v>
          </cell>
          <cell r="B412">
            <v>212</v>
          </cell>
          <cell r="G412">
            <v>31438.55</v>
          </cell>
        </row>
        <row r="413">
          <cell r="A413">
            <v>4</v>
          </cell>
          <cell r="B413">
            <v>212</v>
          </cell>
          <cell r="G413">
            <v>75520.83</v>
          </cell>
        </row>
        <row r="414">
          <cell r="A414">
            <v>4</v>
          </cell>
          <cell r="B414">
            <v>212</v>
          </cell>
          <cell r="G414">
            <v>515611.14</v>
          </cell>
        </row>
        <row r="415">
          <cell r="A415">
            <v>4</v>
          </cell>
          <cell r="B415">
            <v>212</v>
          </cell>
          <cell r="G415">
            <v>-453125</v>
          </cell>
        </row>
        <row r="416">
          <cell r="A416">
            <v>4</v>
          </cell>
          <cell r="B416">
            <v>221</v>
          </cell>
          <cell r="G416">
            <v>-68641.850000000006</v>
          </cell>
        </row>
        <row r="417">
          <cell r="A417">
            <v>5</v>
          </cell>
          <cell r="B417">
            <v>221</v>
          </cell>
          <cell r="G417">
            <v>-4732.8599999999997</v>
          </cell>
        </row>
        <row r="418">
          <cell r="A418">
            <v>5</v>
          </cell>
          <cell r="B418">
            <v>221</v>
          </cell>
          <cell r="G418">
            <v>47207.23</v>
          </cell>
        </row>
        <row r="419">
          <cell r="A419">
            <v>5</v>
          </cell>
          <cell r="B419">
            <v>232</v>
          </cell>
          <cell r="G419">
            <v>31438.55</v>
          </cell>
        </row>
        <row r="420">
          <cell r="A420">
            <v>5</v>
          </cell>
          <cell r="B420">
            <v>233</v>
          </cell>
          <cell r="G420">
            <v>620383.53</v>
          </cell>
        </row>
        <row r="421">
          <cell r="A421">
            <v>5</v>
          </cell>
          <cell r="B421">
            <v>234</v>
          </cell>
          <cell r="G421">
            <v>-264322.92</v>
          </cell>
        </row>
        <row r="422">
          <cell r="A422">
            <v>5</v>
          </cell>
          <cell r="B422">
            <v>301</v>
          </cell>
          <cell r="G422">
            <v>555066.78</v>
          </cell>
        </row>
        <row r="423">
          <cell r="A423">
            <v>5</v>
          </cell>
          <cell r="B423">
            <v>301</v>
          </cell>
          <cell r="G423">
            <v>-113281.25</v>
          </cell>
        </row>
        <row r="424">
          <cell r="A424">
            <v>5</v>
          </cell>
          <cell r="B424">
            <v>303</v>
          </cell>
          <cell r="G424">
            <v>-68641.850000000006</v>
          </cell>
        </row>
        <row r="425">
          <cell r="A425">
            <v>1</v>
          </cell>
          <cell r="B425">
            <v>303</v>
          </cell>
          <cell r="G425">
            <v>8394</v>
          </cell>
        </row>
        <row r="426">
          <cell r="A426">
            <v>1</v>
          </cell>
          <cell r="B426">
            <v>303</v>
          </cell>
          <cell r="G426">
            <v>7755</v>
          </cell>
        </row>
        <row r="427">
          <cell r="A427">
            <v>2</v>
          </cell>
          <cell r="B427">
            <v>20</v>
          </cell>
          <cell r="G427">
            <v>8394</v>
          </cell>
        </row>
        <row r="428">
          <cell r="A428">
            <v>2</v>
          </cell>
          <cell r="B428">
            <v>20</v>
          </cell>
          <cell r="G428">
            <v>7755</v>
          </cell>
        </row>
        <row r="429">
          <cell r="A429">
            <v>3</v>
          </cell>
          <cell r="B429">
            <v>20</v>
          </cell>
          <cell r="G429">
            <v>8394</v>
          </cell>
        </row>
        <row r="430">
          <cell r="A430">
            <v>3</v>
          </cell>
          <cell r="B430">
            <v>20</v>
          </cell>
          <cell r="G430">
            <v>7755</v>
          </cell>
        </row>
        <row r="431">
          <cell r="A431">
            <v>4</v>
          </cell>
          <cell r="B431">
            <v>20</v>
          </cell>
          <cell r="G431">
            <v>8394</v>
          </cell>
        </row>
        <row r="432">
          <cell r="A432">
            <v>4</v>
          </cell>
          <cell r="B432">
            <v>20</v>
          </cell>
          <cell r="G432">
            <v>7755</v>
          </cell>
        </row>
        <row r="433">
          <cell r="A433">
            <v>5</v>
          </cell>
          <cell r="B433">
            <v>20</v>
          </cell>
          <cell r="G433">
            <v>8394</v>
          </cell>
        </row>
        <row r="434">
          <cell r="A434">
            <v>5</v>
          </cell>
          <cell r="B434">
            <v>20</v>
          </cell>
          <cell r="G434">
            <v>7755</v>
          </cell>
        </row>
        <row r="435">
          <cell r="A435">
            <v>1</v>
          </cell>
          <cell r="B435">
            <v>20</v>
          </cell>
          <cell r="G435">
            <v>5724.59</v>
          </cell>
        </row>
        <row r="436">
          <cell r="A436">
            <v>1</v>
          </cell>
          <cell r="B436">
            <v>20</v>
          </cell>
          <cell r="G436">
            <v>13755.75</v>
          </cell>
        </row>
        <row r="437">
          <cell r="A437">
            <v>1</v>
          </cell>
          <cell r="B437">
            <v>20</v>
          </cell>
          <cell r="G437">
            <v>71983.679999999993</v>
          </cell>
        </row>
        <row r="438">
          <cell r="A438">
            <v>2</v>
          </cell>
          <cell r="B438">
            <v>20</v>
          </cell>
          <cell r="G438">
            <v>5724.59</v>
          </cell>
        </row>
        <row r="439">
          <cell r="A439">
            <v>2</v>
          </cell>
          <cell r="B439">
            <v>20</v>
          </cell>
          <cell r="G439">
            <v>13755.75</v>
          </cell>
        </row>
        <row r="440">
          <cell r="A440">
            <v>2</v>
          </cell>
          <cell r="B440">
            <v>20</v>
          </cell>
          <cell r="G440">
            <v>72969.84</v>
          </cell>
        </row>
        <row r="441">
          <cell r="A441">
            <v>3</v>
          </cell>
          <cell r="B441">
            <v>30</v>
          </cell>
          <cell r="G441">
            <v>5724.59</v>
          </cell>
        </row>
        <row r="442">
          <cell r="A442">
            <v>3</v>
          </cell>
          <cell r="B442">
            <v>30</v>
          </cell>
          <cell r="G442">
            <v>13755.75</v>
          </cell>
        </row>
        <row r="443">
          <cell r="A443">
            <v>3</v>
          </cell>
          <cell r="B443">
            <v>30</v>
          </cell>
          <cell r="G443">
            <v>73228.5</v>
          </cell>
        </row>
        <row r="444">
          <cell r="A444">
            <v>4</v>
          </cell>
          <cell r="B444">
            <v>30</v>
          </cell>
          <cell r="G444">
            <v>5724.59</v>
          </cell>
        </row>
        <row r="445">
          <cell r="A445">
            <v>4</v>
          </cell>
          <cell r="B445">
            <v>30</v>
          </cell>
          <cell r="G445">
            <v>13755.75</v>
          </cell>
        </row>
        <row r="446">
          <cell r="A446">
            <v>4</v>
          </cell>
          <cell r="B446">
            <v>30</v>
          </cell>
          <cell r="G446">
            <v>73246.240000000005</v>
          </cell>
        </row>
        <row r="447">
          <cell r="A447">
            <v>5</v>
          </cell>
          <cell r="B447">
            <v>30</v>
          </cell>
          <cell r="G447">
            <v>5724.59</v>
          </cell>
        </row>
        <row r="448">
          <cell r="A448">
            <v>5</v>
          </cell>
          <cell r="B448">
            <v>30</v>
          </cell>
          <cell r="G448">
            <v>13755.75</v>
          </cell>
        </row>
        <row r="449">
          <cell r="A449">
            <v>5</v>
          </cell>
          <cell r="B449">
            <v>30</v>
          </cell>
          <cell r="G449">
            <v>73247</v>
          </cell>
        </row>
        <row r="450">
          <cell r="A450">
            <v>1</v>
          </cell>
          <cell r="B450">
            <v>30</v>
          </cell>
          <cell r="G450">
            <v>1288.1500000000001</v>
          </cell>
        </row>
        <row r="451">
          <cell r="A451">
            <v>1</v>
          </cell>
          <cell r="B451">
            <v>30</v>
          </cell>
          <cell r="G451">
            <v>1133.5</v>
          </cell>
        </row>
        <row r="452">
          <cell r="A452">
            <v>2</v>
          </cell>
          <cell r="B452">
            <v>40</v>
          </cell>
          <cell r="G452">
            <v>1300.6500000000001</v>
          </cell>
        </row>
        <row r="453">
          <cell r="A453">
            <v>2</v>
          </cell>
          <cell r="B453">
            <v>40</v>
          </cell>
          <cell r="G453">
            <v>1133.5</v>
          </cell>
        </row>
        <row r="454">
          <cell r="A454">
            <v>2</v>
          </cell>
          <cell r="B454">
            <v>40</v>
          </cell>
          <cell r="G454">
            <v>81</v>
          </cell>
        </row>
        <row r="455">
          <cell r="A455">
            <v>3</v>
          </cell>
          <cell r="B455">
            <v>40</v>
          </cell>
          <cell r="G455">
            <v>1300.6500000000001</v>
          </cell>
        </row>
        <row r="456">
          <cell r="A456">
            <v>3</v>
          </cell>
          <cell r="B456">
            <v>40</v>
          </cell>
          <cell r="G456">
            <v>1133.9100000000001</v>
          </cell>
        </row>
        <row r="457">
          <cell r="A457">
            <v>3</v>
          </cell>
          <cell r="B457">
            <v>40</v>
          </cell>
          <cell r="G457">
            <v>81</v>
          </cell>
        </row>
        <row r="458">
          <cell r="A458">
            <v>4</v>
          </cell>
          <cell r="B458">
            <v>40</v>
          </cell>
          <cell r="G458">
            <v>1324.15</v>
          </cell>
        </row>
        <row r="459">
          <cell r="A459">
            <v>4</v>
          </cell>
          <cell r="B459">
            <v>40</v>
          </cell>
          <cell r="G459">
            <v>1133.9100000000001</v>
          </cell>
        </row>
        <row r="460">
          <cell r="A460">
            <v>4</v>
          </cell>
          <cell r="B460">
            <v>40</v>
          </cell>
          <cell r="G460">
            <v>81</v>
          </cell>
        </row>
        <row r="461">
          <cell r="A461">
            <v>5</v>
          </cell>
          <cell r="B461">
            <v>40</v>
          </cell>
          <cell r="G461">
            <v>1324.15</v>
          </cell>
        </row>
        <row r="462">
          <cell r="A462">
            <v>5</v>
          </cell>
          <cell r="B462">
            <v>40</v>
          </cell>
          <cell r="G462">
            <v>1133.9100000000001</v>
          </cell>
        </row>
        <row r="463">
          <cell r="A463">
            <v>5</v>
          </cell>
          <cell r="B463">
            <v>50</v>
          </cell>
          <cell r="G463">
            <v>81</v>
          </cell>
        </row>
        <row r="464">
          <cell r="A464">
            <v>1</v>
          </cell>
          <cell r="B464">
            <v>50</v>
          </cell>
          <cell r="G464">
            <v>16875</v>
          </cell>
        </row>
        <row r="465">
          <cell r="A465">
            <v>2</v>
          </cell>
          <cell r="B465">
            <v>50</v>
          </cell>
          <cell r="G465">
            <v>16875</v>
          </cell>
        </row>
        <row r="466">
          <cell r="A466">
            <v>3</v>
          </cell>
          <cell r="B466">
            <v>50</v>
          </cell>
          <cell r="G466">
            <v>16875</v>
          </cell>
        </row>
        <row r="467">
          <cell r="A467">
            <v>4</v>
          </cell>
          <cell r="B467">
            <v>50</v>
          </cell>
          <cell r="G467">
            <v>16875</v>
          </cell>
        </row>
        <row r="468">
          <cell r="A468">
            <v>5</v>
          </cell>
          <cell r="B468">
            <v>50</v>
          </cell>
          <cell r="G468">
            <v>452.83</v>
          </cell>
        </row>
        <row r="469">
          <cell r="A469">
            <v>1</v>
          </cell>
          <cell r="B469">
            <v>50</v>
          </cell>
          <cell r="G469">
            <v>48711.5</v>
          </cell>
        </row>
        <row r="470">
          <cell r="A470">
            <v>2</v>
          </cell>
          <cell r="B470">
            <v>50</v>
          </cell>
          <cell r="G470">
            <v>48711.5</v>
          </cell>
        </row>
        <row r="471">
          <cell r="A471">
            <v>3</v>
          </cell>
          <cell r="B471">
            <v>50</v>
          </cell>
          <cell r="G471">
            <v>48711.5</v>
          </cell>
        </row>
        <row r="472">
          <cell r="A472">
            <v>4</v>
          </cell>
          <cell r="B472">
            <v>50</v>
          </cell>
          <cell r="G472">
            <v>48711.5</v>
          </cell>
        </row>
        <row r="473">
          <cell r="A473">
            <v>5</v>
          </cell>
          <cell r="B473">
            <v>50</v>
          </cell>
          <cell r="G473">
            <v>48711.5</v>
          </cell>
        </row>
        <row r="474">
          <cell r="A474">
            <v>1</v>
          </cell>
          <cell r="B474">
            <v>50</v>
          </cell>
          <cell r="G474">
            <v>1578.13</v>
          </cell>
        </row>
        <row r="475">
          <cell r="A475">
            <v>2</v>
          </cell>
          <cell r="B475">
            <v>50</v>
          </cell>
          <cell r="G475">
            <v>1578.13</v>
          </cell>
        </row>
        <row r="476">
          <cell r="A476">
            <v>3</v>
          </cell>
          <cell r="B476">
            <v>50</v>
          </cell>
          <cell r="G476">
            <v>1578.13</v>
          </cell>
        </row>
        <row r="477">
          <cell r="A477">
            <v>4</v>
          </cell>
          <cell r="B477">
            <v>50</v>
          </cell>
          <cell r="G477">
            <v>1578.13</v>
          </cell>
        </row>
        <row r="478">
          <cell r="A478">
            <v>5</v>
          </cell>
          <cell r="B478">
            <v>50</v>
          </cell>
          <cell r="G478">
            <v>1578.13</v>
          </cell>
        </row>
        <row r="479">
          <cell r="A479">
            <v>2</v>
          </cell>
          <cell r="B479">
            <v>50</v>
          </cell>
          <cell r="G479">
            <v>166.68</v>
          </cell>
        </row>
        <row r="480">
          <cell r="A480">
            <v>3</v>
          </cell>
          <cell r="B480">
            <v>50</v>
          </cell>
          <cell r="G480">
            <v>166.68</v>
          </cell>
        </row>
        <row r="481">
          <cell r="A481">
            <v>1</v>
          </cell>
          <cell r="B481">
            <v>60</v>
          </cell>
          <cell r="G481">
            <v>14816.16</v>
          </cell>
        </row>
        <row r="482">
          <cell r="A482">
            <v>1</v>
          </cell>
          <cell r="B482">
            <v>60</v>
          </cell>
          <cell r="G482">
            <v>2010.59</v>
          </cell>
        </row>
        <row r="483">
          <cell r="A483">
            <v>1</v>
          </cell>
          <cell r="B483">
            <v>60</v>
          </cell>
          <cell r="G483">
            <v>3483.88</v>
          </cell>
        </row>
        <row r="484">
          <cell r="A484">
            <v>1</v>
          </cell>
          <cell r="B484">
            <v>60</v>
          </cell>
          <cell r="G484">
            <v>5110.24</v>
          </cell>
        </row>
        <row r="485">
          <cell r="A485">
            <v>1</v>
          </cell>
          <cell r="B485">
            <v>60</v>
          </cell>
          <cell r="G485">
            <v>3011.91</v>
          </cell>
        </row>
        <row r="486">
          <cell r="A486">
            <v>1</v>
          </cell>
          <cell r="B486">
            <v>60</v>
          </cell>
          <cell r="G486">
            <v>17527.84</v>
          </cell>
        </row>
        <row r="487">
          <cell r="A487">
            <v>2</v>
          </cell>
          <cell r="B487">
            <v>60</v>
          </cell>
          <cell r="G487">
            <v>14516.12</v>
          </cell>
        </row>
        <row r="488">
          <cell r="A488">
            <v>2</v>
          </cell>
          <cell r="B488">
            <v>60</v>
          </cell>
          <cell r="G488">
            <v>1357.44</v>
          </cell>
        </row>
        <row r="489">
          <cell r="A489">
            <v>2</v>
          </cell>
          <cell r="B489">
            <v>60</v>
          </cell>
          <cell r="G489">
            <v>3320.32</v>
          </cell>
        </row>
        <row r="490">
          <cell r="A490">
            <v>2</v>
          </cell>
          <cell r="B490">
            <v>60</v>
          </cell>
          <cell r="G490">
            <v>3625.29</v>
          </cell>
        </row>
        <row r="491">
          <cell r="A491">
            <v>2</v>
          </cell>
          <cell r="B491">
            <v>60</v>
          </cell>
          <cell r="G491">
            <v>2799.73</v>
          </cell>
        </row>
        <row r="492">
          <cell r="A492">
            <v>2</v>
          </cell>
          <cell r="B492">
            <v>60</v>
          </cell>
          <cell r="G492">
            <v>16695.68</v>
          </cell>
        </row>
        <row r="493">
          <cell r="A493">
            <v>3</v>
          </cell>
          <cell r="B493">
            <v>60</v>
          </cell>
          <cell r="G493">
            <v>14525.78</v>
          </cell>
        </row>
        <row r="494">
          <cell r="A494">
            <v>3</v>
          </cell>
          <cell r="B494">
            <v>60</v>
          </cell>
          <cell r="G494">
            <v>1321.61</v>
          </cell>
        </row>
        <row r="495">
          <cell r="A495">
            <v>3</v>
          </cell>
          <cell r="B495">
            <v>60</v>
          </cell>
          <cell r="G495">
            <v>6219.84</v>
          </cell>
        </row>
        <row r="496">
          <cell r="A496">
            <v>3</v>
          </cell>
          <cell r="B496">
            <v>60</v>
          </cell>
          <cell r="G496">
            <v>3589.86</v>
          </cell>
        </row>
        <row r="497">
          <cell r="A497">
            <v>3</v>
          </cell>
          <cell r="B497">
            <v>60</v>
          </cell>
          <cell r="G497">
            <v>2555.9499999999998</v>
          </cell>
        </row>
        <row r="498">
          <cell r="A498">
            <v>3</v>
          </cell>
          <cell r="B498">
            <v>70</v>
          </cell>
          <cell r="G498">
            <v>14940.81</v>
          </cell>
        </row>
        <row r="499">
          <cell r="A499">
            <v>4</v>
          </cell>
          <cell r="B499">
            <v>70</v>
          </cell>
          <cell r="G499">
            <v>2533.4499999999998</v>
          </cell>
        </row>
        <row r="500">
          <cell r="A500">
            <v>4</v>
          </cell>
          <cell r="B500">
            <v>70</v>
          </cell>
          <cell r="G500">
            <v>4574.57</v>
          </cell>
        </row>
        <row r="501">
          <cell r="A501">
            <v>4</v>
          </cell>
          <cell r="B501">
            <v>70</v>
          </cell>
          <cell r="G501">
            <v>2130.5</v>
          </cell>
        </row>
        <row r="502">
          <cell r="A502">
            <v>4</v>
          </cell>
          <cell r="B502">
            <v>70</v>
          </cell>
          <cell r="G502">
            <v>16335.72</v>
          </cell>
        </row>
        <row r="503">
          <cell r="A503">
            <v>5</v>
          </cell>
          <cell r="B503">
            <v>70</v>
          </cell>
          <cell r="G503">
            <v>3077.08</v>
          </cell>
        </row>
        <row r="504">
          <cell r="A504">
            <v>5</v>
          </cell>
          <cell r="B504">
            <v>70</v>
          </cell>
          <cell r="G504">
            <v>4719.8900000000003</v>
          </cell>
        </row>
        <row r="505">
          <cell r="A505">
            <v>5</v>
          </cell>
          <cell r="B505">
            <v>70</v>
          </cell>
          <cell r="G505">
            <v>2121.13</v>
          </cell>
        </row>
        <row r="506">
          <cell r="A506">
            <v>5</v>
          </cell>
          <cell r="B506">
            <v>70</v>
          </cell>
          <cell r="G506">
            <v>16656.060000000001</v>
          </cell>
        </row>
        <row r="507">
          <cell r="A507">
            <v>1</v>
          </cell>
          <cell r="B507">
            <v>70</v>
          </cell>
          <cell r="G507">
            <v>-8343.3799999999992</v>
          </cell>
        </row>
        <row r="508">
          <cell r="A508">
            <v>1</v>
          </cell>
          <cell r="B508">
            <v>70</v>
          </cell>
          <cell r="G508">
            <v>-1736.68</v>
          </cell>
        </row>
        <row r="509">
          <cell r="A509">
            <v>1</v>
          </cell>
          <cell r="B509">
            <v>70</v>
          </cell>
          <cell r="G509">
            <v>-3483.88</v>
          </cell>
        </row>
        <row r="510">
          <cell r="A510">
            <v>1</v>
          </cell>
          <cell r="B510">
            <v>70</v>
          </cell>
          <cell r="G510">
            <v>-5110.24</v>
          </cell>
        </row>
        <row r="511">
          <cell r="A511">
            <v>1</v>
          </cell>
          <cell r="B511">
            <v>70</v>
          </cell>
          <cell r="G511">
            <v>-2955.12</v>
          </cell>
        </row>
        <row r="512">
          <cell r="A512">
            <v>1</v>
          </cell>
          <cell r="B512">
            <v>80</v>
          </cell>
          <cell r="G512">
            <v>-17527.84</v>
          </cell>
        </row>
        <row r="513">
          <cell r="A513">
            <v>2</v>
          </cell>
          <cell r="B513">
            <v>80</v>
          </cell>
          <cell r="G513">
            <v>-7973</v>
          </cell>
        </row>
        <row r="514">
          <cell r="A514">
            <v>2</v>
          </cell>
          <cell r="B514">
            <v>80</v>
          </cell>
          <cell r="G514">
            <v>-1054.8800000000001</v>
          </cell>
        </row>
        <row r="515">
          <cell r="A515">
            <v>2</v>
          </cell>
          <cell r="B515">
            <v>80</v>
          </cell>
          <cell r="G515">
            <v>-3320.32</v>
          </cell>
        </row>
        <row r="516">
          <cell r="A516">
            <v>2</v>
          </cell>
          <cell r="B516">
            <v>80</v>
          </cell>
          <cell r="G516">
            <v>-3625.29</v>
          </cell>
        </row>
        <row r="517">
          <cell r="A517">
            <v>2</v>
          </cell>
          <cell r="B517">
            <v>80</v>
          </cell>
          <cell r="G517">
            <v>-2706.7</v>
          </cell>
        </row>
        <row r="518">
          <cell r="A518">
            <v>2</v>
          </cell>
          <cell r="B518">
            <v>180</v>
          </cell>
          <cell r="G518">
            <v>-16695.68</v>
          </cell>
        </row>
        <row r="519">
          <cell r="A519">
            <v>3</v>
          </cell>
          <cell r="B519">
            <v>180</v>
          </cell>
          <cell r="G519">
            <v>-7997.94</v>
          </cell>
        </row>
        <row r="520">
          <cell r="A520">
            <v>3</v>
          </cell>
          <cell r="B520">
            <v>180</v>
          </cell>
          <cell r="G520">
            <v>-984.95</v>
          </cell>
        </row>
        <row r="521">
          <cell r="A521">
            <v>3</v>
          </cell>
          <cell r="B521">
            <v>180</v>
          </cell>
          <cell r="G521">
            <v>-6219.84</v>
          </cell>
        </row>
        <row r="522">
          <cell r="A522">
            <v>3</v>
          </cell>
          <cell r="B522">
            <v>180</v>
          </cell>
          <cell r="G522">
            <v>-3589.86</v>
          </cell>
        </row>
        <row r="523">
          <cell r="A523">
            <v>3</v>
          </cell>
          <cell r="B523">
            <v>180</v>
          </cell>
          <cell r="G523">
            <v>-2458.59</v>
          </cell>
        </row>
        <row r="524">
          <cell r="A524">
            <v>3</v>
          </cell>
          <cell r="B524">
            <v>180</v>
          </cell>
          <cell r="G524">
            <v>-14940.81</v>
          </cell>
        </row>
        <row r="525">
          <cell r="A525">
            <v>4</v>
          </cell>
          <cell r="B525">
            <v>180</v>
          </cell>
          <cell r="G525">
            <v>-2533.4499999999998</v>
          </cell>
        </row>
        <row r="526">
          <cell r="A526">
            <v>4</v>
          </cell>
          <cell r="B526">
            <v>180</v>
          </cell>
          <cell r="G526">
            <v>-4574.57</v>
          </cell>
        </row>
        <row r="527">
          <cell r="A527">
            <v>4</v>
          </cell>
          <cell r="B527">
            <v>212</v>
          </cell>
          <cell r="G527">
            <v>-1858.79</v>
          </cell>
        </row>
        <row r="528">
          <cell r="A528">
            <v>4</v>
          </cell>
          <cell r="B528">
            <v>212</v>
          </cell>
          <cell r="G528">
            <v>-16335.72</v>
          </cell>
        </row>
        <row r="529">
          <cell r="A529">
            <v>5</v>
          </cell>
          <cell r="B529">
            <v>212</v>
          </cell>
          <cell r="G529">
            <v>-3077.08</v>
          </cell>
        </row>
        <row r="530">
          <cell r="A530">
            <v>5</v>
          </cell>
          <cell r="B530">
            <v>212</v>
          </cell>
          <cell r="G530">
            <v>-4719.8900000000003</v>
          </cell>
        </row>
        <row r="531">
          <cell r="A531">
            <v>5</v>
          </cell>
          <cell r="B531">
            <v>212</v>
          </cell>
          <cell r="G531">
            <v>-1852.86</v>
          </cell>
        </row>
        <row r="532">
          <cell r="A532">
            <v>5</v>
          </cell>
          <cell r="B532">
            <v>212</v>
          </cell>
          <cell r="G532">
            <v>-16656.060000000001</v>
          </cell>
        </row>
        <row r="533">
          <cell r="A533">
            <v>1</v>
          </cell>
          <cell r="B533">
            <v>212</v>
          </cell>
          <cell r="G533">
            <v>20297.93</v>
          </cell>
        </row>
        <row r="534">
          <cell r="A534">
            <v>1</v>
          </cell>
          <cell r="B534">
            <v>221</v>
          </cell>
          <cell r="G534">
            <v>4144.99</v>
          </cell>
        </row>
        <row r="535">
          <cell r="A535">
            <v>1</v>
          </cell>
          <cell r="B535">
            <v>221</v>
          </cell>
          <cell r="G535">
            <v>2080.63</v>
          </cell>
        </row>
        <row r="536">
          <cell r="A536">
            <v>1</v>
          </cell>
          <cell r="B536">
            <v>221</v>
          </cell>
          <cell r="G536">
            <v>16579.77</v>
          </cell>
        </row>
        <row r="537">
          <cell r="A537">
            <v>1</v>
          </cell>
          <cell r="B537">
            <v>232</v>
          </cell>
          <cell r="G537">
            <v>7705.52</v>
          </cell>
        </row>
        <row r="538">
          <cell r="A538">
            <v>1</v>
          </cell>
          <cell r="B538">
            <v>233</v>
          </cell>
          <cell r="G538">
            <v>7805.63</v>
          </cell>
        </row>
        <row r="539">
          <cell r="A539">
            <v>2</v>
          </cell>
          <cell r="B539">
            <v>234</v>
          </cell>
          <cell r="G539">
            <v>20518.09</v>
          </cell>
        </row>
        <row r="540">
          <cell r="A540">
            <v>2</v>
          </cell>
          <cell r="B540">
            <v>301</v>
          </cell>
          <cell r="G540">
            <v>4126.1000000000004</v>
          </cell>
        </row>
        <row r="541">
          <cell r="A541">
            <v>2</v>
          </cell>
          <cell r="B541">
            <v>301</v>
          </cell>
          <cell r="G541">
            <v>2075.4</v>
          </cell>
        </row>
        <row r="542">
          <cell r="A542">
            <v>2</v>
          </cell>
          <cell r="B542">
            <v>303</v>
          </cell>
          <cell r="G542">
            <v>16701.580000000002</v>
          </cell>
        </row>
        <row r="543">
          <cell r="A543">
            <v>2</v>
          </cell>
          <cell r="B543">
            <v>303</v>
          </cell>
          <cell r="G543">
            <v>7828.88</v>
          </cell>
        </row>
        <row r="544">
          <cell r="A544">
            <v>2</v>
          </cell>
          <cell r="B544">
            <v>303</v>
          </cell>
          <cell r="G544">
            <v>7512.24</v>
          </cell>
        </row>
        <row r="545">
          <cell r="A545">
            <v>3</v>
          </cell>
          <cell r="B545">
            <v>10</v>
          </cell>
          <cell r="G545">
            <v>20518.09</v>
          </cell>
        </row>
        <row r="546">
          <cell r="A546">
            <v>3</v>
          </cell>
          <cell r="B546">
            <v>10</v>
          </cell>
          <cell r="G546">
            <v>4559.26</v>
          </cell>
        </row>
        <row r="547">
          <cell r="A547">
            <v>3</v>
          </cell>
          <cell r="B547">
            <v>20</v>
          </cell>
          <cell r="G547">
            <v>2325.15</v>
          </cell>
        </row>
        <row r="548">
          <cell r="A548">
            <v>3</v>
          </cell>
          <cell r="B548">
            <v>30</v>
          </cell>
          <cell r="G548">
            <v>16700.150000000001</v>
          </cell>
        </row>
        <row r="549">
          <cell r="A549">
            <v>3</v>
          </cell>
          <cell r="B549">
            <v>40</v>
          </cell>
          <cell r="G549">
            <v>7828.88</v>
          </cell>
        </row>
        <row r="550">
          <cell r="A550">
            <v>3</v>
          </cell>
          <cell r="B550">
            <v>50</v>
          </cell>
          <cell r="G550">
            <v>7461.7</v>
          </cell>
        </row>
        <row r="551">
          <cell r="A551">
            <v>4</v>
          </cell>
          <cell r="B551">
            <v>60</v>
          </cell>
          <cell r="G551">
            <v>25421.86</v>
          </cell>
        </row>
        <row r="552">
          <cell r="A552">
            <v>4</v>
          </cell>
          <cell r="B552">
            <v>70</v>
          </cell>
          <cell r="G552">
            <v>5552.59</v>
          </cell>
        </row>
        <row r="553">
          <cell r="A553">
            <v>4</v>
          </cell>
          <cell r="B553">
            <v>20</v>
          </cell>
          <cell r="G553">
            <v>1542.93</v>
          </cell>
        </row>
        <row r="554">
          <cell r="A554">
            <v>4</v>
          </cell>
          <cell r="B554">
            <v>30</v>
          </cell>
          <cell r="G554">
            <v>26173.3</v>
          </cell>
        </row>
        <row r="555">
          <cell r="A555">
            <v>4</v>
          </cell>
          <cell r="B555">
            <v>40</v>
          </cell>
          <cell r="G555">
            <v>12142</v>
          </cell>
        </row>
        <row r="556">
          <cell r="A556">
            <v>4</v>
          </cell>
          <cell r="B556">
            <v>50</v>
          </cell>
          <cell r="G556">
            <v>8779.93</v>
          </cell>
        </row>
        <row r="557">
          <cell r="A557">
            <v>5</v>
          </cell>
          <cell r="B557">
            <v>60</v>
          </cell>
          <cell r="G557">
            <v>25421.86</v>
          </cell>
        </row>
        <row r="558">
          <cell r="A558">
            <v>5</v>
          </cell>
          <cell r="B558">
            <v>70</v>
          </cell>
          <cell r="G558">
            <v>5552.59</v>
          </cell>
        </row>
        <row r="559">
          <cell r="A559">
            <v>5</v>
          </cell>
          <cell r="B559">
            <v>20</v>
          </cell>
          <cell r="G559">
            <v>1542.93</v>
          </cell>
        </row>
        <row r="560">
          <cell r="A560">
            <v>5</v>
          </cell>
          <cell r="B560">
            <v>30</v>
          </cell>
          <cell r="G560">
            <v>26156.7</v>
          </cell>
        </row>
        <row r="561">
          <cell r="A561">
            <v>5</v>
          </cell>
          <cell r="B561">
            <v>40</v>
          </cell>
          <cell r="G561">
            <v>12142</v>
          </cell>
        </row>
        <row r="562">
          <cell r="A562">
            <v>5</v>
          </cell>
          <cell r="B562">
            <v>50</v>
          </cell>
          <cell r="G562">
            <v>8779.93</v>
          </cell>
        </row>
        <row r="563">
          <cell r="A563">
            <v>1</v>
          </cell>
          <cell r="B563">
            <v>60</v>
          </cell>
          <cell r="G563">
            <v>-20297.93</v>
          </cell>
        </row>
        <row r="564">
          <cell r="A564">
            <v>1</v>
          </cell>
          <cell r="B564">
            <v>70</v>
          </cell>
          <cell r="G564">
            <v>-4092.86</v>
          </cell>
        </row>
        <row r="565">
          <cell r="A565">
            <v>1</v>
          </cell>
          <cell r="B565">
            <v>40</v>
          </cell>
          <cell r="G565">
            <v>-2080.63</v>
          </cell>
        </row>
        <row r="566">
          <cell r="A566">
            <v>1</v>
          </cell>
          <cell r="B566">
            <v>50</v>
          </cell>
          <cell r="G566">
            <v>-16570.54</v>
          </cell>
        </row>
        <row r="567">
          <cell r="A567">
            <v>1</v>
          </cell>
          <cell r="B567">
            <v>60</v>
          </cell>
          <cell r="G567">
            <v>-7678.26</v>
          </cell>
        </row>
        <row r="568">
          <cell r="A568">
            <v>1</v>
          </cell>
          <cell r="B568">
            <v>70</v>
          </cell>
          <cell r="G568">
            <v>-7799.3</v>
          </cell>
        </row>
        <row r="569">
          <cell r="A569">
            <v>2</v>
          </cell>
          <cell r="B569">
            <v>20</v>
          </cell>
          <cell r="G569">
            <v>-20518.09</v>
          </cell>
        </row>
        <row r="570">
          <cell r="A570">
            <v>2</v>
          </cell>
          <cell r="B570">
            <v>30</v>
          </cell>
          <cell r="G570">
            <v>-4073.97</v>
          </cell>
        </row>
        <row r="571">
          <cell r="A571">
            <v>2</v>
          </cell>
          <cell r="B571">
            <v>40</v>
          </cell>
          <cell r="G571">
            <v>-2075.4</v>
          </cell>
        </row>
        <row r="572">
          <cell r="A572">
            <v>2</v>
          </cell>
          <cell r="B572">
            <v>50</v>
          </cell>
          <cell r="G572">
            <v>-16692.349999999999</v>
          </cell>
        </row>
        <row r="573">
          <cell r="A573">
            <v>2</v>
          </cell>
          <cell r="B573">
            <v>60</v>
          </cell>
          <cell r="G573">
            <v>-7790.71</v>
          </cell>
        </row>
        <row r="574">
          <cell r="A574">
            <v>2</v>
          </cell>
          <cell r="B574">
            <v>70</v>
          </cell>
          <cell r="G574">
            <v>-7505.99</v>
          </cell>
        </row>
        <row r="575">
          <cell r="A575">
            <v>3</v>
          </cell>
          <cell r="B575">
            <v>20</v>
          </cell>
          <cell r="G575">
            <v>-20518.09</v>
          </cell>
        </row>
        <row r="576">
          <cell r="A576">
            <v>3</v>
          </cell>
          <cell r="B576">
            <v>30</v>
          </cell>
          <cell r="G576">
            <v>-4073.95</v>
          </cell>
        </row>
        <row r="577">
          <cell r="A577">
            <v>3</v>
          </cell>
          <cell r="B577">
            <v>40</v>
          </cell>
          <cell r="G577">
            <v>-2325.15</v>
          </cell>
        </row>
        <row r="578">
          <cell r="A578">
            <v>3</v>
          </cell>
          <cell r="B578">
            <v>50</v>
          </cell>
          <cell r="G578">
            <v>-16690.919999999998</v>
          </cell>
        </row>
        <row r="579">
          <cell r="A579">
            <v>3</v>
          </cell>
          <cell r="B579">
            <v>60</v>
          </cell>
          <cell r="G579">
            <v>-7790.71</v>
          </cell>
        </row>
        <row r="580">
          <cell r="A580">
            <v>3</v>
          </cell>
          <cell r="B580">
            <v>70</v>
          </cell>
          <cell r="G580">
            <v>-7455.45</v>
          </cell>
        </row>
        <row r="581">
          <cell r="A581">
            <v>4</v>
          </cell>
          <cell r="B581">
            <v>20</v>
          </cell>
          <cell r="G581">
            <v>-21614.05</v>
          </cell>
        </row>
        <row r="582">
          <cell r="A582">
            <v>4</v>
          </cell>
          <cell r="B582">
            <v>30</v>
          </cell>
          <cell r="G582">
            <v>-4719.7</v>
          </cell>
        </row>
        <row r="583">
          <cell r="A583">
            <v>4</v>
          </cell>
          <cell r="B583">
            <v>40</v>
          </cell>
          <cell r="G583">
            <v>-1311.49</v>
          </cell>
        </row>
        <row r="584">
          <cell r="A584">
            <v>4</v>
          </cell>
          <cell r="B584">
            <v>50</v>
          </cell>
          <cell r="G584">
            <v>-22247.31</v>
          </cell>
        </row>
        <row r="585">
          <cell r="A585">
            <v>4</v>
          </cell>
          <cell r="B585">
            <v>60</v>
          </cell>
          <cell r="G585">
            <v>-10320.709999999999</v>
          </cell>
        </row>
        <row r="586">
          <cell r="A586">
            <v>4</v>
          </cell>
          <cell r="B586">
            <v>70</v>
          </cell>
          <cell r="G586">
            <v>-7462.94</v>
          </cell>
        </row>
        <row r="587">
          <cell r="A587">
            <v>5</v>
          </cell>
          <cell r="B587">
            <v>20</v>
          </cell>
          <cell r="G587">
            <v>-21614.05</v>
          </cell>
        </row>
        <row r="588">
          <cell r="A588">
            <v>5</v>
          </cell>
          <cell r="B588">
            <v>30</v>
          </cell>
          <cell r="G588">
            <v>-4719.7</v>
          </cell>
        </row>
        <row r="589">
          <cell r="A589">
            <v>5</v>
          </cell>
          <cell r="B589">
            <v>40</v>
          </cell>
          <cell r="G589">
            <v>-1311.49</v>
          </cell>
        </row>
        <row r="590">
          <cell r="A590">
            <v>5</v>
          </cell>
          <cell r="B590">
            <v>50</v>
          </cell>
          <cell r="G590">
            <v>-22233.200000000001</v>
          </cell>
        </row>
        <row r="591">
          <cell r="A591">
            <v>5</v>
          </cell>
          <cell r="B591">
            <v>60</v>
          </cell>
          <cell r="G591">
            <v>-10320.709999999999</v>
          </cell>
        </row>
        <row r="592">
          <cell r="A592">
            <v>5</v>
          </cell>
          <cell r="B592">
            <v>70</v>
          </cell>
          <cell r="G592">
            <v>-7462.94</v>
          </cell>
        </row>
        <row r="593">
          <cell r="A593">
            <v>4</v>
          </cell>
          <cell r="B593">
            <v>20</v>
          </cell>
          <cell r="G593">
            <v>2133.13</v>
          </cell>
        </row>
        <row r="594">
          <cell r="A594">
            <v>4</v>
          </cell>
          <cell r="B594">
            <v>30</v>
          </cell>
          <cell r="G594">
            <v>370.17</v>
          </cell>
        </row>
        <row r="595">
          <cell r="A595">
            <v>4</v>
          </cell>
          <cell r="B595">
            <v>50</v>
          </cell>
          <cell r="G595">
            <v>389.9</v>
          </cell>
        </row>
        <row r="596">
          <cell r="A596">
            <v>4</v>
          </cell>
          <cell r="B596">
            <v>60</v>
          </cell>
          <cell r="G596">
            <v>80.8</v>
          </cell>
        </row>
        <row r="597">
          <cell r="A597">
            <v>4</v>
          </cell>
          <cell r="B597">
            <v>70</v>
          </cell>
          <cell r="G597">
            <v>1411.08</v>
          </cell>
        </row>
        <row r="598">
          <cell r="A598">
            <v>5</v>
          </cell>
          <cell r="B598">
            <v>20</v>
          </cell>
          <cell r="G598">
            <v>2133.13</v>
          </cell>
        </row>
        <row r="599">
          <cell r="A599">
            <v>5</v>
          </cell>
          <cell r="B599">
            <v>50</v>
          </cell>
          <cell r="G599">
            <v>389.9</v>
          </cell>
        </row>
        <row r="600">
          <cell r="A600">
            <v>5</v>
          </cell>
          <cell r="B600">
            <v>60</v>
          </cell>
          <cell r="G600">
            <v>80.8</v>
          </cell>
        </row>
        <row r="601">
          <cell r="A601">
            <v>5</v>
          </cell>
          <cell r="B601">
            <v>70</v>
          </cell>
          <cell r="G601">
            <v>1411.08</v>
          </cell>
        </row>
        <row r="602">
          <cell r="A602">
            <v>4</v>
          </cell>
          <cell r="B602">
            <v>20</v>
          </cell>
          <cell r="G602">
            <v>-827.06</v>
          </cell>
        </row>
        <row r="603">
          <cell r="A603">
            <v>4</v>
          </cell>
          <cell r="B603">
            <v>30</v>
          </cell>
          <cell r="G603">
            <v>-161.91</v>
          </cell>
        </row>
        <row r="604">
          <cell r="A604">
            <v>4</v>
          </cell>
          <cell r="B604">
            <v>50</v>
          </cell>
          <cell r="G604">
            <v>-197.75</v>
          </cell>
        </row>
        <row r="605">
          <cell r="A605">
            <v>4</v>
          </cell>
          <cell r="B605">
            <v>60</v>
          </cell>
          <cell r="G605">
            <v>-40.07</v>
          </cell>
        </row>
        <row r="606">
          <cell r="A606">
            <v>4</v>
          </cell>
          <cell r="B606">
            <v>70</v>
          </cell>
          <cell r="G606">
            <v>-261.47000000000003</v>
          </cell>
        </row>
        <row r="607">
          <cell r="A607">
            <v>5</v>
          </cell>
          <cell r="B607">
            <v>20</v>
          </cell>
          <cell r="G607">
            <v>-1046.58</v>
          </cell>
        </row>
        <row r="608">
          <cell r="A608">
            <v>5</v>
          </cell>
          <cell r="B608">
            <v>50</v>
          </cell>
          <cell r="G608">
            <v>-197.19</v>
          </cell>
        </row>
        <row r="609">
          <cell r="A609">
            <v>5</v>
          </cell>
          <cell r="B609">
            <v>60</v>
          </cell>
          <cell r="G609">
            <v>-40.590000000000003</v>
          </cell>
        </row>
        <row r="610">
          <cell r="A610">
            <v>5</v>
          </cell>
          <cell r="B610">
            <v>70</v>
          </cell>
          <cell r="G610">
            <v>-279.20999999999998</v>
          </cell>
        </row>
        <row r="611">
          <cell r="A611">
            <v>1</v>
          </cell>
          <cell r="B611">
            <v>20</v>
          </cell>
          <cell r="G611">
            <v>325.39999999999998</v>
          </cell>
        </row>
        <row r="612">
          <cell r="A612">
            <v>2</v>
          </cell>
          <cell r="B612">
            <v>20</v>
          </cell>
          <cell r="G612">
            <v>365.38</v>
          </cell>
        </row>
        <row r="613">
          <cell r="A613">
            <v>3</v>
          </cell>
          <cell r="B613">
            <v>20</v>
          </cell>
          <cell r="G613">
            <v>364.75</v>
          </cell>
        </row>
        <row r="614">
          <cell r="A614">
            <v>4</v>
          </cell>
          <cell r="B614">
            <v>20</v>
          </cell>
          <cell r="G614">
            <v>30675.37</v>
          </cell>
        </row>
        <row r="615">
          <cell r="A615">
            <v>4</v>
          </cell>
          <cell r="B615">
            <v>30</v>
          </cell>
          <cell r="G615">
            <v>15632.17</v>
          </cell>
        </row>
        <row r="616">
          <cell r="A616">
            <v>4</v>
          </cell>
          <cell r="B616">
            <v>40</v>
          </cell>
          <cell r="G616">
            <v>5675.66</v>
          </cell>
        </row>
        <row r="617">
          <cell r="A617">
            <v>4</v>
          </cell>
          <cell r="B617">
            <v>50</v>
          </cell>
          <cell r="G617">
            <v>10840.2</v>
          </cell>
        </row>
        <row r="618">
          <cell r="A618">
            <v>4</v>
          </cell>
          <cell r="B618">
            <v>60</v>
          </cell>
          <cell r="G618">
            <v>16274.71</v>
          </cell>
        </row>
        <row r="619">
          <cell r="A619">
            <v>4</v>
          </cell>
          <cell r="B619">
            <v>70</v>
          </cell>
          <cell r="G619">
            <v>14668.68</v>
          </cell>
        </row>
        <row r="620">
          <cell r="A620">
            <v>5</v>
          </cell>
          <cell r="B620">
            <v>20</v>
          </cell>
          <cell r="G620">
            <v>30675.37</v>
          </cell>
        </row>
        <row r="621">
          <cell r="A621">
            <v>5</v>
          </cell>
          <cell r="B621">
            <v>30</v>
          </cell>
          <cell r="G621">
            <v>21864.43</v>
          </cell>
        </row>
        <row r="622">
          <cell r="A622">
            <v>5</v>
          </cell>
          <cell r="B622">
            <v>40</v>
          </cell>
          <cell r="G622">
            <v>5687.62</v>
          </cell>
        </row>
        <row r="623">
          <cell r="A623">
            <v>5</v>
          </cell>
          <cell r="B623">
            <v>50</v>
          </cell>
          <cell r="G623">
            <v>10840.2</v>
          </cell>
        </row>
        <row r="624">
          <cell r="A624">
            <v>5</v>
          </cell>
          <cell r="B624">
            <v>60</v>
          </cell>
          <cell r="G624">
            <v>16274.7</v>
          </cell>
        </row>
        <row r="625">
          <cell r="A625">
            <v>5</v>
          </cell>
          <cell r="B625">
            <v>70</v>
          </cell>
          <cell r="G625">
            <v>14645.67</v>
          </cell>
        </row>
        <row r="626">
          <cell r="A626">
            <v>1</v>
          </cell>
          <cell r="B626">
            <v>20</v>
          </cell>
          <cell r="G626">
            <v>-112.06</v>
          </cell>
        </row>
        <row r="627">
          <cell r="A627">
            <v>2</v>
          </cell>
          <cell r="B627">
            <v>20</v>
          </cell>
          <cell r="G627">
            <v>-122.55</v>
          </cell>
        </row>
        <row r="628">
          <cell r="A628">
            <v>3</v>
          </cell>
          <cell r="B628">
            <v>20</v>
          </cell>
          <cell r="G628">
            <v>-122.49</v>
          </cell>
        </row>
        <row r="629">
          <cell r="A629">
            <v>4</v>
          </cell>
          <cell r="B629">
            <v>20</v>
          </cell>
          <cell r="G629">
            <v>-11893.46</v>
          </cell>
        </row>
        <row r="630">
          <cell r="A630">
            <v>4</v>
          </cell>
          <cell r="B630">
            <v>30</v>
          </cell>
          <cell r="G630">
            <v>-6837.55</v>
          </cell>
        </row>
        <row r="631">
          <cell r="A631">
            <v>4</v>
          </cell>
          <cell r="B631">
            <v>40</v>
          </cell>
          <cell r="G631">
            <v>-2647.56</v>
          </cell>
        </row>
        <row r="632">
          <cell r="A632">
            <v>4</v>
          </cell>
          <cell r="B632">
            <v>50</v>
          </cell>
          <cell r="G632">
            <v>-5497.9</v>
          </cell>
        </row>
        <row r="633">
          <cell r="A633">
            <v>4</v>
          </cell>
          <cell r="B633">
            <v>60</v>
          </cell>
          <cell r="G633">
            <v>-8071.2</v>
          </cell>
        </row>
        <row r="634">
          <cell r="A634">
            <v>4</v>
          </cell>
          <cell r="B634">
            <v>70</v>
          </cell>
          <cell r="G634">
            <v>-2718.07</v>
          </cell>
        </row>
        <row r="635">
          <cell r="A635">
            <v>5</v>
          </cell>
          <cell r="B635">
            <v>20</v>
          </cell>
          <cell r="G635">
            <v>-15050.35</v>
          </cell>
        </row>
        <row r="636">
          <cell r="A636">
            <v>5</v>
          </cell>
          <cell r="B636">
            <v>30</v>
          </cell>
          <cell r="G636">
            <v>-10081.620000000001</v>
          </cell>
        </row>
        <row r="637">
          <cell r="A637">
            <v>5</v>
          </cell>
          <cell r="B637">
            <v>40</v>
          </cell>
          <cell r="G637">
            <v>-2785.53</v>
          </cell>
        </row>
        <row r="638">
          <cell r="A638">
            <v>5</v>
          </cell>
          <cell r="B638">
            <v>50</v>
          </cell>
          <cell r="G638">
            <v>-5482.6</v>
          </cell>
        </row>
        <row r="639">
          <cell r="A639">
            <v>5</v>
          </cell>
          <cell r="B639">
            <v>60</v>
          </cell>
          <cell r="G639">
            <v>-8175.02</v>
          </cell>
        </row>
        <row r="640">
          <cell r="A640">
            <v>5</v>
          </cell>
          <cell r="B640">
            <v>70</v>
          </cell>
          <cell r="G640">
            <v>-2897.98</v>
          </cell>
        </row>
        <row r="641">
          <cell r="A641">
            <v>1</v>
          </cell>
          <cell r="B641">
            <v>20</v>
          </cell>
          <cell r="G641">
            <v>29.76</v>
          </cell>
        </row>
        <row r="642">
          <cell r="A642">
            <v>2</v>
          </cell>
          <cell r="B642">
            <v>20</v>
          </cell>
          <cell r="G642">
            <v>29.68</v>
          </cell>
        </row>
        <row r="643">
          <cell r="A643">
            <v>3</v>
          </cell>
          <cell r="B643">
            <v>20</v>
          </cell>
          <cell r="G643">
            <v>30.31</v>
          </cell>
        </row>
        <row r="644">
          <cell r="A644">
            <v>4</v>
          </cell>
          <cell r="B644">
            <v>20</v>
          </cell>
          <cell r="G644">
            <v>3020.09</v>
          </cell>
        </row>
        <row r="645">
          <cell r="A645">
            <v>4</v>
          </cell>
          <cell r="B645">
            <v>50</v>
          </cell>
          <cell r="G645">
            <v>171.41</v>
          </cell>
        </row>
        <row r="646">
          <cell r="A646">
            <v>4</v>
          </cell>
          <cell r="B646">
            <v>60</v>
          </cell>
          <cell r="G646">
            <v>649.51</v>
          </cell>
        </row>
        <row r="647">
          <cell r="A647">
            <v>4</v>
          </cell>
          <cell r="B647">
            <v>70</v>
          </cell>
          <cell r="G647">
            <v>93.99</v>
          </cell>
        </row>
        <row r="648">
          <cell r="A648">
            <v>5</v>
          </cell>
          <cell r="B648">
            <v>20</v>
          </cell>
          <cell r="G648">
            <v>3020.09</v>
          </cell>
        </row>
        <row r="649">
          <cell r="A649">
            <v>5</v>
          </cell>
          <cell r="B649">
            <v>50</v>
          </cell>
          <cell r="G649">
            <v>171.41</v>
          </cell>
        </row>
        <row r="650">
          <cell r="A650">
            <v>5</v>
          </cell>
          <cell r="B650">
            <v>60</v>
          </cell>
          <cell r="G650">
            <v>649.51</v>
          </cell>
        </row>
        <row r="651">
          <cell r="A651">
            <v>5</v>
          </cell>
          <cell r="B651">
            <v>70</v>
          </cell>
          <cell r="G651">
            <v>93.99</v>
          </cell>
        </row>
        <row r="652">
          <cell r="A652">
            <v>4</v>
          </cell>
          <cell r="B652">
            <v>20</v>
          </cell>
          <cell r="G652">
            <v>-1170.95</v>
          </cell>
        </row>
        <row r="653">
          <cell r="A653">
            <v>4</v>
          </cell>
          <cell r="B653">
            <v>50</v>
          </cell>
          <cell r="G653">
            <v>-86.93</v>
          </cell>
        </row>
        <row r="654">
          <cell r="A654">
            <v>4</v>
          </cell>
          <cell r="B654">
            <v>60</v>
          </cell>
          <cell r="G654">
            <v>-322.12</v>
          </cell>
        </row>
        <row r="655">
          <cell r="A655">
            <v>4</v>
          </cell>
          <cell r="B655">
            <v>70</v>
          </cell>
          <cell r="G655">
            <v>-17.420000000000002</v>
          </cell>
        </row>
        <row r="656">
          <cell r="A656">
            <v>5</v>
          </cell>
          <cell r="B656">
            <v>20</v>
          </cell>
          <cell r="G656">
            <v>-1481.76</v>
          </cell>
        </row>
        <row r="657">
          <cell r="A657">
            <v>5</v>
          </cell>
          <cell r="B657">
            <v>50</v>
          </cell>
          <cell r="G657">
            <v>-86.69</v>
          </cell>
        </row>
        <row r="658">
          <cell r="A658">
            <v>5</v>
          </cell>
          <cell r="B658">
            <v>60</v>
          </cell>
          <cell r="G658">
            <v>-326.26</v>
          </cell>
        </row>
        <row r="659">
          <cell r="A659">
            <v>5</v>
          </cell>
          <cell r="B659">
            <v>70</v>
          </cell>
          <cell r="G659">
            <v>-18.600000000000001</v>
          </cell>
        </row>
        <row r="660">
          <cell r="A660">
            <v>1</v>
          </cell>
          <cell r="B660">
            <v>10</v>
          </cell>
          <cell r="G660">
            <v>-202677.46</v>
          </cell>
        </row>
        <row r="661">
          <cell r="A661">
            <v>2</v>
          </cell>
          <cell r="B661">
            <v>10</v>
          </cell>
          <cell r="G661">
            <v>-202110.9</v>
          </cell>
        </row>
        <row r="662">
          <cell r="A662">
            <v>3</v>
          </cell>
          <cell r="B662">
            <v>10</v>
          </cell>
          <cell r="G662">
            <v>-201381.23</v>
          </cell>
        </row>
        <row r="663">
          <cell r="A663">
            <v>1</v>
          </cell>
          <cell r="B663">
            <v>10</v>
          </cell>
          <cell r="G663">
            <v>-169594.79</v>
          </cell>
        </row>
        <row r="664">
          <cell r="A664">
            <v>2</v>
          </cell>
          <cell r="B664">
            <v>10</v>
          </cell>
          <cell r="G664">
            <v>-170021.91</v>
          </cell>
        </row>
        <row r="665">
          <cell r="A665">
            <v>3</v>
          </cell>
          <cell r="B665">
            <v>10</v>
          </cell>
          <cell r="G665">
            <v>-169408.08</v>
          </cell>
        </row>
        <row r="666">
          <cell r="A666">
            <v>1</v>
          </cell>
          <cell r="B666">
            <v>10</v>
          </cell>
          <cell r="G666">
            <v>-250641.18</v>
          </cell>
        </row>
        <row r="667">
          <cell r="A667">
            <v>2</v>
          </cell>
          <cell r="B667">
            <v>10</v>
          </cell>
          <cell r="G667">
            <v>-251612.53</v>
          </cell>
        </row>
        <row r="668">
          <cell r="A668">
            <v>3</v>
          </cell>
          <cell r="B668">
            <v>10</v>
          </cell>
          <cell r="G668">
            <v>-250704.14</v>
          </cell>
        </row>
        <row r="669">
          <cell r="A669">
            <v>1</v>
          </cell>
          <cell r="B669">
            <v>10</v>
          </cell>
          <cell r="G669">
            <v>-261709.73</v>
          </cell>
        </row>
        <row r="670">
          <cell r="A670">
            <v>2</v>
          </cell>
          <cell r="B670">
            <v>10</v>
          </cell>
          <cell r="G670">
            <v>-266164.51</v>
          </cell>
        </row>
        <row r="671">
          <cell r="A671">
            <v>3</v>
          </cell>
          <cell r="B671">
            <v>10</v>
          </cell>
          <cell r="G671">
            <v>-265203.59000000003</v>
          </cell>
        </row>
        <row r="672">
          <cell r="A672">
            <v>1</v>
          </cell>
          <cell r="B672">
            <v>10</v>
          </cell>
          <cell r="G672">
            <v>-124090.75</v>
          </cell>
        </row>
        <row r="673">
          <cell r="A673">
            <v>2</v>
          </cell>
          <cell r="B673">
            <v>10</v>
          </cell>
          <cell r="G673">
            <v>-124127.19</v>
          </cell>
        </row>
        <row r="674">
          <cell r="A674">
            <v>3</v>
          </cell>
          <cell r="B674">
            <v>10</v>
          </cell>
          <cell r="G674">
            <v>-123679.06</v>
          </cell>
        </row>
        <row r="675">
          <cell r="A675">
            <v>1</v>
          </cell>
          <cell r="B675">
            <v>10</v>
          </cell>
          <cell r="G675">
            <v>-221125.04</v>
          </cell>
        </row>
        <row r="676">
          <cell r="A676">
            <v>2</v>
          </cell>
          <cell r="B676">
            <v>10</v>
          </cell>
          <cell r="G676">
            <v>-229722.36</v>
          </cell>
        </row>
        <row r="677">
          <cell r="A677">
            <v>3</v>
          </cell>
          <cell r="B677">
            <v>10</v>
          </cell>
          <cell r="G677">
            <v>-228893</v>
          </cell>
        </row>
        <row r="678">
          <cell r="A678">
            <v>1</v>
          </cell>
          <cell r="B678">
            <v>20</v>
          </cell>
          <cell r="G678">
            <v>250641.18</v>
          </cell>
        </row>
        <row r="679">
          <cell r="A679">
            <v>1</v>
          </cell>
          <cell r="B679">
            <v>30</v>
          </cell>
          <cell r="G679">
            <v>202677.46</v>
          </cell>
        </row>
        <row r="680">
          <cell r="A680">
            <v>1</v>
          </cell>
          <cell r="B680">
            <v>40</v>
          </cell>
          <cell r="G680">
            <v>124090.75</v>
          </cell>
        </row>
        <row r="681">
          <cell r="A681">
            <v>1</v>
          </cell>
          <cell r="B681">
            <v>50</v>
          </cell>
          <cell r="G681">
            <v>261709.73</v>
          </cell>
        </row>
        <row r="682">
          <cell r="A682">
            <v>1</v>
          </cell>
          <cell r="B682">
            <v>60</v>
          </cell>
          <cell r="G682">
            <v>169594.79</v>
          </cell>
        </row>
        <row r="683">
          <cell r="A683">
            <v>1</v>
          </cell>
          <cell r="B683">
            <v>70</v>
          </cell>
          <cell r="G683">
            <v>221125.04</v>
          </cell>
        </row>
        <row r="684">
          <cell r="A684">
            <v>2</v>
          </cell>
          <cell r="B684">
            <v>20</v>
          </cell>
          <cell r="G684">
            <v>251612.53</v>
          </cell>
        </row>
        <row r="685">
          <cell r="A685">
            <v>2</v>
          </cell>
          <cell r="B685">
            <v>30</v>
          </cell>
          <cell r="G685">
            <v>202110.9</v>
          </cell>
        </row>
        <row r="686">
          <cell r="A686">
            <v>2</v>
          </cell>
          <cell r="B686">
            <v>40</v>
          </cell>
          <cell r="G686">
            <v>124127.19</v>
          </cell>
        </row>
        <row r="687">
          <cell r="A687">
            <v>2</v>
          </cell>
          <cell r="B687">
            <v>50</v>
          </cell>
          <cell r="G687">
            <v>266164.51</v>
          </cell>
        </row>
        <row r="688">
          <cell r="A688">
            <v>2</v>
          </cell>
          <cell r="B688">
            <v>60</v>
          </cell>
          <cell r="G688">
            <v>170021.91</v>
          </cell>
        </row>
        <row r="689">
          <cell r="A689">
            <v>2</v>
          </cell>
          <cell r="B689">
            <v>70</v>
          </cell>
          <cell r="G689">
            <v>-75855</v>
          </cell>
        </row>
        <row r="690">
          <cell r="A690">
            <v>3</v>
          </cell>
          <cell r="B690">
            <v>20</v>
          </cell>
          <cell r="G690">
            <v>250704.14</v>
          </cell>
        </row>
        <row r="691">
          <cell r="A691">
            <v>3</v>
          </cell>
          <cell r="B691">
            <v>30</v>
          </cell>
          <cell r="G691">
            <v>201381.23</v>
          </cell>
        </row>
        <row r="692">
          <cell r="A692">
            <v>3</v>
          </cell>
          <cell r="B692">
            <v>40</v>
          </cell>
          <cell r="G692">
            <v>123679.06</v>
          </cell>
        </row>
        <row r="693">
          <cell r="A693">
            <v>3</v>
          </cell>
          <cell r="B693">
            <v>50</v>
          </cell>
          <cell r="G693">
            <v>265203.59000000003</v>
          </cell>
        </row>
        <row r="694">
          <cell r="A694">
            <v>3</v>
          </cell>
          <cell r="B694">
            <v>60</v>
          </cell>
          <cell r="G694">
            <v>169408.08</v>
          </cell>
        </row>
        <row r="695">
          <cell r="A695">
            <v>3</v>
          </cell>
          <cell r="B695">
            <v>70</v>
          </cell>
          <cell r="G695">
            <v>72635</v>
          </cell>
        </row>
      </sheetData>
      <sheetData sheetId="3" refreshError="1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 1033-Feb05-Deprec. Exp."/>
      <sheetName val="Reserve Detail"/>
    </sheetNames>
    <sheetDataSet>
      <sheetData sheetId="0">
        <row r="3">
          <cell r="J3" t="str">
            <v>002.39009.0000.1080</v>
          </cell>
          <cell r="L3">
            <v>61383.839999999997</v>
          </cell>
        </row>
        <row r="4">
          <cell r="J4" t="str">
            <v>002.39100.0000.1080</v>
          </cell>
          <cell r="L4">
            <v>49570.400000000001</v>
          </cell>
        </row>
        <row r="5">
          <cell r="J5" t="str">
            <v>002.39101.0000.1080</v>
          </cell>
          <cell r="L5">
            <v>0</v>
          </cell>
        </row>
        <row r="6">
          <cell r="J6" t="str">
            <v>002.39102.0000.1080</v>
          </cell>
          <cell r="L6">
            <v>0</v>
          </cell>
        </row>
        <row r="7">
          <cell r="J7" t="str">
            <v>002.39103.0000.1080</v>
          </cell>
          <cell r="L7">
            <v>3425.03</v>
          </cell>
        </row>
        <row r="8">
          <cell r="J8" t="str">
            <v>002.39200.0000.1080</v>
          </cell>
          <cell r="L8">
            <v>0</v>
          </cell>
        </row>
        <row r="9">
          <cell r="J9" t="str">
            <v>002.39300.0000.1080</v>
          </cell>
          <cell r="L9">
            <v>0</v>
          </cell>
        </row>
        <row r="10">
          <cell r="J10" t="str">
            <v>002.39400.0000.1080</v>
          </cell>
          <cell r="L10">
            <v>0</v>
          </cell>
        </row>
        <row r="11">
          <cell r="J11" t="str">
            <v>002.39500.0000.1080</v>
          </cell>
          <cell r="L11">
            <v>0</v>
          </cell>
        </row>
        <row r="12">
          <cell r="J12" t="str">
            <v>002.39700.0000.1080</v>
          </cell>
          <cell r="L12">
            <v>110749.2</v>
          </cell>
        </row>
        <row r="13">
          <cell r="J13" t="str">
            <v>002.39800.0000.1080</v>
          </cell>
          <cell r="L13">
            <v>3361.37</v>
          </cell>
        </row>
        <row r="14">
          <cell r="J14" t="str">
            <v>002.39809.0000.1080</v>
          </cell>
          <cell r="L14">
            <v>0</v>
          </cell>
        </row>
        <row r="15">
          <cell r="J15" t="str">
            <v>002.39900.0000.1080</v>
          </cell>
          <cell r="L15">
            <v>2755.36</v>
          </cell>
        </row>
        <row r="16">
          <cell r="J16" t="str">
            <v>002.39901.0000.1080</v>
          </cell>
          <cell r="L16">
            <v>118302.25</v>
          </cell>
        </row>
        <row r="17">
          <cell r="J17" t="str">
            <v>002.39902.0000.1080</v>
          </cell>
          <cell r="L17">
            <v>83467.490000000005</v>
          </cell>
        </row>
        <row r="18">
          <cell r="J18" t="str">
            <v>002.39903.0000.1080</v>
          </cell>
          <cell r="L18">
            <v>9158.6200000000008</v>
          </cell>
        </row>
        <row r="19">
          <cell r="J19" t="str">
            <v>002.39904.0000.1080</v>
          </cell>
          <cell r="L19">
            <v>0</v>
          </cell>
        </row>
        <row r="20">
          <cell r="J20" t="str">
            <v>002.39905.0000.1080</v>
          </cell>
          <cell r="L20">
            <v>0</v>
          </cell>
        </row>
        <row r="21">
          <cell r="J21" t="str">
            <v>002.39906.0000.1080</v>
          </cell>
          <cell r="L21">
            <v>97036.89</v>
          </cell>
        </row>
        <row r="22">
          <cell r="J22" t="str">
            <v>002.39907.0000.1080</v>
          </cell>
          <cell r="L22">
            <v>32344.95</v>
          </cell>
        </row>
        <row r="23">
          <cell r="J23" t="str">
            <v>002.39908.0000.1080</v>
          </cell>
          <cell r="L23">
            <v>575075.71</v>
          </cell>
        </row>
        <row r="24">
          <cell r="J24" t="str">
            <v>002.39909.0000.1080</v>
          </cell>
          <cell r="L24">
            <v>42019.41</v>
          </cell>
        </row>
        <row r="25">
          <cell r="J25" t="str">
            <v>002.39924.0000.1080</v>
          </cell>
          <cell r="L25">
            <v>165059.01</v>
          </cell>
        </row>
        <row r="26">
          <cell r="J26" t="str">
            <v>002..0000.1080</v>
          </cell>
          <cell r="L26">
            <v>0</v>
          </cell>
        </row>
        <row r="27">
          <cell r="J27" t="str">
            <v>012..0000.1080</v>
          </cell>
          <cell r="L27">
            <v>0</v>
          </cell>
        </row>
        <row r="28">
          <cell r="J28" t="str">
            <v>042..0000.1080</v>
          </cell>
          <cell r="L28">
            <v>0</v>
          </cell>
        </row>
        <row r="29">
          <cell r="J29" t="str">
            <v>007.30200.0000.1080</v>
          </cell>
          <cell r="L29">
            <v>0</v>
          </cell>
        </row>
        <row r="30">
          <cell r="J30" t="str">
            <v>007.37400.0000.1080</v>
          </cell>
          <cell r="L30">
            <v>0</v>
          </cell>
        </row>
        <row r="31">
          <cell r="J31" t="str">
            <v>007.37401.0000.1080</v>
          </cell>
          <cell r="L31">
            <v>0</v>
          </cell>
        </row>
        <row r="32">
          <cell r="J32" t="str">
            <v>007.37402.0000.1080</v>
          </cell>
          <cell r="L32">
            <v>3931.08</v>
          </cell>
        </row>
        <row r="33">
          <cell r="J33" t="str">
            <v>007.37500.0000.1080</v>
          </cell>
          <cell r="L33">
            <v>245.68</v>
          </cell>
        </row>
        <row r="34">
          <cell r="J34" t="str">
            <v>007.37501.0000.1080</v>
          </cell>
          <cell r="L34">
            <v>15.62</v>
          </cell>
        </row>
        <row r="35">
          <cell r="J35" t="str">
            <v>007.37502.0000.1080</v>
          </cell>
          <cell r="L35">
            <v>3.13</v>
          </cell>
        </row>
        <row r="36">
          <cell r="J36" t="str">
            <v>007.37503.0000.1080</v>
          </cell>
          <cell r="L36">
            <v>289.08</v>
          </cell>
        </row>
        <row r="37">
          <cell r="J37" t="str">
            <v>007.37600.0000.1080</v>
          </cell>
          <cell r="L37">
            <v>24702.87</v>
          </cell>
        </row>
        <row r="38">
          <cell r="J38" t="str">
            <v>007.37601.0000.1080</v>
          </cell>
          <cell r="L38">
            <v>104862.39999999999</v>
          </cell>
        </row>
        <row r="39">
          <cell r="J39" t="str">
            <v>007.37602.0000.1080</v>
          </cell>
          <cell r="L39">
            <v>57044.52</v>
          </cell>
        </row>
        <row r="40">
          <cell r="J40" t="str">
            <v>007.37800.0000.1080</v>
          </cell>
          <cell r="L40">
            <v>7043.47</v>
          </cell>
        </row>
        <row r="41">
          <cell r="J41" t="str">
            <v>007.37900.0000.1080</v>
          </cell>
          <cell r="L41">
            <v>983.15</v>
          </cell>
        </row>
        <row r="42">
          <cell r="J42" t="str">
            <v>007.37905.0000.1080</v>
          </cell>
          <cell r="L42">
            <v>3224.21</v>
          </cell>
        </row>
        <row r="43">
          <cell r="J43" t="str">
            <v>007.38000.0000.1080</v>
          </cell>
          <cell r="L43">
            <v>85803.93</v>
          </cell>
        </row>
        <row r="44">
          <cell r="J44" t="str">
            <v>007.38100.0000.1080</v>
          </cell>
          <cell r="L44">
            <v>19315.36</v>
          </cell>
        </row>
        <row r="45">
          <cell r="J45" t="str">
            <v>007.38200.0000.1080</v>
          </cell>
          <cell r="L45">
            <v>25902.89</v>
          </cell>
        </row>
        <row r="46">
          <cell r="J46" t="str">
            <v>007.38300.0000.1080</v>
          </cell>
          <cell r="L46">
            <v>8242.2099999999991</v>
          </cell>
        </row>
        <row r="47">
          <cell r="J47" t="str">
            <v>007.38400.0000.1080</v>
          </cell>
          <cell r="L47">
            <v>1768.47</v>
          </cell>
        </row>
        <row r="48">
          <cell r="J48" t="str">
            <v>007.38500.0000.1080</v>
          </cell>
          <cell r="L48">
            <v>924.24</v>
          </cell>
        </row>
        <row r="49">
          <cell r="J49" t="str">
            <v>007.38700.0000.1080</v>
          </cell>
          <cell r="L49">
            <v>381.93</v>
          </cell>
        </row>
        <row r="50">
          <cell r="J50" t="str">
            <v>007.39001.0000.1080</v>
          </cell>
          <cell r="L50">
            <v>67.84</v>
          </cell>
        </row>
        <row r="51">
          <cell r="J51" t="str">
            <v>007.39002.0000.1080</v>
          </cell>
          <cell r="L51">
            <v>938.48</v>
          </cell>
        </row>
        <row r="52">
          <cell r="J52" t="str">
            <v>007.39003.0000.1080</v>
          </cell>
          <cell r="L52">
            <v>44.66</v>
          </cell>
        </row>
        <row r="53">
          <cell r="J53" t="str">
            <v>007.39004.0000.1080</v>
          </cell>
          <cell r="L53">
            <v>7.99</v>
          </cell>
        </row>
        <row r="54">
          <cell r="J54" t="str">
            <v>007.39009.0000.1080</v>
          </cell>
          <cell r="L54">
            <v>2376.83</v>
          </cell>
        </row>
        <row r="55">
          <cell r="J55" t="str">
            <v>007.39100.0000.1080</v>
          </cell>
          <cell r="L55">
            <v>18717.2</v>
          </cell>
        </row>
        <row r="56">
          <cell r="J56" t="str">
            <v>007.39103.0000.1080</v>
          </cell>
          <cell r="L56">
            <v>0</v>
          </cell>
        </row>
        <row r="57">
          <cell r="J57" t="str">
            <v>007.39200.0000.1080</v>
          </cell>
          <cell r="L57">
            <v>0</v>
          </cell>
        </row>
        <row r="58">
          <cell r="J58" t="str">
            <v>007.39300.0000.1080</v>
          </cell>
          <cell r="L58">
            <v>776.7</v>
          </cell>
        </row>
        <row r="59">
          <cell r="J59" t="str">
            <v>007.39400.0000.1080</v>
          </cell>
          <cell r="L59">
            <v>16455.150000000001</v>
          </cell>
        </row>
        <row r="60">
          <cell r="J60" t="str">
            <v>007.39500.0000.1080</v>
          </cell>
          <cell r="L60">
            <v>0</v>
          </cell>
        </row>
        <row r="61">
          <cell r="J61" t="str">
            <v>007.39600.0000.1080</v>
          </cell>
          <cell r="L61">
            <v>5367.11</v>
          </cell>
        </row>
        <row r="62">
          <cell r="J62" t="str">
            <v>007.39603.0000.1080</v>
          </cell>
          <cell r="L62">
            <v>4612.5</v>
          </cell>
        </row>
        <row r="63">
          <cell r="J63" t="str">
            <v>007.39604.0000.1080</v>
          </cell>
          <cell r="L63">
            <v>2021.6</v>
          </cell>
        </row>
        <row r="64">
          <cell r="J64" t="str">
            <v>007.39605.0000.1080</v>
          </cell>
          <cell r="L64">
            <v>256.2</v>
          </cell>
        </row>
        <row r="65">
          <cell r="J65" t="str">
            <v>007.39700.0000.1080</v>
          </cell>
          <cell r="L65">
            <v>2371.44</v>
          </cell>
        </row>
        <row r="66">
          <cell r="J66" t="str">
            <v>007.39701.0000.1080</v>
          </cell>
          <cell r="L66">
            <v>0</v>
          </cell>
        </row>
        <row r="67">
          <cell r="J67" t="str">
            <v>007.39702.0000.1080</v>
          </cell>
          <cell r="L67">
            <v>1091.51</v>
          </cell>
        </row>
        <row r="68">
          <cell r="J68" t="str">
            <v>007.39800.0000.1080</v>
          </cell>
          <cell r="L68">
            <v>1298.51</v>
          </cell>
        </row>
        <row r="69">
          <cell r="J69" t="str">
            <v>007.39900.0000.1080</v>
          </cell>
          <cell r="L69">
            <v>4.2699999999999996</v>
          </cell>
        </row>
        <row r="70">
          <cell r="J70" t="str">
            <v>007.39901.0000.1080</v>
          </cell>
          <cell r="L70">
            <v>21715.95</v>
          </cell>
        </row>
        <row r="71">
          <cell r="J71" t="str">
            <v>007.39902.0000.1080</v>
          </cell>
          <cell r="L71">
            <v>629.65</v>
          </cell>
        </row>
        <row r="72">
          <cell r="J72" t="str">
            <v>007.39903.0000.1080</v>
          </cell>
          <cell r="L72">
            <v>1808.14</v>
          </cell>
        </row>
        <row r="73">
          <cell r="J73" t="str">
            <v>007.39906.0000.1080</v>
          </cell>
          <cell r="L73">
            <v>10149.82</v>
          </cell>
        </row>
        <row r="74">
          <cell r="J74" t="str">
            <v>007.39907.0000.1080</v>
          </cell>
          <cell r="L74">
            <v>390.17</v>
          </cell>
        </row>
        <row r="75">
          <cell r="J75" t="str">
            <v>007.39908.0000.1080</v>
          </cell>
          <cell r="L75">
            <v>1151.5999999999999</v>
          </cell>
        </row>
        <row r="76">
          <cell r="J76" t="str">
            <v>007..0000.1080</v>
          </cell>
          <cell r="L76">
            <v>0</v>
          </cell>
        </row>
        <row r="77">
          <cell r="J77" t="str">
            <v>023..0000.1080</v>
          </cell>
          <cell r="L77">
            <v>0</v>
          </cell>
        </row>
        <row r="78">
          <cell r="J78" t="str">
            <v>047..0000.1080</v>
          </cell>
          <cell r="L78">
            <v>0</v>
          </cell>
        </row>
        <row r="79">
          <cell r="J79" t="str">
            <v>077.30100.0000.1080</v>
          </cell>
          <cell r="L79">
            <v>0</v>
          </cell>
        </row>
        <row r="80">
          <cell r="J80" t="str">
            <v>077.30200.0000.1080</v>
          </cell>
          <cell r="L80">
            <v>0</v>
          </cell>
        </row>
        <row r="81">
          <cell r="J81" t="str">
            <v>077.30300.0000.1080</v>
          </cell>
          <cell r="L81">
            <v>0</v>
          </cell>
        </row>
        <row r="82">
          <cell r="J82" t="str">
            <v>077.36500.0000.1080</v>
          </cell>
          <cell r="L82">
            <v>0</v>
          </cell>
        </row>
        <row r="83">
          <cell r="J83" t="str">
            <v>077.36510.0000.1080</v>
          </cell>
          <cell r="L83">
            <v>0</v>
          </cell>
        </row>
        <row r="84">
          <cell r="J84" t="str">
            <v>077.36520.0000.1080</v>
          </cell>
          <cell r="L84">
            <v>0</v>
          </cell>
        </row>
        <row r="85">
          <cell r="J85" t="str">
            <v>077.36600.0000.1080</v>
          </cell>
          <cell r="L85">
            <v>0</v>
          </cell>
        </row>
        <row r="86">
          <cell r="J86" t="str">
            <v>077.36602.0000.1080</v>
          </cell>
          <cell r="L86">
            <v>2.33</v>
          </cell>
        </row>
        <row r="87">
          <cell r="J87" t="str">
            <v>077.36603.0000.1080</v>
          </cell>
          <cell r="L87">
            <v>32.44</v>
          </cell>
        </row>
        <row r="88">
          <cell r="J88" t="str">
            <v>077.36700.0000.1080</v>
          </cell>
          <cell r="L88">
            <v>14.71</v>
          </cell>
        </row>
        <row r="89">
          <cell r="J89" t="str">
            <v>077.36701.0000.1080</v>
          </cell>
          <cell r="L89">
            <v>5110.96</v>
          </cell>
        </row>
        <row r="90">
          <cell r="J90" t="str">
            <v>077.36900.0000.1080</v>
          </cell>
          <cell r="L90">
            <v>11520.94</v>
          </cell>
        </row>
        <row r="91">
          <cell r="J91" t="str">
            <v>077.37400.0000.1080</v>
          </cell>
          <cell r="L91">
            <v>0</v>
          </cell>
        </row>
        <row r="92">
          <cell r="J92" t="str">
            <v>077.37401.0000.1080</v>
          </cell>
          <cell r="L92">
            <v>0</v>
          </cell>
        </row>
        <row r="93">
          <cell r="J93" t="str">
            <v>077.37402.0000.1080</v>
          </cell>
          <cell r="L93">
            <v>0</v>
          </cell>
        </row>
        <row r="94">
          <cell r="J94" t="str">
            <v>077.37500.0000.1080</v>
          </cell>
          <cell r="L94">
            <v>277.7</v>
          </cell>
        </row>
        <row r="95">
          <cell r="J95" t="str">
            <v>077.37600.0000.1080</v>
          </cell>
          <cell r="L95">
            <v>17186.77</v>
          </cell>
        </row>
        <row r="96">
          <cell r="J96" t="str">
            <v>077.37601.0000.1080</v>
          </cell>
          <cell r="L96">
            <v>270842.75</v>
          </cell>
        </row>
        <row r="97">
          <cell r="J97" t="str">
            <v>077.37602.0000.1080</v>
          </cell>
          <cell r="L97">
            <v>191056.31</v>
          </cell>
        </row>
        <row r="98">
          <cell r="J98" t="str">
            <v>077.37700.0000.1080</v>
          </cell>
          <cell r="L98">
            <v>0</v>
          </cell>
        </row>
        <row r="99">
          <cell r="J99" t="str">
            <v>077.37800.0000.1080</v>
          </cell>
          <cell r="L99">
            <v>4982.05</v>
          </cell>
        </row>
        <row r="100">
          <cell r="J100" t="str">
            <v>077.37900.0000.1080</v>
          </cell>
          <cell r="L100">
            <v>15945.02</v>
          </cell>
        </row>
        <row r="101">
          <cell r="J101" t="str">
            <v>077.38000.0000.1080</v>
          </cell>
          <cell r="L101">
            <v>313161.53000000003</v>
          </cell>
        </row>
        <row r="102">
          <cell r="J102" t="str">
            <v>077.38100.0000.1080</v>
          </cell>
          <cell r="L102">
            <v>69859.08</v>
          </cell>
        </row>
        <row r="103">
          <cell r="J103" t="str">
            <v>077.38200.0000.1080</v>
          </cell>
          <cell r="L103">
            <v>67861.600000000006</v>
          </cell>
        </row>
        <row r="104">
          <cell r="J104" t="str">
            <v>077.38300.0000.1080</v>
          </cell>
          <cell r="L104">
            <v>24790.959999999999</v>
          </cell>
        </row>
        <row r="105">
          <cell r="J105" t="str">
            <v>077.38400.0000.1080</v>
          </cell>
          <cell r="L105">
            <v>0</v>
          </cell>
        </row>
        <row r="106">
          <cell r="J106" t="str">
            <v>077.38500.0000.1080</v>
          </cell>
          <cell r="L106">
            <v>733.81</v>
          </cell>
        </row>
        <row r="107">
          <cell r="J107" t="str">
            <v>077.38600.0000.1080</v>
          </cell>
          <cell r="L107">
            <v>0</v>
          </cell>
        </row>
        <row r="108">
          <cell r="J108" t="str">
            <v>077.38700.0000.1080</v>
          </cell>
          <cell r="L108">
            <v>37.56</v>
          </cell>
        </row>
        <row r="109">
          <cell r="J109" t="str">
            <v>077.38900.0000.1080</v>
          </cell>
          <cell r="L109">
            <v>0</v>
          </cell>
        </row>
        <row r="110">
          <cell r="J110" t="str">
            <v>077.39000.0000.1080</v>
          </cell>
          <cell r="L110">
            <v>26264.78</v>
          </cell>
        </row>
        <row r="111">
          <cell r="J111" t="str">
            <v>077.39001.0000.1080</v>
          </cell>
          <cell r="L111">
            <v>2051.7800000000002</v>
          </cell>
        </row>
        <row r="112">
          <cell r="J112" t="str">
            <v>077.39009.0000.1080</v>
          </cell>
          <cell r="L112">
            <v>792.29</v>
          </cell>
        </row>
        <row r="113">
          <cell r="J113" t="str">
            <v>077.39100.0000.1080</v>
          </cell>
          <cell r="L113">
            <v>15151.19</v>
          </cell>
        </row>
        <row r="114">
          <cell r="J114" t="str">
            <v>077.39103.0000.1080</v>
          </cell>
          <cell r="L114">
            <v>76.77</v>
          </cell>
        </row>
        <row r="115">
          <cell r="J115" t="str">
            <v>077.39200.0000.1080</v>
          </cell>
          <cell r="L115">
            <v>0</v>
          </cell>
        </row>
        <row r="116">
          <cell r="J116" t="str">
            <v>077.39300.0000.1080</v>
          </cell>
          <cell r="L116">
            <v>1356.43</v>
          </cell>
        </row>
        <row r="117">
          <cell r="J117" t="str">
            <v>077.39400.0000.1080</v>
          </cell>
          <cell r="L117">
            <v>14202.45</v>
          </cell>
        </row>
        <row r="118">
          <cell r="J118" t="str">
            <v>077.39500.0000.1080</v>
          </cell>
          <cell r="L118">
            <v>3020.09</v>
          </cell>
        </row>
        <row r="119">
          <cell r="J119" t="str">
            <v>077.39600.0000.1080</v>
          </cell>
          <cell r="L119">
            <v>6650.03</v>
          </cell>
        </row>
        <row r="120">
          <cell r="J120" t="str">
            <v>077.39603.0000.1080</v>
          </cell>
          <cell r="L120">
            <v>3038.93</v>
          </cell>
        </row>
        <row r="121">
          <cell r="J121" t="str">
            <v>077.39604.0000.1080</v>
          </cell>
          <cell r="L121">
            <v>3223.18</v>
          </cell>
        </row>
        <row r="122">
          <cell r="J122" t="str">
            <v>077.39605.0000.1080</v>
          </cell>
          <cell r="L122">
            <v>258.74</v>
          </cell>
        </row>
        <row r="123">
          <cell r="J123" t="str">
            <v>077.39700.0000.1080</v>
          </cell>
          <cell r="L123">
            <v>10892.13</v>
          </cell>
        </row>
        <row r="124">
          <cell r="J124" t="str">
            <v>077.39701.0000.1080</v>
          </cell>
          <cell r="L124">
            <v>0</v>
          </cell>
        </row>
        <row r="125">
          <cell r="J125" t="str">
            <v>077.39702.0000.1080</v>
          </cell>
          <cell r="L125">
            <v>350.15</v>
          </cell>
        </row>
        <row r="126">
          <cell r="J126" t="str">
            <v>077.39705.0000.1080</v>
          </cell>
          <cell r="L126">
            <v>0</v>
          </cell>
        </row>
        <row r="127">
          <cell r="J127" t="str">
            <v>077.39800.0000.1080</v>
          </cell>
          <cell r="L127">
            <v>928.37</v>
          </cell>
        </row>
        <row r="128">
          <cell r="J128" t="str">
            <v>077.39900.0000.1080</v>
          </cell>
          <cell r="L128">
            <v>15.36</v>
          </cell>
        </row>
        <row r="129">
          <cell r="J129" t="str">
            <v>077.39901.0000.1080</v>
          </cell>
          <cell r="L129">
            <v>82.63</v>
          </cell>
        </row>
        <row r="130">
          <cell r="J130" t="str">
            <v>077.39902.0000.1080</v>
          </cell>
          <cell r="L130">
            <v>28.26</v>
          </cell>
        </row>
        <row r="131">
          <cell r="J131" t="str">
            <v>077.39903.0000.1080</v>
          </cell>
          <cell r="L131">
            <v>0</v>
          </cell>
        </row>
        <row r="132">
          <cell r="J132" t="str">
            <v>077.39905.0000.1080</v>
          </cell>
          <cell r="L132">
            <v>1353.5</v>
          </cell>
        </row>
        <row r="133">
          <cell r="J133" t="str">
            <v>077.39906.0000.1080</v>
          </cell>
          <cell r="L133">
            <v>9627.74</v>
          </cell>
        </row>
        <row r="134">
          <cell r="J134" t="str">
            <v>077.39907.0000.1080</v>
          </cell>
          <cell r="L134">
            <v>5603.83</v>
          </cell>
        </row>
        <row r="135">
          <cell r="J135" t="str">
            <v>077.39908.0000.1080</v>
          </cell>
          <cell r="L135">
            <v>64416.15</v>
          </cell>
        </row>
        <row r="136">
          <cell r="J136" t="str">
            <v>077..0000.1080</v>
          </cell>
          <cell r="L136">
            <v>0</v>
          </cell>
        </row>
        <row r="137">
          <cell r="J137" t="str">
            <v>107.39000.0000.1080</v>
          </cell>
          <cell r="L137">
            <v>971.7</v>
          </cell>
        </row>
        <row r="138">
          <cell r="J138" t="str">
            <v>107.39009.0000.1080</v>
          </cell>
          <cell r="L138">
            <v>2895.46</v>
          </cell>
        </row>
        <row r="139">
          <cell r="J139" t="str">
            <v>107.39100.0000.1080</v>
          </cell>
          <cell r="L139">
            <v>1993.18</v>
          </cell>
        </row>
        <row r="140">
          <cell r="J140" t="str">
            <v>107.39103.0000.1080</v>
          </cell>
          <cell r="L140">
            <v>0</v>
          </cell>
        </row>
        <row r="141">
          <cell r="J141" t="str">
            <v>107.39200.0000.1080</v>
          </cell>
          <cell r="L141">
            <v>0</v>
          </cell>
        </row>
        <row r="142">
          <cell r="J142" t="str">
            <v>107.39300.0000.1080</v>
          </cell>
          <cell r="L142">
            <v>0</v>
          </cell>
        </row>
        <row r="143">
          <cell r="J143" t="str">
            <v>107.39400.0000.1080</v>
          </cell>
          <cell r="L143">
            <v>17.77</v>
          </cell>
        </row>
        <row r="144">
          <cell r="J144" t="str">
            <v>107.39500.0000.1080</v>
          </cell>
          <cell r="L144">
            <v>0</v>
          </cell>
        </row>
        <row r="145">
          <cell r="J145" t="str">
            <v>107.39700.0000.1080</v>
          </cell>
          <cell r="L145">
            <v>0</v>
          </cell>
        </row>
        <row r="146">
          <cell r="J146" t="str">
            <v>107.39701.0000.1080</v>
          </cell>
          <cell r="L146">
            <v>0</v>
          </cell>
        </row>
        <row r="147">
          <cell r="J147" t="str">
            <v>107.39702.0000.1080</v>
          </cell>
          <cell r="L147">
            <v>0</v>
          </cell>
        </row>
        <row r="148">
          <cell r="J148" t="str">
            <v>107.39705.0000.1080</v>
          </cell>
          <cell r="L148">
            <v>0</v>
          </cell>
        </row>
        <row r="149">
          <cell r="J149" t="str">
            <v>107.39800.0000.1080</v>
          </cell>
          <cell r="L149">
            <v>27.81</v>
          </cell>
        </row>
        <row r="150">
          <cell r="J150" t="str">
            <v>107.39906.0000.1080</v>
          </cell>
          <cell r="L150">
            <v>2314.25</v>
          </cell>
        </row>
        <row r="151">
          <cell r="J151" t="str">
            <v>107.39907.0000.1080</v>
          </cell>
          <cell r="L151">
            <v>178.57</v>
          </cell>
        </row>
        <row r="152">
          <cell r="J152" t="str">
            <v>107..0000.1080</v>
          </cell>
          <cell r="L152">
            <v>0</v>
          </cell>
        </row>
        <row r="153">
          <cell r="J153" t="str">
            <v>001.36510.0000.1080</v>
          </cell>
          <cell r="L153">
            <v>0</v>
          </cell>
        </row>
        <row r="154">
          <cell r="J154" t="str">
            <v>001.36520.0000.1080</v>
          </cell>
          <cell r="L154">
            <v>0</v>
          </cell>
        </row>
        <row r="155">
          <cell r="J155" t="str">
            <v>001.36600.0000.1080</v>
          </cell>
          <cell r="L155">
            <v>0</v>
          </cell>
        </row>
        <row r="156">
          <cell r="J156" t="str">
            <v>001.36602.0000.1080</v>
          </cell>
          <cell r="L156">
            <v>5.99</v>
          </cell>
        </row>
        <row r="157">
          <cell r="J157" t="str">
            <v>001.36603.0000.1080</v>
          </cell>
          <cell r="L157">
            <v>60.83</v>
          </cell>
        </row>
        <row r="158">
          <cell r="J158" t="str">
            <v>001.36700.0000.1080</v>
          </cell>
          <cell r="L158">
            <v>140.24</v>
          </cell>
        </row>
        <row r="159">
          <cell r="J159" t="str">
            <v>001.36701.0000.1080</v>
          </cell>
          <cell r="L159">
            <v>4143.03</v>
          </cell>
        </row>
        <row r="160">
          <cell r="J160" t="str">
            <v>001.36800.0000.1080</v>
          </cell>
          <cell r="L160">
            <v>0</v>
          </cell>
        </row>
        <row r="161">
          <cell r="J161" t="str">
            <v>001.36900.0000.1080</v>
          </cell>
          <cell r="L161">
            <v>292.14</v>
          </cell>
        </row>
        <row r="162">
          <cell r="J162" t="str">
            <v>001.36901.0000.1080</v>
          </cell>
          <cell r="L162">
            <v>716.01</v>
          </cell>
        </row>
        <row r="163">
          <cell r="J163" t="str">
            <v>001.37500.0000.1080</v>
          </cell>
          <cell r="L163">
            <v>0</v>
          </cell>
        </row>
        <row r="164">
          <cell r="J164" t="str">
            <v>001.37600.0000.1080</v>
          </cell>
          <cell r="L164">
            <v>0</v>
          </cell>
        </row>
        <row r="165">
          <cell r="J165" t="str">
            <v>001.37601.0000.1080</v>
          </cell>
          <cell r="L165">
            <v>0</v>
          </cell>
        </row>
        <row r="166">
          <cell r="J166" t="str">
            <v>001.37602.0000.1080</v>
          </cell>
          <cell r="L166">
            <v>0</v>
          </cell>
        </row>
        <row r="167">
          <cell r="J167" t="str">
            <v>001.37900.0000.1080</v>
          </cell>
          <cell r="L167">
            <v>0</v>
          </cell>
        </row>
        <row r="168">
          <cell r="J168" t="str">
            <v>001.37901.0000.1080</v>
          </cell>
          <cell r="L168">
            <v>0</v>
          </cell>
        </row>
        <row r="169">
          <cell r="J169" t="str">
            <v>001.37902.0000.1080</v>
          </cell>
          <cell r="L169">
            <v>0</v>
          </cell>
        </row>
        <row r="170">
          <cell r="J170" t="str">
            <v>001.37904.0000.1080</v>
          </cell>
          <cell r="L170">
            <v>0</v>
          </cell>
        </row>
        <row r="171">
          <cell r="J171" t="str">
            <v>001.37905.0000.1080</v>
          </cell>
          <cell r="L171">
            <v>473.76</v>
          </cell>
        </row>
        <row r="172">
          <cell r="J172" t="str">
            <v>001.38300.0000.1080</v>
          </cell>
          <cell r="L172">
            <v>6.81</v>
          </cell>
        </row>
        <row r="173">
          <cell r="J173" t="str">
            <v>001.39702.0000.1080</v>
          </cell>
          <cell r="L173">
            <v>0</v>
          </cell>
        </row>
        <row r="174">
          <cell r="J174" t="str">
            <v>001.39705.0000.1080</v>
          </cell>
          <cell r="L174">
            <v>234.21</v>
          </cell>
        </row>
        <row r="175">
          <cell r="J175" t="str">
            <v>001..0000.1080</v>
          </cell>
          <cell r="L175">
            <v>0</v>
          </cell>
        </row>
        <row r="176">
          <cell r="J176" t="str">
            <v>003.36701.0000.1080</v>
          </cell>
          <cell r="L176">
            <v>0</v>
          </cell>
        </row>
        <row r="177">
          <cell r="J177" t="str">
            <v>003.37401.0000.1080</v>
          </cell>
          <cell r="L177">
            <v>0</v>
          </cell>
        </row>
        <row r="178">
          <cell r="J178" t="str">
            <v>003.37402.0000.1080</v>
          </cell>
          <cell r="L178">
            <v>0</v>
          </cell>
        </row>
        <row r="179">
          <cell r="J179" t="str">
            <v>003.37500.0000.1080</v>
          </cell>
          <cell r="L179">
            <v>5.24</v>
          </cell>
        </row>
        <row r="180">
          <cell r="J180" t="str">
            <v>003.37501.0000.1080</v>
          </cell>
          <cell r="L180">
            <v>25.46</v>
          </cell>
        </row>
        <row r="181">
          <cell r="J181" t="str">
            <v>003.37502.0000.1080</v>
          </cell>
          <cell r="L181">
            <v>0</v>
          </cell>
        </row>
        <row r="182">
          <cell r="J182" t="str">
            <v>003.37503.0000.1080</v>
          </cell>
          <cell r="L182">
            <v>0</v>
          </cell>
        </row>
        <row r="183">
          <cell r="J183" t="str">
            <v>003.37600.0000.1080</v>
          </cell>
          <cell r="L183">
            <v>8971.9</v>
          </cell>
        </row>
        <row r="184">
          <cell r="J184" t="str">
            <v>003.37601.0000.1080</v>
          </cell>
          <cell r="L184">
            <v>20113.82</v>
          </cell>
        </row>
        <row r="185">
          <cell r="J185" t="str">
            <v>003.37602.0000.1080</v>
          </cell>
          <cell r="L185">
            <v>23519.13</v>
          </cell>
        </row>
        <row r="186">
          <cell r="J186" t="str">
            <v>003.37800.0000.1080</v>
          </cell>
          <cell r="L186">
            <v>0</v>
          </cell>
        </row>
        <row r="187">
          <cell r="J187" t="str">
            <v>003.37900.0000.1080</v>
          </cell>
          <cell r="L187">
            <v>134.52000000000001</v>
          </cell>
        </row>
        <row r="188">
          <cell r="J188" t="str">
            <v>003.38000.0000.1080</v>
          </cell>
          <cell r="L188">
            <v>41620.79</v>
          </cell>
        </row>
        <row r="189">
          <cell r="J189" t="str">
            <v>003.38100.0000.1080</v>
          </cell>
          <cell r="L189">
            <v>0</v>
          </cell>
        </row>
        <row r="190">
          <cell r="J190" t="str">
            <v>003.38200.0000.1080</v>
          </cell>
          <cell r="L190">
            <v>14777.61</v>
          </cell>
        </row>
        <row r="191">
          <cell r="J191" t="str">
            <v>003.38300.0000.1080</v>
          </cell>
          <cell r="L191">
            <v>4063.09</v>
          </cell>
        </row>
        <row r="192">
          <cell r="J192" t="str">
            <v>003.38400.0000.1080</v>
          </cell>
          <cell r="L192">
            <v>559.46</v>
          </cell>
        </row>
        <row r="193">
          <cell r="J193" t="str">
            <v>003.38500.0000.1080</v>
          </cell>
          <cell r="L193">
            <v>1408.41</v>
          </cell>
        </row>
        <row r="194">
          <cell r="J194" t="str">
            <v>003.38600.0000.1080</v>
          </cell>
          <cell r="L194">
            <v>0</v>
          </cell>
        </row>
        <row r="195">
          <cell r="J195" t="str">
            <v>003.38700.0000.1080</v>
          </cell>
          <cell r="L195">
            <v>707.12</v>
          </cell>
        </row>
        <row r="196">
          <cell r="J196" t="str">
            <v>003.39000.0000.1080</v>
          </cell>
          <cell r="L196">
            <v>34.24</v>
          </cell>
        </row>
        <row r="197">
          <cell r="J197" t="str">
            <v>003.39009.0000.1080</v>
          </cell>
          <cell r="L197">
            <v>1956.76</v>
          </cell>
        </row>
        <row r="198">
          <cell r="J198" t="str">
            <v>003.39100.0000.1080</v>
          </cell>
          <cell r="L198">
            <v>0</v>
          </cell>
        </row>
        <row r="199">
          <cell r="J199" t="str">
            <v>003.39103.0000.1080</v>
          </cell>
          <cell r="L199">
            <v>0</v>
          </cell>
        </row>
        <row r="200">
          <cell r="J200" t="str">
            <v>003.39200.0000.1080</v>
          </cell>
          <cell r="L200">
            <v>0</v>
          </cell>
        </row>
        <row r="201">
          <cell r="J201" t="str">
            <v>003.39300.0000.1080</v>
          </cell>
          <cell r="L201">
            <v>0</v>
          </cell>
        </row>
        <row r="202">
          <cell r="J202" t="str">
            <v>003.39400.0000.1080</v>
          </cell>
          <cell r="L202">
            <v>5778.48</v>
          </cell>
        </row>
        <row r="203">
          <cell r="J203" t="str">
            <v>003.39600.0000.1080</v>
          </cell>
          <cell r="L203">
            <v>86.74</v>
          </cell>
        </row>
        <row r="204">
          <cell r="J204" t="str">
            <v>003.39603.0000.1080</v>
          </cell>
          <cell r="L204">
            <v>0</v>
          </cell>
        </row>
        <row r="205">
          <cell r="J205" t="str">
            <v>003.39604.0000.1080</v>
          </cell>
          <cell r="L205">
            <v>1043.25</v>
          </cell>
        </row>
        <row r="206">
          <cell r="J206" t="str">
            <v>003.39605.0000.1080</v>
          </cell>
          <cell r="L206">
            <v>0</v>
          </cell>
        </row>
        <row r="207">
          <cell r="J207" t="str">
            <v>003.39700.0000.1080</v>
          </cell>
          <cell r="L207">
            <v>2586.0300000000002</v>
          </cell>
        </row>
        <row r="208">
          <cell r="J208" t="str">
            <v>003.39701.0000.1080</v>
          </cell>
          <cell r="L208">
            <v>0</v>
          </cell>
        </row>
        <row r="209">
          <cell r="J209" t="str">
            <v>003.39702.0000.1080</v>
          </cell>
          <cell r="L209">
            <v>0</v>
          </cell>
        </row>
        <row r="210">
          <cell r="J210" t="str">
            <v>003.39705.0000.1080</v>
          </cell>
          <cell r="L210">
            <v>0</v>
          </cell>
        </row>
        <row r="211">
          <cell r="J211" t="str">
            <v>003.39800.0000.1080</v>
          </cell>
          <cell r="L211">
            <v>200.29</v>
          </cell>
        </row>
        <row r="212">
          <cell r="J212" t="str">
            <v>003.39900.0000.1080</v>
          </cell>
          <cell r="L212">
            <v>46.46</v>
          </cell>
        </row>
        <row r="213">
          <cell r="J213" t="str">
            <v>003.39901.0000.1080</v>
          </cell>
          <cell r="L213">
            <v>0</v>
          </cell>
        </row>
        <row r="214">
          <cell r="J214" t="str">
            <v>003.39902.0000.1080</v>
          </cell>
          <cell r="L214">
            <v>0</v>
          </cell>
        </row>
        <row r="215">
          <cell r="J215" t="str">
            <v>003.39902.0000.1080</v>
          </cell>
          <cell r="L215">
            <v>0</v>
          </cell>
        </row>
        <row r="216">
          <cell r="J216" t="str">
            <v>003.39906.0000.1080</v>
          </cell>
          <cell r="L216">
            <v>12526.14</v>
          </cell>
        </row>
        <row r="217">
          <cell r="J217" t="str">
            <v>003.39907.0000.1080</v>
          </cell>
          <cell r="L217">
            <v>0.99</v>
          </cell>
        </row>
        <row r="218">
          <cell r="J218" t="str">
            <v>003.39908.0000.1080</v>
          </cell>
          <cell r="L218">
            <v>721.04</v>
          </cell>
        </row>
        <row r="219">
          <cell r="J219" t="str">
            <v>003..0000.1080</v>
          </cell>
          <cell r="L219">
            <v>0</v>
          </cell>
        </row>
        <row r="220">
          <cell r="J220" t="str">
            <v>004.37402.0000.1080</v>
          </cell>
          <cell r="L220">
            <v>0</v>
          </cell>
        </row>
        <row r="221">
          <cell r="J221" t="str">
            <v>004.37500.0000.1080</v>
          </cell>
          <cell r="L221">
            <v>0</v>
          </cell>
        </row>
        <row r="222">
          <cell r="J222" t="str">
            <v>004.37600.0000.1080</v>
          </cell>
          <cell r="L222">
            <v>102.76</v>
          </cell>
        </row>
        <row r="223">
          <cell r="J223" t="str">
            <v>004.37601.0000.1080</v>
          </cell>
          <cell r="L223">
            <v>303.24</v>
          </cell>
        </row>
        <row r="224">
          <cell r="J224" t="str">
            <v>004.37602.0000.1080</v>
          </cell>
          <cell r="L224">
            <v>371.85</v>
          </cell>
        </row>
        <row r="225">
          <cell r="J225" t="str">
            <v>004.37800.0000.1080</v>
          </cell>
          <cell r="L225">
            <v>27.73</v>
          </cell>
        </row>
        <row r="226">
          <cell r="J226" t="str">
            <v>004.37900.0000.1080</v>
          </cell>
          <cell r="L226">
            <v>3.73</v>
          </cell>
        </row>
        <row r="227">
          <cell r="J227" t="str">
            <v>004.38000.0000.1080</v>
          </cell>
          <cell r="L227">
            <v>584.32000000000005</v>
          </cell>
        </row>
        <row r="228">
          <cell r="J228" t="str">
            <v>004.38100.0000.1080</v>
          </cell>
          <cell r="L228">
            <v>0</v>
          </cell>
        </row>
        <row r="229">
          <cell r="J229" t="str">
            <v>004.38200.0000.1080</v>
          </cell>
          <cell r="L229">
            <v>223.33</v>
          </cell>
        </row>
        <row r="230">
          <cell r="J230" t="str">
            <v>004.38300.0000.1080</v>
          </cell>
          <cell r="L230">
            <v>50.52</v>
          </cell>
        </row>
        <row r="231">
          <cell r="J231" t="str">
            <v>004.38400.0000.1080</v>
          </cell>
          <cell r="L231">
            <v>18.22</v>
          </cell>
        </row>
        <row r="232">
          <cell r="J232" t="str">
            <v>004.38500.0000.1080</v>
          </cell>
          <cell r="L232">
            <v>8.17</v>
          </cell>
        </row>
        <row r="233">
          <cell r="J233" t="str">
            <v>004.39009.0000.1080</v>
          </cell>
          <cell r="L233">
            <v>0</v>
          </cell>
        </row>
        <row r="234">
          <cell r="J234" t="str">
            <v>004.39100.0000.1080</v>
          </cell>
          <cell r="L234">
            <v>0</v>
          </cell>
        </row>
        <row r="235">
          <cell r="J235" t="str">
            <v>004.39200.0000.1080</v>
          </cell>
          <cell r="L235">
            <v>0</v>
          </cell>
        </row>
        <row r="236">
          <cell r="J236" t="str">
            <v>004.39400.0000.1080</v>
          </cell>
          <cell r="L236">
            <v>0</v>
          </cell>
        </row>
        <row r="237">
          <cell r="J237" t="str">
            <v>004.39701.0000.1080</v>
          </cell>
          <cell r="L237">
            <v>0</v>
          </cell>
        </row>
        <row r="238">
          <cell r="J238" t="str">
            <v>004.39800.0000.1080</v>
          </cell>
          <cell r="L238">
            <v>0</v>
          </cell>
        </row>
        <row r="239">
          <cell r="J239" t="str">
            <v>004..0000.1080</v>
          </cell>
          <cell r="L239">
            <v>0</v>
          </cell>
        </row>
        <row r="240">
          <cell r="J240" t="str">
            <v>005.30200.0000.1080</v>
          </cell>
          <cell r="L240">
            <v>10.66</v>
          </cell>
        </row>
        <row r="241">
          <cell r="J241" t="str">
            <v>005.36700.0000.1080</v>
          </cell>
          <cell r="L241">
            <v>0</v>
          </cell>
        </row>
        <row r="242">
          <cell r="J242" t="str">
            <v>005.37401.0000.1080</v>
          </cell>
          <cell r="L242">
            <v>0</v>
          </cell>
        </row>
        <row r="243">
          <cell r="J243" t="str">
            <v>005.37402.0000.1080</v>
          </cell>
          <cell r="L243">
            <v>11.13</v>
          </cell>
        </row>
        <row r="244">
          <cell r="J244" t="str">
            <v>005.37500.0000.1080</v>
          </cell>
          <cell r="L244">
            <v>0</v>
          </cell>
        </row>
        <row r="245">
          <cell r="J245" t="str">
            <v>005.37501.0000.1080</v>
          </cell>
          <cell r="L245">
            <v>0</v>
          </cell>
        </row>
        <row r="246">
          <cell r="J246" t="str">
            <v>005.37502.0000.1080</v>
          </cell>
          <cell r="L246">
            <v>0</v>
          </cell>
        </row>
        <row r="247">
          <cell r="J247" t="str">
            <v>005.37503.0000.1080</v>
          </cell>
          <cell r="L247">
            <v>78.989999999999995</v>
          </cell>
        </row>
        <row r="248">
          <cell r="J248" t="str">
            <v>005.37600.0000.1080</v>
          </cell>
          <cell r="L248">
            <v>47760.639999999999</v>
          </cell>
        </row>
        <row r="249">
          <cell r="J249" t="str">
            <v>005.37601.0000.1080</v>
          </cell>
          <cell r="L249">
            <v>64879.29</v>
          </cell>
        </row>
        <row r="250">
          <cell r="J250" t="str">
            <v>005.37602.0000.1080</v>
          </cell>
          <cell r="L250">
            <v>56440.98</v>
          </cell>
        </row>
        <row r="251">
          <cell r="J251" t="str">
            <v>005.37700.0000.1080</v>
          </cell>
          <cell r="L251">
            <v>737.33</v>
          </cell>
        </row>
        <row r="252">
          <cell r="J252" t="str">
            <v>005.37800.0000.1080</v>
          </cell>
          <cell r="L252">
            <v>5623.46</v>
          </cell>
        </row>
        <row r="253">
          <cell r="J253" t="str">
            <v>005.37900.0000.1080</v>
          </cell>
          <cell r="L253">
            <v>52.04</v>
          </cell>
        </row>
        <row r="254">
          <cell r="J254" t="str">
            <v>005.38000.0000.1080</v>
          </cell>
          <cell r="L254">
            <v>93943.11</v>
          </cell>
        </row>
        <row r="255">
          <cell r="J255" t="str">
            <v>005.38100.0000.1080</v>
          </cell>
          <cell r="L255">
            <v>30680.84</v>
          </cell>
        </row>
        <row r="256">
          <cell r="J256" t="str">
            <v>005.38200.0000.1080</v>
          </cell>
          <cell r="L256">
            <v>49528.7</v>
          </cell>
        </row>
        <row r="257">
          <cell r="J257" t="str">
            <v>005.38300.0000.1080</v>
          </cell>
          <cell r="L257">
            <v>13641.14</v>
          </cell>
        </row>
        <row r="258">
          <cell r="J258" t="str">
            <v>005.38400.0000.1080</v>
          </cell>
          <cell r="L258">
            <v>1916.98</v>
          </cell>
        </row>
        <row r="259">
          <cell r="J259" t="str">
            <v>005.38500.0000.1080</v>
          </cell>
          <cell r="L259">
            <v>2150.87</v>
          </cell>
        </row>
        <row r="260">
          <cell r="J260" t="str">
            <v>005.38600.0000.1080</v>
          </cell>
          <cell r="L260">
            <v>0</v>
          </cell>
        </row>
        <row r="261">
          <cell r="J261" t="str">
            <v>005.38700.0000.1080</v>
          </cell>
          <cell r="L261">
            <v>1641.85</v>
          </cell>
        </row>
        <row r="262">
          <cell r="J262" t="str">
            <v>005.38900.0000.1080</v>
          </cell>
          <cell r="L262">
            <v>0</v>
          </cell>
        </row>
        <row r="263">
          <cell r="J263" t="str">
            <v>005.39001.0000.1080</v>
          </cell>
          <cell r="L263">
            <v>4.3</v>
          </cell>
        </row>
        <row r="264">
          <cell r="J264" t="str">
            <v>005.39002.0000.1080</v>
          </cell>
          <cell r="L264">
            <v>160.66999999999999</v>
          </cell>
        </row>
        <row r="265">
          <cell r="J265" t="str">
            <v>005.39003.0000.1080</v>
          </cell>
          <cell r="L265">
            <v>549.51</v>
          </cell>
        </row>
        <row r="266">
          <cell r="J266" t="str">
            <v>005.39004.0000.1080</v>
          </cell>
          <cell r="L266">
            <v>56.39</v>
          </cell>
        </row>
        <row r="267">
          <cell r="J267" t="str">
            <v>005.39009.0000.1080</v>
          </cell>
          <cell r="L267">
            <v>0</v>
          </cell>
        </row>
        <row r="268">
          <cell r="J268" t="str">
            <v>005.39009.0000.1080</v>
          </cell>
          <cell r="L268">
            <v>8613.01</v>
          </cell>
        </row>
        <row r="269">
          <cell r="J269" t="str">
            <v>005.39100.0000.1080</v>
          </cell>
          <cell r="L269">
            <v>287.27</v>
          </cell>
        </row>
        <row r="270">
          <cell r="J270" t="str">
            <v>005.39103.0000.1080</v>
          </cell>
          <cell r="L270">
            <v>334.9</v>
          </cell>
        </row>
        <row r="271">
          <cell r="J271" t="str">
            <v>005.39200.0000.1080</v>
          </cell>
          <cell r="L271">
            <v>0</v>
          </cell>
        </row>
        <row r="272">
          <cell r="J272" t="str">
            <v>005.39300.0000.1080</v>
          </cell>
          <cell r="L272">
            <v>0</v>
          </cell>
        </row>
        <row r="273">
          <cell r="J273" t="str">
            <v>005.39400.0000.1080</v>
          </cell>
          <cell r="L273">
            <v>8207.51</v>
          </cell>
        </row>
        <row r="274">
          <cell r="J274" t="str">
            <v>005.39500.0000.1080</v>
          </cell>
          <cell r="L274">
            <v>0</v>
          </cell>
        </row>
        <row r="275">
          <cell r="J275" t="str">
            <v>005.39600.0000.1080</v>
          </cell>
          <cell r="L275">
            <v>1447.95</v>
          </cell>
        </row>
        <row r="276">
          <cell r="J276" t="str">
            <v>005.39603.0000.1080</v>
          </cell>
          <cell r="L276">
            <v>922.05</v>
          </cell>
        </row>
        <row r="277">
          <cell r="J277" t="str">
            <v>005.39604.0000.1080</v>
          </cell>
          <cell r="L277">
            <v>1132.51</v>
          </cell>
        </row>
        <row r="278">
          <cell r="J278" t="str">
            <v>005.39605.0000.1080</v>
          </cell>
          <cell r="L278">
            <v>769.76</v>
          </cell>
        </row>
        <row r="279">
          <cell r="J279" t="str">
            <v>005.39700.0000.1080</v>
          </cell>
          <cell r="L279">
            <v>486.95</v>
          </cell>
        </row>
        <row r="280">
          <cell r="J280" t="str">
            <v>005.39701.0000.1080</v>
          </cell>
          <cell r="L280">
            <v>0</v>
          </cell>
        </row>
        <row r="281">
          <cell r="J281" t="str">
            <v>005.39702.0000.1080</v>
          </cell>
          <cell r="L281">
            <v>0</v>
          </cell>
        </row>
        <row r="282">
          <cell r="J282" t="str">
            <v>005.39705.0000.1080</v>
          </cell>
          <cell r="L282">
            <v>0</v>
          </cell>
        </row>
        <row r="283">
          <cell r="J283" t="str">
            <v>005.39800.0000.1080</v>
          </cell>
          <cell r="L283">
            <v>8147.82</v>
          </cell>
        </row>
        <row r="284">
          <cell r="J284" t="str">
            <v>005.39901.0000.1080</v>
          </cell>
          <cell r="L284">
            <v>0</v>
          </cell>
        </row>
        <row r="285">
          <cell r="J285" t="str">
            <v>005.39902.0000.1080</v>
          </cell>
          <cell r="L285">
            <v>0</v>
          </cell>
        </row>
        <row r="286">
          <cell r="J286" t="str">
            <v>005.39902.0000.1080</v>
          </cell>
          <cell r="L286">
            <v>0</v>
          </cell>
        </row>
        <row r="287">
          <cell r="J287" t="str">
            <v>005.39906.0000.1080</v>
          </cell>
          <cell r="L287">
            <v>9450.2000000000007</v>
          </cell>
        </row>
        <row r="288">
          <cell r="J288" t="str">
            <v>005.39907.0000.1080</v>
          </cell>
          <cell r="L288">
            <v>0</v>
          </cell>
        </row>
        <row r="289">
          <cell r="J289" t="str">
            <v>005.39908.0000.1080</v>
          </cell>
          <cell r="L289">
            <v>0</v>
          </cell>
        </row>
        <row r="290">
          <cell r="J290" t="str">
            <v>005..0000.1080</v>
          </cell>
          <cell r="L290">
            <v>0</v>
          </cell>
        </row>
        <row r="291">
          <cell r="J291" t="str">
            <v>006.30200.0000.1080</v>
          </cell>
          <cell r="L291">
            <v>0</v>
          </cell>
        </row>
        <row r="292">
          <cell r="J292" t="str">
            <v>006.37401.0000.1080</v>
          </cell>
          <cell r="L292">
            <v>0</v>
          </cell>
        </row>
        <row r="293">
          <cell r="J293" t="str">
            <v>006.37402.0000.1080</v>
          </cell>
          <cell r="L293">
            <v>0.77</v>
          </cell>
        </row>
        <row r="294">
          <cell r="J294" t="str">
            <v>006.37500.0000.1080</v>
          </cell>
          <cell r="L294">
            <v>0</v>
          </cell>
        </row>
        <row r="295">
          <cell r="J295" t="str">
            <v>006.37501.0000.1080</v>
          </cell>
          <cell r="L295">
            <v>0</v>
          </cell>
        </row>
        <row r="296">
          <cell r="J296" t="str">
            <v>006.37502.0000.1080</v>
          </cell>
          <cell r="L296">
            <v>0</v>
          </cell>
        </row>
        <row r="297">
          <cell r="J297" t="str">
            <v>006.37600.0000.1080</v>
          </cell>
          <cell r="L297">
            <v>548.38</v>
          </cell>
        </row>
        <row r="298">
          <cell r="J298" t="str">
            <v>006.37601.0000.1080</v>
          </cell>
          <cell r="L298">
            <v>922.24</v>
          </cell>
        </row>
        <row r="299">
          <cell r="J299" t="str">
            <v>006.37602.0000.1080</v>
          </cell>
          <cell r="L299">
            <v>287.47000000000003</v>
          </cell>
        </row>
        <row r="300">
          <cell r="J300" t="str">
            <v>006.37800.0000.1080</v>
          </cell>
          <cell r="L300">
            <v>104.25</v>
          </cell>
        </row>
        <row r="301">
          <cell r="J301" t="str">
            <v>006.37900.0000.1080</v>
          </cell>
          <cell r="L301">
            <v>9.14</v>
          </cell>
        </row>
        <row r="302">
          <cell r="J302" t="str">
            <v>006.38000.0000.1080</v>
          </cell>
          <cell r="L302">
            <v>1555.65</v>
          </cell>
        </row>
        <row r="303">
          <cell r="J303" t="str">
            <v>006.38100.0000.1080</v>
          </cell>
          <cell r="L303">
            <v>0</v>
          </cell>
        </row>
        <row r="304">
          <cell r="J304" t="str">
            <v>006.38200.0000.1080</v>
          </cell>
          <cell r="L304">
            <v>791.11</v>
          </cell>
        </row>
        <row r="305">
          <cell r="J305" t="str">
            <v>006.38300.0000.1080</v>
          </cell>
          <cell r="L305">
            <v>142.13</v>
          </cell>
        </row>
        <row r="306">
          <cell r="J306" t="str">
            <v>006.38400.0000.1080</v>
          </cell>
          <cell r="L306">
            <v>21.11</v>
          </cell>
        </row>
        <row r="307">
          <cell r="J307" t="str">
            <v>006.38500.0000.1080</v>
          </cell>
          <cell r="L307">
            <v>28.68</v>
          </cell>
        </row>
        <row r="308">
          <cell r="J308" t="str">
            <v>006.38600.0000.1080</v>
          </cell>
          <cell r="L308">
            <v>0</v>
          </cell>
        </row>
        <row r="309">
          <cell r="J309" t="str">
            <v>006.38700.0000.1080</v>
          </cell>
          <cell r="L309">
            <v>22.29</v>
          </cell>
        </row>
        <row r="310">
          <cell r="J310" t="str">
            <v>006.39009.0000.1080</v>
          </cell>
          <cell r="L310">
            <v>53.94</v>
          </cell>
        </row>
        <row r="311">
          <cell r="J311" t="str">
            <v>006.39100.0000.1080</v>
          </cell>
          <cell r="L311">
            <v>0</v>
          </cell>
        </row>
        <row r="312">
          <cell r="J312" t="str">
            <v>006.39103.0000.1080</v>
          </cell>
          <cell r="L312">
            <v>0</v>
          </cell>
        </row>
        <row r="313">
          <cell r="J313" t="str">
            <v>006.39200.0000.1080</v>
          </cell>
          <cell r="L313">
            <v>0</v>
          </cell>
        </row>
        <row r="314">
          <cell r="J314" t="str">
            <v>006.39300.0000.1080</v>
          </cell>
          <cell r="L314">
            <v>0</v>
          </cell>
        </row>
        <row r="315">
          <cell r="J315" t="str">
            <v>006.39400.0000.1080</v>
          </cell>
          <cell r="L315">
            <v>274.7</v>
          </cell>
        </row>
        <row r="316">
          <cell r="J316" t="str">
            <v>006.39604.0000.1080</v>
          </cell>
          <cell r="L316">
            <v>0</v>
          </cell>
        </row>
        <row r="317">
          <cell r="J317" t="str">
            <v>006.39700.0000.1080</v>
          </cell>
          <cell r="L317">
            <v>0</v>
          </cell>
        </row>
        <row r="318">
          <cell r="J318" t="str">
            <v>006.39701.0000.1080</v>
          </cell>
          <cell r="L318">
            <v>0</v>
          </cell>
        </row>
        <row r="319">
          <cell r="J319" t="str">
            <v>006.39702.0000.1080</v>
          </cell>
          <cell r="L319">
            <v>0</v>
          </cell>
        </row>
        <row r="320">
          <cell r="J320" t="str">
            <v>006.39800.0000.1080</v>
          </cell>
          <cell r="L320">
            <v>0</v>
          </cell>
        </row>
        <row r="321">
          <cell r="J321" t="str">
            <v>006.39906.0000.1080</v>
          </cell>
          <cell r="L321">
            <v>0</v>
          </cell>
        </row>
        <row r="322">
          <cell r="J322" t="str">
            <v>006.39907.0000.1080</v>
          </cell>
          <cell r="L322">
            <v>0</v>
          </cell>
        </row>
        <row r="323">
          <cell r="J323" t="str">
            <v>006..0000.1080</v>
          </cell>
          <cell r="L323">
            <v>0</v>
          </cell>
        </row>
        <row r="324">
          <cell r="J324" t="str">
            <v>008.37402.0000.1080</v>
          </cell>
          <cell r="L324">
            <v>0</v>
          </cell>
        </row>
        <row r="325">
          <cell r="J325" t="str">
            <v>008.37500.0000.1080</v>
          </cell>
          <cell r="L325">
            <v>0</v>
          </cell>
        </row>
        <row r="326">
          <cell r="J326" t="str">
            <v>008.37600.0000.1080</v>
          </cell>
          <cell r="L326">
            <v>758.57</v>
          </cell>
        </row>
        <row r="327">
          <cell r="J327" t="str">
            <v>008.37601.0000.1080</v>
          </cell>
          <cell r="L327">
            <v>2315.3200000000002</v>
          </cell>
        </row>
        <row r="328">
          <cell r="J328" t="str">
            <v>008.37602.0000.1080</v>
          </cell>
          <cell r="L328">
            <v>33065.79</v>
          </cell>
        </row>
        <row r="329">
          <cell r="J329" t="str">
            <v>008.37800.0000.1080</v>
          </cell>
          <cell r="L329">
            <v>575.1</v>
          </cell>
        </row>
        <row r="330">
          <cell r="J330" t="str">
            <v>008.37900.0000.1080</v>
          </cell>
          <cell r="L330">
            <v>0</v>
          </cell>
        </row>
        <row r="331">
          <cell r="J331" t="str">
            <v>008.38000.0000.1080</v>
          </cell>
          <cell r="L331">
            <v>8334.82</v>
          </cell>
        </row>
        <row r="332">
          <cell r="J332" t="str">
            <v>008.38100.0000.1080</v>
          </cell>
          <cell r="L332">
            <v>4871.96</v>
          </cell>
        </row>
        <row r="333">
          <cell r="J333" t="str">
            <v>008.38200.0000.1080</v>
          </cell>
          <cell r="L333">
            <v>2642.87</v>
          </cell>
        </row>
        <row r="334">
          <cell r="J334" t="str">
            <v>008.38300.0000.1080</v>
          </cell>
          <cell r="L334">
            <v>4891.38</v>
          </cell>
        </row>
        <row r="335">
          <cell r="J335" t="str">
            <v>008.38400.0000.1080</v>
          </cell>
          <cell r="L335">
            <v>121.06</v>
          </cell>
        </row>
        <row r="336">
          <cell r="J336" t="str">
            <v>008.39100.0000.1080</v>
          </cell>
          <cell r="L336">
            <v>0</v>
          </cell>
        </row>
        <row r="337">
          <cell r="J337" t="str">
            <v>008.39103.0000.1080</v>
          </cell>
          <cell r="L337">
            <v>0</v>
          </cell>
        </row>
        <row r="338">
          <cell r="J338" t="str">
            <v>008.39400.0000.1080</v>
          </cell>
          <cell r="L338">
            <v>0</v>
          </cell>
        </row>
        <row r="339">
          <cell r="J339" t="str">
            <v>008.39606.0000.1080</v>
          </cell>
          <cell r="L339">
            <v>0</v>
          </cell>
        </row>
        <row r="340">
          <cell r="J340" t="str">
            <v>008.39701.0000.1080</v>
          </cell>
          <cell r="L340">
            <v>0</v>
          </cell>
        </row>
        <row r="341">
          <cell r="J341" t="str">
            <v>008.39900.0000.1080</v>
          </cell>
          <cell r="L341">
            <v>0</v>
          </cell>
        </row>
        <row r="342">
          <cell r="J342" t="str">
            <v>008.39906.0000.1080</v>
          </cell>
          <cell r="L342">
            <v>154.53</v>
          </cell>
        </row>
        <row r="343">
          <cell r="J343" t="str">
            <v>008..0000.1080</v>
          </cell>
          <cell r="L343">
            <v>0</v>
          </cell>
        </row>
        <row r="344">
          <cell r="J344" t="str">
            <v>010.39009.0000.1080</v>
          </cell>
          <cell r="L344">
            <v>3328.73</v>
          </cell>
        </row>
        <row r="345">
          <cell r="J345" t="str">
            <v>010.39100.0000.1080</v>
          </cell>
          <cell r="L345">
            <v>1092.75</v>
          </cell>
        </row>
        <row r="346">
          <cell r="J346" t="str">
            <v>010.39103.0000.1080</v>
          </cell>
          <cell r="L346">
            <v>0</v>
          </cell>
        </row>
        <row r="347">
          <cell r="J347" t="str">
            <v>010.39200.0000.1080</v>
          </cell>
          <cell r="L347">
            <v>0</v>
          </cell>
        </row>
        <row r="348">
          <cell r="J348" t="str">
            <v>010.39400.0000.1080</v>
          </cell>
          <cell r="L348">
            <v>1040</v>
          </cell>
        </row>
        <row r="349">
          <cell r="J349" t="str">
            <v>010.39700.0000.1080</v>
          </cell>
          <cell r="L349">
            <v>2587.0500000000002</v>
          </cell>
        </row>
        <row r="350">
          <cell r="J350" t="str">
            <v>010.39701.0000.1080</v>
          </cell>
          <cell r="L350">
            <v>0</v>
          </cell>
        </row>
        <row r="351">
          <cell r="J351" t="str">
            <v>010.39702.0000.1080</v>
          </cell>
          <cell r="L351">
            <v>0</v>
          </cell>
        </row>
        <row r="352">
          <cell r="J352" t="str">
            <v>010.39705.0000.1080</v>
          </cell>
          <cell r="L352">
            <v>0</v>
          </cell>
        </row>
        <row r="353">
          <cell r="J353" t="str">
            <v>010.39800.0000.1080</v>
          </cell>
          <cell r="L353">
            <v>4672.8</v>
          </cell>
        </row>
        <row r="354">
          <cell r="J354" t="str">
            <v>010.39901.0000.1080</v>
          </cell>
          <cell r="L354">
            <v>1800.7</v>
          </cell>
        </row>
        <row r="355">
          <cell r="J355" t="str">
            <v>010.39902.0000.1080</v>
          </cell>
          <cell r="L355">
            <v>0</v>
          </cell>
        </row>
        <row r="356">
          <cell r="J356" t="str">
            <v>010.39903.0000.1080</v>
          </cell>
          <cell r="L356">
            <v>0</v>
          </cell>
        </row>
        <row r="357">
          <cell r="J357" t="str">
            <v>010.39905.0000.1080</v>
          </cell>
          <cell r="L357">
            <v>0</v>
          </cell>
        </row>
        <row r="358">
          <cell r="J358" t="str">
            <v>010.39906.0000.1080</v>
          </cell>
          <cell r="L358">
            <v>16659.650000000001</v>
          </cell>
        </row>
        <row r="359">
          <cell r="J359" t="str">
            <v>010.39907.0000.1080</v>
          </cell>
          <cell r="L359">
            <v>214.87</v>
          </cell>
        </row>
        <row r="360">
          <cell r="J360" t="str">
            <v>010.39908.0000.1080</v>
          </cell>
          <cell r="L360">
            <v>0</v>
          </cell>
        </row>
        <row r="361">
          <cell r="J361" t="str">
            <v>010..0000.1080</v>
          </cell>
          <cell r="L361">
            <v>0</v>
          </cell>
        </row>
        <row r="362">
          <cell r="J362" t="str">
            <v>011.36700.0000.1080</v>
          </cell>
          <cell r="L362">
            <v>0</v>
          </cell>
        </row>
        <row r="363">
          <cell r="J363" t="str">
            <v>011.36701.0000.1080</v>
          </cell>
          <cell r="L363">
            <v>0</v>
          </cell>
        </row>
        <row r="364">
          <cell r="J364" t="str">
            <v>011.37500.0000.1080</v>
          </cell>
          <cell r="L364">
            <v>0</v>
          </cell>
        </row>
        <row r="365">
          <cell r="J365" t="str">
            <v>011.37900.0000.1080</v>
          </cell>
          <cell r="L365">
            <v>0</v>
          </cell>
        </row>
        <row r="366">
          <cell r="J366" t="str">
            <v>011..0000.1080</v>
          </cell>
          <cell r="L366">
            <v>0</v>
          </cell>
        </row>
        <row r="367">
          <cell r="J367" t="str">
            <v>013.37402.0000.1080</v>
          </cell>
          <cell r="L367">
            <v>0.28000000000000003</v>
          </cell>
        </row>
        <row r="368">
          <cell r="J368" t="str">
            <v>013.37500.0000.1080</v>
          </cell>
          <cell r="L368">
            <v>0</v>
          </cell>
        </row>
        <row r="369">
          <cell r="J369" t="str">
            <v>013.37600.0000.1080</v>
          </cell>
          <cell r="L369">
            <v>52.43</v>
          </cell>
        </row>
        <row r="370">
          <cell r="J370" t="str">
            <v>013.37601.0000.1080</v>
          </cell>
          <cell r="L370">
            <v>0</v>
          </cell>
        </row>
        <row r="371">
          <cell r="J371" t="str">
            <v>013.37602.0000.1080</v>
          </cell>
          <cell r="L371">
            <v>578</v>
          </cell>
        </row>
        <row r="372">
          <cell r="J372" t="str">
            <v>013.37800.0000.1080</v>
          </cell>
          <cell r="L372">
            <v>32.71</v>
          </cell>
        </row>
        <row r="373">
          <cell r="J373" t="str">
            <v>013.37900.0000.1080</v>
          </cell>
          <cell r="L373">
            <v>0</v>
          </cell>
        </row>
        <row r="374">
          <cell r="J374" t="str">
            <v>013.38000.0000.1080</v>
          </cell>
          <cell r="L374">
            <v>178.56</v>
          </cell>
        </row>
        <row r="375">
          <cell r="J375" t="str">
            <v>013.38100.0000.1080</v>
          </cell>
          <cell r="L375">
            <v>0</v>
          </cell>
        </row>
        <row r="376">
          <cell r="J376" t="str">
            <v>013.38200.0000.1080</v>
          </cell>
          <cell r="L376">
            <v>341.24</v>
          </cell>
        </row>
        <row r="377">
          <cell r="J377" t="str">
            <v>013.38300.0000.1080</v>
          </cell>
          <cell r="L377">
            <v>13.97</v>
          </cell>
        </row>
        <row r="378">
          <cell r="J378" t="str">
            <v>013.38400.0000.1080</v>
          </cell>
          <cell r="L378">
            <v>2.73</v>
          </cell>
        </row>
        <row r="379">
          <cell r="J379" t="str">
            <v>013.39100.0000.1080</v>
          </cell>
          <cell r="L379">
            <v>0</v>
          </cell>
        </row>
        <row r="380">
          <cell r="J380" t="str">
            <v>013.39101.0000.1080</v>
          </cell>
          <cell r="L380">
            <v>0</v>
          </cell>
        </row>
        <row r="381">
          <cell r="J381" t="str">
            <v>013.39103.0000.1080</v>
          </cell>
          <cell r="L381">
            <v>0</v>
          </cell>
        </row>
        <row r="382">
          <cell r="J382" t="str">
            <v>013.39400.0000.1080</v>
          </cell>
          <cell r="L382">
            <v>0</v>
          </cell>
        </row>
        <row r="383">
          <cell r="J383" t="str">
            <v>013..0000.1080</v>
          </cell>
          <cell r="L383">
            <v>0</v>
          </cell>
        </row>
        <row r="384">
          <cell r="J384" t="str">
            <v>014..0000.1080</v>
          </cell>
          <cell r="L384">
            <v>0</v>
          </cell>
        </row>
        <row r="385">
          <cell r="J385" t="str">
            <v>015..0000.1080</v>
          </cell>
          <cell r="L385">
            <v>0</v>
          </cell>
        </row>
        <row r="386">
          <cell r="J386" t="str">
            <v>016.30200.0000.1080</v>
          </cell>
          <cell r="L386">
            <v>0</v>
          </cell>
        </row>
        <row r="387">
          <cell r="J387" t="str">
            <v>016.36700.0000.1080</v>
          </cell>
          <cell r="L387">
            <v>0</v>
          </cell>
        </row>
        <row r="388">
          <cell r="J388" t="str">
            <v>016.37401.0000.1080</v>
          </cell>
          <cell r="L388">
            <v>0</v>
          </cell>
        </row>
        <row r="389">
          <cell r="J389" t="str">
            <v>016.37402.0000.1080</v>
          </cell>
          <cell r="L389">
            <v>13.01</v>
          </cell>
        </row>
        <row r="390">
          <cell r="J390" t="str">
            <v>016.37500.0000.1080</v>
          </cell>
          <cell r="L390">
            <v>365.2</v>
          </cell>
        </row>
        <row r="391">
          <cell r="J391" t="str">
            <v>016.37501.0000.1080</v>
          </cell>
          <cell r="L391">
            <v>0</v>
          </cell>
        </row>
        <row r="392">
          <cell r="J392" t="str">
            <v>016.37502.0000.1080</v>
          </cell>
          <cell r="L392">
            <v>9.32</v>
          </cell>
        </row>
        <row r="393">
          <cell r="J393" t="str">
            <v>016.37503.0000.1080</v>
          </cell>
          <cell r="L393">
            <v>72.94</v>
          </cell>
        </row>
        <row r="394">
          <cell r="J394" t="str">
            <v>016.37600.0000.1080</v>
          </cell>
          <cell r="L394">
            <v>12730.7</v>
          </cell>
        </row>
        <row r="395">
          <cell r="J395" t="str">
            <v>016.37601.0000.1080</v>
          </cell>
          <cell r="L395">
            <v>36855.18</v>
          </cell>
        </row>
        <row r="396">
          <cell r="J396" t="str">
            <v>016.37602.0000.1080</v>
          </cell>
          <cell r="L396">
            <v>17528.97</v>
          </cell>
        </row>
        <row r="397">
          <cell r="J397" t="str">
            <v>016.37700.0000.1080</v>
          </cell>
          <cell r="L397">
            <v>0</v>
          </cell>
        </row>
        <row r="398">
          <cell r="J398" t="str">
            <v>016.37800.0000.1080</v>
          </cell>
          <cell r="L398">
            <v>5343.93</v>
          </cell>
        </row>
        <row r="399">
          <cell r="J399" t="str">
            <v>016.37900.0000.1080</v>
          </cell>
          <cell r="L399">
            <v>51.17</v>
          </cell>
        </row>
        <row r="400">
          <cell r="J400" t="str">
            <v>016.38000.0000.1080</v>
          </cell>
          <cell r="L400">
            <v>35022.769999999997</v>
          </cell>
        </row>
        <row r="401">
          <cell r="J401" t="str">
            <v>016.38100.0000.1080</v>
          </cell>
          <cell r="L401">
            <v>13741.38</v>
          </cell>
        </row>
        <row r="402">
          <cell r="J402" t="str">
            <v>016.38200.0000.1080</v>
          </cell>
          <cell r="L402">
            <v>19878.62</v>
          </cell>
        </row>
        <row r="403">
          <cell r="J403" t="str">
            <v>016.38300.0000.1080</v>
          </cell>
          <cell r="L403">
            <v>7917.66</v>
          </cell>
        </row>
        <row r="404">
          <cell r="J404" t="str">
            <v>016.38400.0000.1080</v>
          </cell>
          <cell r="L404">
            <v>633.33000000000004</v>
          </cell>
        </row>
        <row r="405">
          <cell r="J405" t="str">
            <v>016.38500.0000.1080</v>
          </cell>
          <cell r="L405">
            <v>2251.0300000000002</v>
          </cell>
        </row>
        <row r="406">
          <cell r="J406" t="str">
            <v>016.38600.0000.1080</v>
          </cell>
          <cell r="L406">
            <v>0</v>
          </cell>
        </row>
        <row r="407">
          <cell r="J407" t="str">
            <v>016.38700.0000.1080</v>
          </cell>
          <cell r="L407">
            <v>1808.43</v>
          </cell>
        </row>
        <row r="408">
          <cell r="J408" t="str">
            <v>016.38900.0000.1080</v>
          </cell>
          <cell r="L408">
            <v>0</v>
          </cell>
        </row>
        <row r="409">
          <cell r="J409" t="str">
            <v>016.39004.0000.1080</v>
          </cell>
          <cell r="L409">
            <v>0</v>
          </cell>
        </row>
        <row r="410">
          <cell r="J410" t="str">
            <v>016.39009.0000.1080</v>
          </cell>
          <cell r="L410">
            <v>0</v>
          </cell>
        </row>
        <row r="411">
          <cell r="J411" t="str">
            <v>016.39100.0000.1080</v>
          </cell>
          <cell r="L411">
            <v>132</v>
          </cell>
        </row>
        <row r="412">
          <cell r="J412" t="str">
            <v>016.39103.0000.1080</v>
          </cell>
          <cell r="L412">
            <v>0</v>
          </cell>
        </row>
        <row r="413">
          <cell r="J413" t="str">
            <v>016.39200.0000.1080</v>
          </cell>
          <cell r="L413">
            <v>0</v>
          </cell>
        </row>
        <row r="414">
          <cell r="J414" t="str">
            <v>016.39300.0000.1080</v>
          </cell>
          <cell r="L414">
            <v>0</v>
          </cell>
        </row>
        <row r="415">
          <cell r="J415" t="str">
            <v>016.39400.0000.1080</v>
          </cell>
          <cell r="L415">
            <v>6232.26</v>
          </cell>
        </row>
        <row r="416">
          <cell r="J416" t="str">
            <v>016.39500.0000.1080</v>
          </cell>
          <cell r="L416">
            <v>0</v>
          </cell>
        </row>
        <row r="417">
          <cell r="J417" t="str">
            <v>016.39600.0000.1080</v>
          </cell>
          <cell r="L417">
            <v>0</v>
          </cell>
        </row>
        <row r="418">
          <cell r="J418" t="str">
            <v>016.39603.0000.1080</v>
          </cell>
          <cell r="L418">
            <v>0</v>
          </cell>
        </row>
        <row r="419">
          <cell r="J419" t="str">
            <v>016.39604.0000.1080</v>
          </cell>
          <cell r="L419">
            <v>0</v>
          </cell>
        </row>
        <row r="420">
          <cell r="J420" t="str">
            <v>016.39605.0000.1080</v>
          </cell>
          <cell r="L420">
            <v>0</v>
          </cell>
        </row>
        <row r="421">
          <cell r="J421" t="str">
            <v>016.39700.0000.1080</v>
          </cell>
          <cell r="L421">
            <v>351.2</v>
          </cell>
        </row>
        <row r="422">
          <cell r="J422" t="str">
            <v>016.39701.0000.1080</v>
          </cell>
          <cell r="L422">
            <v>0</v>
          </cell>
        </row>
        <row r="423">
          <cell r="J423" t="str">
            <v>016.39702.0000.1080</v>
          </cell>
          <cell r="L423">
            <v>0</v>
          </cell>
        </row>
        <row r="424">
          <cell r="J424" t="str">
            <v>016.39705.0000.1080</v>
          </cell>
          <cell r="L424">
            <v>0</v>
          </cell>
        </row>
        <row r="425">
          <cell r="J425" t="str">
            <v>016.39800.0000.1080</v>
          </cell>
          <cell r="L425">
            <v>290.89</v>
          </cell>
        </row>
        <row r="426">
          <cell r="J426" t="str">
            <v>016.39906.0000.1080</v>
          </cell>
          <cell r="L426">
            <v>27887.360000000001</v>
          </cell>
        </row>
        <row r="427">
          <cell r="J427" t="str">
            <v>016.39907.0000.1080</v>
          </cell>
          <cell r="L427">
            <v>0</v>
          </cell>
        </row>
        <row r="428">
          <cell r="J428" t="str">
            <v>016.39908.0000.1080</v>
          </cell>
          <cell r="L428">
            <v>0</v>
          </cell>
        </row>
        <row r="429">
          <cell r="J429" t="str">
            <v>016..0000.1080</v>
          </cell>
          <cell r="L429">
            <v>0</v>
          </cell>
        </row>
        <row r="430">
          <cell r="J430" t="str">
            <v>017.37500.0000.1080</v>
          </cell>
          <cell r="L430">
            <v>0</v>
          </cell>
        </row>
        <row r="431">
          <cell r="J431" t="str">
            <v>017.37601.0000.1080</v>
          </cell>
          <cell r="L431">
            <v>0</v>
          </cell>
        </row>
        <row r="432">
          <cell r="J432" t="str">
            <v>017.37602.0000.1080</v>
          </cell>
          <cell r="L432">
            <v>0</v>
          </cell>
        </row>
        <row r="433">
          <cell r="J433" t="str">
            <v>017.37800.0000.1080</v>
          </cell>
          <cell r="L433">
            <v>0</v>
          </cell>
        </row>
        <row r="434">
          <cell r="J434" t="str">
            <v>017.37900.0000.1080</v>
          </cell>
          <cell r="L434">
            <v>0</v>
          </cell>
        </row>
        <row r="435">
          <cell r="J435" t="str">
            <v>017.38000.0000.1080</v>
          </cell>
          <cell r="L435">
            <v>0</v>
          </cell>
        </row>
        <row r="436">
          <cell r="J436" t="str">
            <v>017.38200.0000.1080</v>
          </cell>
          <cell r="L436">
            <v>0</v>
          </cell>
        </row>
        <row r="437">
          <cell r="J437" t="str">
            <v>017.38300.0000.1080</v>
          </cell>
          <cell r="L437">
            <v>0</v>
          </cell>
        </row>
        <row r="438">
          <cell r="J438" t="str">
            <v>017.38400.0000.1080</v>
          </cell>
          <cell r="L438">
            <v>0</v>
          </cell>
        </row>
        <row r="439">
          <cell r="J439" t="str">
            <v>017..0000.1080</v>
          </cell>
          <cell r="L439">
            <v>0</v>
          </cell>
        </row>
        <row r="440">
          <cell r="J440" t="str">
            <v>018.37402.0000.1080</v>
          </cell>
          <cell r="L440">
            <v>0</v>
          </cell>
        </row>
        <row r="441">
          <cell r="J441" t="str">
            <v>018.37500.0000.1080</v>
          </cell>
          <cell r="L441">
            <v>0</v>
          </cell>
        </row>
        <row r="442">
          <cell r="J442" t="str">
            <v>018.37600.0000.1080</v>
          </cell>
          <cell r="L442">
            <v>36.090000000000003</v>
          </cell>
        </row>
        <row r="443">
          <cell r="J443" t="str">
            <v>018.37601.0000.1080</v>
          </cell>
          <cell r="L443">
            <v>203.46</v>
          </cell>
        </row>
        <row r="444">
          <cell r="J444" t="str">
            <v>018.37602.0000.1080</v>
          </cell>
          <cell r="L444">
            <v>0</v>
          </cell>
        </row>
        <row r="445">
          <cell r="J445" t="str">
            <v>018.37800.0000.1080</v>
          </cell>
          <cell r="L445">
            <v>0</v>
          </cell>
        </row>
        <row r="446">
          <cell r="J446" t="str">
            <v>018.37900.0000.1080</v>
          </cell>
          <cell r="L446">
            <v>0</v>
          </cell>
        </row>
        <row r="447">
          <cell r="J447" t="str">
            <v>018.38000.0000.1080</v>
          </cell>
          <cell r="L447">
            <v>0</v>
          </cell>
        </row>
        <row r="448">
          <cell r="J448" t="str">
            <v>018.38100.0000.1080</v>
          </cell>
          <cell r="L448">
            <v>0</v>
          </cell>
        </row>
        <row r="449">
          <cell r="J449" t="str">
            <v>018.38200.0000.1080</v>
          </cell>
          <cell r="L449">
            <v>196.14</v>
          </cell>
        </row>
        <row r="450">
          <cell r="J450" t="str">
            <v>018.38300.0000.1080</v>
          </cell>
          <cell r="L450">
            <v>0</v>
          </cell>
        </row>
        <row r="451">
          <cell r="J451" t="str">
            <v>018.38400.0000.1080</v>
          </cell>
          <cell r="L451">
            <v>0</v>
          </cell>
        </row>
        <row r="452">
          <cell r="J452" t="str">
            <v>018.39100.0000.1080</v>
          </cell>
          <cell r="L452">
            <v>0</v>
          </cell>
        </row>
        <row r="453">
          <cell r="J453" t="str">
            <v>018.39101.0000.1080</v>
          </cell>
          <cell r="L453">
            <v>0</v>
          </cell>
        </row>
        <row r="454">
          <cell r="J454" t="str">
            <v>018.39103.0000.1080</v>
          </cell>
          <cell r="L454">
            <v>0</v>
          </cell>
        </row>
        <row r="455">
          <cell r="J455" t="str">
            <v>018.39400.0000.1080</v>
          </cell>
          <cell r="L455">
            <v>0</v>
          </cell>
        </row>
        <row r="456">
          <cell r="J456" t="str">
            <v>018..0000.1080</v>
          </cell>
          <cell r="L456">
            <v>0</v>
          </cell>
        </row>
        <row r="457">
          <cell r="J457" t="str">
            <v>019.36510.0000.1080</v>
          </cell>
          <cell r="L457">
            <v>0</v>
          </cell>
        </row>
        <row r="458">
          <cell r="J458" t="str">
            <v>019.36520.0000.1080</v>
          </cell>
          <cell r="L458">
            <v>721.12</v>
          </cell>
        </row>
        <row r="459">
          <cell r="J459" t="str">
            <v>019.36600.0000.1080</v>
          </cell>
          <cell r="L459">
            <v>3.22</v>
          </cell>
        </row>
        <row r="460">
          <cell r="J460" t="str">
            <v>019.36602.0000.1080</v>
          </cell>
          <cell r="L460">
            <v>0</v>
          </cell>
        </row>
        <row r="461">
          <cell r="J461" t="str">
            <v>019.36603.0000.1080</v>
          </cell>
          <cell r="L461">
            <v>0</v>
          </cell>
        </row>
        <row r="462">
          <cell r="J462" t="str">
            <v>019.36700.0000.1080</v>
          </cell>
          <cell r="L462">
            <v>672.77</v>
          </cell>
        </row>
        <row r="463">
          <cell r="J463" t="str">
            <v>019.36701.0000.1080</v>
          </cell>
          <cell r="L463">
            <v>11399.31</v>
          </cell>
        </row>
        <row r="464">
          <cell r="J464" t="str">
            <v>019.36800.0000.1080</v>
          </cell>
          <cell r="L464">
            <v>0</v>
          </cell>
        </row>
        <row r="465">
          <cell r="J465" t="str">
            <v>019.36900.0000.1080</v>
          </cell>
          <cell r="L465">
            <v>357.52</v>
          </cell>
        </row>
        <row r="466">
          <cell r="J466" t="str">
            <v>019.36901.0000.1080</v>
          </cell>
          <cell r="L466">
            <v>0</v>
          </cell>
        </row>
        <row r="467">
          <cell r="J467" t="str">
            <v>019.37402.0000.1080</v>
          </cell>
          <cell r="L467">
            <v>697.63</v>
          </cell>
        </row>
        <row r="468">
          <cell r="J468" t="str">
            <v>019.37500.0000.1080</v>
          </cell>
          <cell r="L468">
            <v>32.89</v>
          </cell>
        </row>
        <row r="469">
          <cell r="J469" t="str">
            <v>019.37600.0000.1080</v>
          </cell>
          <cell r="L469">
            <v>2009.88</v>
          </cell>
        </row>
        <row r="470">
          <cell r="J470" t="str">
            <v>019.37601.0000.1080</v>
          </cell>
          <cell r="L470">
            <v>70.510000000000005</v>
          </cell>
        </row>
        <row r="471">
          <cell r="J471" t="str">
            <v>019.37602.0000.1080</v>
          </cell>
          <cell r="L471">
            <v>33.06</v>
          </cell>
        </row>
        <row r="472">
          <cell r="J472" t="str">
            <v>019.37800.0000.1080</v>
          </cell>
          <cell r="L472">
            <v>9.14</v>
          </cell>
        </row>
        <row r="473">
          <cell r="J473" t="str">
            <v>019.37900.0000.1080</v>
          </cell>
          <cell r="L473">
            <v>0</v>
          </cell>
        </row>
        <row r="474">
          <cell r="J474" t="str">
            <v>019.37901.0000.1080</v>
          </cell>
          <cell r="L474">
            <v>0</v>
          </cell>
        </row>
        <row r="475">
          <cell r="J475" t="str">
            <v>019.37902.0000.1080</v>
          </cell>
          <cell r="L475">
            <v>0</v>
          </cell>
        </row>
        <row r="476">
          <cell r="J476" t="str">
            <v>019.37904.0000.1080</v>
          </cell>
          <cell r="L476">
            <v>0</v>
          </cell>
        </row>
        <row r="477">
          <cell r="J477" t="str">
            <v>019.37905.0000.1080</v>
          </cell>
          <cell r="L477">
            <v>0</v>
          </cell>
        </row>
        <row r="478">
          <cell r="J478" t="str">
            <v>019.38000.0000.1080</v>
          </cell>
          <cell r="L478">
            <v>18.89</v>
          </cell>
        </row>
        <row r="479">
          <cell r="J479" t="str">
            <v>019.38100.0000.1080</v>
          </cell>
          <cell r="L479">
            <v>90.75</v>
          </cell>
        </row>
        <row r="480">
          <cell r="J480" t="str">
            <v>019.38200.0000.1080</v>
          </cell>
          <cell r="L480">
            <v>51.59</v>
          </cell>
        </row>
        <row r="481">
          <cell r="J481" t="str">
            <v>019.38300.0000.1080</v>
          </cell>
          <cell r="L481">
            <v>0</v>
          </cell>
        </row>
        <row r="482">
          <cell r="J482" t="str">
            <v>019.38500.0000.1080</v>
          </cell>
          <cell r="L482">
            <v>1879.11</v>
          </cell>
        </row>
        <row r="483">
          <cell r="J483" t="str">
            <v>019.39200.0000.1080</v>
          </cell>
          <cell r="L483">
            <v>0</v>
          </cell>
        </row>
        <row r="484">
          <cell r="J484" t="str">
            <v>019.39400.0000.1080</v>
          </cell>
          <cell r="L484">
            <v>331.48</v>
          </cell>
        </row>
        <row r="485">
          <cell r="J485" t="str">
            <v>019.39605.0000.1080</v>
          </cell>
          <cell r="L485">
            <v>150.33000000000001</v>
          </cell>
        </row>
        <row r="486">
          <cell r="J486" t="str">
            <v>019.39702.0000.1080</v>
          </cell>
          <cell r="L486">
            <v>0</v>
          </cell>
        </row>
        <row r="487">
          <cell r="J487" t="str">
            <v>019.39705.0000.1080</v>
          </cell>
          <cell r="L487">
            <v>0</v>
          </cell>
        </row>
        <row r="488">
          <cell r="J488" t="str">
            <v>019.39906.0000.1080</v>
          </cell>
          <cell r="L488">
            <v>21.83</v>
          </cell>
        </row>
        <row r="489">
          <cell r="J489" t="str">
            <v>019..0000.1080</v>
          </cell>
          <cell r="L489">
            <v>0</v>
          </cell>
        </row>
        <row r="490">
          <cell r="J490" t="str">
            <v>021.37401.0000.1080</v>
          </cell>
          <cell r="L490">
            <v>0</v>
          </cell>
        </row>
        <row r="491">
          <cell r="J491" t="str">
            <v>021.37402.0000.1080</v>
          </cell>
          <cell r="L491">
            <v>3.14</v>
          </cell>
        </row>
        <row r="492">
          <cell r="J492" t="str">
            <v>021.37500.0000.1080</v>
          </cell>
          <cell r="L492">
            <v>0</v>
          </cell>
        </row>
        <row r="493">
          <cell r="J493" t="str">
            <v>021.37501.0000.1080</v>
          </cell>
          <cell r="L493">
            <v>6.61</v>
          </cell>
        </row>
        <row r="494">
          <cell r="J494" t="str">
            <v>021.37503.0000.1080</v>
          </cell>
          <cell r="L494">
            <v>9.5500000000000007</v>
          </cell>
        </row>
        <row r="495">
          <cell r="J495" t="str">
            <v>021.37600.0000.1080</v>
          </cell>
          <cell r="L495">
            <v>763.14</v>
          </cell>
        </row>
        <row r="496">
          <cell r="J496" t="str">
            <v>021.37601.0000.1080</v>
          </cell>
          <cell r="L496">
            <v>2063.1799999999998</v>
          </cell>
        </row>
        <row r="497">
          <cell r="J497" t="str">
            <v>021.37602.0000.1080</v>
          </cell>
          <cell r="L497">
            <v>5464.93</v>
          </cell>
        </row>
        <row r="498">
          <cell r="J498" t="str">
            <v>021.37800.0000.1080</v>
          </cell>
          <cell r="L498">
            <v>1867.09</v>
          </cell>
        </row>
        <row r="499">
          <cell r="J499" t="str">
            <v>021.37900.0000.1080</v>
          </cell>
          <cell r="L499">
            <v>197.94</v>
          </cell>
        </row>
        <row r="500">
          <cell r="J500" t="str">
            <v>021.38000.0000.1080</v>
          </cell>
          <cell r="L500">
            <v>6799.78</v>
          </cell>
        </row>
        <row r="501">
          <cell r="J501" t="str">
            <v>021.38100.0000.1080</v>
          </cell>
          <cell r="L501">
            <v>7420.86</v>
          </cell>
        </row>
        <row r="502">
          <cell r="J502" t="str">
            <v>021.38200.0000.1080</v>
          </cell>
          <cell r="L502">
            <v>3738.71</v>
          </cell>
        </row>
        <row r="503">
          <cell r="J503" t="str">
            <v>021.38300.0000.1080</v>
          </cell>
          <cell r="L503">
            <v>2034.41</v>
          </cell>
        </row>
        <row r="504">
          <cell r="J504" t="str">
            <v>021.38400.0000.1080</v>
          </cell>
          <cell r="L504">
            <v>0</v>
          </cell>
        </row>
        <row r="505">
          <cell r="J505" t="str">
            <v>021.39100.0000.1080</v>
          </cell>
          <cell r="L505">
            <v>0</v>
          </cell>
        </row>
        <row r="506">
          <cell r="J506" t="str">
            <v>021.39101.0000.1080</v>
          </cell>
          <cell r="L506">
            <v>0</v>
          </cell>
        </row>
        <row r="507">
          <cell r="J507" t="str">
            <v>021.39103.0000.1080</v>
          </cell>
          <cell r="L507">
            <v>0</v>
          </cell>
        </row>
        <row r="508">
          <cell r="J508" t="str">
            <v>021.39400.0000.1080</v>
          </cell>
          <cell r="L508">
            <v>0</v>
          </cell>
        </row>
        <row r="509">
          <cell r="J509" t="str">
            <v>021..0000.1080</v>
          </cell>
          <cell r="L509">
            <v>0</v>
          </cell>
        </row>
        <row r="510">
          <cell r="J510" t="str">
            <v>022.37500.0000.1080</v>
          </cell>
          <cell r="L510">
            <v>0</v>
          </cell>
        </row>
        <row r="511">
          <cell r="J511" t="str">
            <v>022.37900.0000.1080</v>
          </cell>
          <cell r="L511">
            <v>178.06</v>
          </cell>
        </row>
        <row r="512">
          <cell r="J512" t="str">
            <v>022.38100.0000.1080</v>
          </cell>
          <cell r="L512">
            <v>0</v>
          </cell>
        </row>
        <row r="513">
          <cell r="J513" t="str">
            <v>022.38300.0000.1080</v>
          </cell>
          <cell r="L513">
            <v>0</v>
          </cell>
        </row>
        <row r="514">
          <cell r="J514" t="str">
            <v>022.38500.0000.1080</v>
          </cell>
          <cell r="L514">
            <v>123.58</v>
          </cell>
        </row>
        <row r="515">
          <cell r="J515" t="str">
            <v>022.39009.0000.1080</v>
          </cell>
          <cell r="L515">
            <v>711.61</v>
          </cell>
        </row>
        <row r="516">
          <cell r="J516" t="str">
            <v>022.39100.0000.1080</v>
          </cell>
          <cell r="L516">
            <v>160.75</v>
          </cell>
        </row>
        <row r="517">
          <cell r="J517" t="str">
            <v>022.39103.0000.1080</v>
          </cell>
          <cell r="L517">
            <v>0</v>
          </cell>
        </row>
        <row r="518">
          <cell r="J518" t="str">
            <v>022.39400.0000.1080</v>
          </cell>
          <cell r="L518">
            <v>0</v>
          </cell>
        </row>
        <row r="519">
          <cell r="J519" t="str">
            <v>022..0000.1080</v>
          </cell>
          <cell r="L519">
            <v>0</v>
          </cell>
        </row>
        <row r="520">
          <cell r="J520" t="str">
            <v>040..0000.1080</v>
          </cell>
          <cell r="L520">
            <v>0</v>
          </cell>
        </row>
        <row r="521">
          <cell r="J521" t="str">
            <v>009.30100.0000.1080</v>
          </cell>
          <cell r="L521">
            <v>0</v>
          </cell>
        </row>
        <row r="522">
          <cell r="J522" t="str">
            <v>009.30200.0000.1080</v>
          </cell>
          <cell r="L522">
            <v>0</v>
          </cell>
        </row>
        <row r="523">
          <cell r="J523" t="str">
            <v>009.32520.0000.1080</v>
          </cell>
          <cell r="L523">
            <v>0</v>
          </cell>
        </row>
        <row r="524">
          <cell r="J524" t="str">
            <v>009.32540.0000.1080</v>
          </cell>
          <cell r="L524">
            <v>0</v>
          </cell>
        </row>
        <row r="525">
          <cell r="J525" t="str">
            <v>009.33100.0000.1080</v>
          </cell>
          <cell r="L525">
            <v>0</v>
          </cell>
        </row>
        <row r="526">
          <cell r="J526" t="str">
            <v>009.33201.0000.1080</v>
          </cell>
          <cell r="L526">
            <v>0</v>
          </cell>
        </row>
        <row r="527">
          <cell r="J527" t="str">
            <v>009.33202.0000.1080</v>
          </cell>
          <cell r="L527">
            <v>0</v>
          </cell>
        </row>
        <row r="528">
          <cell r="J528" t="str">
            <v>009.33400.0000.1080</v>
          </cell>
          <cell r="L528">
            <v>0</v>
          </cell>
        </row>
        <row r="529">
          <cell r="J529" t="str">
            <v>009.33600.0000.1080</v>
          </cell>
          <cell r="L529">
            <v>0</v>
          </cell>
        </row>
        <row r="530">
          <cell r="J530" t="str">
            <v>009.35010.0000.1080</v>
          </cell>
          <cell r="L530">
            <v>0</v>
          </cell>
        </row>
        <row r="531">
          <cell r="J531" t="str">
            <v>009.35020.0000.1080</v>
          </cell>
          <cell r="L531">
            <v>3.59</v>
          </cell>
        </row>
        <row r="532">
          <cell r="J532" t="str">
            <v>009.35100.0000.1080</v>
          </cell>
          <cell r="L532">
            <v>16.649999999999999</v>
          </cell>
        </row>
        <row r="533">
          <cell r="J533" t="str">
            <v>009.35102.0000.1080</v>
          </cell>
          <cell r="L533">
            <v>257.02999999999997</v>
          </cell>
        </row>
        <row r="534">
          <cell r="J534" t="str">
            <v>009.35103.0000.1080</v>
          </cell>
          <cell r="L534">
            <v>37.21</v>
          </cell>
        </row>
        <row r="535">
          <cell r="J535" t="str">
            <v>009.35104.0000.1080</v>
          </cell>
          <cell r="L535">
            <v>232.49</v>
          </cell>
        </row>
        <row r="536">
          <cell r="J536" t="str">
            <v>009.35200.0000.1080</v>
          </cell>
          <cell r="L536">
            <v>222.47</v>
          </cell>
        </row>
        <row r="537">
          <cell r="J537" t="str">
            <v>009.35201.0000.1080</v>
          </cell>
          <cell r="L537">
            <v>4773.05</v>
          </cell>
        </row>
        <row r="538">
          <cell r="J538" t="str">
            <v>009.35202.0000.1080</v>
          </cell>
          <cell r="L538">
            <v>1201.33</v>
          </cell>
        </row>
        <row r="539">
          <cell r="J539" t="str">
            <v>009.35203.0000.1080</v>
          </cell>
          <cell r="L539">
            <v>423.69</v>
          </cell>
        </row>
        <row r="540">
          <cell r="J540" t="str">
            <v>009.35210.0000.1080</v>
          </cell>
          <cell r="L540">
            <v>0</v>
          </cell>
        </row>
        <row r="541">
          <cell r="J541" t="str">
            <v>009.35211.0000.1080</v>
          </cell>
          <cell r="L541">
            <v>83.29</v>
          </cell>
        </row>
        <row r="542">
          <cell r="J542" t="str">
            <v>009.35301.0000.1080</v>
          </cell>
          <cell r="L542">
            <v>0</v>
          </cell>
        </row>
        <row r="543">
          <cell r="J543" t="str">
            <v>009.35302.0000.1080</v>
          </cell>
          <cell r="L543">
            <v>235.64</v>
          </cell>
        </row>
        <row r="544">
          <cell r="J544" t="str">
            <v>009.35400.0000.1080</v>
          </cell>
          <cell r="L544">
            <v>688.03</v>
          </cell>
        </row>
        <row r="545">
          <cell r="J545" t="str">
            <v>009.35500.0000.1080</v>
          </cell>
          <cell r="L545">
            <v>495.86</v>
          </cell>
        </row>
        <row r="546">
          <cell r="J546" t="str">
            <v>009.35600.0000.1080</v>
          </cell>
          <cell r="L546">
            <v>0</v>
          </cell>
        </row>
        <row r="547">
          <cell r="J547" t="str">
            <v>009.36510.0000.1080</v>
          </cell>
          <cell r="L547">
            <v>0</v>
          </cell>
        </row>
        <row r="548">
          <cell r="J548" t="str">
            <v>009.36520.0000.1080</v>
          </cell>
          <cell r="L548">
            <v>602.38</v>
          </cell>
        </row>
        <row r="549">
          <cell r="J549" t="str">
            <v>009.36602.0000.1080</v>
          </cell>
          <cell r="L549">
            <v>251.42</v>
          </cell>
        </row>
        <row r="550">
          <cell r="J550" t="str">
            <v>009.36603.0000.1080</v>
          </cell>
          <cell r="L550">
            <v>80.12</v>
          </cell>
        </row>
        <row r="551">
          <cell r="J551" t="str">
            <v>009.36700.0000.1080</v>
          </cell>
          <cell r="L551">
            <v>426.79</v>
          </cell>
        </row>
        <row r="552">
          <cell r="J552" t="str">
            <v>009.36701.0000.1080</v>
          </cell>
          <cell r="L552">
            <v>22684.68</v>
          </cell>
        </row>
        <row r="553">
          <cell r="J553" t="str">
            <v>009.36900.0000.1080</v>
          </cell>
          <cell r="L553">
            <v>353.12</v>
          </cell>
        </row>
        <row r="554">
          <cell r="J554" t="str">
            <v>009.36901.0000.1080</v>
          </cell>
          <cell r="L554">
            <v>5256.1</v>
          </cell>
        </row>
        <row r="555">
          <cell r="J555" t="str">
            <v>009.37400.0000.1080</v>
          </cell>
          <cell r="L555">
            <v>0</v>
          </cell>
        </row>
        <row r="556">
          <cell r="J556" t="str">
            <v>009.37401.0000.1080</v>
          </cell>
          <cell r="L556">
            <v>0</v>
          </cell>
        </row>
        <row r="557">
          <cell r="J557" t="str">
            <v>009.37402.0000.1080</v>
          </cell>
          <cell r="L557">
            <v>205.45</v>
          </cell>
        </row>
        <row r="558">
          <cell r="J558" t="str">
            <v>009.37403.0000.1080</v>
          </cell>
          <cell r="L558">
            <v>0</v>
          </cell>
        </row>
        <row r="559">
          <cell r="J559" t="str">
            <v>009.37500.0000.1080</v>
          </cell>
          <cell r="L559">
            <v>858.82</v>
          </cell>
        </row>
        <row r="560">
          <cell r="J560" t="str">
            <v>009.37501.0000.1080</v>
          </cell>
          <cell r="L560">
            <v>171.76</v>
          </cell>
        </row>
        <row r="561">
          <cell r="J561" t="str">
            <v>009.37502.0000.1080</v>
          </cell>
          <cell r="L561">
            <v>75.709999999999994</v>
          </cell>
        </row>
        <row r="562">
          <cell r="J562" t="str">
            <v>009.37503.0000.1080</v>
          </cell>
          <cell r="L562">
            <v>6.51</v>
          </cell>
        </row>
        <row r="563">
          <cell r="J563" t="str">
            <v>009.37600.0000.1080</v>
          </cell>
          <cell r="L563">
            <v>17789.07</v>
          </cell>
        </row>
        <row r="564">
          <cell r="J564" t="str">
            <v>009.37601.0000.1080</v>
          </cell>
          <cell r="L564">
            <v>124179.56</v>
          </cell>
        </row>
        <row r="565">
          <cell r="J565" t="str">
            <v>009.37602.0000.1080</v>
          </cell>
          <cell r="L565">
            <v>43787.18</v>
          </cell>
        </row>
        <row r="566">
          <cell r="J566" t="str">
            <v>009.37800.0000.1080</v>
          </cell>
          <cell r="L566">
            <v>5179.07</v>
          </cell>
        </row>
        <row r="567">
          <cell r="J567" t="str">
            <v>009.37900.0000.1080</v>
          </cell>
          <cell r="L567">
            <v>2506.86</v>
          </cell>
        </row>
        <row r="568">
          <cell r="J568" t="str">
            <v>009.37903.0000.1080</v>
          </cell>
          <cell r="L568">
            <v>0</v>
          </cell>
        </row>
        <row r="569">
          <cell r="J569" t="str">
            <v>009.37905.0000.1080</v>
          </cell>
          <cell r="L569">
            <v>3504.22</v>
          </cell>
        </row>
        <row r="570">
          <cell r="J570" t="str">
            <v>009.38000.0000.1080</v>
          </cell>
          <cell r="L570">
            <v>369368.76</v>
          </cell>
        </row>
        <row r="571">
          <cell r="J571" t="str">
            <v>009.38100.0000.1080</v>
          </cell>
          <cell r="L571">
            <v>37983.480000000003</v>
          </cell>
        </row>
        <row r="572">
          <cell r="J572" t="str">
            <v>009.38200.0000.1080</v>
          </cell>
          <cell r="L572">
            <v>73905.14</v>
          </cell>
        </row>
        <row r="573">
          <cell r="J573" t="str">
            <v>009.38300.0000.1080</v>
          </cell>
          <cell r="L573">
            <v>11026.78</v>
          </cell>
        </row>
        <row r="574">
          <cell r="J574" t="str">
            <v>009.38400.0000.1080</v>
          </cell>
          <cell r="L574">
            <v>433.26</v>
          </cell>
        </row>
        <row r="575">
          <cell r="J575" t="str">
            <v>009.38500.0000.1080</v>
          </cell>
          <cell r="L575">
            <v>9494.69</v>
          </cell>
        </row>
        <row r="576">
          <cell r="J576" t="str">
            <v>009.38600.0000.1080</v>
          </cell>
          <cell r="L576">
            <v>14.23</v>
          </cell>
        </row>
        <row r="577">
          <cell r="J577" t="str">
            <v>009.38900.0000.1080</v>
          </cell>
          <cell r="L577">
            <v>0</v>
          </cell>
        </row>
        <row r="578">
          <cell r="J578" t="str">
            <v>009.39002.0000.1080</v>
          </cell>
          <cell r="L578">
            <v>321.83</v>
          </cell>
        </row>
        <row r="579">
          <cell r="J579" t="str">
            <v>009.39003.0000.1080</v>
          </cell>
          <cell r="L579">
            <v>1367.89</v>
          </cell>
        </row>
        <row r="580">
          <cell r="J580" t="str">
            <v>009.39004.0000.1080</v>
          </cell>
          <cell r="L580">
            <v>17.260000000000002</v>
          </cell>
        </row>
        <row r="581">
          <cell r="J581" t="str">
            <v>009.39009.0000.1080</v>
          </cell>
          <cell r="L581">
            <v>11592.49</v>
          </cell>
        </row>
        <row r="582">
          <cell r="J582" t="str">
            <v>009.39100.0000.1080</v>
          </cell>
          <cell r="L582">
            <v>12492.54</v>
          </cell>
        </row>
        <row r="583">
          <cell r="J583" t="str">
            <v>009.39103.0000.1080</v>
          </cell>
          <cell r="L583">
            <v>563.52</v>
          </cell>
        </row>
        <row r="584">
          <cell r="J584" t="str">
            <v>009.39200.0000.1080</v>
          </cell>
          <cell r="L584">
            <v>4924.07</v>
          </cell>
        </row>
        <row r="585">
          <cell r="J585" t="str">
            <v>009.39201.0000.1080</v>
          </cell>
          <cell r="L585">
            <v>0</v>
          </cell>
        </row>
        <row r="586">
          <cell r="J586" t="str">
            <v>009.39202.0000.1080</v>
          </cell>
          <cell r="L586">
            <v>758.49</v>
          </cell>
        </row>
        <row r="587">
          <cell r="J587" t="str">
            <v>009.39400.0000.1080</v>
          </cell>
          <cell r="L587">
            <v>5687.62</v>
          </cell>
        </row>
        <row r="588">
          <cell r="J588" t="str">
            <v>009.39603.0000.1080</v>
          </cell>
          <cell r="L588">
            <v>701.81</v>
          </cell>
        </row>
        <row r="589">
          <cell r="J589" t="str">
            <v>009.39604.0000.1080</v>
          </cell>
          <cell r="L589">
            <v>704.57</v>
          </cell>
        </row>
        <row r="590">
          <cell r="J590" t="str">
            <v>009.39605.0000.1080</v>
          </cell>
          <cell r="L590">
            <v>136.55000000000001</v>
          </cell>
        </row>
        <row r="591">
          <cell r="J591" t="str">
            <v>009.39700.0000.1080</v>
          </cell>
          <cell r="L591">
            <v>4790.6400000000003</v>
          </cell>
        </row>
        <row r="592">
          <cell r="J592" t="str">
            <v>009.39701.0000.1080</v>
          </cell>
          <cell r="L592">
            <v>0</v>
          </cell>
        </row>
        <row r="593">
          <cell r="J593" t="str">
            <v>009.39702.0000.1080</v>
          </cell>
          <cell r="L593">
            <v>181.47</v>
          </cell>
        </row>
        <row r="594">
          <cell r="J594" t="str">
            <v>009.39705.0000.1080</v>
          </cell>
          <cell r="L594">
            <v>1355.62</v>
          </cell>
        </row>
        <row r="595">
          <cell r="J595" t="str">
            <v>009.39800.0000.1080</v>
          </cell>
          <cell r="L595">
            <v>17474.310000000001</v>
          </cell>
        </row>
        <row r="596">
          <cell r="J596" t="str">
            <v>009.39901.0000.1080</v>
          </cell>
          <cell r="L596">
            <v>2095.75</v>
          </cell>
        </row>
        <row r="597">
          <cell r="J597" t="str">
            <v>009.39902.0000.1080</v>
          </cell>
          <cell r="L597">
            <v>240.44</v>
          </cell>
        </row>
        <row r="598">
          <cell r="J598" t="str">
            <v>009.39902.0000.1080</v>
          </cell>
          <cell r="L598">
            <v>0</v>
          </cell>
        </row>
        <row r="599">
          <cell r="J599" t="str">
            <v>009.39903.0000.1080</v>
          </cell>
          <cell r="L599">
            <v>6103.7</v>
          </cell>
        </row>
        <row r="600">
          <cell r="J600" t="str">
            <v>009.39905.0000.1080</v>
          </cell>
          <cell r="L600">
            <v>0</v>
          </cell>
        </row>
        <row r="601">
          <cell r="J601" t="str">
            <v>009.39906.0000.1080</v>
          </cell>
          <cell r="L601">
            <v>40017.879999999997</v>
          </cell>
        </row>
        <row r="602">
          <cell r="J602" t="str">
            <v>009.39907.0000.1080</v>
          </cell>
          <cell r="L602">
            <v>3209.77</v>
          </cell>
        </row>
        <row r="603">
          <cell r="J603" t="str">
            <v>009.39908.0000.1080</v>
          </cell>
          <cell r="L603">
            <v>17957.48</v>
          </cell>
        </row>
        <row r="604">
          <cell r="J604" t="str">
            <v>009..0000.1080</v>
          </cell>
          <cell r="L604">
            <v>0</v>
          </cell>
        </row>
        <row r="605">
          <cell r="J605" t="str">
            <v>049..0000.1080</v>
          </cell>
          <cell r="L605">
            <v>0</v>
          </cell>
        </row>
        <row r="606">
          <cell r="J606" t="str">
            <v>070.30200.0000.1080</v>
          </cell>
          <cell r="L606">
            <v>0</v>
          </cell>
        </row>
        <row r="607">
          <cell r="J607" t="str">
            <v>070.30300.0000.1080</v>
          </cell>
          <cell r="L607">
            <v>0</v>
          </cell>
        </row>
        <row r="608">
          <cell r="J608" t="str">
            <v>070.36520.0000.1080</v>
          </cell>
          <cell r="L608">
            <v>0</v>
          </cell>
        </row>
        <row r="609">
          <cell r="J609" t="str">
            <v>070.36603.0000.1080</v>
          </cell>
          <cell r="L609">
            <v>0</v>
          </cell>
        </row>
        <row r="610">
          <cell r="J610" t="str">
            <v>070.36700.0000.1080</v>
          </cell>
          <cell r="L610">
            <v>15.38</v>
          </cell>
        </row>
        <row r="611">
          <cell r="J611" t="str">
            <v>070.36701.0000.1080</v>
          </cell>
          <cell r="L611">
            <v>1229.82</v>
          </cell>
        </row>
        <row r="612">
          <cell r="J612" t="str">
            <v>070.36900.0000.1080</v>
          </cell>
          <cell r="L612">
            <v>123.32</v>
          </cell>
        </row>
        <row r="613">
          <cell r="J613" t="str">
            <v>070.37401.0000.1080</v>
          </cell>
          <cell r="L613">
            <v>0</v>
          </cell>
        </row>
        <row r="614">
          <cell r="J614" t="str">
            <v>070.37402.0000.1080</v>
          </cell>
          <cell r="L614">
            <v>0</v>
          </cell>
        </row>
        <row r="615">
          <cell r="J615" t="str">
            <v>070.37500.0000.1080</v>
          </cell>
          <cell r="L615">
            <v>7.28</v>
          </cell>
        </row>
        <row r="616">
          <cell r="J616" t="str">
            <v>070.37600.0000.1080</v>
          </cell>
          <cell r="L616">
            <v>218.21</v>
          </cell>
        </row>
        <row r="617">
          <cell r="J617" t="str">
            <v>070.37601.0000.1080</v>
          </cell>
          <cell r="L617">
            <v>1762.35</v>
          </cell>
        </row>
        <row r="618">
          <cell r="J618" t="str">
            <v>070.37602.0000.1080</v>
          </cell>
          <cell r="L618">
            <v>1185.1600000000001</v>
          </cell>
        </row>
        <row r="619">
          <cell r="J619" t="str">
            <v>070.37800.0000.1080</v>
          </cell>
          <cell r="L619">
            <v>119.38</v>
          </cell>
        </row>
        <row r="620">
          <cell r="J620" t="str">
            <v>070.37900.0000.1080</v>
          </cell>
          <cell r="L620">
            <v>48.7</v>
          </cell>
        </row>
        <row r="621">
          <cell r="J621" t="str">
            <v>070.37908.0000.1080</v>
          </cell>
          <cell r="L621">
            <v>0</v>
          </cell>
        </row>
        <row r="622">
          <cell r="J622" t="str">
            <v>070.38000.0000.1080</v>
          </cell>
          <cell r="L622">
            <v>6992.54</v>
          </cell>
        </row>
        <row r="623">
          <cell r="J623" t="str">
            <v>070.38100.0000.1080</v>
          </cell>
          <cell r="L623">
            <v>0</v>
          </cell>
        </row>
        <row r="624">
          <cell r="J624" t="str">
            <v>070.38200.0000.1080</v>
          </cell>
          <cell r="L624">
            <v>652.66999999999996</v>
          </cell>
        </row>
        <row r="625">
          <cell r="J625" t="str">
            <v>070.38300.0000.1080</v>
          </cell>
          <cell r="L625">
            <v>655.54</v>
          </cell>
        </row>
        <row r="626">
          <cell r="J626" t="str">
            <v>070.38400.0000.1080</v>
          </cell>
          <cell r="L626">
            <v>260.39</v>
          </cell>
        </row>
        <row r="627">
          <cell r="J627" t="str">
            <v>070.38500.0000.1080</v>
          </cell>
          <cell r="L627">
            <v>138.77000000000001</v>
          </cell>
        </row>
        <row r="628">
          <cell r="J628" t="str">
            <v>070.38900.0000.1080</v>
          </cell>
          <cell r="L628">
            <v>0</v>
          </cell>
        </row>
        <row r="629">
          <cell r="J629" t="str">
            <v>070.39000.0000.1080</v>
          </cell>
          <cell r="L629">
            <v>673.43</v>
          </cell>
        </row>
        <row r="630">
          <cell r="J630" t="str">
            <v>070.39009.0000.1080</v>
          </cell>
          <cell r="L630">
            <v>128.08000000000001</v>
          </cell>
        </row>
        <row r="631">
          <cell r="J631" t="str">
            <v>070.39100.0000.1080</v>
          </cell>
          <cell r="L631">
            <v>67.39</v>
          </cell>
        </row>
        <row r="632">
          <cell r="J632" t="str">
            <v>070.39103.0000.1080</v>
          </cell>
          <cell r="L632">
            <v>0</v>
          </cell>
        </row>
        <row r="633">
          <cell r="J633" t="str">
            <v>070.39200.0000.1080</v>
          </cell>
          <cell r="L633">
            <v>864.58</v>
          </cell>
        </row>
        <row r="634">
          <cell r="J634" t="str">
            <v>070.39300.0000.1080</v>
          </cell>
          <cell r="L634">
            <v>4.12</v>
          </cell>
        </row>
        <row r="635">
          <cell r="J635" t="str">
            <v>070.39400.0000.1080</v>
          </cell>
          <cell r="L635">
            <v>315.63</v>
          </cell>
        </row>
        <row r="636">
          <cell r="J636" t="str">
            <v>070.39500.0000.1080</v>
          </cell>
          <cell r="L636">
            <v>3.76</v>
          </cell>
        </row>
        <row r="637">
          <cell r="J637" t="str">
            <v>070.39600.0000.1080</v>
          </cell>
          <cell r="L637">
            <v>0</v>
          </cell>
        </row>
        <row r="638">
          <cell r="J638" t="str">
            <v>070.39603.0000.1080</v>
          </cell>
          <cell r="L638">
            <v>384.98</v>
          </cell>
        </row>
        <row r="639">
          <cell r="J639" t="str">
            <v>070.39700.0000.1080</v>
          </cell>
          <cell r="L639">
            <v>27.73</v>
          </cell>
        </row>
        <row r="640">
          <cell r="J640" t="str">
            <v>070.39701.0000.1080</v>
          </cell>
          <cell r="L640">
            <v>0</v>
          </cell>
        </row>
        <row r="641">
          <cell r="J641" t="str">
            <v>070.39702.0000.1080</v>
          </cell>
          <cell r="L641">
            <v>0</v>
          </cell>
        </row>
        <row r="642">
          <cell r="J642" t="str">
            <v>070.39705.0000.1080</v>
          </cell>
          <cell r="L642">
            <v>1.96</v>
          </cell>
        </row>
        <row r="643">
          <cell r="J643" t="str">
            <v>070.39800.0000.1080</v>
          </cell>
          <cell r="L643">
            <v>47.91</v>
          </cell>
        </row>
        <row r="644">
          <cell r="J644" t="str">
            <v>070.39900.0000.1080</v>
          </cell>
          <cell r="L644">
            <v>0</v>
          </cell>
        </row>
        <row r="645">
          <cell r="J645" t="str">
            <v>070.39906.0000.1080</v>
          </cell>
          <cell r="L645">
            <v>16.91</v>
          </cell>
        </row>
        <row r="646">
          <cell r="J646" t="str">
            <v>070..0000.1080</v>
          </cell>
          <cell r="L646">
            <v>0</v>
          </cell>
        </row>
        <row r="647">
          <cell r="J647" t="str">
            <v>071.30200.0000.1080</v>
          </cell>
          <cell r="L647">
            <v>0</v>
          </cell>
        </row>
        <row r="648">
          <cell r="J648" t="str">
            <v>071.30300.0000.1080</v>
          </cell>
          <cell r="L648">
            <v>0</v>
          </cell>
        </row>
        <row r="649">
          <cell r="J649" t="str">
            <v>071.36520.0000.1080</v>
          </cell>
          <cell r="L649">
            <v>0</v>
          </cell>
        </row>
        <row r="650">
          <cell r="J650" t="str">
            <v>071.36600.0000.1080</v>
          </cell>
          <cell r="L650">
            <v>2.4500000000000002</v>
          </cell>
        </row>
        <row r="651">
          <cell r="J651" t="str">
            <v>071.36603.0000.1080</v>
          </cell>
          <cell r="L651">
            <v>0</v>
          </cell>
        </row>
        <row r="652">
          <cell r="J652" t="str">
            <v>071.36700.0000.1080</v>
          </cell>
          <cell r="L652">
            <v>13.44</v>
          </cell>
        </row>
        <row r="653">
          <cell r="J653" t="str">
            <v>071.36701.0000.1080</v>
          </cell>
          <cell r="L653">
            <v>1398.37</v>
          </cell>
        </row>
        <row r="654">
          <cell r="J654" t="str">
            <v>071.36900.0000.1080</v>
          </cell>
          <cell r="L654">
            <v>92.89</v>
          </cell>
        </row>
        <row r="655">
          <cell r="J655" t="str">
            <v>071.37401.0000.1080</v>
          </cell>
          <cell r="L655">
            <v>0</v>
          </cell>
        </row>
        <row r="656">
          <cell r="J656" t="str">
            <v>071.37402.0000.1080</v>
          </cell>
          <cell r="L656">
            <v>0</v>
          </cell>
        </row>
        <row r="657">
          <cell r="J657" t="str">
            <v>071.37500.0000.1080</v>
          </cell>
          <cell r="L657">
            <v>0</v>
          </cell>
        </row>
        <row r="658">
          <cell r="J658" t="str">
            <v>071.37600.0000.1080</v>
          </cell>
          <cell r="L658">
            <v>69.86</v>
          </cell>
        </row>
        <row r="659">
          <cell r="J659" t="str">
            <v>071.37601.0000.1080</v>
          </cell>
          <cell r="L659">
            <v>584.1</v>
          </cell>
        </row>
        <row r="660">
          <cell r="J660" t="str">
            <v>071.37602.0000.1080</v>
          </cell>
          <cell r="L660">
            <v>1517.15</v>
          </cell>
        </row>
        <row r="661">
          <cell r="J661" t="str">
            <v>071.37800.0000.1080</v>
          </cell>
          <cell r="L661">
            <v>29.86</v>
          </cell>
        </row>
        <row r="662">
          <cell r="J662" t="str">
            <v>071.37900.0000.1080</v>
          </cell>
          <cell r="L662">
            <v>74.819999999999993</v>
          </cell>
        </row>
        <row r="663">
          <cell r="J663" t="str">
            <v>071.37908.0000.1080</v>
          </cell>
          <cell r="L663">
            <v>0</v>
          </cell>
        </row>
        <row r="664">
          <cell r="J664" t="str">
            <v>071.38000.0000.1080</v>
          </cell>
          <cell r="L664">
            <v>5392.92</v>
          </cell>
        </row>
        <row r="665">
          <cell r="J665" t="str">
            <v>071.38100.0000.1080</v>
          </cell>
          <cell r="L665">
            <v>0</v>
          </cell>
        </row>
        <row r="666">
          <cell r="J666" t="str">
            <v>071.38200.0000.1080</v>
          </cell>
          <cell r="L666">
            <v>712.47</v>
          </cell>
        </row>
        <row r="667">
          <cell r="J667" t="str">
            <v>071.38300.0000.1080</v>
          </cell>
          <cell r="L667">
            <v>409.86</v>
          </cell>
        </row>
        <row r="668">
          <cell r="J668" t="str">
            <v>071.38400.0000.1080</v>
          </cell>
          <cell r="L668">
            <v>167.75</v>
          </cell>
        </row>
        <row r="669">
          <cell r="J669" t="str">
            <v>071.38500.0000.1080</v>
          </cell>
          <cell r="L669">
            <v>27.46</v>
          </cell>
        </row>
        <row r="670">
          <cell r="J670" t="str">
            <v>071.39000.0000.1080</v>
          </cell>
          <cell r="L670">
            <v>29.15</v>
          </cell>
        </row>
        <row r="671">
          <cell r="J671" t="str">
            <v>071.39009.0000.1080</v>
          </cell>
          <cell r="L671">
            <v>54.35</v>
          </cell>
        </row>
        <row r="672">
          <cell r="J672" t="str">
            <v>071.39100.0000.1080</v>
          </cell>
          <cell r="L672">
            <v>103.55</v>
          </cell>
        </row>
        <row r="673">
          <cell r="J673" t="str">
            <v>071.39103.0000.1080</v>
          </cell>
          <cell r="L673">
            <v>0</v>
          </cell>
        </row>
        <row r="674">
          <cell r="J674" t="str">
            <v>071.39200.0000.1080</v>
          </cell>
          <cell r="L674">
            <v>915.23</v>
          </cell>
        </row>
        <row r="675">
          <cell r="J675" t="str">
            <v>071.39300.0000.1080</v>
          </cell>
          <cell r="L675">
            <v>5.38</v>
          </cell>
        </row>
        <row r="676">
          <cell r="J676" t="str">
            <v>071.39400.0000.1080</v>
          </cell>
          <cell r="L676">
            <v>268.82</v>
          </cell>
        </row>
        <row r="677">
          <cell r="J677" t="str">
            <v>071.39500.0000.1080</v>
          </cell>
          <cell r="L677">
            <v>2.75</v>
          </cell>
        </row>
        <row r="678">
          <cell r="J678" t="str">
            <v>071.39600.0000.1080</v>
          </cell>
          <cell r="L678">
            <v>117.83</v>
          </cell>
        </row>
        <row r="679">
          <cell r="J679" t="str">
            <v>071.39603.0000.1080</v>
          </cell>
          <cell r="L679">
            <v>678.75</v>
          </cell>
        </row>
        <row r="680">
          <cell r="J680" t="str">
            <v>071.39700.0000.1080</v>
          </cell>
          <cell r="L680">
            <v>10.84</v>
          </cell>
        </row>
        <row r="681">
          <cell r="J681" t="str">
            <v>071.39701.0000.1080</v>
          </cell>
          <cell r="L681">
            <v>16.53</v>
          </cell>
        </row>
        <row r="682">
          <cell r="J682" t="str">
            <v>071.39702.0000.1080</v>
          </cell>
          <cell r="L682">
            <v>2.59</v>
          </cell>
        </row>
        <row r="683">
          <cell r="J683" t="str">
            <v>071.39705.0000.1080</v>
          </cell>
          <cell r="L683">
            <v>4.71</v>
          </cell>
        </row>
        <row r="684">
          <cell r="J684" t="str">
            <v>071.39800.0000.1080</v>
          </cell>
          <cell r="L684">
            <v>243.6</v>
          </cell>
        </row>
        <row r="685">
          <cell r="J685" t="str">
            <v>071.39900.0000.1080</v>
          </cell>
          <cell r="L685">
            <v>0</v>
          </cell>
        </row>
        <row r="686">
          <cell r="J686" t="str">
            <v>071.39906.0000.1080</v>
          </cell>
          <cell r="L686">
            <v>26.36</v>
          </cell>
        </row>
        <row r="687">
          <cell r="J687" t="str">
            <v>071..0000.1080</v>
          </cell>
          <cell r="L687">
            <v>0</v>
          </cell>
        </row>
        <row r="688">
          <cell r="J688" t="str">
            <v>072.30100.0000.1080</v>
          </cell>
          <cell r="L688">
            <v>0</v>
          </cell>
        </row>
        <row r="689">
          <cell r="J689" t="str">
            <v>072.30200.0000.1080</v>
          </cell>
          <cell r="L689">
            <v>0</v>
          </cell>
        </row>
        <row r="690">
          <cell r="J690" t="str">
            <v>072.30300.0000.1080</v>
          </cell>
          <cell r="L690">
            <v>0</v>
          </cell>
        </row>
        <row r="691">
          <cell r="J691" t="str">
            <v>072.36520.0000.1080</v>
          </cell>
          <cell r="L691">
            <v>0</v>
          </cell>
        </row>
        <row r="692">
          <cell r="J692" t="str">
            <v>072.36600.0000.1080</v>
          </cell>
          <cell r="L692">
            <v>6.68</v>
          </cell>
        </row>
        <row r="693">
          <cell r="J693" t="str">
            <v>072.36603.0000.1080</v>
          </cell>
          <cell r="L693">
            <v>0</v>
          </cell>
        </row>
        <row r="694">
          <cell r="J694" t="str">
            <v>072.36700.0000.1080</v>
          </cell>
          <cell r="L694">
            <v>43.91</v>
          </cell>
        </row>
        <row r="695">
          <cell r="J695" t="str">
            <v>072.36701.0000.1080</v>
          </cell>
          <cell r="L695">
            <v>8576.0400000000009</v>
          </cell>
        </row>
        <row r="696">
          <cell r="J696" t="str">
            <v>072.36702.0000.1080</v>
          </cell>
          <cell r="L696">
            <v>31.6</v>
          </cell>
        </row>
        <row r="697">
          <cell r="J697" t="str">
            <v>072.36900.0000.1080</v>
          </cell>
          <cell r="L697">
            <v>984.35</v>
          </cell>
        </row>
        <row r="698">
          <cell r="J698" t="str">
            <v>072.37000.0000.1080</v>
          </cell>
          <cell r="L698">
            <v>18.3</v>
          </cell>
        </row>
        <row r="699">
          <cell r="J699" t="str">
            <v>072.37401.0000.1080</v>
          </cell>
          <cell r="L699">
            <v>0</v>
          </cell>
        </row>
        <row r="700">
          <cell r="J700" t="str">
            <v>072.37402.0000.1080</v>
          </cell>
          <cell r="L700">
            <v>0</v>
          </cell>
        </row>
        <row r="701">
          <cell r="J701" t="str">
            <v>072.37500.0000.1080</v>
          </cell>
          <cell r="L701">
            <v>43.84</v>
          </cell>
        </row>
        <row r="702">
          <cell r="J702" t="str">
            <v>072.37600.0000.1080</v>
          </cell>
          <cell r="L702">
            <v>1008.92</v>
          </cell>
        </row>
        <row r="703">
          <cell r="J703" t="str">
            <v>072.37601.0000.1080</v>
          </cell>
          <cell r="L703">
            <v>7804.32</v>
          </cell>
        </row>
        <row r="704">
          <cell r="J704" t="str">
            <v>072.37602.0000.1080</v>
          </cell>
          <cell r="L704">
            <v>7257.53</v>
          </cell>
        </row>
        <row r="705">
          <cell r="J705" t="str">
            <v>072.37800.0000.1080</v>
          </cell>
          <cell r="L705">
            <v>454.5</v>
          </cell>
        </row>
        <row r="706">
          <cell r="J706" t="str">
            <v>072.37900.0000.1080</v>
          </cell>
          <cell r="L706">
            <v>938.9</v>
          </cell>
        </row>
        <row r="707">
          <cell r="J707" t="str">
            <v>072.37908.0000.1080</v>
          </cell>
          <cell r="L707">
            <v>0</v>
          </cell>
        </row>
        <row r="708">
          <cell r="J708" t="str">
            <v>072.38000.0000.1080</v>
          </cell>
          <cell r="L708">
            <v>50644.7</v>
          </cell>
        </row>
        <row r="709">
          <cell r="J709" t="str">
            <v>072.38100.0000.1080</v>
          </cell>
          <cell r="L709">
            <v>0</v>
          </cell>
        </row>
        <row r="710">
          <cell r="J710" t="str">
            <v>072.38200.0000.1080</v>
          </cell>
          <cell r="L710">
            <v>5959.28</v>
          </cell>
        </row>
        <row r="711">
          <cell r="J711" t="str">
            <v>072.38300.0000.1080</v>
          </cell>
          <cell r="L711">
            <v>3053.26</v>
          </cell>
        </row>
        <row r="712">
          <cell r="J712" t="str">
            <v>072.38400.0000.1080</v>
          </cell>
          <cell r="L712">
            <v>1604</v>
          </cell>
        </row>
        <row r="713">
          <cell r="J713" t="str">
            <v>072.38500.0000.1080</v>
          </cell>
          <cell r="L713">
            <v>791.59</v>
          </cell>
        </row>
        <row r="714">
          <cell r="J714" t="str">
            <v>072.39000.0000.1080</v>
          </cell>
          <cell r="L714">
            <v>1093.52</v>
          </cell>
        </row>
        <row r="715">
          <cell r="J715" t="str">
            <v>072.39009.0000.1080</v>
          </cell>
          <cell r="L715">
            <v>87.37</v>
          </cell>
        </row>
        <row r="716">
          <cell r="J716" t="str">
            <v>072.39100.0000.1080</v>
          </cell>
          <cell r="L716">
            <v>546.44000000000005</v>
          </cell>
        </row>
        <row r="717">
          <cell r="J717" t="str">
            <v>072.39103.0000.1080</v>
          </cell>
          <cell r="L717">
            <v>0</v>
          </cell>
        </row>
        <row r="718">
          <cell r="J718" t="str">
            <v>072.39200.0000.1080</v>
          </cell>
          <cell r="L718">
            <v>4329.97</v>
          </cell>
        </row>
        <row r="719">
          <cell r="J719" t="str">
            <v>072.39300.0000.1080</v>
          </cell>
          <cell r="L719">
            <v>16.809999999999999</v>
          </cell>
        </row>
        <row r="720">
          <cell r="J720" t="str">
            <v>072.39400.0000.1080</v>
          </cell>
          <cell r="L720">
            <v>1797.36</v>
          </cell>
        </row>
        <row r="721">
          <cell r="J721" t="str">
            <v>072.39500.0000.1080</v>
          </cell>
          <cell r="L721">
            <v>32.380000000000003</v>
          </cell>
        </row>
        <row r="722">
          <cell r="J722" t="str">
            <v>072.39600.0000.1080</v>
          </cell>
          <cell r="L722">
            <v>345.44</v>
          </cell>
        </row>
        <row r="723">
          <cell r="J723" t="str">
            <v>072.39603.0000.1080</v>
          </cell>
          <cell r="L723">
            <v>1593.64</v>
          </cell>
        </row>
        <row r="724">
          <cell r="J724" t="str">
            <v>072.39604.0000.1080</v>
          </cell>
          <cell r="L724">
            <v>881.86</v>
          </cell>
        </row>
        <row r="725">
          <cell r="J725" t="str">
            <v>072.39700.0000.1080</v>
          </cell>
          <cell r="L725">
            <v>147.58000000000001</v>
          </cell>
        </row>
        <row r="726">
          <cell r="J726" t="str">
            <v>072.39701.0000.1080</v>
          </cell>
          <cell r="L726">
            <v>157.65</v>
          </cell>
        </row>
        <row r="727">
          <cell r="J727" t="str">
            <v>072.39702.0000.1080</v>
          </cell>
          <cell r="L727">
            <v>14.12</v>
          </cell>
        </row>
        <row r="728">
          <cell r="J728" t="str">
            <v>072.39705.0000.1080</v>
          </cell>
          <cell r="L728">
            <v>141.49</v>
          </cell>
        </row>
        <row r="729">
          <cell r="J729" t="str">
            <v>072.39800.0000.1080</v>
          </cell>
          <cell r="L729">
            <v>295.12</v>
          </cell>
        </row>
        <row r="730">
          <cell r="J730" t="str">
            <v>072.39900.0000.1080</v>
          </cell>
          <cell r="L730">
            <v>24.55</v>
          </cell>
        </row>
        <row r="731">
          <cell r="J731" t="str">
            <v>072.39906.0000.1080</v>
          </cell>
          <cell r="L731">
            <v>134.05000000000001</v>
          </cell>
        </row>
        <row r="732">
          <cell r="J732" t="str">
            <v>072..0000.1080</v>
          </cell>
          <cell r="L732">
            <v>0</v>
          </cell>
        </row>
        <row r="733">
          <cell r="J733" t="str">
            <v>088.39100.0000.1080</v>
          </cell>
          <cell r="L733">
            <v>621.25</v>
          </cell>
        </row>
        <row r="734">
          <cell r="J734" t="str">
            <v>088.39101.0000.1080</v>
          </cell>
          <cell r="L734">
            <v>0</v>
          </cell>
        </row>
        <row r="735">
          <cell r="J735" t="str">
            <v>088.39103.0000.1080</v>
          </cell>
          <cell r="L735">
            <v>0</v>
          </cell>
        </row>
        <row r="736">
          <cell r="J736" t="str">
            <v>088.39200.0000.1080</v>
          </cell>
          <cell r="L736">
            <v>0</v>
          </cell>
        </row>
        <row r="737">
          <cell r="J737" t="str">
            <v>088.39300.0000.1080</v>
          </cell>
          <cell r="L737">
            <v>0</v>
          </cell>
        </row>
        <row r="738">
          <cell r="J738" t="str">
            <v>088.39400.0000.1080</v>
          </cell>
          <cell r="L738">
            <v>249.82</v>
          </cell>
        </row>
        <row r="739">
          <cell r="J739" t="str">
            <v>088.39500.0000.1080</v>
          </cell>
          <cell r="L739">
            <v>0</v>
          </cell>
        </row>
        <row r="740">
          <cell r="J740" t="str">
            <v>088.39600.0000.1080</v>
          </cell>
          <cell r="L740">
            <v>0</v>
          </cell>
        </row>
        <row r="741">
          <cell r="J741" t="str">
            <v>088.39700.0000.1080</v>
          </cell>
          <cell r="L741">
            <v>0</v>
          </cell>
        </row>
        <row r="742">
          <cell r="J742" t="str">
            <v>088.39701.0000.1080</v>
          </cell>
          <cell r="L742">
            <v>17.18</v>
          </cell>
        </row>
        <row r="743">
          <cell r="J743" t="str">
            <v>088.39702.0000.1080</v>
          </cell>
          <cell r="L743">
            <v>0</v>
          </cell>
        </row>
        <row r="744">
          <cell r="J744" t="str">
            <v>088.39800.0000.1080</v>
          </cell>
          <cell r="L744">
            <v>0</v>
          </cell>
        </row>
        <row r="745">
          <cell r="J745" t="str">
            <v>088.39906.0000.1080</v>
          </cell>
          <cell r="L745">
            <v>0</v>
          </cell>
        </row>
        <row r="746">
          <cell r="J746" t="str">
            <v>088.39907.0000.1080</v>
          </cell>
          <cell r="L746">
            <v>0</v>
          </cell>
        </row>
        <row r="747">
          <cell r="J747" t="str">
            <v>088..0000.1080</v>
          </cell>
          <cell r="L747">
            <v>0</v>
          </cell>
        </row>
        <row r="748">
          <cell r="J748" t="str">
            <v>089.39100.0000.1080</v>
          </cell>
          <cell r="L748">
            <v>0</v>
          </cell>
        </row>
        <row r="749">
          <cell r="J749" t="str">
            <v>089.39101.0000.1080</v>
          </cell>
          <cell r="L749">
            <v>0</v>
          </cell>
        </row>
        <row r="750">
          <cell r="J750" t="str">
            <v>089.39103.0000.1080</v>
          </cell>
          <cell r="L750">
            <v>0</v>
          </cell>
        </row>
        <row r="751">
          <cell r="J751" t="str">
            <v>089.39300.0000.1080</v>
          </cell>
          <cell r="L751">
            <v>0</v>
          </cell>
        </row>
        <row r="752">
          <cell r="J752" t="str">
            <v>089.39400.0000.1080</v>
          </cell>
          <cell r="L752">
            <v>0</v>
          </cell>
        </row>
        <row r="753">
          <cell r="J753" t="str">
            <v>089.39700.0000.1080</v>
          </cell>
          <cell r="L753">
            <v>0</v>
          </cell>
        </row>
        <row r="754">
          <cell r="J754" t="str">
            <v>089.39701.0000.1080</v>
          </cell>
          <cell r="L754">
            <v>0</v>
          </cell>
        </row>
        <row r="755">
          <cell r="J755" t="str">
            <v>089.39702.0000.1080</v>
          </cell>
          <cell r="L755">
            <v>0</v>
          </cell>
        </row>
        <row r="756">
          <cell r="J756" t="str">
            <v>089.39800.0000.1080</v>
          </cell>
          <cell r="L756">
            <v>0</v>
          </cell>
        </row>
        <row r="757">
          <cell r="J757" t="str">
            <v>089..0000.1080</v>
          </cell>
          <cell r="L757">
            <v>0</v>
          </cell>
        </row>
        <row r="758">
          <cell r="J758" t="str">
            <v>090.39100.0000.1080</v>
          </cell>
          <cell r="L758">
            <v>0</v>
          </cell>
        </row>
        <row r="759">
          <cell r="J759" t="str">
            <v>090.39101.0000.1080</v>
          </cell>
          <cell r="L759">
            <v>7.82</v>
          </cell>
        </row>
        <row r="760">
          <cell r="J760" t="str">
            <v>090.39103.0000.1080</v>
          </cell>
          <cell r="L760">
            <v>8.56</v>
          </cell>
        </row>
        <row r="761">
          <cell r="J761" t="str">
            <v>090.39300.0000.1080</v>
          </cell>
          <cell r="L761">
            <v>0</v>
          </cell>
        </row>
        <row r="762">
          <cell r="J762" t="str">
            <v>090.39400.0000.1080</v>
          </cell>
          <cell r="L762">
            <v>0</v>
          </cell>
        </row>
        <row r="763">
          <cell r="J763" t="str">
            <v>090.39500.0000.1080</v>
          </cell>
          <cell r="L763">
            <v>0</v>
          </cell>
        </row>
        <row r="764">
          <cell r="J764" t="str">
            <v>090.39700.0000.1080</v>
          </cell>
          <cell r="L764">
            <v>0</v>
          </cell>
        </row>
        <row r="765">
          <cell r="J765" t="str">
            <v>090.39701.0000.1080</v>
          </cell>
          <cell r="L765">
            <v>0</v>
          </cell>
        </row>
        <row r="766">
          <cell r="J766" t="str">
            <v>090.39702.0000.1080</v>
          </cell>
          <cell r="L766">
            <v>0</v>
          </cell>
        </row>
        <row r="767">
          <cell r="J767" t="str">
            <v>090.39800.0000.1080</v>
          </cell>
          <cell r="L767">
            <v>0</v>
          </cell>
        </row>
        <row r="768">
          <cell r="J768" t="str">
            <v>090.39906.0000.1080</v>
          </cell>
          <cell r="L768">
            <v>0</v>
          </cell>
        </row>
        <row r="769">
          <cell r="J769" t="str">
            <v>090..0000.1080</v>
          </cell>
          <cell r="L769">
            <v>0</v>
          </cell>
        </row>
        <row r="770">
          <cell r="J770" t="str">
            <v>091.30100.0000.1080</v>
          </cell>
          <cell r="L770">
            <v>0</v>
          </cell>
        </row>
        <row r="771">
          <cell r="J771" t="str">
            <v>091.30300.0000.1080</v>
          </cell>
          <cell r="L771">
            <v>277.39</v>
          </cell>
        </row>
        <row r="772">
          <cell r="J772" t="str">
            <v>091.37600.0000.1080</v>
          </cell>
          <cell r="L772">
            <v>0</v>
          </cell>
        </row>
        <row r="773">
          <cell r="J773" t="str">
            <v>091.37601.0000.1080</v>
          </cell>
          <cell r="L773">
            <v>0</v>
          </cell>
        </row>
        <row r="774">
          <cell r="J774" t="str">
            <v>091.37602.0000.1080</v>
          </cell>
          <cell r="L774">
            <v>0</v>
          </cell>
        </row>
        <row r="775">
          <cell r="J775" t="str">
            <v>091.39001.0000.1080</v>
          </cell>
          <cell r="L775">
            <v>376.61</v>
          </cell>
        </row>
        <row r="776">
          <cell r="J776" t="str">
            <v>091.39004.0000.1080</v>
          </cell>
          <cell r="L776">
            <v>0</v>
          </cell>
        </row>
        <row r="777">
          <cell r="J777" t="str">
            <v>091.39009.0000.1080</v>
          </cell>
          <cell r="L777">
            <v>0</v>
          </cell>
        </row>
        <row r="778">
          <cell r="J778" t="str">
            <v>091.39100.0000.1080</v>
          </cell>
          <cell r="L778">
            <v>6034.83</v>
          </cell>
        </row>
        <row r="779">
          <cell r="J779" t="str">
            <v>091.39101.0000.1080</v>
          </cell>
          <cell r="L779">
            <v>0</v>
          </cell>
        </row>
        <row r="780">
          <cell r="J780" t="str">
            <v>091.39103.0000.1080</v>
          </cell>
          <cell r="L780">
            <v>294.62</v>
          </cell>
        </row>
        <row r="781">
          <cell r="J781" t="str">
            <v>091.39200.0000.1080</v>
          </cell>
          <cell r="L781">
            <v>0</v>
          </cell>
        </row>
        <row r="782">
          <cell r="J782" t="str">
            <v>091.39300.0000.1080</v>
          </cell>
          <cell r="L782">
            <v>63.74</v>
          </cell>
        </row>
        <row r="783">
          <cell r="J783" t="str">
            <v>091.39400.0000.1080</v>
          </cell>
          <cell r="L783">
            <v>471</v>
          </cell>
        </row>
        <row r="784">
          <cell r="J784" t="str">
            <v>091.39500.0000.1080</v>
          </cell>
          <cell r="L784">
            <v>0</v>
          </cell>
        </row>
        <row r="785">
          <cell r="J785" t="str">
            <v>091.39600.0000.1080</v>
          </cell>
          <cell r="L785">
            <v>78.67</v>
          </cell>
        </row>
        <row r="786">
          <cell r="J786" t="str">
            <v>091.39700.0000.1080</v>
          </cell>
          <cell r="L786">
            <v>1420.33</v>
          </cell>
        </row>
        <row r="787">
          <cell r="J787" t="str">
            <v>091.39701.0000.1080</v>
          </cell>
          <cell r="L787">
            <v>0</v>
          </cell>
        </row>
        <row r="788">
          <cell r="J788" t="str">
            <v>091.39702.0000.1080</v>
          </cell>
          <cell r="L788">
            <v>0</v>
          </cell>
        </row>
        <row r="789">
          <cell r="J789" t="str">
            <v>091.39800.0000.1080</v>
          </cell>
          <cell r="L789">
            <v>1559.2</v>
          </cell>
        </row>
        <row r="790">
          <cell r="J790" t="str">
            <v>091.39900.0000.1080</v>
          </cell>
          <cell r="L790">
            <v>0</v>
          </cell>
        </row>
        <row r="791">
          <cell r="J791" t="str">
            <v>091.39900.0000.1080</v>
          </cell>
          <cell r="L791">
            <v>1283.22</v>
          </cell>
        </row>
        <row r="792">
          <cell r="J792" t="str">
            <v>091.39901.0000.1080</v>
          </cell>
          <cell r="L792">
            <v>853.38</v>
          </cell>
        </row>
        <row r="793">
          <cell r="J793" t="str">
            <v>091.39902.0000.1080</v>
          </cell>
          <cell r="L793">
            <v>0</v>
          </cell>
        </row>
        <row r="794">
          <cell r="J794" t="str">
            <v>091.39903.0000.1080</v>
          </cell>
          <cell r="L794">
            <v>2500.33</v>
          </cell>
        </row>
        <row r="795">
          <cell r="J795" t="str">
            <v>091.39906.0000.1080</v>
          </cell>
          <cell r="L795">
            <v>17053.439999999999</v>
          </cell>
        </row>
        <row r="796">
          <cell r="J796" t="str">
            <v>091.39907.0000.1080</v>
          </cell>
          <cell r="L796">
            <v>0</v>
          </cell>
        </row>
        <row r="797">
          <cell r="J797" t="str">
            <v>091.39907.0000.1080</v>
          </cell>
          <cell r="L797">
            <v>0</v>
          </cell>
        </row>
        <row r="798">
          <cell r="J798" t="str">
            <v>091.39908.0000.1080</v>
          </cell>
          <cell r="L798">
            <v>0</v>
          </cell>
        </row>
        <row r="799">
          <cell r="J799" t="str">
            <v>091..0000.1080</v>
          </cell>
          <cell r="L799">
            <v>0</v>
          </cell>
        </row>
        <row r="800">
          <cell r="J800" t="str">
            <v>092.30100.0000.1080</v>
          </cell>
          <cell r="L800">
            <v>0</v>
          </cell>
        </row>
        <row r="801">
          <cell r="J801" t="str">
            <v>092.30200.0000.1080</v>
          </cell>
          <cell r="L801">
            <v>502.24</v>
          </cell>
        </row>
        <row r="802">
          <cell r="J802" t="str">
            <v>092.30300.0000.1080</v>
          </cell>
          <cell r="L802">
            <v>4.42</v>
          </cell>
        </row>
        <row r="803">
          <cell r="J803" t="str">
            <v>092.30400.0000.1080</v>
          </cell>
          <cell r="L803">
            <v>0</v>
          </cell>
        </row>
        <row r="804">
          <cell r="J804" t="str">
            <v>092.30500.0000.1080</v>
          </cell>
          <cell r="L804">
            <v>0</v>
          </cell>
        </row>
        <row r="805">
          <cell r="J805" t="str">
            <v>092.31100.0000.1080</v>
          </cell>
          <cell r="L805">
            <v>0</v>
          </cell>
        </row>
        <row r="806">
          <cell r="J806" t="str">
            <v>092.31900.0000.1080</v>
          </cell>
          <cell r="L806">
            <v>0</v>
          </cell>
        </row>
        <row r="807">
          <cell r="J807" t="str">
            <v>092.36500.0000.1080</v>
          </cell>
          <cell r="L807">
            <v>0</v>
          </cell>
        </row>
        <row r="808">
          <cell r="J808" t="str">
            <v>092.36520.0000.1080</v>
          </cell>
          <cell r="L808">
            <v>73.27</v>
          </cell>
        </row>
        <row r="809">
          <cell r="J809" t="str">
            <v>092.36600.0000.1080</v>
          </cell>
          <cell r="L809">
            <v>0</v>
          </cell>
        </row>
        <row r="810">
          <cell r="J810" t="str">
            <v>092.36601.0000.1080</v>
          </cell>
          <cell r="L810">
            <v>0</v>
          </cell>
        </row>
        <row r="811">
          <cell r="J811" t="str">
            <v>092.36602.0000.1080</v>
          </cell>
          <cell r="L811">
            <v>0</v>
          </cell>
        </row>
        <row r="812">
          <cell r="J812" t="str">
            <v>092.36700.0000.1080</v>
          </cell>
          <cell r="L812">
            <v>0</v>
          </cell>
        </row>
        <row r="813">
          <cell r="J813" t="str">
            <v>092.36701.0000.1080</v>
          </cell>
          <cell r="L813">
            <v>4116.87</v>
          </cell>
        </row>
        <row r="814">
          <cell r="J814" t="str">
            <v>092.36900.0000.1080</v>
          </cell>
          <cell r="L814">
            <v>321.22000000000003</v>
          </cell>
        </row>
        <row r="815">
          <cell r="J815" t="str">
            <v>092.37400.0000.1080</v>
          </cell>
          <cell r="L815">
            <v>0</v>
          </cell>
        </row>
        <row r="816">
          <cell r="J816" t="str">
            <v>092.37402.0000.1080</v>
          </cell>
          <cell r="L816">
            <v>0</v>
          </cell>
        </row>
        <row r="817">
          <cell r="J817" t="str">
            <v>092.37500.0000.1080</v>
          </cell>
          <cell r="L817">
            <v>11.25</v>
          </cell>
        </row>
        <row r="818">
          <cell r="J818" t="str">
            <v>092.37501.0000.1080</v>
          </cell>
          <cell r="L818">
            <v>0</v>
          </cell>
        </row>
        <row r="819">
          <cell r="J819" t="str">
            <v>092.37600.0000.1080</v>
          </cell>
          <cell r="L819">
            <v>767.42</v>
          </cell>
        </row>
        <row r="820">
          <cell r="J820" t="str">
            <v>092.37601.0000.1080</v>
          </cell>
          <cell r="L820">
            <v>16542.61</v>
          </cell>
        </row>
        <row r="821">
          <cell r="J821" t="str">
            <v>092.37602.0000.1080</v>
          </cell>
          <cell r="L821">
            <v>17048.71</v>
          </cell>
        </row>
        <row r="822">
          <cell r="J822" t="str">
            <v>092.37800.0000.1080</v>
          </cell>
          <cell r="L822">
            <v>3057.92</v>
          </cell>
        </row>
        <row r="823">
          <cell r="J823" t="str">
            <v>092.37900.0000.1080</v>
          </cell>
          <cell r="L823">
            <v>276</v>
          </cell>
        </row>
        <row r="824">
          <cell r="J824" t="str">
            <v>092.37903.0000.1080</v>
          </cell>
          <cell r="L824">
            <v>0</v>
          </cell>
        </row>
        <row r="825">
          <cell r="J825" t="str">
            <v>092.38000.0000.1080</v>
          </cell>
          <cell r="L825">
            <v>38825.64</v>
          </cell>
        </row>
        <row r="826">
          <cell r="J826" t="str">
            <v>092.38100.0000.1080</v>
          </cell>
          <cell r="L826">
            <v>5610.13</v>
          </cell>
        </row>
        <row r="827">
          <cell r="J827" t="str">
            <v>092.38200.0000.1080</v>
          </cell>
          <cell r="L827">
            <v>20661.11</v>
          </cell>
        </row>
        <row r="828">
          <cell r="J828" t="str">
            <v>092.38300.0000.1080</v>
          </cell>
          <cell r="L828">
            <v>2110.02</v>
          </cell>
        </row>
        <row r="829">
          <cell r="J829" t="str">
            <v>092.38500.0000.1080</v>
          </cell>
          <cell r="L829">
            <v>800.22</v>
          </cell>
        </row>
        <row r="830">
          <cell r="J830" t="str">
            <v>092.38600.0000.1080</v>
          </cell>
          <cell r="L830">
            <v>0</v>
          </cell>
        </row>
        <row r="831">
          <cell r="J831" t="str">
            <v>092.38700.0000.1080</v>
          </cell>
          <cell r="L831">
            <v>108.79</v>
          </cell>
        </row>
        <row r="832">
          <cell r="J832" t="str">
            <v>092.38900.0000.1080</v>
          </cell>
          <cell r="L832">
            <v>0</v>
          </cell>
        </row>
        <row r="833">
          <cell r="J833" t="str">
            <v>092.39000.0000.1080</v>
          </cell>
          <cell r="L833">
            <v>2154.59</v>
          </cell>
        </row>
        <row r="834">
          <cell r="J834" t="str">
            <v>092.39001.0000.1080</v>
          </cell>
          <cell r="L834">
            <v>0</v>
          </cell>
        </row>
        <row r="835">
          <cell r="J835" t="str">
            <v>092.39003.0000.1080</v>
          </cell>
          <cell r="L835">
            <v>0</v>
          </cell>
        </row>
        <row r="836">
          <cell r="J836" t="str">
            <v>092.39100.0000.1080</v>
          </cell>
          <cell r="L836">
            <v>348.52</v>
          </cell>
        </row>
        <row r="837">
          <cell r="J837" t="str">
            <v>092.39200.0000.1080</v>
          </cell>
          <cell r="L837">
            <v>337.49</v>
          </cell>
        </row>
        <row r="838">
          <cell r="J838" t="str">
            <v>092.39300.0000.1080</v>
          </cell>
          <cell r="L838">
            <v>27.52</v>
          </cell>
        </row>
        <row r="839">
          <cell r="J839" t="str">
            <v>092.39400.0000.1080</v>
          </cell>
          <cell r="L839">
            <v>1320.09</v>
          </cell>
        </row>
        <row r="840">
          <cell r="J840" t="str">
            <v>092.39500.0000.1080</v>
          </cell>
          <cell r="L840">
            <v>0</v>
          </cell>
        </row>
        <row r="841">
          <cell r="J841" t="str">
            <v>092.39600.0000.1080</v>
          </cell>
          <cell r="L841">
            <v>343.79</v>
          </cell>
        </row>
        <row r="842">
          <cell r="J842" t="str">
            <v>092.39603.0000.1080</v>
          </cell>
          <cell r="L842">
            <v>110.03</v>
          </cell>
        </row>
        <row r="843">
          <cell r="J843" t="str">
            <v>092.39604.0000.1080</v>
          </cell>
          <cell r="L843">
            <v>1127.43</v>
          </cell>
        </row>
        <row r="844">
          <cell r="J844" t="str">
            <v>092.39605.0000.1080</v>
          </cell>
          <cell r="L844">
            <v>67.41</v>
          </cell>
        </row>
        <row r="845">
          <cell r="J845" t="str">
            <v>092.39700.0000.1080</v>
          </cell>
          <cell r="L845">
            <v>168.67</v>
          </cell>
        </row>
        <row r="846">
          <cell r="J846" t="str">
            <v>092.39701.0000.1080</v>
          </cell>
          <cell r="L846">
            <v>141.66999999999999</v>
          </cell>
        </row>
        <row r="847">
          <cell r="J847" t="str">
            <v>092.39800.0000.1080</v>
          </cell>
          <cell r="L847">
            <v>271.86</v>
          </cell>
        </row>
        <row r="848">
          <cell r="J848" t="str">
            <v>092.39906.0000.1080</v>
          </cell>
          <cell r="L848">
            <v>2744.74</v>
          </cell>
        </row>
        <row r="849">
          <cell r="J849" t="str">
            <v>092.39907.0000.1080</v>
          </cell>
          <cell r="L849">
            <v>888.48</v>
          </cell>
        </row>
        <row r="850">
          <cell r="J850" t="str">
            <v>092..0000.1080</v>
          </cell>
          <cell r="L850">
            <v>0</v>
          </cell>
        </row>
        <row r="851">
          <cell r="J851" t="str">
            <v>093.30100.0000.1080</v>
          </cell>
          <cell r="L851">
            <v>0</v>
          </cell>
        </row>
        <row r="852">
          <cell r="J852" t="str">
            <v>093.30200.0000.1080</v>
          </cell>
          <cell r="L852">
            <v>1005.35</v>
          </cell>
        </row>
        <row r="853">
          <cell r="J853" t="str">
            <v>093.30300.0000.1080</v>
          </cell>
          <cell r="L853">
            <v>0</v>
          </cell>
        </row>
        <row r="854">
          <cell r="J854" t="str">
            <v>093.30400.0000.1080</v>
          </cell>
          <cell r="L854">
            <v>0</v>
          </cell>
        </row>
        <row r="855">
          <cell r="J855" t="str">
            <v>093.30500.0000.1080</v>
          </cell>
          <cell r="L855">
            <v>0</v>
          </cell>
        </row>
        <row r="856">
          <cell r="J856" t="str">
            <v>093.31900.0000.1080</v>
          </cell>
          <cell r="L856">
            <v>0</v>
          </cell>
        </row>
        <row r="857">
          <cell r="J857" t="str">
            <v>093.36510.0000.1080</v>
          </cell>
          <cell r="L857">
            <v>0</v>
          </cell>
        </row>
        <row r="858">
          <cell r="J858" t="str">
            <v>093.36520.0000.1080</v>
          </cell>
          <cell r="L858">
            <v>695.03</v>
          </cell>
        </row>
        <row r="859">
          <cell r="J859" t="str">
            <v>093.36600.0000.1080</v>
          </cell>
          <cell r="L859">
            <v>7.75</v>
          </cell>
        </row>
        <row r="860">
          <cell r="J860" t="str">
            <v>093.36601.0000.1080</v>
          </cell>
          <cell r="L860">
            <v>0</v>
          </cell>
        </row>
        <row r="861">
          <cell r="J861" t="str">
            <v>093.36602.0000.1080</v>
          </cell>
          <cell r="L861">
            <v>0</v>
          </cell>
        </row>
        <row r="862">
          <cell r="J862" t="str">
            <v>093.36700.0000.1080</v>
          </cell>
          <cell r="L862">
            <v>0</v>
          </cell>
        </row>
        <row r="863">
          <cell r="J863" t="str">
            <v>093.36701.0000.1080</v>
          </cell>
          <cell r="L863">
            <v>28401.79</v>
          </cell>
        </row>
        <row r="864">
          <cell r="J864" t="str">
            <v>093.36900.0000.1080</v>
          </cell>
          <cell r="L864">
            <v>4901.1499999999996</v>
          </cell>
        </row>
        <row r="865">
          <cell r="J865" t="str">
            <v>093.37400.0000.1080</v>
          </cell>
          <cell r="L865">
            <v>0</v>
          </cell>
        </row>
        <row r="866">
          <cell r="J866" t="str">
            <v>093.37402.0000.1080</v>
          </cell>
          <cell r="L866">
            <v>0</v>
          </cell>
        </row>
        <row r="867">
          <cell r="J867" t="str">
            <v>093.37500.0000.1080</v>
          </cell>
          <cell r="L867">
            <v>1281.17</v>
          </cell>
        </row>
        <row r="868">
          <cell r="J868" t="str">
            <v>093.37501.0000.1080</v>
          </cell>
          <cell r="L868">
            <v>0</v>
          </cell>
        </row>
        <row r="869">
          <cell r="J869" t="str">
            <v>093.37600.0000.1080</v>
          </cell>
          <cell r="L869">
            <v>3338.03</v>
          </cell>
        </row>
        <row r="870">
          <cell r="J870" t="str">
            <v>093.37601.0000.1080</v>
          </cell>
          <cell r="L870">
            <v>91384.45</v>
          </cell>
        </row>
        <row r="871">
          <cell r="J871" t="str">
            <v>093.37602.0000.1080</v>
          </cell>
          <cell r="L871">
            <v>254987.22</v>
          </cell>
        </row>
        <row r="872">
          <cell r="J872" t="str">
            <v>093.37800.0000.1080</v>
          </cell>
          <cell r="L872">
            <v>18128.2</v>
          </cell>
        </row>
        <row r="873">
          <cell r="J873" t="str">
            <v>093.37900.0000.1080</v>
          </cell>
          <cell r="L873">
            <v>5084.1099999999997</v>
          </cell>
        </row>
        <row r="874">
          <cell r="J874" t="str">
            <v>093.37903.0000.1080</v>
          </cell>
          <cell r="L874">
            <v>0</v>
          </cell>
        </row>
        <row r="875">
          <cell r="J875" t="str">
            <v>093.37905.0000.1080</v>
          </cell>
          <cell r="L875">
            <v>0</v>
          </cell>
        </row>
        <row r="876">
          <cell r="J876" t="str">
            <v>093.38000.0000.1080</v>
          </cell>
          <cell r="L876">
            <v>259526.27</v>
          </cell>
        </row>
        <row r="877">
          <cell r="J877" t="str">
            <v>093.38100.0000.1080</v>
          </cell>
          <cell r="L877">
            <v>36169.360000000001</v>
          </cell>
        </row>
        <row r="878">
          <cell r="J878" t="str">
            <v>093.38200.0000.1080</v>
          </cell>
          <cell r="L878">
            <v>72556.61</v>
          </cell>
        </row>
        <row r="879">
          <cell r="J879" t="str">
            <v>093.38300.0000.1080</v>
          </cell>
          <cell r="L879">
            <v>10864.22</v>
          </cell>
        </row>
        <row r="880">
          <cell r="J880" t="str">
            <v>093.38500.0000.1080</v>
          </cell>
          <cell r="L880">
            <v>870.56</v>
          </cell>
        </row>
        <row r="881">
          <cell r="J881" t="str">
            <v>093.38600.0000.1080</v>
          </cell>
          <cell r="L881">
            <v>0</v>
          </cell>
        </row>
        <row r="882">
          <cell r="J882" t="str">
            <v>093.38700.0000.1080</v>
          </cell>
          <cell r="L882">
            <v>15.83</v>
          </cell>
        </row>
        <row r="883">
          <cell r="J883" t="str">
            <v>093.38900.0000.1080</v>
          </cell>
          <cell r="L883">
            <v>0</v>
          </cell>
        </row>
        <row r="884">
          <cell r="J884" t="str">
            <v>093.39000.0000.1080</v>
          </cell>
          <cell r="L884">
            <v>1550.86</v>
          </cell>
        </row>
        <row r="885">
          <cell r="J885" t="str">
            <v>093.39003.0000.1080</v>
          </cell>
          <cell r="L885">
            <v>410.65</v>
          </cell>
        </row>
        <row r="886">
          <cell r="J886" t="str">
            <v>093.39009.0000.1080</v>
          </cell>
          <cell r="L886">
            <v>0</v>
          </cell>
        </row>
        <row r="887">
          <cell r="J887" t="str">
            <v>093.39100.0000.1080</v>
          </cell>
          <cell r="L887">
            <v>2343.96</v>
          </cell>
        </row>
        <row r="888">
          <cell r="J888" t="str">
            <v>093.39200.0000.1080</v>
          </cell>
          <cell r="L888">
            <v>0</v>
          </cell>
        </row>
        <row r="889">
          <cell r="J889" t="str">
            <v>093.39300.0000.1080</v>
          </cell>
          <cell r="L889">
            <v>202.42</v>
          </cell>
        </row>
        <row r="890">
          <cell r="J890" t="str">
            <v>093.39400.0000.1080</v>
          </cell>
          <cell r="L890">
            <v>3222.09</v>
          </cell>
        </row>
        <row r="891">
          <cell r="J891" t="str">
            <v>093.39600.0000.1080</v>
          </cell>
          <cell r="L891">
            <v>7581.37</v>
          </cell>
        </row>
        <row r="892">
          <cell r="J892" t="str">
            <v>093.39603.0000.1080</v>
          </cell>
          <cell r="L892">
            <v>2109.9</v>
          </cell>
        </row>
        <row r="893">
          <cell r="J893" t="str">
            <v>093.39604.0000.1080</v>
          </cell>
          <cell r="L893">
            <v>3685.98</v>
          </cell>
        </row>
        <row r="894">
          <cell r="J894" t="str">
            <v>093.39605.0000.1080</v>
          </cell>
          <cell r="L894">
            <v>101.88</v>
          </cell>
        </row>
        <row r="895">
          <cell r="J895" t="str">
            <v>093.39700.0000.1080</v>
          </cell>
          <cell r="L895">
            <v>1318.94</v>
          </cell>
        </row>
        <row r="896">
          <cell r="J896" t="str">
            <v>093.39701.0000.1080</v>
          </cell>
          <cell r="L896">
            <v>997.27</v>
          </cell>
        </row>
        <row r="897">
          <cell r="J897" t="str">
            <v>093.39702.0000.1080</v>
          </cell>
          <cell r="L897">
            <v>588.92999999999995</v>
          </cell>
        </row>
        <row r="898">
          <cell r="J898" t="str">
            <v>093.39705.0000.1080</v>
          </cell>
          <cell r="L898">
            <v>218.9</v>
          </cell>
        </row>
        <row r="899">
          <cell r="J899" t="str">
            <v>093.39800.0000.1080</v>
          </cell>
          <cell r="L899">
            <v>2074.85</v>
          </cell>
        </row>
        <row r="900">
          <cell r="J900" t="str">
            <v>093.39900.0000.1080</v>
          </cell>
          <cell r="L900">
            <v>285.5</v>
          </cell>
        </row>
        <row r="901">
          <cell r="J901" t="str">
            <v>093.39901.0000.1080</v>
          </cell>
          <cell r="L901">
            <v>13.93</v>
          </cell>
        </row>
        <row r="902">
          <cell r="J902" t="str">
            <v>093.39906.0000.1080</v>
          </cell>
          <cell r="L902">
            <v>0</v>
          </cell>
        </row>
        <row r="903">
          <cell r="J903" t="str">
            <v>093.39907.0000.1080</v>
          </cell>
          <cell r="L903">
            <v>0</v>
          </cell>
        </row>
        <row r="904">
          <cell r="J904" t="str">
            <v>093..0000.1080</v>
          </cell>
          <cell r="L904">
            <v>0</v>
          </cell>
        </row>
        <row r="905">
          <cell r="J905" t="str">
            <v>094.36520.0000.1080</v>
          </cell>
          <cell r="L905">
            <v>0</v>
          </cell>
        </row>
        <row r="906">
          <cell r="J906" t="str">
            <v>094.36601.0000.1080</v>
          </cell>
          <cell r="L906">
            <v>0</v>
          </cell>
        </row>
        <row r="907">
          <cell r="J907" t="str">
            <v>094.36602.0000.1080</v>
          </cell>
          <cell r="L907">
            <v>0</v>
          </cell>
        </row>
        <row r="908">
          <cell r="J908" t="str">
            <v>094.36700.0000.1080</v>
          </cell>
          <cell r="L908">
            <v>0</v>
          </cell>
        </row>
        <row r="909">
          <cell r="J909" t="str">
            <v>094.36701.0000.1080</v>
          </cell>
          <cell r="L909">
            <v>0</v>
          </cell>
        </row>
        <row r="910">
          <cell r="J910" t="str">
            <v>094.36900.0000.1080</v>
          </cell>
          <cell r="L910">
            <v>0</v>
          </cell>
        </row>
        <row r="911">
          <cell r="J911" t="str">
            <v>094.37402.0000.1080</v>
          </cell>
          <cell r="L911">
            <v>0</v>
          </cell>
        </row>
        <row r="912">
          <cell r="J912" t="str">
            <v>094.37500.0000.1080</v>
          </cell>
          <cell r="L912">
            <v>0</v>
          </cell>
        </row>
        <row r="913">
          <cell r="J913" t="str">
            <v>094.37501.0000.1080</v>
          </cell>
          <cell r="L913">
            <v>0</v>
          </cell>
        </row>
        <row r="914">
          <cell r="J914" t="str">
            <v>094.37600.0000.1080</v>
          </cell>
          <cell r="L914">
            <v>0</v>
          </cell>
        </row>
        <row r="915">
          <cell r="J915" t="str">
            <v>094.37601.0000.1080</v>
          </cell>
          <cell r="L915">
            <v>0</v>
          </cell>
        </row>
        <row r="916">
          <cell r="J916" t="str">
            <v>094.37602.0000.1080</v>
          </cell>
          <cell r="L916">
            <v>0</v>
          </cell>
        </row>
        <row r="917">
          <cell r="J917" t="str">
            <v>094.37800.0000.1080</v>
          </cell>
          <cell r="L917">
            <v>0</v>
          </cell>
        </row>
        <row r="918">
          <cell r="J918" t="str">
            <v>094.37900.0000.1080</v>
          </cell>
          <cell r="L918">
            <v>0</v>
          </cell>
        </row>
        <row r="919">
          <cell r="J919" t="str">
            <v>094.37905.0000.1080</v>
          </cell>
          <cell r="L919">
            <v>0</v>
          </cell>
        </row>
        <row r="920">
          <cell r="J920" t="str">
            <v>094.38000.0000.1080</v>
          </cell>
          <cell r="L920">
            <v>0</v>
          </cell>
        </row>
        <row r="921">
          <cell r="J921" t="str">
            <v>094.38100.0000.1080</v>
          </cell>
          <cell r="L921">
            <v>0</v>
          </cell>
        </row>
        <row r="922">
          <cell r="J922" t="str">
            <v>094.38200.0000.1080</v>
          </cell>
          <cell r="L922">
            <v>0</v>
          </cell>
        </row>
        <row r="923">
          <cell r="J923" t="str">
            <v>094.38300.0000.1080</v>
          </cell>
          <cell r="L923">
            <v>0</v>
          </cell>
        </row>
        <row r="924">
          <cell r="J924" t="str">
            <v>094.38500.0000.1080</v>
          </cell>
          <cell r="L924">
            <v>0</v>
          </cell>
        </row>
        <row r="925">
          <cell r="J925" t="str">
            <v>094.39100.0000.1080</v>
          </cell>
          <cell r="L925">
            <v>0</v>
          </cell>
        </row>
        <row r="926">
          <cell r="J926" t="str">
            <v>094.39300.0000.1080</v>
          </cell>
          <cell r="L926">
            <v>0</v>
          </cell>
        </row>
        <row r="927">
          <cell r="J927" t="str">
            <v>094.39400.0000.1080</v>
          </cell>
          <cell r="L927">
            <v>0</v>
          </cell>
        </row>
        <row r="928">
          <cell r="J928" t="str">
            <v>094.39700.0000.1080</v>
          </cell>
          <cell r="L928">
            <v>0</v>
          </cell>
        </row>
        <row r="929">
          <cell r="J929" t="str">
            <v>094.39701.0000.1080</v>
          </cell>
          <cell r="L929">
            <v>0</v>
          </cell>
        </row>
        <row r="930">
          <cell r="J930" t="str">
            <v>094.39800.0000.1080</v>
          </cell>
          <cell r="L930">
            <v>0</v>
          </cell>
        </row>
        <row r="931">
          <cell r="J931" t="str">
            <v>094..0000.1080</v>
          </cell>
          <cell r="L931">
            <v>0</v>
          </cell>
        </row>
        <row r="932">
          <cell r="J932" t="str">
            <v>095.30200.0000.1080</v>
          </cell>
          <cell r="L932">
            <v>86.31</v>
          </cell>
        </row>
        <row r="933">
          <cell r="J933" t="str">
            <v>095.30400.0000.1080</v>
          </cell>
          <cell r="L933">
            <v>0</v>
          </cell>
        </row>
        <row r="934">
          <cell r="J934" t="str">
            <v>095.30500.0000.1080</v>
          </cell>
          <cell r="L934">
            <v>0</v>
          </cell>
        </row>
        <row r="935">
          <cell r="J935" t="str">
            <v>095.31100.0000.1080</v>
          </cell>
          <cell r="L935">
            <v>0</v>
          </cell>
        </row>
        <row r="936">
          <cell r="J936" t="str">
            <v>095.31105.0000.1080</v>
          </cell>
          <cell r="L936">
            <v>0</v>
          </cell>
        </row>
        <row r="937">
          <cell r="J937" t="str">
            <v>095.31900.0000.1080</v>
          </cell>
          <cell r="L937">
            <v>0</v>
          </cell>
        </row>
        <row r="938">
          <cell r="J938" t="str">
            <v>095.36100.0000.1080</v>
          </cell>
          <cell r="L938">
            <v>1620.14</v>
          </cell>
        </row>
        <row r="939">
          <cell r="J939" t="str">
            <v>095.36200.0000.1080</v>
          </cell>
          <cell r="L939">
            <v>4623.26</v>
          </cell>
        </row>
        <row r="940">
          <cell r="J940" t="str">
            <v>095.36310.0000.1080</v>
          </cell>
          <cell r="L940">
            <v>4886.22</v>
          </cell>
        </row>
        <row r="941">
          <cell r="J941" t="str">
            <v>095.36320.0000.1080</v>
          </cell>
          <cell r="L941">
            <v>0</v>
          </cell>
        </row>
        <row r="942">
          <cell r="J942" t="str">
            <v>095.36350.0000.1080</v>
          </cell>
          <cell r="L942">
            <v>845.95</v>
          </cell>
        </row>
        <row r="943">
          <cell r="J943" t="str">
            <v>095.36510.0000.1080</v>
          </cell>
          <cell r="L943">
            <v>0</v>
          </cell>
        </row>
        <row r="944">
          <cell r="J944" t="str">
            <v>095.36520.0000.1080</v>
          </cell>
          <cell r="L944">
            <v>557.92999999999995</v>
          </cell>
        </row>
        <row r="945">
          <cell r="J945" t="str">
            <v>095.36600.0000.1080</v>
          </cell>
          <cell r="L945">
            <v>0</v>
          </cell>
        </row>
        <row r="946">
          <cell r="J946" t="str">
            <v>095.36601.0000.1080</v>
          </cell>
          <cell r="L946">
            <v>0</v>
          </cell>
        </row>
        <row r="947">
          <cell r="J947" t="str">
            <v>095.36602.0000.1080</v>
          </cell>
          <cell r="L947">
            <v>0</v>
          </cell>
        </row>
        <row r="948">
          <cell r="J948" t="str">
            <v>095.36700.0000.1080</v>
          </cell>
          <cell r="L948">
            <v>3.25</v>
          </cell>
        </row>
        <row r="949">
          <cell r="J949" t="str">
            <v>095.36701.0000.1080</v>
          </cell>
          <cell r="L949">
            <v>7245.72</v>
          </cell>
        </row>
        <row r="950">
          <cell r="J950" t="str">
            <v>095.36900.0000.1080</v>
          </cell>
          <cell r="L950">
            <v>258.42</v>
          </cell>
        </row>
        <row r="951">
          <cell r="J951" t="str">
            <v>095.37000.0000.1080</v>
          </cell>
          <cell r="L951">
            <v>19.55</v>
          </cell>
        </row>
        <row r="952">
          <cell r="J952" t="str">
            <v>095.37400.0000.1080</v>
          </cell>
          <cell r="L952">
            <v>0</v>
          </cell>
        </row>
        <row r="953">
          <cell r="J953" t="str">
            <v>095.37402.0000.1080</v>
          </cell>
          <cell r="L953">
            <v>0</v>
          </cell>
        </row>
        <row r="954">
          <cell r="J954" t="str">
            <v>095.37500.0000.1080</v>
          </cell>
          <cell r="L954">
            <v>128.25</v>
          </cell>
        </row>
        <row r="955">
          <cell r="J955" t="str">
            <v>095.37501.0000.1080</v>
          </cell>
          <cell r="L955">
            <v>0</v>
          </cell>
        </row>
        <row r="956">
          <cell r="J956" t="str">
            <v>095.37600.0000.1080</v>
          </cell>
          <cell r="L956">
            <v>4880.0200000000004</v>
          </cell>
        </row>
        <row r="957">
          <cell r="J957" t="str">
            <v>095.37601.0000.1080</v>
          </cell>
          <cell r="L957">
            <v>28228.74</v>
          </cell>
        </row>
        <row r="958">
          <cell r="J958" t="str">
            <v>095.37602.0000.1080</v>
          </cell>
          <cell r="L958">
            <v>50685.02</v>
          </cell>
        </row>
        <row r="959">
          <cell r="J959" t="str">
            <v>095.37800.0000.1080</v>
          </cell>
          <cell r="L959">
            <v>4302.1899999999996</v>
          </cell>
        </row>
        <row r="960">
          <cell r="J960" t="str">
            <v>095.37900.0000.1080</v>
          </cell>
          <cell r="L960">
            <v>805.23</v>
          </cell>
        </row>
        <row r="961">
          <cell r="J961" t="str">
            <v>095.37903.0000.1080</v>
          </cell>
          <cell r="L961">
            <v>0</v>
          </cell>
        </row>
        <row r="962">
          <cell r="J962" t="str">
            <v>095.37905.0000.1080</v>
          </cell>
          <cell r="L962">
            <v>0</v>
          </cell>
        </row>
        <row r="963">
          <cell r="J963" t="str">
            <v>095.38000.0000.1080</v>
          </cell>
          <cell r="L963">
            <v>100925.23</v>
          </cell>
        </row>
        <row r="964">
          <cell r="J964" t="str">
            <v>095.38100.0000.1080</v>
          </cell>
          <cell r="L964">
            <v>12115.39</v>
          </cell>
        </row>
        <row r="965">
          <cell r="J965" t="str">
            <v>095.38200.0000.1080</v>
          </cell>
          <cell r="L965">
            <v>25356.06</v>
          </cell>
        </row>
        <row r="966">
          <cell r="J966" t="str">
            <v>095.38300.0000.1080</v>
          </cell>
          <cell r="L966">
            <v>3728.12</v>
          </cell>
        </row>
        <row r="967">
          <cell r="J967" t="str">
            <v>095.38500.0000.1080</v>
          </cell>
          <cell r="L967">
            <v>68.81</v>
          </cell>
        </row>
        <row r="968">
          <cell r="J968" t="str">
            <v>095.38900.0000.1080</v>
          </cell>
          <cell r="L968">
            <v>0</v>
          </cell>
        </row>
        <row r="969">
          <cell r="J969" t="str">
            <v>095.39000.0000.1080</v>
          </cell>
          <cell r="L969">
            <v>1355.67</v>
          </cell>
        </row>
        <row r="970">
          <cell r="J970" t="str">
            <v>095.39003.0000.1080</v>
          </cell>
          <cell r="L970">
            <v>535.94000000000005</v>
          </cell>
        </row>
        <row r="971">
          <cell r="J971" t="str">
            <v>095.39004.0000.1080</v>
          </cell>
          <cell r="L971">
            <v>23.85</v>
          </cell>
        </row>
        <row r="972">
          <cell r="J972" t="str">
            <v>095.39009.0000.1080</v>
          </cell>
          <cell r="L972">
            <v>0</v>
          </cell>
        </row>
        <row r="973">
          <cell r="J973" t="str">
            <v>095.39100.0000.1080</v>
          </cell>
          <cell r="L973">
            <v>1678.66</v>
          </cell>
        </row>
        <row r="974">
          <cell r="J974" t="str">
            <v>095.39103.0000.1080</v>
          </cell>
          <cell r="L974">
            <v>0</v>
          </cell>
        </row>
        <row r="975">
          <cell r="J975" t="str">
            <v>095.39200.0000.1080</v>
          </cell>
          <cell r="L975">
            <v>465.15</v>
          </cell>
        </row>
        <row r="976">
          <cell r="J976" t="str">
            <v>095.39300.0000.1080</v>
          </cell>
          <cell r="L976">
            <v>13.87</v>
          </cell>
        </row>
        <row r="977">
          <cell r="J977" t="str">
            <v>095.39400.0000.1080</v>
          </cell>
          <cell r="L977">
            <v>539.44000000000005</v>
          </cell>
        </row>
        <row r="978">
          <cell r="J978" t="str">
            <v>095.39600.0000.1080</v>
          </cell>
          <cell r="L978">
            <v>1520.99</v>
          </cell>
        </row>
        <row r="979">
          <cell r="J979" t="str">
            <v>095.39603.0000.1080</v>
          </cell>
          <cell r="L979">
            <v>385.81</v>
          </cell>
        </row>
        <row r="980">
          <cell r="J980" t="str">
            <v>095.39604.0000.1080</v>
          </cell>
          <cell r="L980">
            <v>368.1</v>
          </cell>
        </row>
        <row r="981">
          <cell r="J981" t="str">
            <v>095.39605.0000.1080</v>
          </cell>
          <cell r="L981">
            <v>0</v>
          </cell>
        </row>
        <row r="982">
          <cell r="J982" t="str">
            <v>095.39700.0000.1080</v>
          </cell>
          <cell r="L982">
            <v>370.03</v>
          </cell>
        </row>
        <row r="983">
          <cell r="J983" t="str">
            <v>095.39701.0000.1080</v>
          </cell>
          <cell r="L983">
            <v>202.85</v>
          </cell>
        </row>
        <row r="984">
          <cell r="J984" t="str">
            <v>095.39800.0000.1080</v>
          </cell>
          <cell r="L984">
            <v>2509.52</v>
          </cell>
        </row>
        <row r="985">
          <cell r="J985" t="str">
            <v>095.39903.0000.1080</v>
          </cell>
          <cell r="L985">
            <v>4153.58</v>
          </cell>
        </row>
        <row r="986">
          <cell r="J986" t="str">
            <v>095.39906.0000.1080</v>
          </cell>
          <cell r="L986">
            <v>0</v>
          </cell>
        </row>
        <row r="987">
          <cell r="J987" t="str">
            <v>095.39907.0000.1080</v>
          </cell>
          <cell r="L987">
            <v>0</v>
          </cell>
        </row>
        <row r="988">
          <cell r="J988" t="str">
            <v>095.39909.0000.1080</v>
          </cell>
          <cell r="L988">
            <v>0</v>
          </cell>
        </row>
        <row r="989">
          <cell r="J989" t="str">
            <v>095.39924.0000.1080</v>
          </cell>
          <cell r="L989">
            <v>0</v>
          </cell>
        </row>
        <row r="990">
          <cell r="J990" t="str">
            <v>095..0000.1080</v>
          </cell>
          <cell r="L990">
            <v>0</v>
          </cell>
        </row>
        <row r="991">
          <cell r="J991" t="str">
            <v>096.30100.0000.1080</v>
          </cell>
          <cell r="L991">
            <v>0</v>
          </cell>
        </row>
        <row r="992">
          <cell r="J992" t="str">
            <v>096.30200.0000.1080</v>
          </cell>
          <cell r="L992">
            <v>8.36</v>
          </cell>
        </row>
        <row r="993">
          <cell r="J993" t="str">
            <v>096.30400.0000.1080</v>
          </cell>
          <cell r="L993">
            <v>0</v>
          </cell>
        </row>
        <row r="994">
          <cell r="J994" t="str">
            <v>096.30500.0000.1080</v>
          </cell>
          <cell r="L994">
            <v>0</v>
          </cell>
        </row>
        <row r="995">
          <cell r="J995" t="str">
            <v>096.31100.0000.1080</v>
          </cell>
          <cell r="L995">
            <v>0</v>
          </cell>
        </row>
        <row r="996">
          <cell r="J996" t="str">
            <v>096.31105.0000.1080</v>
          </cell>
          <cell r="L996">
            <v>0</v>
          </cell>
        </row>
        <row r="997">
          <cell r="J997" t="str">
            <v>096.31900.0000.1080</v>
          </cell>
          <cell r="L997">
            <v>0</v>
          </cell>
        </row>
        <row r="998">
          <cell r="J998" t="str">
            <v>096.36100.0000.1080</v>
          </cell>
          <cell r="L998">
            <v>8.4600000000000009</v>
          </cell>
        </row>
        <row r="999">
          <cell r="J999" t="str">
            <v>096.36200.0000.1080</v>
          </cell>
          <cell r="L999">
            <v>1744.73</v>
          </cell>
        </row>
        <row r="1000">
          <cell r="J1000" t="str">
            <v>096.36510.0000.1080</v>
          </cell>
          <cell r="L1000">
            <v>0</v>
          </cell>
        </row>
        <row r="1001">
          <cell r="J1001" t="str">
            <v>096.36520.0000.1080</v>
          </cell>
          <cell r="L1001">
            <v>0</v>
          </cell>
        </row>
        <row r="1002">
          <cell r="J1002" t="str">
            <v>096.36700.0000.1080</v>
          </cell>
          <cell r="L1002">
            <v>0</v>
          </cell>
        </row>
        <row r="1003">
          <cell r="J1003" t="str">
            <v>096.36701.0000.1080</v>
          </cell>
          <cell r="L1003">
            <v>495.89</v>
          </cell>
        </row>
        <row r="1004">
          <cell r="J1004" t="str">
            <v>096.36900.0000.1080</v>
          </cell>
          <cell r="L1004">
            <v>128.34</v>
          </cell>
        </row>
        <row r="1005">
          <cell r="J1005" t="str">
            <v>096.37400.0000.1080</v>
          </cell>
          <cell r="L1005">
            <v>0</v>
          </cell>
        </row>
        <row r="1006">
          <cell r="J1006" t="str">
            <v>096.37402.0000.1080</v>
          </cell>
          <cell r="L1006">
            <v>0</v>
          </cell>
        </row>
        <row r="1007">
          <cell r="J1007" t="str">
            <v>096.37500.0000.1080</v>
          </cell>
          <cell r="L1007">
            <v>102.49</v>
          </cell>
        </row>
        <row r="1008">
          <cell r="J1008" t="str">
            <v>096.37501.0000.1080</v>
          </cell>
          <cell r="L1008">
            <v>0</v>
          </cell>
        </row>
        <row r="1009">
          <cell r="J1009" t="str">
            <v>096.37600.0000.1080</v>
          </cell>
          <cell r="L1009">
            <v>1644.17</v>
          </cell>
        </row>
        <row r="1010">
          <cell r="J1010" t="str">
            <v>096.37601.0000.1080</v>
          </cell>
          <cell r="L1010">
            <v>21251.27</v>
          </cell>
        </row>
        <row r="1011">
          <cell r="J1011" t="str">
            <v>096.37602.0000.1080</v>
          </cell>
          <cell r="L1011">
            <v>24909.61</v>
          </cell>
        </row>
        <row r="1012">
          <cell r="J1012" t="str">
            <v>096.37800.0000.1080</v>
          </cell>
          <cell r="L1012">
            <v>2176.2800000000002</v>
          </cell>
        </row>
        <row r="1013">
          <cell r="J1013" t="str">
            <v>096.37900.0000.1080</v>
          </cell>
          <cell r="L1013">
            <v>5293.26</v>
          </cell>
        </row>
        <row r="1014">
          <cell r="J1014" t="str">
            <v>096.37903.0000.1080</v>
          </cell>
          <cell r="L1014">
            <v>0</v>
          </cell>
        </row>
        <row r="1015">
          <cell r="J1015" t="str">
            <v>096.37905.0000.1080</v>
          </cell>
          <cell r="L1015">
            <v>0</v>
          </cell>
        </row>
        <row r="1016">
          <cell r="J1016" t="str">
            <v>096.38000.0000.1080</v>
          </cell>
          <cell r="L1016">
            <v>34131.370000000003</v>
          </cell>
        </row>
        <row r="1017">
          <cell r="J1017" t="str">
            <v>096.38100.0000.1080</v>
          </cell>
          <cell r="L1017">
            <v>3777.66</v>
          </cell>
        </row>
        <row r="1018">
          <cell r="J1018" t="str">
            <v>096.38200.0000.1080</v>
          </cell>
          <cell r="L1018">
            <v>22440.880000000001</v>
          </cell>
        </row>
        <row r="1019">
          <cell r="J1019" t="str">
            <v>096.38300.0000.1080</v>
          </cell>
          <cell r="L1019">
            <v>654.76</v>
          </cell>
        </row>
        <row r="1020">
          <cell r="J1020" t="str">
            <v>096.38500.0000.1080</v>
          </cell>
          <cell r="L1020">
            <v>173.58</v>
          </cell>
        </row>
        <row r="1021">
          <cell r="J1021" t="str">
            <v>096.38600.0000.1080</v>
          </cell>
          <cell r="L1021">
            <v>0</v>
          </cell>
        </row>
        <row r="1022">
          <cell r="J1022" t="str">
            <v>096.38700.0000.1080</v>
          </cell>
          <cell r="L1022">
            <v>44.12</v>
          </cell>
        </row>
        <row r="1023">
          <cell r="J1023" t="str">
            <v>096.39000.0000.1080</v>
          </cell>
          <cell r="L1023">
            <v>545.28</v>
          </cell>
        </row>
        <row r="1024">
          <cell r="J1024" t="str">
            <v>096.39001.0000.1080</v>
          </cell>
          <cell r="L1024">
            <v>0</v>
          </cell>
        </row>
        <row r="1025">
          <cell r="J1025" t="str">
            <v>096.39003.0000.1080</v>
          </cell>
          <cell r="L1025">
            <v>556.89</v>
          </cell>
        </row>
        <row r="1026">
          <cell r="J1026" t="str">
            <v>096.39100.0000.1080</v>
          </cell>
          <cell r="L1026">
            <v>778.75</v>
          </cell>
        </row>
        <row r="1027">
          <cell r="J1027" t="str">
            <v>096.39200.0000.1080</v>
          </cell>
          <cell r="L1027">
            <v>296.79000000000002</v>
          </cell>
        </row>
        <row r="1028">
          <cell r="J1028" t="str">
            <v>096.39300.0000.1080</v>
          </cell>
          <cell r="L1028">
            <v>4.12</v>
          </cell>
        </row>
        <row r="1029">
          <cell r="J1029" t="str">
            <v>096.39400.0000.1080</v>
          </cell>
          <cell r="L1029">
            <v>2075.4299999999998</v>
          </cell>
        </row>
        <row r="1030">
          <cell r="J1030" t="str">
            <v>096.39600.0000.1080</v>
          </cell>
          <cell r="L1030">
            <v>302.92</v>
          </cell>
        </row>
        <row r="1031">
          <cell r="J1031" t="str">
            <v>096.39603.0000.1080</v>
          </cell>
          <cell r="L1031">
            <v>0</v>
          </cell>
        </row>
        <row r="1032">
          <cell r="J1032" t="str">
            <v>096.39604.0000.1080</v>
          </cell>
          <cell r="L1032">
            <v>345.42</v>
          </cell>
        </row>
        <row r="1033">
          <cell r="J1033" t="str">
            <v>096.39605.0000.1080</v>
          </cell>
          <cell r="L1033">
            <v>146.87</v>
          </cell>
        </row>
        <row r="1034">
          <cell r="J1034" t="str">
            <v>096.39700.0000.1080</v>
          </cell>
          <cell r="L1034">
            <v>1287.77</v>
          </cell>
        </row>
        <row r="1035">
          <cell r="J1035" t="str">
            <v>096.39701.0000.1080</v>
          </cell>
          <cell r="L1035">
            <v>317.44</v>
          </cell>
        </row>
        <row r="1036">
          <cell r="J1036" t="str">
            <v>096.39800.0000.1080</v>
          </cell>
          <cell r="L1036">
            <v>346.02</v>
          </cell>
        </row>
        <row r="1037">
          <cell r="J1037" t="str">
            <v>096.39906.0000.1080</v>
          </cell>
          <cell r="L1037">
            <v>0</v>
          </cell>
        </row>
        <row r="1038">
          <cell r="J1038" t="str">
            <v>096.39906.0000.1080</v>
          </cell>
          <cell r="L1038">
            <v>3737.19</v>
          </cell>
        </row>
        <row r="1039">
          <cell r="J1039" t="str">
            <v>096.39907.0000.1080</v>
          </cell>
          <cell r="L1039">
            <v>0</v>
          </cell>
        </row>
        <row r="1040">
          <cell r="J1040" t="str">
            <v>096.39907.0000.1080</v>
          </cell>
          <cell r="L1040">
            <v>100.2</v>
          </cell>
        </row>
        <row r="1041">
          <cell r="J1041" t="str">
            <v>096.39908.0000.1080</v>
          </cell>
          <cell r="L1041">
            <v>68.849999999999994</v>
          </cell>
        </row>
        <row r="1042">
          <cell r="J1042" t="str">
            <v>096..0000.1080</v>
          </cell>
          <cell r="L1042">
            <v>0</v>
          </cell>
        </row>
        <row r="1043">
          <cell r="J1043" t="str">
            <v>097.30100.0000.1080</v>
          </cell>
          <cell r="L1043">
            <v>0</v>
          </cell>
        </row>
        <row r="1044">
          <cell r="J1044" t="str">
            <v>097.30200.0000.1080</v>
          </cell>
          <cell r="L1044">
            <v>0</v>
          </cell>
        </row>
        <row r="1045">
          <cell r="J1045" t="str">
            <v>097.31100.0000.1080</v>
          </cell>
          <cell r="L1045">
            <v>3640.63</v>
          </cell>
        </row>
        <row r="1046">
          <cell r="J1046" t="str">
            <v>097.31105.0000.1080</v>
          </cell>
          <cell r="L1046">
            <v>0</v>
          </cell>
        </row>
        <row r="1047">
          <cell r="J1047" t="str">
            <v>097.36510.0000.1080</v>
          </cell>
          <cell r="L1047">
            <v>0</v>
          </cell>
        </row>
        <row r="1048">
          <cell r="J1048" t="str">
            <v>097.36520.0000.1080</v>
          </cell>
          <cell r="L1048">
            <v>0.56999999999999995</v>
          </cell>
        </row>
        <row r="1049">
          <cell r="J1049" t="str">
            <v>097.36700.0000.1080</v>
          </cell>
          <cell r="L1049">
            <v>0</v>
          </cell>
        </row>
        <row r="1050">
          <cell r="J1050" t="str">
            <v>097.36701.0000.1080</v>
          </cell>
          <cell r="L1050">
            <v>119.08</v>
          </cell>
        </row>
        <row r="1051">
          <cell r="J1051" t="str">
            <v>097.36900.0000.1080</v>
          </cell>
          <cell r="L1051">
            <v>7.32</v>
          </cell>
        </row>
        <row r="1052">
          <cell r="J1052" t="str">
            <v>097.37400.0000.1080</v>
          </cell>
          <cell r="L1052">
            <v>0</v>
          </cell>
        </row>
        <row r="1053">
          <cell r="J1053" t="str">
            <v>097.37402.0000.1080</v>
          </cell>
          <cell r="L1053">
            <v>0</v>
          </cell>
        </row>
        <row r="1054">
          <cell r="J1054" t="str">
            <v>097.37500.0000.1080</v>
          </cell>
          <cell r="L1054">
            <v>0</v>
          </cell>
        </row>
        <row r="1055">
          <cell r="J1055" t="str">
            <v>097.37501.0000.1080</v>
          </cell>
          <cell r="L1055">
            <v>0</v>
          </cell>
        </row>
        <row r="1056">
          <cell r="J1056" t="str">
            <v>097.37600.0000.1080</v>
          </cell>
          <cell r="L1056">
            <v>768.49</v>
          </cell>
        </row>
        <row r="1057">
          <cell r="J1057" t="str">
            <v>097.37601.0000.1080</v>
          </cell>
          <cell r="L1057">
            <v>19319.27</v>
          </cell>
        </row>
        <row r="1058">
          <cell r="J1058" t="str">
            <v>097.37602.0000.1080</v>
          </cell>
          <cell r="L1058">
            <v>23773.22</v>
          </cell>
        </row>
        <row r="1059">
          <cell r="J1059" t="str">
            <v>097.37800.0000.1080</v>
          </cell>
          <cell r="L1059">
            <v>1139.25</v>
          </cell>
        </row>
        <row r="1060">
          <cell r="J1060" t="str">
            <v>097.37900.0000.1080</v>
          </cell>
          <cell r="L1060">
            <v>2076.31</v>
          </cell>
        </row>
        <row r="1061">
          <cell r="J1061" t="str">
            <v>097.37903.0000.1080</v>
          </cell>
          <cell r="L1061">
            <v>0</v>
          </cell>
        </row>
        <row r="1062">
          <cell r="J1062" t="str">
            <v>097.37905.0000.1080</v>
          </cell>
          <cell r="L1062">
            <v>0</v>
          </cell>
        </row>
        <row r="1063">
          <cell r="J1063" t="str">
            <v>097.38000.0000.1080</v>
          </cell>
          <cell r="L1063">
            <v>46309.9</v>
          </cell>
        </row>
        <row r="1064">
          <cell r="J1064" t="str">
            <v>097.38100.0000.1080</v>
          </cell>
          <cell r="L1064">
            <v>2230.36</v>
          </cell>
        </row>
        <row r="1065">
          <cell r="J1065" t="str">
            <v>097.38200.0000.1080</v>
          </cell>
          <cell r="L1065">
            <v>7104.73</v>
          </cell>
        </row>
        <row r="1066">
          <cell r="J1066" t="str">
            <v>097.38300.0000.1080</v>
          </cell>
          <cell r="L1066">
            <v>899.66</v>
          </cell>
        </row>
        <row r="1067">
          <cell r="J1067" t="str">
            <v>097.38500.0000.1080</v>
          </cell>
          <cell r="L1067">
            <v>0.95</v>
          </cell>
        </row>
        <row r="1068">
          <cell r="J1068" t="str">
            <v>097.38600.0000.1080</v>
          </cell>
          <cell r="L1068">
            <v>0</v>
          </cell>
        </row>
        <row r="1069">
          <cell r="J1069" t="str">
            <v>097.38700.0000.1080</v>
          </cell>
          <cell r="L1069">
            <v>152.44999999999999</v>
          </cell>
        </row>
        <row r="1070">
          <cell r="J1070" t="str">
            <v>097.38900.0000.1080</v>
          </cell>
          <cell r="L1070">
            <v>0</v>
          </cell>
        </row>
        <row r="1071">
          <cell r="J1071" t="str">
            <v>097.39000.0000.1080</v>
          </cell>
          <cell r="L1071">
            <v>122.4</v>
          </cell>
        </row>
        <row r="1072">
          <cell r="J1072" t="str">
            <v>097.39001.0000.1080</v>
          </cell>
          <cell r="L1072">
            <v>17.93</v>
          </cell>
        </row>
        <row r="1073">
          <cell r="J1073" t="str">
            <v>097.39003.0000.1080</v>
          </cell>
          <cell r="L1073">
            <v>0</v>
          </cell>
        </row>
        <row r="1074">
          <cell r="J1074" t="str">
            <v>097.39100.0000.1080</v>
          </cell>
          <cell r="L1074">
            <v>253.27</v>
          </cell>
        </row>
        <row r="1075">
          <cell r="J1075" t="str">
            <v>097.39200.0000.1080</v>
          </cell>
          <cell r="L1075">
            <v>2632.82</v>
          </cell>
        </row>
        <row r="1076">
          <cell r="J1076" t="str">
            <v>097.39300.0000.1080</v>
          </cell>
          <cell r="L1076">
            <v>51.92</v>
          </cell>
        </row>
        <row r="1077">
          <cell r="J1077" t="str">
            <v>097.39400.0000.1080</v>
          </cell>
          <cell r="L1077">
            <v>526.78</v>
          </cell>
        </row>
        <row r="1078">
          <cell r="J1078" t="str">
            <v>097.39500.0000.1080</v>
          </cell>
          <cell r="L1078">
            <v>1.05</v>
          </cell>
        </row>
        <row r="1079">
          <cell r="J1079" t="str">
            <v>097.39600.0000.1080</v>
          </cell>
          <cell r="L1079">
            <v>377.52</v>
          </cell>
        </row>
        <row r="1080">
          <cell r="J1080" t="str">
            <v>097.39603.0000.1080</v>
          </cell>
          <cell r="L1080">
            <v>1273.07</v>
          </cell>
        </row>
        <row r="1081">
          <cell r="J1081" t="str">
            <v>097.39604.0000.1080</v>
          </cell>
          <cell r="L1081">
            <v>1923.94</v>
          </cell>
        </row>
        <row r="1082">
          <cell r="J1082" t="str">
            <v>097.39700.0000.1080</v>
          </cell>
          <cell r="L1082">
            <v>227.41</v>
          </cell>
        </row>
        <row r="1083">
          <cell r="J1083" t="str">
            <v>097.39701.0000.1080</v>
          </cell>
          <cell r="L1083">
            <v>371.9</v>
          </cell>
        </row>
        <row r="1084">
          <cell r="J1084" t="str">
            <v>097.39702.0000.1080</v>
          </cell>
          <cell r="L1084">
            <v>301.11</v>
          </cell>
        </row>
        <row r="1085">
          <cell r="J1085" t="str">
            <v>097.39705.0000.1080</v>
          </cell>
          <cell r="L1085">
            <v>87.91</v>
          </cell>
        </row>
        <row r="1086">
          <cell r="J1086" t="str">
            <v>097.39800.0000.1080</v>
          </cell>
          <cell r="L1086">
            <v>450.44</v>
          </cell>
        </row>
        <row r="1087">
          <cell r="J1087" t="str">
            <v>097.39903.0000.1080</v>
          </cell>
          <cell r="L1087">
            <v>936.79</v>
          </cell>
        </row>
        <row r="1088">
          <cell r="J1088" t="str">
            <v>097.39906.0000.1080</v>
          </cell>
          <cell r="L1088">
            <v>0</v>
          </cell>
        </row>
        <row r="1089">
          <cell r="J1089" t="str">
            <v>097.39907.0000.1080</v>
          </cell>
          <cell r="L1089">
            <v>0</v>
          </cell>
        </row>
        <row r="1090">
          <cell r="J1090" t="str">
            <v>097.39909.0000.1080</v>
          </cell>
          <cell r="L1090">
            <v>0</v>
          </cell>
        </row>
        <row r="1091">
          <cell r="J1091" t="str">
            <v>097..0000.1080</v>
          </cell>
          <cell r="L1091">
            <v>0</v>
          </cell>
        </row>
        <row r="1092">
          <cell r="J1092" t="str">
            <v>098.30100.0000.1080</v>
          </cell>
          <cell r="L1092">
            <v>0</v>
          </cell>
        </row>
        <row r="1093">
          <cell r="J1093" t="str">
            <v>098.30300.0000.1080</v>
          </cell>
          <cell r="L1093">
            <v>618.25</v>
          </cell>
        </row>
        <row r="1094">
          <cell r="J1094" t="str">
            <v>098.30500.0000.1080</v>
          </cell>
          <cell r="L1094">
            <v>0</v>
          </cell>
        </row>
        <row r="1095">
          <cell r="J1095" t="str">
            <v>098.36510.0000.1080</v>
          </cell>
          <cell r="L1095">
            <v>0</v>
          </cell>
        </row>
        <row r="1096">
          <cell r="J1096" t="str">
            <v>098.36520.0000.1080</v>
          </cell>
          <cell r="L1096">
            <v>0</v>
          </cell>
        </row>
        <row r="1097">
          <cell r="J1097" t="str">
            <v>098.36601.0000.1080</v>
          </cell>
          <cell r="L1097">
            <v>0</v>
          </cell>
        </row>
        <row r="1098">
          <cell r="J1098" t="str">
            <v>098.36602.0000.1080</v>
          </cell>
          <cell r="L1098">
            <v>0</v>
          </cell>
        </row>
        <row r="1099">
          <cell r="J1099" t="str">
            <v>098.36603.0000.1080</v>
          </cell>
          <cell r="L1099">
            <v>0</v>
          </cell>
        </row>
        <row r="1100">
          <cell r="J1100" t="str">
            <v>098.36700.0000.1080</v>
          </cell>
          <cell r="L1100">
            <v>0</v>
          </cell>
        </row>
        <row r="1101">
          <cell r="J1101" t="str">
            <v>098.36701.0000.1080</v>
          </cell>
          <cell r="L1101">
            <v>535.97</v>
          </cell>
        </row>
        <row r="1102">
          <cell r="J1102" t="str">
            <v>098.36900.0000.1080</v>
          </cell>
          <cell r="L1102">
            <v>750.12</v>
          </cell>
        </row>
        <row r="1103">
          <cell r="J1103" t="str">
            <v>098.37400.0000.1080</v>
          </cell>
          <cell r="L1103">
            <v>0</v>
          </cell>
        </row>
        <row r="1104">
          <cell r="J1104" t="str">
            <v>098.37402.0000.1080</v>
          </cell>
          <cell r="L1104">
            <v>0</v>
          </cell>
        </row>
        <row r="1105">
          <cell r="J1105" t="str">
            <v>098.37500.0000.1080</v>
          </cell>
          <cell r="L1105">
            <v>0</v>
          </cell>
        </row>
        <row r="1106">
          <cell r="J1106" t="str">
            <v>098.37501.0000.1080</v>
          </cell>
          <cell r="L1106">
            <v>0</v>
          </cell>
        </row>
        <row r="1107">
          <cell r="J1107" t="str">
            <v>098.37600.0000.1080</v>
          </cell>
          <cell r="L1107">
            <v>57.08</v>
          </cell>
        </row>
        <row r="1108">
          <cell r="J1108" t="str">
            <v>098.37601.0000.1080</v>
          </cell>
          <cell r="L1108">
            <v>5071.66</v>
          </cell>
        </row>
        <row r="1109">
          <cell r="J1109" t="str">
            <v>098.37602.0000.1080</v>
          </cell>
          <cell r="L1109">
            <v>3948.73</v>
          </cell>
        </row>
        <row r="1110">
          <cell r="J1110" t="str">
            <v>098.37800.0000.1080</v>
          </cell>
          <cell r="L1110">
            <v>485.83</v>
          </cell>
        </row>
        <row r="1111">
          <cell r="J1111" t="str">
            <v>098.37900.0000.1080</v>
          </cell>
          <cell r="L1111">
            <v>0</v>
          </cell>
        </row>
        <row r="1112">
          <cell r="J1112" t="str">
            <v>098.37903.0000.1080</v>
          </cell>
          <cell r="L1112">
            <v>0</v>
          </cell>
        </row>
        <row r="1113">
          <cell r="J1113" t="str">
            <v>098.37905.0000.1080</v>
          </cell>
          <cell r="L1113">
            <v>0</v>
          </cell>
        </row>
        <row r="1114">
          <cell r="J1114" t="str">
            <v>098.38000.0000.1080</v>
          </cell>
          <cell r="L1114">
            <v>24330.68</v>
          </cell>
        </row>
        <row r="1115">
          <cell r="J1115" t="str">
            <v>098.38100.0000.1080</v>
          </cell>
          <cell r="L1115">
            <v>1264.56</v>
          </cell>
        </row>
        <row r="1116">
          <cell r="J1116" t="str">
            <v>098.38200.0000.1080</v>
          </cell>
          <cell r="L1116">
            <v>5752.44</v>
          </cell>
        </row>
        <row r="1117">
          <cell r="J1117" t="str">
            <v>098.38300.0000.1080</v>
          </cell>
          <cell r="L1117">
            <v>275.37</v>
          </cell>
        </row>
        <row r="1118">
          <cell r="J1118" t="str">
            <v>098.38500.0000.1080</v>
          </cell>
          <cell r="L1118">
            <v>-5.96</v>
          </cell>
        </row>
        <row r="1119">
          <cell r="J1119" t="str">
            <v>098.38700.0000.1080</v>
          </cell>
          <cell r="L1119">
            <v>0</v>
          </cell>
        </row>
        <row r="1120">
          <cell r="J1120" t="str">
            <v>098.38900.0000.1080</v>
          </cell>
          <cell r="L1120">
            <v>0</v>
          </cell>
        </row>
        <row r="1121">
          <cell r="J1121" t="str">
            <v>098.39000.0000.1080</v>
          </cell>
          <cell r="L1121">
            <v>1493.93</v>
          </cell>
        </row>
        <row r="1122">
          <cell r="J1122" t="str">
            <v>098.39003.0000.1080</v>
          </cell>
          <cell r="L1122">
            <v>35.01</v>
          </cell>
        </row>
        <row r="1123">
          <cell r="J1123" t="str">
            <v>098.39100.0000.1080</v>
          </cell>
          <cell r="L1123">
            <v>336.17</v>
          </cell>
        </row>
        <row r="1124">
          <cell r="J1124" t="str">
            <v>098.39200.0000.1080</v>
          </cell>
          <cell r="L1124">
            <v>1410.64</v>
          </cell>
        </row>
        <row r="1125">
          <cell r="J1125" t="str">
            <v>098.39300.0000.1080</v>
          </cell>
          <cell r="L1125">
            <v>0</v>
          </cell>
        </row>
        <row r="1126">
          <cell r="J1126" t="str">
            <v>098.39400.0000.1080</v>
          </cell>
          <cell r="L1126">
            <v>53.74</v>
          </cell>
        </row>
        <row r="1127">
          <cell r="J1127" t="str">
            <v>098.39500.0000.1080</v>
          </cell>
          <cell r="L1127">
            <v>131.47</v>
          </cell>
        </row>
        <row r="1128">
          <cell r="J1128" t="str">
            <v>098.39600.0000.1080</v>
          </cell>
          <cell r="L1128">
            <v>84.28</v>
          </cell>
        </row>
        <row r="1129">
          <cell r="J1129" t="str">
            <v>098.39603.0000.1080</v>
          </cell>
          <cell r="L1129">
            <v>184.72</v>
          </cell>
        </row>
        <row r="1130">
          <cell r="J1130" t="str">
            <v>098.39604.0000.1080</v>
          </cell>
          <cell r="L1130">
            <v>34.1</v>
          </cell>
        </row>
        <row r="1131">
          <cell r="J1131" t="str">
            <v>098.39605.0000.1080</v>
          </cell>
          <cell r="L1131">
            <v>0</v>
          </cell>
        </row>
        <row r="1132">
          <cell r="J1132" t="str">
            <v>098.39700.0000.1080</v>
          </cell>
          <cell r="L1132">
            <v>320.08</v>
          </cell>
        </row>
        <row r="1133">
          <cell r="J1133" t="str">
            <v>098.39702.0000.1080</v>
          </cell>
          <cell r="L1133">
            <v>192.38</v>
          </cell>
        </row>
        <row r="1134">
          <cell r="J1134" t="str">
            <v>098.39800.0000.1080</v>
          </cell>
          <cell r="L1134">
            <v>2417.59</v>
          </cell>
        </row>
        <row r="1135">
          <cell r="J1135" t="str">
            <v>098.39901.0000.1080</v>
          </cell>
          <cell r="L1135">
            <v>16.71</v>
          </cell>
        </row>
        <row r="1136">
          <cell r="J1136" t="str">
            <v>098.39902.0000.1080</v>
          </cell>
          <cell r="L1136">
            <v>27.32</v>
          </cell>
        </row>
        <row r="1137">
          <cell r="J1137" t="str">
            <v>098.39906.0000.1080</v>
          </cell>
          <cell r="L1137">
            <v>0</v>
          </cell>
        </row>
        <row r="1138">
          <cell r="J1138" t="str">
            <v>098.39907.0000.1080</v>
          </cell>
          <cell r="L1138">
            <v>636.69000000000005</v>
          </cell>
        </row>
        <row r="1139">
          <cell r="J1139" t="str">
            <v>098..0000.1080</v>
          </cell>
          <cell r="L1139">
            <v>0</v>
          </cell>
        </row>
        <row r="1140">
          <cell r="J1140" t="str">
            <v>099.37600.0000.1080</v>
          </cell>
          <cell r="L1140">
            <v>0</v>
          </cell>
        </row>
        <row r="1141">
          <cell r="J1141" t="str">
            <v>099.37601.0000.1080</v>
          </cell>
          <cell r="L1141">
            <v>0</v>
          </cell>
        </row>
        <row r="1142">
          <cell r="J1142" t="str">
            <v>099.37602.0000.1080</v>
          </cell>
          <cell r="L1142">
            <v>0</v>
          </cell>
        </row>
        <row r="1143">
          <cell r="J1143" t="str">
            <v>099.37800.0000.1080</v>
          </cell>
          <cell r="L1143">
            <v>0</v>
          </cell>
        </row>
        <row r="1144">
          <cell r="J1144" t="str">
            <v>099.38000.0000.1080</v>
          </cell>
          <cell r="L1144">
            <v>0</v>
          </cell>
        </row>
        <row r="1145">
          <cell r="J1145" t="str">
            <v>099.38200.0000.1080</v>
          </cell>
          <cell r="L1145">
            <v>0</v>
          </cell>
        </row>
        <row r="1146">
          <cell r="J1146" t="str">
            <v>099.38500.0000.1080</v>
          </cell>
          <cell r="L1146">
            <v>0</v>
          </cell>
        </row>
        <row r="1147">
          <cell r="J1147" t="str">
            <v>099..0000.1080</v>
          </cell>
          <cell r="L1147">
            <v>0</v>
          </cell>
        </row>
        <row r="1148">
          <cell r="J1148" t="str">
            <v>024.37500.0000.1080</v>
          </cell>
          <cell r="L1148">
            <v>0</v>
          </cell>
        </row>
        <row r="1149">
          <cell r="J1149" t="str">
            <v>024.37800.0000.1080</v>
          </cell>
          <cell r="L1149">
            <v>663.49</v>
          </cell>
        </row>
        <row r="1150">
          <cell r="J1150" t="str">
            <v>024.37900.0000.1080</v>
          </cell>
          <cell r="L1150">
            <v>159.84</v>
          </cell>
        </row>
        <row r="1151">
          <cell r="J1151" t="str">
            <v>024.37908.0000.1080</v>
          </cell>
          <cell r="L1151">
            <v>301.02999999999997</v>
          </cell>
        </row>
        <row r="1152">
          <cell r="J1152" t="str">
            <v>024.38100.0000.1080</v>
          </cell>
          <cell r="L1152">
            <v>0</v>
          </cell>
        </row>
        <row r="1153">
          <cell r="J1153" t="str">
            <v>024.38300.0000.1080</v>
          </cell>
          <cell r="L1153">
            <v>2670.51</v>
          </cell>
        </row>
        <row r="1154">
          <cell r="J1154" t="str">
            <v>024.38900.0000.1080</v>
          </cell>
          <cell r="L1154">
            <v>0</v>
          </cell>
        </row>
        <row r="1155">
          <cell r="J1155" t="str">
            <v>024.39000.0000.1080</v>
          </cell>
          <cell r="L1155">
            <v>176.39</v>
          </cell>
        </row>
        <row r="1156">
          <cell r="J1156" t="str">
            <v>024.39100.0000.1080</v>
          </cell>
          <cell r="L1156">
            <v>6.27</v>
          </cell>
        </row>
        <row r="1157">
          <cell r="J1157" t="str">
            <v>024.39103.0000.1080</v>
          </cell>
          <cell r="L1157">
            <v>0</v>
          </cell>
        </row>
        <row r="1158">
          <cell r="J1158" t="str">
            <v>024.39200.0000.1080</v>
          </cell>
          <cell r="L1158">
            <v>0</v>
          </cell>
        </row>
        <row r="1159">
          <cell r="J1159" t="str">
            <v>024.39400.0000.1080</v>
          </cell>
          <cell r="L1159">
            <v>65.13</v>
          </cell>
        </row>
        <row r="1160">
          <cell r="J1160" t="str">
            <v>024.39700.0000.1080</v>
          </cell>
          <cell r="L1160">
            <v>2.6</v>
          </cell>
        </row>
        <row r="1161">
          <cell r="J1161" t="str">
            <v>024.39705.0000.1080</v>
          </cell>
          <cell r="L1161">
            <v>768.73</v>
          </cell>
        </row>
        <row r="1162">
          <cell r="J1162" t="str">
            <v>024.39800.0000.1080</v>
          </cell>
          <cell r="L1162">
            <v>7.18</v>
          </cell>
        </row>
        <row r="1163">
          <cell r="J1163" t="str">
            <v>024..0000.1080</v>
          </cell>
          <cell r="L1163">
            <v>0</v>
          </cell>
        </row>
        <row r="1164">
          <cell r="J1164" t="str">
            <v>029.37400.0000.1080</v>
          </cell>
          <cell r="L1164">
            <v>0</v>
          </cell>
        </row>
        <row r="1165">
          <cell r="J1165" t="str">
            <v>029.37500.0000.1080</v>
          </cell>
          <cell r="L1165">
            <v>0</v>
          </cell>
        </row>
        <row r="1166">
          <cell r="J1166" t="str">
            <v>029.37600.0000.1080</v>
          </cell>
          <cell r="L1166">
            <v>133.59</v>
          </cell>
        </row>
        <row r="1167">
          <cell r="J1167" t="str">
            <v>029.37601.0000.1080</v>
          </cell>
          <cell r="L1167">
            <v>521.14</v>
          </cell>
        </row>
        <row r="1168">
          <cell r="J1168" t="str">
            <v>029.37602.0000.1080</v>
          </cell>
          <cell r="L1168">
            <v>404.67</v>
          </cell>
        </row>
        <row r="1169">
          <cell r="J1169" t="str">
            <v>029.37800.0000.1080</v>
          </cell>
          <cell r="L1169">
            <v>34.090000000000003</v>
          </cell>
        </row>
        <row r="1170">
          <cell r="J1170" t="str">
            <v>029.37900.0000.1080</v>
          </cell>
          <cell r="L1170">
            <v>0</v>
          </cell>
        </row>
        <row r="1171">
          <cell r="J1171" t="str">
            <v>029.38000.0000.1080</v>
          </cell>
          <cell r="L1171">
            <v>1398.36</v>
          </cell>
        </row>
        <row r="1172">
          <cell r="J1172" t="str">
            <v>029.38100.0000.1080</v>
          </cell>
          <cell r="L1172">
            <v>77.8</v>
          </cell>
        </row>
        <row r="1173">
          <cell r="J1173" t="str">
            <v>029.38200.0000.1080</v>
          </cell>
          <cell r="L1173">
            <v>123.24</v>
          </cell>
        </row>
        <row r="1174">
          <cell r="J1174" t="str">
            <v>029.38300.0000.1080</v>
          </cell>
          <cell r="L1174">
            <v>15.04</v>
          </cell>
        </row>
        <row r="1175">
          <cell r="J1175" t="str">
            <v>029.38400.0000.1080</v>
          </cell>
          <cell r="L1175">
            <v>0</v>
          </cell>
        </row>
        <row r="1176">
          <cell r="J1176" t="str">
            <v>029..0000.1080</v>
          </cell>
          <cell r="L1176">
            <v>0</v>
          </cell>
        </row>
        <row r="1177">
          <cell r="J1177" t="str">
            <v>030.39100.0000.1080</v>
          </cell>
          <cell r="L1177">
            <v>1081.78</v>
          </cell>
        </row>
        <row r="1178">
          <cell r="J1178" t="str">
            <v>030.39103.0000.1080</v>
          </cell>
          <cell r="L1178">
            <v>1131.5999999999999</v>
          </cell>
        </row>
        <row r="1179">
          <cell r="J1179" t="str">
            <v>030.39200.0000.1080</v>
          </cell>
          <cell r="L1179">
            <v>0</v>
          </cell>
        </row>
        <row r="1180">
          <cell r="J1180" t="str">
            <v>030.39400.0000.1080</v>
          </cell>
          <cell r="L1180">
            <v>1733.82</v>
          </cell>
        </row>
        <row r="1181">
          <cell r="J1181" t="str">
            <v>030.39500.0000.1080</v>
          </cell>
          <cell r="L1181">
            <v>0</v>
          </cell>
        </row>
        <row r="1182">
          <cell r="J1182" t="str">
            <v>030.39700.0000.1080</v>
          </cell>
          <cell r="L1182">
            <v>5878.24</v>
          </cell>
        </row>
        <row r="1183">
          <cell r="J1183" t="str">
            <v>030.39800.0000.1080</v>
          </cell>
          <cell r="L1183">
            <v>4550.6400000000003</v>
          </cell>
        </row>
        <row r="1184">
          <cell r="J1184" t="str">
            <v>030.39901.0000.1080</v>
          </cell>
          <cell r="L1184">
            <v>2208.54</v>
          </cell>
        </row>
        <row r="1185">
          <cell r="J1185" t="str">
            <v>030.39902.0000.1080</v>
          </cell>
          <cell r="L1185">
            <v>159.58000000000001</v>
          </cell>
        </row>
        <row r="1186">
          <cell r="J1186" t="str">
            <v>030.39903.0000.1080</v>
          </cell>
          <cell r="L1186">
            <v>5565.58</v>
          </cell>
        </row>
        <row r="1187">
          <cell r="J1187" t="str">
            <v>030.39905.0000.1080</v>
          </cell>
          <cell r="L1187">
            <v>0</v>
          </cell>
        </row>
        <row r="1188">
          <cell r="J1188" t="str">
            <v>030.39906.0000.1080</v>
          </cell>
          <cell r="L1188">
            <v>19583.150000000001</v>
          </cell>
        </row>
        <row r="1189">
          <cell r="J1189" t="str">
            <v>030.39907.0000.1080</v>
          </cell>
          <cell r="L1189">
            <v>1398.99</v>
          </cell>
        </row>
        <row r="1190">
          <cell r="J1190" t="str">
            <v>030..0000.1080</v>
          </cell>
          <cell r="L1190">
            <v>0</v>
          </cell>
        </row>
        <row r="1191">
          <cell r="J1191" t="str">
            <v>031..0000.1080</v>
          </cell>
          <cell r="L1191">
            <v>0</v>
          </cell>
        </row>
        <row r="1192">
          <cell r="J1192" t="str">
            <v>032..0000.1080</v>
          </cell>
          <cell r="L1192">
            <v>0</v>
          </cell>
        </row>
        <row r="1193">
          <cell r="J1193" t="str">
            <v>033.30100.0000.1080</v>
          </cell>
          <cell r="L1193">
            <v>0</v>
          </cell>
        </row>
        <row r="1194">
          <cell r="J1194" t="str">
            <v>033.37400.0000.1080</v>
          </cell>
          <cell r="L1194">
            <v>0</v>
          </cell>
        </row>
        <row r="1195">
          <cell r="J1195" t="str">
            <v>033.37500.0000.1080</v>
          </cell>
          <cell r="L1195">
            <v>96.49</v>
          </cell>
        </row>
        <row r="1196">
          <cell r="J1196" t="str">
            <v>033.37600.0000.1080</v>
          </cell>
          <cell r="L1196">
            <v>3048.75</v>
          </cell>
        </row>
        <row r="1197">
          <cell r="J1197" t="str">
            <v>033.37601.0000.1080</v>
          </cell>
          <cell r="L1197">
            <v>14453.14</v>
          </cell>
        </row>
        <row r="1198">
          <cell r="J1198" t="str">
            <v>033.37602.0000.1080</v>
          </cell>
          <cell r="L1198">
            <v>26370.15</v>
          </cell>
        </row>
        <row r="1199">
          <cell r="J1199" t="str">
            <v>033.37800.0000.1080</v>
          </cell>
          <cell r="L1199">
            <v>1202.5999999999999</v>
          </cell>
        </row>
        <row r="1200">
          <cell r="J1200" t="str">
            <v>033.37900.0000.1080</v>
          </cell>
          <cell r="L1200">
            <v>6355.24</v>
          </cell>
        </row>
        <row r="1201">
          <cell r="J1201" t="str">
            <v>033.37908.0000.1080</v>
          </cell>
          <cell r="L1201">
            <v>79.37</v>
          </cell>
        </row>
        <row r="1202">
          <cell r="J1202" t="str">
            <v>033.38000.0000.1080</v>
          </cell>
          <cell r="L1202">
            <v>51345.83</v>
          </cell>
        </row>
        <row r="1203">
          <cell r="J1203" t="str">
            <v>033.38100.0000.1080</v>
          </cell>
          <cell r="L1203">
            <v>8056.44</v>
          </cell>
        </row>
        <row r="1204">
          <cell r="J1204" t="str">
            <v>033.38200.0000.1080</v>
          </cell>
          <cell r="L1204">
            <v>15458.57</v>
          </cell>
        </row>
        <row r="1205">
          <cell r="J1205" t="str">
            <v>033.38300.0000.1080</v>
          </cell>
          <cell r="L1205">
            <v>2407.27</v>
          </cell>
        </row>
        <row r="1206">
          <cell r="J1206" t="str">
            <v>033.38500.0000.1080</v>
          </cell>
          <cell r="L1206">
            <v>431.48</v>
          </cell>
        </row>
        <row r="1207">
          <cell r="J1207" t="str">
            <v>033.38700.0000.1080</v>
          </cell>
          <cell r="L1207">
            <v>33.380000000000003</v>
          </cell>
        </row>
        <row r="1208">
          <cell r="J1208" t="str">
            <v>033.38900.0000.1080</v>
          </cell>
          <cell r="L1208">
            <v>0</v>
          </cell>
        </row>
        <row r="1209">
          <cell r="J1209" t="str">
            <v>033.39000.0000.1080</v>
          </cell>
          <cell r="L1209">
            <v>2537.59</v>
          </cell>
        </row>
        <row r="1210">
          <cell r="J1210" t="str">
            <v>033.39100.0000.1080</v>
          </cell>
          <cell r="L1210">
            <v>2383.31</v>
          </cell>
        </row>
        <row r="1211">
          <cell r="J1211" t="str">
            <v>033.39103.0000.1080</v>
          </cell>
          <cell r="L1211">
            <v>256.85000000000002</v>
          </cell>
        </row>
        <row r="1212">
          <cell r="J1212" t="str">
            <v>033.39200.0000.1080</v>
          </cell>
          <cell r="L1212">
            <v>0</v>
          </cell>
        </row>
        <row r="1213">
          <cell r="J1213" t="str">
            <v>033.39300.0000.1080</v>
          </cell>
          <cell r="L1213">
            <v>0</v>
          </cell>
        </row>
        <row r="1214">
          <cell r="J1214" t="str">
            <v>033.39400.0000.1080</v>
          </cell>
          <cell r="L1214">
            <v>2820.99</v>
          </cell>
        </row>
        <row r="1215">
          <cell r="J1215" t="str">
            <v>033.39500.0000.1080</v>
          </cell>
          <cell r="L1215">
            <v>515.89</v>
          </cell>
        </row>
        <row r="1216">
          <cell r="J1216" t="str">
            <v>033.39600.0000.1080</v>
          </cell>
          <cell r="L1216">
            <v>1273</v>
          </cell>
        </row>
        <row r="1217">
          <cell r="J1217" t="str">
            <v>033.39604.0000.1080</v>
          </cell>
          <cell r="L1217">
            <v>1133.69</v>
          </cell>
        </row>
        <row r="1218">
          <cell r="J1218" t="str">
            <v>033.39605.0000.1080</v>
          </cell>
          <cell r="L1218">
            <v>159.30000000000001</v>
          </cell>
        </row>
        <row r="1219">
          <cell r="J1219" t="str">
            <v>033.39700.0000.1080</v>
          </cell>
          <cell r="L1219">
            <v>662.23</v>
          </cell>
        </row>
        <row r="1220">
          <cell r="J1220" t="str">
            <v>033.39701.0000.1080</v>
          </cell>
          <cell r="L1220">
            <v>0</v>
          </cell>
        </row>
        <row r="1221">
          <cell r="J1221" t="str">
            <v>033.39702.0000.1080</v>
          </cell>
          <cell r="L1221">
            <v>401.39</v>
          </cell>
        </row>
        <row r="1222">
          <cell r="J1222" t="str">
            <v>033.39800.0000.1080</v>
          </cell>
          <cell r="L1222">
            <v>1966.81</v>
          </cell>
        </row>
        <row r="1223">
          <cell r="J1223" t="str">
            <v>033.39900.0000.1080</v>
          </cell>
          <cell r="L1223">
            <v>974.58</v>
          </cell>
        </row>
        <row r="1224">
          <cell r="J1224" t="str">
            <v>033.39901.0000.1080</v>
          </cell>
          <cell r="L1224">
            <v>68.38</v>
          </cell>
        </row>
        <row r="1225">
          <cell r="J1225" t="str">
            <v>033.39902.0000.1080</v>
          </cell>
          <cell r="L1225">
            <v>111.82</v>
          </cell>
        </row>
        <row r="1226">
          <cell r="J1226" t="str">
            <v>033.39906.0000.1080</v>
          </cell>
          <cell r="L1226">
            <v>0</v>
          </cell>
        </row>
        <row r="1227">
          <cell r="J1227" t="str">
            <v>033.39907.0000.1080</v>
          </cell>
          <cell r="L1227">
            <v>807.13</v>
          </cell>
        </row>
        <row r="1228">
          <cell r="J1228" t="str">
            <v>033.39908.0000.1080</v>
          </cell>
          <cell r="L1228">
            <v>423.5</v>
          </cell>
        </row>
        <row r="1229">
          <cell r="J1229" t="str">
            <v>033..0000.1080</v>
          </cell>
          <cell r="L1229">
            <v>0</v>
          </cell>
        </row>
        <row r="1230">
          <cell r="J1230" t="str">
            <v>034.30100.0000.1080</v>
          </cell>
          <cell r="L1230">
            <v>0</v>
          </cell>
        </row>
        <row r="1231">
          <cell r="J1231" t="str">
            <v>034.30200.0000.1080</v>
          </cell>
          <cell r="L1231">
            <v>0</v>
          </cell>
        </row>
        <row r="1232">
          <cell r="J1232" t="str">
            <v>034.30300.0000.1080</v>
          </cell>
          <cell r="L1232">
            <v>0</v>
          </cell>
        </row>
        <row r="1233">
          <cell r="J1233" t="str">
            <v>034.37400.0000.1080</v>
          </cell>
          <cell r="L1233">
            <v>0</v>
          </cell>
        </row>
        <row r="1234">
          <cell r="J1234" t="str">
            <v>034.37500.0000.1080</v>
          </cell>
          <cell r="L1234">
            <v>29.32</v>
          </cell>
        </row>
        <row r="1235">
          <cell r="J1235" t="str">
            <v>034.37600.0000.1080</v>
          </cell>
          <cell r="L1235">
            <v>310.19</v>
          </cell>
        </row>
        <row r="1236">
          <cell r="J1236" t="str">
            <v>034.37601.0000.1080</v>
          </cell>
          <cell r="L1236">
            <v>8640.7900000000009</v>
          </cell>
        </row>
        <row r="1237">
          <cell r="J1237" t="str">
            <v>034.37602.0000.1080</v>
          </cell>
          <cell r="L1237">
            <v>19022.96</v>
          </cell>
        </row>
        <row r="1238">
          <cell r="J1238" t="str">
            <v>034.37800.0000.1080</v>
          </cell>
          <cell r="L1238">
            <v>475.61</v>
          </cell>
        </row>
        <row r="1239">
          <cell r="J1239" t="str">
            <v>034.37900.0000.1080</v>
          </cell>
          <cell r="L1239">
            <v>572.78</v>
          </cell>
        </row>
        <row r="1240">
          <cell r="J1240" t="str">
            <v>034.38000.0000.1080</v>
          </cell>
          <cell r="L1240">
            <v>21718.94</v>
          </cell>
        </row>
        <row r="1241">
          <cell r="J1241" t="str">
            <v>034.38100.0000.1080</v>
          </cell>
          <cell r="L1241">
            <v>4673.24</v>
          </cell>
        </row>
        <row r="1242">
          <cell r="J1242" t="str">
            <v>034.38200.0000.1080</v>
          </cell>
          <cell r="L1242">
            <v>10536.74</v>
          </cell>
        </row>
        <row r="1243">
          <cell r="J1243" t="str">
            <v>034.38300.0000.1080</v>
          </cell>
          <cell r="L1243">
            <v>600.27</v>
          </cell>
        </row>
        <row r="1244">
          <cell r="J1244" t="str">
            <v>034.38400.0000.1080</v>
          </cell>
          <cell r="L1244">
            <v>0</v>
          </cell>
        </row>
        <row r="1245">
          <cell r="J1245" t="str">
            <v>034.38500.0000.1080</v>
          </cell>
          <cell r="L1245">
            <v>434.04</v>
          </cell>
        </row>
        <row r="1246">
          <cell r="J1246" t="str">
            <v>034.38700.0000.1080</v>
          </cell>
          <cell r="L1246">
            <v>57.6</v>
          </cell>
        </row>
        <row r="1247">
          <cell r="J1247" t="str">
            <v>034.39000.0000.1080</v>
          </cell>
          <cell r="L1247">
            <v>427.82</v>
          </cell>
        </row>
        <row r="1248">
          <cell r="J1248" t="str">
            <v>034.39100.0000.1080</v>
          </cell>
          <cell r="L1248">
            <v>527.02</v>
          </cell>
        </row>
        <row r="1249">
          <cell r="J1249" t="str">
            <v>034.39103.0000.1080</v>
          </cell>
          <cell r="L1249">
            <v>0</v>
          </cell>
        </row>
        <row r="1250">
          <cell r="J1250" t="str">
            <v>034.39200.0000.1080</v>
          </cell>
          <cell r="L1250">
            <v>0</v>
          </cell>
        </row>
        <row r="1251">
          <cell r="J1251" t="str">
            <v>034.39300.0000.1080</v>
          </cell>
          <cell r="L1251">
            <v>0</v>
          </cell>
        </row>
        <row r="1252">
          <cell r="J1252" t="str">
            <v>034.39400.0000.1080</v>
          </cell>
          <cell r="L1252">
            <v>2131.1</v>
          </cell>
        </row>
        <row r="1253">
          <cell r="J1253" t="str">
            <v>034.39500.0000.1080</v>
          </cell>
          <cell r="L1253">
            <v>0</v>
          </cell>
        </row>
        <row r="1254">
          <cell r="J1254" t="str">
            <v>034.39600.0000.1080</v>
          </cell>
          <cell r="L1254">
            <v>1827.63</v>
          </cell>
        </row>
        <row r="1255">
          <cell r="J1255" t="str">
            <v>034.39603.0000.1080</v>
          </cell>
          <cell r="L1255">
            <v>0</v>
          </cell>
        </row>
        <row r="1256">
          <cell r="J1256" t="str">
            <v>034.39604.0000.1080</v>
          </cell>
          <cell r="L1256">
            <v>577.04</v>
          </cell>
        </row>
        <row r="1257">
          <cell r="J1257" t="str">
            <v>034.39605.0000.1080</v>
          </cell>
          <cell r="L1257">
            <v>0</v>
          </cell>
        </row>
        <row r="1258">
          <cell r="J1258" t="str">
            <v>034.39700.0000.1080</v>
          </cell>
          <cell r="L1258">
            <v>98.44</v>
          </cell>
        </row>
        <row r="1259">
          <cell r="J1259" t="str">
            <v>034.39701.0000.1080</v>
          </cell>
          <cell r="L1259">
            <v>0</v>
          </cell>
        </row>
        <row r="1260">
          <cell r="J1260" t="str">
            <v>034.39702.0000.1080</v>
          </cell>
          <cell r="L1260">
            <v>230.96</v>
          </cell>
        </row>
        <row r="1261">
          <cell r="J1261" t="str">
            <v>034.39800.0000.1080</v>
          </cell>
          <cell r="L1261">
            <v>131.16</v>
          </cell>
        </row>
        <row r="1262">
          <cell r="J1262" t="str">
            <v>034.39900.0000.1080</v>
          </cell>
          <cell r="L1262">
            <v>-559.66</v>
          </cell>
        </row>
        <row r="1263">
          <cell r="J1263" t="str">
            <v>034.39901.0000.1080</v>
          </cell>
          <cell r="L1263">
            <v>127.59</v>
          </cell>
        </row>
        <row r="1264">
          <cell r="J1264" t="str">
            <v>034.39902.0000.1080</v>
          </cell>
          <cell r="L1264">
            <v>208.64</v>
          </cell>
        </row>
        <row r="1265">
          <cell r="J1265" t="str">
            <v>034.39906.0000.1080</v>
          </cell>
          <cell r="L1265">
            <v>5391.84</v>
          </cell>
        </row>
        <row r="1266">
          <cell r="J1266" t="str">
            <v>034.39907.0000.1080</v>
          </cell>
          <cell r="L1266">
            <v>249.43</v>
          </cell>
        </row>
        <row r="1267">
          <cell r="J1267" t="str">
            <v>034.39908.0000.1080</v>
          </cell>
          <cell r="L1267">
            <v>790.19</v>
          </cell>
        </row>
        <row r="1268">
          <cell r="J1268" t="str">
            <v>034..0000.1080</v>
          </cell>
          <cell r="L1268">
            <v>0</v>
          </cell>
        </row>
        <row r="1269">
          <cell r="J1269" t="str">
            <v>035.30300.0000.1080</v>
          </cell>
          <cell r="L1269">
            <v>0</v>
          </cell>
        </row>
        <row r="1270">
          <cell r="J1270" t="str">
            <v>035.32540.0000.1080</v>
          </cell>
          <cell r="L1270">
            <v>0</v>
          </cell>
        </row>
        <row r="1271">
          <cell r="J1271" t="str">
            <v>035.32800.0000.1080</v>
          </cell>
          <cell r="L1271">
            <v>0</v>
          </cell>
        </row>
        <row r="1272">
          <cell r="J1272" t="str">
            <v>035.32900.0000.1080</v>
          </cell>
          <cell r="L1272">
            <v>0</v>
          </cell>
        </row>
        <row r="1273">
          <cell r="J1273" t="str">
            <v>035.33200.0000.1080</v>
          </cell>
          <cell r="L1273">
            <v>2760.23</v>
          </cell>
        </row>
        <row r="1274">
          <cell r="J1274" t="str">
            <v>035.33300.0000.1080</v>
          </cell>
          <cell r="L1274">
            <v>0</v>
          </cell>
        </row>
        <row r="1275">
          <cell r="J1275" t="str">
            <v>035.33400.0000.1080</v>
          </cell>
          <cell r="L1275">
            <v>488.95</v>
          </cell>
        </row>
        <row r="1276">
          <cell r="J1276" t="str">
            <v>035.34000.0000.1080</v>
          </cell>
          <cell r="L1276">
            <v>71.739999999999995</v>
          </cell>
        </row>
        <row r="1277">
          <cell r="J1277" t="str">
            <v>035.34200.0000.1080</v>
          </cell>
          <cell r="L1277">
            <v>10.5</v>
          </cell>
        </row>
        <row r="1278">
          <cell r="J1278" t="str">
            <v>035.34400.0000.1080</v>
          </cell>
          <cell r="L1278">
            <v>0</v>
          </cell>
        </row>
        <row r="1279">
          <cell r="J1279" t="str">
            <v>035.34500.0000.1080</v>
          </cell>
          <cell r="L1279">
            <v>3.18</v>
          </cell>
        </row>
        <row r="1280">
          <cell r="J1280" t="str">
            <v>035.36500.0000.1080</v>
          </cell>
          <cell r="L1280">
            <v>0</v>
          </cell>
        </row>
        <row r="1281">
          <cell r="J1281" t="str">
            <v>035.36600.0000.1080</v>
          </cell>
          <cell r="L1281">
            <v>0</v>
          </cell>
        </row>
        <row r="1282">
          <cell r="J1282" t="str">
            <v>035.36700.0000.1080</v>
          </cell>
          <cell r="L1282">
            <v>10941.03</v>
          </cell>
        </row>
        <row r="1283">
          <cell r="J1283" t="str">
            <v>035.36701.0000.1080</v>
          </cell>
          <cell r="L1283">
            <v>0</v>
          </cell>
        </row>
        <row r="1284">
          <cell r="J1284" t="str">
            <v>035.36800.0000.1080</v>
          </cell>
          <cell r="L1284">
            <v>0</v>
          </cell>
        </row>
        <row r="1285">
          <cell r="J1285" t="str">
            <v>035.36900.0000.1080</v>
          </cell>
          <cell r="L1285">
            <v>0</v>
          </cell>
        </row>
        <row r="1286">
          <cell r="J1286" t="str">
            <v>035.37100.0000.1080</v>
          </cell>
          <cell r="L1286">
            <v>0</v>
          </cell>
        </row>
        <row r="1287">
          <cell r="J1287" t="str">
            <v>035.37400.0000.1080</v>
          </cell>
          <cell r="L1287">
            <v>0</v>
          </cell>
        </row>
        <row r="1288">
          <cell r="J1288" t="str">
            <v>035.37500.0000.1080</v>
          </cell>
          <cell r="L1288">
            <v>66.45</v>
          </cell>
        </row>
        <row r="1289">
          <cell r="J1289" t="str">
            <v>035.37600.0000.1080</v>
          </cell>
          <cell r="L1289">
            <v>659.37</v>
          </cell>
        </row>
        <row r="1290">
          <cell r="J1290" t="str">
            <v>035.37601.0000.1080</v>
          </cell>
          <cell r="L1290">
            <v>11195.37</v>
          </cell>
        </row>
        <row r="1291">
          <cell r="J1291" t="str">
            <v>035.37602.0000.1080</v>
          </cell>
          <cell r="L1291">
            <v>19578.150000000001</v>
          </cell>
        </row>
        <row r="1292">
          <cell r="J1292" t="str">
            <v>035.37800.0000.1080</v>
          </cell>
          <cell r="L1292">
            <v>744.19</v>
          </cell>
        </row>
        <row r="1293">
          <cell r="J1293" t="str">
            <v>035.37900.0000.1080</v>
          </cell>
          <cell r="L1293">
            <v>61.36</v>
          </cell>
        </row>
        <row r="1294">
          <cell r="J1294" t="str">
            <v>035.38000.0000.1080</v>
          </cell>
          <cell r="L1294">
            <v>17313.61</v>
          </cell>
        </row>
        <row r="1295">
          <cell r="J1295" t="str">
            <v>035.38100.0000.1080</v>
          </cell>
          <cell r="L1295">
            <v>4669.8</v>
          </cell>
        </row>
        <row r="1296">
          <cell r="J1296" t="str">
            <v>035.38200.0000.1080</v>
          </cell>
          <cell r="L1296">
            <v>5238.72</v>
          </cell>
        </row>
        <row r="1297">
          <cell r="J1297" t="str">
            <v>035.38300.0000.1080</v>
          </cell>
          <cell r="L1297">
            <v>1065.49</v>
          </cell>
        </row>
        <row r="1298">
          <cell r="J1298" t="str">
            <v>035.38400.0000.1080</v>
          </cell>
          <cell r="L1298">
            <v>0</v>
          </cell>
        </row>
        <row r="1299">
          <cell r="J1299" t="str">
            <v>035.38500.0000.1080</v>
          </cell>
          <cell r="L1299">
            <v>339.85</v>
          </cell>
        </row>
        <row r="1300">
          <cell r="J1300" t="str">
            <v>035.39000.0000.1080</v>
          </cell>
          <cell r="L1300">
            <v>227.71</v>
          </cell>
        </row>
        <row r="1301">
          <cell r="J1301" t="str">
            <v>035.39003.0000.1080</v>
          </cell>
          <cell r="L1301">
            <v>12.85</v>
          </cell>
        </row>
        <row r="1302">
          <cell r="J1302" t="str">
            <v>035.39100.0000.1080</v>
          </cell>
          <cell r="L1302">
            <v>26.09</v>
          </cell>
        </row>
        <row r="1303">
          <cell r="J1303" t="str">
            <v>035.39103.0000.1080</v>
          </cell>
          <cell r="L1303">
            <v>261.04000000000002</v>
          </cell>
        </row>
        <row r="1304">
          <cell r="J1304" t="str">
            <v>035.39200.0000.1080</v>
          </cell>
          <cell r="L1304">
            <v>0</v>
          </cell>
        </row>
        <row r="1305">
          <cell r="J1305" t="str">
            <v>035.39300.0000.1080</v>
          </cell>
          <cell r="L1305">
            <v>0</v>
          </cell>
        </row>
        <row r="1306">
          <cell r="J1306" t="str">
            <v>035.39400.0000.1080</v>
          </cell>
          <cell r="L1306">
            <v>1934.41</v>
          </cell>
        </row>
        <row r="1307">
          <cell r="J1307" t="str">
            <v>035.39500.0000.1080</v>
          </cell>
          <cell r="L1307">
            <v>127.59</v>
          </cell>
        </row>
        <row r="1308">
          <cell r="J1308" t="str">
            <v>035.39600.0000.1080</v>
          </cell>
          <cell r="L1308">
            <v>676.58</v>
          </cell>
        </row>
        <row r="1309">
          <cell r="J1309" t="str">
            <v>035.39603.0000.1080</v>
          </cell>
          <cell r="L1309">
            <v>1591.2</v>
          </cell>
        </row>
        <row r="1310">
          <cell r="J1310" t="str">
            <v>035.39604.0000.1080</v>
          </cell>
          <cell r="L1310">
            <v>493.32</v>
          </cell>
        </row>
        <row r="1311">
          <cell r="J1311" t="str">
            <v>035.39700.0000.1080</v>
          </cell>
          <cell r="L1311">
            <v>333.15</v>
          </cell>
        </row>
        <row r="1312">
          <cell r="J1312" t="str">
            <v>035.39701.0000.1080</v>
          </cell>
          <cell r="L1312">
            <v>0</v>
          </cell>
        </row>
        <row r="1313">
          <cell r="J1313" t="str">
            <v>035.39702.0000.1080</v>
          </cell>
          <cell r="L1313">
            <v>0</v>
          </cell>
        </row>
        <row r="1314">
          <cell r="J1314" t="str">
            <v>035.39800.0000.1080</v>
          </cell>
          <cell r="L1314">
            <v>714.28</v>
          </cell>
        </row>
        <row r="1315">
          <cell r="J1315" t="str">
            <v>035.39900.0000.1080</v>
          </cell>
          <cell r="L1315">
            <v>1489.83</v>
          </cell>
        </row>
        <row r="1316">
          <cell r="J1316" t="str">
            <v>035.39901.0000.1080</v>
          </cell>
          <cell r="L1316">
            <v>107.57</v>
          </cell>
        </row>
        <row r="1317">
          <cell r="J1317" t="str">
            <v>035.39902.0000.1080</v>
          </cell>
          <cell r="L1317">
            <v>175.92</v>
          </cell>
        </row>
        <row r="1318">
          <cell r="J1318" t="str">
            <v>035.39906.0000.1080</v>
          </cell>
          <cell r="L1318">
            <v>0</v>
          </cell>
        </row>
        <row r="1319">
          <cell r="J1319" t="str">
            <v>035.39907.0000.1080</v>
          </cell>
          <cell r="L1319">
            <v>276.91000000000003</v>
          </cell>
        </row>
        <row r="1320">
          <cell r="J1320" t="str">
            <v>035.39908.0000.1080</v>
          </cell>
          <cell r="L1320">
            <v>666.24</v>
          </cell>
        </row>
        <row r="1321">
          <cell r="J1321" t="str">
            <v>035..0000.1080</v>
          </cell>
          <cell r="L1321">
            <v>0</v>
          </cell>
        </row>
        <row r="1322">
          <cell r="J1322" t="str">
            <v>036.32800.0000.1080</v>
          </cell>
          <cell r="L1322">
            <v>0</v>
          </cell>
        </row>
        <row r="1323">
          <cell r="J1323" t="str">
            <v>036.33200.0000.1080</v>
          </cell>
          <cell r="L1323">
            <v>405.28</v>
          </cell>
        </row>
        <row r="1324">
          <cell r="J1324" t="str">
            <v>036.33300.0000.1080</v>
          </cell>
          <cell r="L1324">
            <v>0</v>
          </cell>
        </row>
        <row r="1325">
          <cell r="J1325" t="str">
            <v>036.33400.0000.1080</v>
          </cell>
          <cell r="L1325">
            <v>179.26</v>
          </cell>
        </row>
        <row r="1326">
          <cell r="J1326" t="str">
            <v>036.36600.0000.1080</v>
          </cell>
          <cell r="L1326">
            <v>6.86</v>
          </cell>
        </row>
        <row r="1327">
          <cell r="J1327" t="str">
            <v>036.36701.0000.1080</v>
          </cell>
          <cell r="L1327">
            <v>0</v>
          </cell>
        </row>
        <row r="1328">
          <cell r="J1328" t="str">
            <v>036.36800.0000.1080</v>
          </cell>
          <cell r="L1328">
            <v>199.02</v>
          </cell>
        </row>
        <row r="1329">
          <cell r="J1329" t="str">
            <v>036.36900.0000.1080</v>
          </cell>
          <cell r="L1329">
            <v>159.62</v>
          </cell>
        </row>
        <row r="1330">
          <cell r="J1330" t="str">
            <v>036.37400.0000.1080</v>
          </cell>
          <cell r="L1330">
            <v>0</v>
          </cell>
        </row>
        <row r="1331">
          <cell r="J1331" t="str">
            <v>036.37500.0000.1080</v>
          </cell>
          <cell r="L1331">
            <v>78.88</v>
          </cell>
        </row>
        <row r="1332">
          <cell r="J1332" t="str">
            <v>036.37600.0000.1080</v>
          </cell>
          <cell r="L1332">
            <v>851.01</v>
          </cell>
        </row>
        <row r="1333">
          <cell r="J1333" t="str">
            <v>036.37601.0000.1080</v>
          </cell>
          <cell r="L1333">
            <v>13525.52</v>
          </cell>
        </row>
        <row r="1334">
          <cell r="J1334" t="str">
            <v>036.37602.0000.1080</v>
          </cell>
          <cell r="L1334">
            <v>12301.72</v>
          </cell>
        </row>
        <row r="1335">
          <cell r="J1335" t="str">
            <v>036.37800.0000.1080</v>
          </cell>
          <cell r="L1335">
            <v>0</v>
          </cell>
        </row>
        <row r="1336">
          <cell r="J1336" t="str">
            <v>036.37900.0000.1080</v>
          </cell>
          <cell r="L1336">
            <v>558.29999999999995</v>
          </cell>
        </row>
        <row r="1337">
          <cell r="J1337" t="str">
            <v>036.38000.0000.1080</v>
          </cell>
          <cell r="L1337">
            <v>15003.6</v>
          </cell>
        </row>
        <row r="1338">
          <cell r="J1338" t="str">
            <v>036.38100.0000.1080</v>
          </cell>
          <cell r="L1338">
            <v>3253.89</v>
          </cell>
        </row>
        <row r="1339">
          <cell r="J1339" t="str">
            <v>036.38200.0000.1080</v>
          </cell>
          <cell r="L1339">
            <v>9519.2099999999991</v>
          </cell>
        </row>
        <row r="1340">
          <cell r="J1340" t="str">
            <v>036.38300.0000.1080</v>
          </cell>
          <cell r="L1340">
            <v>591.38</v>
          </cell>
        </row>
        <row r="1341">
          <cell r="J1341" t="str">
            <v>036.38400.0000.1080</v>
          </cell>
          <cell r="L1341">
            <v>27.63</v>
          </cell>
        </row>
        <row r="1342">
          <cell r="J1342" t="str">
            <v>036.38500.0000.1080</v>
          </cell>
          <cell r="L1342">
            <v>315.25</v>
          </cell>
        </row>
        <row r="1343">
          <cell r="J1343" t="str">
            <v>036.38700.0000.1080</v>
          </cell>
          <cell r="L1343">
            <v>42.29</v>
          </cell>
        </row>
        <row r="1344">
          <cell r="J1344" t="str">
            <v>036.39000.0000.1080</v>
          </cell>
          <cell r="L1344">
            <v>445.87</v>
          </cell>
        </row>
        <row r="1345">
          <cell r="J1345" t="str">
            <v>036.39100.0000.1080</v>
          </cell>
          <cell r="L1345">
            <v>68.84</v>
          </cell>
        </row>
        <row r="1346">
          <cell r="J1346" t="str">
            <v>036.39103.0000.1080</v>
          </cell>
          <cell r="L1346">
            <v>82.67</v>
          </cell>
        </row>
        <row r="1347">
          <cell r="J1347" t="str">
            <v>036.39200.0000.1080</v>
          </cell>
          <cell r="L1347">
            <v>236.66</v>
          </cell>
        </row>
        <row r="1348">
          <cell r="J1348" t="str">
            <v>036.39300.0000.1080</v>
          </cell>
          <cell r="L1348">
            <v>0</v>
          </cell>
        </row>
        <row r="1349">
          <cell r="J1349" t="str">
            <v>036.39400.0000.1080</v>
          </cell>
          <cell r="L1349">
            <v>2137.87</v>
          </cell>
        </row>
        <row r="1350">
          <cell r="J1350" t="str">
            <v>036.39500.0000.1080</v>
          </cell>
          <cell r="L1350">
            <v>0</v>
          </cell>
        </row>
        <row r="1351">
          <cell r="J1351" t="str">
            <v>036.39600.0000.1080</v>
          </cell>
          <cell r="L1351">
            <v>384.09</v>
          </cell>
        </row>
        <row r="1352">
          <cell r="J1352" t="str">
            <v>036.39604.0000.1080</v>
          </cell>
          <cell r="L1352">
            <v>0</v>
          </cell>
        </row>
        <row r="1353">
          <cell r="J1353" t="str">
            <v>036.39700.0000.1080</v>
          </cell>
          <cell r="L1353">
            <v>0</v>
          </cell>
        </row>
        <row r="1354">
          <cell r="J1354" t="str">
            <v>036.39701.0000.1080</v>
          </cell>
          <cell r="L1354">
            <v>99.28</v>
          </cell>
        </row>
        <row r="1355">
          <cell r="J1355" t="str">
            <v>036.39702.0000.1080</v>
          </cell>
          <cell r="L1355">
            <v>3.83</v>
          </cell>
        </row>
        <row r="1356">
          <cell r="J1356" t="str">
            <v>036.39800.0000.1080</v>
          </cell>
          <cell r="L1356">
            <v>20.29</v>
          </cell>
        </row>
        <row r="1357">
          <cell r="J1357" t="str">
            <v>036.39900.0000.1080</v>
          </cell>
          <cell r="L1357">
            <v>0</v>
          </cell>
        </row>
        <row r="1358">
          <cell r="J1358" t="str">
            <v>036.39901.0000.1080</v>
          </cell>
          <cell r="L1358">
            <v>68.38</v>
          </cell>
        </row>
        <row r="1359">
          <cell r="J1359" t="str">
            <v>036.39902.0000.1080</v>
          </cell>
          <cell r="L1359">
            <v>111.82</v>
          </cell>
        </row>
        <row r="1360">
          <cell r="J1360" t="str">
            <v>036.39905.0000.1080</v>
          </cell>
          <cell r="L1360">
            <v>0</v>
          </cell>
        </row>
        <row r="1361">
          <cell r="J1361" t="str">
            <v>036.39906.0000.1080</v>
          </cell>
          <cell r="L1361">
            <v>0</v>
          </cell>
        </row>
        <row r="1362">
          <cell r="J1362" t="str">
            <v>036.39907.0000.1080</v>
          </cell>
          <cell r="L1362">
            <v>469.03</v>
          </cell>
        </row>
        <row r="1363">
          <cell r="J1363" t="str">
            <v>036.39908.0000.1080</v>
          </cell>
          <cell r="L1363">
            <v>423.5</v>
          </cell>
        </row>
        <row r="1364">
          <cell r="J1364" t="str">
            <v>036..0000.1080</v>
          </cell>
          <cell r="L1364">
            <v>0</v>
          </cell>
        </row>
        <row r="1365">
          <cell r="J1365" t="str">
            <v>037..0000.1080</v>
          </cell>
          <cell r="L1365">
            <v>0</v>
          </cell>
        </row>
        <row r="1366">
          <cell r="J1366" t="str">
            <v>038..0000.1080</v>
          </cell>
          <cell r="L1366">
            <v>0</v>
          </cell>
        </row>
        <row r="1367">
          <cell r="J1367" t="str">
            <v>039..0000.1080</v>
          </cell>
          <cell r="L1367">
            <v>0</v>
          </cell>
        </row>
        <row r="1368">
          <cell r="J1368" t="str">
            <v>041.37601.0000.1080</v>
          </cell>
          <cell r="L1368">
            <v>1251.8699999999999</v>
          </cell>
        </row>
        <row r="1369">
          <cell r="J1369" t="str">
            <v>041.37602.0000.1080</v>
          </cell>
          <cell r="L1369">
            <v>350.31</v>
          </cell>
        </row>
        <row r="1370">
          <cell r="J1370" t="str">
            <v>041.37800.0000.1080</v>
          </cell>
          <cell r="L1370">
            <v>75.650000000000006</v>
          </cell>
        </row>
        <row r="1371">
          <cell r="J1371" t="str">
            <v>041.38000.0000.1080</v>
          </cell>
          <cell r="L1371">
            <v>454.02</v>
          </cell>
        </row>
        <row r="1372">
          <cell r="J1372" t="str">
            <v>041.38100.0000.1080</v>
          </cell>
          <cell r="L1372">
            <v>986.76</v>
          </cell>
        </row>
        <row r="1373">
          <cell r="J1373" t="str">
            <v>041.38300.0000.1080</v>
          </cell>
          <cell r="L1373">
            <v>142.55000000000001</v>
          </cell>
        </row>
        <row r="1374">
          <cell r="J1374" t="str">
            <v>041.39100.0000.1080</v>
          </cell>
          <cell r="L1374">
            <v>77.19</v>
          </cell>
        </row>
        <row r="1375">
          <cell r="J1375" t="str">
            <v>041.39200.0000.1080</v>
          </cell>
          <cell r="L1375">
            <v>1113.96</v>
          </cell>
        </row>
        <row r="1376">
          <cell r="J1376" t="str">
            <v>041.39400.0000.1080</v>
          </cell>
          <cell r="L1376">
            <v>291.19</v>
          </cell>
        </row>
        <row r="1377">
          <cell r="J1377" t="str">
            <v>041.39600.0000.1080</v>
          </cell>
          <cell r="L1377">
            <v>0</v>
          </cell>
        </row>
        <row r="1378">
          <cell r="J1378" t="str">
            <v>041.39700.0000.1080</v>
          </cell>
          <cell r="L1378">
            <v>3.11</v>
          </cell>
        </row>
        <row r="1379">
          <cell r="J1379" t="str">
            <v>041.39701.0000.1080</v>
          </cell>
          <cell r="L1379">
            <v>0</v>
          </cell>
        </row>
        <row r="1380">
          <cell r="J1380" t="str">
            <v>041.39906.0000.1080</v>
          </cell>
          <cell r="L1380">
            <v>172.6</v>
          </cell>
        </row>
        <row r="1381">
          <cell r="J1381" t="str">
            <v>041.39907.0000.1080</v>
          </cell>
          <cell r="L1381">
            <v>196.12</v>
          </cell>
        </row>
        <row r="1382">
          <cell r="J1382" t="str">
            <v>041..0000.1080</v>
          </cell>
          <cell r="L1382">
            <v>0</v>
          </cell>
        </row>
        <row r="1383">
          <cell r="J1383" t="str">
            <v>079.00000.0000.1080</v>
          </cell>
          <cell r="L1383">
            <v>0</v>
          </cell>
        </row>
        <row r="1384">
          <cell r="J1384" t="str">
            <v>080.39906.0000.1080</v>
          </cell>
          <cell r="L1384">
            <v>430.32</v>
          </cell>
        </row>
        <row r="1385">
          <cell r="J1385" t="str">
            <v>080..0000.1080</v>
          </cell>
          <cell r="L1385">
            <v>0</v>
          </cell>
        </row>
        <row r="1386">
          <cell r="J1386" t="str">
            <v>081.30200.0000.1080</v>
          </cell>
          <cell r="L1386">
            <v>0</v>
          </cell>
        </row>
        <row r="1387">
          <cell r="J1387" t="str">
            <v>081.30300.0000.1080</v>
          </cell>
          <cell r="L1387">
            <v>0</v>
          </cell>
        </row>
        <row r="1388">
          <cell r="J1388" t="str">
            <v>081.32540.0000.1080</v>
          </cell>
          <cell r="L1388">
            <v>3.48</v>
          </cell>
        </row>
        <row r="1389">
          <cell r="J1389" t="str">
            <v>081.32800.0000.1080</v>
          </cell>
          <cell r="L1389">
            <v>6.38</v>
          </cell>
        </row>
        <row r="1390">
          <cell r="J1390" t="str">
            <v>081.33200.0000.1080</v>
          </cell>
          <cell r="L1390">
            <v>634.26</v>
          </cell>
        </row>
        <row r="1391">
          <cell r="J1391" t="str">
            <v>081.33400.0000.1080</v>
          </cell>
          <cell r="L1391">
            <v>581.30999999999995</v>
          </cell>
        </row>
        <row r="1392">
          <cell r="J1392" t="str">
            <v>081.36500.0000.1080</v>
          </cell>
          <cell r="L1392">
            <v>0</v>
          </cell>
        </row>
        <row r="1393">
          <cell r="J1393" t="str">
            <v>081.36520.0000.1080</v>
          </cell>
          <cell r="L1393">
            <v>0</v>
          </cell>
        </row>
        <row r="1394">
          <cell r="J1394" t="str">
            <v>081.36601.0000.1080</v>
          </cell>
          <cell r="L1394">
            <v>0</v>
          </cell>
        </row>
        <row r="1395">
          <cell r="J1395" t="str">
            <v>081.36700.0000.1080</v>
          </cell>
          <cell r="L1395">
            <v>2230.81</v>
          </cell>
        </row>
        <row r="1396">
          <cell r="J1396" t="str">
            <v>081.36701.0000.1080</v>
          </cell>
          <cell r="L1396">
            <v>0</v>
          </cell>
        </row>
        <row r="1397">
          <cell r="J1397" t="str">
            <v>081.36900.0000.1080</v>
          </cell>
          <cell r="L1397">
            <v>16.84</v>
          </cell>
        </row>
        <row r="1398">
          <cell r="J1398" t="str">
            <v>081.37000.0000.1080</v>
          </cell>
          <cell r="L1398">
            <v>0</v>
          </cell>
        </row>
        <row r="1399">
          <cell r="J1399" t="str">
            <v>081.37100.0000.1080</v>
          </cell>
          <cell r="L1399">
            <v>0</v>
          </cell>
        </row>
        <row r="1400">
          <cell r="J1400" t="str">
            <v>081.37400.0000.1080</v>
          </cell>
          <cell r="L1400">
            <v>0</v>
          </cell>
        </row>
        <row r="1401">
          <cell r="J1401" t="str">
            <v>081.37402.0000.1080</v>
          </cell>
          <cell r="L1401">
            <v>0</v>
          </cell>
        </row>
        <row r="1402">
          <cell r="J1402" t="str">
            <v>081.37500.0000.1080</v>
          </cell>
          <cell r="L1402">
            <v>336.99</v>
          </cell>
        </row>
        <row r="1403">
          <cell r="J1403" t="str">
            <v>081.37501.0000.1080</v>
          </cell>
          <cell r="L1403">
            <v>0</v>
          </cell>
        </row>
        <row r="1404">
          <cell r="J1404" t="str">
            <v>081.37600.0000.1080</v>
          </cell>
          <cell r="L1404">
            <v>11593.36</v>
          </cell>
        </row>
        <row r="1405">
          <cell r="J1405" t="str">
            <v>081.37601.0000.1080</v>
          </cell>
          <cell r="L1405">
            <v>68221.600000000006</v>
          </cell>
        </row>
        <row r="1406">
          <cell r="J1406" t="str">
            <v>081.37602.0000.1080</v>
          </cell>
          <cell r="L1406">
            <v>117145.58</v>
          </cell>
        </row>
        <row r="1407">
          <cell r="J1407" t="str">
            <v>081.37800.0000.1080</v>
          </cell>
          <cell r="L1407">
            <v>6525.18</v>
          </cell>
        </row>
        <row r="1408">
          <cell r="J1408" t="str">
            <v>081.37900.0000.1080</v>
          </cell>
          <cell r="L1408">
            <v>4664.1899999999996</v>
          </cell>
        </row>
        <row r="1409">
          <cell r="J1409" t="str">
            <v>081.37905.0000.1080</v>
          </cell>
          <cell r="L1409">
            <v>0</v>
          </cell>
        </row>
        <row r="1410">
          <cell r="J1410" t="str">
            <v>081.38000.0000.1080</v>
          </cell>
          <cell r="L1410">
            <v>108648.01</v>
          </cell>
        </row>
        <row r="1411">
          <cell r="J1411" t="str">
            <v>081.38100.0000.1080</v>
          </cell>
          <cell r="L1411">
            <v>26105</v>
          </cell>
        </row>
        <row r="1412">
          <cell r="J1412" t="str">
            <v>081.38200.0000.1080</v>
          </cell>
          <cell r="L1412">
            <v>75907.25</v>
          </cell>
        </row>
        <row r="1413">
          <cell r="J1413" t="str">
            <v>081.38300.0000.1080</v>
          </cell>
          <cell r="L1413">
            <v>4380.25</v>
          </cell>
        </row>
        <row r="1414">
          <cell r="J1414" t="str">
            <v>081.38400.0000.1080</v>
          </cell>
          <cell r="L1414">
            <v>0</v>
          </cell>
        </row>
        <row r="1415">
          <cell r="J1415" t="str">
            <v>081.38500.0000.1080</v>
          </cell>
          <cell r="L1415">
            <v>2144.25</v>
          </cell>
        </row>
        <row r="1416">
          <cell r="J1416" t="str">
            <v>081.38700.0000.1080</v>
          </cell>
          <cell r="L1416">
            <v>51.08</v>
          </cell>
        </row>
        <row r="1417">
          <cell r="J1417" t="str">
            <v>081.38900.0000.1080</v>
          </cell>
          <cell r="L1417">
            <v>0</v>
          </cell>
        </row>
        <row r="1418">
          <cell r="J1418" t="str">
            <v>081.39000.0000.1080</v>
          </cell>
          <cell r="L1418">
            <v>3558.48</v>
          </cell>
        </row>
        <row r="1419">
          <cell r="J1419" t="str">
            <v>081.39003.0000.1080</v>
          </cell>
          <cell r="L1419">
            <v>0</v>
          </cell>
        </row>
        <row r="1420">
          <cell r="J1420" t="str">
            <v>081.39009.0000.1080</v>
          </cell>
          <cell r="L1420">
            <v>0</v>
          </cell>
        </row>
        <row r="1421">
          <cell r="J1421" t="str">
            <v>081.39100.0000.1080</v>
          </cell>
          <cell r="L1421">
            <v>2764.59</v>
          </cell>
        </row>
        <row r="1422">
          <cell r="J1422" t="str">
            <v>081.39103.0000.1080</v>
          </cell>
          <cell r="L1422">
            <v>0</v>
          </cell>
        </row>
        <row r="1423">
          <cell r="J1423" t="str">
            <v>081.39200.0000.1080</v>
          </cell>
          <cell r="L1423">
            <v>2553.15</v>
          </cell>
        </row>
        <row r="1424">
          <cell r="J1424" t="str">
            <v>081.39300.0000.1080</v>
          </cell>
          <cell r="L1424">
            <v>80.8</v>
          </cell>
        </row>
        <row r="1425">
          <cell r="J1425" t="str">
            <v>081.39400.0000.1080</v>
          </cell>
          <cell r="L1425">
            <v>4778.5</v>
          </cell>
        </row>
        <row r="1426">
          <cell r="J1426" t="str">
            <v>081.39500.0000.1080</v>
          </cell>
          <cell r="L1426">
            <v>6.03</v>
          </cell>
        </row>
        <row r="1427">
          <cell r="J1427" t="str">
            <v>081.39600.0000.1080</v>
          </cell>
          <cell r="L1427">
            <v>2011.12</v>
          </cell>
        </row>
        <row r="1428">
          <cell r="J1428" t="str">
            <v>081.39603.0000.1080</v>
          </cell>
          <cell r="L1428">
            <v>732.11</v>
          </cell>
        </row>
        <row r="1429">
          <cell r="J1429" t="str">
            <v>081.39604.0000.1080</v>
          </cell>
          <cell r="L1429">
            <v>1018.38</v>
          </cell>
        </row>
        <row r="1430">
          <cell r="J1430" t="str">
            <v>081.39605.0000.1080</v>
          </cell>
          <cell r="L1430">
            <v>27.68</v>
          </cell>
        </row>
        <row r="1431">
          <cell r="J1431" t="str">
            <v>081.39700.0000.1080</v>
          </cell>
          <cell r="L1431">
            <v>1808.1</v>
          </cell>
        </row>
        <row r="1432">
          <cell r="J1432" t="str">
            <v>081.39701.0000.1080</v>
          </cell>
          <cell r="L1432">
            <v>403.45</v>
          </cell>
        </row>
        <row r="1433">
          <cell r="J1433" t="str">
            <v>081.39702.0000.1080</v>
          </cell>
          <cell r="L1433">
            <v>0</v>
          </cell>
        </row>
        <row r="1434">
          <cell r="J1434" t="str">
            <v>081.39800.0000.1080</v>
          </cell>
          <cell r="L1434">
            <v>6191.91</v>
          </cell>
        </row>
        <row r="1435">
          <cell r="J1435" t="str">
            <v>081.39900.0000.1080</v>
          </cell>
          <cell r="L1435">
            <v>371.25</v>
          </cell>
        </row>
        <row r="1436">
          <cell r="J1436" t="str">
            <v>081.39901.0000.1080</v>
          </cell>
          <cell r="L1436">
            <v>200.16</v>
          </cell>
        </row>
        <row r="1437">
          <cell r="J1437" t="str">
            <v>081.39902.0000.1080</v>
          </cell>
          <cell r="L1437">
            <v>327.33</v>
          </cell>
        </row>
        <row r="1438">
          <cell r="J1438" t="str">
            <v>081.39906.0000.1080</v>
          </cell>
          <cell r="L1438">
            <v>11278.31</v>
          </cell>
        </row>
        <row r="1439">
          <cell r="J1439" t="str">
            <v>081.39907.0000.1080</v>
          </cell>
          <cell r="L1439">
            <v>348.1</v>
          </cell>
        </row>
        <row r="1440">
          <cell r="J1440" t="str">
            <v>081.39908.0000.1080</v>
          </cell>
          <cell r="L1440">
            <v>2240.67</v>
          </cell>
        </row>
        <row r="1441">
          <cell r="J1441" t="str">
            <v>081..0000.1080</v>
          </cell>
          <cell r="L1441">
            <v>0</v>
          </cell>
        </row>
        <row r="1442">
          <cell r="J1442" t="str">
            <v>082.30300.0000.1080</v>
          </cell>
          <cell r="L1442">
            <v>0</v>
          </cell>
        </row>
        <row r="1443">
          <cell r="J1443" t="str">
            <v>082.37400.0000.1080</v>
          </cell>
          <cell r="L1443">
            <v>0</v>
          </cell>
        </row>
        <row r="1444">
          <cell r="J1444" t="str">
            <v>082.37500.0000.1080</v>
          </cell>
          <cell r="L1444">
            <v>0</v>
          </cell>
        </row>
        <row r="1445">
          <cell r="J1445" t="str">
            <v>082.37600.0000.1080</v>
          </cell>
          <cell r="L1445">
            <v>0</v>
          </cell>
        </row>
        <row r="1446">
          <cell r="J1446" t="str">
            <v>082.37601.0000.1080</v>
          </cell>
          <cell r="L1446">
            <v>0</v>
          </cell>
        </row>
        <row r="1447">
          <cell r="J1447" t="str">
            <v>082.37602.0000.1080</v>
          </cell>
          <cell r="L1447">
            <v>-0.76</v>
          </cell>
        </row>
        <row r="1448">
          <cell r="J1448" t="str">
            <v>082.37800.0000.1080</v>
          </cell>
          <cell r="L1448">
            <v>0</v>
          </cell>
        </row>
        <row r="1449">
          <cell r="J1449" t="str">
            <v>082.37900.0000.1080</v>
          </cell>
          <cell r="L1449">
            <v>0</v>
          </cell>
        </row>
        <row r="1450">
          <cell r="J1450" t="str">
            <v>082.38000.0000.1080</v>
          </cell>
          <cell r="L1450">
            <v>3.52</v>
          </cell>
        </row>
        <row r="1451">
          <cell r="J1451" t="str">
            <v>082.38100.0000.1080</v>
          </cell>
          <cell r="L1451">
            <v>0</v>
          </cell>
        </row>
        <row r="1452">
          <cell r="J1452" t="str">
            <v>082.38200.0000.1080</v>
          </cell>
          <cell r="L1452">
            <v>0</v>
          </cell>
        </row>
        <row r="1453">
          <cell r="J1453" t="str">
            <v>082.38300.0000.1080</v>
          </cell>
          <cell r="L1453">
            <v>0</v>
          </cell>
        </row>
        <row r="1454">
          <cell r="J1454" t="str">
            <v>082.38500.0000.1080</v>
          </cell>
          <cell r="L1454">
            <v>0</v>
          </cell>
        </row>
        <row r="1455">
          <cell r="J1455" t="str">
            <v>082.38700.0000.1080</v>
          </cell>
          <cell r="L1455">
            <v>0</v>
          </cell>
        </row>
        <row r="1456">
          <cell r="J1456" t="str">
            <v>082.39000.0000.1080</v>
          </cell>
          <cell r="L1456">
            <v>0</v>
          </cell>
        </row>
        <row r="1457">
          <cell r="J1457" t="str">
            <v>082.39009.0000.1080</v>
          </cell>
          <cell r="L1457">
            <v>0</v>
          </cell>
        </row>
        <row r="1458">
          <cell r="J1458" t="str">
            <v>082.39100.0000.1080</v>
          </cell>
          <cell r="L1458">
            <v>0</v>
          </cell>
        </row>
        <row r="1459">
          <cell r="J1459" t="str">
            <v>082.39103.0000.1080</v>
          </cell>
          <cell r="L1459">
            <v>0</v>
          </cell>
        </row>
        <row r="1460">
          <cell r="J1460" t="str">
            <v>082.39200.0000.1080</v>
          </cell>
          <cell r="L1460">
            <v>0</v>
          </cell>
        </row>
        <row r="1461">
          <cell r="J1461" t="str">
            <v>082.39300.0000.1080</v>
          </cell>
          <cell r="L1461">
            <v>0</v>
          </cell>
        </row>
        <row r="1462">
          <cell r="J1462" t="str">
            <v>082.39400.0000.1080</v>
          </cell>
          <cell r="L1462">
            <v>0</v>
          </cell>
        </row>
        <row r="1463">
          <cell r="J1463" t="str">
            <v>082.39500.0000.1080</v>
          </cell>
          <cell r="L1463">
            <v>0</v>
          </cell>
        </row>
        <row r="1464">
          <cell r="J1464" t="str">
            <v>082.39600.0000.1080</v>
          </cell>
          <cell r="L1464">
            <v>0</v>
          </cell>
        </row>
        <row r="1465">
          <cell r="J1465" t="str">
            <v>082.39603.0000.1080</v>
          </cell>
          <cell r="L1465">
            <v>0</v>
          </cell>
        </row>
        <row r="1466">
          <cell r="J1466" t="str">
            <v>082.39604.0000.1080</v>
          </cell>
          <cell r="L1466">
            <v>0</v>
          </cell>
        </row>
        <row r="1467">
          <cell r="J1467" t="str">
            <v>082.39700.0000.1080</v>
          </cell>
          <cell r="L1467">
            <v>0</v>
          </cell>
        </row>
        <row r="1468">
          <cell r="J1468" t="str">
            <v>082.39701.0000.1080</v>
          </cell>
          <cell r="L1468">
            <v>0</v>
          </cell>
        </row>
        <row r="1469">
          <cell r="J1469" t="str">
            <v>082.39702.0000.1080</v>
          </cell>
          <cell r="L1469">
            <v>0</v>
          </cell>
        </row>
        <row r="1470">
          <cell r="J1470" t="str">
            <v>082.39800.0000.1080</v>
          </cell>
          <cell r="L1470">
            <v>0</v>
          </cell>
        </row>
        <row r="1471">
          <cell r="J1471" t="str">
            <v>082.39900.0000.1080</v>
          </cell>
          <cell r="L1471">
            <v>0</v>
          </cell>
        </row>
        <row r="1472">
          <cell r="J1472" t="str">
            <v>082.39901.0000.1080</v>
          </cell>
          <cell r="L1472">
            <v>0</v>
          </cell>
        </row>
        <row r="1473">
          <cell r="J1473" t="str">
            <v>082.39902.0000.1080</v>
          </cell>
          <cell r="L1473">
            <v>0</v>
          </cell>
        </row>
        <row r="1474">
          <cell r="J1474" t="str">
            <v>082.39906.0000.1080</v>
          </cell>
          <cell r="L1474">
            <v>0</v>
          </cell>
        </row>
        <row r="1475">
          <cell r="J1475" t="str">
            <v>082.39907.0000.1080</v>
          </cell>
          <cell r="L1475">
            <v>0</v>
          </cell>
        </row>
        <row r="1476">
          <cell r="J1476" t="str">
            <v>082.39908.0000.1080</v>
          </cell>
          <cell r="L1476">
            <v>0</v>
          </cell>
        </row>
        <row r="1477">
          <cell r="J1477" t="str">
            <v>082..0000.1080</v>
          </cell>
          <cell r="L1477">
            <v>0</v>
          </cell>
        </row>
        <row r="1478">
          <cell r="J1478" t="str">
            <v>083.37400.0000.1080</v>
          </cell>
          <cell r="L1478">
            <v>0</v>
          </cell>
        </row>
        <row r="1479">
          <cell r="J1479" t="str">
            <v>083.37500.0000.1080</v>
          </cell>
          <cell r="L1479">
            <v>0</v>
          </cell>
        </row>
        <row r="1480">
          <cell r="J1480" t="str">
            <v>083.37600.0000.1080</v>
          </cell>
          <cell r="L1480">
            <v>-0.72</v>
          </cell>
        </row>
        <row r="1481">
          <cell r="J1481" t="str">
            <v>083.37601.0000.1080</v>
          </cell>
          <cell r="L1481">
            <v>0</v>
          </cell>
        </row>
        <row r="1482">
          <cell r="J1482" t="str">
            <v>083.37602.0000.1080</v>
          </cell>
          <cell r="L1482">
            <v>0</v>
          </cell>
        </row>
        <row r="1483">
          <cell r="J1483" t="str">
            <v>083.37800.0000.1080</v>
          </cell>
          <cell r="L1483">
            <v>0</v>
          </cell>
        </row>
        <row r="1484">
          <cell r="J1484" t="str">
            <v>083.37900.0000.1080</v>
          </cell>
          <cell r="L1484">
            <v>0</v>
          </cell>
        </row>
        <row r="1485">
          <cell r="J1485" t="str">
            <v>083.38000.0000.1080</v>
          </cell>
          <cell r="L1485">
            <v>0</v>
          </cell>
        </row>
        <row r="1486">
          <cell r="J1486" t="str">
            <v>083.38100.0000.1080</v>
          </cell>
          <cell r="L1486">
            <v>0</v>
          </cell>
        </row>
        <row r="1487">
          <cell r="J1487" t="str">
            <v>083.38200.0000.1080</v>
          </cell>
          <cell r="L1487">
            <v>0</v>
          </cell>
        </row>
        <row r="1488">
          <cell r="J1488" t="str">
            <v>083.38300.0000.1080</v>
          </cell>
          <cell r="L1488">
            <v>0</v>
          </cell>
        </row>
        <row r="1489">
          <cell r="J1489" t="str">
            <v>083.38400.0000.1080</v>
          </cell>
          <cell r="L1489">
            <v>0</v>
          </cell>
        </row>
        <row r="1490">
          <cell r="J1490" t="str">
            <v>083.38500.0000.1080</v>
          </cell>
          <cell r="L1490">
            <v>0</v>
          </cell>
        </row>
        <row r="1491">
          <cell r="J1491" t="str">
            <v>083.38700.0000.1080</v>
          </cell>
          <cell r="L1491">
            <v>0</v>
          </cell>
        </row>
        <row r="1492">
          <cell r="J1492" t="str">
            <v>083.39000.0000.1080</v>
          </cell>
          <cell r="L1492">
            <v>0</v>
          </cell>
        </row>
        <row r="1493">
          <cell r="J1493" t="str">
            <v>083.39100.0000.1080</v>
          </cell>
          <cell r="L1493">
            <v>0</v>
          </cell>
        </row>
        <row r="1494">
          <cell r="J1494" t="str">
            <v>083.39103.0000.1080</v>
          </cell>
          <cell r="L1494">
            <v>0</v>
          </cell>
        </row>
        <row r="1495">
          <cell r="J1495" t="str">
            <v>083.39200.0000.1080</v>
          </cell>
          <cell r="L1495">
            <v>0</v>
          </cell>
        </row>
        <row r="1496">
          <cell r="J1496" t="str">
            <v>083.39300.0000.1080</v>
          </cell>
          <cell r="L1496">
            <v>0</v>
          </cell>
        </row>
        <row r="1497">
          <cell r="J1497" t="str">
            <v>083.39400.0000.1080</v>
          </cell>
          <cell r="L1497">
            <v>0</v>
          </cell>
        </row>
        <row r="1498">
          <cell r="J1498" t="str">
            <v>083.39500.0000.1080</v>
          </cell>
          <cell r="L1498">
            <v>0</v>
          </cell>
        </row>
        <row r="1499">
          <cell r="J1499" t="str">
            <v>083.39600.0000.1080</v>
          </cell>
          <cell r="L1499">
            <v>0</v>
          </cell>
        </row>
        <row r="1500">
          <cell r="J1500" t="str">
            <v>083.39603.0000.1080</v>
          </cell>
          <cell r="L1500">
            <v>0</v>
          </cell>
        </row>
        <row r="1501">
          <cell r="J1501" t="str">
            <v>083.39604.0000.1080</v>
          </cell>
          <cell r="L1501">
            <v>0</v>
          </cell>
        </row>
        <row r="1502">
          <cell r="J1502" t="str">
            <v>083.39700.0000.1080</v>
          </cell>
          <cell r="L1502">
            <v>0</v>
          </cell>
        </row>
        <row r="1503">
          <cell r="J1503" t="str">
            <v>083.39701.0000.1080</v>
          </cell>
          <cell r="L1503">
            <v>0</v>
          </cell>
        </row>
        <row r="1504">
          <cell r="J1504" t="str">
            <v>083.39702.0000.1080</v>
          </cell>
          <cell r="L1504">
            <v>0</v>
          </cell>
        </row>
        <row r="1505">
          <cell r="J1505" t="str">
            <v>083.39800.0000.1080</v>
          </cell>
          <cell r="L1505">
            <v>0</v>
          </cell>
        </row>
        <row r="1506">
          <cell r="J1506" t="str">
            <v>083.39900.0000.1080</v>
          </cell>
          <cell r="L1506">
            <v>0</v>
          </cell>
        </row>
        <row r="1507">
          <cell r="J1507" t="str">
            <v>083.39901.0000.1080</v>
          </cell>
          <cell r="L1507">
            <v>0</v>
          </cell>
        </row>
        <row r="1508">
          <cell r="J1508" t="str">
            <v>083.39902.0000.1080</v>
          </cell>
          <cell r="L1508">
            <v>0</v>
          </cell>
        </row>
        <row r="1509">
          <cell r="J1509" t="str">
            <v>083.39906.0000.1080</v>
          </cell>
          <cell r="L1509">
            <v>0</v>
          </cell>
        </row>
        <row r="1510">
          <cell r="J1510" t="str">
            <v>083.39907.0000.1080</v>
          </cell>
          <cell r="L1510">
            <v>0</v>
          </cell>
        </row>
        <row r="1511">
          <cell r="J1511" t="str">
            <v>083.39908.0000.1080</v>
          </cell>
          <cell r="L1511">
            <v>0</v>
          </cell>
        </row>
        <row r="1512">
          <cell r="J1512" t="str">
            <v>083..0000.1080</v>
          </cell>
          <cell r="L1512">
            <v>0</v>
          </cell>
        </row>
        <row r="1513">
          <cell r="J1513" t="str">
            <v>084.30100.0000.1080</v>
          </cell>
          <cell r="L1513">
            <v>0</v>
          </cell>
        </row>
        <row r="1514">
          <cell r="J1514" t="str">
            <v>084.30200.0000.1080</v>
          </cell>
          <cell r="L1514">
            <v>0</v>
          </cell>
        </row>
        <row r="1515">
          <cell r="J1515" t="str">
            <v>084.30300.0000.1080</v>
          </cell>
          <cell r="L1515">
            <v>0</v>
          </cell>
        </row>
        <row r="1516">
          <cell r="J1516" t="str">
            <v>084.36701.0000.1080</v>
          </cell>
          <cell r="L1516">
            <v>0</v>
          </cell>
        </row>
        <row r="1517">
          <cell r="J1517" t="str">
            <v>084.37400.0000.1080</v>
          </cell>
          <cell r="L1517">
            <v>0</v>
          </cell>
        </row>
        <row r="1518">
          <cell r="J1518" t="str">
            <v>084.37500.0000.1080</v>
          </cell>
          <cell r="L1518">
            <v>0</v>
          </cell>
        </row>
        <row r="1519">
          <cell r="J1519" t="str">
            <v>084.37600.0000.1080</v>
          </cell>
          <cell r="L1519">
            <v>0</v>
          </cell>
        </row>
        <row r="1520">
          <cell r="J1520" t="str">
            <v>084.37601.0000.1080</v>
          </cell>
          <cell r="L1520">
            <v>-6.84</v>
          </cell>
        </row>
        <row r="1521">
          <cell r="J1521" t="str">
            <v>084.37602.0000.1080</v>
          </cell>
          <cell r="L1521">
            <v>-6.67</v>
          </cell>
        </row>
        <row r="1522">
          <cell r="J1522" t="str">
            <v>084.37700.0000.1080</v>
          </cell>
          <cell r="L1522">
            <v>0</v>
          </cell>
        </row>
        <row r="1523">
          <cell r="J1523" t="str">
            <v>084.37800.0000.1080</v>
          </cell>
          <cell r="L1523">
            <v>0</v>
          </cell>
        </row>
        <row r="1524">
          <cell r="J1524" t="str">
            <v>084.37900.0000.1080</v>
          </cell>
          <cell r="L1524">
            <v>0</v>
          </cell>
        </row>
        <row r="1525">
          <cell r="J1525" t="str">
            <v>084.38000.0000.1080</v>
          </cell>
          <cell r="L1525">
            <v>0</v>
          </cell>
        </row>
        <row r="1526">
          <cell r="J1526" t="str">
            <v>084.38100.0000.1080</v>
          </cell>
          <cell r="L1526">
            <v>0</v>
          </cell>
        </row>
        <row r="1527">
          <cell r="J1527" t="str">
            <v>084.38200.0000.1080</v>
          </cell>
          <cell r="L1527">
            <v>-53.33</v>
          </cell>
        </row>
        <row r="1528">
          <cell r="J1528" t="str">
            <v>084.38300.0000.1080</v>
          </cell>
          <cell r="L1528">
            <v>0</v>
          </cell>
        </row>
        <row r="1529">
          <cell r="J1529" t="str">
            <v>084.38400.0000.1080</v>
          </cell>
          <cell r="L1529">
            <v>0</v>
          </cell>
        </row>
        <row r="1530">
          <cell r="J1530" t="str">
            <v>084.38500.0000.1080</v>
          </cell>
          <cell r="L1530">
            <v>0</v>
          </cell>
        </row>
        <row r="1531">
          <cell r="J1531" t="str">
            <v>084.38900.0000.1080</v>
          </cell>
          <cell r="L1531">
            <v>0</v>
          </cell>
        </row>
        <row r="1532">
          <cell r="J1532" t="str">
            <v>084.39000.0000.1080</v>
          </cell>
          <cell r="L1532">
            <v>0</v>
          </cell>
        </row>
        <row r="1533">
          <cell r="J1533" t="str">
            <v>084.39003.0000.1080</v>
          </cell>
          <cell r="L1533">
            <v>0</v>
          </cell>
        </row>
        <row r="1534">
          <cell r="J1534" t="str">
            <v>084.39009.0000.1080</v>
          </cell>
          <cell r="L1534">
            <v>0</v>
          </cell>
        </row>
        <row r="1535">
          <cell r="J1535" t="str">
            <v>084.39100.0000.1080</v>
          </cell>
          <cell r="L1535">
            <v>0</v>
          </cell>
        </row>
        <row r="1536">
          <cell r="J1536" t="str">
            <v>084.39103.0000.1080</v>
          </cell>
          <cell r="L1536">
            <v>0</v>
          </cell>
        </row>
        <row r="1537">
          <cell r="J1537" t="str">
            <v>084.39200.0000.1080</v>
          </cell>
          <cell r="L1537">
            <v>0</v>
          </cell>
        </row>
        <row r="1538">
          <cell r="J1538" t="str">
            <v>084.39300.0000.1080</v>
          </cell>
          <cell r="L1538">
            <v>0</v>
          </cell>
        </row>
        <row r="1539">
          <cell r="J1539" t="str">
            <v>084.39400.0000.1080</v>
          </cell>
          <cell r="L1539">
            <v>0</v>
          </cell>
        </row>
        <row r="1540">
          <cell r="J1540" t="str">
            <v>084.39500.0000.1080</v>
          </cell>
          <cell r="L1540">
            <v>0</v>
          </cell>
        </row>
        <row r="1541">
          <cell r="J1541" t="str">
            <v>084.39600.0000.1080</v>
          </cell>
          <cell r="L1541">
            <v>0</v>
          </cell>
        </row>
        <row r="1542">
          <cell r="J1542" t="str">
            <v>084.39603.0000.1080</v>
          </cell>
          <cell r="L1542">
            <v>0</v>
          </cell>
        </row>
        <row r="1543">
          <cell r="J1543" t="str">
            <v>084.39604.0000.1080</v>
          </cell>
          <cell r="L1543">
            <v>0</v>
          </cell>
        </row>
        <row r="1544">
          <cell r="J1544" t="str">
            <v>084.39700.0000.1080</v>
          </cell>
          <cell r="L1544">
            <v>0</v>
          </cell>
        </row>
        <row r="1545">
          <cell r="J1545" t="str">
            <v>084.39701.0000.1080</v>
          </cell>
          <cell r="L1545">
            <v>0</v>
          </cell>
        </row>
        <row r="1546">
          <cell r="J1546" t="str">
            <v>084.39702.0000.1080</v>
          </cell>
          <cell r="L1546">
            <v>0</v>
          </cell>
        </row>
        <row r="1547">
          <cell r="J1547" t="str">
            <v>084.39800.0000.1080</v>
          </cell>
          <cell r="L1547">
            <v>0</v>
          </cell>
        </row>
        <row r="1548">
          <cell r="J1548" t="str">
            <v>084.39901.0000.1080</v>
          </cell>
          <cell r="L1548">
            <v>0</v>
          </cell>
        </row>
        <row r="1549">
          <cell r="J1549" t="str">
            <v>084.39902.0000.1080</v>
          </cell>
          <cell r="L1549">
            <v>0</v>
          </cell>
        </row>
        <row r="1550">
          <cell r="J1550" t="str">
            <v>084.39905.0000.1080</v>
          </cell>
          <cell r="L1550">
            <v>0</v>
          </cell>
        </row>
        <row r="1551">
          <cell r="J1551" t="str">
            <v>084.39906.0000.1080</v>
          </cell>
          <cell r="L1551">
            <v>0</v>
          </cell>
        </row>
        <row r="1552">
          <cell r="J1552" t="str">
            <v>084.39907.0000.1080</v>
          </cell>
          <cell r="L1552">
            <v>0</v>
          </cell>
        </row>
        <row r="1553">
          <cell r="J1553" t="str">
            <v>084.39908.0000.1080</v>
          </cell>
          <cell r="L1553">
            <v>0</v>
          </cell>
        </row>
        <row r="1554">
          <cell r="J1554" t="str">
            <v>084..0000.1080</v>
          </cell>
          <cell r="L1554">
            <v>0</v>
          </cell>
        </row>
        <row r="1555">
          <cell r="J1555" t="str">
            <v>085.33300.0000.1080</v>
          </cell>
          <cell r="L1555">
            <v>0</v>
          </cell>
        </row>
        <row r="1556">
          <cell r="J1556" t="str">
            <v>085.36500.0000.1080</v>
          </cell>
          <cell r="L1556">
            <v>0</v>
          </cell>
        </row>
        <row r="1557">
          <cell r="J1557" t="str">
            <v>085.36700.0000.1080</v>
          </cell>
          <cell r="L1557">
            <v>0</v>
          </cell>
        </row>
        <row r="1558">
          <cell r="J1558" t="str">
            <v>085.36701.0000.1080</v>
          </cell>
          <cell r="L1558">
            <v>0</v>
          </cell>
        </row>
        <row r="1559">
          <cell r="J1559" t="str">
            <v>085.36800.0000.1080</v>
          </cell>
          <cell r="L1559">
            <v>0</v>
          </cell>
        </row>
        <row r="1560">
          <cell r="J1560" t="str">
            <v>085.36900.0000.1080</v>
          </cell>
          <cell r="L1560">
            <v>0</v>
          </cell>
        </row>
        <row r="1561">
          <cell r="J1561" t="str">
            <v>085.37500.0000.1080</v>
          </cell>
          <cell r="L1561">
            <v>0</v>
          </cell>
        </row>
        <row r="1562">
          <cell r="J1562" t="str">
            <v>085.37600.0000.1080</v>
          </cell>
          <cell r="L1562">
            <v>-2.11</v>
          </cell>
        </row>
        <row r="1563">
          <cell r="J1563" t="str">
            <v>085.37601.0000.1080</v>
          </cell>
          <cell r="L1563">
            <v>0</v>
          </cell>
        </row>
        <row r="1564">
          <cell r="J1564" t="str">
            <v>085.37602.0000.1080</v>
          </cell>
          <cell r="L1564">
            <v>0</v>
          </cell>
        </row>
        <row r="1565">
          <cell r="J1565" t="str">
            <v>085.37800.0000.1080</v>
          </cell>
          <cell r="L1565">
            <v>0</v>
          </cell>
        </row>
        <row r="1566">
          <cell r="J1566" t="str">
            <v>085.37900.0000.1080</v>
          </cell>
          <cell r="L1566">
            <v>0</v>
          </cell>
        </row>
        <row r="1567">
          <cell r="J1567" t="str">
            <v>085.38000.0000.1080</v>
          </cell>
          <cell r="L1567">
            <v>0</v>
          </cell>
        </row>
        <row r="1568">
          <cell r="J1568" t="str">
            <v>085.38200.0000.1080</v>
          </cell>
          <cell r="L1568">
            <v>0</v>
          </cell>
        </row>
        <row r="1569">
          <cell r="J1569" t="str">
            <v>085.38300.0000.1080</v>
          </cell>
          <cell r="L1569">
            <v>0</v>
          </cell>
        </row>
        <row r="1570">
          <cell r="J1570" t="str">
            <v>085.38400.0000.1080</v>
          </cell>
          <cell r="L1570">
            <v>0</v>
          </cell>
        </row>
        <row r="1571">
          <cell r="J1571" t="str">
            <v>085.38500.0000.1080</v>
          </cell>
          <cell r="L1571">
            <v>0</v>
          </cell>
        </row>
        <row r="1572">
          <cell r="J1572" t="str">
            <v>085.38700.0000.1080</v>
          </cell>
          <cell r="L1572">
            <v>0</v>
          </cell>
        </row>
        <row r="1573">
          <cell r="J1573" t="str">
            <v>085.39000.0000.1080</v>
          </cell>
          <cell r="L1573">
            <v>0</v>
          </cell>
        </row>
        <row r="1574">
          <cell r="J1574" t="str">
            <v>085.39100.0000.1080</v>
          </cell>
          <cell r="L1574">
            <v>0</v>
          </cell>
        </row>
        <row r="1575">
          <cell r="J1575" t="str">
            <v>085.39103.0000.1080</v>
          </cell>
          <cell r="L1575">
            <v>0</v>
          </cell>
        </row>
        <row r="1576">
          <cell r="J1576" t="str">
            <v>085.39200.0000.1080</v>
          </cell>
          <cell r="L1576">
            <v>0</v>
          </cell>
        </row>
        <row r="1577">
          <cell r="J1577" t="str">
            <v>085.39400.0000.1080</v>
          </cell>
          <cell r="L1577">
            <v>0</v>
          </cell>
        </row>
        <row r="1578">
          <cell r="J1578" t="str">
            <v>085.39500.0000.1080</v>
          </cell>
          <cell r="L1578">
            <v>0</v>
          </cell>
        </row>
        <row r="1579">
          <cell r="J1579" t="str">
            <v>085.39600.0000.1080</v>
          </cell>
          <cell r="L1579">
            <v>0</v>
          </cell>
        </row>
        <row r="1580">
          <cell r="J1580" t="str">
            <v>085.39604.0000.1080</v>
          </cell>
          <cell r="L1580">
            <v>0</v>
          </cell>
        </row>
        <row r="1581">
          <cell r="J1581" t="str">
            <v>085.39700.0000.1080</v>
          </cell>
          <cell r="L1581">
            <v>0</v>
          </cell>
        </row>
        <row r="1582">
          <cell r="J1582" t="str">
            <v>085.39701.0000.1080</v>
          </cell>
          <cell r="L1582">
            <v>0</v>
          </cell>
        </row>
        <row r="1583">
          <cell r="J1583" t="str">
            <v>085.39702.0000.1080</v>
          </cell>
          <cell r="L1583">
            <v>0</v>
          </cell>
        </row>
        <row r="1584">
          <cell r="J1584" t="str">
            <v>085.39800.0000.1080</v>
          </cell>
          <cell r="L1584">
            <v>0</v>
          </cell>
        </row>
        <row r="1585">
          <cell r="J1585" t="str">
            <v>085..0000.1080</v>
          </cell>
          <cell r="L1585">
            <v>0</v>
          </cell>
        </row>
        <row r="1586">
          <cell r="J1586" t="str">
            <v>086.32540.0000.1080</v>
          </cell>
          <cell r="L1586">
            <v>49.47</v>
          </cell>
        </row>
        <row r="1587">
          <cell r="J1587" t="str">
            <v>086.32800.0000.1080</v>
          </cell>
          <cell r="L1587">
            <v>0</v>
          </cell>
        </row>
        <row r="1588">
          <cell r="J1588" t="str">
            <v>086.33200.0000.1080</v>
          </cell>
          <cell r="L1588">
            <v>2205.41</v>
          </cell>
        </row>
        <row r="1589">
          <cell r="J1589" t="str">
            <v>086.33300.0000.1080</v>
          </cell>
          <cell r="L1589">
            <v>1.81</v>
          </cell>
        </row>
        <row r="1590">
          <cell r="J1590" t="str">
            <v>086.33400.0000.1080</v>
          </cell>
          <cell r="L1590">
            <v>311.57</v>
          </cell>
        </row>
        <row r="1591">
          <cell r="J1591" t="str">
            <v>086.36500.0000.1080</v>
          </cell>
          <cell r="L1591">
            <v>0</v>
          </cell>
        </row>
        <row r="1592">
          <cell r="J1592" t="str">
            <v>086.36520.0000.1080</v>
          </cell>
          <cell r="L1592">
            <v>0</v>
          </cell>
        </row>
        <row r="1593">
          <cell r="J1593" t="str">
            <v>086.36600.0000.1080</v>
          </cell>
          <cell r="L1593">
            <v>0.98</v>
          </cell>
        </row>
        <row r="1594">
          <cell r="J1594" t="str">
            <v>086.36601.0000.1080</v>
          </cell>
          <cell r="L1594">
            <v>0</v>
          </cell>
        </row>
        <row r="1595">
          <cell r="J1595" t="str">
            <v>086.36602.0000.1080</v>
          </cell>
          <cell r="L1595">
            <v>0</v>
          </cell>
        </row>
        <row r="1596">
          <cell r="J1596" t="str">
            <v>086.36603.0000.1080</v>
          </cell>
          <cell r="L1596">
            <v>0</v>
          </cell>
        </row>
        <row r="1597">
          <cell r="J1597" t="str">
            <v>086.36700.0000.1080</v>
          </cell>
          <cell r="L1597">
            <v>2494.39</v>
          </cell>
        </row>
        <row r="1598">
          <cell r="J1598" t="str">
            <v>086.36701.0000.1080</v>
          </cell>
          <cell r="L1598">
            <v>4.63</v>
          </cell>
        </row>
        <row r="1599">
          <cell r="J1599" t="str">
            <v>086.36800.0000.1080</v>
          </cell>
          <cell r="L1599">
            <v>1450.2</v>
          </cell>
        </row>
        <row r="1600">
          <cell r="J1600" t="str">
            <v>086.36900.0000.1080</v>
          </cell>
          <cell r="L1600">
            <v>309.89</v>
          </cell>
        </row>
        <row r="1601">
          <cell r="J1601" t="str">
            <v>086.37100.0000.1080</v>
          </cell>
          <cell r="L1601">
            <v>299.75</v>
          </cell>
        </row>
        <row r="1602">
          <cell r="J1602" t="str">
            <v>086.37400.0000.1080</v>
          </cell>
          <cell r="L1602">
            <v>0</v>
          </cell>
        </row>
        <row r="1603">
          <cell r="J1603" t="str">
            <v>086.37500.0000.1080</v>
          </cell>
          <cell r="L1603">
            <v>1.1100000000000001</v>
          </cell>
        </row>
        <row r="1604">
          <cell r="J1604" t="str">
            <v>086.37600.0000.1080</v>
          </cell>
          <cell r="L1604">
            <v>717.54</v>
          </cell>
        </row>
        <row r="1605">
          <cell r="J1605" t="str">
            <v>086.37601.0000.1080</v>
          </cell>
          <cell r="L1605">
            <v>6442.27</v>
          </cell>
        </row>
        <row r="1606">
          <cell r="J1606" t="str">
            <v>086.37602.0000.1080</v>
          </cell>
          <cell r="L1606">
            <v>3785.39</v>
          </cell>
        </row>
        <row r="1607">
          <cell r="J1607" t="str">
            <v>086.37800.0000.1080</v>
          </cell>
          <cell r="L1607">
            <v>568.49</v>
          </cell>
        </row>
        <row r="1608">
          <cell r="J1608" t="str">
            <v>086.37908.0000.1080</v>
          </cell>
          <cell r="L1608">
            <v>38.119999999999997</v>
          </cell>
        </row>
        <row r="1609">
          <cell r="J1609" t="str">
            <v>086.38000.0000.1080</v>
          </cell>
          <cell r="L1609">
            <v>10921.61</v>
          </cell>
        </row>
        <row r="1610">
          <cell r="J1610" t="str">
            <v>086.38100.0000.1080</v>
          </cell>
          <cell r="L1610">
            <v>1658.67</v>
          </cell>
        </row>
        <row r="1611">
          <cell r="J1611" t="str">
            <v>086.38200.0000.1080</v>
          </cell>
          <cell r="L1611">
            <v>7064.67</v>
          </cell>
        </row>
        <row r="1612">
          <cell r="J1612" t="str">
            <v>086.38300.0000.1080</v>
          </cell>
          <cell r="L1612">
            <v>127.98</v>
          </cell>
        </row>
        <row r="1613">
          <cell r="J1613" t="str">
            <v>086.38400.0000.1080</v>
          </cell>
          <cell r="L1613">
            <v>13.67</v>
          </cell>
        </row>
        <row r="1614">
          <cell r="J1614" t="str">
            <v>086.38500.0000.1080</v>
          </cell>
          <cell r="L1614">
            <v>234.84</v>
          </cell>
        </row>
        <row r="1615">
          <cell r="J1615" t="str">
            <v>086.38700.0000.1080</v>
          </cell>
          <cell r="L1615">
            <v>100.05</v>
          </cell>
        </row>
        <row r="1616">
          <cell r="J1616" t="str">
            <v>086.39000.0000.1080</v>
          </cell>
          <cell r="L1616">
            <v>157.54</v>
          </cell>
        </row>
        <row r="1617">
          <cell r="J1617" t="str">
            <v>086.39004.0000.1080</v>
          </cell>
          <cell r="L1617">
            <v>20.78</v>
          </cell>
        </row>
        <row r="1618">
          <cell r="J1618" t="str">
            <v>086.39009.0000.1080</v>
          </cell>
          <cell r="L1618">
            <v>0</v>
          </cell>
        </row>
        <row r="1619">
          <cell r="J1619" t="str">
            <v>086.39100.0000.1080</v>
          </cell>
          <cell r="L1619">
            <v>2.17</v>
          </cell>
        </row>
        <row r="1620">
          <cell r="J1620" t="str">
            <v>086.39101.0000.1080</v>
          </cell>
          <cell r="L1620">
            <v>0</v>
          </cell>
        </row>
        <row r="1621">
          <cell r="J1621" t="str">
            <v>086.39103.0000.1080</v>
          </cell>
          <cell r="L1621">
            <v>7.14</v>
          </cell>
        </row>
        <row r="1622">
          <cell r="J1622" t="str">
            <v>086.39200.0000.1080</v>
          </cell>
          <cell r="L1622">
            <v>289.52999999999997</v>
          </cell>
        </row>
        <row r="1623">
          <cell r="J1623" t="str">
            <v>086.39300.0000.1080</v>
          </cell>
          <cell r="L1623">
            <v>0</v>
          </cell>
        </row>
        <row r="1624">
          <cell r="J1624" t="str">
            <v>086.39400.0000.1080</v>
          </cell>
          <cell r="L1624">
            <v>381.69</v>
          </cell>
        </row>
        <row r="1625">
          <cell r="J1625" t="str">
            <v>086.39500.0000.1080</v>
          </cell>
          <cell r="L1625">
            <v>0</v>
          </cell>
        </row>
        <row r="1626">
          <cell r="J1626" t="str">
            <v>086.39600.0000.1080</v>
          </cell>
          <cell r="L1626">
            <v>15.08</v>
          </cell>
        </row>
        <row r="1627">
          <cell r="J1627" t="str">
            <v>086.39603.0000.1080</v>
          </cell>
          <cell r="L1627">
            <v>221.78</v>
          </cell>
        </row>
        <row r="1628">
          <cell r="J1628" t="str">
            <v>086.39604.0000.1080</v>
          </cell>
          <cell r="L1628">
            <v>0</v>
          </cell>
        </row>
        <row r="1629">
          <cell r="J1629" t="str">
            <v>086.39700.0000.1080</v>
          </cell>
          <cell r="L1629">
            <v>0</v>
          </cell>
        </row>
        <row r="1630">
          <cell r="J1630" t="str">
            <v>086.39701.0000.1080</v>
          </cell>
          <cell r="L1630">
            <v>0</v>
          </cell>
        </row>
        <row r="1631">
          <cell r="J1631" t="str">
            <v>086.39702.0000.1080</v>
          </cell>
          <cell r="L1631">
            <v>0</v>
          </cell>
        </row>
        <row r="1632">
          <cell r="J1632" t="str">
            <v>086.39800.0000.1080</v>
          </cell>
          <cell r="L1632">
            <v>0</v>
          </cell>
        </row>
        <row r="1633">
          <cell r="J1633" t="str">
            <v>086.39901.0000.1080</v>
          </cell>
          <cell r="L1633">
            <v>39.36</v>
          </cell>
        </row>
        <row r="1634">
          <cell r="J1634" t="str">
            <v>086.39902.0000.1080</v>
          </cell>
          <cell r="L1634">
            <v>64.36</v>
          </cell>
        </row>
        <row r="1635">
          <cell r="J1635" t="str">
            <v>086.39906.0000.1080</v>
          </cell>
          <cell r="L1635">
            <v>0</v>
          </cell>
        </row>
        <row r="1636">
          <cell r="J1636" t="str">
            <v>086.39907.0000.1080</v>
          </cell>
          <cell r="L1636">
            <v>107.77</v>
          </cell>
        </row>
        <row r="1637">
          <cell r="J1637" t="str">
            <v>086.39908.0000.1080</v>
          </cell>
          <cell r="L1637">
            <v>174.16</v>
          </cell>
        </row>
        <row r="1638">
          <cell r="J1638" t="str">
            <v>086..0000.1080</v>
          </cell>
          <cell r="L1638">
            <v>0</v>
          </cell>
        </row>
        <row r="1639">
          <cell r="J1639" t="str">
            <v>087..0000.1080</v>
          </cell>
          <cell r="L1639">
            <v>0</v>
          </cell>
        </row>
        <row r="1640">
          <cell r="J1640" t="str">
            <v>170.00000.0000.1080</v>
          </cell>
          <cell r="L1640">
            <v>0</v>
          </cell>
        </row>
        <row r="1641">
          <cell r="J1641" t="str">
            <v>170.30100.0000.1080</v>
          </cell>
          <cell r="L1641">
            <v>0</v>
          </cell>
        </row>
        <row r="1642">
          <cell r="J1642" t="str">
            <v>170.30200.0000.1080</v>
          </cell>
          <cell r="L1642">
            <v>318.89</v>
          </cell>
        </row>
        <row r="1643">
          <cell r="J1643" t="str">
            <v>170.30300.0000.1080</v>
          </cell>
          <cell r="L1643">
            <v>0</v>
          </cell>
        </row>
        <row r="1644">
          <cell r="J1644" t="str">
            <v>170.30400.0000.1080</v>
          </cell>
          <cell r="L1644">
            <v>0</v>
          </cell>
        </row>
        <row r="1645">
          <cell r="J1645" t="str">
            <v>170.35100.0000.1080</v>
          </cell>
          <cell r="L1645">
            <v>46.59</v>
          </cell>
        </row>
        <row r="1646">
          <cell r="J1646" t="str">
            <v>170.35300.0000.1080</v>
          </cell>
          <cell r="L1646">
            <v>0</v>
          </cell>
        </row>
        <row r="1647">
          <cell r="J1647" t="str">
            <v>170.35400.0000.1080</v>
          </cell>
          <cell r="L1647">
            <v>0</v>
          </cell>
        </row>
        <row r="1648">
          <cell r="J1648" t="str">
            <v>170.35500.0000.1080</v>
          </cell>
          <cell r="L1648">
            <v>0</v>
          </cell>
        </row>
        <row r="1649">
          <cell r="J1649" t="str">
            <v>170.35600.0000.1080</v>
          </cell>
          <cell r="L1649">
            <v>0</v>
          </cell>
        </row>
        <row r="1650">
          <cell r="J1650" t="str">
            <v>170.35700.0000.1080</v>
          </cell>
          <cell r="L1650">
            <v>0</v>
          </cell>
        </row>
        <row r="1651">
          <cell r="J1651" t="str">
            <v>170.36100.0000.1080</v>
          </cell>
          <cell r="L1651">
            <v>0</v>
          </cell>
        </row>
        <row r="1652">
          <cell r="J1652" t="str">
            <v>170.36200.0000.1080</v>
          </cell>
          <cell r="L1652">
            <v>111.08</v>
          </cell>
        </row>
        <row r="1653">
          <cell r="J1653" t="str">
            <v>170.36350.0000.1080</v>
          </cell>
          <cell r="L1653">
            <v>17250.43</v>
          </cell>
        </row>
        <row r="1654">
          <cell r="J1654" t="str">
            <v>170.36500.0000.1080</v>
          </cell>
          <cell r="L1654">
            <v>0</v>
          </cell>
        </row>
        <row r="1655">
          <cell r="J1655" t="str">
            <v>170.36510.0000.1080</v>
          </cell>
          <cell r="L1655">
            <v>0</v>
          </cell>
        </row>
        <row r="1656">
          <cell r="J1656" t="str">
            <v>170.36520.0000.1080</v>
          </cell>
          <cell r="L1656">
            <v>0</v>
          </cell>
        </row>
        <row r="1657">
          <cell r="J1657" t="str">
            <v>170.36600.0000.1080</v>
          </cell>
          <cell r="L1657">
            <v>0</v>
          </cell>
        </row>
        <row r="1658">
          <cell r="J1658" t="str">
            <v>170.36602.0000.1080</v>
          </cell>
          <cell r="L1658">
            <v>0</v>
          </cell>
        </row>
        <row r="1659">
          <cell r="J1659" t="str">
            <v>170.36603.0000.1080</v>
          </cell>
          <cell r="L1659">
            <v>557.49</v>
          </cell>
        </row>
        <row r="1660">
          <cell r="J1660" t="str">
            <v>170.36700.0000.1080</v>
          </cell>
          <cell r="L1660">
            <v>151.75</v>
          </cell>
        </row>
        <row r="1661">
          <cell r="J1661" t="str">
            <v>170.36701.0000.1080</v>
          </cell>
          <cell r="L1661">
            <v>53732.47</v>
          </cell>
        </row>
        <row r="1662">
          <cell r="J1662" t="str">
            <v>170.36800.0000.1080</v>
          </cell>
          <cell r="L1662">
            <v>131.9</v>
          </cell>
        </row>
        <row r="1663">
          <cell r="J1663" t="str">
            <v>170.36900.0000.1080</v>
          </cell>
          <cell r="L1663">
            <v>3993.09</v>
          </cell>
        </row>
        <row r="1664">
          <cell r="J1664" t="str">
            <v>170.37000.0000.1080</v>
          </cell>
          <cell r="L1664">
            <v>603.63</v>
          </cell>
        </row>
        <row r="1665">
          <cell r="J1665" t="str">
            <v>170.37100.0000.1080</v>
          </cell>
          <cell r="L1665">
            <v>39.090000000000003</v>
          </cell>
        </row>
        <row r="1666">
          <cell r="J1666" t="str">
            <v>170.37400.0000.1080</v>
          </cell>
          <cell r="L1666">
            <v>0</v>
          </cell>
        </row>
        <row r="1667">
          <cell r="J1667" t="str">
            <v>170.37401.0000.1080</v>
          </cell>
          <cell r="L1667">
            <v>0</v>
          </cell>
        </row>
        <row r="1668">
          <cell r="J1668" t="str">
            <v>170.37402.0000.1080</v>
          </cell>
          <cell r="L1668">
            <v>0</v>
          </cell>
        </row>
        <row r="1669">
          <cell r="J1669" t="str">
            <v>170.37500.0000.1080</v>
          </cell>
          <cell r="L1669">
            <v>742.35</v>
          </cell>
        </row>
        <row r="1670">
          <cell r="J1670" t="str">
            <v>170.37600.0000.1080</v>
          </cell>
          <cell r="L1670">
            <v>6685.7</v>
          </cell>
        </row>
        <row r="1671">
          <cell r="J1671" t="str">
            <v>170.37601.0000.1080</v>
          </cell>
          <cell r="L1671">
            <v>129179.1</v>
          </cell>
        </row>
        <row r="1672">
          <cell r="J1672" t="str">
            <v>170.37602.0000.1080</v>
          </cell>
          <cell r="L1672">
            <v>134975.82999999999</v>
          </cell>
        </row>
        <row r="1673">
          <cell r="J1673" t="str">
            <v>170.37700.0000.1080</v>
          </cell>
          <cell r="L1673">
            <v>0</v>
          </cell>
        </row>
        <row r="1674">
          <cell r="J1674" t="str">
            <v>170.37800.0000.1080</v>
          </cell>
          <cell r="L1674">
            <v>7299.14</v>
          </cell>
        </row>
        <row r="1675">
          <cell r="J1675" t="str">
            <v>170.37900.0000.1080</v>
          </cell>
          <cell r="L1675">
            <v>5254.48</v>
          </cell>
        </row>
        <row r="1676">
          <cell r="J1676" t="str">
            <v>170.37905.0000.1080</v>
          </cell>
          <cell r="L1676">
            <v>0</v>
          </cell>
        </row>
        <row r="1677">
          <cell r="J1677" t="str">
            <v>170.38000.0000.1080</v>
          </cell>
          <cell r="L1677">
            <v>166676.51</v>
          </cell>
        </row>
        <row r="1678">
          <cell r="J1678" t="str">
            <v>170.38100.0000.1080</v>
          </cell>
          <cell r="L1678">
            <v>34357.47</v>
          </cell>
        </row>
        <row r="1679">
          <cell r="J1679" t="str">
            <v>170.38200.0000.1080</v>
          </cell>
          <cell r="L1679">
            <v>23028.47</v>
          </cell>
        </row>
        <row r="1680">
          <cell r="J1680" t="str">
            <v>170.38300.0000.1080</v>
          </cell>
          <cell r="L1680">
            <v>22612.04</v>
          </cell>
        </row>
        <row r="1681">
          <cell r="J1681" t="str">
            <v>170.38400.0000.1080</v>
          </cell>
          <cell r="L1681">
            <v>0</v>
          </cell>
        </row>
        <row r="1682">
          <cell r="J1682" t="str">
            <v>170.38500.0000.1080</v>
          </cell>
          <cell r="L1682">
            <v>3575.81</v>
          </cell>
        </row>
        <row r="1683">
          <cell r="J1683" t="str">
            <v>170.38600.0000.1080</v>
          </cell>
          <cell r="L1683">
            <v>810.58</v>
          </cell>
        </row>
        <row r="1684">
          <cell r="J1684" t="str">
            <v>170.38700.0000.1080</v>
          </cell>
          <cell r="L1684">
            <v>438.03</v>
          </cell>
        </row>
        <row r="1685">
          <cell r="J1685" t="str">
            <v>170.38900.0000.1080</v>
          </cell>
          <cell r="L1685">
            <v>0</v>
          </cell>
        </row>
        <row r="1686">
          <cell r="J1686" t="str">
            <v>170.39000.0000.1080</v>
          </cell>
          <cell r="L1686">
            <v>45482.52</v>
          </cell>
        </row>
        <row r="1687">
          <cell r="J1687" t="str">
            <v>170.39100.0000.1080</v>
          </cell>
          <cell r="L1687">
            <v>8793.25</v>
          </cell>
        </row>
        <row r="1688">
          <cell r="J1688" t="str">
            <v>170.39103.0000.1080</v>
          </cell>
          <cell r="L1688">
            <v>0</v>
          </cell>
        </row>
        <row r="1689">
          <cell r="J1689" t="str">
            <v>170.39200.0000.1080</v>
          </cell>
          <cell r="L1689">
            <v>80240.13</v>
          </cell>
        </row>
        <row r="1690">
          <cell r="J1690" t="str">
            <v>170.39300.0000.1080</v>
          </cell>
          <cell r="L1690">
            <v>1411.08</v>
          </cell>
        </row>
        <row r="1691">
          <cell r="J1691" t="str">
            <v>170.39400.0000.1080</v>
          </cell>
          <cell r="L1691">
            <v>14645.67</v>
          </cell>
        </row>
        <row r="1692">
          <cell r="J1692" t="str">
            <v>170.39500.0000.1080</v>
          </cell>
          <cell r="L1692">
            <v>93.99</v>
          </cell>
        </row>
        <row r="1693">
          <cell r="J1693" t="str">
            <v>170.39600.0000.1080</v>
          </cell>
          <cell r="L1693">
            <v>8352.67</v>
          </cell>
        </row>
        <row r="1694">
          <cell r="J1694" t="str">
            <v>170.39604.0000.1080</v>
          </cell>
          <cell r="L1694">
            <v>427.26</v>
          </cell>
        </row>
        <row r="1695">
          <cell r="J1695" t="str">
            <v>170.39700.0000.1080</v>
          </cell>
          <cell r="L1695">
            <v>3286.63</v>
          </cell>
        </row>
        <row r="1696">
          <cell r="J1696" t="str">
            <v>170.39701.0000.1080</v>
          </cell>
          <cell r="L1696">
            <v>0</v>
          </cell>
        </row>
        <row r="1697">
          <cell r="J1697" t="str">
            <v>170.39702.0000.1080</v>
          </cell>
          <cell r="L1697">
            <v>6.46</v>
          </cell>
        </row>
        <row r="1698">
          <cell r="J1698" t="str">
            <v>170.39705.0000.1080</v>
          </cell>
          <cell r="L1698">
            <v>4163.1899999999996</v>
          </cell>
        </row>
        <row r="1699">
          <cell r="J1699" t="str">
            <v>170.39800.0000.1080</v>
          </cell>
          <cell r="L1699">
            <v>1273.9100000000001</v>
          </cell>
        </row>
        <row r="1700">
          <cell r="J1700" t="str">
            <v>170.39900.0000.1080</v>
          </cell>
          <cell r="L1700">
            <v>38.31</v>
          </cell>
        </row>
        <row r="1701">
          <cell r="J1701" t="str">
            <v>170.39906.0000.1080</v>
          </cell>
          <cell r="L1701">
            <v>10282.870000000001</v>
          </cell>
        </row>
        <row r="1702">
          <cell r="J1702" t="str">
            <v>170.39907.0000.1080</v>
          </cell>
          <cell r="L1702">
            <v>636.53</v>
          </cell>
        </row>
        <row r="1703">
          <cell r="J1703" t="str">
            <v>170.39908.0000.1080</v>
          </cell>
          <cell r="L1703">
            <v>20.329999999999998</v>
          </cell>
        </row>
        <row r="1704">
          <cell r="J1704" t="str">
            <v>170.39924.0000.1080</v>
          </cell>
          <cell r="L1704">
            <v>0</v>
          </cell>
        </row>
        <row r="1705">
          <cell r="J1705" t="str">
            <v>170.39924.0000.1080</v>
          </cell>
          <cell r="L1705">
            <v>0</v>
          </cell>
        </row>
        <row r="1706">
          <cell r="J1706" t="str">
            <v>170..0000.1080</v>
          </cell>
          <cell r="L1706">
            <v>0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te FY05 WITH TXU"/>
      <sheetName val="Composite FY05"/>
      <sheetName val="Composite Walkforward"/>
      <sheetName val="Composite FY04"/>
      <sheetName val="employee count"/>
      <sheetName val="vehicle count"/>
      <sheetName val="O&amp;M Projection - 04"/>
      <sheetName val="TXU Beginning Bal Sheet"/>
      <sheetName val="TXU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B3" t="str">
            <v>TXU GAS DISTRIBUTION</v>
          </cell>
          <cell r="L3" t="str">
            <v>Base Case</v>
          </cell>
          <cell r="N3" t="str">
            <v>TXU GAS PIPELINE</v>
          </cell>
          <cell r="X3" t="str">
            <v>Base Case</v>
          </cell>
          <cell r="Z3" t="str">
            <v>NETWORKS STAND-ALONE</v>
          </cell>
          <cell r="AH3" t="str">
            <v>Base Case</v>
          </cell>
        </row>
        <row r="4">
          <cell r="B4" t="str">
            <v>INCOME STATEMENT</v>
          </cell>
          <cell r="L4" t="str">
            <v>DRAFT - CONFIDENTIAL</v>
          </cell>
          <cell r="N4" t="str">
            <v>INCOME STATEMENT</v>
          </cell>
          <cell r="X4" t="str">
            <v>DRAFT - CONFIDENTIAL</v>
          </cell>
          <cell r="Z4" t="str">
            <v>INCOME STATEMENT</v>
          </cell>
          <cell r="AH4" t="str">
            <v>DRAFT - CONFIDENTIAL</v>
          </cell>
        </row>
        <row r="5">
          <cell r="B5" t="str">
            <v>(Dollar amounts in thousands)</v>
          </cell>
          <cell r="N5" t="str">
            <v>(Dollar amounts in thousands)</v>
          </cell>
          <cell r="Z5" t="str">
            <v>(Dollar amounts in thousands)</v>
          </cell>
        </row>
        <row r="6">
          <cell r="C6" t="str">
            <v>Actual</v>
          </cell>
          <cell r="F6" t="str">
            <v>Pro forma</v>
          </cell>
          <cell r="H6" t="str">
            <v xml:space="preserve">P r o j e c t i o n </v>
          </cell>
          <cell r="O6" t="str">
            <v>Actual</v>
          </cell>
          <cell r="R6" t="str">
            <v>Pro forma</v>
          </cell>
          <cell r="T6" t="str">
            <v xml:space="preserve">P r o j e c t i o n </v>
          </cell>
          <cell r="AB6" t="str">
            <v>Pro forma</v>
          </cell>
          <cell r="AD6" t="str">
            <v xml:space="preserve">P r o j e c t i o n </v>
          </cell>
        </row>
        <row r="7">
          <cell r="C7">
            <v>2002</v>
          </cell>
          <cell r="D7">
            <v>2003</v>
          </cell>
          <cell r="F7">
            <v>2002</v>
          </cell>
          <cell r="G7">
            <v>2003</v>
          </cell>
          <cell r="H7">
            <v>2004</v>
          </cell>
          <cell r="I7">
            <v>2005</v>
          </cell>
          <cell r="J7">
            <v>2006</v>
          </cell>
          <cell r="K7">
            <v>2007</v>
          </cell>
          <cell r="L7">
            <v>2008</v>
          </cell>
          <cell r="O7">
            <v>2002</v>
          </cell>
          <cell r="P7">
            <v>2003</v>
          </cell>
          <cell r="R7">
            <v>2002</v>
          </cell>
          <cell r="S7">
            <v>2003</v>
          </cell>
          <cell r="T7">
            <v>2004</v>
          </cell>
          <cell r="U7">
            <v>2005</v>
          </cell>
          <cell r="V7">
            <v>2006</v>
          </cell>
          <cell r="W7">
            <v>2007</v>
          </cell>
          <cell r="X7">
            <v>2008</v>
          </cell>
          <cell r="AB7">
            <v>2002</v>
          </cell>
          <cell r="AC7">
            <v>2003</v>
          </cell>
          <cell r="AD7">
            <v>2004</v>
          </cell>
          <cell r="AE7">
            <v>2005</v>
          </cell>
          <cell r="AF7">
            <v>2006</v>
          </cell>
          <cell r="AG7">
            <v>2007</v>
          </cell>
          <cell r="AH7">
            <v>2008</v>
          </cell>
        </row>
        <row r="8">
          <cell r="B8" t="str">
            <v>OPERATING REVENUES</v>
          </cell>
          <cell r="N8" t="str">
            <v>OPERATING REVENUES</v>
          </cell>
          <cell r="Z8" t="str">
            <v>OPERATING REVENUES</v>
          </cell>
        </row>
        <row r="9">
          <cell r="B9" t="str">
            <v>Tariff-based revenue</v>
          </cell>
          <cell r="C9">
            <v>282181.68599999999</v>
          </cell>
          <cell r="D9">
            <v>311566.36399999994</v>
          </cell>
          <cell r="F9">
            <v>282181.68599999999</v>
          </cell>
          <cell r="G9">
            <v>311566.36399999994</v>
          </cell>
          <cell r="H9">
            <v>309419.9000665088</v>
          </cell>
          <cell r="I9">
            <v>315226.42500183202</v>
          </cell>
          <cell r="J9">
            <v>321230.34537823696</v>
          </cell>
          <cell r="K9">
            <v>327358.96690890187</v>
          </cell>
          <cell r="L9">
            <v>333614.92650492309</v>
          </cell>
          <cell r="N9" t="str">
            <v>Transport tariff revenue (489.05)</v>
          </cell>
          <cell r="O9">
            <v>26078.535</v>
          </cell>
          <cell r="P9">
            <v>22625.55</v>
          </cell>
          <cell r="R9">
            <v>26078.535</v>
          </cell>
          <cell r="S9">
            <v>22625.55</v>
          </cell>
          <cell r="T9">
            <v>22349.11182490698</v>
          </cell>
          <cell r="U9">
            <v>22349.11182490698</v>
          </cell>
          <cell r="V9">
            <v>22349.11182490698</v>
          </cell>
          <cell r="W9">
            <v>22349.11182490698</v>
          </cell>
          <cell r="X9">
            <v>22349.11182490698</v>
          </cell>
          <cell r="Z9" t="str">
            <v>Transport tariff revenue</v>
          </cell>
          <cell r="AB9">
            <v>7500</v>
          </cell>
          <cell r="AC9">
            <v>7500</v>
          </cell>
          <cell r="AD9">
            <v>7151.715783970234</v>
          </cell>
          <cell r="AE9">
            <v>7151.715783970234</v>
          </cell>
          <cell r="AF9">
            <v>7151.715783970234</v>
          </cell>
          <cell r="AG9">
            <v>7151.715783970234</v>
          </cell>
          <cell r="AH9">
            <v>7151.715783970234</v>
          </cell>
        </row>
        <row r="10">
          <cell r="B10" t="str">
            <v>Service charges</v>
          </cell>
          <cell r="C10">
            <v>8570.5650499999992</v>
          </cell>
          <cell r="D10">
            <v>9448.2034199999998</v>
          </cell>
          <cell r="F10">
            <v>8570.5650499999992</v>
          </cell>
          <cell r="G10">
            <v>9448.2034199999998</v>
          </cell>
          <cell r="H10">
            <v>14571.674978000003</v>
          </cell>
          <cell r="I10">
            <v>14892.251827516004</v>
          </cell>
          <cell r="J10">
            <v>15219.881367721355</v>
          </cell>
          <cell r="K10">
            <v>15554.718757811221</v>
          </cell>
          <cell r="L10">
            <v>15896.92257048307</v>
          </cell>
          <cell r="N10" t="str">
            <v>City gate charges to Distribution (489.01)</v>
          </cell>
          <cell r="O10">
            <v>74988.361000000004</v>
          </cell>
          <cell r="P10">
            <v>74273.982000000004</v>
          </cell>
          <cell r="R10">
            <v>74988.361000000004</v>
          </cell>
          <cell r="S10">
            <v>74273.982000000004</v>
          </cell>
          <cell r="T10">
            <v>72932.012872048479</v>
          </cell>
          <cell r="U10">
            <v>73926.961397417996</v>
          </cell>
          <cell r="V10">
            <v>74961.625191049621</v>
          </cell>
          <cell r="W10">
            <v>76016.364715096279</v>
          </cell>
          <cell r="X10">
            <v>77091.575124548603</v>
          </cell>
          <cell r="Z10" t="str">
            <v>City gate charges to Distribution</v>
          </cell>
          <cell r="AB10">
            <v>26500</v>
          </cell>
          <cell r="AC10">
            <v>26500</v>
          </cell>
          <cell r="AD10">
            <v>25526.204505216967</v>
          </cell>
          <cell r="AE10">
            <v>25874.436489096297</v>
          </cell>
          <cell r="AF10">
            <v>26236.568816867366</v>
          </cell>
          <cell r="AG10">
            <v>26605.727650283698</v>
          </cell>
          <cell r="AH10">
            <v>26982.051293592005</v>
          </cell>
        </row>
        <row r="11">
          <cell r="B11" t="str">
            <v>Interim tariff updates</v>
          </cell>
          <cell r="H11">
            <v>0</v>
          </cell>
          <cell r="I11">
            <v>1832.1242584166807</v>
          </cell>
          <cell r="J11">
            <v>1164.9745102531904</v>
          </cell>
          <cell r="K11">
            <v>-149.56065711906399</v>
          </cell>
          <cell r="L11">
            <v>-1609.0575642643676</v>
          </cell>
          <cell r="N11" t="str">
            <v>Interim tariff updates</v>
          </cell>
          <cell r="T11">
            <v>0</v>
          </cell>
          <cell r="U11">
            <v>7523.0184779459405</v>
          </cell>
          <cell r="V11">
            <v>10795.726291283716</v>
          </cell>
          <cell r="W11">
            <v>11207.782856085039</v>
          </cell>
          <cell r="X11">
            <v>11375.044509253034</v>
          </cell>
          <cell r="Z11" t="str">
            <v>Interim tariff updates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B12" t="str">
            <v>Gas cost recovery</v>
          </cell>
          <cell r="C12">
            <v>544642.24355799996</v>
          </cell>
          <cell r="D12">
            <v>840664.11675400008</v>
          </cell>
          <cell r="F12">
            <v>544642.24355799996</v>
          </cell>
          <cell r="G12">
            <v>840664.11675400008</v>
          </cell>
          <cell r="H12">
            <v>883172.33668401209</v>
          </cell>
          <cell r="I12">
            <v>898283.53770597791</v>
          </cell>
          <cell r="J12">
            <v>913997.931141468</v>
          </cell>
          <cell r="K12">
            <v>930017.23321316275</v>
          </cell>
          <cell r="L12">
            <v>946347.44550440658</v>
          </cell>
          <cell r="N12" t="str">
            <v>Gas cost recovery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 t="str">
            <v>Gas cost recovery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F13">
            <v>15113.402441999999</v>
          </cell>
          <cell r="G13">
            <v>23327.781246000002</v>
          </cell>
          <cell r="H13">
            <v>26583.487334188761</v>
          </cell>
          <cell r="I13">
            <v>27038.334484949934</v>
          </cell>
          <cell r="J13">
            <v>27511.337727358186</v>
          </cell>
          <cell r="K13">
            <v>27993.518719716198</v>
          </cell>
          <cell r="L13">
            <v>28485.058109682635</v>
          </cell>
          <cell r="N13" t="str">
            <v>LUG recovery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 t="str">
            <v>LUG recovery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F14">
            <v>49266.432999999997</v>
          </cell>
          <cell r="G14">
            <v>65952.759000000005</v>
          </cell>
          <cell r="H14">
            <v>72050.848105262237</v>
          </cell>
          <cell r="I14">
            <v>73317.72806278411</v>
          </cell>
          <cell r="J14">
            <v>74632.834543903402</v>
          </cell>
          <cell r="K14">
            <v>75973.987155816183</v>
          </cell>
          <cell r="L14">
            <v>77341.710197066524</v>
          </cell>
          <cell r="N14" t="str">
            <v>Tax recovery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 t="str">
            <v>Tax recovery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B15" t="str">
            <v>Other gas revenue</v>
          </cell>
          <cell r="C15">
            <v>5245.6537499999995</v>
          </cell>
          <cell r="D15">
            <v>4681.4674500000001</v>
          </cell>
          <cell r="F15">
            <v>5245.6537499999995</v>
          </cell>
          <cell r="G15">
            <v>4681.4674500000001</v>
          </cell>
          <cell r="H15">
            <v>4681.4674500000001</v>
          </cell>
          <cell r="I15">
            <v>4681.4674500000001</v>
          </cell>
          <cell r="J15">
            <v>4681.4674500000001</v>
          </cell>
          <cell r="K15">
            <v>4681.4674500000001</v>
          </cell>
          <cell r="L15">
            <v>4681.4674500000001</v>
          </cell>
          <cell r="N15" t="str">
            <v>Other gas revenue</v>
          </cell>
          <cell r="O15">
            <v>27166.698999999993</v>
          </cell>
          <cell r="P15">
            <v>29172</v>
          </cell>
          <cell r="R15">
            <v>27166.698999999993</v>
          </cell>
          <cell r="S15">
            <v>29172</v>
          </cell>
          <cell r="T15">
            <v>34500</v>
          </cell>
          <cell r="U15">
            <v>51230</v>
          </cell>
          <cell r="V15">
            <v>51230</v>
          </cell>
          <cell r="W15">
            <v>51230</v>
          </cell>
          <cell r="X15">
            <v>51230</v>
          </cell>
          <cell r="Z15" t="str">
            <v>Other gas revenue</v>
          </cell>
          <cell r="AA15">
            <v>0.44</v>
          </cell>
          <cell r="AB15">
            <v>11953.347559999997</v>
          </cell>
          <cell r="AC15">
            <v>12835.68</v>
          </cell>
          <cell r="AD15">
            <v>12835.68</v>
          </cell>
          <cell r="AE15">
            <v>12835.68</v>
          </cell>
          <cell r="AF15">
            <v>12835.68</v>
          </cell>
          <cell r="AG15">
            <v>12835.68</v>
          </cell>
          <cell r="AH15">
            <v>12835.68</v>
          </cell>
        </row>
        <row r="16">
          <cell r="B16" t="str">
            <v>Other revenue</v>
          </cell>
          <cell r="H16">
            <v>2300</v>
          </cell>
          <cell r="I16">
            <v>2300</v>
          </cell>
          <cell r="J16">
            <v>2300</v>
          </cell>
          <cell r="K16">
            <v>2300</v>
          </cell>
          <cell r="L16">
            <v>2300</v>
          </cell>
          <cell r="N16" t="str">
            <v>Other revenue</v>
          </cell>
          <cell r="O16">
            <v>210.02199999999999</v>
          </cell>
          <cell r="P16">
            <v>12.967000000000001</v>
          </cell>
          <cell r="R16">
            <v>210.02199999999999</v>
          </cell>
          <cell r="S16">
            <v>12.967000000000001</v>
          </cell>
          <cell r="T16">
            <v>12.967000000000001</v>
          </cell>
          <cell r="U16">
            <v>12.967000000000001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Z16" t="str">
            <v>Other revenue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</row>
        <row r="17">
          <cell r="B17" t="str">
            <v>Surcharges</v>
          </cell>
          <cell r="H17">
            <v>6847</v>
          </cell>
          <cell r="I17">
            <v>6847</v>
          </cell>
          <cell r="J17">
            <v>6847</v>
          </cell>
          <cell r="K17">
            <v>0</v>
          </cell>
          <cell r="L17">
            <v>0</v>
          </cell>
          <cell r="N17" t="str">
            <v>Surcharges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 t="str">
            <v>Surcharges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B18" t="str">
            <v>Less: Jan-Jun 2004 at prior tariff rates</v>
          </cell>
          <cell r="H18">
            <v>-5000</v>
          </cell>
          <cell r="N18" t="str">
            <v>Less: Jan-Jun 2004 at prior tariff rates</v>
          </cell>
          <cell r="T18">
            <v>-1000</v>
          </cell>
          <cell r="Z18" t="str">
            <v>Less: Jan-Jun 2004 at prior tariff rates</v>
          </cell>
          <cell r="AD18">
            <v>-500</v>
          </cell>
        </row>
        <row r="19">
          <cell r="B19" t="str">
            <v>Total operating revenues</v>
          </cell>
          <cell r="C19">
            <v>905019.98379999993</v>
          </cell>
          <cell r="D19">
            <v>1255640.6918700002</v>
          </cell>
          <cell r="F19">
            <v>905019.98379999993</v>
          </cell>
          <cell r="G19">
            <v>1255640.6918700002</v>
          </cell>
          <cell r="H19">
            <v>1314626.714617972</v>
          </cell>
          <cell r="I19">
            <v>1344418.8687914768</v>
          </cell>
          <cell r="J19">
            <v>1367585.7721189412</v>
          </cell>
          <cell r="K19">
            <v>1383730.3315482894</v>
          </cell>
          <cell r="L19">
            <v>1407058.4727722977</v>
          </cell>
          <cell r="N19" t="str">
            <v>Total operating revenues</v>
          </cell>
          <cell r="O19">
            <v>128443.617</v>
          </cell>
          <cell r="P19">
            <v>126084.49900000001</v>
          </cell>
          <cell r="R19">
            <v>128443.617</v>
          </cell>
          <cell r="S19">
            <v>126084.49900000001</v>
          </cell>
          <cell r="T19">
            <v>128794.09169695547</v>
          </cell>
          <cell r="U19">
            <v>155042.05870027092</v>
          </cell>
          <cell r="V19">
            <v>159349.43030724034</v>
          </cell>
          <cell r="W19">
            <v>160816.22639608831</v>
          </cell>
          <cell r="X19">
            <v>162058.69845870862</v>
          </cell>
          <cell r="Z19" t="str">
            <v>Total operating revenues</v>
          </cell>
          <cell r="AB19">
            <v>45953.347559999995</v>
          </cell>
          <cell r="AC19">
            <v>46835.68</v>
          </cell>
          <cell r="AD19">
            <v>45013.600289187205</v>
          </cell>
          <cell r="AE19">
            <v>45861.832273066531</v>
          </cell>
          <cell r="AF19">
            <v>46223.9646008376</v>
          </cell>
          <cell r="AG19">
            <v>46593.123434253932</v>
          </cell>
          <cell r="AH19">
            <v>46969.447077562239</v>
          </cell>
        </row>
        <row r="21">
          <cell r="B21" t="str">
            <v>DIRECT COSTS AND EXPENSES</v>
          </cell>
          <cell r="N21" t="str">
            <v>DIRECT COSTS AND EXPENSES</v>
          </cell>
          <cell r="Z21" t="str">
            <v>DIRECT COSTS AND EXPENSES</v>
          </cell>
        </row>
        <row r="22">
          <cell r="B22" t="str">
            <v>Gas purchases</v>
          </cell>
          <cell r="C22">
            <v>559755.64599999995</v>
          </cell>
          <cell r="D22">
            <v>863991.89800000004</v>
          </cell>
          <cell r="F22">
            <v>559755.64599999995</v>
          </cell>
          <cell r="G22">
            <v>863991.89800000004</v>
          </cell>
          <cell r="H22">
            <v>909755.82401820086</v>
          </cell>
          <cell r="I22">
            <v>925321.87219092785</v>
          </cell>
          <cell r="J22">
            <v>941509.26886882621</v>
          </cell>
          <cell r="K22">
            <v>958010.75193287898</v>
          </cell>
          <cell r="L22">
            <v>974832.50361408922</v>
          </cell>
          <cell r="N22" t="str">
            <v>Gas purchases (retention)</v>
          </cell>
          <cell r="O22">
            <v>-2139.636</v>
          </cell>
          <cell r="P22">
            <v>-18182.454000000002</v>
          </cell>
          <cell r="R22">
            <v>-2139.636</v>
          </cell>
          <cell r="S22">
            <v>-18182.454000000002</v>
          </cell>
          <cell r="T22">
            <v>-9827</v>
          </cell>
          <cell r="U22">
            <v>-9818</v>
          </cell>
          <cell r="V22">
            <v>-9676</v>
          </cell>
          <cell r="W22">
            <v>-9581</v>
          </cell>
          <cell r="X22">
            <v>-9535</v>
          </cell>
          <cell r="Z22" t="str">
            <v>Gas purchases (retention)</v>
          </cell>
          <cell r="AB22">
            <v>-1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B23" t="str">
            <v>Operating costs</v>
          </cell>
          <cell r="C23">
            <v>95270.604000000007</v>
          </cell>
          <cell r="D23">
            <v>101632.58199999999</v>
          </cell>
          <cell r="F23">
            <v>95270.604000000007</v>
          </cell>
          <cell r="G23">
            <v>101632.58199999999</v>
          </cell>
          <cell r="H23">
            <v>97343</v>
          </cell>
          <cell r="I23">
            <v>97346.5</v>
          </cell>
          <cell r="J23">
            <v>97347.7</v>
          </cell>
          <cell r="K23">
            <v>97348.9</v>
          </cell>
          <cell r="L23">
            <v>97350.1</v>
          </cell>
          <cell r="N23" t="str">
            <v>Operating costs</v>
          </cell>
          <cell r="O23">
            <v>56712.752</v>
          </cell>
          <cell r="P23">
            <v>56524.46</v>
          </cell>
          <cell r="R23">
            <v>56712.752</v>
          </cell>
          <cell r="S23">
            <v>56524.46</v>
          </cell>
          <cell r="T23">
            <v>58358</v>
          </cell>
          <cell r="U23">
            <v>58358</v>
          </cell>
          <cell r="V23">
            <v>58358</v>
          </cell>
          <cell r="W23">
            <v>58358</v>
          </cell>
          <cell r="X23">
            <v>58358</v>
          </cell>
          <cell r="Z23" t="str">
            <v>Operating costs</v>
          </cell>
          <cell r="AA23">
            <v>0.44</v>
          </cell>
          <cell r="AB23">
            <v>24953.61088</v>
          </cell>
          <cell r="AC23">
            <v>24870.7624</v>
          </cell>
          <cell r="AD23">
            <v>25677.52</v>
          </cell>
          <cell r="AE23">
            <v>25677.52</v>
          </cell>
          <cell r="AF23">
            <v>25677.52</v>
          </cell>
          <cell r="AG23">
            <v>25677.52</v>
          </cell>
          <cell r="AH23">
            <v>25677.52</v>
          </cell>
        </row>
        <row r="24">
          <cell r="B24" t="str">
            <v>Depreciation and other amortization</v>
          </cell>
          <cell r="C24">
            <v>50205.356</v>
          </cell>
          <cell r="D24">
            <v>56103.023000000001</v>
          </cell>
          <cell r="F24">
            <v>50205.356</v>
          </cell>
          <cell r="G24">
            <v>56103.023000000001</v>
          </cell>
          <cell r="H24">
            <v>62003.100851380754</v>
          </cell>
          <cell r="I24">
            <v>64026.384236700054</v>
          </cell>
          <cell r="J24">
            <v>66048.19324159986</v>
          </cell>
          <cell r="K24">
            <v>68149.968436976385</v>
          </cell>
          <cell r="L24">
            <v>70251.743632352911</v>
          </cell>
          <cell r="N24" t="str">
            <v>Depreciation and other amortization</v>
          </cell>
          <cell r="O24">
            <v>15762.428</v>
          </cell>
          <cell r="P24">
            <v>16310.705</v>
          </cell>
          <cell r="R24">
            <v>15762.428</v>
          </cell>
          <cell r="S24">
            <v>16310.705</v>
          </cell>
          <cell r="T24">
            <v>18321.151612152418</v>
          </cell>
          <cell r="U24">
            <v>19054.348524086105</v>
          </cell>
          <cell r="V24">
            <v>19470.912938125708</v>
          </cell>
          <cell r="W24">
            <v>19846.261582575778</v>
          </cell>
          <cell r="X24">
            <v>20221.610227025849</v>
          </cell>
          <cell r="Z24" t="str">
            <v>Depreciation and other amortization</v>
          </cell>
          <cell r="AB24">
            <v>7603</v>
          </cell>
          <cell r="AC24">
            <v>7604</v>
          </cell>
          <cell r="AD24">
            <v>7603.6081975786419</v>
          </cell>
          <cell r="AE24">
            <v>7603.628647262205</v>
          </cell>
          <cell r="AF24">
            <v>7603.628647262205</v>
          </cell>
          <cell r="AG24">
            <v>7603.628647262205</v>
          </cell>
          <cell r="AH24">
            <v>7603.628647262205</v>
          </cell>
        </row>
        <row r="25">
          <cell r="B25" t="str">
            <v>Total direct costs and expenses</v>
          </cell>
          <cell r="C25">
            <v>705231.60600000003</v>
          </cell>
          <cell r="D25">
            <v>1021727.503</v>
          </cell>
          <cell r="F25">
            <v>705231.60600000003</v>
          </cell>
          <cell r="G25">
            <v>1021727.503</v>
          </cell>
          <cell r="H25">
            <v>1069101.9248695816</v>
          </cell>
          <cell r="I25">
            <v>1086694.756427628</v>
          </cell>
          <cell r="J25">
            <v>1104905.162110426</v>
          </cell>
          <cell r="K25">
            <v>1123509.6203698553</v>
          </cell>
          <cell r="L25">
            <v>1142434.3472464422</v>
          </cell>
          <cell r="N25" t="str">
            <v>Total direct costs and expenses</v>
          </cell>
          <cell r="O25">
            <v>70335.543999999994</v>
          </cell>
          <cell r="P25">
            <v>54652.710999999996</v>
          </cell>
          <cell r="R25">
            <v>70335.543999999994</v>
          </cell>
          <cell r="S25">
            <v>54652.710999999996</v>
          </cell>
          <cell r="T25">
            <v>66852.151612152418</v>
          </cell>
          <cell r="U25">
            <v>67594.348524086105</v>
          </cell>
          <cell r="V25">
            <v>68152.912938125708</v>
          </cell>
          <cell r="W25">
            <v>68623.261582575782</v>
          </cell>
          <cell r="X25">
            <v>69044.610227025842</v>
          </cell>
          <cell r="Z25" t="str">
            <v>Total direct costs and expenses</v>
          </cell>
          <cell r="AB25">
            <v>32555.61088</v>
          </cell>
          <cell r="AC25">
            <v>32474.7624</v>
          </cell>
          <cell r="AD25">
            <v>33281.128197578641</v>
          </cell>
          <cell r="AE25">
            <v>33281.148647262205</v>
          </cell>
          <cell r="AF25">
            <v>33281.148647262205</v>
          </cell>
          <cell r="AG25">
            <v>33281.148647262205</v>
          </cell>
          <cell r="AH25">
            <v>33281.148647262205</v>
          </cell>
        </row>
        <row r="26">
          <cell r="B26" t="str">
            <v>GROSS MARGIN</v>
          </cell>
          <cell r="C26">
            <v>199788.3777999999</v>
          </cell>
          <cell r="D26">
            <v>233913.18887000019</v>
          </cell>
          <cell r="F26">
            <v>199788.3777999999</v>
          </cell>
          <cell r="G26">
            <v>233913.18887000019</v>
          </cell>
          <cell r="H26">
            <v>245524.78974839044</v>
          </cell>
          <cell r="I26">
            <v>257724.11236384884</v>
          </cell>
          <cell r="J26">
            <v>262680.61000851518</v>
          </cell>
          <cell r="K26">
            <v>260220.71117843408</v>
          </cell>
          <cell r="L26">
            <v>264624.12552585546</v>
          </cell>
          <cell r="N26" t="str">
            <v>GROSS MARGIN</v>
          </cell>
          <cell r="O26">
            <v>58108.073000000004</v>
          </cell>
          <cell r="P26">
            <v>71431.788000000015</v>
          </cell>
          <cell r="R26">
            <v>58108.073000000004</v>
          </cell>
          <cell r="S26">
            <v>71431.788000000015</v>
          </cell>
          <cell r="T26">
            <v>61941.940084803049</v>
          </cell>
          <cell r="U26">
            <v>87447.710176184817</v>
          </cell>
          <cell r="V26">
            <v>91196.517369114634</v>
          </cell>
          <cell r="W26">
            <v>92192.964813512532</v>
          </cell>
          <cell r="X26">
            <v>93014.088231682777</v>
          </cell>
          <cell r="Z26" t="str">
            <v>GROSS MARGIN</v>
          </cell>
          <cell r="AB26">
            <v>13397.736679999995</v>
          </cell>
          <cell r="AC26">
            <v>14360.917600000001</v>
          </cell>
          <cell r="AD26">
            <v>11732.472091608564</v>
          </cell>
          <cell r="AE26">
            <v>12580.683625804326</v>
          </cell>
          <cell r="AF26">
            <v>12942.815953575395</v>
          </cell>
          <cell r="AG26">
            <v>13311.974786991726</v>
          </cell>
          <cell r="AH26">
            <v>13688.298430300034</v>
          </cell>
        </row>
        <row r="27">
          <cell r="B27" t="str">
            <v>OTHER COSTS AND EXPENSES</v>
          </cell>
          <cell r="N27" t="str">
            <v>OTHER COSTS AND EXPENSES</v>
          </cell>
          <cell r="Z27" t="str">
            <v>OTHER COSTS AND EXPENSES</v>
          </cell>
        </row>
        <row r="28">
          <cell r="B28" t="str">
            <v>Selling, general and administrative</v>
          </cell>
          <cell r="C28">
            <v>99058.709000000003</v>
          </cell>
          <cell r="D28">
            <v>104706.17600000001</v>
          </cell>
          <cell r="F28">
            <v>99058.709000000003</v>
          </cell>
          <cell r="G28">
            <v>104706.17600000001</v>
          </cell>
          <cell r="H28">
            <v>96415</v>
          </cell>
          <cell r="I28">
            <v>86828</v>
          </cell>
          <cell r="J28">
            <v>86829</v>
          </cell>
          <cell r="K28">
            <v>86829</v>
          </cell>
          <cell r="L28">
            <v>86830</v>
          </cell>
          <cell r="N28" t="str">
            <v>Selling, general and administrative</v>
          </cell>
          <cell r="O28">
            <v>24772.201000000001</v>
          </cell>
          <cell r="P28">
            <v>22103.715</v>
          </cell>
          <cell r="R28">
            <v>24772.201000000001</v>
          </cell>
          <cell r="S28">
            <v>22103.715</v>
          </cell>
          <cell r="T28">
            <v>14513</v>
          </cell>
          <cell r="U28">
            <v>10063</v>
          </cell>
          <cell r="V28">
            <v>10063</v>
          </cell>
          <cell r="W28">
            <v>10063</v>
          </cell>
          <cell r="X28">
            <v>10063</v>
          </cell>
          <cell r="Z28" t="str">
            <v>Selling, general and administrative</v>
          </cell>
          <cell r="AA28">
            <v>0.44</v>
          </cell>
          <cell r="AB28">
            <v>10899.76844</v>
          </cell>
          <cell r="AC28">
            <v>9725.6345999999994</v>
          </cell>
          <cell r="AD28">
            <v>6385.72</v>
          </cell>
          <cell r="AE28">
            <v>4427.72</v>
          </cell>
          <cell r="AF28">
            <v>4427.72</v>
          </cell>
          <cell r="AG28">
            <v>4427.72</v>
          </cell>
          <cell r="AH28">
            <v>4427.72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F29">
            <v>761.56200000000001</v>
          </cell>
          <cell r="G29">
            <v>745.53300000000002</v>
          </cell>
          <cell r="H29">
            <v>8233</v>
          </cell>
          <cell r="I29">
            <v>8233</v>
          </cell>
          <cell r="J29">
            <v>8233</v>
          </cell>
          <cell r="K29">
            <v>1862</v>
          </cell>
          <cell r="L29">
            <v>1862</v>
          </cell>
          <cell r="N29" t="str">
            <v>Non-operating depreciation and other amortization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300</v>
          </cell>
          <cell r="U29">
            <v>300</v>
          </cell>
          <cell r="V29">
            <v>300</v>
          </cell>
          <cell r="W29">
            <v>300</v>
          </cell>
          <cell r="X29">
            <v>300</v>
          </cell>
          <cell r="Z29" t="str">
            <v>Non-operating depreciation and other amortization</v>
          </cell>
        </row>
        <row r="30">
          <cell r="B30" t="str">
            <v>Franchise and revenue-based taxes</v>
          </cell>
          <cell r="C30">
            <v>49266.432999999997</v>
          </cell>
          <cell r="D30">
            <v>65952.759000000005</v>
          </cell>
          <cell r="F30">
            <v>49266.432999999997</v>
          </cell>
          <cell r="G30">
            <v>65952.759000000005</v>
          </cell>
          <cell r="H30">
            <v>72050.848105262237</v>
          </cell>
          <cell r="I30">
            <v>73317.72806278411</v>
          </cell>
          <cell r="J30">
            <v>74632.834543903402</v>
          </cell>
          <cell r="K30">
            <v>75973.987155816183</v>
          </cell>
          <cell r="L30">
            <v>77341.710197066524</v>
          </cell>
          <cell r="N30" t="str">
            <v>Franchise and revenue-based taxes</v>
          </cell>
          <cell r="O30">
            <v>315.52499999999998</v>
          </cell>
          <cell r="P30">
            <v>1672.606</v>
          </cell>
          <cell r="R30">
            <v>315.52499999999998</v>
          </cell>
          <cell r="S30">
            <v>1672.606</v>
          </cell>
          <cell r="T30">
            <v>1672.606</v>
          </cell>
          <cell r="U30">
            <v>1672.606</v>
          </cell>
          <cell r="V30">
            <v>1672.606</v>
          </cell>
          <cell r="W30">
            <v>1672.606</v>
          </cell>
          <cell r="X30">
            <v>1672.606</v>
          </cell>
          <cell r="Z30" t="str">
            <v>Franchise and revenue-based taxes</v>
          </cell>
          <cell r="AA30">
            <v>0.44</v>
          </cell>
          <cell r="AB30">
            <v>138.83099999999999</v>
          </cell>
          <cell r="AC30">
            <v>735.94664</v>
          </cell>
          <cell r="AD30">
            <v>735.94664</v>
          </cell>
          <cell r="AE30">
            <v>735.94664</v>
          </cell>
          <cell r="AF30">
            <v>735.94664</v>
          </cell>
          <cell r="AG30">
            <v>735.94664</v>
          </cell>
          <cell r="AH30">
            <v>735.94664</v>
          </cell>
        </row>
        <row r="31">
          <cell r="B31" t="str">
            <v>Other (income) / deductions</v>
          </cell>
          <cell r="C31">
            <v>-1593.40824</v>
          </cell>
          <cell r="D31">
            <v>-686.01138000000003</v>
          </cell>
          <cell r="F31">
            <v>-1593.40824</v>
          </cell>
          <cell r="G31">
            <v>-686.01138000000003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 t="str">
            <v>Other (income) / deductions</v>
          </cell>
          <cell r="O31">
            <v>-3643.7635700000001</v>
          </cell>
          <cell r="P31">
            <v>-259.32300000000004</v>
          </cell>
          <cell r="R31">
            <v>-3643.7635700000001</v>
          </cell>
          <cell r="S31">
            <v>-259.32347999999996</v>
          </cell>
          <cell r="T31">
            <v>-435.01049999999998</v>
          </cell>
          <cell r="U31">
            <v>-435.01050000000015</v>
          </cell>
          <cell r="V31">
            <v>-435.01050000000015</v>
          </cell>
          <cell r="W31">
            <v>-435.01050000000015</v>
          </cell>
          <cell r="X31">
            <v>-435.01050000000015</v>
          </cell>
          <cell r="Z31" t="str">
            <v>Other (income) / deductions</v>
          </cell>
        </row>
        <row r="32">
          <cell r="B32" t="str">
            <v>Interest income</v>
          </cell>
          <cell r="C32">
            <v>1237.616</v>
          </cell>
          <cell r="D32">
            <v>-1587.5930000000001</v>
          </cell>
          <cell r="F32">
            <v>1248.6274800000001</v>
          </cell>
          <cell r="G32">
            <v>-1556.12718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 t="str">
            <v>Interest income</v>
          </cell>
          <cell r="O32">
            <v>-7110.049</v>
          </cell>
          <cell r="P32">
            <v>-5798.8149999999996</v>
          </cell>
          <cell r="R32">
            <v>-8.7145799999999998</v>
          </cell>
          <cell r="S32">
            <v>-115.25451</v>
          </cell>
          <cell r="T32">
            <v>-115.25451</v>
          </cell>
          <cell r="U32">
            <v>-115.25451</v>
          </cell>
          <cell r="V32">
            <v>-115.25451</v>
          </cell>
          <cell r="W32">
            <v>-115.25451</v>
          </cell>
          <cell r="X32">
            <v>-115.25451</v>
          </cell>
          <cell r="Z32" t="str">
            <v>Interest income</v>
          </cell>
        </row>
        <row r="33">
          <cell r="B33" t="str">
            <v>Interest expense and other charges:</v>
          </cell>
          <cell r="N33" t="str">
            <v>Interest expense and other charges:</v>
          </cell>
          <cell r="Z33" t="str">
            <v>Interest expense and other charges:</v>
          </cell>
        </row>
        <row r="34">
          <cell r="B34" t="str">
            <v xml:space="preserve">  Interest expense</v>
          </cell>
          <cell r="C34">
            <v>43120.639000000003</v>
          </cell>
          <cell r="D34">
            <v>22791.527999999998</v>
          </cell>
          <cell r="F34">
            <v>32633.571052924712</v>
          </cell>
          <cell r="G34">
            <v>31681.488051605706</v>
          </cell>
          <cell r="H34">
            <v>30680.827963192693</v>
          </cell>
          <cell r="I34">
            <v>30682.90684866493</v>
          </cell>
          <cell r="J34">
            <v>30795.935006574753</v>
          </cell>
          <cell r="K34">
            <v>30886.692405329606</v>
          </cell>
          <cell r="L34">
            <v>30912.528550697734</v>
          </cell>
          <cell r="N34" t="str">
            <v xml:space="preserve">  Interest expense</v>
          </cell>
          <cell r="O34">
            <v>22530.010999999999</v>
          </cell>
          <cell r="P34">
            <v>10617.003999999999</v>
          </cell>
          <cell r="R34">
            <v>10742.580638889664</v>
          </cell>
          <cell r="S34">
            <v>11258.68678218686</v>
          </cell>
          <cell r="T34">
            <v>12222.795188332861</v>
          </cell>
          <cell r="U34">
            <v>12873.342329956256</v>
          </cell>
          <cell r="V34">
            <v>13115.601672785029</v>
          </cell>
          <cell r="W34">
            <v>13185.991798879371</v>
          </cell>
          <cell r="X34">
            <v>13244.418938871786</v>
          </cell>
          <cell r="Z34" t="str">
            <v xml:space="preserve">  Interest expense</v>
          </cell>
          <cell r="AB34">
            <v>4800</v>
          </cell>
          <cell r="AC34">
            <v>3998.6409388374859</v>
          </cell>
          <cell r="AD34">
            <v>4842.9012208457143</v>
          </cell>
          <cell r="AE34">
            <v>4444.639770968156</v>
          </cell>
          <cell r="AF34">
            <v>4208.1942166428435</v>
          </cell>
          <cell r="AG34">
            <v>3954.5510000602821</v>
          </cell>
          <cell r="AH34">
            <v>3701.0237966079039</v>
          </cell>
        </row>
        <row r="35">
          <cell r="B35" t="str">
            <v xml:space="preserve">  Allowance for borrowed funds used during constr.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 t="str">
            <v xml:space="preserve">  Allowance for borrowed funds used during constr.</v>
          </cell>
          <cell r="O35">
            <v>-216.32400000000001</v>
          </cell>
          <cell r="P35">
            <v>-424.19299999999998</v>
          </cell>
          <cell r="R35">
            <v>-216.32423</v>
          </cell>
          <cell r="S35">
            <v>-424.1927</v>
          </cell>
          <cell r="T35">
            <v>-435.01049999999998</v>
          </cell>
          <cell r="U35">
            <v>-435.01050000000015</v>
          </cell>
          <cell r="V35">
            <v>-435.01050000000015</v>
          </cell>
          <cell r="W35">
            <v>-435.01050000000015</v>
          </cell>
          <cell r="X35">
            <v>-435.01050000000015</v>
          </cell>
          <cell r="Z35" t="str">
            <v xml:space="preserve">  Allowance for borrowed funds used during constr.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 t="str">
            <v xml:space="preserve">  Amortization of debt expense and loss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 t="str">
            <v xml:space="preserve">  Amortization of debt expense and loss</v>
          </cell>
        </row>
        <row r="37">
          <cell r="B37" t="str">
            <v xml:space="preserve">  Preferred stock dividends of subsidiaries</v>
          </cell>
          <cell r="C37">
            <v>1785.85</v>
          </cell>
          <cell r="D37">
            <v>1694.8</v>
          </cell>
          <cell r="F37">
            <v>580.08244269583292</v>
          </cell>
          <cell r="G37">
            <v>563.15856292310991</v>
          </cell>
          <cell r="H37">
            <v>545.3711945884138</v>
          </cell>
          <cell r="I37">
            <v>545.40814809745098</v>
          </cell>
          <cell r="J37">
            <v>547.41729535955744</v>
          </cell>
          <cell r="K37">
            <v>549.03056573922436</v>
          </cell>
          <cell r="L37">
            <v>549.48981962506741</v>
          </cell>
          <cell r="N37" t="str">
            <v xml:space="preserve">  Preferred stock dividends of subsidiaries</v>
          </cell>
          <cell r="O37">
            <v>1785.85</v>
          </cell>
          <cell r="P37">
            <v>1694.8</v>
          </cell>
          <cell r="R37">
            <v>190.95619072021805</v>
          </cell>
          <cell r="S37">
            <v>200.13030506426654</v>
          </cell>
          <cell r="T37">
            <v>217.26794404204662</v>
          </cell>
          <cell r="U37">
            <v>228.83183248041811</v>
          </cell>
          <cell r="V37">
            <v>233.13814609611455</v>
          </cell>
          <cell r="W37">
            <v>234.38937527419822</v>
          </cell>
          <cell r="X37">
            <v>235.42795477969008</v>
          </cell>
          <cell r="Z37" t="str">
            <v xml:space="preserve">  Preferred stock dividends of subsidiaries</v>
          </cell>
          <cell r="AB37">
            <v>85</v>
          </cell>
          <cell r="AC37">
            <v>209.30441940831506</v>
          </cell>
          <cell r="AD37">
            <v>145.1294188734509</v>
          </cell>
          <cell r="AE37">
            <v>79.006293582301183</v>
          </cell>
          <cell r="AF37">
            <v>74.803323748103224</v>
          </cell>
          <cell r="AG37">
            <v>70.294654549448268</v>
          </cell>
          <cell r="AH37">
            <v>65.788047557832542</v>
          </cell>
        </row>
        <row r="38">
          <cell r="B38" t="str">
            <v xml:space="preserve">  Interest expense and other charges</v>
          </cell>
          <cell r="C38">
            <v>44906.489000000001</v>
          </cell>
          <cell r="D38">
            <v>24486.327999999998</v>
          </cell>
          <cell r="F38">
            <v>33213.653495620543</v>
          </cell>
          <cell r="G38">
            <v>32244.646614528814</v>
          </cell>
          <cell r="H38">
            <v>31226.199157781106</v>
          </cell>
          <cell r="I38">
            <v>31228.314996762383</v>
          </cell>
          <cell r="J38">
            <v>31343.352301934312</v>
          </cell>
          <cell r="K38">
            <v>31435.72297106883</v>
          </cell>
          <cell r="L38">
            <v>31462.018370322803</v>
          </cell>
          <cell r="N38" t="str">
            <v xml:space="preserve">  Interest expense and other charges</v>
          </cell>
          <cell r="O38">
            <v>24099.536999999997</v>
          </cell>
          <cell r="P38">
            <v>11887.610999999999</v>
          </cell>
          <cell r="R38">
            <v>10717.212599609882</v>
          </cell>
          <cell r="S38">
            <v>11034.624387251128</v>
          </cell>
          <cell r="T38">
            <v>12005.052632374907</v>
          </cell>
          <cell r="U38">
            <v>12667.163662436675</v>
          </cell>
          <cell r="V38">
            <v>12913.729318881144</v>
          </cell>
          <cell r="W38">
            <v>12985.37067415357</v>
          </cell>
          <cell r="X38">
            <v>13044.836393651476</v>
          </cell>
          <cell r="Z38" t="str">
            <v xml:space="preserve">  Interest expense and other charges</v>
          </cell>
          <cell r="AB38">
            <v>4885</v>
          </cell>
          <cell r="AC38">
            <v>4207.9453582458009</v>
          </cell>
          <cell r="AD38">
            <v>4988.0306397191653</v>
          </cell>
          <cell r="AE38">
            <v>4523.6460645504576</v>
          </cell>
          <cell r="AF38">
            <v>4282.9975403909466</v>
          </cell>
          <cell r="AG38">
            <v>4024.8456546097304</v>
          </cell>
          <cell r="AH38">
            <v>3766.8118441657366</v>
          </cell>
        </row>
        <row r="39">
          <cell r="B39" t="str">
            <v>Total other costs and expenses</v>
          </cell>
          <cell r="C39">
            <v>193637.40076000002</v>
          </cell>
          <cell r="D39">
            <v>193617.19161999997</v>
          </cell>
          <cell r="F39">
            <v>181955.57673562053</v>
          </cell>
          <cell r="G39">
            <v>201406.97605452879</v>
          </cell>
          <cell r="H39">
            <v>207925.04726304335</v>
          </cell>
          <cell r="I39">
            <v>199607.0430595465</v>
          </cell>
          <cell r="J39">
            <v>201038.18684583774</v>
          </cell>
          <cell r="K39">
            <v>196100.71012688501</v>
          </cell>
          <cell r="L39">
            <v>197495.72856738933</v>
          </cell>
          <cell r="N39" t="str">
            <v>Total other costs and expenses</v>
          </cell>
          <cell r="O39">
            <v>38433.450429999997</v>
          </cell>
          <cell r="P39">
            <v>29605.793999999998</v>
          </cell>
          <cell r="R39">
            <v>32152.460449609887</v>
          </cell>
          <cell r="S39">
            <v>34436.367397251131</v>
          </cell>
          <cell r="T39">
            <v>27940.393622374908</v>
          </cell>
          <cell r="U39">
            <v>24152.50465243667</v>
          </cell>
          <cell r="V39">
            <v>24399.070308881139</v>
          </cell>
          <cell r="W39">
            <v>24470.711664153569</v>
          </cell>
          <cell r="X39">
            <v>24530.177383651473</v>
          </cell>
          <cell r="Z39" t="str">
            <v>Total other costs and expenses</v>
          </cell>
          <cell r="AB39">
            <v>15923.59944</v>
          </cell>
          <cell r="AC39">
            <v>14669.5265982458</v>
          </cell>
          <cell r="AD39">
            <v>12109.697279719165</v>
          </cell>
          <cell r="AE39">
            <v>9687.3127045504571</v>
          </cell>
          <cell r="AF39">
            <v>9446.6641803909479</v>
          </cell>
          <cell r="AG39">
            <v>9188.5122946097308</v>
          </cell>
          <cell r="AH39">
            <v>8930.4784841657365</v>
          </cell>
        </row>
        <row r="40">
          <cell r="B40" t="str">
            <v>EARNINGS BEFORE TAXES</v>
          </cell>
          <cell r="C40">
            <v>6150.9770399998815</v>
          </cell>
          <cell r="D40">
            <v>40295.997250000219</v>
          </cell>
          <cell r="F40">
            <v>17832.801064379368</v>
          </cell>
          <cell r="G40">
            <v>32506.212815471401</v>
          </cell>
          <cell r="H40">
            <v>37599.742485347087</v>
          </cell>
          <cell r="I40">
            <v>58117.069304302335</v>
          </cell>
          <cell r="J40">
            <v>61642.423162677442</v>
          </cell>
          <cell r="K40">
            <v>64120.001051549072</v>
          </cell>
          <cell r="L40">
            <v>67128.396958466124</v>
          </cell>
          <cell r="N40" t="str">
            <v>EARNINGS BEFORE TAXES</v>
          </cell>
          <cell r="O40">
            <v>19674.622570000007</v>
          </cell>
          <cell r="P40">
            <v>41825.994000000021</v>
          </cell>
          <cell r="R40">
            <v>25955.612550390117</v>
          </cell>
          <cell r="S40">
            <v>36995.420602748884</v>
          </cell>
          <cell r="T40">
            <v>34001.546462428145</v>
          </cell>
          <cell r="U40">
            <v>63295.205523748147</v>
          </cell>
          <cell r="V40">
            <v>66797.447060233491</v>
          </cell>
          <cell r="W40">
            <v>67722.253149358963</v>
          </cell>
          <cell r="X40">
            <v>68483.910848031301</v>
          </cell>
          <cell r="Z40" t="str">
            <v>EARNINGS BEFORE TAXES</v>
          </cell>
          <cell r="AB40">
            <v>-2525.8627600000054</v>
          </cell>
          <cell r="AC40">
            <v>-308.60899824579974</v>
          </cell>
          <cell r="AD40">
            <v>-377.22518811060036</v>
          </cell>
          <cell r="AE40">
            <v>2893.3709212538688</v>
          </cell>
          <cell r="AF40">
            <v>3496.1517731844469</v>
          </cell>
          <cell r="AG40">
            <v>4123.4624923819956</v>
          </cell>
          <cell r="AH40">
            <v>4757.8199461342974</v>
          </cell>
        </row>
        <row r="41">
          <cell r="B41" t="str">
            <v>Net income tax expense (benefit)</v>
          </cell>
          <cell r="C41">
            <v>2703.8020000000001</v>
          </cell>
          <cell r="D41">
            <v>14041.875</v>
          </cell>
          <cell r="F41">
            <v>6792.4404085328206</v>
          </cell>
          <cell r="G41">
            <v>11315.450447914915</v>
          </cell>
          <cell r="H41">
            <v>13026.70986987148</v>
          </cell>
          <cell r="I41">
            <v>20207.774256505814</v>
          </cell>
          <cell r="J41">
            <v>21441.648106937104</v>
          </cell>
          <cell r="K41">
            <v>22308.800368042172</v>
          </cell>
          <cell r="L41">
            <v>23361.738935463141</v>
          </cell>
          <cell r="N41" t="str">
            <v>Net income tax expense (benefit)</v>
          </cell>
          <cell r="O41">
            <v>7519.3069999999998</v>
          </cell>
          <cell r="P41">
            <v>15147.772000000001</v>
          </cell>
          <cell r="R41">
            <v>9717.6534931365386</v>
          </cell>
          <cell r="S41">
            <v>13457.071310962103</v>
          </cell>
          <cell r="T41">
            <v>11873.18126184985</v>
          </cell>
          <cell r="U41">
            <v>22125.96193331185</v>
          </cell>
          <cell r="V41">
            <v>23351.746471081718</v>
          </cell>
          <cell r="W41">
            <v>23675.428602275635</v>
          </cell>
          <cell r="X41">
            <v>23942.008796810955</v>
          </cell>
          <cell r="Z41" t="str">
            <v>Net income tax expense (benefit)</v>
          </cell>
          <cell r="AB41">
            <v>-884.05196600000181</v>
          </cell>
          <cell r="AC41">
            <v>-108.01314938602991</v>
          </cell>
          <cell r="AD41">
            <v>-132.02881583871013</v>
          </cell>
          <cell r="AE41">
            <v>1012.679822438854</v>
          </cell>
          <cell r="AF41">
            <v>1223.6531206145564</v>
          </cell>
          <cell r="AG41">
            <v>1443.2118723336985</v>
          </cell>
          <cell r="AH41">
            <v>1665.2369811470039</v>
          </cell>
        </row>
        <row r="42">
          <cell r="B42" t="str">
            <v>NET INCOME (LOSS)</v>
          </cell>
          <cell r="C42">
            <v>3447.1750399998814</v>
          </cell>
          <cell r="D42">
            <v>26254.122250000219</v>
          </cell>
          <cell r="F42">
            <v>11040.360655846547</v>
          </cell>
          <cell r="G42">
            <v>21190.762367556486</v>
          </cell>
          <cell r="H42">
            <v>24573.032615475608</v>
          </cell>
          <cell r="I42">
            <v>37909.295047796521</v>
          </cell>
          <cell r="J42">
            <v>40200.775055740334</v>
          </cell>
          <cell r="K42">
            <v>41811.200683506904</v>
          </cell>
          <cell r="L42">
            <v>43766.658023002979</v>
          </cell>
          <cell r="N42" t="str">
            <v>NET INCOME (LOSS)</v>
          </cell>
          <cell r="O42">
            <v>12155.315570000006</v>
          </cell>
          <cell r="P42">
            <v>26678.22200000002</v>
          </cell>
          <cell r="R42">
            <v>16237.959057253578</v>
          </cell>
          <cell r="S42">
            <v>23538.349291786781</v>
          </cell>
          <cell r="T42">
            <v>22128.365200578293</v>
          </cell>
          <cell r="U42">
            <v>41169.243590436294</v>
          </cell>
          <cell r="V42">
            <v>43445.700589151777</v>
          </cell>
          <cell r="W42">
            <v>44046.824547083328</v>
          </cell>
          <cell r="X42">
            <v>44541.902051220342</v>
          </cell>
          <cell r="Z42" t="str">
            <v>NET INCOME (LOSS)</v>
          </cell>
          <cell r="AB42">
            <v>-1641.8107940000036</v>
          </cell>
          <cell r="AC42">
            <v>-200.59584885976983</v>
          </cell>
          <cell r="AD42">
            <v>-245.19637227189023</v>
          </cell>
          <cell r="AE42">
            <v>1880.6910988150148</v>
          </cell>
          <cell r="AF42">
            <v>2272.4986525698905</v>
          </cell>
          <cell r="AG42">
            <v>2680.2506200482972</v>
          </cell>
          <cell r="AH42">
            <v>3092.5829649872935</v>
          </cell>
        </row>
        <row r="43">
          <cell r="B43" t="str">
            <v>Expense / Revenue</v>
          </cell>
          <cell r="C43">
            <v>0.65652259643967603</v>
          </cell>
          <cell r="D43">
            <v>0.63353168570922014</v>
          </cell>
          <cell r="F43">
            <v>0.65652259643967603</v>
          </cell>
          <cell r="G43">
            <v>0.63353168570922014</v>
          </cell>
          <cell r="H43">
            <v>0.59439884512310237</v>
          </cell>
          <cell r="I43">
            <v>0.54634951401082266</v>
          </cell>
          <cell r="J43">
            <v>0.53628335157357621</v>
          </cell>
          <cell r="K43">
            <v>0.52638025522624066</v>
          </cell>
          <cell r="L43">
            <v>0.51664390736726218</v>
          </cell>
          <cell r="N43" t="str">
            <v>Expense / Revenue</v>
          </cell>
          <cell r="O43">
            <v>0.64514952224665034</v>
          </cell>
          <cell r="P43">
            <v>0.72869958118031952</v>
          </cell>
          <cell r="R43">
            <v>0.64514952224665034</v>
          </cell>
          <cell r="S43">
            <v>0.72869958118031952</v>
          </cell>
          <cell r="T43">
            <v>0.61253073400856173</v>
          </cell>
          <cell r="U43">
            <v>0.47114094325937167</v>
          </cell>
          <cell r="V43">
            <v>0.45713524343999884</v>
          </cell>
          <cell r="W43">
            <v>0.4524144382923323</v>
          </cell>
          <cell r="X43">
            <v>0.44859258391588902</v>
          </cell>
          <cell r="Z43" t="str">
            <v>Expense / Revenue</v>
          </cell>
          <cell r="AB43">
            <v>0.78021256826147978</v>
          </cell>
          <cell r="AC43">
            <v>0.73867609053610406</v>
          </cell>
          <cell r="AD43">
            <v>0.71230116662545584</v>
          </cell>
          <cell r="AE43">
            <v>0.65643343294157985</v>
          </cell>
          <cell r="AF43">
            <v>0.6512907376070135</v>
          </cell>
          <cell r="AG43">
            <v>0.64613053989566815</v>
          </cell>
          <cell r="AH43">
            <v>0.64095368102345762</v>
          </cell>
        </row>
        <row r="44">
          <cell r="B44" t="str">
            <v>NOTE: EBITDA</v>
          </cell>
          <cell r="C44">
            <v>103262.00004</v>
          </cell>
          <cell r="D44">
            <v>120043.28825000016</v>
          </cell>
          <cell r="F44">
            <v>103262.00004</v>
          </cell>
          <cell r="G44">
            <v>120043.28825000016</v>
          </cell>
          <cell r="H44">
            <v>139062.04249450893</v>
          </cell>
          <cell r="I44">
            <v>161604.76853776484</v>
          </cell>
          <cell r="J44">
            <v>167266.96870621154</v>
          </cell>
          <cell r="K44">
            <v>165567.69245959423</v>
          </cell>
          <cell r="L44">
            <v>170704.15896114195</v>
          </cell>
          <cell r="N44" t="str">
            <v>NOTE: EBITDA</v>
          </cell>
          <cell r="O44">
            <v>52426.53856999999</v>
          </cell>
          <cell r="P44">
            <v>64225.495000000017</v>
          </cell>
          <cell r="R44">
            <v>52426.53856999999</v>
          </cell>
          <cell r="S44">
            <v>64225.49548000002</v>
          </cell>
          <cell r="T44">
            <v>64512.496196955464</v>
          </cell>
          <cell r="U44">
            <v>95201.463200270926</v>
          </cell>
          <cell r="V44">
            <v>99366.834807240346</v>
          </cell>
          <cell r="W44">
            <v>100738.63089608832</v>
          </cell>
          <cell r="X44">
            <v>101935.10295870862</v>
          </cell>
          <cell r="Z44" t="str">
            <v>NOTE: EBITDA</v>
          </cell>
          <cell r="AB44">
            <v>9962.1372399999946</v>
          </cell>
          <cell r="AC44">
            <v>11503.336360000001</v>
          </cell>
          <cell r="AD44">
            <v>12214.413649187203</v>
          </cell>
          <cell r="AE44">
            <v>15020.64563306653</v>
          </cell>
          <cell r="AF44">
            <v>15382.777960837599</v>
          </cell>
          <cell r="AG44">
            <v>15751.93679425393</v>
          </cell>
          <cell r="AH44">
            <v>16128.260437562238</v>
          </cell>
        </row>
        <row r="46">
          <cell r="B46" t="str">
            <v>TXU GAS DISTRIBUTION</v>
          </cell>
        </row>
        <row r="47">
          <cell r="B47" t="str">
            <v>BALANCE SHEET</v>
          </cell>
        </row>
        <row r="48">
          <cell r="B48" t="str">
            <v>(Dollar amounts in thousands)</v>
          </cell>
        </row>
        <row r="49">
          <cell r="C49" t="str">
            <v>Actual</v>
          </cell>
          <cell r="F49" t="str">
            <v>Pro forma</v>
          </cell>
          <cell r="O49" t="str">
            <v>Actual</v>
          </cell>
          <cell r="R49" t="str">
            <v>Pro forma</v>
          </cell>
          <cell r="AB49" t="str">
            <v>Pro forma</v>
          </cell>
        </row>
        <row r="50">
          <cell r="C50">
            <v>2002</v>
          </cell>
          <cell r="D50">
            <v>2003</v>
          </cell>
          <cell r="F50">
            <v>2002</v>
          </cell>
          <cell r="G50">
            <v>2003</v>
          </cell>
          <cell r="H50" t="str">
            <v xml:space="preserve"> Revised and updated balance sheet to be furnished separately</v>
          </cell>
          <cell r="O50">
            <v>2002</v>
          </cell>
          <cell r="P50">
            <v>2003</v>
          </cell>
          <cell r="R50">
            <v>2002</v>
          </cell>
          <cell r="S50">
            <v>2003</v>
          </cell>
          <cell r="AB50">
            <v>2002</v>
          </cell>
          <cell r="AC50">
            <v>2003</v>
          </cell>
        </row>
        <row r="51">
          <cell r="B51" t="str">
            <v>ASSETS</v>
          </cell>
          <cell r="N51" t="str">
            <v>ASSETS</v>
          </cell>
          <cell r="Z51" t="str">
            <v>ASSETS</v>
          </cell>
        </row>
        <row r="52">
          <cell r="B52" t="str">
            <v>Current assets</v>
          </cell>
          <cell r="N52" t="str">
            <v>Current assets</v>
          </cell>
          <cell r="Z52" t="str">
            <v>Current assets</v>
          </cell>
        </row>
        <row r="53">
          <cell r="B53" t="str">
            <v>Cash and cash equivalents</v>
          </cell>
          <cell r="C53">
            <v>2992.9079999999999</v>
          </cell>
          <cell r="D53">
            <v>2989</v>
          </cell>
          <cell r="F53">
            <v>2992.9079999999999</v>
          </cell>
          <cell r="G53">
            <v>2989</v>
          </cell>
          <cell r="N53" t="str">
            <v>Cash and cash equivalents</v>
          </cell>
          <cell r="O53">
            <v>1287.6606099999999</v>
          </cell>
          <cell r="P53">
            <v>419.61900000000003</v>
          </cell>
          <cell r="R53">
            <v>1287.6606099999999</v>
          </cell>
          <cell r="S53">
            <v>419.61900000000003</v>
          </cell>
          <cell r="Z53" t="str">
            <v>Cash and cash equivalents</v>
          </cell>
          <cell r="AB53">
            <v>1287.6606099999999</v>
          </cell>
          <cell r="AC53">
            <v>419.61900000000003</v>
          </cell>
        </row>
        <row r="54">
          <cell r="B54" t="str">
            <v>Accounts receivable</v>
          </cell>
          <cell r="C54">
            <v>108559.34300000001</v>
          </cell>
          <cell r="D54">
            <v>98995</v>
          </cell>
          <cell r="F54">
            <v>108559.34300000001</v>
          </cell>
          <cell r="G54">
            <v>98995</v>
          </cell>
          <cell r="N54" t="str">
            <v>Accounts receivable</v>
          </cell>
          <cell r="O54">
            <v>26607.402690000003</v>
          </cell>
          <cell r="P54">
            <v>18264.484</v>
          </cell>
          <cell r="R54">
            <v>4930.3714099999997</v>
          </cell>
          <cell r="S54">
            <v>18264.484</v>
          </cell>
          <cell r="Z54" t="str">
            <v>Accounts receivable</v>
          </cell>
          <cell r="AB54">
            <v>-2778.8005900000007</v>
          </cell>
          <cell r="AC54">
            <v>17066.484</v>
          </cell>
        </row>
        <row r="55">
          <cell r="B55" t="str">
            <v>Notes and temporary cash advances</v>
          </cell>
          <cell r="C55">
            <v>0</v>
          </cell>
          <cell r="D55">
            <v>18</v>
          </cell>
          <cell r="F55">
            <v>18</v>
          </cell>
          <cell r="G55">
            <v>18</v>
          </cell>
          <cell r="N55" t="str">
            <v>Notes and temporary cash advances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Z55" t="str">
            <v>Notes and temporary cash advances</v>
          </cell>
          <cell r="AB55">
            <v>0</v>
          </cell>
          <cell r="AC55">
            <v>0</v>
          </cell>
        </row>
        <row r="56">
          <cell r="B56" t="str">
            <v>Materials and supplies</v>
          </cell>
          <cell r="C56">
            <v>3900.6089999999999</v>
          </cell>
          <cell r="D56">
            <v>2173.6228799999999</v>
          </cell>
          <cell r="F56">
            <v>3900.6089999999999</v>
          </cell>
          <cell r="G56">
            <v>2173.6228799999999</v>
          </cell>
          <cell r="N56" t="str">
            <v>Materials and supplies</v>
          </cell>
          <cell r="O56">
            <v>3250.5504900000001</v>
          </cell>
          <cell r="P56">
            <v>2935.1180300000001</v>
          </cell>
          <cell r="R56">
            <v>3250.5504900000001</v>
          </cell>
          <cell r="S56">
            <v>2935.1180300000001</v>
          </cell>
          <cell r="Z56" t="str">
            <v>Materials and supplies</v>
          </cell>
          <cell r="AB56">
            <v>3251.9684900000002</v>
          </cell>
          <cell r="AC56">
            <v>2984.25803</v>
          </cell>
        </row>
        <row r="57">
          <cell r="B57" t="str">
            <v>Gas stored underground</v>
          </cell>
          <cell r="C57">
            <v>109389.94899999999</v>
          </cell>
          <cell r="D57">
            <v>127444.92271</v>
          </cell>
          <cell r="F57">
            <v>109389.94899999999</v>
          </cell>
          <cell r="G57">
            <v>127444.92271</v>
          </cell>
          <cell r="N57" t="str">
            <v>Gas stored underground</v>
          </cell>
          <cell r="O57">
            <v>8750.4075300000004</v>
          </cell>
          <cell r="P57">
            <v>11616.095369999999</v>
          </cell>
          <cell r="R57">
            <v>8750.4075300000004</v>
          </cell>
          <cell r="S57">
            <v>11616.095369999999</v>
          </cell>
          <cell r="Z57" t="str">
            <v>Gas stored underground</v>
          </cell>
          <cell r="AB57">
            <v>8750.4075300000004</v>
          </cell>
          <cell r="AC57">
            <v>11616.095369999999</v>
          </cell>
        </row>
        <row r="58">
          <cell r="B58" t="str">
            <v>Prepayments</v>
          </cell>
          <cell r="C58">
            <v>2287.431</v>
          </cell>
          <cell r="D58">
            <v>2658.2888499999999</v>
          </cell>
          <cell r="F58">
            <v>2287.431</v>
          </cell>
          <cell r="G58">
            <v>2658.2888499999999</v>
          </cell>
          <cell r="N58" t="str">
            <v>Prepayments</v>
          </cell>
          <cell r="O58">
            <v>308.67466000000002</v>
          </cell>
          <cell r="P58">
            <v>875.25699999999995</v>
          </cell>
          <cell r="R58">
            <v>308.67466000000002</v>
          </cell>
          <cell r="S58">
            <v>875.25699999999995</v>
          </cell>
          <cell r="Z58" t="str">
            <v>Prepayments</v>
          </cell>
          <cell r="AB58">
            <v>171.78166000000002</v>
          </cell>
          <cell r="AC58">
            <v>875.25699999999995</v>
          </cell>
        </row>
        <row r="59">
          <cell r="B59" t="str">
            <v>Other current assets</v>
          </cell>
          <cell r="C59">
            <v>0</v>
          </cell>
          <cell r="D59">
            <v>64.294449999999998</v>
          </cell>
          <cell r="F59">
            <v>0</v>
          </cell>
          <cell r="G59">
            <v>64.294449999999998</v>
          </cell>
          <cell r="N59" t="str">
            <v>Other current assets</v>
          </cell>
          <cell r="O59">
            <v>8354.3094799999999</v>
          </cell>
          <cell r="P59">
            <v>3013.3240000000001</v>
          </cell>
          <cell r="R59">
            <v>8354.3094799999999</v>
          </cell>
          <cell r="S59">
            <v>3013.3240000000001</v>
          </cell>
          <cell r="Z59" t="str">
            <v>Other current assets</v>
          </cell>
          <cell r="AB59">
            <v>8354.3094799999999</v>
          </cell>
          <cell r="AC59">
            <v>3013.3240000000001</v>
          </cell>
        </row>
        <row r="60">
          <cell r="B60" t="str">
            <v>Total current assets</v>
          </cell>
          <cell r="C60">
            <v>227130.23999999999</v>
          </cell>
          <cell r="D60">
            <v>234343.12888999999</v>
          </cell>
          <cell r="F60">
            <v>227148.24</v>
          </cell>
          <cell r="G60">
            <v>234343.12888999999</v>
          </cell>
          <cell r="N60" t="str">
            <v>Total current assets</v>
          </cell>
          <cell r="O60">
            <v>48559.00546</v>
          </cell>
          <cell r="P60">
            <v>37123.897399999994</v>
          </cell>
          <cell r="R60">
            <v>26881.974180000001</v>
          </cell>
          <cell r="S60">
            <v>37123.897399999994</v>
          </cell>
          <cell r="Z60" t="str">
            <v>Total current assets</v>
          </cell>
          <cell r="AB60">
            <v>19037.32718</v>
          </cell>
          <cell r="AC60">
            <v>35975.037400000001</v>
          </cell>
        </row>
        <row r="61">
          <cell r="B61" t="str">
            <v>Investments</v>
          </cell>
          <cell r="C61">
            <v>706.34400000000005</v>
          </cell>
          <cell r="D61">
            <v>2403</v>
          </cell>
          <cell r="F61">
            <v>706.34400000000005</v>
          </cell>
          <cell r="G61">
            <v>2403</v>
          </cell>
          <cell r="N61" t="str">
            <v>Investments</v>
          </cell>
          <cell r="O61">
            <v>288770.51199999999</v>
          </cell>
          <cell r="P61">
            <v>312311.48599999998</v>
          </cell>
          <cell r="R61">
            <v>2257.549</v>
          </cell>
          <cell r="S61">
            <v>1792.24065</v>
          </cell>
          <cell r="Z61" t="str">
            <v>Investments</v>
          </cell>
          <cell r="AB61">
            <v>1834.0430000000001</v>
          </cell>
          <cell r="AC61">
            <v>1613.0165850000001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N62" t="str">
            <v>Goodwill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Z62" t="str">
            <v>Goodwill</v>
          </cell>
        </row>
        <row r="63">
          <cell r="B63" t="str">
            <v>Property, Plant and Equipment</v>
          </cell>
          <cell r="N63" t="str">
            <v>Property, Plant and Equipment</v>
          </cell>
          <cell r="Z63" t="str">
            <v>Property, Plant and Equipment</v>
          </cell>
        </row>
        <row r="64">
          <cell r="B64" t="str">
            <v>Gross plant in service</v>
          </cell>
          <cell r="C64">
            <v>1644068.1591099999</v>
          </cell>
          <cell r="D64">
            <v>1718007</v>
          </cell>
          <cell r="F64">
            <v>1644068.1591099999</v>
          </cell>
          <cell r="G64">
            <v>1718007</v>
          </cell>
          <cell r="N64" t="str">
            <v>Gross plant in service</v>
          </cell>
          <cell r="O64">
            <v>718506.05200000003</v>
          </cell>
          <cell r="P64">
            <v>721151</v>
          </cell>
          <cell r="R64">
            <v>718505</v>
          </cell>
          <cell r="S64">
            <v>739524.92</v>
          </cell>
          <cell r="Z64" t="str">
            <v>Gross plant in service</v>
          </cell>
          <cell r="AB64">
            <v>279099.84100000001</v>
          </cell>
          <cell r="AC64">
            <v>300223.67099999997</v>
          </cell>
        </row>
        <row r="65">
          <cell r="B65" t="str">
            <v>Accumulated deprec and amort</v>
          </cell>
          <cell r="C65">
            <v>-570084.54663</v>
          </cell>
          <cell r="D65">
            <v>-623052</v>
          </cell>
          <cell r="F65">
            <v>-570084.54663</v>
          </cell>
          <cell r="G65">
            <v>-623052</v>
          </cell>
          <cell r="N65" t="str">
            <v>Accumulated deprec and amort</v>
          </cell>
          <cell r="O65">
            <v>-328797.14399999997</v>
          </cell>
          <cell r="P65">
            <v>-322172</v>
          </cell>
          <cell r="R65">
            <v>-328797</v>
          </cell>
          <cell r="S65">
            <v>-340545.49099999998</v>
          </cell>
          <cell r="Z65" t="str">
            <v>Accumulated deprec and amort</v>
          </cell>
          <cell r="AB65">
            <v>-127813.93299999999</v>
          </cell>
          <cell r="AC65">
            <v>-131016.00100000002</v>
          </cell>
        </row>
        <row r="66">
          <cell r="B66" t="str">
            <v>Net plant in service</v>
          </cell>
          <cell r="C66">
            <v>1073983.6124799999</v>
          </cell>
          <cell r="D66">
            <v>1094955</v>
          </cell>
          <cell r="F66">
            <v>1073983.6124799999</v>
          </cell>
          <cell r="G66">
            <v>1094955</v>
          </cell>
          <cell r="N66" t="str">
            <v>Net plant in service</v>
          </cell>
          <cell r="O66">
            <v>389708.90800000005</v>
          </cell>
          <cell r="P66">
            <v>398979</v>
          </cell>
          <cell r="R66">
            <v>389708</v>
          </cell>
          <cell r="S66">
            <v>398979.42900000006</v>
          </cell>
          <cell r="Z66" t="str">
            <v>Net plant in service</v>
          </cell>
          <cell r="AB66">
            <v>151285.90800000002</v>
          </cell>
          <cell r="AC66">
            <v>169207.67</v>
          </cell>
        </row>
        <row r="67">
          <cell r="B67" t="str">
            <v xml:space="preserve">  Construction work in progress</v>
          </cell>
          <cell r="C67">
            <v>23469.420559999999</v>
          </cell>
          <cell r="D67">
            <v>27376</v>
          </cell>
          <cell r="F67">
            <v>23469.420559999999</v>
          </cell>
          <cell r="G67">
            <v>27376</v>
          </cell>
          <cell r="N67" t="str">
            <v xml:space="preserve">  Construction work in progress</v>
          </cell>
          <cell r="O67">
            <v>15922.28565</v>
          </cell>
          <cell r="P67">
            <v>18913.54782</v>
          </cell>
          <cell r="R67">
            <v>15922</v>
          </cell>
          <cell r="S67">
            <v>18913.5</v>
          </cell>
          <cell r="Z67" t="str">
            <v xml:space="preserve">  Construction work in progress</v>
          </cell>
          <cell r="AB67">
            <v>6888.7469999999994</v>
          </cell>
          <cell r="AC67">
            <v>12215.378000000001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F68">
            <v>0</v>
          </cell>
          <cell r="G68">
            <v>0</v>
          </cell>
          <cell r="N68" t="str">
            <v xml:space="preserve">  Plant held for future use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Z68" t="str">
            <v xml:space="preserve">  Plant held for future use</v>
          </cell>
          <cell r="AB68">
            <v>0</v>
          </cell>
          <cell r="AC68">
            <v>0</v>
          </cell>
        </row>
        <row r="69">
          <cell r="B69" t="str">
            <v>Net Plant</v>
          </cell>
          <cell r="C69">
            <v>1097453.0330399999</v>
          </cell>
          <cell r="D69">
            <v>1122331</v>
          </cell>
          <cell r="F69">
            <v>1097453.0330399999</v>
          </cell>
          <cell r="G69">
            <v>1122331</v>
          </cell>
          <cell r="N69" t="str">
            <v>Net Plant</v>
          </cell>
          <cell r="O69">
            <v>405631.19365000003</v>
          </cell>
          <cell r="P69">
            <v>417892.54781999998</v>
          </cell>
          <cell r="R69">
            <v>405630</v>
          </cell>
          <cell r="S69">
            <v>417892.92900000006</v>
          </cell>
          <cell r="Z69" t="str">
            <v>Net Plant</v>
          </cell>
          <cell r="AB69">
            <v>158174.65500000003</v>
          </cell>
          <cell r="AC69">
            <v>181423.04799999995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F70">
            <v>0</v>
          </cell>
          <cell r="G70">
            <v>0</v>
          </cell>
          <cell r="N70" t="str">
            <v>Unamortized debt expense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Z70" t="str">
            <v>Unamortized debt expense</v>
          </cell>
          <cell r="AB70">
            <v>0</v>
          </cell>
          <cell r="AC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F71">
            <v>0</v>
          </cell>
          <cell r="G71">
            <v>0</v>
          </cell>
          <cell r="N71" t="str">
            <v>Deferred AMT asset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Z71" t="str">
            <v>Deferred AMT asset</v>
          </cell>
          <cell r="AB71">
            <v>0</v>
          </cell>
          <cell r="AC71">
            <v>0</v>
          </cell>
        </row>
        <row r="72">
          <cell r="B72" t="str">
            <v>Regulatory assets</v>
          </cell>
          <cell r="C72">
            <v>166264.66</v>
          </cell>
          <cell r="D72">
            <v>106335.102</v>
          </cell>
          <cell r="F72">
            <v>86264.66</v>
          </cell>
          <cell r="G72">
            <v>26335.101999999999</v>
          </cell>
          <cell r="N72" t="str">
            <v>Regulatory assets</v>
          </cell>
          <cell r="O72">
            <v>4766.4729100000004</v>
          </cell>
          <cell r="P72">
            <v>5985.3530000000001</v>
          </cell>
          <cell r="R72">
            <v>4766.4729100000004</v>
          </cell>
          <cell r="S72">
            <v>5985.3530000000001</v>
          </cell>
          <cell r="Z72" t="str">
            <v>Regulatory assets</v>
          </cell>
          <cell r="AB72">
            <v>2171.7399100000002</v>
          </cell>
          <cell r="AC72">
            <v>5696.1530000000002</v>
          </cell>
        </row>
        <row r="73">
          <cell r="B73" t="str">
            <v>Other assets</v>
          </cell>
          <cell r="C73">
            <v>3358.95973</v>
          </cell>
          <cell r="D73">
            <v>5157</v>
          </cell>
          <cell r="F73">
            <v>3358.95973</v>
          </cell>
          <cell r="G73">
            <v>5157</v>
          </cell>
          <cell r="N73" t="str">
            <v>Other assets</v>
          </cell>
          <cell r="O73">
            <v>3590.047</v>
          </cell>
          <cell r="P73">
            <v>6892.9449999999997</v>
          </cell>
          <cell r="R73">
            <v>3590.047</v>
          </cell>
          <cell r="S73">
            <v>6892.9449999999997</v>
          </cell>
          <cell r="Z73" t="str">
            <v>Other assets</v>
          </cell>
          <cell r="AB73">
            <v>3578.4749999999999</v>
          </cell>
          <cell r="AC73">
            <v>6892.9449999999997</v>
          </cell>
        </row>
        <row r="74">
          <cell r="B74" t="str">
            <v>TOTAL ASSETS</v>
          </cell>
          <cell r="C74">
            <v>1494913.2367699998</v>
          </cell>
          <cell r="D74">
            <v>1470569.23089</v>
          </cell>
          <cell r="F74">
            <v>1414931.2367699998</v>
          </cell>
          <cell r="G74">
            <v>1390569.23089</v>
          </cell>
          <cell r="N74" t="str">
            <v>TOTAL ASSETS</v>
          </cell>
          <cell r="O74">
            <v>751317.23102000006</v>
          </cell>
          <cell r="P74">
            <v>780206.22921999986</v>
          </cell>
          <cell r="R74">
            <v>443126.04309000005</v>
          </cell>
          <cell r="S74">
            <v>469687.36505000008</v>
          </cell>
          <cell r="Z74" t="str">
            <v>TOTAL ASSETS</v>
          </cell>
          <cell r="AB74">
            <v>184796.24009000004</v>
          </cell>
          <cell r="AC74">
            <v>231600.19998499996</v>
          </cell>
        </row>
        <row r="76">
          <cell r="B76" t="str">
            <v>LIABILITIES</v>
          </cell>
          <cell r="N76" t="str">
            <v>LIABILITIES</v>
          </cell>
          <cell r="Z76" t="str">
            <v>LIABILITIES</v>
          </cell>
        </row>
        <row r="77">
          <cell r="B77" t="str">
            <v>Current Liabilities</v>
          </cell>
          <cell r="N77" t="str">
            <v>Current Liabilities</v>
          </cell>
          <cell r="Z77" t="str">
            <v>Current Liabilities</v>
          </cell>
        </row>
        <row r="78">
          <cell r="B78" t="str">
            <v>Accounts payable</v>
          </cell>
          <cell r="C78">
            <v>144877.10072000002</v>
          </cell>
          <cell r="D78">
            <v>152527</v>
          </cell>
          <cell r="F78">
            <v>144877.10072000002</v>
          </cell>
          <cell r="G78">
            <v>152527</v>
          </cell>
          <cell r="N78" t="str">
            <v>Accounts payable</v>
          </cell>
          <cell r="O78">
            <v>23944.35053</v>
          </cell>
          <cell r="P78">
            <v>18204.099000000002</v>
          </cell>
          <cell r="R78">
            <v>23944.35053</v>
          </cell>
          <cell r="S78">
            <v>18204.099000000002</v>
          </cell>
          <cell r="Z78" t="str">
            <v>Accounts payable</v>
          </cell>
          <cell r="AB78">
            <v>17914.481530000001</v>
          </cell>
          <cell r="AC78">
            <v>16317.599000000002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F79">
            <v>0</v>
          </cell>
          <cell r="G79">
            <v>0</v>
          </cell>
          <cell r="N79" t="str">
            <v>Notes and advances payable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Z79" t="str">
            <v>Notes and advances payable</v>
          </cell>
          <cell r="AB79">
            <v>0</v>
          </cell>
          <cell r="AC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F80">
            <v>5959.3973699999997</v>
          </cell>
          <cell r="G80">
            <v>6439</v>
          </cell>
          <cell r="N80" t="str">
            <v>Accrued Interest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Z80" t="str">
            <v>Accrued Interest</v>
          </cell>
          <cell r="AB80">
            <v>0</v>
          </cell>
          <cell r="AC80">
            <v>0</v>
          </cell>
        </row>
        <row r="81">
          <cell r="B81" t="str">
            <v>Federal income taxes accrued</v>
          </cell>
          <cell r="C81">
            <v>-11414.49343</v>
          </cell>
          <cell r="D81">
            <v>4105</v>
          </cell>
          <cell r="F81">
            <v>-11414.49343</v>
          </cell>
          <cell r="G81">
            <v>4105</v>
          </cell>
          <cell r="N81" t="str">
            <v>Federal income taxes accrued</v>
          </cell>
          <cell r="O81">
            <v>2970.2713699999999</v>
          </cell>
          <cell r="P81">
            <v>7630</v>
          </cell>
          <cell r="R81">
            <v>2970.2713699999999</v>
          </cell>
          <cell r="S81">
            <v>7630</v>
          </cell>
          <cell r="Z81" t="str">
            <v>Federal income taxes accrued</v>
          </cell>
          <cell r="AB81">
            <v>11609.66337</v>
          </cell>
          <cell r="AC81">
            <v>7630</v>
          </cell>
        </row>
        <row r="82">
          <cell r="B82" t="str">
            <v>Accrued taxes other than income taxes</v>
          </cell>
          <cell r="C82">
            <v>16097.50071</v>
          </cell>
          <cell r="D82">
            <v>15732</v>
          </cell>
          <cell r="F82">
            <v>16097.50071</v>
          </cell>
          <cell r="G82">
            <v>15732</v>
          </cell>
          <cell r="N82" t="str">
            <v>Accrued taxes other than income taxes</v>
          </cell>
          <cell r="O82">
            <v>4814.8879399999996</v>
          </cell>
          <cell r="P82">
            <v>4840</v>
          </cell>
          <cell r="R82">
            <v>4814.8879399999996</v>
          </cell>
          <cell r="S82">
            <v>4840</v>
          </cell>
          <cell r="Z82" t="str">
            <v>Accrued taxes other than income taxes</v>
          </cell>
          <cell r="AB82">
            <v>1742.1009399999998</v>
          </cell>
          <cell r="AC82">
            <v>14507.7</v>
          </cell>
        </row>
        <row r="83">
          <cell r="B83" t="str">
            <v>Other current liabilities</v>
          </cell>
          <cell r="C83">
            <v>16690.596020000001</v>
          </cell>
          <cell r="D83">
            <v>35571</v>
          </cell>
          <cell r="F83">
            <v>16690.596020000001</v>
          </cell>
          <cell r="G83">
            <v>35571</v>
          </cell>
          <cell r="N83" t="str">
            <v>Other current liabilities</v>
          </cell>
          <cell r="O83">
            <v>13126.416370000001</v>
          </cell>
          <cell r="P83">
            <v>11987.995999999999</v>
          </cell>
          <cell r="R83">
            <v>13126.416370000001</v>
          </cell>
          <cell r="S83">
            <v>11987.995999999999</v>
          </cell>
          <cell r="Z83" t="str">
            <v>Other current liabilities</v>
          </cell>
          <cell r="AB83">
            <v>11979.67337</v>
          </cell>
          <cell r="AC83">
            <v>10992.596</v>
          </cell>
        </row>
        <row r="84">
          <cell r="B84" t="str">
            <v>Total Current Liabilities</v>
          </cell>
          <cell r="C84">
            <v>172210.10139</v>
          </cell>
          <cell r="D84">
            <v>214374</v>
          </cell>
          <cell r="F84">
            <v>172210.10139</v>
          </cell>
          <cell r="G84">
            <v>214374</v>
          </cell>
          <cell r="N84" t="str">
            <v>Total Current Liabilities</v>
          </cell>
          <cell r="O84">
            <v>44855.926209999998</v>
          </cell>
          <cell r="P84">
            <v>42662.095000000001</v>
          </cell>
          <cell r="R84">
            <v>44855.926209999998</v>
          </cell>
          <cell r="S84">
            <v>42662.095000000001</v>
          </cell>
          <cell r="Z84" t="str">
            <v>Total Current Liabilities</v>
          </cell>
          <cell r="AB84">
            <v>43245.91921</v>
          </cell>
          <cell r="AC84">
            <v>49447.894999999997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F85">
            <v>0</v>
          </cell>
          <cell r="G85">
            <v>0</v>
          </cell>
          <cell r="N85" t="str">
            <v>Unamortized premium or discount on debt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Z85" t="str">
            <v>Unamortized premium or discount on debt</v>
          </cell>
          <cell r="AB85">
            <v>0</v>
          </cell>
          <cell r="AC85">
            <v>0</v>
          </cell>
        </row>
        <row r="86">
          <cell r="B86" t="str">
            <v>Debt</v>
          </cell>
          <cell r="C86">
            <v>590845.65450999991</v>
          </cell>
          <cell r="D86">
            <v>508966.00188999984</v>
          </cell>
          <cell r="F86">
            <v>486342.34058009996</v>
          </cell>
          <cell r="G86">
            <v>457964.30775390007</v>
          </cell>
          <cell r="N86" t="str">
            <v>Advances from money pool</v>
          </cell>
          <cell r="O86">
            <v>378509.34065000014</v>
          </cell>
          <cell r="P86">
            <v>384322.16121999989</v>
          </cell>
          <cell r="R86">
            <v>160098.07211460004</v>
          </cell>
          <cell r="S86">
            <v>175481.26565550006</v>
          </cell>
          <cell r="Z86" t="str">
            <v>Advances from money pool</v>
          </cell>
          <cell r="AB86">
            <v>42708.113786940055</v>
          </cell>
          <cell r="AC86">
            <v>76476.41494144997</v>
          </cell>
        </row>
        <row r="87">
          <cell r="B87" t="str">
            <v>Deferred Income Taxes</v>
          </cell>
          <cell r="C87">
            <v>132161</v>
          </cell>
          <cell r="D87">
            <v>132161</v>
          </cell>
          <cell r="F87">
            <v>132161</v>
          </cell>
          <cell r="G87">
            <v>132161</v>
          </cell>
          <cell r="N87" t="str">
            <v>Deferred Income Taxes</v>
          </cell>
          <cell r="O87">
            <v>58390.726999999999</v>
          </cell>
          <cell r="P87">
            <v>57258.71</v>
          </cell>
          <cell r="R87">
            <v>58390.726999999999</v>
          </cell>
          <cell r="S87">
            <v>57258.71</v>
          </cell>
          <cell r="Z87" t="str">
            <v>Deferred Income Taxes</v>
          </cell>
          <cell r="AB87">
            <v>10406.192999999999</v>
          </cell>
          <cell r="AC87">
            <v>17033.61</v>
          </cell>
        </row>
        <row r="88">
          <cell r="B88" t="str">
            <v xml:space="preserve">Accumulated deferred investment tax credits  </v>
          </cell>
          <cell r="C88">
            <v>1986.595</v>
          </cell>
          <cell r="D88">
            <v>1880</v>
          </cell>
          <cell r="F88">
            <v>1986.595</v>
          </cell>
          <cell r="G88">
            <v>1880</v>
          </cell>
          <cell r="N88" t="str">
            <v xml:space="preserve">Accumulated deferred investment tax credits  </v>
          </cell>
          <cell r="O88">
            <v>515.06047000000001</v>
          </cell>
          <cell r="P88">
            <v>487.69799999999998</v>
          </cell>
          <cell r="R88">
            <v>515.06047000000001</v>
          </cell>
          <cell r="S88">
            <v>487.69799999999998</v>
          </cell>
          <cell r="Z88" t="str">
            <v xml:space="preserve">Accumulated deferred investment tax credits  </v>
          </cell>
          <cell r="AB88">
            <v>211.20447000000001</v>
          </cell>
          <cell r="AC88">
            <v>199.99799999999999</v>
          </cell>
        </row>
        <row r="89">
          <cell r="B89" t="str">
            <v>Regulatory liabilities</v>
          </cell>
          <cell r="C89">
            <v>29192.061730000001</v>
          </cell>
          <cell r="D89">
            <v>17931</v>
          </cell>
          <cell r="F89">
            <v>29192.061730000001</v>
          </cell>
          <cell r="G89">
            <v>17931</v>
          </cell>
          <cell r="N89" t="str">
            <v>Regulatory liabilities</v>
          </cell>
          <cell r="O89">
            <v>277.33999999999997</v>
          </cell>
          <cell r="P89">
            <v>263.11</v>
          </cell>
          <cell r="R89">
            <v>277.34026</v>
          </cell>
          <cell r="S89">
            <v>263.11</v>
          </cell>
          <cell r="Z89" t="str">
            <v>Regulatory liabilities</v>
          </cell>
          <cell r="AB89">
            <v>113.70926</v>
          </cell>
          <cell r="AC89">
            <v>108.173</v>
          </cell>
        </row>
        <row r="90">
          <cell r="B90" t="str">
            <v>Other liabilities</v>
          </cell>
          <cell r="C90">
            <v>125769.04614000001</v>
          </cell>
          <cell r="D90">
            <v>126254</v>
          </cell>
          <cell r="F90">
            <v>125769.04614000001</v>
          </cell>
          <cell r="G90">
            <v>126254</v>
          </cell>
          <cell r="N90" t="str">
            <v>Other liabilities</v>
          </cell>
          <cell r="O90">
            <v>25169.200690000001</v>
          </cell>
          <cell r="P90">
            <v>24934.839</v>
          </cell>
          <cell r="R90">
            <v>25169.200690000001</v>
          </cell>
          <cell r="S90">
            <v>24934.839</v>
          </cell>
          <cell r="Z90" t="str">
            <v>Other liabilities</v>
          </cell>
          <cell r="AB90">
            <v>24658.004690000002</v>
          </cell>
          <cell r="AC90">
            <v>24549.219000000001</v>
          </cell>
        </row>
        <row r="91">
          <cell r="B91" t="str">
            <v>Total Liabilities</v>
          </cell>
          <cell r="C91">
            <v>1052164.4587699999</v>
          </cell>
          <cell r="D91">
            <v>1001566.0018899998</v>
          </cell>
          <cell r="F91">
            <v>947661.14484009985</v>
          </cell>
          <cell r="G91">
            <v>950564.30775390007</v>
          </cell>
          <cell r="N91" t="str">
            <v>Total Liabilities</v>
          </cell>
          <cell r="O91">
            <v>507717.59502000024</v>
          </cell>
          <cell r="P91">
            <v>509928.61321999977</v>
          </cell>
          <cell r="R91">
            <v>289306.32674460014</v>
          </cell>
          <cell r="S91">
            <v>301087.71765549999</v>
          </cell>
          <cell r="Z91" t="str">
            <v>Total Liabilities</v>
          </cell>
          <cell r="AB91">
            <v>121343.14441694005</v>
          </cell>
          <cell r="AC91">
            <v>167815.30994144996</v>
          </cell>
        </row>
        <row r="92">
          <cell r="B92" t="str">
            <v>Preference stock</v>
          </cell>
          <cell r="C92">
            <v>37500</v>
          </cell>
          <cell r="D92">
            <v>37500</v>
          </cell>
          <cell r="F92">
            <v>10489.736757609999</v>
          </cell>
          <cell r="G92">
            <v>9877.6615397899986</v>
          </cell>
          <cell r="N92" t="str">
            <v>Preference stock</v>
          </cell>
          <cell r="O92">
            <v>37500</v>
          </cell>
          <cell r="P92">
            <v>37500</v>
          </cell>
          <cell r="R92">
            <v>3453.0956730600005</v>
          </cell>
          <cell r="S92">
            <v>3784.8900435500009</v>
          </cell>
          <cell r="Z92" t="str">
            <v>Preference stock</v>
          </cell>
          <cell r="AB92">
            <v>3453.0956730600005</v>
          </cell>
          <cell r="AC92">
            <v>3784.8900435500009</v>
          </cell>
        </row>
        <row r="93">
          <cell r="B93" t="str">
            <v>Shareholders' Equity:</v>
          </cell>
          <cell r="N93" t="str">
            <v>Shareholders' Equity:</v>
          </cell>
          <cell r="Z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N94" t="str">
            <v>Preferred stock, not subject to mandatory redemption</v>
          </cell>
          <cell r="O94">
            <v>0</v>
          </cell>
          <cell r="P94">
            <v>0</v>
          </cell>
          <cell r="Z94" t="str">
            <v>Preferred stock, not subject to mandatory redemption</v>
          </cell>
          <cell r="AB94">
            <v>0</v>
          </cell>
          <cell r="AC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N95" t="str">
            <v>Common stock</v>
          </cell>
          <cell r="O95">
            <v>300</v>
          </cell>
          <cell r="P95">
            <v>300</v>
          </cell>
          <cell r="Z95" t="str">
            <v>Common stock</v>
          </cell>
          <cell r="AB95">
            <v>0</v>
          </cell>
          <cell r="AC95">
            <v>0</v>
          </cell>
        </row>
        <row r="96">
          <cell r="B96" t="str">
            <v>Additional paid in capital</v>
          </cell>
          <cell r="C96">
            <v>97731.434999999998</v>
          </cell>
          <cell r="D96">
            <v>97731.434999999998</v>
          </cell>
          <cell r="N96" t="str">
            <v>Additional paid in capital</v>
          </cell>
          <cell r="O96">
            <v>97780.274000000005</v>
          </cell>
          <cell r="P96">
            <v>97780.274000000005</v>
          </cell>
          <cell r="Z96" t="str">
            <v>Additional paid in capital</v>
          </cell>
          <cell r="AB96">
            <v>0</v>
          </cell>
          <cell r="AC96">
            <v>0</v>
          </cell>
        </row>
        <row r="97">
          <cell r="B97" t="str">
            <v>Retained Earnings</v>
          </cell>
          <cell r="C97">
            <v>319001.29100000003</v>
          </cell>
          <cell r="D97">
            <v>345255.74200000003</v>
          </cell>
          <cell r="F97">
            <v>456780.35517228994</v>
          </cell>
          <cell r="G97">
            <v>430127.26159631001</v>
          </cell>
          <cell r="N97" t="str">
            <v>Retained Earnings</v>
          </cell>
          <cell r="O97">
            <v>113246.213</v>
          </cell>
          <cell r="P97">
            <v>139924.193</v>
          </cell>
          <cell r="R97">
            <v>150366.62067234004</v>
          </cell>
          <cell r="S97">
            <v>164814.75735095004</v>
          </cell>
          <cell r="Z97" t="str">
            <v>Retained Earnings</v>
          </cell>
          <cell r="AB97">
            <v>60000</v>
          </cell>
          <cell r="AC97">
            <v>60000</v>
          </cell>
        </row>
        <row r="98">
          <cell r="B98" t="str">
            <v>Other comprehensive income</v>
          </cell>
          <cell r="C98">
            <v>-11483.948</v>
          </cell>
          <cell r="D98">
            <v>-11483.948</v>
          </cell>
          <cell r="N98" t="str">
            <v>Other comprehensive income</v>
          </cell>
          <cell r="O98">
            <v>-5226.8509999999997</v>
          </cell>
          <cell r="P98">
            <v>-5226.8509999999997</v>
          </cell>
          <cell r="Z98" t="str">
            <v>Other comprehensive income</v>
          </cell>
          <cell r="AB98">
            <v>0</v>
          </cell>
          <cell r="AC98">
            <v>0</v>
          </cell>
        </row>
        <row r="99">
          <cell r="B99" t="str">
            <v>TOTAL EQUITY</v>
          </cell>
          <cell r="C99">
            <v>405248.77800000005</v>
          </cell>
          <cell r="D99">
            <v>431503.22900000005</v>
          </cell>
          <cell r="F99">
            <v>456780.35517228994</v>
          </cell>
          <cell r="G99">
            <v>430127.26159631001</v>
          </cell>
          <cell r="N99" t="str">
            <v>TOTAL EQUITY</v>
          </cell>
          <cell r="O99">
            <v>206099.63600000003</v>
          </cell>
          <cell r="P99">
            <v>232777.61600000001</v>
          </cell>
          <cell r="R99">
            <v>150366.62067234004</v>
          </cell>
          <cell r="S99">
            <v>164814.75735095004</v>
          </cell>
          <cell r="Z99" t="str">
            <v>TOTAL EQUITY</v>
          </cell>
          <cell r="AB99">
            <v>60000</v>
          </cell>
          <cell r="AC99">
            <v>60000</v>
          </cell>
        </row>
        <row r="100">
          <cell r="B100" t="str">
            <v>TOTAL LIABILITIES AND EQUITY</v>
          </cell>
          <cell r="C100">
            <v>1494913.2367699998</v>
          </cell>
          <cell r="D100">
            <v>1470569.2308899998</v>
          </cell>
          <cell r="F100">
            <v>1414931.2367699998</v>
          </cell>
          <cell r="G100">
            <v>1390569.23089</v>
          </cell>
          <cell r="N100" t="str">
            <v>TOTAL LIABILITIES AND EQUITY</v>
          </cell>
          <cell r="O100">
            <v>751317.23102000018</v>
          </cell>
          <cell r="P100">
            <v>780206.22921999963</v>
          </cell>
          <cell r="R100">
            <v>443126.04309000017</v>
          </cell>
          <cell r="S100">
            <v>469687.36505000002</v>
          </cell>
          <cell r="Z100" t="str">
            <v>TOTAL LIABILITIES AND EQUITY</v>
          </cell>
          <cell r="AB100">
            <v>184796.24009000004</v>
          </cell>
          <cell r="AC100">
            <v>231600.19998499996</v>
          </cell>
        </row>
        <row r="104">
          <cell r="B104" t="str">
            <v>TXU GAS DISTRIBUTION</v>
          </cell>
        </row>
        <row r="105">
          <cell r="B105" t="str">
            <v>ECONOMIC SUMMARY</v>
          </cell>
        </row>
        <row r="106">
          <cell r="B106" t="str">
            <v>(Dollar amounts in thousands)</v>
          </cell>
        </row>
        <row r="107">
          <cell r="C107" t="str">
            <v>Actual</v>
          </cell>
          <cell r="F107" t="str">
            <v>Pro forma</v>
          </cell>
          <cell r="O107" t="str">
            <v>Actual</v>
          </cell>
          <cell r="R107" t="str">
            <v>Pro forma</v>
          </cell>
        </row>
        <row r="108">
          <cell r="C108">
            <v>2002</v>
          </cell>
          <cell r="D108">
            <v>2003</v>
          </cell>
          <cell r="F108">
            <v>2002</v>
          </cell>
          <cell r="G108">
            <v>2003</v>
          </cell>
          <cell r="O108">
            <v>2002</v>
          </cell>
          <cell r="P108">
            <v>2003</v>
          </cell>
          <cell r="S108">
            <v>2003</v>
          </cell>
        </row>
        <row r="109">
          <cell r="B109" t="str">
            <v>CAPITALIZATION:</v>
          </cell>
          <cell r="N109" t="str">
            <v>CAPITALIZATION:</v>
          </cell>
        </row>
        <row r="110">
          <cell r="B110" t="str">
            <v>Debt</v>
          </cell>
          <cell r="C110">
            <v>590845.65450999991</v>
          </cell>
          <cell r="D110">
            <v>508966.00188999984</v>
          </cell>
          <cell r="F110">
            <v>486342.34058009996</v>
          </cell>
          <cell r="G110">
            <v>457964.30775390007</v>
          </cell>
          <cell r="N110" t="str">
            <v>Debt</v>
          </cell>
          <cell r="O110">
            <v>378509.34065000014</v>
          </cell>
          <cell r="P110">
            <v>384322.16121999989</v>
          </cell>
          <cell r="R110">
            <v>160098.07211460004</v>
          </cell>
          <cell r="S110">
            <v>175481.26565550006</v>
          </cell>
        </row>
        <row r="111">
          <cell r="B111" t="str">
            <v>Preferred</v>
          </cell>
          <cell r="C111">
            <v>37500</v>
          </cell>
          <cell r="D111">
            <v>37500</v>
          </cell>
          <cell r="F111">
            <v>10489.736757609999</v>
          </cell>
          <cell r="G111">
            <v>9877.6615397899986</v>
          </cell>
          <cell r="N111" t="str">
            <v>Preferred</v>
          </cell>
          <cell r="O111">
            <v>37500</v>
          </cell>
          <cell r="P111">
            <v>37500</v>
          </cell>
          <cell r="R111">
            <v>3453.0956730600005</v>
          </cell>
          <cell r="S111">
            <v>3784.8900435500009</v>
          </cell>
        </row>
        <row r="112">
          <cell r="B112" t="str">
            <v>Equity</v>
          </cell>
          <cell r="C112">
            <v>405248.77800000005</v>
          </cell>
          <cell r="D112">
            <v>431503.22900000005</v>
          </cell>
          <cell r="F112">
            <v>456780.35517228994</v>
          </cell>
          <cell r="G112">
            <v>430127.26159631001</v>
          </cell>
          <cell r="N112" t="str">
            <v>Equity</v>
          </cell>
          <cell r="O112">
            <v>206099.63600000003</v>
          </cell>
          <cell r="P112">
            <v>232777.61600000001</v>
          </cell>
          <cell r="R112">
            <v>150366.62067234004</v>
          </cell>
          <cell r="S112">
            <v>164814.75735095004</v>
          </cell>
        </row>
        <row r="113">
          <cell r="B113" t="str">
            <v>Total Capitalization</v>
          </cell>
          <cell r="C113">
            <v>1033594.43251</v>
          </cell>
          <cell r="D113">
            <v>977969.23088999989</v>
          </cell>
          <cell r="F113">
            <v>953612.43250999996</v>
          </cell>
          <cell r="G113">
            <v>897969.23089000001</v>
          </cell>
          <cell r="N113" t="str">
            <v>Total Capitalization</v>
          </cell>
          <cell r="O113">
            <v>622108.9766500002</v>
          </cell>
          <cell r="P113">
            <v>654599.77721999993</v>
          </cell>
          <cell r="R113">
            <v>313917.78846000007</v>
          </cell>
          <cell r="S113">
            <v>344080.91305000009</v>
          </cell>
        </row>
        <row r="117">
          <cell r="B117" t="str">
            <v>TXU GAS DISTRIBUTION</v>
          </cell>
          <cell r="L117" t="str">
            <v>Base Case</v>
          </cell>
          <cell r="N117" t="str">
            <v>TXU GAS PIPELINE</v>
          </cell>
          <cell r="X117" t="str">
            <v>Base Case</v>
          </cell>
        </row>
        <row r="118">
          <cell r="B118" t="str">
            <v>TARIFF REVENUE</v>
          </cell>
          <cell r="L118" t="str">
            <v>DRAFT - CONFIDENTIAL</v>
          </cell>
          <cell r="N118" t="str">
            <v>CITY GATE TARIFF REVENUE CHARGED TO DISTRIBUTION</v>
          </cell>
          <cell r="X118" t="str">
            <v>DRAFT - CONFIDENTIAL</v>
          </cell>
        </row>
        <row r="119">
          <cell r="B119" t="str">
            <v>(Dollar amounts in thousands)</v>
          </cell>
          <cell r="N119" t="str">
            <v>(Dollar amounts in thousands)</v>
          </cell>
        </row>
        <row r="120">
          <cell r="H120" t="str">
            <v xml:space="preserve">P r o j e c t i o n </v>
          </cell>
          <cell r="T120" t="str">
            <v xml:space="preserve">P r o j e c t i o n </v>
          </cell>
        </row>
        <row r="121">
          <cell r="G121" t="str">
            <v>Initial</v>
          </cell>
          <cell r="H121">
            <v>2004</v>
          </cell>
          <cell r="I121">
            <v>2005</v>
          </cell>
          <cell r="J121">
            <v>2006</v>
          </cell>
          <cell r="K121">
            <v>2007</v>
          </cell>
          <cell r="L121">
            <v>2008</v>
          </cell>
          <cell r="S121" t="str">
            <v>Initial</v>
          </cell>
          <cell r="T121">
            <v>2004</v>
          </cell>
          <cell r="U121">
            <v>2005</v>
          </cell>
          <cell r="V121">
            <v>2006</v>
          </cell>
          <cell r="W121">
            <v>2007</v>
          </cell>
          <cell r="X121">
            <v>2008</v>
          </cell>
        </row>
        <row r="122">
          <cell r="B122" t="str">
            <v>BILLING DETERMINANTS</v>
          </cell>
          <cell r="N122" t="str">
            <v>BILLING DETERMINANTS</v>
          </cell>
        </row>
        <row r="123">
          <cell r="B123" t="str">
            <v>Number of Customer (monthly average)</v>
          </cell>
          <cell r="N123" t="str">
            <v>Number of meters (monthly average)</v>
          </cell>
          <cell r="S123">
            <v>773</v>
          </cell>
          <cell r="T123">
            <v>744.7702701873834</v>
          </cell>
          <cell r="U123">
            <v>754.93052839062295</v>
          </cell>
          <cell r="V123">
            <v>765.49635268081556</v>
          </cell>
          <cell r="W123">
            <v>776.26718717951076</v>
          </cell>
          <cell r="X123">
            <v>787.24706714746094</v>
          </cell>
        </row>
        <row r="124">
          <cell r="B124" t="str">
            <v>Residential</v>
          </cell>
          <cell r="G124">
            <v>1343101</v>
          </cell>
          <cell r="H124">
            <v>1372649.2220000001</v>
          </cell>
          <cell r="I124">
            <v>1402847.5048840002</v>
          </cell>
          <cell r="J124">
            <v>1433710.1499914483</v>
          </cell>
          <cell r="K124">
            <v>1465251.7732912602</v>
          </cell>
          <cell r="L124">
            <v>1497487.3123036679</v>
          </cell>
          <cell r="N124" t="str">
            <v>Capacity (MDU)</v>
          </cell>
          <cell r="S124">
            <v>29398.244999999999</v>
          </cell>
          <cell r="T124">
            <v>28324.629846940352</v>
          </cell>
          <cell r="U124">
            <v>28711.038333256129</v>
          </cell>
          <cell r="V124">
            <v>29112.87105138036</v>
          </cell>
          <cell r="W124">
            <v>29522.500587534429</v>
          </cell>
          <cell r="X124">
            <v>29940.080408192116</v>
          </cell>
        </row>
        <row r="125">
          <cell r="B125" t="str">
            <v>Commercial</v>
          </cell>
          <cell r="G125">
            <v>122799</v>
          </cell>
          <cell r="H125">
            <v>123044.598</v>
          </cell>
          <cell r="I125">
            <v>123659.82098999998</v>
          </cell>
          <cell r="J125">
            <v>124525.43973692997</v>
          </cell>
          <cell r="K125">
            <v>125397.11781508847</v>
          </cell>
          <cell r="L125">
            <v>126274.89763979407</v>
          </cell>
          <cell r="N125" t="str">
            <v>Sales and Transport Volumes (BBtu)</v>
          </cell>
          <cell r="S125">
            <v>211478.96833053135</v>
          </cell>
          <cell r="T125">
            <v>203755.81938224958</v>
          </cell>
          <cell r="U125">
            <v>206535.48422415502</v>
          </cell>
          <cell r="V125">
            <v>209426.1046904572</v>
          </cell>
          <cell r="W125">
            <v>212372.81228145715</v>
          </cell>
          <cell r="X125">
            <v>215376.7109722918</v>
          </cell>
        </row>
        <row r="126">
          <cell r="B126" t="str">
            <v>Industrial and Transport</v>
          </cell>
          <cell r="G126">
            <v>1319</v>
          </cell>
          <cell r="H126">
            <v>1109.8066000000001</v>
          </cell>
          <cell r="I126">
            <v>1109.8066000000001</v>
          </cell>
          <cell r="J126">
            <v>1109.8066000000001</v>
          </cell>
          <cell r="K126">
            <v>1109.8066000000001</v>
          </cell>
          <cell r="L126">
            <v>1109.8066000000001</v>
          </cell>
          <cell r="N126" t="str">
            <v>NOTE: Transport volume</v>
          </cell>
          <cell r="S126">
            <v>211478.96833053135</v>
          </cell>
          <cell r="T126">
            <v>203755.81938224958</v>
          </cell>
          <cell r="U126">
            <v>206535.48422415502</v>
          </cell>
          <cell r="V126">
            <v>209426.1046904572</v>
          </cell>
          <cell r="W126">
            <v>212372.81228145715</v>
          </cell>
          <cell r="X126">
            <v>215376.7109722918</v>
          </cell>
        </row>
        <row r="127">
          <cell r="B127" t="str">
            <v>Customer count</v>
          </cell>
          <cell r="G127">
            <v>1467219</v>
          </cell>
          <cell r="H127">
            <v>1496803.6266000001</v>
          </cell>
          <cell r="I127">
            <v>1527617.1324740001</v>
          </cell>
          <cell r="J127">
            <v>1559345.3963283782</v>
          </cell>
          <cell r="K127">
            <v>1591758.6977063487</v>
          </cell>
          <cell r="L127">
            <v>1624872.0165434619</v>
          </cell>
        </row>
        <row r="128">
          <cell r="B128" t="str">
            <v>Sales and Transport Volumes (MMcf)</v>
          </cell>
          <cell r="N128" t="str">
            <v>TARIFF REVENUE ($000s)</v>
          </cell>
          <cell r="S128" t="str">
            <v>Tariff Rate</v>
          </cell>
          <cell r="T128">
            <v>2004</v>
          </cell>
          <cell r="U128">
            <v>2005</v>
          </cell>
          <cell r="V128">
            <v>2006</v>
          </cell>
          <cell r="W128">
            <v>2007</v>
          </cell>
          <cell r="X128">
            <v>2008</v>
          </cell>
        </row>
        <row r="129">
          <cell r="B129" t="str">
            <v>Residential  Block 1</v>
          </cell>
          <cell r="G129">
            <v>34311.611412519647</v>
          </cell>
          <cell r="H129">
            <v>35032.155252182558</v>
          </cell>
          <cell r="I129">
            <v>35767.830512478387</v>
          </cell>
          <cell r="J129">
            <v>36518.954953240427</v>
          </cell>
          <cell r="K129">
            <v>37285.853007258476</v>
          </cell>
          <cell r="L129">
            <v>38068.855920410904</v>
          </cell>
          <cell r="N129" t="str">
            <v>Meter-based revenue</v>
          </cell>
          <cell r="S129" t="str">
            <v>($/Meter)</v>
          </cell>
        </row>
        <row r="130">
          <cell r="B130" t="str">
            <v>Residential  Block 2</v>
          </cell>
          <cell r="G130">
            <v>50209.231587480353</v>
          </cell>
          <cell r="H130">
            <v>51263.625450817439</v>
          </cell>
          <cell r="I130">
            <v>52340.161585284601</v>
          </cell>
          <cell r="J130">
            <v>53439.304978575572</v>
          </cell>
          <cell r="K130">
            <v>54561.530383125653</v>
          </cell>
          <cell r="L130">
            <v>55707.322521171285</v>
          </cell>
          <cell r="N130" t="str">
            <v>Total meter-based revenue</v>
          </cell>
          <cell r="S130">
            <v>200</v>
          </cell>
          <cell r="T130">
            <v>1787.4486484497204</v>
          </cell>
          <cell r="U130">
            <v>1811.833268137495</v>
          </cell>
          <cell r="V130">
            <v>1837.1912464339575</v>
          </cell>
          <cell r="W130">
            <v>1863.0412492308258</v>
          </cell>
          <cell r="X130">
            <v>1889.3929611539063</v>
          </cell>
        </row>
        <row r="131">
          <cell r="B131" t="str">
            <v>Sub-total, residential</v>
          </cell>
          <cell r="G131">
            <v>84520.842999999993</v>
          </cell>
          <cell r="H131">
            <v>86295.780702999997</v>
          </cell>
          <cell r="I131">
            <v>88107.992097762995</v>
          </cell>
          <cell r="J131">
            <v>89958.259931815992</v>
          </cell>
          <cell r="K131">
            <v>91847.38339038413</v>
          </cell>
          <cell r="L131">
            <v>93776.178441582189</v>
          </cell>
          <cell r="N131" t="str">
            <v>Demand-based revenue</v>
          </cell>
          <cell r="S131" t="str">
            <v>($/MDU)</v>
          </cell>
        </row>
        <row r="132">
          <cell r="B132" t="str">
            <v>Commercial Block 1</v>
          </cell>
          <cell r="G132">
            <v>15101.344291445252</v>
          </cell>
          <cell r="H132">
            <v>15312.763111525486</v>
          </cell>
          <cell r="I132">
            <v>15542.454558198368</v>
          </cell>
          <cell r="J132">
            <v>15791.133831129542</v>
          </cell>
          <cell r="K132">
            <v>16043.791972427614</v>
          </cell>
          <cell r="L132">
            <v>16300.492643986456</v>
          </cell>
          <cell r="N132" t="str">
            <v>Total demand-based revenue</v>
          </cell>
          <cell r="S132">
            <v>0.99880000000000002</v>
          </cell>
          <cell r="T132">
            <v>28290.640291124026</v>
          </cell>
          <cell r="U132">
            <v>28676.585087256222</v>
          </cell>
          <cell r="V132">
            <v>29077.935606118703</v>
          </cell>
          <cell r="W132">
            <v>29487.073586829389</v>
          </cell>
          <cell r="X132">
            <v>29904.152311702284</v>
          </cell>
        </row>
        <row r="133">
          <cell r="B133" t="str">
            <v>Commercial Block 2</v>
          </cell>
          <cell r="G133">
            <v>28287.891792343391</v>
          </cell>
          <cell r="H133">
            <v>28683.922277436199</v>
          </cell>
          <cell r="I133">
            <v>29114.18111159774</v>
          </cell>
          <cell r="J133">
            <v>29580.008009383306</v>
          </cell>
          <cell r="K133">
            <v>30053.28813753344</v>
          </cell>
          <cell r="L133">
            <v>30534.140747733974</v>
          </cell>
          <cell r="N133" t="str">
            <v>Volume-based revenue</v>
          </cell>
          <cell r="S133" t="str">
            <v>($/MMBtu)</v>
          </cell>
        </row>
        <row r="134">
          <cell r="B134" t="str">
            <v>Commercial Block 3</v>
          </cell>
          <cell r="G134">
            <v>9333.277916211362</v>
          </cell>
          <cell r="H134">
            <v>9463.9438070383221</v>
          </cell>
          <cell r="I134">
            <v>9605.9029641438956</v>
          </cell>
          <cell r="J134">
            <v>9759.5974115701974</v>
          </cell>
          <cell r="K134">
            <v>9915.7509701553208</v>
          </cell>
          <cell r="L134">
            <v>10074.402985677807</v>
          </cell>
          <cell r="N134" t="str">
            <v>Total Volume-Based Revenue</v>
          </cell>
          <cell r="S134">
            <v>0.21032000000000001</v>
          </cell>
          <cell r="T134">
            <v>42853.923932474732</v>
          </cell>
          <cell r="U134">
            <v>43438.543042024285</v>
          </cell>
          <cell r="V134">
            <v>44046.49833849696</v>
          </cell>
          <cell r="W134">
            <v>44666.24987903607</v>
          </cell>
          <cell r="X134">
            <v>45298.029851692409</v>
          </cell>
        </row>
        <row r="135">
          <cell r="B135" t="str">
            <v>Sub-total, commercial</v>
          </cell>
          <cell r="G135">
            <v>52722.51400000001</v>
          </cell>
          <cell r="H135">
            <v>53460.629196000009</v>
          </cell>
          <cell r="I135">
            <v>54262.538633940007</v>
          </cell>
          <cell r="J135">
            <v>55130.739252083047</v>
          </cell>
          <cell r="K135">
            <v>56012.831080116375</v>
          </cell>
          <cell r="L135">
            <v>56909.036377398239</v>
          </cell>
          <cell r="N135" t="str">
            <v>Total Tariff Revenue</v>
          </cell>
          <cell r="T135">
            <v>72932.012872048479</v>
          </cell>
          <cell r="U135">
            <v>73926.961397417996</v>
          </cell>
          <cell r="V135">
            <v>74961.625191049621</v>
          </cell>
          <cell r="W135">
            <v>76016.364715096279</v>
          </cell>
          <cell r="X135">
            <v>77091.575124548603</v>
          </cell>
        </row>
        <row r="136">
          <cell r="B136" t="str">
            <v>Total Residential and Commercial</v>
          </cell>
          <cell r="G136">
            <v>137243.35700000002</v>
          </cell>
          <cell r="H136">
            <v>139756.40989900002</v>
          </cell>
          <cell r="I136">
            <v>142370.53073170301</v>
          </cell>
          <cell r="J136">
            <v>145088.99918389902</v>
          </cell>
          <cell r="K136">
            <v>147860.2144705005</v>
          </cell>
          <cell r="L136">
            <v>150685.21481898043</v>
          </cell>
        </row>
        <row r="137">
          <cell r="B137" t="str">
            <v>Industrial Block 1</v>
          </cell>
          <cell r="G137">
            <v>8935.7839999999997</v>
          </cell>
          <cell r="H137">
            <v>7518.5686575999998</v>
          </cell>
          <cell r="I137">
            <v>7518.5686575999998</v>
          </cell>
          <cell r="J137">
            <v>7518.5686575999998</v>
          </cell>
          <cell r="K137">
            <v>7518.5686575999998</v>
          </cell>
          <cell r="L137">
            <v>7518.5686575999998</v>
          </cell>
        </row>
        <row r="138">
          <cell r="B138" t="str">
            <v>Industrial Block 2</v>
          </cell>
          <cell r="G138">
            <v>12905.297</v>
          </cell>
          <cell r="H138">
            <v>10858.516895800001</v>
          </cell>
          <cell r="I138">
            <v>10858.516895800001</v>
          </cell>
          <cell r="J138">
            <v>10858.516895800001</v>
          </cell>
          <cell r="K138">
            <v>10858.516895800001</v>
          </cell>
          <cell r="L138">
            <v>10858.516895800001</v>
          </cell>
        </row>
        <row r="139">
          <cell r="B139" t="str">
            <v>Industrial Block 3</v>
          </cell>
          <cell r="G139">
            <v>25863.736000000001</v>
          </cell>
          <cell r="H139">
            <v>21761.747470400001</v>
          </cell>
          <cell r="I139">
            <v>21761.747470400001</v>
          </cell>
          <cell r="J139">
            <v>21761.747470400001</v>
          </cell>
          <cell r="K139">
            <v>21761.747470400001</v>
          </cell>
          <cell r="L139">
            <v>21761.747470400001</v>
          </cell>
        </row>
        <row r="140">
          <cell r="B140" t="str">
            <v>Industrial Block 4</v>
          </cell>
          <cell r="G140">
            <v>13936.083000000001</v>
          </cell>
          <cell r="H140">
            <v>11725.820236200001</v>
          </cell>
          <cell r="I140">
            <v>11725.820236200001</v>
          </cell>
          <cell r="J140">
            <v>11725.820236200001</v>
          </cell>
          <cell r="K140">
            <v>11725.820236200001</v>
          </cell>
          <cell r="L140">
            <v>11725.820236200001</v>
          </cell>
        </row>
        <row r="141">
          <cell r="B141" t="str">
            <v>Sub-total, industrial</v>
          </cell>
          <cell r="G141">
            <v>61640.9</v>
          </cell>
          <cell r="H141">
            <v>51864.653260000006</v>
          </cell>
          <cell r="I141">
            <v>51864.653260000006</v>
          </cell>
          <cell r="J141">
            <v>51864.653260000006</v>
          </cell>
          <cell r="K141">
            <v>51864.653260000006</v>
          </cell>
          <cell r="L141">
            <v>51864.653260000006</v>
          </cell>
        </row>
        <row r="142">
          <cell r="B142" t="str">
            <v>Total Sales and Transport Volume</v>
          </cell>
          <cell r="G142">
            <v>198884.25700000001</v>
          </cell>
          <cell r="H142">
            <v>191621.06315900001</v>
          </cell>
          <cell r="I142">
            <v>194235.18399170303</v>
          </cell>
          <cell r="J142">
            <v>196953.65244389902</v>
          </cell>
          <cell r="K142">
            <v>199724.86773050053</v>
          </cell>
          <cell r="L142">
            <v>202549.86807898042</v>
          </cell>
        </row>
        <row r="143">
          <cell r="B143" t="str">
            <v>NOTE: Transport volume</v>
          </cell>
          <cell r="G143">
            <v>58727.771999999997</v>
          </cell>
          <cell r="H143">
            <v>41576.558749377124</v>
          </cell>
          <cell r="I143">
            <v>41576.558749377124</v>
          </cell>
          <cell r="J143">
            <v>41576.558749377124</v>
          </cell>
          <cell r="K143">
            <v>41576.558749377124</v>
          </cell>
          <cell r="L143">
            <v>41576.558749377124</v>
          </cell>
        </row>
        <row r="144">
          <cell r="B144" t="str">
            <v>TARIFF REVENUE ($000s)</v>
          </cell>
          <cell r="G144" t="str">
            <v>Tariff Rates</v>
          </cell>
          <cell r="H144">
            <v>2004</v>
          </cell>
          <cell r="I144">
            <v>2005</v>
          </cell>
          <cell r="J144">
            <v>2006</v>
          </cell>
          <cell r="K144">
            <v>2007</v>
          </cell>
          <cell r="L144">
            <v>2008</v>
          </cell>
        </row>
        <row r="145">
          <cell r="B145" t="str">
            <v>Customer-based revenue</v>
          </cell>
          <cell r="G145" t="str">
            <v>($/Customer)</v>
          </cell>
        </row>
        <row r="146">
          <cell r="B146" t="str">
            <v>Residential</v>
          </cell>
          <cell r="G146">
            <v>9</v>
          </cell>
          <cell r="H146">
            <v>148246.115976</v>
          </cell>
          <cell r="I146">
            <v>151507.53052747203</v>
          </cell>
          <cell r="J146">
            <v>154840.69619907642</v>
          </cell>
          <cell r="K146">
            <v>158247.1915154561</v>
          </cell>
          <cell r="L146">
            <v>161728.62972879614</v>
          </cell>
        </row>
        <row r="147">
          <cell r="B147" t="str">
            <v>Commercial</v>
          </cell>
          <cell r="G147">
            <v>15.5</v>
          </cell>
          <cell r="H147">
            <v>22886.295227999999</v>
          </cell>
          <cell r="I147">
            <v>23000.726704139997</v>
          </cell>
          <cell r="J147">
            <v>23161.731791068971</v>
          </cell>
          <cell r="K147">
            <v>23323.863913606452</v>
          </cell>
          <cell r="L147">
            <v>23487.130961001694</v>
          </cell>
        </row>
        <row r="148">
          <cell r="B148" t="str">
            <v>Industrial</v>
          </cell>
          <cell r="G148">
            <v>150</v>
          </cell>
          <cell r="H148">
            <v>1997.6518800000003</v>
          </cell>
          <cell r="I148">
            <v>1997.6518800000003</v>
          </cell>
          <cell r="J148">
            <v>1997.6518800000003</v>
          </cell>
          <cell r="K148">
            <v>1997.6518800000003</v>
          </cell>
          <cell r="L148">
            <v>1997.6518800000003</v>
          </cell>
        </row>
        <row r="149">
          <cell r="B149" t="str">
            <v>Total Customer-Based Revenue</v>
          </cell>
          <cell r="H149">
            <v>173130.06308399999</v>
          </cell>
          <cell r="I149">
            <v>176505.90911161201</v>
          </cell>
          <cell r="J149">
            <v>180000.07987014539</v>
          </cell>
          <cell r="K149">
            <v>183568.70730906253</v>
          </cell>
          <cell r="L149">
            <v>187213.41256979783</v>
          </cell>
        </row>
        <row r="150">
          <cell r="B150" t="str">
            <v>Volume-based revenue</v>
          </cell>
          <cell r="G150" t="str">
            <v>($/Mcf)</v>
          </cell>
        </row>
        <row r="151">
          <cell r="B151" t="str">
            <v>Residential  Block 1</v>
          </cell>
          <cell r="G151">
            <v>1.2390000000000001</v>
          </cell>
          <cell r="H151">
            <v>43404.840357454195</v>
          </cell>
          <cell r="I151">
            <v>44316.342004960723</v>
          </cell>
          <cell r="J151">
            <v>45246.985187064893</v>
          </cell>
          <cell r="K151">
            <v>46197.171875993256</v>
          </cell>
          <cell r="L151">
            <v>47167.312485389113</v>
          </cell>
        </row>
        <row r="152">
          <cell r="B152" t="str">
            <v>Residential  Block 2</v>
          </cell>
          <cell r="G152">
            <v>0.98899999999999999</v>
          </cell>
          <cell r="H152">
            <v>50699.725570858449</v>
          </cell>
          <cell r="I152">
            <v>51764.419807846469</v>
          </cell>
          <cell r="J152">
            <v>52851.472623811242</v>
          </cell>
          <cell r="K152">
            <v>53961.353548911269</v>
          </cell>
          <cell r="L152">
            <v>55094.541973438398</v>
          </cell>
        </row>
        <row r="153">
          <cell r="B153" t="str">
            <v>Sub-total, residential</v>
          </cell>
          <cell r="H153">
            <v>94104.565928312644</v>
          </cell>
          <cell r="I153">
            <v>96080.761812807192</v>
          </cell>
          <cell r="J153">
            <v>98098.457810876134</v>
          </cell>
          <cell r="K153">
            <v>100158.52542490452</v>
          </cell>
          <cell r="L153">
            <v>102261.85445882751</v>
          </cell>
        </row>
        <row r="154">
          <cell r="B154" t="str">
            <v>Commercial Block 1</v>
          </cell>
          <cell r="G154">
            <v>0.78939999999999999</v>
          </cell>
          <cell r="H154">
            <v>12087.895200238219</v>
          </cell>
          <cell r="I154">
            <v>12269.213628241791</v>
          </cell>
          <cell r="J154">
            <v>12465.521046293661</v>
          </cell>
          <cell r="K154">
            <v>12664.969383034359</v>
          </cell>
          <cell r="L154">
            <v>12867.608893162907</v>
          </cell>
        </row>
        <row r="155">
          <cell r="B155" t="str">
            <v>Commercial Block 2</v>
          </cell>
          <cell r="G155">
            <v>0.53939999999999999</v>
          </cell>
          <cell r="H155">
            <v>15472.107676449084</v>
          </cell>
          <cell r="I155">
            <v>15704.18929159582</v>
          </cell>
          <cell r="J155">
            <v>15955.456320261355</v>
          </cell>
          <cell r="K155">
            <v>16210.743621385538</v>
          </cell>
          <cell r="L155">
            <v>16470.115519327705</v>
          </cell>
        </row>
        <row r="156">
          <cell r="B156" t="str">
            <v>Commercial Block 3</v>
          </cell>
          <cell r="G156">
            <v>0.28939999999999999</v>
          </cell>
          <cell r="H156">
            <v>2738.8653377568903</v>
          </cell>
          <cell r="I156">
            <v>2779.9483178232431</v>
          </cell>
          <cell r="J156">
            <v>2824.4274909084152</v>
          </cell>
          <cell r="K156">
            <v>2869.6183307629499</v>
          </cell>
          <cell r="L156">
            <v>2915.5322240551573</v>
          </cell>
        </row>
        <row r="157">
          <cell r="B157" t="str">
            <v>Sub-total, commercial</v>
          </cell>
          <cell r="H157">
            <v>30298.868214444195</v>
          </cell>
          <cell r="I157">
            <v>30753.351237660852</v>
          </cell>
          <cell r="J157">
            <v>31245.404857463433</v>
          </cell>
          <cell r="K157">
            <v>31745.331335182847</v>
          </cell>
          <cell r="L157">
            <v>32253.256636545771</v>
          </cell>
        </row>
        <row r="158">
          <cell r="B158" t="str">
            <v>Industrial &amp; Transport Block 1</v>
          </cell>
          <cell r="G158">
            <v>0.48820000000000002</v>
          </cell>
          <cell r="H158">
            <v>3670.5652186403199</v>
          </cell>
          <cell r="I158">
            <v>3670.5652186403199</v>
          </cell>
          <cell r="J158">
            <v>3670.5652186403199</v>
          </cell>
          <cell r="K158">
            <v>3670.5652186403199</v>
          </cell>
          <cell r="L158">
            <v>3670.5652186403199</v>
          </cell>
        </row>
        <row r="159">
          <cell r="B159" t="str">
            <v>Industrial &amp; Transport Block 2</v>
          </cell>
          <cell r="G159">
            <v>0.3382</v>
          </cell>
          <cell r="H159">
            <v>3672.3504141595604</v>
          </cell>
          <cell r="I159">
            <v>3672.3504141595604</v>
          </cell>
          <cell r="J159">
            <v>3672.3504141595604</v>
          </cell>
          <cell r="K159">
            <v>3672.3504141595604</v>
          </cell>
          <cell r="L159">
            <v>3672.3504141595604</v>
          </cell>
        </row>
        <row r="160">
          <cell r="B160" t="str">
            <v>Industrial &amp; Transport Block 3</v>
          </cell>
          <cell r="G160">
            <v>0.18820000000000001</v>
          </cell>
          <cell r="H160">
            <v>4095.5608739292802</v>
          </cell>
          <cell r="I160">
            <v>4095.5608739292802</v>
          </cell>
          <cell r="J160">
            <v>4095.5608739292802</v>
          </cell>
          <cell r="K160">
            <v>4095.5608739292802</v>
          </cell>
          <cell r="L160">
            <v>4095.5608739292802</v>
          </cell>
        </row>
        <row r="161">
          <cell r="B161" t="str">
            <v>Industrial &amp; Transport Block 4</v>
          </cell>
          <cell r="G161">
            <v>3.8199999999999998E-2</v>
          </cell>
          <cell r="H161">
            <v>447.92633302284003</v>
          </cell>
          <cell r="I161">
            <v>447.92633302284003</v>
          </cell>
          <cell r="J161">
            <v>447.92633302284003</v>
          </cell>
          <cell r="K161">
            <v>447.92633302284003</v>
          </cell>
          <cell r="L161">
            <v>447.92633302284003</v>
          </cell>
        </row>
        <row r="162">
          <cell r="B162" t="str">
            <v>Sub-total, industrial</v>
          </cell>
          <cell r="H162">
            <v>11886.402839752001</v>
          </cell>
          <cell r="I162">
            <v>11886.402839752001</v>
          </cell>
          <cell r="J162">
            <v>11886.402839752001</v>
          </cell>
          <cell r="K162">
            <v>11886.402839752001</v>
          </cell>
          <cell r="L162">
            <v>11886.402839752001</v>
          </cell>
        </row>
        <row r="163">
          <cell r="B163" t="str">
            <v>Total Volume-Based Revenue</v>
          </cell>
          <cell r="H163">
            <v>136289.83698250883</v>
          </cell>
          <cell r="I163">
            <v>138720.51589022006</v>
          </cell>
          <cell r="J163">
            <v>141230.26550809157</v>
          </cell>
          <cell r="K163">
            <v>143790.25959983937</v>
          </cell>
          <cell r="L163">
            <v>146401.51393512529</v>
          </cell>
        </row>
        <row r="164">
          <cell r="B164" t="str">
            <v>Total Tariff Revenue</v>
          </cell>
          <cell r="H164">
            <v>309419.9000665088</v>
          </cell>
          <cell r="I164">
            <v>315226.42500183207</v>
          </cell>
          <cell r="J164">
            <v>321230.34537823696</v>
          </cell>
          <cell r="K164">
            <v>327358.96690890193</v>
          </cell>
          <cell r="L164">
            <v>333614.92650492315</v>
          </cell>
        </row>
        <row r="165">
          <cell r="B165" t="str">
            <v>Revenue summary by customer type:</v>
          </cell>
        </row>
        <row r="166">
          <cell r="B166" t="str">
            <v>Residential</v>
          </cell>
          <cell r="H166">
            <v>242350.68190431263</v>
          </cell>
          <cell r="I166">
            <v>247588.29234027921</v>
          </cell>
          <cell r="J166">
            <v>252939.15400995256</v>
          </cell>
          <cell r="K166">
            <v>258405.71694036061</v>
          </cell>
          <cell r="L166">
            <v>263990.48418762366</v>
          </cell>
        </row>
        <row r="167">
          <cell r="B167" t="str">
            <v>Commercial</v>
          </cell>
          <cell r="H167">
            <v>53185.163442444195</v>
          </cell>
          <cell r="I167">
            <v>53754.077941800846</v>
          </cell>
          <cell r="J167">
            <v>54407.136648532403</v>
          </cell>
          <cell r="K167">
            <v>55069.1952487893</v>
          </cell>
          <cell r="L167">
            <v>55740.387597547466</v>
          </cell>
        </row>
        <row r="168">
          <cell r="B168" t="str">
            <v>Industrial and transport</v>
          </cell>
          <cell r="H168">
            <v>13884.054719752003</v>
          </cell>
          <cell r="I168">
            <v>13884.054719752003</v>
          </cell>
          <cell r="J168">
            <v>13884.054719752003</v>
          </cell>
          <cell r="K168">
            <v>13884.054719752003</v>
          </cell>
          <cell r="L168">
            <v>13884.054719752003</v>
          </cell>
        </row>
        <row r="169">
          <cell r="B169" t="str">
            <v>Total Tariff Revenue</v>
          </cell>
          <cell r="H169">
            <v>309419.9000665088</v>
          </cell>
          <cell r="I169">
            <v>315226.42500183202</v>
          </cell>
          <cell r="J169">
            <v>321230.34537823696</v>
          </cell>
          <cell r="K169">
            <v>327358.96690890187</v>
          </cell>
          <cell r="L169">
            <v>333614.92650492309</v>
          </cell>
        </row>
        <row r="171">
          <cell r="N171" t="str">
            <v>TXU GAS PIPELINE</v>
          </cell>
          <cell r="X171" t="str">
            <v>Base Case</v>
          </cell>
        </row>
        <row r="172">
          <cell r="N172" t="str">
            <v>TRANSPORT TARIFF REVENUE</v>
          </cell>
          <cell r="X172" t="str">
            <v>DRAFT - CONFIDENTIAL</v>
          </cell>
        </row>
        <row r="173">
          <cell r="N173" t="str">
            <v>(Dollar amounts in thousands)</v>
          </cell>
        </row>
        <row r="174">
          <cell r="S174" t="str">
            <v>Initial</v>
          </cell>
          <cell r="T174">
            <v>2004</v>
          </cell>
          <cell r="U174">
            <v>2005</v>
          </cell>
          <cell r="V174">
            <v>2006</v>
          </cell>
          <cell r="W174">
            <v>2007</v>
          </cell>
          <cell r="X174">
            <v>2008</v>
          </cell>
        </row>
        <row r="175">
          <cell r="N175" t="str">
            <v>BILLING DETERMINANTS</v>
          </cell>
        </row>
        <row r="176">
          <cell r="N176" t="str">
            <v>Number of Meters (annual average)</v>
          </cell>
        </row>
        <row r="177">
          <cell r="N177" t="str">
            <v>Bulk Transmission</v>
          </cell>
          <cell r="S177">
            <v>37</v>
          </cell>
          <cell r="T177">
            <v>29.3521</v>
          </cell>
          <cell r="U177">
            <v>29.3521</v>
          </cell>
          <cell r="V177">
            <v>29.3521</v>
          </cell>
          <cell r="W177">
            <v>29.3521</v>
          </cell>
          <cell r="X177">
            <v>29.3521</v>
          </cell>
        </row>
        <row r="178">
          <cell r="N178" t="str">
            <v>Network Transmission</v>
          </cell>
          <cell r="S178">
            <v>174</v>
          </cell>
          <cell r="T178">
            <v>138.0342</v>
          </cell>
          <cell r="U178">
            <v>138.0342</v>
          </cell>
          <cell r="V178">
            <v>138.0342</v>
          </cell>
          <cell r="W178">
            <v>138.0342</v>
          </cell>
          <cell r="X178">
            <v>138.0342</v>
          </cell>
        </row>
        <row r="179">
          <cell r="N179" t="str">
            <v>Customer count (annual average)</v>
          </cell>
          <cell r="S179">
            <v>211</v>
          </cell>
          <cell r="T179">
            <v>167.38630000000001</v>
          </cell>
          <cell r="U179">
            <v>167.38630000000001</v>
          </cell>
          <cell r="V179">
            <v>167.38630000000001</v>
          </cell>
          <cell r="W179">
            <v>167.38630000000001</v>
          </cell>
          <cell r="X179">
            <v>167.38630000000001</v>
          </cell>
        </row>
        <row r="180">
          <cell r="N180" t="str">
            <v>Capacity (MDU)</v>
          </cell>
        </row>
        <row r="181">
          <cell r="N181" t="str">
            <v>Bulk Transmission</v>
          </cell>
          <cell r="S181">
            <v>4786.5060000000003</v>
          </cell>
          <cell r="T181">
            <v>3797.1352098000002</v>
          </cell>
          <cell r="U181">
            <v>3797.1352098000002</v>
          </cell>
          <cell r="V181">
            <v>3797.1352098000002</v>
          </cell>
          <cell r="W181">
            <v>3797.1352098000002</v>
          </cell>
          <cell r="X181">
            <v>3797.1352098000002</v>
          </cell>
        </row>
        <row r="182">
          <cell r="N182" t="str">
            <v>Network Transmission</v>
          </cell>
          <cell r="S182">
            <v>9358.2350000000006</v>
          </cell>
          <cell r="T182">
            <v>7423.8878255000009</v>
          </cell>
          <cell r="U182">
            <v>7423.8878255000009</v>
          </cell>
          <cell r="V182">
            <v>7423.8878255000009</v>
          </cell>
          <cell r="W182">
            <v>7423.8878255000009</v>
          </cell>
          <cell r="X182">
            <v>7423.8878255000009</v>
          </cell>
        </row>
        <row r="183">
          <cell r="N183" t="str">
            <v>Total MDU</v>
          </cell>
          <cell r="S183">
            <v>14144.741000000002</v>
          </cell>
          <cell r="T183">
            <v>11221.023035300001</v>
          </cell>
          <cell r="U183">
            <v>11221.023035300001</v>
          </cell>
          <cell r="V183">
            <v>11221.023035300001</v>
          </cell>
          <cell r="W183">
            <v>11221.023035300001</v>
          </cell>
          <cell r="X183">
            <v>11221.023035300001</v>
          </cell>
        </row>
        <row r="184">
          <cell r="N184" t="str">
            <v>Transport Volumes (BBtu)</v>
          </cell>
        </row>
        <row r="185">
          <cell r="N185" t="str">
            <v>Bulk Transmission Block 1</v>
          </cell>
          <cell r="S185">
            <v>41247.19</v>
          </cell>
          <cell r="T185">
            <v>32721.395827</v>
          </cell>
          <cell r="U185">
            <v>32721.395827</v>
          </cell>
          <cell r="V185">
            <v>32721.395827</v>
          </cell>
          <cell r="W185">
            <v>32721.395827</v>
          </cell>
          <cell r="X185">
            <v>32721.395827</v>
          </cell>
        </row>
        <row r="186">
          <cell r="N186" t="str">
            <v>Bulk Transmission Block 2</v>
          </cell>
          <cell r="S186">
            <v>17794.272000000001</v>
          </cell>
          <cell r="T186">
            <v>14116.1959776</v>
          </cell>
          <cell r="U186">
            <v>14116.1959776</v>
          </cell>
          <cell r="V186">
            <v>14116.1959776</v>
          </cell>
          <cell r="W186">
            <v>14116.1959776</v>
          </cell>
          <cell r="X186">
            <v>14116.1959776</v>
          </cell>
        </row>
        <row r="187">
          <cell r="N187" t="str">
            <v>Sub-total, bulk transmission</v>
          </cell>
          <cell r="S187">
            <v>59041.462</v>
          </cell>
          <cell r="T187">
            <v>46837.591804600001</v>
          </cell>
          <cell r="U187">
            <v>46837.591804600001</v>
          </cell>
          <cell r="V187">
            <v>46837.591804600001</v>
          </cell>
          <cell r="W187">
            <v>46837.591804600001</v>
          </cell>
          <cell r="X187">
            <v>46837.591804600001</v>
          </cell>
        </row>
        <row r="188">
          <cell r="N188" t="str">
            <v>Network Transmission Block 1</v>
          </cell>
          <cell r="S188">
            <v>78057.33</v>
          </cell>
          <cell r="T188">
            <v>61922.879889000003</v>
          </cell>
          <cell r="U188">
            <v>61922.879889000003</v>
          </cell>
          <cell r="V188">
            <v>61922.879889000003</v>
          </cell>
          <cell r="W188">
            <v>61922.879889000003</v>
          </cell>
          <cell r="X188">
            <v>61922.879889000003</v>
          </cell>
        </row>
        <row r="189">
          <cell r="N189" t="str">
            <v>Network Transmission Block 2</v>
          </cell>
          <cell r="S189">
            <v>26023.822</v>
          </cell>
          <cell r="T189">
            <v>20644.697992599999</v>
          </cell>
          <cell r="U189">
            <v>20644.697992599999</v>
          </cell>
          <cell r="V189">
            <v>20644.697992599999</v>
          </cell>
          <cell r="W189">
            <v>20644.697992599999</v>
          </cell>
          <cell r="X189">
            <v>20644.697992599999</v>
          </cell>
        </row>
        <row r="190">
          <cell r="N190" t="str">
            <v>Sub-total, network transmission</v>
          </cell>
          <cell r="S190">
            <v>104081.152</v>
          </cell>
          <cell r="T190">
            <v>82567.577881600009</v>
          </cell>
          <cell r="U190">
            <v>82567.577881600009</v>
          </cell>
          <cell r="V190">
            <v>82567.577881600009</v>
          </cell>
          <cell r="W190">
            <v>82567.577881600009</v>
          </cell>
          <cell r="X190">
            <v>82567.577881600009</v>
          </cell>
        </row>
        <row r="191">
          <cell r="N191" t="str">
            <v>Total Transport Volume</v>
          </cell>
          <cell r="S191">
            <v>163122.614</v>
          </cell>
          <cell r="T191">
            <v>129405.16968620001</v>
          </cell>
          <cell r="U191">
            <v>129405.16968620001</v>
          </cell>
          <cell r="V191">
            <v>129405.16968620001</v>
          </cell>
          <cell r="W191">
            <v>129405.16968620001</v>
          </cell>
          <cell r="X191">
            <v>129405.16968620001</v>
          </cell>
        </row>
        <row r="192">
          <cell r="N192" t="str">
            <v>NOTE: Transport volume</v>
          </cell>
          <cell r="S192">
            <v>163122.614</v>
          </cell>
          <cell r="T192">
            <v>129405.16968620001</v>
          </cell>
          <cell r="U192">
            <v>129405.16968620001</v>
          </cell>
          <cell r="V192">
            <v>129405.16968620001</v>
          </cell>
          <cell r="W192">
            <v>129405.16968620001</v>
          </cell>
          <cell r="X192">
            <v>129405.16968620001</v>
          </cell>
        </row>
        <row r="193">
          <cell r="N193" t="str">
            <v>TARIFF REVENUE</v>
          </cell>
          <cell r="T193">
            <v>2004</v>
          </cell>
          <cell r="U193">
            <v>2005</v>
          </cell>
          <cell r="V193">
            <v>2006</v>
          </cell>
          <cell r="W193">
            <v>2007</v>
          </cell>
          <cell r="X193">
            <v>2008</v>
          </cell>
        </row>
        <row r="194">
          <cell r="N194" t="str">
            <v>Customer-based revenue</v>
          </cell>
          <cell r="S194" t="str">
            <v>Tariff Rate</v>
          </cell>
        </row>
        <row r="195">
          <cell r="N195" t="str">
            <v>Bulk Transmission</v>
          </cell>
          <cell r="S195">
            <v>200</v>
          </cell>
          <cell r="T195">
            <v>70.445040000000006</v>
          </cell>
          <cell r="U195">
            <v>70.445040000000006</v>
          </cell>
          <cell r="V195">
            <v>70.445040000000006</v>
          </cell>
          <cell r="W195">
            <v>70.445040000000006</v>
          </cell>
          <cell r="X195">
            <v>70.445040000000006</v>
          </cell>
        </row>
        <row r="196">
          <cell r="N196" t="str">
            <v>Network Transmission</v>
          </cell>
          <cell r="S196">
            <v>200</v>
          </cell>
          <cell r="T196">
            <v>331.28208000000001</v>
          </cell>
          <cell r="U196">
            <v>331.28208000000001</v>
          </cell>
          <cell r="V196">
            <v>331.28208000000001</v>
          </cell>
          <cell r="W196">
            <v>331.28208000000001</v>
          </cell>
          <cell r="X196">
            <v>331.28208000000001</v>
          </cell>
        </row>
        <row r="197">
          <cell r="N197" t="str">
            <v>Total Customer-Based Revenue</v>
          </cell>
          <cell r="T197">
            <v>401.72712000000001</v>
          </cell>
          <cell r="U197">
            <v>401.72712000000001</v>
          </cell>
          <cell r="V197">
            <v>401.72712000000001</v>
          </cell>
          <cell r="W197">
            <v>401.72712000000001</v>
          </cell>
          <cell r="X197">
            <v>401.72712000000001</v>
          </cell>
        </row>
        <row r="198">
          <cell r="N198" t="str">
            <v>Capacity-based revenue</v>
          </cell>
          <cell r="S198" t="str">
            <v>($/MMBtu)</v>
          </cell>
        </row>
        <row r="199">
          <cell r="N199" t="str">
            <v>Bulk Transmission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N200" t="str">
            <v>Network Transmission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N201" t="str">
            <v>Total Capacity-Based Revenue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N202" t="str">
            <v>Volume-based revenue</v>
          </cell>
        </row>
        <row r="203">
          <cell r="N203" t="str">
            <v>Bulk Transmission Block 1</v>
          </cell>
          <cell r="S203">
            <v>0.1739</v>
          </cell>
          <cell r="T203">
            <v>5690.2507343153002</v>
          </cell>
          <cell r="U203">
            <v>5690.2507343153002</v>
          </cell>
          <cell r="V203">
            <v>5690.2507343153002</v>
          </cell>
          <cell r="W203">
            <v>5690.2507343153002</v>
          </cell>
          <cell r="X203">
            <v>5690.2507343153002</v>
          </cell>
        </row>
        <row r="204">
          <cell r="N204" t="str">
            <v>Bulk Transmission Block 2</v>
          </cell>
          <cell r="S204">
            <v>0.15790000000000001</v>
          </cell>
          <cell r="T204">
            <v>2228.9473448630401</v>
          </cell>
          <cell r="U204">
            <v>2228.9473448630401</v>
          </cell>
          <cell r="V204">
            <v>2228.9473448630401</v>
          </cell>
          <cell r="W204">
            <v>2228.9473448630401</v>
          </cell>
          <cell r="X204">
            <v>2228.9473448630401</v>
          </cell>
        </row>
        <row r="205">
          <cell r="N205" t="str">
            <v>Sub-total, bulk transmission</v>
          </cell>
          <cell r="T205">
            <v>7919.1980791783408</v>
          </cell>
          <cell r="U205">
            <v>7919.1980791783408</v>
          </cell>
          <cell r="V205">
            <v>7919.1980791783408</v>
          </cell>
          <cell r="W205">
            <v>7919.1980791783408</v>
          </cell>
          <cell r="X205">
            <v>7919.1980791783408</v>
          </cell>
        </row>
        <row r="206">
          <cell r="N206" t="str">
            <v>Network Transmission Block 1</v>
          </cell>
          <cell r="S206">
            <v>0.1739</v>
          </cell>
          <cell r="T206">
            <v>10768.3888126971</v>
          </cell>
          <cell r="U206">
            <v>10768.3888126971</v>
          </cell>
          <cell r="V206">
            <v>10768.3888126971</v>
          </cell>
          <cell r="W206">
            <v>10768.3888126971</v>
          </cell>
          <cell r="X206">
            <v>10768.3888126971</v>
          </cell>
        </row>
        <row r="207">
          <cell r="N207" t="str">
            <v>Network Transmission Block 2</v>
          </cell>
          <cell r="S207">
            <v>0.15790000000000001</v>
          </cell>
          <cell r="T207">
            <v>3259.79781303154</v>
          </cell>
          <cell r="U207">
            <v>3259.79781303154</v>
          </cell>
          <cell r="V207">
            <v>3259.79781303154</v>
          </cell>
          <cell r="W207">
            <v>3259.79781303154</v>
          </cell>
          <cell r="X207">
            <v>3259.79781303154</v>
          </cell>
        </row>
        <row r="208">
          <cell r="N208" t="str">
            <v>Sub-total, network transmission</v>
          </cell>
          <cell r="T208">
            <v>14028.18662572864</v>
          </cell>
          <cell r="U208">
            <v>14028.18662572864</v>
          </cell>
          <cell r="V208">
            <v>14028.18662572864</v>
          </cell>
          <cell r="W208">
            <v>14028.18662572864</v>
          </cell>
          <cell r="X208">
            <v>14028.18662572864</v>
          </cell>
        </row>
        <row r="209">
          <cell r="N209" t="str">
            <v>Total Volume-Based Revenue</v>
          </cell>
          <cell r="T209">
            <v>21947.384704906981</v>
          </cell>
          <cell r="U209">
            <v>21947.384704906981</v>
          </cell>
          <cell r="V209">
            <v>21947.384704906981</v>
          </cell>
          <cell r="W209">
            <v>21947.384704906981</v>
          </cell>
          <cell r="X209">
            <v>21947.384704906981</v>
          </cell>
        </row>
        <row r="210">
          <cell r="N210" t="str">
            <v>Total Tariff Revenue</v>
          </cell>
          <cell r="T210">
            <v>22349.11182490698</v>
          </cell>
          <cell r="U210">
            <v>22349.11182490698</v>
          </cell>
          <cell r="V210">
            <v>22349.11182490698</v>
          </cell>
          <cell r="W210">
            <v>22349.11182490698</v>
          </cell>
          <cell r="X210">
            <v>22349.11182490698</v>
          </cell>
        </row>
        <row r="211">
          <cell r="N211" t="str">
            <v>Revenue summary by customer type:</v>
          </cell>
        </row>
        <row r="212">
          <cell r="N212" t="str">
            <v>Bulk Transmission</v>
          </cell>
          <cell r="T212">
            <v>7989.6431191783404</v>
          </cell>
          <cell r="U212">
            <v>7989.6431191783404</v>
          </cell>
          <cell r="V212">
            <v>7989.6431191783404</v>
          </cell>
          <cell r="W212">
            <v>7989.6431191783404</v>
          </cell>
          <cell r="X212">
            <v>7989.6431191783404</v>
          </cell>
        </row>
        <row r="213">
          <cell r="N213" t="str">
            <v>Network Transmission</v>
          </cell>
          <cell r="T213">
            <v>14359.468705728641</v>
          </cell>
          <cell r="U213">
            <v>14359.468705728641</v>
          </cell>
          <cell r="V213">
            <v>14359.468705728641</v>
          </cell>
          <cell r="W213">
            <v>14359.468705728641</v>
          </cell>
          <cell r="X213">
            <v>14359.468705728641</v>
          </cell>
        </row>
        <row r="214">
          <cell r="N214" t="str">
            <v>Total Tariff Revenue</v>
          </cell>
          <cell r="T214">
            <v>22349.11182490698</v>
          </cell>
          <cell r="U214">
            <v>22349.11182490698</v>
          </cell>
          <cell r="V214">
            <v>22349.11182490698</v>
          </cell>
          <cell r="W214">
            <v>22349.11182490698</v>
          </cell>
          <cell r="X214">
            <v>22349.11182490698</v>
          </cell>
        </row>
        <row r="235">
          <cell r="B235" t="str">
            <v>TXU GAS DISTRIBUTION</v>
          </cell>
          <cell r="L235" t="str">
            <v>Base Case</v>
          </cell>
        </row>
        <row r="236">
          <cell r="B236" t="str">
            <v>SERVICE  CHARGES (Schedule M Rates)</v>
          </cell>
          <cell r="L236" t="str">
            <v>DRAFT - CONFIDENTIAL</v>
          </cell>
        </row>
        <row r="237">
          <cell r="B237" t="str">
            <v>(Dollar amounts in thousands)</v>
          </cell>
        </row>
        <row r="238">
          <cell r="G238" t="str">
            <v>Amounts per 
Rate Case</v>
          </cell>
          <cell r="H238">
            <v>2004</v>
          </cell>
          <cell r="I238">
            <v>2005</v>
          </cell>
          <cell r="J238">
            <v>2006</v>
          </cell>
          <cell r="K238">
            <v>2007</v>
          </cell>
          <cell r="L238">
            <v>2008</v>
          </cell>
        </row>
        <row r="239">
          <cell r="B239" t="str">
            <v>BILLING DETERMINANTS</v>
          </cell>
        </row>
        <row r="240">
          <cell r="B240" t="str">
            <v>Number of Orders:</v>
          </cell>
        </row>
        <row r="241">
          <cell r="B241" t="str">
            <v>Connect charge</v>
          </cell>
          <cell r="G241">
            <v>173932</v>
          </cell>
          <cell r="H241">
            <v>177758.50400000002</v>
          </cell>
          <cell r="I241">
            <v>181669.19108800002</v>
          </cell>
          <cell r="J241">
            <v>185665.91329193601</v>
          </cell>
          <cell r="K241">
            <v>189750.5633843586</v>
          </cell>
          <cell r="L241">
            <v>193925.0757788145</v>
          </cell>
        </row>
        <row r="242">
          <cell r="B242" t="str">
            <v>Service call</v>
          </cell>
          <cell r="G242">
            <v>35676</v>
          </cell>
          <cell r="H242">
            <v>36460.872000000003</v>
          </cell>
          <cell r="I242">
            <v>37263.011184000003</v>
          </cell>
          <cell r="J242">
            <v>38082.797430048005</v>
          </cell>
          <cell r="K242">
            <v>38920.618973509059</v>
          </cell>
          <cell r="L242">
            <v>39776.872590926258</v>
          </cell>
        </row>
        <row r="243">
          <cell r="B243" t="str">
            <v>Returned check charge</v>
          </cell>
          <cell r="G243">
            <v>13289</v>
          </cell>
          <cell r="H243">
            <v>13581.358</v>
          </cell>
          <cell r="I243">
            <v>13880.147876000001</v>
          </cell>
          <cell r="J243">
            <v>14185.511129272001</v>
          </cell>
          <cell r="K243">
            <v>14497.592374115986</v>
          </cell>
          <cell r="L243">
            <v>14816.539406346537</v>
          </cell>
        </row>
        <row r="244">
          <cell r="B244" t="str">
            <v>Field read of meter charge</v>
          </cell>
          <cell r="G244">
            <v>88477</v>
          </cell>
          <cell r="H244">
            <v>90423.494000000006</v>
          </cell>
          <cell r="I244">
            <v>92412.810868000015</v>
          </cell>
          <cell r="J244">
            <v>94445.89270709602</v>
          </cell>
          <cell r="K244">
            <v>96523.702346652135</v>
          </cell>
          <cell r="L244">
            <v>98647.223798278486</v>
          </cell>
        </row>
        <row r="245">
          <cell r="B245" t="str">
            <v>Tampering charge</v>
          </cell>
          <cell r="G245">
            <v>624</v>
          </cell>
          <cell r="H245">
            <v>637.72800000000007</v>
          </cell>
          <cell r="I245">
            <v>651.75801600000011</v>
          </cell>
          <cell r="J245">
            <v>666.0966923520001</v>
          </cell>
          <cell r="K245">
            <v>680.75081958374415</v>
          </cell>
          <cell r="L245">
            <v>695.72733761458653</v>
          </cell>
        </row>
        <row r="246">
          <cell r="B246" t="str">
            <v>SERVICE CHARGE REVENUE</v>
          </cell>
          <cell r="G246" t="str">
            <v>Service Fee:</v>
          </cell>
        </row>
        <row r="247">
          <cell r="B247" t="str">
            <v>Connect charge</v>
          </cell>
          <cell r="G247">
            <v>65</v>
          </cell>
          <cell r="H247">
            <v>11554.302760000002</v>
          </cell>
          <cell r="I247">
            <v>11808.497420720001</v>
          </cell>
          <cell r="J247">
            <v>12068.284363975841</v>
          </cell>
          <cell r="K247">
            <v>12333.786619983308</v>
          </cell>
          <cell r="L247">
            <v>12605.129925622941</v>
          </cell>
        </row>
        <row r="248">
          <cell r="B248" t="str">
            <v>Service call</v>
          </cell>
          <cell r="G248">
            <v>26</v>
          </cell>
          <cell r="H248">
            <v>947.98267199999998</v>
          </cell>
          <cell r="I248">
            <v>968.83829078400004</v>
          </cell>
          <cell r="J248">
            <v>990.15273318124821</v>
          </cell>
          <cell r="K248">
            <v>1011.9360933112356</v>
          </cell>
          <cell r="L248">
            <v>1034.1986873640826</v>
          </cell>
        </row>
        <row r="249">
          <cell r="B249" t="str">
            <v>Returned check charge</v>
          </cell>
          <cell r="G249">
            <v>20</v>
          </cell>
          <cell r="H249">
            <v>271.62716000000006</v>
          </cell>
          <cell r="I249">
            <v>277.60295752000002</v>
          </cell>
          <cell r="J249">
            <v>283.71022258544002</v>
          </cell>
          <cell r="K249">
            <v>289.95184748231969</v>
          </cell>
          <cell r="L249">
            <v>296.33078812693077</v>
          </cell>
        </row>
        <row r="250">
          <cell r="B250" t="str">
            <v>Field read of meter charge</v>
          </cell>
          <cell r="G250">
            <v>19</v>
          </cell>
          <cell r="H250">
            <v>1718.0463860000002</v>
          </cell>
          <cell r="I250">
            <v>1755.8434064920002</v>
          </cell>
          <cell r="J250">
            <v>1794.4719614348244</v>
          </cell>
          <cell r="K250">
            <v>1833.9503445863904</v>
          </cell>
          <cell r="L250">
            <v>1874.2972521672912</v>
          </cell>
        </row>
        <row r="251">
          <cell r="B251" t="str">
            <v>Tampering charge</v>
          </cell>
          <cell r="G251">
            <v>125</v>
          </cell>
          <cell r="H251">
            <v>79.716000000000008</v>
          </cell>
          <cell r="I251">
            <v>81.469752000000014</v>
          </cell>
          <cell r="J251">
            <v>83.262086544000013</v>
          </cell>
          <cell r="K251">
            <v>85.093852447968018</v>
          </cell>
          <cell r="L251">
            <v>86.965917201823316</v>
          </cell>
        </row>
        <row r="252">
          <cell r="B252" t="str">
            <v>Total Service Charge Revenue</v>
          </cell>
          <cell r="H252">
            <v>14571.674978000003</v>
          </cell>
          <cell r="I252">
            <v>14892.251827516004</v>
          </cell>
          <cell r="J252">
            <v>15219.881367721355</v>
          </cell>
          <cell r="K252">
            <v>15554.718757811221</v>
          </cell>
          <cell r="L252">
            <v>15896.92257048307</v>
          </cell>
        </row>
        <row r="254">
          <cell r="B254" t="str">
            <v>TXU GAS DISTRIBUTION</v>
          </cell>
          <cell r="L254" t="str">
            <v>Base Case</v>
          </cell>
          <cell r="N254" t="str">
            <v>TXU GAS PIPELINE</v>
          </cell>
          <cell r="X254" t="str">
            <v>Base Case</v>
          </cell>
        </row>
        <row r="255">
          <cell r="B255" t="str">
            <v>REVENUE - RECOVERED COSTS</v>
          </cell>
          <cell r="L255" t="str">
            <v>DRAFT - CONFIDENTIAL</v>
          </cell>
          <cell r="N255" t="str">
            <v>REVENUE - RECOVERED COSTS</v>
          </cell>
          <cell r="X255" t="str">
            <v>DRAFT - CONFIDENTIAL</v>
          </cell>
        </row>
        <row r="256">
          <cell r="B256" t="str">
            <v>(Dollar amounts in thousands)</v>
          </cell>
          <cell r="N256" t="str">
            <v>(Dollar amounts in thousands)</v>
          </cell>
        </row>
        <row r="257">
          <cell r="H257">
            <v>2004</v>
          </cell>
          <cell r="I257">
            <v>2005</v>
          </cell>
          <cell r="J257">
            <v>2006</v>
          </cell>
          <cell r="K257">
            <v>2007</v>
          </cell>
          <cell r="L257">
            <v>2008</v>
          </cell>
          <cell r="T257">
            <v>2004</v>
          </cell>
          <cell r="U257">
            <v>2005</v>
          </cell>
          <cell r="V257">
            <v>2006</v>
          </cell>
          <cell r="W257">
            <v>2007</v>
          </cell>
          <cell r="X257">
            <v>2008</v>
          </cell>
        </row>
        <row r="258">
          <cell r="B258" t="str">
            <v>GAS COST RECOVERY</v>
          </cell>
          <cell r="N258" t="str">
            <v>GAS COST RECOVERY</v>
          </cell>
        </row>
        <row r="259">
          <cell r="B259" t="str">
            <v>Total Sales and Transport Volume (MMcf)</v>
          </cell>
          <cell r="H259">
            <v>191621.06315900001</v>
          </cell>
          <cell r="I259">
            <v>194235.18399170303</v>
          </cell>
          <cell r="J259">
            <v>196953.65244389902</v>
          </cell>
          <cell r="K259">
            <v>199724.86773050053</v>
          </cell>
          <cell r="L259">
            <v>202549.86807898042</v>
          </cell>
          <cell r="N259" t="str">
            <v>Total Sales and Transport Volume (MMcf)</v>
          </cell>
          <cell r="T259">
            <v>203755.81938224958</v>
          </cell>
          <cell r="U259">
            <v>206535.48422415502</v>
          </cell>
          <cell r="V259">
            <v>209426.1046904572</v>
          </cell>
          <cell r="W259">
            <v>212372.81228145715</v>
          </cell>
          <cell r="X259">
            <v>215376.7109722918</v>
          </cell>
        </row>
        <row r="260">
          <cell r="B260" t="str">
            <v>Less: Transport only volume (MMcf)</v>
          </cell>
          <cell r="H260">
            <v>41576.558749377124</v>
          </cell>
          <cell r="I260">
            <v>41576.558749377124</v>
          </cell>
          <cell r="J260">
            <v>41576.558749377124</v>
          </cell>
          <cell r="K260">
            <v>41576.558749377124</v>
          </cell>
          <cell r="L260">
            <v>41576.558749377124</v>
          </cell>
          <cell r="N260" t="str">
            <v>Less: Transport only volume (MMcf)</v>
          </cell>
          <cell r="T260">
            <v>203755.81938224958</v>
          </cell>
          <cell r="U260">
            <v>206535.48422415502</v>
          </cell>
          <cell r="V260">
            <v>209426.1046904572</v>
          </cell>
          <cell r="W260">
            <v>212372.81228145715</v>
          </cell>
          <cell r="X260">
            <v>215376.7109722918</v>
          </cell>
        </row>
        <row r="261">
          <cell r="B261" t="str">
            <v>Sales Volume (MMcf)</v>
          </cell>
          <cell r="H261">
            <v>150044.5044096229</v>
          </cell>
          <cell r="I261">
            <v>152658.62524232591</v>
          </cell>
          <cell r="J261">
            <v>155377.0936945219</v>
          </cell>
          <cell r="K261">
            <v>158148.30898112341</v>
          </cell>
          <cell r="L261">
            <v>160973.3093296033</v>
          </cell>
          <cell r="N261" t="str">
            <v>Sales Volume (MMcf)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 t="str">
            <v>Average Gas Price ($/Mcf)</v>
          </cell>
          <cell r="H262">
            <v>5.4</v>
          </cell>
          <cell r="I262">
            <v>5.4</v>
          </cell>
          <cell r="J262">
            <v>5.4</v>
          </cell>
          <cell r="K262">
            <v>5.4</v>
          </cell>
          <cell r="L262">
            <v>5.4</v>
          </cell>
          <cell r="N262" t="str">
            <v>Average Gas Price ($/Mcf)</v>
          </cell>
        </row>
        <row r="263">
          <cell r="B263" t="str">
            <v>Transportation cost from TXU Pipeline</v>
          </cell>
          <cell r="H263">
            <v>72932.012872048479</v>
          </cell>
          <cell r="I263">
            <v>73926.961397417996</v>
          </cell>
          <cell r="J263">
            <v>74961.625191049621</v>
          </cell>
          <cell r="K263">
            <v>76016.364715096279</v>
          </cell>
          <cell r="L263">
            <v>77091.575124548603</v>
          </cell>
        </row>
        <row r="264">
          <cell r="B264" t="str">
            <v>Gas Recovery Revenue</v>
          </cell>
          <cell r="H264">
            <v>883172.33668401209</v>
          </cell>
          <cell r="I264">
            <v>898283.53770597791</v>
          </cell>
          <cell r="J264">
            <v>913997.931141468</v>
          </cell>
          <cell r="K264">
            <v>930017.23321316275</v>
          </cell>
          <cell r="L264">
            <v>946347.44550440658</v>
          </cell>
          <cell r="N264" t="str">
            <v>Gas Recovery Revenue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 t="str">
            <v>LUG RECOVERY</v>
          </cell>
          <cell r="N265" t="str">
            <v>LUG RECOVERY</v>
          </cell>
        </row>
        <row r="266">
          <cell r="B266" t="str">
            <v>Gas Recovery Revenue</v>
          </cell>
          <cell r="H266">
            <v>883172.33668401209</v>
          </cell>
          <cell r="I266">
            <v>898283.53770597791</v>
          </cell>
          <cell r="J266">
            <v>913997.931141468</v>
          </cell>
          <cell r="K266">
            <v>930017.23321316275</v>
          </cell>
          <cell r="L266">
            <v>946347.44550440658</v>
          </cell>
          <cell r="N266" t="str">
            <v>Gas Recovery Revenue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B267" t="str">
            <v>LUG Factor</v>
          </cell>
          <cell r="H267">
            <v>3.0099999999999998E-2</v>
          </cell>
          <cell r="I267">
            <v>3.0099999999999998E-2</v>
          </cell>
          <cell r="J267">
            <v>3.0099999999999998E-2</v>
          </cell>
          <cell r="K267">
            <v>3.0099999999999998E-2</v>
          </cell>
          <cell r="L267">
            <v>3.0099999999999998E-2</v>
          </cell>
          <cell r="N267" t="str">
            <v>LUG Factor</v>
          </cell>
          <cell r="T267">
            <v>3.0099999999999998E-2</v>
          </cell>
          <cell r="U267">
            <v>3.0099999999999998E-2</v>
          </cell>
          <cell r="V267">
            <v>3.0099999999999998E-2</v>
          </cell>
          <cell r="W267">
            <v>3.0099999999999998E-2</v>
          </cell>
          <cell r="X267">
            <v>3.0099999999999998E-2</v>
          </cell>
        </row>
        <row r="268">
          <cell r="B268" t="str">
            <v>LUG Recovery Revenue</v>
          </cell>
          <cell r="H268">
            <v>26583.487334188761</v>
          </cell>
          <cell r="I268">
            <v>27038.334484949934</v>
          </cell>
          <cell r="J268">
            <v>27511.337727358186</v>
          </cell>
          <cell r="K268">
            <v>27993.518719716198</v>
          </cell>
          <cell r="L268">
            <v>28485.058109682635</v>
          </cell>
          <cell r="N268" t="str">
            <v>LUG Recovery Revenue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70">
          <cell r="B270" t="str">
            <v>REVENUE-RELATED TAX RECOVERY</v>
          </cell>
          <cell r="N270" t="str">
            <v>REVENUE-RELATED TAX RECOVERY</v>
          </cell>
        </row>
        <row r="271">
          <cell r="B271" t="str">
            <v>Tariff revenue</v>
          </cell>
          <cell r="H271">
            <v>309419.9000665088</v>
          </cell>
          <cell r="I271">
            <v>315226.42500183207</v>
          </cell>
          <cell r="J271">
            <v>321230.34537823696</v>
          </cell>
          <cell r="K271">
            <v>327358.96690890193</v>
          </cell>
          <cell r="L271">
            <v>333614.92650492315</v>
          </cell>
          <cell r="N271" t="str">
            <v>Tariff revenue</v>
          </cell>
          <cell r="T271">
            <v>95281.124696955463</v>
          </cell>
          <cell r="U271">
            <v>96276.07322232498</v>
          </cell>
          <cell r="V271">
            <v>97310.737015956605</v>
          </cell>
          <cell r="W271">
            <v>98365.476540003263</v>
          </cell>
          <cell r="X271">
            <v>99440.686949455587</v>
          </cell>
        </row>
        <row r="272">
          <cell r="B272" t="str">
            <v>Service charges</v>
          </cell>
          <cell r="H272">
            <v>14571.674978000003</v>
          </cell>
          <cell r="I272">
            <v>14892.251827516004</v>
          </cell>
          <cell r="J272">
            <v>15219.881367721355</v>
          </cell>
          <cell r="K272">
            <v>15554.718757811221</v>
          </cell>
          <cell r="L272">
            <v>15896.92257048307</v>
          </cell>
          <cell r="N272" t="str">
            <v>Service charges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B273" t="str">
            <v>Gas cost recovery</v>
          </cell>
          <cell r="H273">
            <v>883172.33668401209</v>
          </cell>
          <cell r="I273">
            <v>898283.53770597791</v>
          </cell>
          <cell r="J273">
            <v>913997.931141468</v>
          </cell>
          <cell r="K273">
            <v>930017.23321316275</v>
          </cell>
          <cell r="L273">
            <v>946347.44550440658</v>
          </cell>
          <cell r="N273" t="str">
            <v>Gas cost recovery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 t="str">
            <v>LUG recovery</v>
          </cell>
          <cell r="H274">
            <v>26583.487334188761</v>
          </cell>
          <cell r="I274">
            <v>27038.334484949934</v>
          </cell>
          <cell r="J274">
            <v>27511.337727358186</v>
          </cell>
          <cell r="K274">
            <v>27993.518719716198</v>
          </cell>
          <cell r="L274">
            <v>28485.058109682635</v>
          </cell>
          <cell r="N274" t="str">
            <v>LUG recovery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 t="str">
            <v>Revenue</v>
          </cell>
          <cell r="H275">
            <v>1233747.3990627097</v>
          </cell>
          <cell r="I275">
            <v>1255440.5490202759</v>
          </cell>
          <cell r="J275">
            <v>1277959.4956147843</v>
          </cell>
          <cell r="K275">
            <v>1300924.4375995921</v>
          </cell>
          <cell r="L275">
            <v>1324344.3526894953</v>
          </cell>
          <cell r="N275" t="str">
            <v>Revenue</v>
          </cell>
          <cell r="T275">
            <v>95281.124696955463</v>
          </cell>
          <cell r="U275">
            <v>96276.07322232498</v>
          </cell>
          <cell r="V275">
            <v>97310.737015956605</v>
          </cell>
          <cell r="W275">
            <v>98365.476540003263</v>
          </cell>
          <cell r="X275">
            <v>99440.686949455587</v>
          </cell>
        </row>
        <row r="276">
          <cell r="B276" t="str">
            <v>Revenue taxes as % of Revenue</v>
          </cell>
          <cell r="H276">
            <v>5.8400000000000001E-2</v>
          </cell>
          <cell r="I276">
            <v>5.8400000000000001E-2</v>
          </cell>
          <cell r="J276">
            <v>5.8400000000000001E-2</v>
          </cell>
          <cell r="K276">
            <v>5.8400000000000001E-2</v>
          </cell>
          <cell r="L276">
            <v>5.8400000000000001E-2</v>
          </cell>
          <cell r="N276" t="str">
            <v>Revenue taxes as % of Revenue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B277" t="str">
            <v>Revenue-tax Recovery</v>
          </cell>
          <cell r="H277">
            <v>72050.848105262237</v>
          </cell>
          <cell r="I277">
            <v>73317.72806278411</v>
          </cell>
          <cell r="J277">
            <v>74632.834543903402</v>
          </cell>
          <cell r="K277">
            <v>75973.987155816183</v>
          </cell>
          <cell r="L277">
            <v>77341.710197066524</v>
          </cell>
          <cell r="N277" t="str">
            <v>Revenue-tax Recovery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B278" t="str">
            <v>INTERIM UPDATE OF COSTS (GRIP)</v>
          </cell>
          <cell r="N278" t="str">
            <v>INTERIM UPDATE OF COSTS (GRIP)</v>
          </cell>
        </row>
        <row r="279">
          <cell r="G279" t="str">
            <v>Amounts per 
Rate Case</v>
          </cell>
          <cell r="S279" t="str">
            <v>Amounts per 
Rate Case</v>
          </cell>
        </row>
        <row r="280">
          <cell r="B280" t="str">
            <v>Net Plant in Service</v>
          </cell>
          <cell r="G280">
            <v>1079185.442</v>
          </cell>
          <cell r="H280">
            <v>1093202.2991486192</v>
          </cell>
          <cell r="I280">
            <v>1083425.9149119193</v>
          </cell>
          <cell r="J280">
            <v>1076627.7216703193</v>
          </cell>
          <cell r="K280">
            <v>1067727.7532333429</v>
          </cell>
          <cell r="L280">
            <v>1056726.00960099</v>
          </cell>
          <cell r="N280" t="str">
            <v>Net Plant in Service</v>
          </cell>
          <cell r="S280">
            <v>372006.36499999999</v>
          </cell>
          <cell r="T280">
            <v>439028.69838784746</v>
          </cell>
          <cell r="U280">
            <v>445844.37086376135</v>
          </cell>
          <cell r="V280">
            <v>447243.47892563557</v>
          </cell>
          <cell r="W280">
            <v>448267.23834305978</v>
          </cell>
          <cell r="X280">
            <v>448915.64911603392</v>
          </cell>
        </row>
        <row r="281">
          <cell r="B281" t="str">
            <v>Change in net plant in service</v>
          </cell>
          <cell r="H281">
            <v>14016.857148619136</v>
          </cell>
          <cell r="I281">
            <v>-9776.3842366999015</v>
          </cell>
          <cell r="J281">
            <v>-6798.1932415999472</v>
          </cell>
          <cell r="K281">
            <v>-8899.9684369764291</v>
          </cell>
          <cell r="L281">
            <v>-11001.743632352911</v>
          </cell>
          <cell r="N281" t="str">
            <v>Change in net plant in service</v>
          </cell>
          <cell r="T281">
            <v>67022.333387847466</v>
          </cell>
          <cell r="U281">
            <v>6815.6724759138888</v>
          </cell>
          <cell r="V281">
            <v>1399.1080618742271</v>
          </cell>
          <cell r="W281">
            <v>1023.7594174242113</v>
          </cell>
          <cell r="X281">
            <v>648.41077297413722</v>
          </cell>
        </row>
        <row r="283">
          <cell r="B283" t="str">
            <v>Cost recovery items (not covered elsewhere):</v>
          </cell>
          <cell r="N283" t="str">
            <v>Cost recovery items (not covered elsewhere):</v>
          </cell>
        </row>
        <row r="284">
          <cell r="B284" t="str">
            <v>Return on net plant in service</v>
          </cell>
          <cell r="G284">
            <v>8.2580000000000001E-2</v>
          </cell>
          <cell r="H284">
            <v>1157.5120633329682</v>
          </cell>
          <cell r="I284">
            <v>-807.33381026667792</v>
          </cell>
          <cell r="J284">
            <v>-561.39479789132361</v>
          </cell>
          <cell r="K284">
            <v>-734.95939352551352</v>
          </cell>
          <cell r="L284">
            <v>-908.52398915970343</v>
          </cell>
          <cell r="N284" t="str">
            <v>Return on net plant in service</v>
          </cell>
          <cell r="S284">
            <v>8.2580000000000001E-2</v>
          </cell>
          <cell r="T284">
            <v>5534.7042911684439</v>
          </cell>
          <cell r="U284">
            <v>562.83823306096895</v>
          </cell>
          <cell r="V284">
            <v>115.53834374957368</v>
          </cell>
          <cell r="W284">
            <v>84.542052690891367</v>
          </cell>
          <cell r="X284">
            <v>53.545761632204254</v>
          </cell>
        </row>
        <row r="285">
          <cell r="B285" t="str">
            <v>Depreciation expense</v>
          </cell>
          <cell r="G285">
            <v>3.5000000000000003E-2</v>
          </cell>
          <cell r="H285">
            <v>490.5900002016698</v>
          </cell>
          <cell r="I285">
            <v>-342.1734482844966</v>
          </cell>
          <cell r="J285">
            <v>-237.93676345599818</v>
          </cell>
          <cell r="K285">
            <v>-311.49889529417504</v>
          </cell>
          <cell r="L285">
            <v>-385.06102713235191</v>
          </cell>
          <cell r="N285" t="str">
            <v>Depreciation expense</v>
          </cell>
          <cell r="S285">
            <v>0.02</v>
          </cell>
          <cell r="T285">
            <v>1340.4466677569494</v>
          </cell>
          <cell r="U285">
            <v>136.31344951827776</v>
          </cell>
          <cell r="V285">
            <v>27.982161237484544</v>
          </cell>
          <cell r="W285">
            <v>20.475188348484227</v>
          </cell>
          <cell r="X285">
            <v>12.968215459482744</v>
          </cell>
        </row>
        <row r="286">
          <cell r="B286" t="str">
            <v>Revenue-related taxes</v>
          </cell>
          <cell r="G286">
            <v>5.8400000000000001E-2</v>
          </cell>
          <cell r="H286">
            <v>134.78969096943078</v>
          </cell>
          <cell r="I286">
            <v>-94.01221658258909</v>
          </cell>
          <cell r="J286">
            <v>-65.373168640446693</v>
          </cell>
          <cell r="K286">
            <v>-85.584377620337023</v>
          </cell>
          <cell r="L286">
            <v>-105.79558660022737</v>
          </cell>
          <cell r="N286" t="str">
            <v>Revenue-related taxes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B287" t="str">
            <v>Ad valorem taxes</v>
          </cell>
          <cell r="G287">
            <v>0.02</v>
          </cell>
          <cell r="H287">
            <v>280.33714297238271</v>
          </cell>
          <cell r="I287">
            <v>-195.52768473399803</v>
          </cell>
          <cell r="J287">
            <v>-135.96386483199893</v>
          </cell>
          <cell r="K287">
            <v>-177.99936873952859</v>
          </cell>
          <cell r="L287">
            <v>-220.03487264705822</v>
          </cell>
          <cell r="N287" t="str">
            <v>Ad valorem taxes</v>
          </cell>
          <cell r="S287">
            <v>0.02</v>
          </cell>
          <cell r="T287">
            <v>1340.4466677569494</v>
          </cell>
          <cell r="U287">
            <v>136.31344951827776</v>
          </cell>
          <cell r="V287">
            <v>27.982161237484544</v>
          </cell>
          <cell r="W287">
            <v>20.475188348484227</v>
          </cell>
          <cell r="X287">
            <v>12.968215459482744</v>
          </cell>
        </row>
        <row r="288">
          <cell r="B288" t="str">
            <v>Federal income taxes</v>
          </cell>
          <cell r="G288">
            <v>0.35</v>
          </cell>
          <cell r="H288">
            <v>379.60344707912276</v>
          </cell>
          <cell r="I288">
            <v>-264.76328586875002</v>
          </cell>
          <cell r="J288">
            <v>-184.10814643106809</v>
          </cell>
          <cell r="K288">
            <v>-241.02826059723893</v>
          </cell>
          <cell r="L288">
            <v>-297.94837476340979</v>
          </cell>
          <cell r="N288" t="str">
            <v>Federal income taxes</v>
          </cell>
          <cell r="S288">
            <v>0.35</v>
          </cell>
          <cell r="T288">
            <v>1815.093677245578</v>
          </cell>
          <cell r="U288">
            <v>184.58151771020175</v>
          </cell>
          <cell r="V288">
            <v>37.890536907980746</v>
          </cell>
          <cell r="W288">
            <v>27.72537379195807</v>
          </cell>
          <cell r="X288">
            <v>17.560210675933817</v>
          </cell>
        </row>
        <row r="289">
          <cell r="B289" t="str">
            <v>Totals</v>
          </cell>
          <cell r="H289">
            <v>2442.8323445555743</v>
          </cell>
          <cell r="I289">
            <v>-1703.8104457365118</v>
          </cell>
          <cell r="J289">
            <v>-1184.7767412508354</v>
          </cell>
          <cell r="K289">
            <v>-1551.070295776793</v>
          </cell>
          <cell r="L289">
            <v>-1917.3638503027505</v>
          </cell>
          <cell r="N289" t="str">
            <v>Totals</v>
          </cell>
          <cell r="T289">
            <v>10030.691303927921</v>
          </cell>
          <cell r="U289">
            <v>1020.0466498077262</v>
          </cell>
          <cell r="V289">
            <v>209.39320313252352</v>
          </cell>
          <cell r="W289">
            <v>153.21780317981788</v>
          </cell>
          <cell r="X289">
            <v>97.042403227103563</v>
          </cell>
        </row>
        <row r="291">
          <cell r="B291" t="str">
            <v>Revenue impact of interim tariff updates:</v>
          </cell>
          <cell r="N291" t="str">
            <v>Revenue impact of interim tariff updates:</v>
          </cell>
        </row>
        <row r="292">
          <cell r="H292" t="str">
            <v>Year 0</v>
          </cell>
          <cell r="I292" t="str">
            <v>Year 1</v>
          </cell>
          <cell r="J292" t="str">
            <v>Year 2</v>
          </cell>
          <cell r="K292" t="str">
            <v>Year 3</v>
          </cell>
          <cell r="L292" t="str">
            <v>Year 4</v>
          </cell>
          <cell r="T292" t="str">
            <v>Year 0</v>
          </cell>
          <cell r="U292" t="str">
            <v>Year 1</v>
          </cell>
          <cell r="V292" t="str">
            <v>Year 2</v>
          </cell>
          <cell r="W292" t="str">
            <v>Year 3</v>
          </cell>
          <cell r="X292" t="str">
            <v>Year 4</v>
          </cell>
        </row>
        <row r="293">
          <cell r="B293" t="str">
            <v xml:space="preserve">Percent of tariff adjustment realized </v>
          </cell>
          <cell r="H293">
            <v>0</v>
          </cell>
          <cell r="I293">
            <v>0.75</v>
          </cell>
          <cell r="J293">
            <v>1</v>
          </cell>
          <cell r="K293">
            <v>1</v>
          </cell>
          <cell r="L293">
            <v>1</v>
          </cell>
          <cell r="N293" t="str">
            <v xml:space="preserve">Percent of tariff adjustment realized </v>
          </cell>
          <cell r="T293">
            <v>0</v>
          </cell>
          <cell r="U293">
            <v>0.75</v>
          </cell>
          <cell r="V293">
            <v>1</v>
          </cell>
          <cell r="W293">
            <v>1</v>
          </cell>
          <cell r="X293">
            <v>1</v>
          </cell>
        </row>
        <row r="294">
          <cell r="B294" t="str">
            <v>Interim Tariff Update Revenue</v>
          </cell>
          <cell r="N294" t="str">
            <v>Interim Tariff Update Revenue</v>
          </cell>
        </row>
        <row r="295">
          <cell r="B295" t="str">
            <v>2004 Update</v>
          </cell>
          <cell r="H295">
            <v>0</v>
          </cell>
          <cell r="I295">
            <v>1832.1242584166807</v>
          </cell>
          <cell r="J295">
            <v>2442.8323445555743</v>
          </cell>
          <cell r="K295">
            <v>2442.8323445555743</v>
          </cell>
          <cell r="L295">
            <v>2442.8323445555743</v>
          </cell>
          <cell r="N295" t="str">
            <v>2004 Update</v>
          </cell>
          <cell r="T295">
            <v>0</v>
          </cell>
          <cell r="U295">
            <v>7523.0184779459405</v>
          </cell>
          <cell r="V295">
            <v>10030.691303927921</v>
          </cell>
          <cell r="W295">
            <v>10030.691303927921</v>
          </cell>
          <cell r="X295">
            <v>10030.691303927921</v>
          </cell>
        </row>
        <row r="296">
          <cell r="B296" t="str">
            <v>2005 Update</v>
          </cell>
          <cell r="I296">
            <v>0</v>
          </cell>
          <cell r="J296">
            <v>-1277.8578343023839</v>
          </cell>
          <cell r="K296">
            <v>-1703.8104457365118</v>
          </cell>
          <cell r="L296">
            <v>-1703.8104457365118</v>
          </cell>
          <cell r="N296" t="str">
            <v>2005 Update</v>
          </cell>
          <cell r="U296">
            <v>0</v>
          </cell>
          <cell r="V296">
            <v>765.03498735579467</v>
          </cell>
          <cell r="W296">
            <v>1020.0466498077262</v>
          </cell>
          <cell r="X296">
            <v>1020.0466498077262</v>
          </cell>
        </row>
        <row r="297">
          <cell r="B297" t="str">
            <v>2006 Update</v>
          </cell>
          <cell r="J297">
            <v>0</v>
          </cell>
          <cell r="K297">
            <v>-888.58255593812646</v>
          </cell>
          <cell r="L297">
            <v>-1184.7767412508354</v>
          </cell>
          <cell r="N297" t="str">
            <v>2006 Update</v>
          </cell>
          <cell r="V297">
            <v>0</v>
          </cell>
          <cell r="W297">
            <v>157.04490234939266</v>
          </cell>
          <cell r="X297">
            <v>209.39320313252352</v>
          </cell>
        </row>
        <row r="298">
          <cell r="B298" t="str">
            <v>2007 Update</v>
          </cell>
          <cell r="K298">
            <v>0</v>
          </cell>
          <cell r="L298">
            <v>-1163.3027218325947</v>
          </cell>
          <cell r="N298" t="str">
            <v>2007 Update</v>
          </cell>
          <cell r="W298">
            <v>0</v>
          </cell>
          <cell r="X298">
            <v>114.9133523848634</v>
          </cell>
        </row>
        <row r="299">
          <cell r="B299" t="str">
            <v>2008 Update</v>
          </cell>
          <cell r="L299">
            <v>0</v>
          </cell>
          <cell r="N299" t="str">
            <v>2008 Update</v>
          </cell>
          <cell r="X299">
            <v>0</v>
          </cell>
        </row>
        <row r="300">
          <cell r="B300" t="str">
            <v>Total Interim Tariff Update Revenue</v>
          </cell>
          <cell r="H300">
            <v>0</v>
          </cell>
          <cell r="I300">
            <v>1832.1242584166807</v>
          </cell>
          <cell r="J300">
            <v>1164.9745102531904</v>
          </cell>
          <cell r="K300">
            <v>-149.56065711906399</v>
          </cell>
          <cell r="L300">
            <v>-1609.0575642643676</v>
          </cell>
          <cell r="N300" t="str">
            <v>Total Interim Tariff Update Revenue</v>
          </cell>
          <cell r="T300">
            <v>0</v>
          </cell>
          <cell r="U300">
            <v>7523.0184779459405</v>
          </cell>
          <cell r="V300">
            <v>10795.726291283716</v>
          </cell>
          <cell r="W300">
            <v>11207.782856085039</v>
          </cell>
          <cell r="X300">
            <v>11375.044509253034</v>
          </cell>
        </row>
        <row r="303">
          <cell r="B303" t="str">
            <v>TXU GAS DISTRIBUTION</v>
          </cell>
          <cell r="L303" t="str">
            <v>Base Case</v>
          </cell>
          <cell r="N303" t="str">
            <v>TXU GAS PIPELINE</v>
          </cell>
          <cell r="X303" t="str">
            <v>Base Case</v>
          </cell>
        </row>
        <row r="304">
          <cell r="B304" t="str">
            <v>SUPPLEMENT - Property</v>
          </cell>
          <cell r="L304" t="str">
            <v>DRAFT - CONFIDENTIAL</v>
          </cell>
          <cell r="N304" t="str">
            <v>SUPPLEMENT - Property</v>
          </cell>
          <cell r="X304" t="str">
            <v>DRAFT - CONFIDENTIAL</v>
          </cell>
        </row>
        <row r="305">
          <cell r="B305" t="str">
            <v>(Dollar amounts in thousands)</v>
          </cell>
          <cell r="N305" t="str">
            <v>(Dollar amounts in thousands)</v>
          </cell>
        </row>
        <row r="306">
          <cell r="F306">
            <v>2002</v>
          </cell>
          <cell r="G306">
            <v>2003</v>
          </cell>
          <cell r="H306">
            <v>2004</v>
          </cell>
          <cell r="I306">
            <v>2005</v>
          </cell>
          <cell r="J306">
            <v>2006</v>
          </cell>
          <cell r="K306">
            <v>2007</v>
          </cell>
          <cell r="L306">
            <v>2008</v>
          </cell>
          <cell r="R306">
            <v>2002</v>
          </cell>
          <cell r="S306">
            <v>2003</v>
          </cell>
          <cell r="T306">
            <v>2004</v>
          </cell>
          <cell r="U306">
            <v>2005</v>
          </cell>
          <cell r="V306">
            <v>2006</v>
          </cell>
          <cell r="W306">
            <v>2007</v>
          </cell>
          <cell r="X306">
            <v>2008</v>
          </cell>
        </row>
        <row r="307">
          <cell r="B307" t="str">
            <v>Gross Plant in Service (Beginning)</v>
          </cell>
          <cell r="N307" t="str">
            <v>Gross Plant in Service (Beginning)</v>
          </cell>
        </row>
        <row r="308">
          <cell r="B308" t="str">
            <v>Pipeline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N308" t="str">
            <v>Pipeline</v>
          </cell>
          <cell r="S308">
            <v>564784</v>
          </cell>
          <cell r="T308">
            <v>584619</v>
          </cell>
          <cell r="U308">
            <v>642989.02099999995</v>
          </cell>
          <cell r="V308">
            <v>668859.0419999999</v>
          </cell>
          <cell r="W308">
            <v>689729.06299999985</v>
          </cell>
          <cell r="X308">
            <v>710599.0839999998</v>
          </cell>
        </row>
        <row r="309">
          <cell r="B309" t="str">
            <v>Distribution</v>
          </cell>
          <cell r="G309">
            <v>1553503.2462899999</v>
          </cell>
          <cell r="H309">
            <v>1624448</v>
          </cell>
          <cell r="I309">
            <v>1684948</v>
          </cell>
          <cell r="J309">
            <v>1739448</v>
          </cell>
          <cell r="K309">
            <v>1798948</v>
          </cell>
          <cell r="L309">
            <v>1858448</v>
          </cell>
          <cell r="N309" t="str">
            <v>Distribution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 t="str">
            <v>Gathering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N310" t="str">
            <v>Gathering</v>
          </cell>
          <cell r="S310">
            <v>16995</v>
          </cell>
          <cell r="T310">
            <v>15227</v>
          </cell>
          <cell r="U310">
            <v>15227</v>
          </cell>
          <cell r="V310">
            <v>15227</v>
          </cell>
          <cell r="W310">
            <v>15227</v>
          </cell>
          <cell r="X310">
            <v>15227</v>
          </cell>
        </row>
        <row r="311">
          <cell r="B311" t="str">
            <v>Underground storage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N311" t="str">
            <v>Underground storage</v>
          </cell>
          <cell r="S311">
            <v>77764</v>
          </cell>
          <cell r="T311">
            <v>78114</v>
          </cell>
          <cell r="U311">
            <v>78114</v>
          </cell>
          <cell r="V311">
            <v>78114</v>
          </cell>
          <cell r="W311">
            <v>78114</v>
          </cell>
          <cell r="X311">
            <v>78114</v>
          </cell>
        </row>
        <row r="312">
          <cell r="B312" t="str">
            <v>General</v>
          </cell>
          <cell r="G312">
            <v>90564.912819999998</v>
          </cell>
          <cell r="H312">
            <v>93559</v>
          </cell>
          <cell r="I312">
            <v>94059.4</v>
          </cell>
          <cell r="J312">
            <v>94559.4</v>
          </cell>
          <cell r="K312">
            <v>95059.4</v>
          </cell>
          <cell r="L312">
            <v>95559.4</v>
          </cell>
          <cell r="N312" t="str">
            <v>General</v>
          </cell>
          <cell r="S312">
            <v>58962</v>
          </cell>
          <cell r="T312">
            <v>61564.92</v>
          </cell>
          <cell r="U312">
            <v>61565.32</v>
          </cell>
          <cell r="V312">
            <v>61565.32</v>
          </cell>
          <cell r="W312">
            <v>61565.32</v>
          </cell>
          <cell r="X312">
            <v>61565.32</v>
          </cell>
        </row>
        <row r="313">
          <cell r="B313" t="str">
            <v>Gross plant in service, Beginning</v>
          </cell>
          <cell r="G313">
            <v>1644068.1591099999</v>
          </cell>
          <cell r="H313">
            <v>1718007</v>
          </cell>
          <cell r="I313">
            <v>1779007.4</v>
          </cell>
          <cell r="J313">
            <v>1834007.4</v>
          </cell>
          <cell r="K313">
            <v>1894007.4</v>
          </cell>
          <cell r="L313">
            <v>1954007.4</v>
          </cell>
          <cell r="N313" t="str">
            <v>Gross plant in service, Beginning</v>
          </cell>
          <cell r="S313">
            <v>718505</v>
          </cell>
          <cell r="T313">
            <v>739524.92</v>
          </cell>
          <cell r="U313">
            <v>797895.3409999999</v>
          </cell>
          <cell r="V313">
            <v>823765.36199999985</v>
          </cell>
          <cell r="W313">
            <v>844635.3829999998</v>
          </cell>
          <cell r="X313">
            <v>865505.40399999975</v>
          </cell>
        </row>
        <row r="314">
          <cell r="B314" t="str">
            <v>Additions to Plant in Service</v>
          </cell>
          <cell r="N314" t="str">
            <v>Additions to Plant in Service</v>
          </cell>
          <cell r="T314">
            <v>54770.021000000001</v>
          </cell>
          <cell r="U314">
            <v>25870.021000000001</v>
          </cell>
          <cell r="V314">
            <v>20870.021000000001</v>
          </cell>
          <cell r="W314">
            <v>20870.021000000001</v>
          </cell>
          <cell r="X314">
            <v>20870.021000000001</v>
          </cell>
        </row>
        <row r="315">
          <cell r="B315" t="str">
            <v>Pipeline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 t="str">
            <v>Pipeline</v>
          </cell>
          <cell r="S315">
            <v>19835</v>
          </cell>
          <cell r="T315">
            <v>58370.021000000001</v>
          </cell>
          <cell r="U315">
            <v>25870.021000000001</v>
          </cell>
          <cell r="V315">
            <v>20870.021000000001</v>
          </cell>
          <cell r="W315">
            <v>20870.021000000001</v>
          </cell>
          <cell r="X315">
            <v>20870.021000000001</v>
          </cell>
        </row>
        <row r="316">
          <cell r="B316" t="str">
            <v>Distribution</v>
          </cell>
          <cell r="G316">
            <v>75536.837220000074</v>
          </cell>
          <cell r="H316">
            <v>60500</v>
          </cell>
          <cell r="I316">
            <v>54500</v>
          </cell>
          <cell r="J316">
            <v>59500</v>
          </cell>
          <cell r="K316">
            <v>59500</v>
          </cell>
          <cell r="L316">
            <v>59500</v>
          </cell>
          <cell r="N316" t="str">
            <v>Distribution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B317" t="str">
            <v>Gathering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N317" t="str">
            <v>Gathering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B318" t="str">
            <v>Underground storage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N318" t="str">
            <v>Underground storage</v>
          </cell>
          <cell r="S318">
            <v>350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 t="str">
            <v>General</v>
          </cell>
          <cell r="G319">
            <v>2805.7079300000023</v>
          </cell>
          <cell r="H319">
            <v>500</v>
          </cell>
          <cell r="I319">
            <v>500</v>
          </cell>
          <cell r="J319">
            <v>500</v>
          </cell>
          <cell r="K319">
            <v>500</v>
          </cell>
          <cell r="L319">
            <v>500</v>
          </cell>
          <cell r="N319" t="str">
            <v>General</v>
          </cell>
          <cell r="S319">
            <v>2602.92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B320" t="str">
            <v>Sub-total, addition to plant in service</v>
          </cell>
          <cell r="G320">
            <v>78342.545150000078</v>
          </cell>
          <cell r="H320">
            <v>61000</v>
          </cell>
          <cell r="I320">
            <v>55000</v>
          </cell>
          <cell r="J320">
            <v>60000</v>
          </cell>
          <cell r="K320">
            <v>60000</v>
          </cell>
          <cell r="L320">
            <v>60000</v>
          </cell>
          <cell r="N320" t="str">
            <v>Sub-total, addition to plant in service</v>
          </cell>
          <cell r="T320">
            <v>58370.021000000001</v>
          </cell>
          <cell r="U320">
            <v>25870.021000000001</v>
          </cell>
          <cell r="V320">
            <v>20870.021000000001</v>
          </cell>
          <cell r="W320">
            <v>20870.021000000001</v>
          </cell>
          <cell r="X320">
            <v>20870.021000000001</v>
          </cell>
        </row>
        <row r="321">
          <cell r="B321" t="str">
            <v>Retirements</v>
          </cell>
          <cell r="N321" t="str">
            <v>Retirements</v>
          </cell>
        </row>
        <row r="322">
          <cell r="B322" t="str">
            <v>Pipeline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N322" t="str">
            <v>Pipeline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B323" t="str">
            <v>Distribution</v>
          </cell>
          <cell r="G323">
            <v>-4592.0835100000004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N323" t="str">
            <v>Distribution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B324" t="str">
            <v>Gathering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N324" t="str">
            <v>Gathering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B325" t="str">
            <v>Underground storage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N325" t="str">
            <v>Underground storage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B326" t="str">
            <v>General</v>
          </cell>
          <cell r="G326">
            <v>188.37925000000001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N326" t="str">
            <v>General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B327" t="str">
            <v>Sub-total, retirements</v>
          </cell>
          <cell r="F327">
            <v>0</v>
          </cell>
          <cell r="G327">
            <v>-4403.7042600000004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N327" t="str">
            <v>Sub-total, retirements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</row>
        <row r="328">
          <cell r="B328" t="str">
            <v>Other Adjustments (including transfers)</v>
          </cell>
          <cell r="N328" t="str">
            <v>Other Adjustments (including transfers)</v>
          </cell>
        </row>
        <row r="329">
          <cell r="B329" t="str">
            <v>Pipeline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N329" t="str">
            <v>Pipeline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</row>
        <row r="330">
          <cell r="B330" t="str">
            <v>Distribution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N330" t="str">
            <v>Distribution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B331" t="str">
            <v>Gathering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N331" t="str">
            <v>Gathering</v>
          </cell>
          <cell r="S331">
            <v>-1768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</row>
        <row r="332">
          <cell r="B332" t="str">
            <v>Underground storage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N332" t="str">
            <v>Underground storage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 t="str">
            <v>General</v>
          </cell>
          <cell r="H333">
            <v>0.39999999998835811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 t="str">
            <v>General</v>
          </cell>
          <cell r="T333">
            <v>0.39999999998835811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</row>
        <row r="334">
          <cell r="B334" t="str">
            <v>Sub-total, other property adjustments</v>
          </cell>
          <cell r="H334">
            <v>0.39999999998835811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N334" t="str">
            <v>Sub-total, other property adjustments</v>
          </cell>
          <cell r="T334">
            <v>0.39999999998835811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 t="str">
            <v>Gross Plant in Service (Ending)</v>
          </cell>
          <cell r="N335" t="str">
            <v>Gross Plant in Service (Ending)</v>
          </cell>
        </row>
        <row r="336">
          <cell r="B336" t="str">
            <v>Pipeline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N336" t="str">
            <v>Pipeline</v>
          </cell>
          <cell r="R336">
            <v>564784</v>
          </cell>
          <cell r="S336">
            <v>584619</v>
          </cell>
          <cell r="T336">
            <v>642989.02099999995</v>
          </cell>
          <cell r="U336">
            <v>668859.0419999999</v>
          </cell>
          <cell r="V336">
            <v>689729.06299999985</v>
          </cell>
          <cell r="W336">
            <v>710599.0839999998</v>
          </cell>
          <cell r="X336">
            <v>731469.10499999975</v>
          </cell>
        </row>
        <row r="337">
          <cell r="B337" t="str">
            <v>Distribution</v>
          </cell>
          <cell r="F337">
            <v>1553503.2462899999</v>
          </cell>
          <cell r="G337">
            <v>1624448</v>
          </cell>
          <cell r="H337">
            <v>1684948</v>
          </cell>
          <cell r="I337">
            <v>1739448</v>
          </cell>
          <cell r="J337">
            <v>1798948</v>
          </cell>
          <cell r="K337">
            <v>1858448</v>
          </cell>
          <cell r="L337">
            <v>1917948</v>
          </cell>
          <cell r="N337" t="str">
            <v>Distribution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B338" t="str">
            <v>Gathering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N338" t="str">
            <v>Gathering</v>
          </cell>
          <cell r="R338">
            <v>16995</v>
          </cell>
          <cell r="S338">
            <v>15227</v>
          </cell>
          <cell r="T338">
            <v>15227</v>
          </cell>
          <cell r="U338">
            <v>15227</v>
          </cell>
          <cell r="V338">
            <v>15227</v>
          </cell>
          <cell r="W338">
            <v>15227</v>
          </cell>
          <cell r="X338">
            <v>15227</v>
          </cell>
        </row>
        <row r="339">
          <cell r="B339" t="str">
            <v>Underground storage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N339" t="str">
            <v>Underground storage</v>
          </cell>
          <cell r="R339">
            <v>77764</v>
          </cell>
          <cell r="S339">
            <v>78114</v>
          </cell>
          <cell r="T339">
            <v>78114</v>
          </cell>
          <cell r="U339">
            <v>78114</v>
          </cell>
          <cell r="V339">
            <v>78114</v>
          </cell>
          <cell r="W339">
            <v>78114</v>
          </cell>
          <cell r="X339">
            <v>78114</v>
          </cell>
        </row>
        <row r="340">
          <cell r="B340" t="str">
            <v>General</v>
          </cell>
          <cell r="F340">
            <v>90564.912819999998</v>
          </cell>
          <cell r="G340">
            <v>93559</v>
          </cell>
          <cell r="H340">
            <v>94059.4</v>
          </cell>
          <cell r="I340">
            <v>94559.4</v>
          </cell>
          <cell r="J340">
            <v>95059.4</v>
          </cell>
          <cell r="K340">
            <v>95559.4</v>
          </cell>
          <cell r="L340">
            <v>96059.4</v>
          </cell>
          <cell r="N340" t="str">
            <v>General</v>
          </cell>
          <cell r="R340">
            <v>58962</v>
          </cell>
          <cell r="S340">
            <v>61564.92</v>
          </cell>
          <cell r="T340">
            <v>61565.32</v>
          </cell>
          <cell r="U340">
            <v>61565.32</v>
          </cell>
          <cell r="V340">
            <v>61565.32</v>
          </cell>
          <cell r="W340">
            <v>61565.32</v>
          </cell>
          <cell r="X340">
            <v>61565.32</v>
          </cell>
        </row>
        <row r="341">
          <cell r="B341" t="str">
            <v>Gross plant in service, Ending</v>
          </cell>
          <cell r="F341">
            <v>1644068.1591099999</v>
          </cell>
          <cell r="G341">
            <v>1718007</v>
          </cell>
          <cell r="H341">
            <v>1779007.4</v>
          </cell>
          <cell r="I341">
            <v>1834007.4</v>
          </cell>
          <cell r="J341">
            <v>1894007.4</v>
          </cell>
          <cell r="K341">
            <v>1954007.4</v>
          </cell>
          <cell r="L341">
            <v>2014007.4</v>
          </cell>
          <cell r="N341" t="str">
            <v>Gross plant in service, Ending</v>
          </cell>
          <cell r="R341">
            <v>718505</v>
          </cell>
          <cell r="S341">
            <v>739524.92</v>
          </cell>
          <cell r="T341">
            <v>797895.3409999999</v>
          </cell>
          <cell r="U341">
            <v>823765.36199999985</v>
          </cell>
          <cell r="V341">
            <v>844635.3829999998</v>
          </cell>
          <cell r="W341">
            <v>865505.40399999975</v>
          </cell>
          <cell r="X341">
            <v>886375.4249999997</v>
          </cell>
        </row>
        <row r="343">
          <cell r="B343" t="str">
            <v>TXU GAS DISTRIBUTION</v>
          </cell>
          <cell r="L343" t="str">
            <v>Base Case</v>
          </cell>
          <cell r="N343" t="str">
            <v>TXU GAS PIPELINE</v>
          </cell>
          <cell r="X343" t="str">
            <v>Base Case</v>
          </cell>
        </row>
        <row r="344">
          <cell r="B344" t="str">
            <v>SUPPLEMENT - PROPERTY</v>
          </cell>
          <cell r="L344" t="str">
            <v>DRAFT - CONFIDENTIAL</v>
          </cell>
          <cell r="N344" t="str">
            <v>SUPPLEMENT - PROPERTY</v>
          </cell>
          <cell r="X344" t="str">
            <v>DRAFT - CONFIDENTIAL</v>
          </cell>
        </row>
        <row r="345">
          <cell r="B345" t="str">
            <v>(Dollar amounts in thousands)</v>
          </cell>
          <cell r="N345" t="str">
            <v>(Dollar amounts in thousands)</v>
          </cell>
        </row>
        <row r="346">
          <cell r="F346">
            <v>2002</v>
          </cell>
          <cell r="G346">
            <v>2003</v>
          </cell>
          <cell r="H346">
            <v>2004</v>
          </cell>
          <cell r="I346">
            <v>2005</v>
          </cell>
          <cell r="J346">
            <v>2006</v>
          </cell>
          <cell r="K346">
            <v>2007</v>
          </cell>
          <cell r="L346">
            <v>2008</v>
          </cell>
          <cell r="R346">
            <v>2002</v>
          </cell>
          <cell r="S346">
            <v>2003</v>
          </cell>
          <cell r="T346">
            <v>2004</v>
          </cell>
          <cell r="U346">
            <v>2005</v>
          </cell>
          <cell r="V346">
            <v>2006</v>
          </cell>
          <cell r="W346">
            <v>2007</v>
          </cell>
          <cell r="X346">
            <v>2008</v>
          </cell>
        </row>
        <row r="347">
          <cell r="B347" t="str">
            <v>Accumulated Depreciation (Beginning)</v>
          </cell>
          <cell r="N347" t="str">
            <v>Accumulated Depreciation (Beginning)</v>
          </cell>
        </row>
        <row r="348">
          <cell r="B348" t="str">
            <v>Pipeline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N348" t="str">
            <v>Pipeline</v>
          </cell>
          <cell r="S348">
            <v>271208</v>
          </cell>
          <cell r="T348">
            <v>278053</v>
          </cell>
          <cell r="U348">
            <v>289136.04504389234</v>
          </cell>
          <cell r="V348">
            <v>300952.26655003481</v>
          </cell>
          <cell r="W348">
            <v>313185.05247021688</v>
          </cell>
          <cell r="X348">
            <v>325793.18703484902</v>
          </cell>
        </row>
        <row r="349">
          <cell r="B349" t="str">
            <v>Distribution</v>
          </cell>
          <cell r="G349">
            <v>0</v>
          </cell>
          <cell r="H349">
            <v>558910</v>
          </cell>
          <cell r="I349">
            <v>616737.5535510988</v>
          </cell>
          <cell r="J349">
            <v>676562.80793337955</v>
          </cell>
          <cell r="K349">
            <v>738384.30921610631</v>
          </cell>
          <cell r="L349">
            <v>802282.02358975587</v>
          </cell>
          <cell r="N349" t="str">
            <v>Distribution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B350" t="str">
            <v>Gathering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 t="str">
            <v>Gathering</v>
          </cell>
          <cell r="S350">
            <v>3104</v>
          </cell>
          <cell r="T350">
            <v>3686</v>
          </cell>
          <cell r="U350">
            <v>6005.0717622844531</v>
          </cell>
          <cell r="V350">
            <v>8324.1435245689063</v>
          </cell>
          <cell r="W350">
            <v>10643.215286853359</v>
          </cell>
          <cell r="X350">
            <v>12962.287049137813</v>
          </cell>
        </row>
        <row r="351">
          <cell r="B351" t="str">
            <v>Underground storage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 t="str">
            <v>Underground storage</v>
          </cell>
          <cell r="S351">
            <v>28516</v>
          </cell>
          <cell r="T351">
            <v>30204</v>
          </cell>
          <cell r="U351">
            <v>31975.576974518459</v>
          </cell>
          <cell r="V351">
            <v>33747.153949036918</v>
          </cell>
          <cell r="W351">
            <v>35518.730923555377</v>
          </cell>
          <cell r="X351">
            <v>37290.307898073836</v>
          </cell>
        </row>
        <row r="352">
          <cell r="B352" t="str">
            <v>General</v>
          </cell>
          <cell r="G352">
            <v>0</v>
          </cell>
          <cell r="H352">
            <v>64142</v>
          </cell>
          <cell r="I352">
            <v>69067.547300281934</v>
          </cell>
          <cell r="J352">
            <v>74018.677154701218</v>
          </cell>
          <cell r="K352">
            <v>78995.36911357427</v>
          </cell>
          <cell r="L352">
            <v>83997.623176901106</v>
          </cell>
          <cell r="N352" t="str">
            <v>General</v>
          </cell>
          <cell r="S352">
            <v>25969</v>
          </cell>
          <cell r="T352">
            <v>28602.491000000002</v>
          </cell>
          <cell r="U352">
            <v>31749.948831457157</v>
          </cell>
          <cell r="V352">
            <v>34897.42711259787</v>
          </cell>
          <cell r="W352">
            <v>38044.905393738583</v>
          </cell>
          <cell r="X352">
            <v>41192.383674879296</v>
          </cell>
        </row>
        <row r="353">
          <cell r="B353" t="str">
            <v>Accumulated depreciation, ending</v>
          </cell>
          <cell r="G353">
            <v>0</v>
          </cell>
          <cell r="H353">
            <v>623052</v>
          </cell>
          <cell r="I353">
            <v>685805.10085138073</v>
          </cell>
          <cell r="J353">
            <v>750581.48508808075</v>
          </cell>
          <cell r="K353">
            <v>817379.67832968058</v>
          </cell>
          <cell r="L353">
            <v>886279.64676665701</v>
          </cell>
          <cell r="N353" t="str">
            <v>Accumulated depreciation, ending</v>
          </cell>
          <cell r="R353">
            <v>0</v>
          </cell>
          <cell r="S353">
            <v>328797</v>
          </cell>
          <cell r="T353">
            <v>340545.49099999998</v>
          </cell>
          <cell r="U353">
            <v>358866.64261215244</v>
          </cell>
          <cell r="V353">
            <v>377920.9911362385</v>
          </cell>
          <cell r="W353">
            <v>397391.90407436423</v>
          </cell>
          <cell r="X353">
            <v>417238.16565693996</v>
          </cell>
        </row>
        <row r="354">
          <cell r="B354" t="str">
            <v>Depreciation Expense</v>
          </cell>
          <cell r="N354" t="str">
            <v>Depreciation Expense</v>
          </cell>
        </row>
        <row r="355">
          <cell r="B355" t="str">
            <v>Pipeline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N355" t="str">
            <v>Pipeline</v>
          </cell>
          <cell r="S355">
            <v>11353.582179999999</v>
          </cell>
          <cell r="T355">
            <v>11083.045043892353</v>
          </cell>
          <cell r="U355">
            <v>11816.221506142476</v>
          </cell>
          <cell r="V355">
            <v>12232.785920182079</v>
          </cell>
          <cell r="W355">
            <v>12608.134564632152</v>
          </cell>
          <cell r="X355">
            <v>12983.483209082222</v>
          </cell>
        </row>
        <row r="356">
          <cell r="B356" t="str">
            <v>Distribution</v>
          </cell>
          <cell r="G356">
            <v>49290.296829999999</v>
          </cell>
          <cell r="H356">
            <v>57827.553551098819</v>
          </cell>
          <cell r="I356">
            <v>59825.254382280778</v>
          </cell>
          <cell r="J356">
            <v>61821.5012827268</v>
          </cell>
          <cell r="K356">
            <v>63897.714373649542</v>
          </cell>
          <cell r="L356">
            <v>65973.927464572291</v>
          </cell>
          <cell r="N356" t="str">
            <v>Distribution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</row>
        <row r="357">
          <cell r="B357" t="str">
            <v>Gathering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N357" t="str">
            <v>Gathering</v>
          </cell>
          <cell r="S357">
            <v>1695.99494</v>
          </cell>
          <cell r="T357">
            <v>2319.0717622844527</v>
          </cell>
          <cell r="U357">
            <v>2319.0717622844527</v>
          </cell>
          <cell r="V357">
            <v>2319.0717622844527</v>
          </cell>
          <cell r="W357">
            <v>2319.0717622844527</v>
          </cell>
          <cell r="X357">
            <v>2319.0717622844527</v>
          </cell>
        </row>
        <row r="358">
          <cell r="B358" t="str">
            <v>Underground storage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N358" t="str">
            <v>Underground storage</v>
          </cell>
          <cell r="S358">
            <v>1878.77325</v>
          </cell>
          <cell r="T358">
            <v>1771.5769745184584</v>
          </cell>
          <cell r="U358">
            <v>1771.5769745184584</v>
          </cell>
          <cell r="V358">
            <v>1771.5769745184584</v>
          </cell>
          <cell r="W358">
            <v>1771.5769745184584</v>
          </cell>
          <cell r="X358">
            <v>1771.5769745184584</v>
          </cell>
        </row>
        <row r="359">
          <cell r="B359" t="str">
            <v>General</v>
          </cell>
          <cell r="G359">
            <v>4441.5279799999998</v>
          </cell>
          <cell r="H359">
            <v>4925.5473002819353</v>
          </cell>
          <cell r="I359">
            <v>4951.1298544192778</v>
          </cell>
          <cell r="J359">
            <v>4976.691958873057</v>
          </cell>
          <cell r="K359">
            <v>5002.2540633268372</v>
          </cell>
          <cell r="L359">
            <v>5027.8161677806165</v>
          </cell>
          <cell r="N359" t="str">
            <v>General</v>
          </cell>
          <cell r="S359">
            <v>1382.3545100000001</v>
          </cell>
          <cell r="T359">
            <v>3147.4578314571536</v>
          </cell>
          <cell r="U359">
            <v>3147.4782811407158</v>
          </cell>
          <cell r="V359">
            <v>3147.4782811407158</v>
          </cell>
          <cell r="W359">
            <v>3147.4782811407158</v>
          </cell>
          <cell r="X359">
            <v>3147.4782811407158</v>
          </cell>
        </row>
        <row r="360">
          <cell r="B360" t="str">
            <v>Total depreciation expense</v>
          </cell>
          <cell r="G360">
            <v>53731.824809999998</v>
          </cell>
          <cell r="H360">
            <v>62753.100851380754</v>
          </cell>
          <cell r="I360">
            <v>64776.384236700054</v>
          </cell>
          <cell r="J360">
            <v>66798.19324159986</v>
          </cell>
          <cell r="K360">
            <v>68899.968436976385</v>
          </cell>
          <cell r="L360">
            <v>71001.743632352911</v>
          </cell>
          <cell r="N360" t="str">
            <v>Total depreciation expense</v>
          </cell>
          <cell r="R360">
            <v>0</v>
          </cell>
          <cell r="S360">
            <v>16310.704880000001</v>
          </cell>
          <cell r="T360">
            <v>18321.151612152418</v>
          </cell>
          <cell r="U360">
            <v>19054.348524086105</v>
          </cell>
          <cell r="V360">
            <v>19470.912938125708</v>
          </cell>
          <cell r="W360">
            <v>19846.261582575778</v>
          </cell>
          <cell r="X360">
            <v>20221.610227025849</v>
          </cell>
        </row>
        <row r="361">
          <cell r="B361" t="str">
            <v>Retirements</v>
          </cell>
          <cell r="N361" t="str">
            <v>Retirements</v>
          </cell>
        </row>
        <row r="362">
          <cell r="B362" t="str">
            <v>Pipeline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N362" t="str">
            <v>Pipeline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</row>
        <row r="363">
          <cell r="B363" t="str">
            <v>Distribution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N363" t="str">
            <v>Distribution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</row>
        <row r="364">
          <cell r="B364" t="str">
            <v>Gathering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N364" t="str">
            <v>Gathering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</row>
        <row r="365">
          <cell r="B365" t="str">
            <v>Underground storage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N365" t="str">
            <v>Underground storage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</row>
        <row r="366">
          <cell r="B366" t="str">
            <v>General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N366" t="str">
            <v>General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</row>
        <row r="367">
          <cell r="B367" t="str">
            <v>Total retirements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N367" t="str">
            <v>Total retirements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B368" t="str">
            <v>Other recoveries and removal costs, net</v>
          </cell>
          <cell r="N368" t="str">
            <v>Other recoveries and removal costs, net</v>
          </cell>
        </row>
        <row r="369">
          <cell r="B369" t="str">
            <v>Pipeline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N369" t="str">
            <v>Pipeline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</row>
        <row r="370">
          <cell r="B370" t="str">
            <v>Distribution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N370" t="str">
            <v>Distribution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</row>
        <row r="371">
          <cell r="B371" t="str">
            <v>Gathering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N371" t="str">
            <v>Gathering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 t="str">
            <v>Underground storage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N372" t="str">
            <v>Underground storage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 t="str">
            <v>General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N373" t="str">
            <v>General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 t="str">
            <v>Total oth rec. and removal costs, nets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N374" t="str">
            <v>Total oth rec. and removal costs, nets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B375" t="str">
            <v>Accumulated Depreciation (Ending)</v>
          </cell>
          <cell r="N375" t="str">
            <v>Accumulated Depreciation (Ending)</v>
          </cell>
        </row>
        <row r="376">
          <cell r="B376" t="str">
            <v>Pipeline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N376" t="str">
            <v>Pipeline</v>
          </cell>
          <cell r="R376">
            <v>271208</v>
          </cell>
          <cell r="S376">
            <v>278053</v>
          </cell>
          <cell r="T376">
            <v>289136.04504389234</v>
          </cell>
          <cell r="U376">
            <v>300952.26655003481</v>
          </cell>
          <cell r="V376">
            <v>313185.05247021688</v>
          </cell>
          <cell r="W376">
            <v>325793.18703484902</v>
          </cell>
          <cell r="X376">
            <v>338776.67024393124</v>
          </cell>
        </row>
        <row r="377">
          <cell r="B377" t="str">
            <v>Distribution</v>
          </cell>
          <cell r="G377">
            <v>558910</v>
          </cell>
          <cell r="H377">
            <v>616737.5535510988</v>
          </cell>
          <cell r="I377">
            <v>676562.80793337955</v>
          </cell>
          <cell r="J377">
            <v>738384.30921610631</v>
          </cell>
          <cell r="K377">
            <v>802282.02358975587</v>
          </cell>
          <cell r="L377">
            <v>868255.95105432812</v>
          </cell>
          <cell r="N377" t="str">
            <v>Distribution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</row>
        <row r="378">
          <cell r="B378" t="str">
            <v>Gathering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N378" t="str">
            <v>Gathering</v>
          </cell>
          <cell r="R378">
            <v>3104</v>
          </cell>
          <cell r="S378">
            <v>3686</v>
          </cell>
          <cell r="T378">
            <v>6005.0717622844531</v>
          </cell>
          <cell r="U378">
            <v>8324.1435245689063</v>
          </cell>
          <cell r="V378">
            <v>10643.215286853359</v>
          </cell>
          <cell r="W378">
            <v>12962.287049137813</v>
          </cell>
          <cell r="X378">
            <v>15281.358811422266</v>
          </cell>
        </row>
        <row r="379">
          <cell r="B379" t="str">
            <v>Underground storage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N379" t="str">
            <v>Underground storage</v>
          </cell>
          <cell r="R379">
            <v>28516</v>
          </cell>
          <cell r="S379">
            <v>30204</v>
          </cell>
          <cell r="T379">
            <v>31975.576974518459</v>
          </cell>
          <cell r="U379">
            <v>33747.153949036918</v>
          </cell>
          <cell r="V379">
            <v>35518.730923555377</v>
          </cell>
          <cell r="W379">
            <v>37290.307898073836</v>
          </cell>
          <cell r="X379">
            <v>39061.884872592294</v>
          </cell>
        </row>
        <row r="380">
          <cell r="B380" t="str">
            <v>General</v>
          </cell>
          <cell r="G380">
            <v>64142</v>
          </cell>
          <cell r="H380">
            <v>69067.547300281934</v>
          </cell>
          <cell r="I380">
            <v>74018.677154701218</v>
          </cell>
          <cell r="J380">
            <v>78995.36911357427</v>
          </cell>
          <cell r="K380">
            <v>83997.623176901106</v>
          </cell>
          <cell r="L380">
            <v>89025.439344681727</v>
          </cell>
          <cell r="N380" t="str">
            <v>General</v>
          </cell>
          <cell r="R380">
            <v>25969</v>
          </cell>
          <cell r="S380">
            <v>28602.491000000002</v>
          </cell>
          <cell r="T380">
            <v>31749.948831457157</v>
          </cell>
          <cell r="U380">
            <v>34897.42711259787</v>
          </cell>
          <cell r="V380">
            <v>38044.905393738583</v>
          </cell>
          <cell r="W380">
            <v>41192.383674879296</v>
          </cell>
          <cell r="X380">
            <v>44339.86195602001</v>
          </cell>
        </row>
        <row r="381">
          <cell r="B381" t="str">
            <v>Accumulated depreciation, ending</v>
          </cell>
          <cell r="G381">
            <v>623052</v>
          </cell>
          <cell r="H381">
            <v>685805.10085138073</v>
          </cell>
          <cell r="I381">
            <v>750581.48508808075</v>
          </cell>
          <cell r="J381">
            <v>817379.67832968058</v>
          </cell>
          <cell r="K381">
            <v>886279.64676665701</v>
          </cell>
          <cell r="L381">
            <v>957281.3903990098</v>
          </cell>
          <cell r="N381" t="str">
            <v>Accumulated depreciation, ending</v>
          </cell>
          <cell r="R381">
            <v>328797</v>
          </cell>
          <cell r="S381">
            <v>340545.49099999998</v>
          </cell>
          <cell r="T381">
            <v>358866.64261215244</v>
          </cell>
          <cell r="U381">
            <v>377920.9911362385</v>
          </cell>
          <cell r="V381">
            <v>397391.90407436423</v>
          </cell>
          <cell r="W381">
            <v>417238.16565693996</v>
          </cell>
          <cell r="X381">
            <v>437459.77588396578</v>
          </cell>
        </row>
        <row r="383">
          <cell r="B383" t="str">
            <v>TXU GAS DISTRIBUTION</v>
          </cell>
          <cell r="L383" t="str">
            <v>Base Case</v>
          </cell>
          <cell r="N383" t="str">
            <v>TXU GAS PIPELINE</v>
          </cell>
          <cell r="X383" t="str">
            <v>Base Case</v>
          </cell>
        </row>
        <row r="384">
          <cell r="B384" t="str">
            <v>SUPPLEMENT - PROPERTY</v>
          </cell>
          <cell r="L384" t="str">
            <v>DRAFT - CONFIDENTIAL</v>
          </cell>
          <cell r="N384" t="str">
            <v>SUPPLEMENT - PROPERTY</v>
          </cell>
          <cell r="X384" t="str">
            <v>DRAFT - CONFIDENTIAL</v>
          </cell>
        </row>
        <row r="385">
          <cell r="B385" t="str">
            <v>(Dollar amounts in thousands)</v>
          </cell>
          <cell r="N385" t="str">
            <v>(Dollar amounts in thousands)</v>
          </cell>
        </row>
        <row r="386">
          <cell r="G386">
            <v>2003</v>
          </cell>
          <cell r="H386">
            <v>2004</v>
          </cell>
          <cell r="I386">
            <v>2005</v>
          </cell>
          <cell r="J386">
            <v>2006</v>
          </cell>
          <cell r="K386">
            <v>2007</v>
          </cell>
          <cell r="L386">
            <v>2008</v>
          </cell>
          <cell r="R386">
            <v>2002</v>
          </cell>
          <cell r="S386">
            <v>2003</v>
          </cell>
          <cell r="T386">
            <v>2004</v>
          </cell>
          <cell r="U386">
            <v>2005</v>
          </cell>
          <cell r="V386">
            <v>2006</v>
          </cell>
          <cell r="W386">
            <v>2007</v>
          </cell>
          <cell r="X386">
            <v>2008</v>
          </cell>
        </row>
        <row r="387">
          <cell r="B387" t="str">
            <v>Capital Expenditures:</v>
          </cell>
          <cell r="N387" t="str">
            <v>Capital Expenditures:</v>
          </cell>
        </row>
        <row r="388">
          <cell r="B388" t="str">
            <v>Pipeline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N388" t="str">
            <v>Pipeline</v>
          </cell>
          <cell r="S388">
            <v>31960</v>
          </cell>
          <cell r="T388">
            <v>57500</v>
          </cell>
          <cell r="U388">
            <v>25000</v>
          </cell>
          <cell r="V388">
            <v>20000</v>
          </cell>
          <cell r="W388">
            <v>20000</v>
          </cell>
          <cell r="X388">
            <v>20000</v>
          </cell>
        </row>
        <row r="389">
          <cell r="B389" t="str">
            <v>Distribution</v>
          </cell>
          <cell r="G389">
            <v>81303</v>
          </cell>
          <cell r="H389">
            <v>60500</v>
          </cell>
          <cell r="I389">
            <v>54500</v>
          </cell>
          <cell r="J389">
            <v>59500</v>
          </cell>
          <cell r="K389">
            <v>59500</v>
          </cell>
          <cell r="L389">
            <v>59500</v>
          </cell>
          <cell r="N389" t="str">
            <v>Distribution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B390" t="str">
            <v>Gathering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N390" t="str">
            <v>Gathering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 t="str">
            <v>Underground storage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N391" t="str">
            <v>Underground storage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B392" t="str">
            <v>General</v>
          </cell>
          <cell r="G392">
            <v>1000</v>
          </cell>
          <cell r="H392">
            <v>500</v>
          </cell>
          <cell r="I392">
            <v>500</v>
          </cell>
          <cell r="J392">
            <v>500</v>
          </cell>
          <cell r="K392">
            <v>500</v>
          </cell>
          <cell r="L392">
            <v>500</v>
          </cell>
          <cell r="N392" t="str">
            <v>General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B393" t="str">
            <v>Sub-total, additions at cost</v>
          </cell>
          <cell r="G393">
            <v>82303</v>
          </cell>
          <cell r="H393">
            <v>61000</v>
          </cell>
          <cell r="I393">
            <v>55000</v>
          </cell>
          <cell r="J393">
            <v>60000</v>
          </cell>
          <cell r="K393">
            <v>60000</v>
          </cell>
          <cell r="L393">
            <v>60000</v>
          </cell>
          <cell r="N393" t="str">
            <v>Sub-total, additions at cost</v>
          </cell>
          <cell r="R393">
            <v>0</v>
          </cell>
          <cell r="S393">
            <v>31960</v>
          </cell>
          <cell r="T393">
            <v>57500</v>
          </cell>
          <cell r="U393">
            <v>25000</v>
          </cell>
          <cell r="V393">
            <v>20000</v>
          </cell>
          <cell r="W393">
            <v>20000</v>
          </cell>
          <cell r="X393">
            <v>20000</v>
          </cell>
        </row>
        <row r="394">
          <cell r="B394" t="str">
            <v>AFUDC:</v>
          </cell>
          <cell r="N394" t="str">
            <v>AFUDC:</v>
          </cell>
        </row>
        <row r="395">
          <cell r="B395" t="str">
            <v>AFUDC - Equity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 t="str">
            <v>AFUDC - Equity</v>
          </cell>
          <cell r="R395">
            <v>92.431740000000005</v>
          </cell>
          <cell r="S395">
            <v>418.75504000000001</v>
          </cell>
          <cell r="T395">
            <v>435.01049999999998</v>
          </cell>
          <cell r="U395">
            <v>435.01050000000015</v>
          </cell>
          <cell r="V395">
            <v>435.01050000000015</v>
          </cell>
          <cell r="W395">
            <v>435.01050000000015</v>
          </cell>
          <cell r="X395">
            <v>435.01050000000015</v>
          </cell>
        </row>
        <row r="396">
          <cell r="B396" t="str">
            <v>AFUDC - Debt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N396" t="str">
            <v>AFUDC - Debt</v>
          </cell>
          <cell r="R396">
            <v>216.32423</v>
          </cell>
          <cell r="S396">
            <v>424.1927</v>
          </cell>
          <cell r="T396">
            <v>435.01049999999998</v>
          </cell>
          <cell r="U396">
            <v>435.01050000000015</v>
          </cell>
          <cell r="V396">
            <v>435.01050000000015</v>
          </cell>
          <cell r="W396">
            <v>435.01050000000015</v>
          </cell>
          <cell r="X396">
            <v>435.01050000000015</v>
          </cell>
        </row>
        <row r="397">
          <cell r="B397" t="str">
            <v>Sub-total, AFUDC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N397" t="str">
            <v>Sub-total, AFUDC</v>
          </cell>
          <cell r="R397">
            <v>308.75596999999999</v>
          </cell>
          <cell r="S397">
            <v>842.94774000000007</v>
          </cell>
          <cell r="T397">
            <v>870.02099999999996</v>
          </cell>
          <cell r="U397">
            <v>870.0210000000003</v>
          </cell>
          <cell r="V397">
            <v>870.0210000000003</v>
          </cell>
          <cell r="W397">
            <v>870.0210000000003</v>
          </cell>
          <cell r="X397">
            <v>870.0210000000003</v>
          </cell>
        </row>
        <row r="398">
          <cell r="B398" t="str">
            <v>Capital Expenditures</v>
          </cell>
          <cell r="G398">
            <v>82303</v>
          </cell>
          <cell r="H398">
            <v>61000</v>
          </cell>
          <cell r="I398">
            <v>55000</v>
          </cell>
          <cell r="J398">
            <v>60000</v>
          </cell>
          <cell r="K398">
            <v>60000</v>
          </cell>
          <cell r="L398">
            <v>60000</v>
          </cell>
          <cell r="N398" t="str">
            <v>Capital Expenditures</v>
          </cell>
          <cell r="R398">
            <v>308.75596999999999</v>
          </cell>
          <cell r="S398">
            <v>32802.947740000003</v>
          </cell>
          <cell r="T398">
            <v>58370.021000000001</v>
          </cell>
          <cell r="U398">
            <v>25870.021000000001</v>
          </cell>
          <cell r="V398">
            <v>20870.021000000001</v>
          </cell>
          <cell r="W398">
            <v>20870.021000000001</v>
          </cell>
          <cell r="X398">
            <v>20870.021000000001</v>
          </cell>
        </row>
        <row r="399">
          <cell r="B399" t="str">
            <v>Construction Work in Progress:</v>
          </cell>
          <cell r="N399" t="str">
            <v>Construction Work in Progress:</v>
          </cell>
        </row>
        <row r="400">
          <cell r="B400" t="str">
            <v>Beginning CWIP Balance</v>
          </cell>
          <cell r="H400">
            <v>27376</v>
          </cell>
          <cell r="I400">
            <v>27376</v>
          </cell>
          <cell r="J400">
            <v>27376</v>
          </cell>
          <cell r="K400">
            <v>27376</v>
          </cell>
          <cell r="L400">
            <v>27376</v>
          </cell>
          <cell r="N400" t="str">
            <v>Beginning CWIP Balance</v>
          </cell>
          <cell r="R400">
            <v>14827</v>
          </cell>
          <cell r="S400">
            <v>15922</v>
          </cell>
          <cell r="T400">
            <v>18913.5</v>
          </cell>
          <cell r="U400">
            <v>18913.5</v>
          </cell>
          <cell r="V400">
            <v>18913.5</v>
          </cell>
          <cell r="W400">
            <v>18913.5</v>
          </cell>
          <cell r="X400">
            <v>18913.5</v>
          </cell>
        </row>
        <row r="401">
          <cell r="B401" t="str">
            <v>Additions to CWIP</v>
          </cell>
          <cell r="G401">
            <v>82303</v>
          </cell>
          <cell r="H401">
            <v>61000</v>
          </cell>
          <cell r="I401">
            <v>55000</v>
          </cell>
          <cell r="J401">
            <v>60000</v>
          </cell>
          <cell r="K401">
            <v>60000</v>
          </cell>
          <cell r="L401">
            <v>60000</v>
          </cell>
          <cell r="N401" t="str">
            <v>Additions to CWIP</v>
          </cell>
          <cell r="S401">
            <v>32802.947740000003</v>
          </cell>
          <cell r="T401">
            <v>58370.021000000001</v>
          </cell>
          <cell r="U401">
            <v>25870.021000000001</v>
          </cell>
          <cell r="V401">
            <v>20870.021000000001</v>
          </cell>
          <cell r="W401">
            <v>20870.021000000001</v>
          </cell>
          <cell r="X401">
            <v>20870.021000000001</v>
          </cell>
        </row>
        <row r="402">
          <cell r="B402" t="str">
            <v>Transfers to Plant in Service</v>
          </cell>
          <cell r="H402">
            <v>-61000</v>
          </cell>
          <cell r="I402">
            <v>-55000</v>
          </cell>
          <cell r="J402">
            <v>-60000</v>
          </cell>
          <cell r="K402">
            <v>-60000</v>
          </cell>
          <cell r="L402">
            <v>-60000</v>
          </cell>
          <cell r="N402" t="str">
            <v>Transfers to Plant in Service</v>
          </cell>
          <cell r="T402">
            <v>-58370.021000000001</v>
          </cell>
          <cell r="U402">
            <v>-25870.021000000001</v>
          </cell>
          <cell r="V402">
            <v>-20870.021000000001</v>
          </cell>
          <cell r="W402">
            <v>-20870.021000000001</v>
          </cell>
          <cell r="X402">
            <v>-20870.021000000001</v>
          </cell>
        </row>
        <row r="403">
          <cell r="B403" t="str">
            <v>Ending CWIP Balance</v>
          </cell>
          <cell r="G403">
            <v>27376</v>
          </cell>
          <cell r="H403">
            <v>27376</v>
          </cell>
          <cell r="I403">
            <v>27376</v>
          </cell>
          <cell r="J403">
            <v>27376</v>
          </cell>
          <cell r="K403">
            <v>27376</v>
          </cell>
          <cell r="L403">
            <v>27376</v>
          </cell>
          <cell r="N403" t="str">
            <v>Ending CWIP Balance</v>
          </cell>
          <cell r="R403">
            <v>15922</v>
          </cell>
          <cell r="S403">
            <v>18913.5</v>
          </cell>
          <cell r="T403">
            <v>18913.5</v>
          </cell>
          <cell r="U403">
            <v>18913.5</v>
          </cell>
          <cell r="V403">
            <v>18913.5</v>
          </cell>
          <cell r="W403">
            <v>18913.5</v>
          </cell>
          <cell r="X403">
            <v>18913.5</v>
          </cell>
        </row>
        <row r="405">
          <cell r="B405" t="str">
            <v>Plant Held for Future Use:</v>
          </cell>
          <cell r="N405" t="str">
            <v>Plant Held for Future Use:</v>
          </cell>
        </row>
        <row r="406">
          <cell r="B406" t="str">
            <v>Beginning PHFU Balance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N406" t="str">
            <v>Beginning PHFU Balance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B407" t="str">
            <v>Additions to PHFU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N407" t="str">
            <v>Additions to PHFU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</row>
        <row r="408">
          <cell r="B408" t="str">
            <v>Transfers to Plant in Service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N408" t="str">
            <v>Transfers to Plant in Service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</row>
        <row r="409">
          <cell r="B409" t="str">
            <v>Ending PHFU Balance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N409" t="str">
            <v>Ending PHFU Balance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1">
          <cell r="B411" t="str">
            <v>TXU GAS DISTRIBUTION</v>
          </cell>
          <cell r="L411" t="str">
            <v>Base Case</v>
          </cell>
        </row>
        <row r="412">
          <cell r="B412" t="str">
            <v>SUPPLEMENTAL CALCULATIONS</v>
          </cell>
          <cell r="L412" t="str">
            <v>DRAFT - CONFIDENTIAL</v>
          </cell>
        </row>
        <row r="413">
          <cell r="B413" t="str">
            <v>(Dollar amounts in thousands)</v>
          </cell>
        </row>
        <row r="414">
          <cell r="F414">
            <v>2002</v>
          </cell>
          <cell r="G414">
            <v>2003</v>
          </cell>
          <cell r="H414">
            <v>2004</v>
          </cell>
          <cell r="I414">
            <v>2005</v>
          </cell>
          <cell r="J414">
            <v>2006</v>
          </cell>
          <cell r="K414">
            <v>2007</v>
          </cell>
          <cell r="L414">
            <v>2008</v>
          </cell>
        </row>
        <row r="415">
          <cell r="B415" t="str">
            <v>DEPRECIATION AND OTHER AMORTIZATION:</v>
          </cell>
        </row>
        <row r="416">
          <cell r="B416" t="str">
            <v>Depreciation and amortization of plant in service</v>
          </cell>
          <cell r="F416">
            <v>0</v>
          </cell>
          <cell r="G416">
            <v>53731.824809999998</v>
          </cell>
          <cell r="H416">
            <v>62753.100851380754</v>
          </cell>
          <cell r="I416">
            <v>64776.384236700054</v>
          </cell>
          <cell r="J416">
            <v>66798.19324159986</v>
          </cell>
          <cell r="K416">
            <v>68899.968436976385</v>
          </cell>
          <cell r="L416">
            <v>71001.743632352911</v>
          </cell>
        </row>
        <row r="417">
          <cell r="B417" t="str">
            <v>D&amp;A charged to nonoperating D&amp;A</v>
          </cell>
          <cell r="H417">
            <v>-750</v>
          </cell>
          <cell r="I417">
            <v>-750</v>
          </cell>
          <cell r="J417">
            <v>-750</v>
          </cell>
          <cell r="K417">
            <v>-750</v>
          </cell>
          <cell r="L417">
            <v>-750</v>
          </cell>
        </row>
        <row r="418">
          <cell r="B418" t="str">
            <v>Amortization of regulatory assets (poly1)</v>
          </cell>
          <cell r="F418">
            <v>127.15661</v>
          </cell>
          <cell r="G418">
            <v>2371.19823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 t="str">
            <v>Other amortization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 t="str">
            <v>Depreciation and other amortization</v>
          </cell>
          <cell r="F420">
            <v>127.15661</v>
          </cell>
          <cell r="G420">
            <v>56103.02304</v>
          </cell>
          <cell r="H420">
            <v>62003.100851380754</v>
          </cell>
          <cell r="I420">
            <v>64026.384236700054</v>
          </cell>
          <cell r="J420">
            <v>66048.19324159986</v>
          </cell>
          <cell r="K420">
            <v>68149.968436976385</v>
          </cell>
          <cell r="L420">
            <v>70251.743632352911</v>
          </cell>
        </row>
        <row r="421">
          <cell r="B421" t="str">
            <v>Reg Assets</v>
          </cell>
          <cell r="H421">
            <v>7483</v>
          </cell>
          <cell r="I421">
            <v>7483</v>
          </cell>
          <cell r="J421">
            <v>7483</v>
          </cell>
          <cell r="K421">
            <v>1112</v>
          </cell>
          <cell r="L421">
            <v>1112</v>
          </cell>
        </row>
        <row r="422">
          <cell r="B422" t="str">
            <v>Non-operating depreciation and amortization (property)</v>
          </cell>
          <cell r="F422">
            <v>761.56218000000001</v>
          </cell>
          <cell r="H422">
            <v>750</v>
          </cell>
          <cell r="I422">
            <v>750</v>
          </cell>
          <cell r="J422">
            <v>750</v>
          </cell>
          <cell r="K422">
            <v>750</v>
          </cell>
          <cell r="L422">
            <v>750</v>
          </cell>
        </row>
        <row r="423">
          <cell r="B423" t="str">
            <v>Non-operating depreciation and amortization</v>
          </cell>
          <cell r="F423">
            <v>761.56218000000001</v>
          </cell>
          <cell r="G423">
            <v>0</v>
          </cell>
          <cell r="H423">
            <v>8233</v>
          </cell>
          <cell r="I423">
            <v>8233</v>
          </cell>
          <cell r="J423">
            <v>8233</v>
          </cell>
          <cell r="K423">
            <v>1862</v>
          </cell>
          <cell r="L423">
            <v>1862</v>
          </cell>
        </row>
        <row r="425">
          <cell r="H425">
            <v>2004</v>
          </cell>
          <cell r="I425">
            <v>2005</v>
          </cell>
          <cell r="J425">
            <v>2006</v>
          </cell>
          <cell r="K425">
            <v>2007</v>
          </cell>
          <cell r="L425">
            <v>2008</v>
          </cell>
        </row>
        <row r="426">
          <cell r="B426" t="str">
            <v>FEDERAL INCOME TAX CALCULATIONS:</v>
          </cell>
        </row>
        <row r="427">
          <cell r="B427" t="str">
            <v>Earnings before taxes</v>
          </cell>
          <cell r="H427">
            <v>37599.742485347087</v>
          </cell>
          <cell r="I427">
            <v>58117.069304302335</v>
          </cell>
          <cell r="J427">
            <v>61642.423162677442</v>
          </cell>
          <cell r="K427">
            <v>64120.001051549072</v>
          </cell>
          <cell r="L427">
            <v>67128.396958466124</v>
          </cell>
        </row>
        <row r="428">
          <cell r="B428" t="str">
            <v>Add: Book depreciation and amortization</v>
          </cell>
          <cell r="H428">
            <v>62003.100851380754</v>
          </cell>
          <cell r="I428">
            <v>64026.384236700054</v>
          </cell>
          <cell r="J428">
            <v>66048.19324159986</v>
          </cell>
          <cell r="K428">
            <v>68149.968436976385</v>
          </cell>
          <cell r="L428">
            <v>70251.743632352911</v>
          </cell>
        </row>
        <row r="429">
          <cell r="B429" t="str">
            <v>Add: Normalized additions</v>
          </cell>
          <cell r="H429">
            <v>50500</v>
          </cell>
          <cell r="I429">
            <v>50500</v>
          </cell>
          <cell r="J429">
            <v>50500</v>
          </cell>
          <cell r="K429">
            <v>50500</v>
          </cell>
          <cell r="L429">
            <v>50500</v>
          </cell>
        </row>
        <row r="430">
          <cell r="B430" t="str">
            <v>Add: Non-normalized additions</v>
          </cell>
          <cell r="H430">
            <v>460</v>
          </cell>
          <cell r="I430">
            <v>460</v>
          </cell>
          <cell r="J430">
            <v>460</v>
          </cell>
          <cell r="K430">
            <v>460</v>
          </cell>
          <cell r="L430">
            <v>460</v>
          </cell>
        </row>
        <row r="431">
          <cell r="B431" t="str">
            <v>Less: Tax depreciation (existing assets)</v>
          </cell>
          <cell r="H431">
            <v>-57485.877099999998</v>
          </cell>
          <cell r="I431">
            <v>-52256.456439999994</v>
          </cell>
          <cell r="J431">
            <v>-50201.024359999996</v>
          </cell>
          <cell r="K431">
            <v>-48024.363020000004</v>
          </cell>
          <cell r="L431">
            <v>-45736.817889999998</v>
          </cell>
        </row>
        <row r="432">
          <cell r="B432" t="str">
            <v>Less: Tax depreciation (new assets)</v>
          </cell>
          <cell r="H432">
            <v>-31643.75</v>
          </cell>
          <cell r="I432">
            <v>-4264.21875</v>
          </cell>
          <cell r="J432">
            <v>-8256.90234375</v>
          </cell>
          <cell r="K432">
            <v>-12137.63466796875</v>
          </cell>
          <cell r="L432">
            <v>-15727.312067871095</v>
          </cell>
        </row>
        <row r="433">
          <cell r="B433" t="str">
            <v>Less: Debt issue costs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 t="str">
            <v>Less: Expenditures on intangibles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 t="str">
            <v>Less: Normalized reductions</v>
          </cell>
          <cell r="H435">
            <v>-21800</v>
          </cell>
          <cell r="I435">
            <v>-21800</v>
          </cell>
          <cell r="J435">
            <v>-21800</v>
          </cell>
          <cell r="K435">
            <v>-21800</v>
          </cell>
          <cell r="L435">
            <v>-21800</v>
          </cell>
        </row>
        <row r="436">
          <cell r="B436" t="str">
            <v>Less: Non-normalized reductions</v>
          </cell>
          <cell r="H436">
            <v>-2700</v>
          </cell>
          <cell r="I436">
            <v>-2700</v>
          </cell>
          <cell r="J436">
            <v>-2700</v>
          </cell>
          <cell r="K436">
            <v>-2700</v>
          </cell>
          <cell r="L436">
            <v>-2700</v>
          </cell>
        </row>
        <row r="437">
          <cell r="B437" t="str">
            <v>Taxable Income Before NOL</v>
          </cell>
          <cell r="H437">
            <v>36933.216236727851</v>
          </cell>
          <cell r="I437">
            <v>92082.778351002387</v>
          </cell>
          <cell r="J437">
            <v>95692.689700527306</v>
          </cell>
          <cell r="K437">
            <v>98567.971800556727</v>
          </cell>
          <cell r="L437">
            <v>102376.01063294793</v>
          </cell>
        </row>
        <row r="439">
          <cell r="B439" t="str">
            <v>Current FIT</v>
          </cell>
          <cell r="H439">
            <v>12926.625682854747</v>
          </cell>
          <cell r="I439">
            <v>32228.972422850835</v>
          </cell>
          <cell r="J439">
            <v>33492.441395184556</v>
          </cell>
          <cell r="K439">
            <v>34498.790130194851</v>
          </cell>
          <cell r="L439">
            <v>35831.60372153177</v>
          </cell>
        </row>
        <row r="440">
          <cell r="B440" t="str">
            <v>Deferred FIT</v>
          </cell>
          <cell r="H440">
            <v>233.28418701673399</v>
          </cell>
          <cell r="I440">
            <v>-11887.99816634502</v>
          </cell>
          <cell r="J440">
            <v>-11917.593288247452</v>
          </cell>
          <cell r="K440">
            <v>-12056.789762152679</v>
          </cell>
          <cell r="L440">
            <v>-12336.664786068628</v>
          </cell>
        </row>
        <row r="441">
          <cell r="B441" t="str">
            <v>Net Income tax expense (benefit) @ 35%</v>
          </cell>
          <cell r="H441">
            <v>13159.909869871481</v>
          </cell>
          <cell r="I441">
            <v>20340.974256505815</v>
          </cell>
          <cell r="J441">
            <v>21574.848106937105</v>
          </cell>
          <cell r="K441">
            <v>22442.000368042172</v>
          </cell>
          <cell r="L441">
            <v>23494.938935463142</v>
          </cell>
        </row>
        <row r="442">
          <cell r="B442" t="str">
            <v>Investment tax credits</v>
          </cell>
          <cell r="H442">
            <v>-133.19999999999999</v>
          </cell>
          <cell r="I442">
            <v>-133.19999999999999</v>
          </cell>
          <cell r="J442">
            <v>-133.19999999999999</v>
          </cell>
          <cell r="K442">
            <v>-133.19999999999999</v>
          </cell>
          <cell r="L442">
            <v>-133.19999999999999</v>
          </cell>
        </row>
        <row r="443">
          <cell r="B443" t="str">
            <v>Net income tax expense (benefit)</v>
          </cell>
          <cell r="H443">
            <v>13026.70986987148</v>
          </cell>
          <cell r="I443">
            <v>20207.774256505814</v>
          </cell>
          <cell r="J443">
            <v>21441.648106937104</v>
          </cell>
          <cell r="K443">
            <v>22308.800368042172</v>
          </cell>
          <cell r="L443">
            <v>23361.738935463141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Q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20">
          <cell r="B20" t="str">
            <v>Tot Utility</v>
          </cell>
          <cell r="O20" t="str">
            <v>SSU</v>
          </cell>
          <cell r="AB20" t="str">
            <v>West Texas</v>
          </cell>
          <cell r="AO20" t="str">
            <v>ColKans</v>
          </cell>
          <cell r="BB20" t="str">
            <v>Louisiana</v>
          </cell>
          <cell r="BO20" t="str">
            <v>MVG</v>
          </cell>
          <cell r="CB20" t="str">
            <v>MidStates</v>
          </cell>
          <cell r="CO20" t="str">
            <v>Kentucky</v>
          </cell>
          <cell r="DB20" t="str">
            <v>Non-Utility</v>
          </cell>
          <cell r="DO20" t="str">
            <v>Mid-Tex</v>
          </cell>
        </row>
        <row r="21">
          <cell r="B21" t="str">
            <v>2006 FINAL Budget</v>
          </cell>
          <cell r="C21" t="str">
            <v>Oct FY2005</v>
          </cell>
          <cell r="D21" t="str">
            <v>Nov FY2005</v>
          </cell>
          <cell r="E21" t="str">
            <v>Dec FY2005</v>
          </cell>
          <cell r="F21" t="str">
            <v>Jan FY2006</v>
          </cell>
          <cell r="G21" t="str">
            <v>Feb FY2006</v>
          </cell>
          <cell r="H21" t="str">
            <v>Mar FY2006</v>
          </cell>
          <cell r="I21" t="str">
            <v>Apr FY2006</v>
          </cell>
          <cell r="J21" t="str">
            <v>May FY2006</v>
          </cell>
          <cell r="K21" t="str">
            <v>Jun FY2006</v>
          </cell>
          <cell r="L21" t="str">
            <v>Jul FY2006</v>
          </cell>
          <cell r="M21" t="str">
            <v>Aug FY2006</v>
          </cell>
          <cell r="N21" t="str">
            <v>Sep FY2006</v>
          </cell>
          <cell r="O21" t="str">
            <v>2006 FINAL Budget</v>
          </cell>
          <cell r="P21" t="str">
            <v>Oct FY2005</v>
          </cell>
          <cell r="Q21" t="str">
            <v>Nov FY2005</v>
          </cell>
          <cell r="R21" t="str">
            <v>Dec FY2005</v>
          </cell>
          <cell r="S21" t="str">
            <v>Jan FY2006</v>
          </cell>
          <cell r="T21" t="str">
            <v>Feb FY2006</v>
          </cell>
          <cell r="U21" t="str">
            <v>Mar FY2006</v>
          </cell>
          <cell r="V21" t="str">
            <v>Apr FY2006</v>
          </cell>
          <cell r="W21" t="str">
            <v>May FY2006</v>
          </cell>
          <cell r="X21" t="str">
            <v>Jun FY2006</v>
          </cell>
          <cell r="Y21" t="str">
            <v>Jul FY2006</v>
          </cell>
          <cell r="Z21" t="str">
            <v>Aug FY2006</v>
          </cell>
          <cell r="AA21" t="str">
            <v>Sep FY2006</v>
          </cell>
          <cell r="AB21" t="str">
            <v>2006 FINAL Budget</v>
          </cell>
          <cell r="AC21" t="str">
            <v>Oct FY2005</v>
          </cell>
          <cell r="AD21" t="str">
            <v>Nov FY2005</v>
          </cell>
          <cell r="AE21" t="str">
            <v>Dec FY2005</v>
          </cell>
          <cell r="AF21" t="str">
            <v>Jan FY2006</v>
          </cell>
          <cell r="AG21" t="str">
            <v>Feb FY2006</v>
          </cell>
          <cell r="AH21" t="str">
            <v>Mar FY2006</v>
          </cell>
          <cell r="AI21" t="str">
            <v>Apr FY2006</v>
          </cell>
          <cell r="AJ21" t="str">
            <v>May FY2006</v>
          </cell>
          <cell r="AK21" t="str">
            <v>Jun FY2006</v>
          </cell>
          <cell r="AL21" t="str">
            <v>Jul FY2006</v>
          </cell>
          <cell r="AM21" t="str">
            <v>Aug FY2006</v>
          </cell>
          <cell r="AN21" t="str">
            <v>Sep FY2006</v>
          </cell>
          <cell r="AO21" t="str">
            <v>2006 FINAL Budget</v>
          </cell>
          <cell r="AP21" t="str">
            <v>Oct FY2005</v>
          </cell>
          <cell r="AQ21" t="str">
            <v>Nov FY2005</v>
          </cell>
          <cell r="AR21" t="str">
            <v>Dec FY2005</v>
          </cell>
          <cell r="AS21" t="str">
            <v>Jan FY2006</v>
          </cell>
          <cell r="AT21" t="str">
            <v>Feb FY2006</v>
          </cell>
          <cell r="AU21" t="str">
            <v>Mar FY2006</v>
          </cell>
          <cell r="AV21" t="str">
            <v>Apr FY2006</v>
          </cell>
          <cell r="AW21" t="str">
            <v>May FY2006</v>
          </cell>
          <cell r="AX21" t="str">
            <v>Jun FY2006</v>
          </cell>
          <cell r="AY21" t="str">
            <v>Jul FY2006</v>
          </cell>
          <cell r="AZ21" t="str">
            <v>Aug FY2006</v>
          </cell>
          <cell r="BA21" t="str">
            <v>Sep FY2006</v>
          </cell>
          <cell r="BB21" t="str">
            <v>2006 FINAL Budget</v>
          </cell>
          <cell r="BC21" t="str">
            <v>Oct FY2005</v>
          </cell>
          <cell r="BD21" t="str">
            <v>Nov FY2005</v>
          </cell>
          <cell r="BE21" t="str">
            <v>Dec FY2005</v>
          </cell>
          <cell r="BF21" t="str">
            <v>Jan FY2006</v>
          </cell>
          <cell r="BG21" t="str">
            <v>Feb FY2006</v>
          </cell>
          <cell r="BH21" t="str">
            <v>Mar FY2006</v>
          </cell>
          <cell r="BI21" t="str">
            <v>Apr FY2006</v>
          </cell>
          <cell r="BJ21" t="str">
            <v>May FY2006</v>
          </cell>
          <cell r="BK21" t="str">
            <v>Jun FY2006</v>
          </cell>
          <cell r="BL21" t="str">
            <v>Jul FY2006</v>
          </cell>
          <cell r="BM21" t="str">
            <v>Aug FY2006</v>
          </cell>
          <cell r="BN21" t="str">
            <v>Sep FY2006</v>
          </cell>
          <cell r="BO21" t="str">
            <v>2006 FINAL Budget</v>
          </cell>
          <cell r="BP21" t="str">
            <v>Oct FY2005</v>
          </cell>
          <cell r="BQ21" t="str">
            <v>Nov FY2005</v>
          </cell>
          <cell r="BR21" t="str">
            <v>Dec FY2005</v>
          </cell>
          <cell r="BS21" t="str">
            <v>Jan FY2006</v>
          </cell>
          <cell r="BT21" t="str">
            <v>Feb FY2006</v>
          </cell>
          <cell r="BU21" t="str">
            <v>Mar FY2006</v>
          </cell>
          <cell r="BV21" t="str">
            <v>Apr FY2006</v>
          </cell>
          <cell r="BW21" t="str">
            <v>May FY2006</v>
          </cell>
          <cell r="BX21" t="str">
            <v>Jun FY2006</v>
          </cell>
          <cell r="BY21" t="str">
            <v>Jul FY2006</v>
          </cell>
          <cell r="BZ21" t="str">
            <v>Aug FY2006</v>
          </cell>
          <cell r="CA21" t="str">
            <v>Sep FY2006</v>
          </cell>
          <cell r="CB21" t="str">
            <v>2006 FINAL Budget</v>
          </cell>
          <cell r="CC21" t="str">
            <v>Oct FY2005</v>
          </cell>
          <cell r="CD21" t="str">
            <v>Nov FY2005</v>
          </cell>
          <cell r="CE21" t="str">
            <v>Dec FY2005</v>
          </cell>
          <cell r="CF21" t="str">
            <v>Jan FY2006</v>
          </cell>
          <cell r="CG21" t="str">
            <v>Feb FY2006</v>
          </cell>
          <cell r="CH21" t="str">
            <v>Mar FY2006</v>
          </cell>
          <cell r="CI21" t="str">
            <v>Apr FY2006</v>
          </cell>
          <cell r="CJ21" t="str">
            <v>May FY2006</v>
          </cell>
          <cell r="CK21" t="str">
            <v>Jun FY2006</v>
          </cell>
          <cell r="CL21" t="str">
            <v>Jul FY2006</v>
          </cell>
          <cell r="CM21" t="str">
            <v>Aug FY2006</v>
          </cell>
          <cell r="CN21" t="str">
            <v>Sep FY2006</v>
          </cell>
          <cell r="CO21" t="str">
            <v>2006 FINAL Budget</v>
          </cell>
          <cell r="CP21" t="str">
            <v>Oct FY2005</v>
          </cell>
          <cell r="CQ21" t="str">
            <v>Nov FY2005</v>
          </cell>
          <cell r="CR21" t="str">
            <v>Dec FY2005</v>
          </cell>
          <cell r="CS21" t="str">
            <v>Jan FY2006</v>
          </cell>
          <cell r="CT21" t="str">
            <v>Feb FY2006</v>
          </cell>
          <cell r="CU21" t="str">
            <v>Mar FY2006</v>
          </cell>
          <cell r="CV21" t="str">
            <v>Apr FY2006</v>
          </cell>
          <cell r="CW21" t="str">
            <v>May FY2006</v>
          </cell>
          <cell r="CX21" t="str">
            <v>Jun FY2006</v>
          </cell>
          <cell r="CY21" t="str">
            <v>Jul FY2006</v>
          </cell>
          <cell r="CZ21" t="str">
            <v>Aug FY2006</v>
          </cell>
          <cell r="DA21" t="str">
            <v>Sep FY2006</v>
          </cell>
          <cell r="DB21" t="str">
            <v>2006 FINAL Budget</v>
          </cell>
          <cell r="DC21" t="str">
            <v>Oct FY2005</v>
          </cell>
          <cell r="DD21" t="str">
            <v>Nov FY2005</v>
          </cell>
          <cell r="DE21" t="str">
            <v>Dec FY2005</v>
          </cell>
          <cell r="DF21" t="str">
            <v>Jan FY2006</v>
          </cell>
          <cell r="DG21" t="str">
            <v>Feb FY2006</v>
          </cell>
          <cell r="DH21" t="str">
            <v>Mar FY2006</v>
          </cell>
          <cell r="DI21" t="str">
            <v>Apr FY2006</v>
          </cell>
          <cell r="DJ21" t="str">
            <v>May FY2006</v>
          </cell>
          <cell r="DK21" t="str">
            <v>Jun FY2006</v>
          </cell>
          <cell r="DL21" t="str">
            <v>Jul FY2006</v>
          </cell>
          <cell r="DM21" t="str">
            <v>Aug FY2006</v>
          </cell>
          <cell r="DN21" t="str">
            <v>Sep FY2006</v>
          </cell>
          <cell r="DO21" t="str">
            <v>2006 FINAL Budget</v>
          </cell>
          <cell r="DP21" t="str">
            <v>Oct FY2005</v>
          </cell>
          <cell r="DQ21" t="str">
            <v>Nov FY2005</v>
          </cell>
          <cell r="DR21" t="str">
            <v>Dec FY2005</v>
          </cell>
          <cell r="DS21" t="str">
            <v>Jan FY2006</v>
          </cell>
          <cell r="DT21" t="str">
            <v>Feb FY2006</v>
          </cell>
          <cell r="DU21" t="str">
            <v>Mar FY2006</v>
          </cell>
          <cell r="DV21" t="str">
            <v>Apr FY2006</v>
          </cell>
          <cell r="DW21" t="str">
            <v>May FY2006</v>
          </cell>
          <cell r="DX21" t="str">
            <v>Jun FY2006</v>
          </cell>
          <cell r="DY21" t="str">
            <v>Jul FY2006</v>
          </cell>
          <cell r="DZ21" t="str">
            <v>Aug FY2006</v>
          </cell>
          <cell r="EA21" t="str">
            <v>Sep FY2006</v>
          </cell>
        </row>
        <row r="23">
          <cell r="A23" t="str">
            <v>Unapplied Overhead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Unassigned Labor</v>
          </cell>
        </row>
        <row r="25">
          <cell r="A25" t="str">
            <v>Unapplied Labor Transfers</v>
          </cell>
        </row>
        <row r="26">
          <cell r="A26" t="str">
            <v xml:space="preserve">  Growth</v>
          </cell>
          <cell r="B26">
            <v>93274785</v>
          </cell>
          <cell r="C26">
            <v>8842523</v>
          </cell>
          <cell r="D26">
            <v>8644537</v>
          </cell>
          <cell r="E26">
            <v>8080087</v>
          </cell>
          <cell r="F26">
            <v>7614891</v>
          </cell>
          <cell r="G26">
            <v>7923973</v>
          </cell>
          <cell r="H26">
            <v>7569205</v>
          </cell>
          <cell r="I26">
            <v>7692239</v>
          </cell>
          <cell r="J26">
            <v>7414097</v>
          </cell>
          <cell r="K26">
            <v>7805913</v>
          </cell>
          <cell r="L26">
            <v>7182173</v>
          </cell>
          <cell r="M26">
            <v>7433533</v>
          </cell>
          <cell r="N26">
            <v>7071614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5638694</v>
          </cell>
          <cell r="AC26">
            <v>564005</v>
          </cell>
          <cell r="AD26">
            <v>537476</v>
          </cell>
          <cell r="AE26">
            <v>528773</v>
          </cell>
          <cell r="AF26">
            <v>475657</v>
          </cell>
          <cell r="AG26">
            <v>544733</v>
          </cell>
          <cell r="AH26">
            <v>523438</v>
          </cell>
          <cell r="AI26">
            <v>453362</v>
          </cell>
          <cell r="AJ26">
            <v>460727</v>
          </cell>
          <cell r="AK26">
            <v>406975</v>
          </cell>
          <cell r="AL26">
            <v>495362</v>
          </cell>
          <cell r="AM26">
            <v>394453</v>
          </cell>
          <cell r="AN26">
            <v>253733</v>
          </cell>
          <cell r="AO26">
            <v>4694267</v>
          </cell>
          <cell r="AP26">
            <v>767285</v>
          </cell>
          <cell r="AQ26">
            <v>438757</v>
          </cell>
          <cell r="AR26">
            <v>491127</v>
          </cell>
          <cell r="AS26">
            <v>342689</v>
          </cell>
          <cell r="AT26">
            <v>235960</v>
          </cell>
          <cell r="AU26">
            <v>368333</v>
          </cell>
          <cell r="AV26">
            <v>321108</v>
          </cell>
          <cell r="AW26">
            <v>350334</v>
          </cell>
          <cell r="AX26">
            <v>341726</v>
          </cell>
          <cell r="AY26">
            <v>321291</v>
          </cell>
          <cell r="AZ26">
            <v>384375</v>
          </cell>
          <cell r="BA26">
            <v>331282</v>
          </cell>
          <cell r="BB26">
            <v>9960591</v>
          </cell>
          <cell r="BC26">
            <v>833596</v>
          </cell>
          <cell r="BD26">
            <v>744380</v>
          </cell>
          <cell r="BE26">
            <v>789704</v>
          </cell>
          <cell r="BF26">
            <v>846156</v>
          </cell>
          <cell r="BG26">
            <v>935036</v>
          </cell>
          <cell r="BH26">
            <v>954085</v>
          </cell>
          <cell r="BI26">
            <v>833762</v>
          </cell>
          <cell r="BJ26">
            <v>858959</v>
          </cell>
          <cell r="BK26">
            <v>893306</v>
          </cell>
          <cell r="BL26">
            <v>714370</v>
          </cell>
          <cell r="BM26">
            <v>799041</v>
          </cell>
          <cell r="BN26">
            <v>758196</v>
          </cell>
          <cell r="BO26">
            <v>5951295</v>
          </cell>
          <cell r="BP26">
            <v>504318</v>
          </cell>
          <cell r="BQ26">
            <v>560577</v>
          </cell>
          <cell r="BR26">
            <v>566893</v>
          </cell>
          <cell r="BS26">
            <v>408909</v>
          </cell>
          <cell r="BT26">
            <v>554639</v>
          </cell>
          <cell r="BU26">
            <v>533142</v>
          </cell>
          <cell r="BV26">
            <v>426341</v>
          </cell>
          <cell r="BW26">
            <v>471626</v>
          </cell>
          <cell r="BX26">
            <v>456801</v>
          </cell>
          <cell r="BY26">
            <v>510598</v>
          </cell>
          <cell r="BZ26">
            <v>531654</v>
          </cell>
          <cell r="CA26">
            <v>425797</v>
          </cell>
          <cell r="CB26">
            <v>12140900</v>
          </cell>
          <cell r="CC26">
            <v>1117645</v>
          </cell>
          <cell r="CD26">
            <v>1097601</v>
          </cell>
          <cell r="CE26">
            <v>1030094</v>
          </cell>
          <cell r="CF26">
            <v>489179</v>
          </cell>
          <cell r="CG26">
            <v>1016913</v>
          </cell>
          <cell r="CH26">
            <v>1159851</v>
          </cell>
          <cell r="CI26">
            <v>1335907</v>
          </cell>
          <cell r="CJ26">
            <v>1050175</v>
          </cell>
          <cell r="CK26">
            <v>1094115</v>
          </cell>
          <cell r="CL26">
            <v>920673</v>
          </cell>
          <cell r="CM26">
            <v>926913</v>
          </cell>
          <cell r="CN26">
            <v>901834</v>
          </cell>
          <cell r="CO26">
            <v>4957187</v>
          </cell>
          <cell r="CP26">
            <v>696375</v>
          </cell>
          <cell r="CQ26">
            <v>375357</v>
          </cell>
          <cell r="CR26">
            <v>363890</v>
          </cell>
          <cell r="CS26">
            <v>394382</v>
          </cell>
          <cell r="CT26">
            <v>339449</v>
          </cell>
          <cell r="CU26">
            <v>419623</v>
          </cell>
          <cell r="CV26">
            <v>497511</v>
          </cell>
          <cell r="CW26">
            <v>398073</v>
          </cell>
          <cell r="CX26">
            <v>339579</v>
          </cell>
          <cell r="CY26">
            <v>395629</v>
          </cell>
          <cell r="CZ26">
            <v>352911</v>
          </cell>
          <cell r="DA26">
            <v>384408</v>
          </cell>
          <cell r="DB26">
            <v>89730474</v>
          </cell>
          <cell r="DC26">
            <v>5200830</v>
          </cell>
          <cell r="DD26">
            <v>5200899</v>
          </cell>
          <cell r="DE26">
            <v>29398182</v>
          </cell>
          <cell r="DF26">
            <v>5200899</v>
          </cell>
          <cell r="DG26">
            <v>5200899</v>
          </cell>
          <cell r="DH26">
            <v>26446321</v>
          </cell>
          <cell r="DI26">
            <v>2249111</v>
          </cell>
          <cell r="DJ26">
            <v>2166667</v>
          </cell>
          <cell r="DK26">
            <v>2166667</v>
          </cell>
          <cell r="DL26">
            <v>2166667</v>
          </cell>
          <cell r="DM26">
            <v>2166667</v>
          </cell>
          <cell r="DN26">
            <v>2166665</v>
          </cell>
          <cell r="DO26">
            <v>49931851</v>
          </cell>
          <cell r="DP26">
            <v>4359299</v>
          </cell>
          <cell r="DQ26">
            <v>4890389</v>
          </cell>
          <cell r="DR26">
            <v>4309606</v>
          </cell>
          <cell r="DS26">
            <v>4657919</v>
          </cell>
          <cell r="DT26">
            <v>4297243</v>
          </cell>
          <cell r="DU26">
            <v>3610733</v>
          </cell>
          <cell r="DV26">
            <v>3824248</v>
          </cell>
          <cell r="DW26">
            <v>3824203</v>
          </cell>
          <cell r="DX26">
            <v>4273411</v>
          </cell>
          <cell r="DY26">
            <v>3824250</v>
          </cell>
          <cell r="DZ26">
            <v>4044186</v>
          </cell>
          <cell r="EA26">
            <v>4016364</v>
          </cell>
        </row>
        <row r="28">
          <cell r="A28" t="str">
            <v>Total System Integrity Projects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A29" t="str">
            <v>Total System Improvement Project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30" t="str">
            <v>Total Public Improvements Projects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 t="str">
            <v>Total Equipment Projects</v>
          </cell>
        </row>
        <row r="32">
          <cell r="A32" t="str">
            <v>Total Structure Projects</v>
          </cell>
        </row>
        <row r="33">
          <cell r="A33" t="str">
            <v>Total Vehicle Projects</v>
          </cell>
        </row>
        <row r="34">
          <cell r="A34" t="str">
            <v>Total Information Technology Projects</v>
          </cell>
        </row>
        <row r="35">
          <cell r="A35" t="str">
            <v>Total Power Generation Projects</v>
          </cell>
        </row>
        <row r="36">
          <cell r="A36" t="str">
            <v xml:space="preserve">  Non-Growth</v>
          </cell>
          <cell r="B36">
            <v>187366226.66</v>
          </cell>
          <cell r="C36">
            <v>26536264.780000001</v>
          </cell>
          <cell r="D36">
            <v>14740449.07</v>
          </cell>
          <cell r="E36">
            <v>14888025.59</v>
          </cell>
          <cell r="F36">
            <v>14452332.82</v>
          </cell>
          <cell r="G36">
            <v>12720490.210000001</v>
          </cell>
          <cell r="H36">
            <v>13073199.84</v>
          </cell>
          <cell r="I36">
            <v>15918597.300000001</v>
          </cell>
          <cell r="J36">
            <v>15824588.529999999</v>
          </cell>
          <cell r="K36">
            <v>15109007.460000001</v>
          </cell>
          <cell r="L36">
            <v>15067073.800000001</v>
          </cell>
          <cell r="M36">
            <v>15152125.809999999</v>
          </cell>
          <cell r="N36">
            <v>13884071.449999999</v>
          </cell>
          <cell r="O36">
            <v>16320607</v>
          </cell>
          <cell r="P36">
            <v>6628199</v>
          </cell>
          <cell r="Q36">
            <v>2038979</v>
          </cell>
          <cell r="R36">
            <v>2388185</v>
          </cell>
          <cell r="S36">
            <v>776723</v>
          </cell>
          <cell r="T36">
            <v>913900</v>
          </cell>
          <cell r="U36">
            <v>1190665</v>
          </cell>
          <cell r="V36">
            <v>960676</v>
          </cell>
          <cell r="W36">
            <v>397604</v>
          </cell>
          <cell r="X36">
            <v>357469</v>
          </cell>
          <cell r="Y36">
            <v>365723</v>
          </cell>
          <cell r="Z36">
            <v>154953</v>
          </cell>
          <cell r="AA36">
            <v>147531</v>
          </cell>
          <cell r="AB36">
            <v>20786694.210000001</v>
          </cell>
          <cell r="AC36">
            <v>2666390.7000000002</v>
          </cell>
          <cell r="AD36">
            <v>1497759.89</v>
          </cell>
          <cell r="AE36">
            <v>1770383.74</v>
          </cell>
          <cell r="AF36">
            <v>1941436.61</v>
          </cell>
          <cell r="AG36">
            <v>1307600.1000000001</v>
          </cell>
          <cell r="AH36">
            <v>1666006.83</v>
          </cell>
          <cell r="AI36">
            <v>1698660.8</v>
          </cell>
          <cell r="AJ36">
            <v>1673265.32</v>
          </cell>
          <cell r="AK36">
            <v>1477553.68</v>
          </cell>
          <cell r="AL36">
            <v>1555816.64</v>
          </cell>
          <cell r="AM36">
            <v>2052455.81</v>
          </cell>
          <cell r="AN36">
            <v>1479364.09</v>
          </cell>
          <cell r="AO36">
            <v>13520222.720000001</v>
          </cell>
          <cell r="AP36">
            <v>2081686.65</v>
          </cell>
          <cell r="AQ36">
            <v>1757606.38</v>
          </cell>
          <cell r="AR36">
            <v>1193122.71</v>
          </cell>
          <cell r="AS36">
            <v>777729.82</v>
          </cell>
          <cell r="AT36">
            <v>957163.59</v>
          </cell>
          <cell r="AU36">
            <v>1076958.29</v>
          </cell>
          <cell r="AV36">
            <v>899217.03</v>
          </cell>
          <cell r="AW36">
            <v>965172.01</v>
          </cell>
          <cell r="AX36">
            <v>1069291.33</v>
          </cell>
          <cell r="AY36">
            <v>950662.17</v>
          </cell>
          <cell r="AZ36">
            <v>927362</v>
          </cell>
          <cell r="BA36">
            <v>864250.74</v>
          </cell>
          <cell r="BB36">
            <v>19714137.009999998</v>
          </cell>
          <cell r="BC36">
            <v>3076924.47</v>
          </cell>
          <cell r="BD36">
            <v>1653911.46</v>
          </cell>
          <cell r="BE36">
            <v>1997143.12</v>
          </cell>
          <cell r="BF36">
            <v>1631475.36</v>
          </cell>
          <cell r="BG36">
            <v>1123538.8500000001</v>
          </cell>
          <cell r="BH36">
            <v>1360468.58</v>
          </cell>
          <cell r="BI36">
            <v>1264549.1100000001</v>
          </cell>
          <cell r="BJ36">
            <v>1571693.58</v>
          </cell>
          <cell r="BK36">
            <v>1472855.9</v>
          </cell>
          <cell r="BL36">
            <v>1583244.37</v>
          </cell>
          <cell r="BM36">
            <v>1510958.29</v>
          </cell>
          <cell r="BN36">
            <v>1467373.92</v>
          </cell>
          <cell r="BO36">
            <v>10086198.35</v>
          </cell>
          <cell r="BP36">
            <v>2093554.17</v>
          </cell>
          <cell r="BQ36">
            <v>1430298.5</v>
          </cell>
          <cell r="BR36">
            <v>608931.94999999995</v>
          </cell>
          <cell r="BS36">
            <v>288192.03000000003</v>
          </cell>
          <cell r="BT36">
            <v>695013.2</v>
          </cell>
          <cell r="BU36">
            <v>511325.54</v>
          </cell>
          <cell r="BV36">
            <v>359049.21</v>
          </cell>
          <cell r="BW36">
            <v>721322.68</v>
          </cell>
          <cell r="BX36">
            <v>597071.25</v>
          </cell>
          <cell r="BY36">
            <v>1108337.8999999999</v>
          </cell>
          <cell r="BZ36">
            <v>1010798.28</v>
          </cell>
          <cell r="CA36">
            <v>662303.64</v>
          </cell>
          <cell r="CB36">
            <v>18668847</v>
          </cell>
          <cell r="CC36">
            <v>2704323</v>
          </cell>
          <cell r="CD36">
            <v>2560397</v>
          </cell>
          <cell r="CE36">
            <v>2259892</v>
          </cell>
          <cell r="CF36">
            <v>1589289</v>
          </cell>
          <cell r="CG36">
            <v>1361047</v>
          </cell>
          <cell r="CH36">
            <v>706312</v>
          </cell>
          <cell r="CI36">
            <v>1683252</v>
          </cell>
          <cell r="CJ36">
            <v>1519432</v>
          </cell>
          <cell r="CK36">
            <v>1323739</v>
          </cell>
          <cell r="CL36">
            <v>974380</v>
          </cell>
          <cell r="CM36">
            <v>1046097</v>
          </cell>
          <cell r="CN36">
            <v>940687</v>
          </cell>
          <cell r="CO36">
            <v>9228057.9799999986</v>
          </cell>
          <cell r="CP36">
            <v>1755880.16</v>
          </cell>
          <cell r="CQ36">
            <v>711723.31</v>
          </cell>
          <cell r="CR36">
            <v>701871.22</v>
          </cell>
          <cell r="CS36">
            <v>643080.65</v>
          </cell>
          <cell r="CT36">
            <v>609905.52</v>
          </cell>
          <cell r="CU36">
            <v>641705.1</v>
          </cell>
          <cell r="CV36">
            <v>799698.58</v>
          </cell>
          <cell r="CW36">
            <v>719861.09</v>
          </cell>
          <cell r="CX36">
            <v>718863.35</v>
          </cell>
          <cell r="CY36">
            <v>645438.04</v>
          </cell>
          <cell r="CZ36">
            <v>682612.96</v>
          </cell>
          <cell r="DA36">
            <v>597418</v>
          </cell>
          <cell r="DB36">
            <v>37954760.889999993</v>
          </cell>
          <cell r="DC36">
            <v>5852868.8300000001</v>
          </cell>
          <cell r="DD36">
            <v>3492157.92</v>
          </cell>
          <cell r="DE36">
            <v>3565744.02</v>
          </cell>
          <cell r="DF36">
            <v>2181323.2000000002</v>
          </cell>
          <cell r="DG36">
            <v>2181323.2000000002</v>
          </cell>
          <cell r="DH36">
            <v>2378048.8199999998</v>
          </cell>
          <cell r="DI36">
            <v>2919399.43</v>
          </cell>
          <cell r="DJ36">
            <v>3247329.17</v>
          </cell>
          <cell r="DK36">
            <v>3321101.13</v>
          </cell>
          <cell r="DL36">
            <v>3247329.17</v>
          </cell>
          <cell r="DM36">
            <v>2919399.43</v>
          </cell>
          <cell r="DN36">
            <v>2648736.5699999998</v>
          </cell>
          <cell r="DO36">
            <v>79041462.390000001</v>
          </cell>
          <cell r="DP36">
            <v>5529306.6299999999</v>
          </cell>
          <cell r="DQ36">
            <v>3089773.53</v>
          </cell>
          <cell r="DR36">
            <v>3968495.85</v>
          </cell>
          <cell r="DS36">
            <v>6804406.3499999996</v>
          </cell>
          <cell r="DT36">
            <v>5752321.9500000002</v>
          </cell>
          <cell r="DU36">
            <v>5919758.5</v>
          </cell>
          <cell r="DV36">
            <v>8253494.5700000003</v>
          </cell>
          <cell r="DW36">
            <v>8256237.8499999996</v>
          </cell>
          <cell r="DX36">
            <v>8092163.9500000002</v>
          </cell>
          <cell r="DY36">
            <v>7883471.6799999997</v>
          </cell>
          <cell r="DZ36">
            <v>7766888.4699999997</v>
          </cell>
          <cell r="EA36">
            <v>7725143.0599999996</v>
          </cell>
        </row>
        <row r="38">
          <cell r="A38" t="str">
            <v>Capital expenditures</v>
          </cell>
          <cell r="B38">
            <v>280641011.65999997</v>
          </cell>
          <cell r="C38">
            <v>35378787.780000001</v>
          </cell>
          <cell r="D38">
            <v>23384986.07</v>
          </cell>
          <cell r="E38">
            <v>22968112.59</v>
          </cell>
          <cell r="F38">
            <v>22067223.82</v>
          </cell>
          <cell r="G38">
            <v>20644463.210000001</v>
          </cell>
          <cell r="H38">
            <v>20642404.84</v>
          </cell>
          <cell r="I38">
            <v>23610836.300000001</v>
          </cell>
          <cell r="J38">
            <v>23238685.530000001</v>
          </cell>
          <cell r="K38">
            <v>22914920.460000001</v>
          </cell>
          <cell r="L38">
            <v>22249246.800000001</v>
          </cell>
          <cell r="M38">
            <v>22585658.809999999</v>
          </cell>
          <cell r="N38">
            <v>20955685.449999999</v>
          </cell>
          <cell r="O38">
            <v>16320607</v>
          </cell>
          <cell r="P38">
            <v>6628199</v>
          </cell>
          <cell r="Q38">
            <v>2038979</v>
          </cell>
          <cell r="R38">
            <v>2388185</v>
          </cell>
          <cell r="S38">
            <v>776723</v>
          </cell>
          <cell r="T38">
            <v>913900</v>
          </cell>
          <cell r="U38">
            <v>1190665</v>
          </cell>
          <cell r="V38">
            <v>960676</v>
          </cell>
          <cell r="W38">
            <v>397604</v>
          </cell>
          <cell r="X38">
            <v>357469</v>
          </cell>
          <cell r="Y38">
            <v>365723</v>
          </cell>
          <cell r="Z38">
            <v>154953</v>
          </cell>
          <cell r="AA38">
            <v>147531</v>
          </cell>
          <cell r="AB38">
            <v>26425388.210000001</v>
          </cell>
          <cell r="AC38">
            <v>3230395.7</v>
          </cell>
          <cell r="AD38">
            <v>2035235.89</v>
          </cell>
          <cell r="AE38">
            <v>2299156.7400000002</v>
          </cell>
          <cell r="AF38">
            <v>2417093.6100000003</v>
          </cell>
          <cell r="AG38">
            <v>1852333.1</v>
          </cell>
          <cell r="AH38">
            <v>2189444.83</v>
          </cell>
          <cell r="AI38">
            <v>2152022.7999999998</v>
          </cell>
          <cell r="AJ38">
            <v>2133992.3200000003</v>
          </cell>
          <cell r="AK38">
            <v>1884528.68</v>
          </cell>
          <cell r="AL38">
            <v>2051178.64</v>
          </cell>
          <cell r="AM38">
            <v>2446908.81</v>
          </cell>
          <cell r="AN38">
            <v>1733097.09</v>
          </cell>
          <cell r="AO38">
            <v>18214489.719999999</v>
          </cell>
          <cell r="AP38">
            <v>2848971.65</v>
          </cell>
          <cell r="AQ38">
            <v>2196363.38</v>
          </cell>
          <cell r="AR38">
            <v>1684249.71</v>
          </cell>
          <cell r="AS38">
            <v>1120418.8199999998</v>
          </cell>
          <cell r="AT38">
            <v>1193123.5899999999</v>
          </cell>
          <cell r="AU38">
            <v>1445291.29</v>
          </cell>
          <cell r="AV38">
            <v>1220325.03</v>
          </cell>
          <cell r="AW38">
            <v>1315506.01</v>
          </cell>
          <cell r="AX38">
            <v>1411017.33</v>
          </cell>
          <cell r="AY38">
            <v>1271953.17</v>
          </cell>
          <cell r="AZ38">
            <v>1311737</v>
          </cell>
          <cell r="BA38">
            <v>1195532.74</v>
          </cell>
          <cell r="BB38">
            <v>29674728.009999998</v>
          </cell>
          <cell r="BC38">
            <v>3910520.47</v>
          </cell>
          <cell r="BD38">
            <v>2398291.46</v>
          </cell>
          <cell r="BE38">
            <v>2786847.12</v>
          </cell>
          <cell r="BF38">
            <v>2477631.3600000003</v>
          </cell>
          <cell r="BG38">
            <v>2058574.85</v>
          </cell>
          <cell r="BH38">
            <v>2314553.58</v>
          </cell>
          <cell r="BI38">
            <v>2098311.1100000003</v>
          </cell>
          <cell r="BJ38">
            <v>2430652.58</v>
          </cell>
          <cell r="BK38">
            <v>2366161.9</v>
          </cell>
          <cell r="BL38">
            <v>2297614.37</v>
          </cell>
          <cell r="BM38">
            <v>2309999.29</v>
          </cell>
          <cell r="BN38">
            <v>2225569.92</v>
          </cell>
          <cell r="BO38">
            <v>16037493.35</v>
          </cell>
          <cell r="BP38">
            <v>2597872.17</v>
          </cell>
          <cell r="BQ38">
            <v>1990875.5</v>
          </cell>
          <cell r="BR38">
            <v>1175824.95</v>
          </cell>
          <cell r="BS38">
            <v>697101.03</v>
          </cell>
          <cell r="BT38">
            <v>1249652.2</v>
          </cell>
          <cell r="BU38">
            <v>1044467.54</v>
          </cell>
          <cell r="BV38">
            <v>785390.21</v>
          </cell>
          <cell r="BW38">
            <v>1192948.6800000002</v>
          </cell>
          <cell r="BX38">
            <v>1053872.25</v>
          </cell>
          <cell r="BY38">
            <v>1618935.9</v>
          </cell>
          <cell r="BZ38">
            <v>1542452.28</v>
          </cell>
          <cell r="CA38">
            <v>1088100.6400000001</v>
          </cell>
          <cell r="CB38">
            <v>30809747</v>
          </cell>
          <cell r="CC38">
            <v>3821968</v>
          </cell>
          <cell r="CD38">
            <v>3657998</v>
          </cell>
          <cell r="CE38">
            <v>3289986</v>
          </cell>
          <cell r="CF38">
            <v>2078468</v>
          </cell>
          <cell r="CG38">
            <v>2377960</v>
          </cell>
          <cell r="CH38">
            <v>1866163</v>
          </cell>
          <cell r="CI38">
            <v>3019159</v>
          </cell>
          <cell r="CJ38">
            <v>2569607</v>
          </cell>
          <cell r="CK38">
            <v>2417854</v>
          </cell>
          <cell r="CL38">
            <v>1895053</v>
          </cell>
          <cell r="CM38">
            <v>1973010</v>
          </cell>
          <cell r="CN38">
            <v>1842521</v>
          </cell>
          <cell r="CO38">
            <v>14185244.979999999</v>
          </cell>
          <cell r="CP38">
            <v>2452255.16</v>
          </cell>
          <cell r="CQ38">
            <v>1087080.31</v>
          </cell>
          <cell r="CR38">
            <v>1065761.22</v>
          </cell>
          <cell r="CS38">
            <v>1037462.65</v>
          </cell>
          <cell r="CT38">
            <v>949354.52</v>
          </cell>
          <cell r="CU38">
            <v>1061328.1000000001</v>
          </cell>
          <cell r="CV38">
            <v>1297209.58</v>
          </cell>
          <cell r="CW38">
            <v>1117934.0899999999</v>
          </cell>
          <cell r="CX38">
            <v>1058442.3500000001</v>
          </cell>
          <cell r="CY38">
            <v>1041067.04</v>
          </cell>
          <cell r="CZ38">
            <v>1035523.96</v>
          </cell>
          <cell r="DA38">
            <v>981826</v>
          </cell>
          <cell r="DB38">
            <v>127685234.88999999</v>
          </cell>
          <cell r="DC38">
            <v>11053698.83</v>
          </cell>
          <cell r="DD38">
            <v>8693056.9199999999</v>
          </cell>
          <cell r="DE38">
            <v>32963926.02</v>
          </cell>
          <cell r="DF38">
            <v>7382222.2000000002</v>
          </cell>
          <cell r="DG38">
            <v>7382222.2000000002</v>
          </cell>
          <cell r="DH38">
            <v>28824369.82</v>
          </cell>
          <cell r="DI38">
            <v>5168510.43</v>
          </cell>
          <cell r="DJ38">
            <v>5413996.1699999999</v>
          </cell>
          <cell r="DK38">
            <v>5487768.1299999999</v>
          </cell>
          <cell r="DL38">
            <v>5413996.1699999999</v>
          </cell>
          <cell r="DM38">
            <v>5086066.43</v>
          </cell>
          <cell r="DN38">
            <v>4815401.57</v>
          </cell>
          <cell r="DO38">
            <v>128973313.39</v>
          </cell>
          <cell r="DP38">
            <v>9888605.629999999</v>
          </cell>
          <cell r="DQ38">
            <v>7980162.5299999993</v>
          </cell>
          <cell r="DR38">
            <v>8278101.8499999996</v>
          </cell>
          <cell r="DS38">
            <v>11462325.35</v>
          </cell>
          <cell r="DT38">
            <v>10049564.949999999</v>
          </cell>
          <cell r="DU38">
            <v>9530491.5</v>
          </cell>
          <cell r="DV38">
            <v>12077742.57</v>
          </cell>
          <cell r="DW38">
            <v>12080440.85</v>
          </cell>
          <cell r="DX38">
            <v>12365574.949999999</v>
          </cell>
          <cell r="DY38">
            <v>11707721.68</v>
          </cell>
          <cell r="DZ38">
            <v>11811074.469999999</v>
          </cell>
          <cell r="EA38">
            <v>11741507.059999999</v>
          </cell>
        </row>
        <row r="40">
          <cell r="A40" t="str">
            <v>ACTUAL</v>
          </cell>
          <cell r="B40" t="str">
            <v>YTD</v>
          </cell>
          <cell r="O40" t="str">
            <v>YTD</v>
          </cell>
          <cell r="AB40" t="str">
            <v>YTD</v>
          </cell>
          <cell r="AO40" t="str">
            <v>YTD</v>
          </cell>
          <cell r="BB40" t="str">
            <v>YTD</v>
          </cell>
          <cell r="BO40" t="str">
            <v>YTD</v>
          </cell>
          <cell r="CB40" t="str">
            <v>YTD</v>
          </cell>
          <cell r="CO40" t="str">
            <v>YTD</v>
          </cell>
          <cell r="DB40" t="str">
            <v>YTD</v>
          </cell>
          <cell r="DO40" t="str">
            <v>YTD</v>
          </cell>
        </row>
        <row r="42">
          <cell r="A42" t="str">
            <v xml:space="preserve">  Growth</v>
          </cell>
          <cell r="B42">
            <v>34098721</v>
          </cell>
          <cell r="C42">
            <v>5742496</v>
          </cell>
          <cell r="D42">
            <v>6146736</v>
          </cell>
          <cell r="E42">
            <v>7328876</v>
          </cell>
          <cell r="F42">
            <v>7937258</v>
          </cell>
          <cell r="G42">
            <v>6943355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AB42">
            <v>2899822</v>
          </cell>
          <cell r="AC42">
            <v>519333</v>
          </cell>
          <cell r="AD42">
            <v>513268</v>
          </cell>
          <cell r="AE42">
            <v>847815</v>
          </cell>
          <cell r="AF42">
            <v>420168</v>
          </cell>
          <cell r="AG42">
            <v>599238</v>
          </cell>
          <cell r="AO42">
            <v>2105720</v>
          </cell>
          <cell r="AP42">
            <v>275312</v>
          </cell>
          <cell r="AQ42">
            <v>768229</v>
          </cell>
          <cell r="AR42">
            <v>-158721</v>
          </cell>
          <cell r="AS42">
            <v>455136</v>
          </cell>
          <cell r="AT42">
            <v>765764</v>
          </cell>
          <cell r="BB42">
            <v>4141339</v>
          </cell>
          <cell r="BC42">
            <v>484167</v>
          </cell>
          <cell r="BD42">
            <v>707767</v>
          </cell>
          <cell r="BE42">
            <v>1242154</v>
          </cell>
          <cell r="BF42">
            <v>671764</v>
          </cell>
          <cell r="BG42">
            <v>1035487</v>
          </cell>
          <cell r="BO42">
            <v>2804548</v>
          </cell>
          <cell r="BP42">
            <v>628256</v>
          </cell>
          <cell r="BQ42">
            <v>463827</v>
          </cell>
          <cell r="BR42">
            <v>597371</v>
          </cell>
          <cell r="BS42">
            <v>608186</v>
          </cell>
          <cell r="BT42">
            <v>506908</v>
          </cell>
          <cell r="CB42">
            <v>6374369</v>
          </cell>
          <cell r="CC42">
            <v>1037766</v>
          </cell>
          <cell r="CD42">
            <v>1100677</v>
          </cell>
          <cell r="CE42">
            <v>1339848</v>
          </cell>
          <cell r="CF42">
            <v>1727799</v>
          </cell>
          <cell r="CG42">
            <v>1168279</v>
          </cell>
          <cell r="CO42">
            <v>2087228</v>
          </cell>
          <cell r="CP42">
            <v>422048</v>
          </cell>
          <cell r="CQ42">
            <v>441879</v>
          </cell>
          <cell r="CR42">
            <v>592050</v>
          </cell>
          <cell r="CS42">
            <v>491876</v>
          </cell>
          <cell r="CT42">
            <v>139375</v>
          </cell>
          <cell r="DB42">
            <v>17136849</v>
          </cell>
          <cell r="DC42">
            <v>125790</v>
          </cell>
          <cell r="DD42">
            <v>266503</v>
          </cell>
          <cell r="DE42">
            <v>14962601</v>
          </cell>
          <cell r="DF42">
            <v>1390484</v>
          </cell>
          <cell r="DG42">
            <v>391471</v>
          </cell>
          <cell r="DO42">
            <v>13685695</v>
          </cell>
          <cell r="DP42">
            <v>2375614</v>
          </cell>
          <cell r="DQ42">
            <v>2151089</v>
          </cell>
          <cell r="DR42">
            <v>2868359</v>
          </cell>
          <cell r="DS42">
            <v>3562329</v>
          </cell>
          <cell r="DT42">
            <v>2728304</v>
          </cell>
        </row>
        <row r="43">
          <cell r="A43" t="str">
            <v xml:space="preserve">  Non-Growth</v>
          </cell>
          <cell r="B43">
            <v>94688843</v>
          </cell>
          <cell r="C43">
            <v>17500166</v>
          </cell>
          <cell r="D43">
            <v>16441408</v>
          </cell>
          <cell r="E43">
            <v>19255658</v>
          </cell>
          <cell r="F43">
            <v>18579298</v>
          </cell>
          <cell r="G43">
            <v>22912313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14650367</v>
          </cell>
          <cell r="P43">
            <v>4132412</v>
          </cell>
          <cell r="Q43">
            <v>2584057</v>
          </cell>
          <cell r="R43">
            <v>1048306</v>
          </cell>
          <cell r="S43">
            <v>1841911</v>
          </cell>
          <cell r="T43">
            <v>5043681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8033416</v>
          </cell>
          <cell r="AC43">
            <v>1481006</v>
          </cell>
          <cell r="AD43">
            <v>1554953</v>
          </cell>
          <cell r="AE43">
            <v>1429874</v>
          </cell>
          <cell r="AF43">
            <v>1766480</v>
          </cell>
          <cell r="AG43">
            <v>1801103</v>
          </cell>
          <cell r="AO43">
            <v>5474955</v>
          </cell>
          <cell r="AP43">
            <v>956691</v>
          </cell>
          <cell r="AQ43">
            <v>1013980</v>
          </cell>
          <cell r="AR43">
            <v>1421135</v>
          </cell>
          <cell r="AS43">
            <v>1187513</v>
          </cell>
          <cell r="AT43">
            <v>895636</v>
          </cell>
          <cell r="BB43">
            <v>6915514</v>
          </cell>
          <cell r="BC43">
            <v>1887831</v>
          </cell>
          <cell r="BD43">
            <v>1407540</v>
          </cell>
          <cell r="BE43">
            <v>779692</v>
          </cell>
          <cell r="BF43">
            <v>1980009</v>
          </cell>
          <cell r="BG43">
            <v>860442</v>
          </cell>
          <cell r="BO43">
            <v>3178117</v>
          </cell>
          <cell r="BP43">
            <v>506051</v>
          </cell>
          <cell r="BQ43">
            <v>529708</v>
          </cell>
          <cell r="BR43">
            <v>427400</v>
          </cell>
          <cell r="BS43">
            <v>671103</v>
          </cell>
          <cell r="BT43">
            <v>1043855</v>
          </cell>
          <cell r="CB43">
            <v>7540830</v>
          </cell>
          <cell r="CC43">
            <v>1825578</v>
          </cell>
          <cell r="CD43">
            <v>1375877</v>
          </cell>
          <cell r="CE43">
            <v>2053796</v>
          </cell>
          <cell r="CF43">
            <v>1388474</v>
          </cell>
          <cell r="CG43">
            <v>897105</v>
          </cell>
          <cell r="CO43">
            <v>4111433</v>
          </cell>
          <cell r="CP43">
            <v>728744</v>
          </cell>
          <cell r="CQ43">
            <v>862115</v>
          </cell>
          <cell r="CR43">
            <v>654359</v>
          </cell>
          <cell r="CS43">
            <v>1074923</v>
          </cell>
          <cell r="CT43">
            <v>791292</v>
          </cell>
          <cell r="DB43">
            <v>35442967</v>
          </cell>
          <cell r="DC43">
            <v>4677187</v>
          </cell>
          <cell r="DD43">
            <v>3441756</v>
          </cell>
          <cell r="DE43">
            <v>6575629</v>
          </cell>
          <cell r="DF43">
            <v>11289612</v>
          </cell>
          <cell r="DG43">
            <v>9458783</v>
          </cell>
          <cell r="DO43">
            <v>44784211</v>
          </cell>
          <cell r="DP43">
            <v>5981853</v>
          </cell>
          <cell r="DQ43">
            <v>7113178</v>
          </cell>
          <cell r="DR43">
            <v>11441096</v>
          </cell>
          <cell r="DS43">
            <v>8668885</v>
          </cell>
          <cell r="DT43">
            <v>11579199</v>
          </cell>
        </row>
        <row r="44">
          <cell r="A44" t="str">
            <v>Capital expenditures</v>
          </cell>
          <cell r="B44">
            <v>128787564</v>
          </cell>
          <cell r="C44">
            <v>23242662</v>
          </cell>
          <cell r="D44">
            <v>22588144</v>
          </cell>
          <cell r="E44">
            <v>26584534</v>
          </cell>
          <cell r="F44">
            <v>26516556</v>
          </cell>
          <cell r="G44">
            <v>29855668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14650367</v>
          </cell>
          <cell r="P44">
            <v>4132412</v>
          </cell>
          <cell r="Q44">
            <v>2584057</v>
          </cell>
          <cell r="R44">
            <v>1048306</v>
          </cell>
          <cell r="S44">
            <v>1841911</v>
          </cell>
          <cell r="T44">
            <v>5043681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10933238</v>
          </cell>
          <cell r="AC44">
            <v>2000339</v>
          </cell>
          <cell r="AD44">
            <v>2068221</v>
          </cell>
          <cell r="AE44">
            <v>2277689</v>
          </cell>
          <cell r="AF44">
            <v>2186648</v>
          </cell>
          <cell r="AG44">
            <v>2400341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7580675</v>
          </cell>
          <cell r="AP44">
            <v>1232003</v>
          </cell>
          <cell r="AQ44">
            <v>1782209</v>
          </cell>
          <cell r="AR44">
            <v>1262414</v>
          </cell>
          <cell r="AS44">
            <v>1642649</v>
          </cell>
          <cell r="AT44">
            <v>1661400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11056853</v>
          </cell>
          <cell r="BC44">
            <v>2371998</v>
          </cell>
          <cell r="BD44">
            <v>2115307</v>
          </cell>
          <cell r="BE44">
            <v>2021846</v>
          </cell>
          <cell r="BF44">
            <v>2651773</v>
          </cell>
          <cell r="BG44">
            <v>1895929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5982665</v>
          </cell>
          <cell r="BP44">
            <v>1134307</v>
          </cell>
          <cell r="BQ44">
            <v>993535</v>
          </cell>
          <cell r="BR44">
            <v>1024771</v>
          </cell>
          <cell r="BS44">
            <v>1279289</v>
          </cell>
          <cell r="BT44">
            <v>1550763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13915199</v>
          </cell>
          <cell r="CC44">
            <v>2863344</v>
          </cell>
          <cell r="CD44">
            <v>2476554</v>
          </cell>
          <cell r="CE44">
            <v>3393644</v>
          </cell>
          <cell r="CF44">
            <v>3116273</v>
          </cell>
          <cell r="CG44">
            <v>2065384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6198661</v>
          </cell>
          <cell r="CP44">
            <v>1150792</v>
          </cell>
          <cell r="CQ44">
            <v>1303994</v>
          </cell>
          <cell r="CR44">
            <v>1246409</v>
          </cell>
          <cell r="CS44">
            <v>1566799</v>
          </cell>
          <cell r="CT44">
            <v>930667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52579816</v>
          </cell>
          <cell r="DC44">
            <v>4802977</v>
          </cell>
          <cell r="DD44">
            <v>3708259</v>
          </cell>
          <cell r="DE44">
            <v>21538230</v>
          </cell>
          <cell r="DF44">
            <v>12680096</v>
          </cell>
          <cell r="DG44">
            <v>9850254</v>
          </cell>
          <cell r="DO44">
            <v>58469906</v>
          </cell>
          <cell r="DP44">
            <v>8357467</v>
          </cell>
          <cell r="DQ44">
            <v>9264267</v>
          </cell>
          <cell r="DR44">
            <v>14309455</v>
          </cell>
          <cell r="DS44">
            <v>12231214</v>
          </cell>
          <cell r="DT44">
            <v>14307503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 Menu"/>
      <sheetName val="Capital Spread Chart"/>
      <sheetName val="Tech Serv Mgr Data Entry"/>
      <sheetName val="Cost Centers"/>
      <sheetName val="Capital Summary"/>
      <sheetName val="Equipment summary"/>
      <sheetName val="Data Sheet"/>
      <sheetName val="Oracle Data Entry"/>
      <sheetName val="Detail Summary"/>
      <sheetName val="CC (1)"/>
      <sheetName val="CC (2)"/>
      <sheetName val="CC (3)"/>
      <sheetName val="CC (4)"/>
      <sheetName val="CC (5)"/>
      <sheetName val="CC (6)"/>
      <sheetName val="CC (7)"/>
      <sheetName val="CC (8)"/>
      <sheetName val="CC (9)"/>
      <sheetName val="CC (10)"/>
      <sheetName val="CC (11)"/>
      <sheetName val="CC (12)"/>
      <sheetName val="AEL Capital Budget"/>
    </sheetNames>
    <sheetDataSet>
      <sheetData sheetId="0"/>
      <sheetData sheetId="1"/>
      <sheetData sheetId="2" refreshError="1">
        <row r="35">
          <cell r="F35" t="str">
            <v>October</v>
          </cell>
          <cell r="G35" t="str">
            <v>November</v>
          </cell>
          <cell r="H35" t="str">
            <v>December</v>
          </cell>
          <cell r="I35" t="str">
            <v>January</v>
          </cell>
          <cell r="J35" t="str">
            <v>February</v>
          </cell>
          <cell r="K35" t="str">
            <v>March</v>
          </cell>
          <cell r="L35" t="str">
            <v>April</v>
          </cell>
          <cell r="M35" t="str">
            <v>May</v>
          </cell>
          <cell r="N35" t="str">
            <v>June</v>
          </cell>
          <cell r="O35" t="str">
            <v>July</v>
          </cell>
          <cell r="P35" t="str">
            <v>August</v>
          </cell>
          <cell r="Q35" t="str">
            <v>September</v>
          </cell>
        </row>
        <row r="36">
          <cell r="E36" t="str">
            <v>Even Over 12 Months</v>
          </cell>
          <cell r="F36">
            <v>8.3333333333333329E-2</v>
          </cell>
          <cell r="G36">
            <v>8.3333333333333329E-2</v>
          </cell>
          <cell r="H36">
            <v>8.3333333333333329E-2</v>
          </cell>
          <cell r="I36">
            <v>8.3333333333333329E-2</v>
          </cell>
          <cell r="J36">
            <v>8.3333333333333329E-2</v>
          </cell>
          <cell r="K36">
            <v>8.3333333333333329E-2</v>
          </cell>
          <cell r="L36">
            <v>8.3333333333333329E-2</v>
          </cell>
          <cell r="M36">
            <v>8.3333333333333329E-2</v>
          </cell>
          <cell r="N36">
            <v>8.3333333333333329E-2</v>
          </cell>
          <cell r="O36">
            <v>8.3333333333333329E-2</v>
          </cell>
          <cell r="P36">
            <v>8.3333333333333329E-2</v>
          </cell>
          <cell r="Q36">
            <v>8.3333333333333329E-2</v>
          </cell>
        </row>
        <row r="37">
          <cell r="E37" t="str">
            <v>Seasonal Summer</v>
          </cell>
          <cell r="F37">
            <v>8.1499999999999989E-2</v>
          </cell>
          <cell r="G37">
            <v>5.1499999999999997E-2</v>
          </cell>
          <cell r="H37">
            <v>7.5499999999999998E-2</v>
          </cell>
          <cell r="I37">
            <v>5.8499999999999996E-2</v>
          </cell>
          <cell r="J37">
            <v>6.1499999999999999E-2</v>
          </cell>
          <cell r="K37">
            <v>7.1499999999999994E-2</v>
          </cell>
          <cell r="L37">
            <v>8.4499999999999992E-2</v>
          </cell>
          <cell r="M37">
            <v>0.10049999999999999</v>
          </cell>
          <cell r="N37">
            <v>0.1045</v>
          </cell>
          <cell r="O37">
            <v>0.1055</v>
          </cell>
          <cell r="P37">
            <v>0.1045</v>
          </cell>
          <cell r="Q37">
            <v>0.10049999999999999</v>
          </cell>
        </row>
        <row r="38">
          <cell r="E38" t="str">
            <v>Seasonal Winter</v>
          </cell>
          <cell r="F38">
            <v>7.6833333333333323E-2</v>
          </cell>
          <cell r="G38">
            <v>9.0833333333333321E-2</v>
          </cell>
          <cell r="H38">
            <v>9.0833333333333321E-2</v>
          </cell>
          <cell r="I38">
            <v>9.2833333333333323E-2</v>
          </cell>
          <cell r="J38">
            <v>9.3833333333333324E-2</v>
          </cell>
          <cell r="K38">
            <v>9.1833333333333322E-2</v>
          </cell>
          <cell r="L38">
            <v>8.8833333333333334E-2</v>
          </cell>
          <cell r="M38">
            <v>8.483333333333333E-2</v>
          </cell>
          <cell r="N38">
            <v>7.4833333333333335E-2</v>
          </cell>
          <cell r="O38">
            <v>7.2833333333333333E-2</v>
          </cell>
          <cell r="P38">
            <v>7.0833333333333331E-2</v>
          </cell>
          <cell r="Q38">
            <v>7.0833333333333331E-2</v>
          </cell>
        </row>
        <row r="39">
          <cell r="E39" t="str">
            <v>Type your description here</v>
          </cell>
          <cell r="F39">
            <v>8.3333333333333329E-2</v>
          </cell>
          <cell r="G39">
            <v>8.3333333333333329E-2</v>
          </cell>
          <cell r="H39">
            <v>8.3333333333333329E-2</v>
          </cell>
          <cell r="I39">
            <v>8.3333333333333329E-2</v>
          </cell>
          <cell r="J39">
            <v>8.3333333333333329E-2</v>
          </cell>
          <cell r="K39">
            <v>8.3333333333333329E-2</v>
          </cell>
          <cell r="L39">
            <v>8.3333333333333329E-2</v>
          </cell>
          <cell r="M39">
            <v>8.3333333333333329E-2</v>
          </cell>
          <cell r="N39">
            <v>8.3333333333333329E-2</v>
          </cell>
          <cell r="O39">
            <v>8.3333333333333329E-2</v>
          </cell>
          <cell r="P39">
            <v>8.3333333333333329E-2</v>
          </cell>
          <cell r="Q39">
            <v>8.3333333333333329E-2</v>
          </cell>
        </row>
        <row r="40">
          <cell r="E40" t="str">
            <v>Type your description here</v>
          </cell>
          <cell r="F40">
            <v>8.3333333333333329E-2</v>
          </cell>
          <cell r="G40">
            <v>8.3333333333333329E-2</v>
          </cell>
          <cell r="H40">
            <v>8.3333333333333329E-2</v>
          </cell>
          <cell r="I40">
            <v>8.3333333333333329E-2</v>
          </cell>
          <cell r="J40">
            <v>8.3333333333333329E-2</v>
          </cell>
          <cell r="K40">
            <v>8.3333333333333329E-2</v>
          </cell>
          <cell r="L40">
            <v>8.3333333333333329E-2</v>
          </cell>
          <cell r="M40">
            <v>8.3333333333333329E-2</v>
          </cell>
          <cell r="N40">
            <v>8.3333333333333329E-2</v>
          </cell>
          <cell r="O40">
            <v>8.3333333333333329E-2</v>
          </cell>
          <cell r="P40">
            <v>8.3333333333333329E-2</v>
          </cell>
          <cell r="Q40">
            <v>8.3333333333333329E-2</v>
          </cell>
        </row>
        <row r="53">
          <cell r="F53" t="str">
            <v>By Cost Center</v>
          </cell>
          <cell r="I53" t="str">
            <v>By Cost Center</v>
          </cell>
        </row>
        <row r="54">
          <cell r="C54">
            <v>1</v>
          </cell>
          <cell r="D54" t="str">
            <v>LACO</v>
          </cell>
          <cell r="E54" t="str">
            <v>Atmos Louisiana Company</v>
          </cell>
        </row>
        <row r="55">
          <cell r="C55">
            <v>2</v>
          </cell>
          <cell r="D55" t="str">
            <v>LAEG</v>
          </cell>
          <cell r="E55" t="str">
            <v>Louisiana Engineering Summary</v>
          </cell>
        </row>
        <row r="56">
          <cell r="C56">
            <v>3</v>
          </cell>
          <cell r="D56">
            <v>2406</v>
          </cell>
          <cell r="E56" t="str">
            <v>AE Louisiana Engineering Services</v>
          </cell>
          <cell r="I56">
            <v>3356013</v>
          </cell>
        </row>
        <row r="57">
          <cell r="C57">
            <v>4</v>
          </cell>
          <cell r="D57" t="str">
            <v>2415</v>
          </cell>
          <cell r="E57" t="str">
            <v>AE Louisiana Compliance</v>
          </cell>
          <cell r="I57">
            <v>300000</v>
          </cell>
        </row>
        <row r="58">
          <cell r="C58">
            <v>5</v>
          </cell>
          <cell r="D58" t="str">
            <v>2515</v>
          </cell>
          <cell r="E58" t="str">
            <v>AE Louisiana Monroe Compliance</v>
          </cell>
        </row>
        <row r="59">
          <cell r="C59">
            <v>6</v>
          </cell>
          <cell r="D59" t="str">
            <v>LARS</v>
          </cell>
          <cell r="E59" t="str">
            <v>Louisiana Region Summary</v>
          </cell>
        </row>
        <row r="60">
          <cell r="C60">
            <v>7</v>
          </cell>
          <cell r="D60" t="str">
            <v>2535</v>
          </cell>
          <cell r="E60" t="str">
            <v>AE Louisiana Monroe Operations</v>
          </cell>
          <cell r="I60">
            <v>1003606</v>
          </cell>
        </row>
        <row r="61">
          <cell r="C61">
            <v>8</v>
          </cell>
          <cell r="D61" t="str">
            <v>2470</v>
          </cell>
          <cell r="E61" t="str">
            <v>AE Louisiana North Lake Operations</v>
          </cell>
          <cell r="I61">
            <v>825000</v>
          </cell>
        </row>
        <row r="62">
          <cell r="C62">
            <v>9</v>
          </cell>
          <cell r="D62" t="str">
            <v>2450</v>
          </cell>
          <cell r="E62" t="str">
            <v>AE Louisiana Lafayette Operations</v>
          </cell>
          <cell r="I62">
            <v>800000</v>
          </cell>
        </row>
        <row r="63">
          <cell r="C63">
            <v>10</v>
          </cell>
          <cell r="D63" t="str">
            <v>2454</v>
          </cell>
          <cell r="E63" t="str">
            <v>AE Louisiana Natchitoches Operations</v>
          </cell>
          <cell r="I63">
            <v>268535</v>
          </cell>
        </row>
        <row r="64">
          <cell r="C64">
            <v>11</v>
          </cell>
          <cell r="D64" t="str">
            <v>4050</v>
          </cell>
          <cell r="E64" t="str">
            <v>AE Louisiana New Orleans Operations - Se</v>
          </cell>
          <cell r="I64">
            <v>615516</v>
          </cell>
        </row>
        <row r="65">
          <cell r="C65">
            <v>12</v>
          </cell>
          <cell r="D65" t="str">
            <v>4051</v>
          </cell>
          <cell r="E65" t="str">
            <v>AE Louisiana New Orleans Operations C&amp;M</v>
          </cell>
          <cell r="I65">
            <v>1031619</v>
          </cell>
        </row>
        <row r="66">
          <cell r="C66">
            <v>13</v>
          </cell>
          <cell r="D66" t="str">
            <v/>
          </cell>
          <cell r="E66" t="str">
            <v/>
          </cell>
        </row>
        <row r="67">
          <cell r="C67">
            <v>14</v>
          </cell>
          <cell r="D67" t="str">
            <v/>
          </cell>
          <cell r="E67" t="str">
            <v/>
          </cell>
        </row>
        <row r="68">
          <cell r="C68">
            <v>15</v>
          </cell>
          <cell r="D68" t="str">
            <v/>
          </cell>
          <cell r="E68" t="str">
            <v/>
          </cell>
        </row>
        <row r="69">
          <cell r="C69">
            <v>16</v>
          </cell>
          <cell r="D69" t="str">
            <v/>
          </cell>
          <cell r="E69" t="str">
            <v/>
          </cell>
        </row>
        <row r="70">
          <cell r="C70">
            <v>17</v>
          </cell>
          <cell r="D70" t="str">
            <v/>
          </cell>
          <cell r="E70" t="str">
            <v/>
          </cell>
        </row>
        <row r="71">
          <cell r="C71">
            <v>18</v>
          </cell>
          <cell r="D71" t="str">
            <v/>
          </cell>
          <cell r="E71" t="str">
            <v/>
          </cell>
        </row>
        <row r="72">
          <cell r="C72">
            <v>19</v>
          </cell>
          <cell r="D72" t="str">
            <v/>
          </cell>
          <cell r="E72" t="str">
            <v/>
          </cell>
        </row>
        <row r="73">
          <cell r="C73">
            <v>20</v>
          </cell>
          <cell r="D73" t="str">
            <v/>
          </cell>
          <cell r="E73" t="str">
            <v/>
          </cell>
        </row>
        <row r="74">
          <cell r="C74">
            <v>21</v>
          </cell>
          <cell r="D74" t="str">
            <v/>
          </cell>
          <cell r="E74" t="str">
            <v/>
          </cell>
        </row>
        <row r="75">
          <cell r="C75">
            <v>22</v>
          </cell>
          <cell r="D75" t="str">
            <v/>
          </cell>
          <cell r="E75" t="str">
            <v/>
          </cell>
        </row>
        <row r="76">
          <cell r="C76">
            <v>23</v>
          </cell>
          <cell r="D76" t="str">
            <v/>
          </cell>
          <cell r="E76" t="str">
            <v/>
          </cell>
        </row>
        <row r="77">
          <cell r="C77">
            <v>24</v>
          </cell>
          <cell r="D77" t="str">
            <v/>
          </cell>
          <cell r="E77" t="str">
            <v/>
          </cell>
        </row>
        <row r="78">
          <cell r="C78">
            <v>25</v>
          </cell>
          <cell r="D78" t="str">
            <v/>
          </cell>
          <cell r="E78" t="str">
            <v/>
          </cell>
        </row>
        <row r="79">
          <cell r="C79">
            <v>26</v>
          </cell>
          <cell r="D79" t="str">
            <v/>
          </cell>
          <cell r="E79" t="str">
            <v/>
          </cell>
        </row>
        <row r="80">
          <cell r="C80">
            <v>27</v>
          </cell>
          <cell r="D80" t="str">
            <v/>
          </cell>
          <cell r="E80" t="str">
            <v/>
          </cell>
        </row>
        <row r="81">
          <cell r="C81">
            <v>28</v>
          </cell>
          <cell r="D81" t="str">
            <v/>
          </cell>
          <cell r="E81" t="str">
            <v/>
          </cell>
        </row>
        <row r="82">
          <cell r="C82">
            <v>29</v>
          </cell>
          <cell r="D82" t="str">
            <v/>
          </cell>
          <cell r="E82" t="str">
            <v/>
          </cell>
        </row>
        <row r="83">
          <cell r="C83">
            <v>30</v>
          </cell>
          <cell r="D83" t="str">
            <v/>
          </cell>
          <cell r="E83" t="str">
            <v/>
          </cell>
        </row>
        <row r="84">
          <cell r="C84">
            <v>31</v>
          </cell>
          <cell r="D84" t="str">
            <v/>
          </cell>
          <cell r="E84" t="str">
            <v/>
          </cell>
        </row>
        <row r="85">
          <cell r="C85">
            <v>32</v>
          </cell>
          <cell r="D85" t="str">
            <v/>
          </cell>
          <cell r="E85" t="str">
            <v/>
          </cell>
        </row>
        <row r="86">
          <cell r="C86">
            <v>33</v>
          </cell>
          <cell r="D86" t="str">
            <v/>
          </cell>
          <cell r="E86" t="str">
            <v/>
          </cell>
        </row>
        <row r="87">
          <cell r="C87">
            <v>34</v>
          </cell>
          <cell r="D87" t="str">
            <v/>
          </cell>
          <cell r="E87" t="str">
            <v/>
          </cell>
        </row>
        <row r="88">
          <cell r="C88">
            <v>35</v>
          </cell>
          <cell r="D88" t="str">
            <v/>
          </cell>
          <cell r="E88" t="str">
            <v/>
          </cell>
        </row>
        <row r="89">
          <cell r="C89">
            <v>36</v>
          </cell>
          <cell r="D89" t="str">
            <v/>
          </cell>
          <cell r="E89" t="str">
            <v/>
          </cell>
        </row>
        <row r="90">
          <cell r="C90">
            <v>37</v>
          </cell>
          <cell r="D90" t="str">
            <v/>
          </cell>
          <cell r="E90" t="str">
            <v/>
          </cell>
        </row>
        <row r="91">
          <cell r="C91">
            <v>38</v>
          </cell>
          <cell r="D91" t="str">
            <v/>
          </cell>
          <cell r="E91" t="str">
            <v/>
          </cell>
        </row>
        <row r="92">
          <cell r="C92">
            <v>39</v>
          </cell>
          <cell r="D92" t="str">
            <v/>
          </cell>
          <cell r="E92" t="str">
            <v/>
          </cell>
        </row>
        <row r="93">
          <cell r="C93">
            <v>40</v>
          </cell>
          <cell r="D93" t="str">
            <v/>
          </cell>
          <cell r="E93" t="str">
            <v/>
          </cell>
        </row>
        <row r="94">
          <cell r="C94">
            <v>41</v>
          </cell>
          <cell r="D94" t="str">
            <v/>
          </cell>
          <cell r="E94" t="str">
            <v/>
          </cell>
        </row>
        <row r="95">
          <cell r="C95">
            <v>42</v>
          </cell>
          <cell r="D95" t="str">
            <v/>
          </cell>
          <cell r="E95" t="str">
            <v/>
          </cell>
        </row>
        <row r="96">
          <cell r="C96">
            <v>43</v>
          </cell>
          <cell r="D96" t="str">
            <v/>
          </cell>
          <cell r="E96" t="str">
            <v/>
          </cell>
        </row>
        <row r="97">
          <cell r="C97">
            <v>44</v>
          </cell>
          <cell r="D97" t="str">
            <v/>
          </cell>
          <cell r="E97" t="str">
            <v/>
          </cell>
        </row>
        <row r="98">
          <cell r="C98">
            <v>45</v>
          </cell>
          <cell r="D98" t="str">
            <v/>
          </cell>
          <cell r="E98" t="str">
            <v/>
          </cell>
        </row>
        <row r="99">
          <cell r="C99">
            <v>46</v>
          </cell>
          <cell r="D99" t="str">
            <v/>
          </cell>
          <cell r="E99" t="str">
            <v/>
          </cell>
        </row>
        <row r="100">
          <cell r="C100">
            <v>47</v>
          </cell>
          <cell r="D100" t="str">
            <v/>
          </cell>
          <cell r="E100" t="str">
            <v/>
          </cell>
        </row>
        <row r="101">
          <cell r="C101">
            <v>48</v>
          </cell>
          <cell r="D101" t="str">
            <v/>
          </cell>
          <cell r="E101" t="str">
            <v/>
          </cell>
        </row>
        <row r="102">
          <cell r="C102">
            <v>49</v>
          </cell>
          <cell r="D102" t="str">
            <v/>
          </cell>
          <cell r="E102" t="str">
            <v/>
          </cell>
        </row>
        <row r="103">
          <cell r="C103">
            <v>50</v>
          </cell>
          <cell r="D103" t="str">
            <v/>
          </cell>
          <cell r="E103" t="str">
            <v/>
          </cell>
        </row>
        <row r="104">
          <cell r="C104">
            <v>51</v>
          </cell>
          <cell r="D104" t="str">
            <v/>
          </cell>
          <cell r="E104" t="str">
            <v/>
          </cell>
        </row>
        <row r="105">
          <cell r="C105">
            <v>52</v>
          </cell>
          <cell r="D105" t="str">
            <v/>
          </cell>
          <cell r="E105" t="str">
            <v/>
          </cell>
        </row>
        <row r="106">
          <cell r="C106">
            <v>53</v>
          </cell>
          <cell r="D106" t="str">
            <v/>
          </cell>
          <cell r="E106" t="str">
            <v/>
          </cell>
        </row>
        <row r="107">
          <cell r="C107">
            <v>54</v>
          </cell>
          <cell r="D107" t="str">
            <v/>
          </cell>
          <cell r="E107" t="str">
            <v/>
          </cell>
        </row>
        <row r="108">
          <cell r="C108">
            <v>55</v>
          </cell>
          <cell r="D108" t="str">
            <v/>
          </cell>
          <cell r="E108" t="str">
            <v/>
          </cell>
        </row>
        <row r="109">
          <cell r="C109">
            <v>56</v>
          </cell>
          <cell r="D109" t="str">
            <v/>
          </cell>
          <cell r="E109" t="str">
            <v/>
          </cell>
        </row>
        <row r="110">
          <cell r="C110">
            <v>57</v>
          </cell>
          <cell r="D110" t="str">
            <v/>
          </cell>
          <cell r="E110" t="str">
            <v/>
          </cell>
        </row>
        <row r="111">
          <cell r="C111">
            <v>58</v>
          </cell>
          <cell r="D111" t="str">
            <v/>
          </cell>
          <cell r="E111" t="str">
            <v/>
          </cell>
        </row>
        <row r="112">
          <cell r="C112">
            <v>59</v>
          </cell>
          <cell r="D112" t="str">
            <v/>
          </cell>
          <cell r="E112" t="str">
            <v/>
          </cell>
        </row>
        <row r="113">
          <cell r="C113">
            <v>60</v>
          </cell>
          <cell r="D113" t="str">
            <v/>
          </cell>
          <cell r="E113" t="str">
            <v/>
          </cell>
        </row>
        <row r="114">
          <cell r="C114">
            <v>61</v>
          </cell>
          <cell r="D114" t="str">
            <v/>
          </cell>
          <cell r="E114" t="str">
            <v/>
          </cell>
        </row>
        <row r="115">
          <cell r="C115">
            <v>62</v>
          </cell>
          <cell r="D115" t="str">
            <v/>
          </cell>
          <cell r="E115" t="str">
            <v/>
          </cell>
        </row>
        <row r="116">
          <cell r="C116">
            <v>63</v>
          </cell>
          <cell r="D116" t="str">
            <v/>
          </cell>
          <cell r="E116" t="str">
            <v/>
          </cell>
        </row>
        <row r="117">
          <cell r="C117">
            <v>64</v>
          </cell>
          <cell r="D117" t="str">
            <v/>
          </cell>
          <cell r="E117" t="str">
            <v/>
          </cell>
        </row>
        <row r="118">
          <cell r="C118">
            <v>65</v>
          </cell>
          <cell r="D118" t="str">
            <v/>
          </cell>
          <cell r="E118" t="str">
            <v/>
          </cell>
        </row>
        <row r="119">
          <cell r="C119">
            <v>66</v>
          </cell>
          <cell r="D119" t="str">
            <v/>
          </cell>
          <cell r="E119" t="str">
            <v/>
          </cell>
        </row>
        <row r="120">
          <cell r="C120">
            <v>67</v>
          </cell>
          <cell r="D120" t="str">
            <v/>
          </cell>
          <cell r="E120" t="str">
            <v/>
          </cell>
        </row>
        <row r="121">
          <cell r="C121">
            <v>68</v>
          </cell>
          <cell r="D121" t="str">
            <v/>
          </cell>
          <cell r="E121" t="str">
            <v/>
          </cell>
        </row>
        <row r="122">
          <cell r="C122">
            <v>69</v>
          </cell>
          <cell r="D122" t="str">
            <v/>
          </cell>
          <cell r="E122" t="str">
            <v/>
          </cell>
        </row>
        <row r="123">
          <cell r="C123">
            <v>70</v>
          </cell>
          <cell r="D123" t="str">
            <v/>
          </cell>
          <cell r="E123" t="str">
            <v/>
          </cell>
        </row>
        <row r="124">
          <cell r="C124">
            <v>71</v>
          </cell>
          <cell r="D124" t="str">
            <v/>
          </cell>
          <cell r="E124" t="str">
            <v/>
          </cell>
        </row>
        <row r="125">
          <cell r="C125">
            <v>72</v>
          </cell>
          <cell r="D125" t="str">
            <v/>
          </cell>
          <cell r="E125" t="str">
            <v/>
          </cell>
        </row>
        <row r="126">
          <cell r="C126">
            <v>73</v>
          </cell>
          <cell r="D126" t="str">
            <v/>
          </cell>
          <cell r="E126" t="str">
            <v/>
          </cell>
        </row>
        <row r="127">
          <cell r="C127">
            <v>74</v>
          </cell>
          <cell r="D127" t="str">
            <v/>
          </cell>
          <cell r="E127" t="str">
            <v/>
          </cell>
        </row>
        <row r="128">
          <cell r="C128">
            <v>75</v>
          </cell>
          <cell r="D128" t="str">
            <v/>
          </cell>
          <cell r="E128" t="str">
            <v/>
          </cell>
        </row>
        <row r="129">
          <cell r="C129">
            <v>76</v>
          </cell>
          <cell r="D129" t="str">
            <v/>
          </cell>
          <cell r="E129" t="str">
            <v/>
          </cell>
        </row>
        <row r="130">
          <cell r="C130">
            <v>77</v>
          </cell>
          <cell r="D130" t="str">
            <v/>
          </cell>
          <cell r="E130" t="str">
            <v/>
          </cell>
        </row>
        <row r="131">
          <cell r="C131">
            <v>78</v>
          </cell>
          <cell r="D131" t="str">
            <v/>
          </cell>
          <cell r="E131" t="str">
            <v/>
          </cell>
        </row>
        <row r="132">
          <cell r="C132">
            <v>79</v>
          </cell>
          <cell r="D132" t="str">
            <v/>
          </cell>
          <cell r="E132" t="str">
            <v/>
          </cell>
        </row>
        <row r="133">
          <cell r="C133">
            <v>80</v>
          </cell>
          <cell r="D133" t="str">
            <v/>
          </cell>
          <cell r="E133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_Cus_by_Month"/>
      <sheetName val="Columbus02"/>
      <sheetName val="Columbus Regression02"/>
      <sheetName val="Columbus03"/>
      <sheetName val="Columbus Regression03"/>
      <sheetName val="Columbus04"/>
      <sheetName val="Columbus Regression04"/>
      <sheetName val="Gainesville02"/>
      <sheetName val="Gainesville Regression02"/>
      <sheetName val="Gainesville03"/>
      <sheetName val="Gainesville Regression03"/>
      <sheetName val="Gainesville04"/>
      <sheetName val="Gainesville Regression04"/>
      <sheetName val="DD0215yraverage"/>
      <sheetName val="DD0315yraverage"/>
      <sheetName val="DD0415yraverage"/>
      <sheetName val="Columbus36"/>
      <sheetName val="Columbus Regression36"/>
      <sheetName val="Gainesville36"/>
      <sheetName val="Gainesville Regression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sEPS"/>
      <sheetName val="EssShares"/>
      <sheetName val="PPBud"/>
      <sheetName val="PPAct"/>
      <sheetName val="PPlantA"/>
      <sheetName val="Sheet1"/>
      <sheetName val="PPlantA (2)"/>
      <sheetName val="PPlantB"/>
      <sheetName val="SA"/>
      <sheetName val="EssDB"/>
    </sheetNames>
    <sheetDataSet>
      <sheetData sheetId="0">
        <row r="8">
          <cell r="B8" t="str">
            <v>February</v>
          </cell>
          <cell r="C8" t="str">
            <v>February</v>
          </cell>
          <cell r="D8" t="str">
            <v>Y-T-D(February)</v>
          </cell>
          <cell r="E8" t="str">
            <v>Y-T-D(February)</v>
          </cell>
          <cell r="F8" t="str">
            <v>Y-T-D(September)</v>
          </cell>
          <cell r="G8" t="str">
            <v>February</v>
          </cell>
          <cell r="H8" t="str">
            <v>February</v>
          </cell>
          <cell r="I8" t="str">
            <v>Y-T-D(February)</v>
          </cell>
          <cell r="J8" t="str">
            <v>Y-T-D(February)</v>
          </cell>
          <cell r="K8" t="str">
            <v>Y-T-D(September)</v>
          </cell>
          <cell r="L8" t="str">
            <v>February</v>
          </cell>
          <cell r="M8" t="str">
            <v>February</v>
          </cell>
          <cell r="N8" t="str">
            <v>Y-T-D(February)</v>
          </cell>
          <cell r="O8" t="str">
            <v>Y-T-D(February)</v>
          </cell>
          <cell r="P8" t="str">
            <v>Y-T-D(September)</v>
          </cell>
          <cell r="Q8" t="str">
            <v>February</v>
          </cell>
          <cell r="R8" t="str">
            <v>February</v>
          </cell>
          <cell r="S8" t="str">
            <v>Y-T-D(February)</v>
          </cell>
          <cell r="T8" t="str">
            <v>Y-T-D(February)</v>
          </cell>
          <cell r="U8" t="str">
            <v>Y-T-D(September)</v>
          </cell>
          <cell r="V8" t="str">
            <v>February</v>
          </cell>
          <cell r="W8" t="str">
            <v>February</v>
          </cell>
          <cell r="X8" t="str">
            <v>Y-T-D(February)</v>
          </cell>
          <cell r="Y8" t="str">
            <v>Y-T-D(February)</v>
          </cell>
          <cell r="Z8" t="str">
            <v>Y-T-D(September)</v>
          </cell>
          <cell r="AA8" t="str">
            <v>February</v>
          </cell>
          <cell r="AB8" t="str">
            <v>February</v>
          </cell>
          <cell r="AC8" t="str">
            <v>Y-T-D(February)</v>
          </cell>
          <cell r="AD8" t="str">
            <v>Y-T-D(February)</v>
          </cell>
          <cell r="AE8" t="str">
            <v>Y-T-D(September)</v>
          </cell>
          <cell r="AF8" t="str">
            <v>February</v>
          </cell>
          <cell r="AG8" t="str">
            <v>February</v>
          </cell>
          <cell r="AH8" t="str">
            <v>Y-T-D(February)</v>
          </cell>
          <cell r="AI8" t="str">
            <v>Y-T-D(February)</v>
          </cell>
          <cell r="AJ8" t="str">
            <v>Y-T-D(September)</v>
          </cell>
          <cell r="AK8" t="str">
            <v>February</v>
          </cell>
          <cell r="AL8" t="str">
            <v>February</v>
          </cell>
          <cell r="AM8" t="str">
            <v>Y-T-D(February)</v>
          </cell>
          <cell r="AN8" t="str">
            <v>Y-T-D(February)</v>
          </cell>
          <cell r="AO8" t="str">
            <v>Y-T-D(September)</v>
          </cell>
          <cell r="AP8" t="str">
            <v>February</v>
          </cell>
          <cell r="AQ8" t="str">
            <v>February</v>
          </cell>
          <cell r="AR8" t="str">
            <v>Y-T-D(February)</v>
          </cell>
          <cell r="AS8" t="str">
            <v>Y-T-D(February)</v>
          </cell>
          <cell r="AT8" t="str">
            <v>Y-T-D(September)</v>
          </cell>
          <cell r="AU8" t="str">
            <v>February</v>
          </cell>
          <cell r="AV8" t="str">
            <v>February</v>
          </cell>
          <cell r="AW8" t="str">
            <v>Y-T-D(February)</v>
          </cell>
          <cell r="AX8" t="str">
            <v>Y-T-D(February)</v>
          </cell>
          <cell r="AY8" t="str">
            <v>Y-T-D(September)</v>
          </cell>
          <cell r="AZ8" t="str">
            <v>February</v>
          </cell>
          <cell r="BA8" t="str">
            <v>February</v>
          </cell>
          <cell r="BB8" t="str">
            <v>Y-T-D(February)</v>
          </cell>
          <cell r="BC8" t="str">
            <v>Y-T-D(February)</v>
          </cell>
          <cell r="BD8" t="str">
            <v>Y-T-D(September)</v>
          </cell>
          <cell r="BE8" t="str">
            <v>February</v>
          </cell>
          <cell r="BF8" t="str">
            <v>February</v>
          </cell>
          <cell r="BG8" t="str">
            <v>Y-T-D(February)</v>
          </cell>
          <cell r="BH8" t="str">
            <v>Y-T-D(February)</v>
          </cell>
          <cell r="BI8" t="str">
            <v>Y-T-D(September)</v>
          </cell>
          <cell r="BJ8" t="str">
            <v>February</v>
          </cell>
          <cell r="BK8" t="str">
            <v>February</v>
          </cell>
          <cell r="BL8" t="str">
            <v>Y-T-D(February)</v>
          </cell>
          <cell r="BM8" t="str">
            <v>Y-T-D(June)</v>
          </cell>
          <cell r="BN8" t="str">
            <v>Y-T-D(February)</v>
          </cell>
          <cell r="BO8" t="str">
            <v>Y-T-D(September)</v>
          </cell>
          <cell r="BP8" t="str">
            <v>February</v>
          </cell>
          <cell r="BQ8" t="str">
            <v>February</v>
          </cell>
          <cell r="BR8" t="str">
            <v>Y-T-D(February)</v>
          </cell>
          <cell r="BS8" t="str">
            <v>Y-T-D(June)</v>
          </cell>
          <cell r="BT8" t="str">
            <v>Y-T-D(February)</v>
          </cell>
          <cell r="BU8" t="str">
            <v>Y-T-D(September)</v>
          </cell>
          <cell r="BV8" t="str">
            <v>February</v>
          </cell>
          <cell r="BW8" t="str">
            <v>February</v>
          </cell>
          <cell r="BX8" t="str">
            <v>Y-T-D(February)</v>
          </cell>
          <cell r="BY8" t="str">
            <v>Y-T-D(February)</v>
          </cell>
          <cell r="BZ8" t="str">
            <v>Y-T-D(September)</v>
          </cell>
          <cell r="CA8" t="str">
            <v>February</v>
          </cell>
          <cell r="CB8" t="str">
            <v>February</v>
          </cell>
          <cell r="CC8" t="str">
            <v>Y-T-D(February)</v>
          </cell>
          <cell r="CD8" t="str">
            <v>Y-T-D(February)</v>
          </cell>
          <cell r="CE8" t="str">
            <v>Y-T-D(September)</v>
          </cell>
          <cell r="CF8" t="str">
            <v>February</v>
          </cell>
          <cell r="CG8" t="str">
            <v>February</v>
          </cell>
          <cell r="CH8" t="str">
            <v>Y-T-D(February)</v>
          </cell>
          <cell r="CI8" t="str">
            <v>Y-T-D(February)</v>
          </cell>
          <cell r="CJ8" t="str">
            <v>Y-T-D(September)</v>
          </cell>
        </row>
        <row r="9">
          <cell r="B9" t="str">
            <v>CY Actual</v>
          </cell>
          <cell r="C9" t="str">
            <v>Budget 2006</v>
          </cell>
          <cell r="D9" t="str">
            <v>CY Actual</v>
          </cell>
          <cell r="E9" t="str">
            <v>Budget 2006</v>
          </cell>
          <cell r="F9" t="str">
            <v>Budget 2006</v>
          </cell>
          <cell r="G9" t="str">
            <v>CY Actual</v>
          </cell>
          <cell r="H9" t="str">
            <v>Budget 2006</v>
          </cell>
          <cell r="I9" t="str">
            <v>CY Actual</v>
          </cell>
          <cell r="J9" t="str">
            <v>Budget 2006</v>
          </cell>
          <cell r="K9" t="str">
            <v>Budget 2006</v>
          </cell>
          <cell r="L9" t="str">
            <v>CY Actual</v>
          </cell>
          <cell r="M9" t="str">
            <v>Budget 2006</v>
          </cell>
          <cell r="N9" t="str">
            <v>CY Actual</v>
          </cell>
          <cell r="O9" t="str">
            <v>Budget 2006</v>
          </cell>
          <cell r="P9" t="str">
            <v>Budget 2006</v>
          </cell>
          <cell r="Q9" t="str">
            <v>CY Actual</v>
          </cell>
          <cell r="R9" t="str">
            <v>Budget 2006</v>
          </cell>
          <cell r="S9" t="str">
            <v>CY Actual</v>
          </cell>
          <cell r="T9" t="str">
            <v>Budget 2006</v>
          </cell>
          <cell r="U9" t="str">
            <v>Budget 2006</v>
          </cell>
          <cell r="V9" t="str">
            <v>CY Actual</v>
          </cell>
          <cell r="W9" t="str">
            <v>Budget 2006</v>
          </cell>
          <cell r="X9" t="str">
            <v>CY Actual</v>
          </cell>
          <cell r="Y9" t="str">
            <v>Budget 2006</v>
          </cell>
          <cell r="Z9" t="str">
            <v>Budget 2006</v>
          </cell>
          <cell r="AA9" t="str">
            <v>CY Actual</v>
          </cell>
          <cell r="AB9" t="str">
            <v>Budget 2006</v>
          </cell>
          <cell r="AC9" t="str">
            <v>CY Actual</v>
          </cell>
          <cell r="AD9" t="str">
            <v>Budget 2006</v>
          </cell>
          <cell r="AE9" t="str">
            <v>Budget 2006</v>
          </cell>
          <cell r="AF9" t="str">
            <v>CY Actual</v>
          </cell>
          <cell r="AG9" t="str">
            <v>Budget 2006</v>
          </cell>
          <cell r="AH9" t="str">
            <v>CY Actual</v>
          </cell>
          <cell r="AI9" t="str">
            <v>Budget 2006</v>
          </cell>
          <cell r="AJ9" t="str">
            <v>Budget 2006</v>
          </cell>
          <cell r="AK9" t="str">
            <v>CY Actual</v>
          </cell>
          <cell r="AL9" t="str">
            <v>Budget 2006</v>
          </cell>
          <cell r="AM9" t="str">
            <v>CY Actual</v>
          </cell>
          <cell r="AN9" t="str">
            <v>Budget 2006</v>
          </cell>
          <cell r="AO9" t="str">
            <v>Budget 2006</v>
          </cell>
          <cell r="AP9" t="str">
            <v>CY Actual</v>
          </cell>
          <cell r="AQ9" t="str">
            <v>Budget 2006</v>
          </cell>
          <cell r="AR9" t="str">
            <v>CY Actual</v>
          </cell>
          <cell r="AS9" t="str">
            <v>Budget 2006</v>
          </cell>
          <cell r="AT9" t="str">
            <v>Budget 2006</v>
          </cell>
          <cell r="AU9" t="str">
            <v>CY Actual</v>
          </cell>
          <cell r="AV9" t="str">
            <v>Budget 2006</v>
          </cell>
          <cell r="AW9" t="str">
            <v>CY Actual</v>
          </cell>
          <cell r="AX9" t="str">
            <v>Budget 2006</v>
          </cell>
          <cell r="AY9" t="str">
            <v>Budget 2006</v>
          </cell>
          <cell r="AZ9" t="str">
            <v>CY Actual</v>
          </cell>
          <cell r="BA9" t="str">
            <v>Budget 2006</v>
          </cell>
          <cell r="BB9" t="str">
            <v>CY Actual</v>
          </cell>
          <cell r="BC9" t="str">
            <v>Budget 2006</v>
          </cell>
          <cell r="BD9" t="str">
            <v>Budget 2006</v>
          </cell>
          <cell r="BE9" t="str">
            <v>CY Actual</v>
          </cell>
          <cell r="BF9" t="str">
            <v>Budget 2006</v>
          </cell>
          <cell r="BG9" t="str">
            <v>CY Actual</v>
          </cell>
          <cell r="BH9" t="str">
            <v>Budget 2006</v>
          </cell>
          <cell r="BI9" t="str">
            <v>Budget 2006</v>
          </cell>
          <cell r="BJ9" t="str">
            <v>CY Actual</v>
          </cell>
          <cell r="BK9" t="str">
            <v>Budget 2006</v>
          </cell>
          <cell r="BL9" t="str">
            <v>CY Actual</v>
          </cell>
          <cell r="BM9" t="str">
            <v>CY Actual</v>
          </cell>
          <cell r="BN9" t="str">
            <v>Budget 2006</v>
          </cell>
          <cell r="BO9" t="str">
            <v>Budget 2006</v>
          </cell>
          <cell r="BP9" t="str">
            <v>CY Actual</v>
          </cell>
          <cell r="BQ9" t="str">
            <v>Budget 2006</v>
          </cell>
          <cell r="BR9" t="str">
            <v>CY Actual</v>
          </cell>
          <cell r="BS9" t="str">
            <v>CY Actual</v>
          </cell>
          <cell r="BT9" t="str">
            <v>Budget 2006</v>
          </cell>
          <cell r="BU9" t="str">
            <v>Budget 2006</v>
          </cell>
          <cell r="CA9" t="str">
            <v>CY Actual</v>
          </cell>
          <cell r="CB9" t="str">
            <v>Budget 2006</v>
          </cell>
          <cell r="CC9" t="str">
            <v>CY Actual</v>
          </cell>
          <cell r="CD9" t="str">
            <v>Budget 2006</v>
          </cell>
          <cell r="CE9" t="str">
            <v>Budget 2006</v>
          </cell>
          <cell r="CF9" t="str">
            <v>CY Actual</v>
          </cell>
          <cell r="CG9" t="str">
            <v>Budget 2006</v>
          </cell>
          <cell r="CH9" t="str">
            <v>CY Actual</v>
          </cell>
          <cell r="CI9" t="str">
            <v>Budget 2006</v>
          </cell>
          <cell r="CJ9" t="str">
            <v>Budget 2006</v>
          </cell>
        </row>
        <row r="10">
          <cell r="B10" t="str">
            <v>Atmos Energy-Colorado-Kansas</v>
          </cell>
          <cell r="C10" t="str">
            <v>Atmos Energy-Colorado-Kansas</v>
          </cell>
          <cell r="D10" t="str">
            <v>Atmos Energy-Colorado-Kansas</v>
          </cell>
          <cell r="E10" t="str">
            <v>Atmos Energy-Colorado-Kansas</v>
          </cell>
          <cell r="F10" t="str">
            <v>Atmos Energy-Colorado-Kansas</v>
          </cell>
          <cell r="G10" t="str">
            <v>Atmos Energy-Kentucky</v>
          </cell>
          <cell r="H10" t="str">
            <v>Atmos Energy-Kentucky</v>
          </cell>
          <cell r="I10" t="str">
            <v>Atmos Energy-Kentucky</v>
          </cell>
          <cell r="J10" t="str">
            <v>Atmos Energy-Kentucky</v>
          </cell>
          <cell r="K10" t="str">
            <v>Atmos Energy-Kentucky</v>
          </cell>
          <cell r="L10" t="str">
            <v>Atmos Energy-Louisiana</v>
          </cell>
          <cell r="M10" t="str">
            <v>Atmos Energy-Louisiana</v>
          </cell>
          <cell r="N10" t="str">
            <v>Atmos Energy-Louisiana</v>
          </cell>
          <cell r="O10" t="str">
            <v>Atmos Energy-Louisiana</v>
          </cell>
          <cell r="P10" t="str">
            <v>Atmos Energy-Louisiana</v>
          </cell>
          <cell r="Q10" t="str">
            <v>Atmos Energy-Mid-States</v>
          </cell>
          <cell r="R10" t="str">
            <v>Atmos Energy-Mid-States</v>
          </cell>
          <cell r="S10" t="str">
            <v>Atmos Energy-Mid-States</v>
          </cell>
          <cell r="T10" t="str">
            <v>Atmos Energy-Mid-States</v>
          </cell>
          <cell r="U10" t="str">
            <v>Atmos Energy-Mid-States</v>
          </cell>
          <cell r="V10" t="str">
            <v>MVG Regulated companies</v>
          </cell>
          <cell r="W10" t="str">
            <v>MVG Regulated companies</v>
          </cell>
          <cell r="X10" t="str">
            <v>MVG Regulated companies</v>
          </cell>
          <cell r="Y10" t="str">
            <v>MVG Regulated companies</v>
          </cell>
          <cell r="Z10" t="str">
            <v>MVG Regulated companies</v>
          </cell>
          <cell r="AA10" t="str">
            <v>Atmos Energy-West Texas</v>
          </cell>
          <cell r="AB10" t="str">
            <v>Atmos Energy-West Texas</v>
          </cell>
          <cell r="AC10" t="str">
            <v>Atmos Energy-West Texas</v>
          </cell>
          <cell r="AD10" t="str">
            <v>Atmos Energy-West Texas</v>
          </cell>
          <cell r="AE10" t="str">
            <v>Atmos Energy-West Texas</v>
          </cell>
          <cell r="AF10" t="str">
            <v>Mid-Tex LDC Rollup</v>
          </cell>
          <cell r="AG10" t="str">
            <v>Mid-Tex LDC Rollup</v>
          </cell>
          <cell r="AH10" t="str">
            <v>Mid-Tex LDC Rollup</v>
          </cell>
          <cell r="AI10" t="str">
            <v>Mid-Tex LDC Rollup</v>
          </cell>
          <cell r="AJ10" t="str">
            <v>Mid-Tex LDC Rollup</v>
          </cell>
          <cell r="AK10" t="str">
            <v>SS Rollup w Blueflame</v>
          </cell>
          <cell r="AL10" t="str">
            <v>SS Rollup w Blueflame</v>
          </cell>
          <cell r="AM10" t="str">
            <v>SS Rollup w Blueflame</v>
          </cell>
          <cell r="AN10" t="str">
            <v>SS Rollup w Blueflame</v>
          </cell>
          <cell r="AO10" t="str">
            <v>SS Rollup w Blueflame</v>
          </cell>
          <cell r="AP10" t="str">
            <v>Atmos Energy Company (BU Elim)</v>
          </cell>
          <cell r="AQ10" t="str">
            <v>Atmos Energy Company (BU Elim)</v>
          </cell>
          <cell r="AR10" t="str">
            <v>Atmos Energy Company (BU Elim)</v>
          </cell>
          <cell r="AS10" t="str">
            <v>Atmos Energy Company (BU Elim)</v>
          </cell>
          <cell r="AT10" t="str">
            <v>Atmos Energy Company (BU Elim)</v>
          </cell>
          <cell r="AU10" t="str">
            <v>Atmos Utility</v>
          </cell>
          <cell r="AV10" t="str">
            <v>Atmos Utility</v>
          </cell>
          <cell r="AW10" t="str">
            <v>Atmos Utility</v>
          </cell>
          <cell r="AX10" t="str">
            <v>Atmos Utility</v>
          </cell>
          <cell r="AY10" t="str">
            <v>Atmos Utility</v>
          </cell>
          <cell r="AZ10" t="str">
            <v>Atmos Energy Marketing Group</v>
          </cell>
          <cell r="BA10" t="str">
            <v>Atmos Energy Marketing Group</v>
          </cell>
          <cell r="BB10" t="str">
            <v>Atmos Energy Marketing Group</v>
          </cell>
          <cell r="BC10" t="str">
            <v>Atmos Energy Marketing Group</v>
          </cell>
          <cell r="BD10" t="str">
            <v>Atmos Energy Marketing Group</v>
          </cell>
          <cell r="BE10" t="str">
            <v>Other Non Utility</v>
          </cell>
          <cell r="BF10" t="str">
            <v>Other Non Utility</v>
          </cell>
          <cell r="BG10" t="str">
            <v>Other Non Utility</v>
          </cell>
          <cell r="BH10" t="str">
            <v>Other Non Utility</v>
          </cell>
          <cell r="BI10" t="str">
            <v>Other Non Utility</v>
          </cell>
          <cell r="BJ10" t="str">
            <v>Atmos Energy Holding Rollup</v>
          </cell>
          <cell r="BK10" t="str">
            <v>Atmos Energy Holding Rollup</v>
          </cell>
          <cell r="BL10" t="str">
            <v>Atmos Energy Holding Rollup</v>
          </cell>
          <cell r="BM10" t="str">
            <v>Atmos Energy Holding Rollup</v>
          </cell>
          <cell r="BN10" t="str">
            <v>Atmos Energy Holding Rollup</v>
          </cell>
          <cell r="BO10" t="str">
            <v>Atmos Energy Holding Rollup</v>
          </cell>
          <cell r="BP10" t="str">
            <v>Atmos Energy Corporation Cons (Elim)</v>
          </cell>
          <cell r="BQ10" t="str">
            <v>Atmos Energy Corporation Cons (Elim)</v>
          </cell>
          <cell r="BR10" t="str">
            <v>Atmos Energy Corporation Cons (Elim)</v>
          </cell>
          <cell r="BS10" t="str">
            <v>Atmos Energy Corporation Cons (Elim)</v>
          </cell>
          <cell r="BT10" t="str">
            <v>Atmos Energy Corporation Cons (Elim)</v>
          </cell>
          <cell r="BU10" t="str">
            <v>Atmos Energy Corporation Cons (Elim)</v>
          </cell>
          <cell r="CA10" t="str">
            <v>Company</v>
          </cell>
          <cell r="CB10" t="str">
            <v>Company</v>
          </cell>
          <cell r="CC10" t="str">
            <v>Company</v>
          </cell>
          <cell r="CD10" t="str">
            <v>Company</v>
          </cell>
          <cell r="CE10" t="str">
            <v>Company</v>
          </cell>
          <cell r="CF10" t="str">
            <v>Other Operating Companies (Elim)</v>
          </cell>
          <cell r="CG10" t="str">
            <v>Other Operating Companies (Elim)</v>
          </cell>
          <cell r="CH10" t="str">
            <v>Other Operating Companies (Elim)</v>
          </cell>
          <cell r="CI10" t="str">
            <v>Other Operating Companies (Elim)</v>
          </cell>
          <cell r="CJ10" t="str">
            <v>Other Operating Companies (Elim)</v>
          </cell>
        </row>
        <row r="11">
          <cell r="A11" t="str">
            <v>Gross Profit</v>
          </cell>
          <cell r="B11">
            <v>8750125.1499999911</v>
          </cell>
          <cell r="C11">
            <v>8653465</v>
          </cell>
          <cell r="D11">
            <v>40737106.849999994</v>
          </cell>
          <cell r="E11">
            <v>40212342</v>
          </cell>
          <cell r="F11">
            <v>71084588</v>
          </cell>
          <cell r="G11">
            <v>6661735.7600000054</v>
          </cell>
          <cell r="H11">
            <v>6318165</v>
          </cell>
          <cell r="I11">
            <v>28307219.950000022</v>
          </cell>
          <cell r="J11">
            <v>27777549</v>
          </cell>
          <cell r="K11">
            <v>51394786</v>
          </cell>
          <cell r="L11">
            <v>10447914.99000001</v>
          </cell>
          <cell r="M11">
            <v>10089885</v>
          </cell>
          <cell r="N11">
            <v>49423651.230000034</v>
          </cell>
          <cell r="O11">
            <v>63003475</v>
          </cell>
          <cell r="P11">
            <v>109203567</v>
          </cell>
          <cell r="Q11">
            <v>15521583.260000005</v>
          </cell>
          <cell r="R11">
            <v>14748337</v>
          </cell>
          <cell r="S11">
            <v>65311251.379999951</v>
          </cell>
          <cell r="T11">
            <v>64478611</v>
          </cell>
          <cell r="U11">
            <v>111950799</v>
          </cell>
          <cell r="V11">
            <v>12430154.910000004</v>
          </cell>
          <cell r="W11">
            <v>11612490</v>
          </cell>
          <cell r="X11">
            <v>53965126.009999983</v>
          </cell>
          <cell r="Y11">
            <v>51718561</v>
          </cell>
          <cell r="Z11">
            <v>93513563</v>
          </cell>
          <cell r="AA11">
            <v>9771000.6799999923</v>
          </cell>
          <cell r="AB11">
            <v>10467685</v>
          </cell>
          <cell r="AC11">
            <v>44959277.789999999</v>
          </cell>
          <cell r="AD11">
            <v>49430393</v>
          </cell>
          <cell r="AE11">
            <v>94771312</v>
          </cell>
          <cell r="AF11">
            <v>55910380.989999987</v>
          </cell>
          <cell r="AG11">
            <v>45055242.659999996</v>
          </cell>
          <cell r="AH11">
            <v>225810319.91000006</v>
          </cell>
          <cell r="AI11">
            <v>232028046.48999986</v>
          </cell>
          <cell r="AJ11">
            <v>445173521.43999982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>
            <v>119492895.73999998</v>
          </cell>
          <cell r="AV11">
            <v>106945269.66</v>
          </cell>
          <cell r="AW11">
            <v>508513953.12000006</v>
          </cell>
          <cell r="AX11">
            <v>528648977.48999989</v>
          </cell>
          <cell r="AY11">
            <v>977092136.43999982</v>
          </cell>
          <cell r="AZ11">
            <v>22700631.349999964</v>
          </cell>
          <cell r="BA11">
            <v>5968360</v>
          </cell>
          <cell r="BB11">
            <v>68222753.030000031</v>
          </cell>
          <cell r="BC11">
            <v>26341881</v>
          </cell>
          <cell r="BD11">
            <v>53476397</v>
          </cell>
          <cell r="BE11">
            <v>11995330.94999999</v>
          </cell>
          <cell r="BF11">
            <v>15280176</v>
          </cell>
          <cell r="BG11">
            <v>73795216.270000011</v>
          </cell>
          <cell r="BH11">
            <v>74542738</v>
          </cell>
          <cell r="BI11">
            <v>176599440</v>
          </cell>
          <cell r="BJ11">
            <v>34695962.299999952</v>
          </cell>
          <cell r="BK11">
            <v>21248536</v>
          </cell>
          <cell r="BL11">
            <v>142017969.30000004</v>
          </cell>
          <cell r="BM11">
            <v>142017969.30000004</v>
          </cell>
          <cell r="BN11">
            <v>100884619</v>
          </cell>
          <cell r="BO11">
            <v>230075837</v>
          </cell>
          <cell r="BP11">
            <v>-395713.54999999702</v>
          </cell>
          <cell r="BQ11">
            <v>-325570</v>
          </cell>
          <cell r="BR11">
            <v>-2161774.6000000164</v>
          </cell>
          <cell r="BS11">
            <v>-2161774.6000000164</v>
          </cell>
          <cell r="BT11">
            <v>-1627850</v>
          </cell>
          <cell r="BU11">
            <v>-3904415</v>
          </cell>
          <cell r="CA11">
            <v>153793144.48999995</v>
          </cell>
          <cell r="CB11">
            <v>127868235.66</v>
          </cell>
          <cell r="CC11">
            <v>648370147.82000005</v>
          </cell>
          <cell r="CD11">
            <v>627905746.48999989</v>
          </cell>
          <cell r="CE11">
            <v>1203263558.4399998</v>
          </cell>
          <cell r="CF11">
            <v>-45.339999999996508</v>
          </cell>
          <cell r="CG11">
            <v>-91596</v>
          </cell>
          <cell r="CH11">
            <v>-45.340000000025611</v>
          </cell>
          <cell r="CI11">
            <v>-457980</v>
          </cell>
          <cell r="CJ11">
            <v>-1099152</v>
          </cell>
        </row>
        <row r="13">
          <cell r="A13" t="str">
            <v>Labor</v>
          </cell>
          <cell r="B13">
            <v>580718.67000000004</v>
          </cell>
          <cell r="C13">
            <v>572515.06000000006</v>
          </cell>
          <cell r="D13">
            <v>3427309.97</v>
          </cell>
          <cell r="E13">
            <v>3054744.83</v>
          </cell>
          <cell r="F13">
            <v>7413971.5800000001</v>
          </cell>
          <cell r="G13">
            <v>511787.28</v>
          </cell>
          <cell r="H13">
            <v>468580.89</v>
          </cell>
          <cell r="I13">
            <v>2559755.17</v>
          </cell>
          <cell r="J13">
            <v>2489572.86</v>
          </cell>
          <cell r="K13">
            <v>5918840.3799999999</v>
          </cell>
          <cell r="L13">
            <v>1343748.05</v>
          </cell>
          <cell r="M13">
            <v>842924.76</v>
          </cell>
          <cell r="N13">
            <v>5591504.3099999996</v>
          </cell>
          <cell r="O13">
            <v>5362210.1500000004</v>
          </cell>
          <cell r="P13">
            <v>11519964.459999999</v>
          </cell>
          <cell r="Q13">
            <v>845314.99</v>
          </cell>
          <cell r="R13">
            <v>815788.33</v>
          </cell>
          <cell r="S13">
            <v>4574746.59</v>
          </cell>
          <cell r="T13">
            <v>4336152.92</v>
          </cell>
          <cell r="U13">
            <v>10559341.33</v>
          </cell>
          <cell r="V13">
            <v>1221359</v>
          </cell>
          <cell r="W13">
            <v>1241872</v>
          </cell>
          <cell r="X13">
            <v>6458754.1100000003</v>
          </cell>
          <cell r="Y13">
            <v>6617416</v>
          </cell>
          <cell r="Z13">
            <v>16102838</v>
          </cell>
          <cell r="AA13">
            <v>689078.91</v>
          </cell>
          <cell r="AB13">
            <v>691147.97</v>
          </cell>
          <cell r="AC13">
            <v>3583594.75</v>
          </cell>
          <cell r="AD13">
            <v>3767678.71</v>
          </cell>
          <cell r="AE13">
            <v>8790935.2199999988</v>
          </cell>
          <cell r="AF13">
            <v>3416906.61</v>
          </cell>
          <cell r="AG13">
            <v>3263221.59</v>
          </cell>
          <cell r="AH13">
            <v>17388036.09</v>
          </cell>
          <cell r="AI13">
            <v>17375337.5</v>
          </cell>
          <cell r="AJ13">
            <v>42166512.029999994</v>
          </cell>
          <cell r="AK13">
            <v>3213550.36</v>
          </cell>
          <cell r="AL13">
            <v>3210374</v>
          </cell>
          <cell r="AM13">
            <v>16793965.59</v>
          </cell>
          <cell r="AN13">
            <v>16834529</v>
          </cell>
          <cell r="AO13">
            <v>41498535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>
            <v>11822463.870000001</v>
          </cell>
          <cell r="AV13">
            <v>11106424.6</v>
          </cell>
          <cell r="AW13">
            <v>60377666.579999998</v>
          </cell>
          <cell r="AX13">
            <v>59837641.969999999</v>
          </cell>
          <cell r="AY13">
            <v>143970938</v>
          </cell>
          <cell r="AZ13">
            <v>662964.63</v>
          </cell>
          <cell r="BA13">
            <v>734397</v>
          </cell>
          <cell r="BB13">
            <v>4067883.41</v>
          </cell>
          <cell r="BC13">
            <v>3929022</v>
          </cell>
          <cell r="BD13">
            <v>9547157</v>
          </cell>
          <cell r="BE13">
            <v>1279641.8400000001</v>
          </cell>
          <cell r="BF13">
            <v>1349812.85</v>
          </cell>
          <cell r="BG13">
            <v>6889558.9999999991</v>
          </cell>
          <cell r="BH13">
            <v>7162651.1899999995</v>
          </cell>
          <cell r="BI13">
            <v>17428175.59</v>
          </cell>
          <cell r="BJ13">
            <v>1942606.47</v>
          </cell>
          <cell r="BK13">
            <v>2084209.85</v>
          </cell>
          <cell r="BL13">
            <v>10957442.409999998</v>
          </cell>
          <cell r="BM13">
            <v>10957442.409999998</v>
          </cell>
          <cell r="BN13">
            <v>11091673.189999999</v>
          </cell>
          <cell r="BO13">
            <v>26975332.59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CA13">
            <v>13765070.34</v>
          </cell>
          <cell r="CB13">
            <v>13190634.449999999</v>
          </cell>
          <cell r="CC13">
            <v>71335108.989999995</v>
          </cell>
          <cell r="CD13">
            <v>70929315.159999996</v>
          </cell>
          <cell r="CE13">
            <v>170946270.59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J13" t="str">
            <v>0</v>
          </cell>
        </row>
        <row r="14">
          <cell r="A14" t="str">
            <v>Benefits</v>
          </cell>
          <cell r="B14">
            <v>211397.13</v>
          </cell>
          <cell r="C14">
            <v>203892.04</v>
          </cell>
          <cell r="D14">
            <v>1209812.1299999999</v>
          </cell>
          <cell r="E14">
            <v>1084044.27</v>
          </cell>
          <cell r="F14">
            <v>2629340.5</v>
          </cell>
          <cell r="G14">
            <v>218620.5</v>
          </cell>
          <cell r="H14">
            <v>185664.56</v>
          </cell>
          <cell r="I14">
            <v>1125615.07</v>
          </cell>
          <cell r="J14">
            <v>984307.19999999995</v>
          </cell>
          <cell r="K14">
            <v>2340424.7000000002</v>
          </cell>
          <cell r="L14">
            <v>515622.5</v>
          </cell>
          <cell r="M14">
            <v>350338.96</v>
          </cell>
          <cell r="N14">
            <v>2225433.38</v>
          </cell>
          <cell r="O14">
            <v>2217881.17</v>
          </cell>
          <cell r="P14">
            <v>4761794.3499999996</v>
          </cell>
          <cell r="Q14">
            <v>375829.64</v>
          </cell>
          <cell r="R14">
            <v>376843.69</v>
          </cell>
          <cell r="S14">
            <v>2044533.49</v>
          </cell>
          <cell r="T14">
            <v>1985292.73</v>
          </cell>
          <cell r="U14">
            <v>4824144.54</v>
          </cell>
          <cell r="V14">
            <v>487839.45</v>
          </cell>
          <cell r="W14">
            <v>486114</v>
          </cell>
          <cell r="X14">
            <v>2662984.66</v>
          </cell>
          <cell r="Y14">
            <v>2581927</v>
          </cell>
          <cell r="Z14">
            <v>6277783</v>
          </cell>
          <cell r="AA14">
            <v>333984.38</v>
          </cell>
          <cell r="AB14">
            <v>341945.12</v>
          </cell>
          <cell r="AC14">
            <v>1769441.69</v>
          </cell>
          <cell r="AD14">
            <v>1854002</v>
          </cell>
          <cell r="AE14">
            <v>4322181.04</v>
          </cell>
          <cell r="AF14">
            <v>989950.79</v>
          </cell>
          <cell r="AG14">
            <v>998250.82</v>
          </cell>
          <cell r="AH14">
            <v>5511719.6700000009</v>
          </cell>
          <cell r="AI14">
            <v>5302667.76</v>
          </cell>
          <cell r="AJ14">
            <v>12863319.930000002</v>
          </cell>
          <cell r="AK14">
            <v>827332.1</v>
          </cell>
          <cell r="AL14">
            <v>886394</v>
          </cell>
          <cell r="AM14">
            <v>4959833.79</v>
          </cell>
          <cell r="AN14">
            <v>4646429</v>
          </cell>
          <cell r="AO14">
            <v>11451640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>
            <v>3960576.49</v>
          </cell>
          <cell r="AV14">
            <v>3829443.19</v>
          </cell>
          <cell r="AW14">
            <v>21509373.880000003</v>
          </cell>
          <cell r="AX14">
            <v>20656551.129999999</v>
          </cell>
          <cell r="AY14">
            <v>49470628.060000002</v>
          </cell>
          <cell r="AZ14">
            <v>12149</v>
          </cell>
          <cell r="BA14" t="str">
            <v>0</v>
          </cell>
          <cell r="BB14">
            <v>64755.1</v>
          </cell>
          <cell r="BC14" t="str">
            <v>0</v>
          </cell>
          <cell r="BD14" t="str">
            <v>0</v>
          </cell>
          <cell r="BE14">
            <v>374030.37</v>
          </cell>
          <cell r="BF14">
            <v>385340.83</v>
          </cell>
          <cell r="BG14">
            <v>2146465.61</v>
          </cell>
          <cell r="BH14">
            <v>2039862.62</v>
          </cell>
          <cell r="BI14">
            <v>4960659.8899999997</v>
          </cell>
          <cell r="BJ14">
            <v>386179.37</v>
          </cell>
          <cell r="BK14">
            <v>385340.83</v>
          </cell>
          <cell r="BL14">
            <v>2211220.71</v>
          </cell>
          <cell r="BM14">
            <v>2211220.71</v>
          </cell>
          <cell r="BN14">
            <v>2039862.62</v>
          </cell>
          <cell r="BO14">
            <v>4960659.8899999997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0</v>
          </cell>
          <cell r="CA14">
            <v>4346755.8600000003</v>
          </cell>
          <cell r="CB14">
            <v>4214784.0199999996</v>
          </cell>
          <cell r="CC14">
            <v>23720594.590000004</v>
          </cell>
          <cell r="CD14">
            <v>22696413.75</v>
          </cell>
          <cell r="CE14">
            <v>54431287.950000003</v>
          </cell>
          <cell r="CF14" t="str">
            <v>0</v>
          </cell>
          <cell r="CG14" t="str">
            <v>0</v>
          </cell>
          <cell r="CH14" t="str">
            <v>0</v>
          </cell>
          <cell r="CI14" t="str">
            <v>0</v>
          </cell>
          <cell r="CJ14" t="str">
            <v>0</v>
          </cell>
        </row>
        <row r="15">
          <cell r="A15" t="str">
            <v>Materials &amp; Supplies</v>
          </cell>
          <cell r="B15">
            <v>54364.56</v>
          </cell>
          <cell r="C15">
            <v>59413.96</v>
          </cell>
          <cell r="D15">
            <v>313401.74</v>
          </cell>
          <cell r="E15">
            <v>299035.8</v>
          </cell>
          <cell r="F15">
            <v>701287.96</v>
          </cell>
          <cell r="G15">
            <v>32051.86</v>
          </cell>
          <cell r="H15">
            <v>29267.38</v>
          </cell>
          <cell r="I15">
            <v>201779.15</v>
          </cell>
          <cell r="J15">
            <v>175328.9</v>
          </cell>
          <cell r="K15">
            <v>421050</v>
          </cell>
          <cell r="L15">
            <v>363820.74</v>
          </cell>
          <cell r="M15">
            <v>56879.6</v>
          </cell>
          <cell r="N15">
            <v>1070562.72</v>
          </cell>
          <cell r="O15">
            <v>354777</v>
          </cell>
          <cell r="P15">
            <v>785159.2</v>
          </cell>
          <cell r="Q15">
            <v>54586.91</v>
          </cell>
          <cell r="R15">
            <v>49279.05</v>
          </cell>
          <cell r="S15">
            <v>261224.42</v>
          </cell>
          <cell r="T15">
            <v>254927.35</v>
          </cell>
          <cell r="U15">
            <v>598695.53</v>
          </cell>
          <cell r="V15">
            <v>144048.32999999999</v>
          </cell>
          <cell r="W15">
            <v>108573</v>
          </cell>
          <cell r="X15">
            <v>668344.69999999995</v>
          </cell>
          <cell r="Y15">
            <v>506943</v>
          </cell>
          <cell r="Z15">
            <v>1251419</v>
          </cell>
          <cell r="AA15">
            <v>87882.67</v>
          </cell>
          <cell r="AB15">
            <v>81985.73</v>
          </cell>
          <cell r="AC15">
            <v>392589.04</v>
          </cell>
          <cell r="AD15">
            <v>428192.66</v>
          </cell>
          <cell r="AE15">
            <v>1042540.44</v>
          </cell>
          <cell r="AF15">
            <v>443588.49</v>
          </cell>
          <cell r="AG15">
            <v>620920.69999999995</v>
          </cell>
          <cell r="AH15">
            <v>1735035.93</v>
          </cell>
          <cell r="AI15">
            <v>3104599.7</v>
          </cell>
          <cell r="AJ15">
            <v>7445481.1000000015</v>
          </cell>
          <cell r="AK15">
            <v>76757.17</v>
          </cell>
          <cell r="AL15">
            <v>42886</v>
          </cell>
          <cell r="AM15">
            <v>304209.34999999998</v>
          </cell>
          <cell r="AN15">
            <v>214559</v>
          </cell>
          <cell r="AO15">
            <v>516324</v>
          </cell>
          <cell r="AP15" t="str">
            <v>0</v>
          </cell>
          <cell r="AQ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>
            <v>1257100.73</v>
          </cell>
          <cell r="AV15">
            <v>1049205.42</v>
          </cell>
          <cell r="AW15">
            <v>4947147.05</v>
          </cell>
          <cell r="AX15">
            <v>5338363.41</v>
          </cell>
          <cell r="AY15">
            <v>12761957.23</v>
          </cell>
          <cell r="AZ15">
            <v>8851.2199999999993</v>
          </cell>
          <cell r="BA15">
            <v>14300</v>
          </cell>
          <cell r="BB15">
            <v>135995.44</v>
          </cell>
          <cell r="BC15">
            <v>71500</v>
          </cell>
          <cell r="BD15">
            <v>171600</v>
          </cell>
          <cell r="BE15">
            <v>361203.67</v>
          </cell>
          <cell r="BF15">
            <v>355109.53</v>
          </cell>
          <cell r="BG15">
            <v>1447089.01</v>
          </cell>
          <cell r="BH15">
            <v>1756360.09</v>
          </cell>
          <cell r="BI15">
            <v>4229458.83</v>
          </cell>
          <cell r="BJ15">
            <v>370054.89</v>
          </cell>
          <cell r="BK15">
            <v>369409.53</v>
          </cell>
          <cell r="BL15">
            <v>1583084.45</v>
          </cell>
          <cell r="BM15">
            <v>1583084.45</v>
          </cell>
          <cell r="BN15">
            <v>1827860.09</v>
          </cell>
          <cell r="BO15">
            <v>4401058.83</v>
          </cell>
          <cell r="BP15" t="str">
            <v>0</v>
          </cell>
          <cell r="BQ15" t="str">
            <v>0</v>
          </cell>
          <cell r="BR15" t="str">
            <v>0</v>
          </cell>
          <cell r="BS15" t="str">
            <v>0</v>
          </cell>
          <cell r="BT15" t="str">
            <v>0</v>
          </cell>
          <cell r="BU15" t="str">
            <v>0</v>
          </cell>
          <cell r="CA15">
            <v>1627155.62</v>
          </cell>
          <cell r="CB15">
            <v>1418614.95</v>
          </cell>
          <cell r="CC15">
            <v>6530231.5</v>
          </cell>
          <cell r="CD15">
            <v>7166223.5</v>
          </cell>
          <cell r="CE15">
            <v>17163016.060000002</v>
          </cell>
          <cell r="CF15" t="str">
            <v>0</v>
          </cell>
          <cell r="CG15" t="str">
            <v>0</v>
          </cell>
          <cell r="CH15" t="str">
            <v>0</v>
          </cell>
          <cell r="CI15" t="str">
            <v>0</v>
          </cell>
          <cell r="CJ15" t="str">
            <v>0</v>
          </cell>
        </row>
        <row r="16">
          <cell r="A16" t="str">
            <v>Vehicles &amp; Equip</v>
          </cell>
          <cell r="B16">
            <v>110836.38</v>
          </cell>
          <cell r="C16">
            <v>93810</v>
          </cell>
          <cell r="D16">
            <v>453849.09</v>
          </cell>
          <cell r="E16">
            <v>487451</v>
          </cell>
          <cell r="F16">
            <v>1150059</v>
          </cell>
          <cell r="G16">
            <v>80310.559999999998</v>
          </cell>
          <cell r="H16">
            <v>68914.12</v>
          </cell>
          <cell r="I16">
            <v>303527.88</v>
          </cell>
          <cell r="J16">
            <v>349586.6</v>
          </cell>
          <cell r="K16">
            <v>834606</v>
          </cell>
          <cell r="L16">
            <v>182287.54</v>
          </cell>
          <cell r="M16">
            <v>142996.41</v>
          </cell>
          <cell r="N16">
            <v>603590.67000000004</v>
          </cell>
          <cell r="O16">
            <v>838129.57</v>
          </cell>
          <cell r="P16">
            <v>1858811.72</v>
          </cell>
          <cell r="Q16">
            <v>151262.41</v>
          </cell>
          <cell r="R16">
            <v>126569.89</v>
          </cell>
          <cell r="S16">
            <v>695599.73</v>
          </cell>
          <cell r="T16">
            <v>639732.44999999995</v>
          </cell>
          <cell r="U16">
            <v>1535806.11</v>
          </cell>
          <cell r="V16">
            <v>237621.78</v>
          </cell>
          <cell r="W16">
            <v>186939</v>
          </cell>
          <cell r="X16">
            <v>826261.59</v>
          </cell>
          <cell r="Y16">
            <v>918636</v>
          </cell>
          <cell r="Z16">
            <v>2243869</v>
          </cell>
          <cell r="AA16">
            <v>128926.01</v>
          </cell>
          <cell r="AB16">
            <v>143750.95000000001</v>
          </cell>
          <cell r="AC16">
            <v>503080.4</v>
          </cell>
          <cell r="AD16">
            <v>738999</v>
          </cell>
          <cell r="AE16">
            <v>1719895.71</v>
          </cell>
          <cell r="AF16">
            <v>339298.03</v>
          </cell>
          <cell r="AG16">
            <v>325872.17</v>
          </cell>
          <cell r="AH16">
            <v>2030558.88</v>
          </cell>
          <cell r="AI16">
            <v>1629313.85</v>
          </cell>
          <cell r="AJ16">
            <v>3909204.45</v>
          </cell>
          <cell r="AK16">
            <v>-21208.1</v>
          </cell>
          <cell r="AL16">
            <v>5627</v>
          </cell>
          <cell r="AM16">
            <v>-47784.86</v>
          </cell>
          <cell r="AN16">
            <v>433</v>
          </cell>
          <cell r="AO16">
            <v>-30384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>
            <v>1209334.6100000001</v>
          </cell>
          <cell r="AV16">
            <v>1094479.54</v>
          </cell>
          <cell r="AW16">
            <v>5368683.38</v>
          </cell>
          <cell r="AX16">
            <v>5602281.4700000007</v>
          </cell>
          <cell r="AY16">
            <v>13221867.99</v>
          </cell>
          <cell r="AZ16">
            <v>60.49</v>
          </cell>
          <cell r="BA16">
            <v>1750</v>
          </cell>
          <cell r="BB16">
            <v>437.98</v>
          </cell>
          <cell r="BC16">
            <v>8750</v>
          </cell>
          <cell r="BD16">
            <v>21000</v>
          </cell>
          <cell r="BE16">
            <v>84014.16</v>
          </cell>
          <cell r="BF16">
            <v>94643.81</v>
          </cell>
          <cell r="BG16">
            <v>721045.58</v>
          </cell>
          <cell r="BH16">
            <v>469462.05</v>
          </cell>
          <cell r="BI16">
            <v>1135294.31</v>
          </cell>
          <cell r="BJ16">
            <v>84074.65</v>
          </cell>
          <cell r="BK16">
            <v>96393.81</v>
          </cell>
          <cell r="BL16">
            <v>721483.56</v>
          </cell>
          <cell r="BM16">
            <v>721483.56</v>
          </cell>
          <cell r="BN16">
            <v>478212.05</v>
          </cell>
          <cell r="BO16">
            <v>1156294.31</v>
          </cell>
          <cell r="BP16">
            <v>-8856.26</v>
          </cell>
          <cell r="BQ16">
            <v>-9804</v>
          </cell>
          <cell r="BR16">
            <v>-44482.12</v>
          </cell>
          <cell r="BS16">
            <v>-44482.12</v>
          </cell>
          <cell r="BT16">
            <v>-49020</v>
          </cell>
          <cell r="BU16">
            <v>-115223</v>
          </cell>
          <cell r="CA16">
            <v>1284553</v>
          </cell>
          <cell r="CB16">
            <v>1181069.3500000001</v>
          </cell>
          <cell r="CC16">
            <v>6045684.8200000003</v>
          </cell>
          <cell r="CD16">
            <v>6031473.5200000005</v>
          </cell>
          <cell r="CE16">
            <v>14262939.300000001</v>
          </cell>
          <cell r="CF16" t="str">
            <v>0</v>
          </cell>
          <cell r="CG16" t="str">
            <v>0</v>
          </cell>
          <cell r="CH16" t="str">
            <v>0</v>
          </cell>
          <cell r="CI16" t="str">
            <v>0</v>
          </cell>
          <cell r="CJ16" t="str">
            <v>0</v>
          </cell>
        </row>
        <row r="17">
          <cell r="A17" t="str">
            <v>Print &amp; Postages</v>
          </cell>
          <cell r="B17">
            <v>5203.72</v>
          </cell>
          <cell r="C17">
            <v>6943</v>
          </cell>
          <cell r="D17">
            <v>28699.61</v>
          </cell>
          <cell r="E17">
            <v>34523</v>
          </cell>
          <cell r="F17">
            <v>82824</v>
          </cell>
          <cell r="G17">
            <v>1268.67</v>
          </cell>
          <cell r="H17">
            <v>2020.73</v>
          </cell>
          <cell r="I17">
            <v>13588.29</v>
          </cell>
          <cell r="J17">
            <v>11598.65</v>
          </cell>
          <cell r="K17">
            <v>27609.200000000001</v>
          </cell>
          <cell r="L17">
            <v>2634.91</v>
          </cell>
          <cell r="M17">
            <v>4340</v>
          </cell>
          <cell r="N17">
            <v>13201.09</v>
          </cell>
          <cell r="O17">
            <v>22440</v>
          </cell>
          <cell r="P17">
            <v>52385</v>
          </cell>
          <cell r="Q17">
            <v>3762.42</v>
          </cell>
          <cell r="R17">
            <v>6559.64</v>
          </cell>
          <cell r="S17">
            <v>24940.37</v>
          </cell>
          <cell r="T17">
            <v>32249.200000000001</v>
          </cell>
          <cell r="U17">
            <v>77479.25</v>
          </cell>
          <cell r="V17">
            <v>7723.97</v>
          </cell>
          <cell r="W17">
            <v>6942</v>
          </cell>
          <cell r="X17">
            <v>27173.01</v>
          </cell>
          <cell r="Y17">
            <v>33043</v>
          </cell>
          <cell r="Z17">
            <v>79631</v>
          </cell>
          <cell r="AA17">
            <v>2368.1999999999998</v>
          </cell>
          <cell r="AB17">
            <v>4529.3</v>
          </cell>
          <cell r="AC17">
            <v>16444.330000000002</v>
          </cell>
          <cell r="AD17">
            <v>20304</v>
          </cell>
          <cell r="AE17">
            <v>45220.9</v>
          </cell>
          <cell r="AF17">
            <v>6587.12</v>
          </cell>
          <cell r="AG17">
            <v>23997</v>
          </cell>
          <cell r="AH17">
            <v>62421.62</v>
          </cell>
          <cell r="AI17">
            <v>120349</v>
          </cell>
          <cell r="AJ17">
            <v>288985</v>
          </cell>
          <cell r="AK17">
            <v>22958.02</v>
          </cell>
          <cell r="AL17">
            <v>32758</v>
          </cell>
          <cell r="AM17">
            <v>133800.07999999999</v>
          </cell>
          <cell r="AN17">
            <v>162041</v>
          </cell>
          <cell r="AO17">
            <v>385578</v>
          </cell>
          <cell r="AP17" t="str">
            <v>0</v>
          </cell>
          <cell r="AQ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>
            <v>52507.03</v>
          </cell>
          <cell r="AV17">
            <v>88089.67</v>
          </cell>
          <cell r="AW17">
            <v>320268.40000000002</v>
          </cell>
          <cell r="AX17">
            <v>436547.85</v>
          </cell>
          <cell r="AY17">
            <v>1039712.35</v>
          </cell>
          <cell r="AZ17">
            <v>4854.07</v>
          </cell>
          <cell r="BA17">
            <v>3050</v>
          </cell>
          <cell r="BB17">
            <v>21175.1</v>
          </cell>
          <cell r="BC17">
            <v>15250</v>
          </cell>
          <cell r="BD17">
            <v>36600</v>
          </cell>
          <cell r="BE17">
            <v>9411.56</v>
          </cell>
          <cell r="BF17">
            <v>2174</v>
          </cell>
          <cell r="BG17">
            <v>49544.67</v>
          </cell>
          <cell r="BH17">
            <v>11137</v>
          </cell>
          <cell r="BI17">
            <v>26770</v>
          </cell>
          <cell r="BJ17">
            <v>14265.63</v>
          </cell>
          <cell r="BK17">
            <v>5224</v>
          </cell>
          <cell r="BL17">
            <v>70719.77</v>
          </cell>
          <cell r="BM17">
            <v>70719.77</v>
          </cell>
          <cell r="BN17">
            <v>26387</v>
          </cell>
          <cell r="BO17">
            <v>63370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T17" t="str">
            <v>0</v>
          </cell>
          <cell r="BU17" t="str">
            <v>0</v>
          </cell>
          <cell r="CA17">
            <v>66772.66</v>
          </cell>
          <cell r="CB17">
            <v>93313.67</v>
          </cell>
          <cell r="CC17">
            <v>390988.17</v>
          </cell>
          <cell r="CD17">
            <v>462934.85</v>
          </cell>
          <cell r="CE17">
            <v>1103082.3500000001</v>
          </cell>
          <cell r="CF17" t="str">
            <v>0</v>
          </cell>
          <cell r="CG17" t="str">
            <v>0</v>
          </cell>
          <cell r="CH17" t="str">
            <v>0</v>
          </cell>
          <cell r="CI17" t="str">
            <v>0</v>
          </cell>
          <cell r="CJ17" t="str">
            <v>0</v>
          </cell>
        </row>
        <row r="18">
          <cell r="A18" t="str">
            <v>Insurance</v>
          </cell>
          <cell r="B18">
            <v>18980.580000000002</v>
          </cell>
          <cell r="C18">
            <v>14570.88</v>
          </cell>
          <cell r="D18">
            <v>71275.679999999993</v>
          </cell>
          <cell r="E18">
            <v>72427.289999999994</v>
          </cell>
          <cell r="F18">
            <v>170637.1</v>
          </cell>
          <cell r="G18">
            <v>15842.87</v>
          </cell>
          <cell r="H18">
            <v>10314.379999999999</v>
          </cell>
          <cell r="I18">
            <v>56222.559999999998</v>
          </cell>
          <cell r="J18">
            <v>49526.36</v>
          </cell>
          <cell r="K18">
            <v>121408.13</v>
          </cell>
          <cell r="L18">
            <v>28085.86</v>
          </cell>
          <cell r="M18">
            <v>19134.150000000001</v>
          </cell>
          <cell r="N18">
            <v>108861.88</v>
          </cell>
          <cell r="O18">
            <v>108517.14</v>
          </cell>
          <cell r="P18">
            <v>237351.41</v>
          </cell>
          <cell r="Q18">
            <v>37818.81</v>
          </cell>
          <cell r="R18">
            <v>21827.86</v>
          </cell>
          <cell r="S18">
            <v>136070.43</v>
          </cell>
          <cell r="T18">
            <v>118628.23</v>
          </cell>
          <cell r="U18">
            <v>272379.17</v>
          </cell>
          <cell r="V18">
            <v>27752.14</v>
          </cell>
          <cell r="W18">
            <v>20894</v>
          </cell>
          <cell r="X18">
            <v>104238.71</v>
          </cell>
          <cell r="Y18">
            <v>101773</v>
          </cell>
          <cell r="Z18">
            <v>249465</v>
          </cell>
          <cell r="AA18">
            <v>24593.7</v>
          </cell>
          <cell r="AB18">
            <v>16519.169999999998</v>
          </cell>
          <cell r="AC18">
            <v>84784.18</v>
          </cell>
          <cell r="AD18">
            <v>81792.52</v>
          </cell>
          <cell r="AE18">
            <v>193399.84</v>
          </cell>
          <cell r="AF18">
            <v>251241.76</v>
          </cell>
          <cell r="AG18">
            <v>152810</v>
          </cell>
          <cell r="AH18">
            <v>520665.77</v>
          </cell>
          <cell r="AI18">
            <v>752719</v>
          </cell>
          <cell r="AJ18">
            <v>1822857</v>
          </cell>
          <cell r="AK18">
            <v>254998.78</v>
          </cell>
          <cell r="AL18">
            <v>417685</v>
          </cell>
          <cell r="AM18">
            <v>1391387.38</v>
          </cell>
          <cell r="AN18">
            <v>2084277</v>
          </cell>
          <cell r="AO18">
            <v>5070795</v>
          </cell>
          <cell r="AP18" t="str">
            <v>0</v>
          </cell>
          <cell r="AQ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>
            <v>659314.5</v>
          </cell>
          <cell r="AV18">
            <v>673755.44</v>
          </cell>
          <cell r="AW18">
            <v>2473506.59</v>
          </cell>
          <cell r="AX18">
            <v>3369660.54</v>
          </cell>
          <cell r="AY18">
            <v>8138292.6500000004</v>
          </cell>
          <cell r="AZ18">
            <v>1371.28</v>
          </cell>
          <cell r="BA18">
            <v>1350</v>
          </cell>
          <cell r="BB18">
            <v>4790.54</v>
          </cell>
          <cell r="BC18">
            <v>6750</v>
          </cell>
          <cell r="BD18">
            <v>16200</v>
          </cell>
          <cell r="BE18">
            <v>42526.76</v>
          </cell>
          <cell r="BF18">
            <v>68025</v>
          </cell>
          <cell r="BG18">
            <v>145250.69</v>
          </cell>
          <cell r="BH18">
            <v>334068</v>
          </cell>
          <cell r="BI18">
            <v>810461</v>
          </cell>
          <cell r="BJ18">
            <v>43898.04</v>
          </cell>
          <cell r="BK18">
            <v>69375</v>
          </cell>
          <cell r="BL18">
            <v>150041.23000000001</v>
          </cell>
          <cell r="BM18">
            <v>150041.23000000001</v>
          </cell>
          <cell r="BN18">
            <v>340818</v>
          </cell>
          <cell r="BO18">
            <v>826661</v>
          </cell>
          <cell r="BP18" t="str">
            <v>0</v>
          </cell>
          <cell r="BQ18" t="str">
            <v>0</v>
          </cell>
          <cell r="BR18" t="str">
            <v>0</v>
          </cell>
          <cell r="BS18" t="str">
            <v>0</v>
          </cell>
          <cell r="BT18" t="str">
            <v>0</v>
          </cell>
          <cell r="BU18" t="str">
            <v>0</v>
          </cell>
          <cell r="CA18">
            <v>703212.54</v>
          </cell>
          <cell r="CB18">
            <v>743130.44</v>
          </cell>
          <cell r="CC18">
            <v>2623547.8199999998</v>
          </cell>
          <cell r="CD18">
            <v>3710478.54</v>
          </cell>
          <cell r="CE18">
            <v>8964953.6500000004</v>
          </cell>
          <cell r="CF18" t="str">
            <v>0</v>
          </cell>
          <cell r="CG18" t="str">
            <v>0</v>
          </cell>
          <cell r="CH18" t="str">
            <v>0</v>
          </cell>
          <cell r="CI18" t="str">
            <v>0</v>
          </cell>
          <cell r="CJ18" t="str">
            <v>0</v>
          </cell>
        </row>
        <row r="19">
          <cell r="A19" t="str">
            <v>Marketing</v>
          </cell>
          <cell r="B19">
            <v>29980.2</v>
          </cell>
          <cell r="C19">
            <v>23439</v>
          </cell>
          <cell r="D19">
            <v>137591.79</v>
          </cell>
          <cell r="E19">
            <v>134780</v>
          </cell>
          <cell r="F19">
            <v>290913</v>
          </cell>
          <cell r="G19">
            <v>18054.75</v>
          </cell>
          <cell r="H19">
            <v>13942.6</v>
          </cell>
          <cell r="I19">
            <v>79101.41</v>
          </cell>
          <cell r="J19">
            <v>73493</v>
          </cell>
          <cell r="K19">
            <v>202229.2</v>
          </cell>
          <cell r="L19">
            <v>23228.43</v>
          </cell>
          <cell r="M19">
            <v>24094</v>
          </cell>
          <cell r="N19">
            <v>116263.49</v>
          </cell>
          <cell r="O19">
            <v>193527</v>
          </cell>
          <cell r="P19">
            <v>397275</v>
          </cell>
          <cell r="Q19">
            <v>44207.54</v>
          </cell>
          <cell r="R19">
            <v>29981.27</v>
          </cell>
          <cell r="S19">
            <v>165481.29</v>
          </cell>
          <cell r="T19">
            <v>120784.12</v>
          </cell>
          <cell r="U19">
            <v>295365.53000000003</v>
          </cell>
          <cell r="V19">
            <v>54197.98</v>
          </cell>
          <cell r="W19">
            <v>43850</v>
          </cell>
          <cell r="X19">
            <v>153908.67000000001</v>
          </cell>
          <cell r="Y19">
            <v>239247</v>
          </cell>
          <cell r="Z19">
            <v>539064</v>
          </cell>
          <cell r="AA19">
            <v>36799.99</v>
          </cell>
          <cell r="AB19">
            <v>27798.12</v>
          </cell>
          <cell r="AC19">
            <v>159893.87</v>
          </cell>
          <cell r="AD19">
            <v>167854.45</v>
          </cell>
          <cell r="AE19">
            <v>387191.48</v>
          </cell>
          <cell r="AF19">
            <v>23924.54</v>
          </cell>
          <cell r="AG19">
            <v>86800</v>
          </cell>
          <cell r="AH19">
            <v>350099.6</v>
          </cell>
          <cell r="AI19">
            <v>683000</v>
          </cell>
          <cell r="AJ19">
            <v>1000101</v>
          </cell>
          <cell r="AK19">
            <v>60112.94</v>
          </cell>
          <cell r="AL19">
            <v>59578</v>
          </cell>
          <cell r="AM19">
            <v>239401.75</v>
          </cell>
          <cell r="AN19">
            <v>315940</v>
          </cell>
          <cell r="AO19">
            <v>1347340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>
            <v>290506.37</v>
          </cell>
          <cell r="AV19">
            <v>309482.99</v>
          </cell>
          <cell r="AW19">
            <v>1401741.87</v>
          </cell>
          <cell r="AX19">
            <v>1928625.57</v>
          </cell>
          <cell r="AY19">
            <v>4459479.21</v>
          </cell>
          <cell r="AZ19">
            <v>2350.13</v>
          </cell>
          <cell r="BA19">
            <v>9000</v>
          </cell>
          <cell r="BB19">
            <v>25897.56</v>
          </cell>
          <cell r="BC19">
            <v>45000</v>
          </cell>
          <cell r="BD19">
            <v>108000</v>
          </cell>
          <cell r="BE19">
            <v>-199208.85</v>
          </cell>
          <cell r="BF19">
            <v>2433</v>
          </cell>
          <cell r="BG19">
            <v>14702.31</v>
          </cell>
          <cell r="BH19">
            <v>12165</v>
          </cell>
          <cell r="BI19">
            <v>29200</v>
          </cell>
          <cell r="BJ19">
            <v>-196858.72</v>
          </cell>
          <cell r="BK19">
            <v>11433</v>
          </cell>
          <cell r="BL19">
            <v>40599.870000000003</v>
          </cell>
          <cell r="BM19">
            <v>40599.870000000003</v>
          </cell>
          <cell r="BN19">
            <v>57165</v>
          </cell>
          <cell r="BO19">
            <v>137200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CA19">
            <v>93647.65</v>
          </cell>
          <cell r="CB19">
            <v>320915.99</v>
          </cell>
          <cell r="CC19">
            <v>1442341.74</v>
          </cell>
          <cell r="CD19">
            <v>1985790.57</v>
          </cell>
          <cell r="CE19">
            <v>4596679.21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J19" t="str">
            <v>0</v>
          </cell>
        </row>
        <row r="20">
          <cell r="A20" t="str">
            <v>Employee Welfare</v>
          </cell>
          <cell r="B20">
            <v>68671.210000000006</v>
          </cell>
          <cell r="C20">
            <v>76867.62</v>
          </cell>
          <cell r="D20">
            <v>400215.06</v>
          </cell>
          <cell r="E20">
            <v>438168.62</v>
          </cell>
          <cell r="F20">
            <v>739595.95</v>
          </cell>
          <cell r="G20">
            <v>69436.160000000003</v>
          </cell>
          <cell r="H20">
            <v>71540.55</v>
          </cell>
          <cell r="I20">
            <v>336541.05</v>
          </cell>
          <cell r="J20">
            <v>366344.56</v>
          </cell>
          <cell r="K20">
            <v>582732.75</v>
          </cell>
          <cell r="L20">
            <v>135279.24</v>
          </cell>
          <cell r="M20">
            <v>114206.37</v>
          </cell>
          <cell r="N20">
            <v>570836.03</v>
          </cell>
          <cell r="O20">
            <v>712466.7</v>
          </cell>
          <cell r="P20">
            <v>1154575.1200000001</v>
          </cell>
          <cell r="Q20">
            <v>80738.2</v>
          </cell>
          <cell r="R20">
            <v>95268.04</v>
          </cell>
          <cell r="S20">
            <v>471993.66</v>
          </cell>
          <cell r="T20">
            <v>530644.94999999995</v>
          </cell>
          <cell r="U20">
            <v>762029.15</v>
          </cell>
          <cell r="V20">
            <v>94807.29</v>
          </cell>
          <cell r="W20">
            <v>95225</v>
          </cell>
          <cell r="X20">
            <v>535409.57999999996</v>
          </cell>
          <cell r="Y20">
            <v>566313</v>
          </cell>
          <cell r="Z20">
            <v>941945</v>
          </cell>
          <cell r="AA20">
            <v>107451.45</v>
          </cell>
          <cell r="AB20">
            <v>111643.23</v>
          </cell>
          <cell r="AC20">
            <v>538656.28</v>
          </cell>
          <cell r="AD20">
            <v>572832.26</v>
          </cell>
          <cell r="AE20">
            <v>903799.63</v>
          </cell>
          <cell r="AF20">
            <v>158458.35999999999</v>
          </cell>
          <cell r="AG20">
            <v>158865.68</v>
          </cell>
          <cell r="AH20">
            <v>902060.55</v>
          </cell>
          <cell r="AI20">
            <v>857350.68</v>
          </cell>
          <cell r="AJ20">
            <v>1377469.16</v>
          </cell>
          <cell r="AK20">
            <v>1634841.56</v>
          </cell>
          <cell r="AL20">
            <v>1893426</v>
          </cell>
          <cell r="AM20">
            <v>8588843.9000000004</v>
          </cell>
          <cell r="AN20">
            <v>9685156</v>
          </cell>
          <cell r="AO20">
            <v>19413644</v>
          </cell>
          <cell r="AP20" t="str">
            <v>0</v>
          </cell>
          <cell r="AQ20" t="str">
            <v>0</v>
          </cell>
          <cell r="AR20" t="str">
            <v>0</v>
          </cell>
          <cell r="AS20" t="str">
            <v>0</v>
          </cell>
          <cell r="AT20" t="str">
            <v>0</v>
          </cell>
          <cell r="AU20">
            <v>2349683.4700000002</v>
          </cell>
          <cell r="AV20">
            <v>2617042.4900000002</v>
          </cell>
          <cell r="AW20">
            <v>12344556.109999999</v>
          </cell>
          <cell r="AX20">
            <v>13729276.77</v>
          </cell>
          <cell r="AY20">
            <v>25875790.759999998</v>
          </cell>
          <cell r="AZ20">
            <v>848820.38</v>
          </cell>
          <cell r="BA20">
            <v>311525</v>
          </cell>
          <cell r="BB20">
            <v>2501715.75</v>
          </cell>
          <cell r="BC20">
            <v>1557625</v>
          </cell>
          <cell r="BD20">
            <v>3738300</v>
          </cell>
          <cell r="BE20">
            <v>111131.01</v>
          </cell>
          <cell r="BF20">
            <v>117316.8</v>
          </cell>
          <cell r="BG20">
            <v>714149.16</v>
          </cell>
          <cell r="BH20">
            <v>630469.18000000005</v>
          </cell>
          <cell r="BI20">
            <v>1005631.99</v>
          </cell>
          <cell r="BJ20">
            <v>959951.39</v>
          </cell>
          <cell r="BK20">
            <v>428841.8</v>
          </cell>
          <cell r="BL20">
            <v>3215864.91</v>
          </cell>
          <cell r="BM20">
            <v>3215864.91</v>
          </cell>
          <cell r="BN20">
            <v>2188094.1800000002</v>
          </cell>
          <cell r="BO20">
            <v>4743931.99</v>
          </cell>
          <cell r="BP20" t="str">
            <v>0</v>
          </cell>
          <cell r="BQ20" t="str">
            <v>0</v>
          </cell>
          <cell r="BR20" t="str">
            <v>0</v>
          </cell>
          <cell r="BS20" t="str">
            <v>0</v>
          </cell>
          <cell r="BT20" t="str">
            <v>0</v>
          </cell>
          <cell r="BU20" t="str">
            <v>0</v>
          </cell>
          <cell r="CA20">
            <v>3309634.86</v>
          </cell>
          <cell r="CB20">
            <v>3045884.29</v>
          </cell>
          <cell r="CC20">
            <v>15560421.02</v>
          </cell>
          <cell r="CD20">
            <v>15917370.949999999</v>
          </cell>
          <cell r="CE20">
            <v>30619722.75</v>
          </cell>
          <cell r="CF20" t="str">
            <v>0</v>
          </cell>
          <cell r="CG20" t="str">
            <v>0</v>
          </cell>
          <cell r="CH20" t="str">
            <v>0</v>
          </cell>
          <cell r="CI20" t="str">
            <v>0</v>
          </cell>
          <cell r="CJ20" t="str">
            <v>0</v>
          </cell>
        </row>
        <row r="21">
          <cell r="A21" t="str">
            <v>Information Technologies</v>
          </cell>
          <cell r="B21">
            <v>14897.49</v>
          </cell>
          <cell r="C21">
            <v>16275</v>
          </cell>
          <cell r="D21">
            <v>85721.919999999998</v>
          </cell>
          <cell r="E21">
            <v>81375</v>
          </cell>
          <cell r="F21">
            <v>195300</v>
          </cell>
          <cell r="G21">
            <v>7370.29</v>
          </cell>
          <cell r="H21">
            <v>9179</v>
          </cell>
          <cell r="I21">
            <v>33277.11</v>
          </cell>
          <cell r="J21">
            <v>25361</v>
          </cell>
          <cell r="K21">
            <v>49977</v>
          </cell>
          <cell r="L21">
            <v>25318.43</v>
          </cell>
          <cell r="M21">
            <v>13448</v>
          </cell>
          <cell r="N21">
            <v>87504.320000000007</v>
          </cell>
          <cell r="O21">
            <v>72224</v>
          </cell>
          <cell r="P21">
            <v>179955</v>
          </cell>
          <cell r="Q21">
            <v>16207.93</v>
          </cell>
          <cell r="R21">
            <v>8343</v>
          </cell>
          <cell r="S21">
            <v>69455.259999999995</v>
          </cell>
          <cell r="T21">
            <v>53641</v>
          </cell>
          <cell r="U21">
            <v>121466</v>
          </cell>
          <cell r="V21">
            <v>18875.330000000002</v>
          </cell>
          <cell r="W21">
            <v>21903</v>
          </cell>
          <cell r="X21">
            <v>88408.49</v>
          </cell>
          <cell r="Y21">
            <v>114897</v>
          </cell>
          <cell r="Z21">
            <v>269663</v>
          </cell>
          <cell r="AA21">
            <v>10672.38</v>
          </cell>
          <cell r="AB21">
            <v>16000</v>
          </cell>
          <cell r="AC21">
            <v>95644.12</v>
          </cell>
          <cell r="AD21">
            <v>80000</v>
          </cell>
          <cell r="AE21">
            <v>190000</v>
          </cell>
          <cell r="AF21">
            <v>42468.91</v>
          </cell>
          <cell r="AG21">
            <v>61403</v>
          </cell>
          <cell r="AH21">
            <v>94525.34</v>
          </cell>
          <cell r="AI21">
            <v>307015</v>
          </cell>
          <cell r="AJ21">
            <v>736826</v>
          </cell>
          <cell r="AK21">
            <v>404071.88</v>
          </cell>
          <cell r="AL21">
            <v>551300</v>
          </cell>
          <cell r="AM21">
            <v>2022037.6</v>
          </cell>
          <cell r="AN21">
            <v>2711110</v>
          </cell>
          <cell r="AO21">
            <v>5514504</v>
          </cell>
          <cell r="AP21" t="str">
            <v>0</v>
          </cell>
          <cell r="AQ21" t="str">
            <v>0</v>
          </cell>
          <cell r="AR21" t="str">
            <v>0</v>
          </cell>
          <cell r="AS21" t="str">
            <v>0</v>
          </cell>
          <cell r="AT21" t="str">
            <v>0</v>
          </cell>
          <cell r="AU21">
            <v>539882.64</v>
          </cell>
          <cell r="AV21">
            <v>697851</v>
          </cell>
          <cell r="AW21">
            <v>2576574.16</v>
          </cell>
          <cell r="AX21">
            <v>3445623</v>
          </cell>
          <cell r="AY21">
            <v>7257691</v>
          </cell>
          <cell r="AZ21">
            <v>1032.9000000000001</v>
          </cell>
          <cell r="BA21">
            <v>875</v>
          </cell>
          <cell r="BB21">
            <v>6023.88</v>
          </cell>
          <cell r="BC21">
            <v>4375</v>
          </cell>
          <cell r="BD21">
            <v>10500</v>
          </cell>
          <cell r="BE21">
            <v>64078.65</v>
          </cell>
          <cell r="BF21">
            <v>40665</v>
          </cell>
          <cell r="BG21">
            <v>229426.34</v>
          </cell>
          <cell r="BH21">
            <v>203325</v>
          </cell>
          <cell r="BI21">
            <v>487962</v>
          </cell>
          <cell r="BJ21">
            <v>65111.55</v>
          </cell>
          <cell r="BK21">
            <v>41540</v>
          </cell>
          <cell r="BL21">
            <v>235450.22</v>
          </cell>
          <cell r="BM21">
            <v>235450.22</v>
          </cell>
          <cell r="BN21">
            <v>207700</v>
          </cell>
          <cell r="BO21">
            <v>498462</v>
          </cell>
          <cell r="BP21" t="str">
            <v>0</v>
          </cell>
          <cell r="BQ21" t="str">
            <v>0</v>
          </cell>
          <cell r="BR21" t="str">
            <v>0</v>
          </cell>
          <cell r="BS21" t="str">
            <v>0</v>
          </cell>
          <cell r="BT21" t="str">
            <v>0</v>
          </cell>
          <cell r="BU21" t="str">
            <v>0</v>
          </cell>
          <cell r="CA21">
            <v>604994.18999999994</v>
          </cell>
          <cell r="CB21">
            <v>739391</v>
          </cell>
          <cell r="CC21">
            <v>2812024.38</v>
          </cell>
          <cell r="CD21">
            <v>3653323</v>
          </cell>
          <cell r="CE21">
            <v>7756153</v>
          </cell>
          <cell r="CF21" t="str">
            <v>0</v>
          </cell>
          <cell r="CG21" t="str">
            <v>0</v>
          </cell>
          <cell r="CH21" t="str">
            <v>0</v>
          </cell>
          <cell r="CI21" t="str">
            <v>0</v>
          </cell>
          <cell r="CJ21" t="str">
            <v>0</v>
          </cell>
        </row>
        <row r="22">
          <cell r="A22" t="str">
            <v>Rent, Maint., &amp; Utilities</v>
          </cell>
          <cell r="B22">
            <v>125555.63</v>
          </cell>
          <cell r="C22">
            <v>135041</v>
          </cell>
          <cell r="D22">
            <v>906933.06</v>
          </cell>
          <cell r="E22">
            <v>680598</v>
          </cell>
          <cell r="F22">
            <v>1358963</v>
          </cell>
          <cell r="G22">
            <v>52391.68</v>
          </cell>
          <cell r="H22">
            <v>50681</v>
          </cell>
          <cell r="I22">
            <v>272044.98</v>
          </cell>
          <cell r="J22">
            <v>254808</v>
          </cell>
          <cell r="K22">
            <v>616527</v>
          </cell>
          <cell r="L22">
            <v>83275.95</v>
          </cell>
          <cell r="M22">
            <v>66654.399999999994</v>
          </cell>
          <cell r="N22">
            <v>366766.62</v>
          </cell>
          <cell r="O22">
            <v>384875</v>
          </cell>
          <cell r="P22">
            <v>813925.8</v>
          </cell>
          <cell r="Q22">
            <v>148156.96</v>
          </cell>
          <cell r="R22">
            <v>120645.85</v>
          </cell>
          <cell r="S22">
            <v>675890.37</v>
          </cell>
          <cell r="T22">
            <v>601439.25</v>
          </cell>
          <cell r="U22">
            <v>1494267.05</v>
          </cell>
          <cell r="V22">
            <v>126798.39999999999</v>
          </cell>
          <cell r="W22">
            <v>138922</v>
          </cell>
          <cell r="X22">
            <v>719338.63</v>
          </cell>
          <cell r="Y22">
            <v>644188</v>
          </cell>
          <cell r="Z22">
            <v>1556771</v>
          </cell>
          <cell r="AA22">
            <v>115381.64</v>
          </cell>
          <cell r="AB22">
            <v>107911.55</v>
          </cell>
          <cell r="AC22">
            <v>519020.87</v>
          </cell>
          <cell r="AD22">
            <v>548354.75</v>
          </cell>
          <cell r="AE22">
            <v>1269181.6100000001</v>
          </cell>
          <cell r="AF22">
            <v>184651.22</v>
          </cell>
          <cell r="AG22">
            <v>233699.20000000001</v>
          </cell>
          <cell r="AH22">
            <v>1016733.99</v>
          </cell>
          <cell r="AI22">
            <v>1168487</v>
          </cell>
          <cell r="AJ22">
            <v>2804370.72</v>
          </cell>
          <cell r="AK22">
            <v>444672.02</v>
          </cell>
          <cell r="AL22">
            <v>420956</v>
          </cell>
          <cell r="AM22">
            <v>2254356.5299999998</v>
          </cell>
          <cell r="AN22">
            <v>2109699</v>
          </cell>
          <cell r="AO22">
            <v>5089155</v>
          </cell>
          <cell r="AP22" t="str">
            <v>0</v>
          </cell>
          <cell r="AQ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>
            <v>1280883.5</v>
          </cell>
          <cell r="AV22">
            <v>1274511</v>
          </cell>
          <cell r="AW22">
            <v>6731085.0500000007</v>
          </cell>
          <cell r="AX22">
            <v>6392449</v>
          </cell>
          <cell r="AY22">
            <v>15003161.18</v>
          </cell>
          <cell r="AZ22">
            <v>47223.83</v>
          </cell>
          <cell r="BA22">
            <v>45475</v>
          </cell>
          <cell r="BB22">
            <v>239466.39</v>
          </cell>
          <cell r="BC22">
            <v>227375</v>
          </cell>
          <cell r="BD22">
            <v>576700</v>
          </cell>
          <cell r="BE22">
            <v>274281.81</v>
          </cell>
          <cell r="BF22">
            <v>123429.8</v>
          </cell>
          <cell r="BG22">
            <v>1229857.7</v>
          </cell>
          <cell r="BH22">
            <v>596299</v>
          </cell>
          <cell r="BI22">
            <v>1438036.28</v>
          </cell>
          <cell r="BJ22">
            <v>321505.64</v>
          </cell>
          <cell r="BK22">
            <v>168904.8</v>
          </cell>
          <cell r="BL22">
            <v>1469324.09</v>
          </cell>
          <cell r="BM22">
            <v>1469324.09</v>
          </cell>
          <cell r="BN22">
            <v>823674</v>
          </cell>
          <cell r="BO22">
            <v>2014736.28</v>
          </cell>
          <cell r="BP22">
            <v>-42236.58</v>
          </cell>
          <cell r="BQ22">
            <v>-41298</v>
          </cell>
          <cell r="BR22">
            <v>-274627.90000000002</v>
          </cell>
          <cell r="BS22">
            <v>-274627.90000000002</v>
          </cell>
          <cell r="BT22">
            <v>-206490</v>
          </cell>
          <cell r="BU22">
            <v>-495576</v>
          </cell>
          <cell r="CA22">
            <v>1560152.56</v>
          </cell>
          <cell r="CB22">
            <v>1402117.8</v>
          </cell>
          <cell r="CC22">
            <v>7925781.2400000002</v>
          </cell>
          <cell r="CD22">
            <v>7009633</v>
          </cell>
          <cell r="CE22">
            <v>16522321.460000001</v>
          </cell>
          <cell r="CF22" t="str">
            <v>0</v>
          </cell>
          <cell r="CG22">
            <v>-91596</v>
          </cell>
          <cell r="CH22" t="str">
            <v>0</v>
          </cell>
          <cell r="CI22">
            <v>-457980</v>
          </cell>
          <cell r="CJ22">
            <v>-1099152</v>
          </cell>
        </row>
        <row r="23">
          <cell r="A23" t="str">
            <v>Directors &amp; Shareholders &amp;PR</v>
          </cell>
          <cell r="B23">
            <v>0</v>
          </cell>
          <cell r="C23">
            <v>1095</v>
          </cell>
          <cell r="D23">
            <v>3245.08</v>
          </cell>
          <cell r="E23">
            <v>3975</v>
          </cell>
          <cell r="F23">
            <v>8140</v>
          </cell>
          <cell r="G23">
            <v>0</v>
          </cell>
          <cell r="H23" t="str">
            <v>0</v>
          </cell>
          <cell r="I23">
            <v>1476.31</v>
          </cell>
          <cell r="J23" t="str">
            <v>0</v>
          </cell>
          <cell r="K23" t="str">
            <v>0</v>
          </cell>
          <cell r="L23">
            <v>0</v>
          </cell>
          <cell r="M23" t="str">
            <v>0</v>
          </cell>
          <cell r="N23">
            <v>1409.47</v>
          </cell>
          <cell r="O23" t="str">
            <v>0</v>
          </cell>
          <cell r="P23" t="str">
            <v>0</v>
          </cell>
          <cell r="Q23">
            <v>3212.74</v>
          </cell>
          <cell r="R23">
            <v>1820</v>
          </cell>
          <cell r="S23">
            <v>7591.21</v>
          </cell>
          <cell r="T23">
            <v>21400</v>
          </cell>
          <cell r="U23">
            <v>47640</v>
          </cell>
          <cell r="V23">
            <v>70.33</v>
          </cell>
          <cell r="W23">
            <v>272</v>
          </cell>
          <cell r="X23">
            <v>1418.65</v>
          </cell>
          <cell r="Y23">
            <v>760</v>
          </cell>
          <cell r="Z23">
            <v>1667</v>
          </cell>
          <cell r="AA23">
            <v>352.77</v>
          </cell>
          <cell r="AB23">
            <v>350</v>
          </cell>
          <cell r="AC23">
            <v>6124.77</v>
          </cell>
          <cell r="AD23">
            <v>1750</v>
          </cell>
          <cell r="AE23">
            <v>4200</v>
          </cell>
          <cell r="AF23">
            <v>8.84</v>
          </cell>
          <cell r="AG23" t="str">
            <v>0</v>
          </cell>
          <cell r="AH23">
            <v>420.14</v>
          </cell>
          <cell r="AI23" t="str">
            <v>0</v>
          </cell>
          <cell r="AJ23" t="str">
            <v>0</v>
          </cell>
          <cell r="AK23">
            <v>490271.13</v>
          </cell>
          <cell r="AL23">
            <v>442254</v>
          </cell>
          <cell r="AM23">
            <v>1831687.42</v>
          </cell>
          <cell r="AN23">
            <v>2528062</v>
          </cell>
          <cell r="AO23">
            <v>5149993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>
            <v>493915.81</v>
          </cell>
          <cell r="AV23">
            <v>445791</v>
          </cell>
          <cell r="AW23">
            <v>1853373.05</v>
          </cell>
          <cell r="AX23">
            <v>2555947</v>
          </cell>
          <cell r="AY23">
            <v>5211640</v>
          </cell>
          <cell r="AZ23">
            <v>5786.65</v>
          </cell>
          <cell r="BA23">
            <v>4800</v>
          </cell>
          <cell r="BB23">
            <v>23669.24</v>
          </cell>
          <cell r="BC23">
            <v>24000</v>
          </cell>
          <cell r="BD23">
            <v>57600</v>
          </cell>
          <cell r="BE23">
            <v>324.92</v>
          </cell>
          <cell r="BF23">
            <v>1555</v>
          </cell>
          <cell r="BG23">
            <v>3537.13</v>
          </cell>
          <cell r="BH23">
            <v>7775</v>
          </cell>
          <cell r="BI23">
            <v>18660</v>
          </cell>
          <cell r="BJ23">
            <v>6111.57</v>
          </cell>
          <cell r="BK23">
            <v>6355</v>
          </cell>
          <cell r="BL23">
            <v>27206.37</v>
          </cell>
          <cell r="BM23">
            <v>27206.37</v>
          </cell>
          <cell r="BN23">
            <v>31775</v>
          </cell>
          <cell r="BO23">
            <v>76260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0</v>
          </cell>
          <cell r="CA23">
            <v>500027.38</v>
          </cell>
          <cell r="CB23">
            <v>452146</v>
          </cell>
          <cell r="CC23">
            <v>1880579.42</v>
          </cell>
          <cell r="CD23">
            <v>2587722</v>
          </cell>
          <cell r="CE23">
            <v>5287900</v>
          </cell>
          <cell r="CF23" t="str">
            <v>0</v>
          </cell>
          <cell r="CG23" t="str">
            <v>0</v>
          </cell>
          <cell r="CH23" t="str">
            <v>0</v>
          </cell>
          <cell r="CI23" t="str">
            <v>0</v>
          </cell>
          <cell r="CJ23" t="str">
            <v>0</v>
          </cell>
        </row>
        <row r="24">
          <cell r="A24" t="str">
            <v>Telecom</v>
          </cell>
          <cell r="B24">
            <v>35595.57</v>
          </cell>
          <cell r="C24">
            <v>42896</v>
          </cell>
          <cell r="D24">
            <v>205436.73</v>
          </cell>
          <cell r="E24">
            <v>214520</v>
          </cell>
          <cell r="F24">
            <v>514467</v>
          </cell>
          <cell r="G24">
            <v>22931.34</v>
          </cell>
          <cell r="H24">
            <v>26577</v>
          </cell>
          <cell r="I24">
            <v>121335.02</v>
          </cell>
          <cell r="J24">
            <v>132131</v>
          </cell>
          <cell r="K24">
            <v>314646</v>
          </cell>
          <cell r="L24">
            <v>51407.09</v>
          </cell>
          <cell r="M24">
            <v>49908</v>
          </cell>
          <cell r="N24">
            <v>246155.44</v>
          </cell>
          <cell r="O24">
            <v>302589</v>
          </cell>
          <cell r="P24">
            <v>660378</v>
          </cell>
          <cell r="Q24">
            <v>26620.28</v>
          </cell>
          <cell r="R24">
            <v>39659.449999999997</v>
          </cell>
          <cell r="S24">
            <v>153002.57</v>
          </cell>
          <cell r="T24">
            <v>197929.25</v>
          </cell>
          <cell r="U24">
            <v>474575.4</v>
          </cell>
          <cell r="V24">
            <v>78708.89</v>
          </cell>
          <cell r="W24">
            <v>79582</v>
          </cell>
          <cell r="X24">
            <v>391274.51</v>
          </cell>
          <cell r="Y24">
            <v>397913</v>
          </cell>
          <cell r="Z24">
            <v>953089</v>
          </cell>
          <cell r="AA24">
            <v>57844.32</v>
          </cell>
          <cell r="AB24">
            <v>33865.72</v>
          </cell>
          <cell r="AC24">
            <v>229870.84</v>
          </cell>
          <cell r="AD24">
            <v>188842.58</v>
          </cell>
          <cell r="AE24">
            <v>415793.62</v>
          </cell>
          <cell r="AF24">
            <v>11695.71</v>
          </cell>
          <cell r="AG24">
            <v>73469.759999999995</v>
          </cell>
          <cell r="AH24">
            <v>212062.95</v>
          </cell>
          <cell r="AI24">
            <v>367348.8</v>
          </cell>
          <cell r="AJ24">
            <v>881638</v>
          </cell>
          <cell r="AK24">
            <v>135473.54999999999</v>
          </cell>
          <cell r="AL24">
            <v>351306</v>
          </cell>
          <cell r="AM24">
            <v>1866941.98</v>
          </cell>
          <cell r="AN24">
            <v>1686156</v>
          </cell>
          <cell r="AO24">
            <v>4251982</v>
          </cell>
          <cell r="AP24" t="str">
            <v>0</v>
          </cell>
          <cell r="AQ24" t="str">
            <v>0</v>
          </cell>
          <cell r="AR24" t="str">
            <v>0</v>
          </cell>
          <cell r="AS24" t="str">
            <v>0</v>
          </cell>
          <cell r="AT24" t="str">
            <v>0</v>
          </cell>
          <cell r="AU24">
            <v>420276.75</v>
          </cell>
          <cell r="AV24">
            <v>697263.93</v>
          </cell>
          <cell r="AW24">
            <v>3426080.04</v>
          </cell>
          <cell r="AX24">
            <v>3487429.63</v>
          </cell>
          <cell r="AY24">
            <v>8466569.0199999996</v>
          </cell>
          <cell r="AZ24">
            <v>24663.45</v>
          </cell>
          <cell r="BA24">
            <v>25050</v>
          </cell>
          <cell r="BB24">
            <v>122412.76</v>
          </cell>
          <cell r="BC24">
            <v>120250</v>
          </cell>
          <cell r="BD24">
            <v>265600</v>
          </cell>
          <cell r="BE24">
            <v>189068.48</v>
          </cell>
          <cell r="BF24">
            <v>105354.24000000001</v>
          </cell>
          <cell r="BG24">
            <v>669307.52</v>
          </cell>
          <cell r="BH24">
            <v>526771.19999999995</v>
          </cell>
          <cell r="BI24">
            <v>1264248</v>
          </cell>
          <cell r="BJ24">
            <v>213731.93</v>
          </cell>
          <cell r="BK24">
            <v>130404.24</v>
          </cell>
          <cell r="BL24">
            <v>791720.28</v>
          </cell>
          <cell r="BM24">
            <v>791720.28</v>
          </cell>
          <cell r="BN24">
            <v>647021.19999999995</v>
          </cell>
          <cell r="BO24">
            <v>1529848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0</v>
          </cell>
          <cell r="CA24">
            <v>634008.68000000005</v>
          </cell>
          <cell r="CB24">
            <v>827668.17</v>
          </cell>
          <cell r="CC24">
            <v>4217800.32</v>
          </cell>
          <cell r="CD24">
            <v>4134450.83</v>
          </cell>
          <cell r="CE24">
            <v>9996417.0199999996</v>
          </cell>
          <cell r="CF24" t="str">
            <v>0</v>
          </cell>
          <cell r="CG24" t="str">
            <v>0</v>
          </cell>
          <cell r="CH24" t="str">
            <v>0</v>
          </cell>
          <cell r="CI24" t="str">
            <v>0</v>
          </cell>
          <cell r="CJ24" t="str">
            <v>0</v>
          </cell>
        </row>
        <row r="25">
          <cell r="A25" t="str">
            <v>Travel &amp; Entertainment</v>
          </cell>
          <cell r="B25">
            <v>58290.3</v>
          </cell>
          <cell r="C25">
            <v>61028</v>
          </cell>
          <cell r="D25">
            <v>311957.43</v>
          </cell>
          <cell r="E25">
            <v>305147</v>
          </cell>
          <cell r="F25">
            <v>732463</v>
          </cell>
          <cell r="G25">
            <v>22579.46</v>
          </cell>
          <cell r="H25">
            <v>16132</v>
          </cell>
          <cell r="I25">
            <v>109863.3</v>
          </cell>
          <cell r="J25">
            <v>80686.36</v>
          </cell>
          <cell r="K25">
            <v>194076.44</v>
          </cell>
          <cell r="L25">
            <v>44973.31</v>
          </cell>
          <cell r="M25">
            <v>29000</v>
          </cell>
          <cell r="N25">
            <v>404116.66</v>
          </cell>
          <cell r="O25">
            <v>156374</v>
          </cell>
          <cell r="P25">
            <v>369374</v>
          </cell>
          <cell r="Q25">
            <v>-40185.15</v>
          </cell>
          <cell r="R25">
            <v>36130.99</v>
          </cell>
          <cell r="S25">
            <v>185479.06</v>
          </cell>
          <cell r="T25">
            <v>200918.93</v>
          </cell>
          <cell r="U25">
            <v>483365.67</v>
          </cell>
          <cell r="V25">
            <v>80779.08</v>
          </cell>
          <cell r="W25">
            <v>63450</v>
          </cell>
          <cell r="X25">
            <v>228542.15</v>
          </cell>
          <cell r="Y25">
            <v>296536</v>
          </cell>
          <cell r="Z25">
            <v>669826</v>
          </cell>
          <cell r="AA25">
            <v>38559.050000000003</v>
          </cell>
          <cell r="AB25">
            <v>35913.769999999997</v>
          </cell>
          <cell r="AC25">
            <v>210925.52</v>
          </cell>
          <cell r="AD25">
            <v>184787.17</v>
          </cell>
          <cell r="AE25">
            <v>449116.79</v>
          </cell>
          <cell r="AF25">
            <v>81601.05</v>
          </cell>
          <cell r="AG25">
            <v>92877</v>
          </cell>
          <cell r="AH25">
            <v>538914.36</v>
          </cell>
          <cell r="AI25">
            <v>866011</v>
          </cell>
          <cell r="AJ25">
            <v>1371728</v>
          </cell>
          <cell r="AK25">
            <v>167714.44</v>
          </cell>
          <cell r="AL25">
            <v>130259</v>
          </cell>
          <cell r="AM25">
            <v>663319.82999999996</v>
          </cell>
          <cell r="AN25">
            <v>654243</v>
          </cell>
          <cell r="AO25">
            <v>1634116</v>
          </cell>
          <cell r="AP25" t="str">
            <v>0</v>
          </cell>
          <cell r="AQ25" t="str">
            <v>0</v>
          </cell>
          <cell r="AR25" t="str">
            <v>0</v>
          </cell>
          <cell r="AS25" t="str">
            <v>0</v>
          </cell>
          <cell r="AT25" t="str">
            <v>0</v>
          </cell>
          <cell r="AU25">
            <v>454311.54</v>
          </cell>
          <cell r="AV25">
            <v>464790.76</v>
          </cell>
          <cell r="AW25">
            <v>2653118.31</v>
          </cell>
          <cell r="AX25">
            <v>2744703.46</v>
          </cell>
          <cell r="AY25">
            <v>5904065.9000000004</v>
          </cell>
          <cell r="AZ25">
            <v>131109.17000000001</v>
          </cell>
          <cell r="BA25">
            <v>48550</v>
          </cell>
          <cell r="BB25">
            <v>390638.63</v>
          </cell>
          <cell r="BC25">
            <v>242750</v>
          </cell>
          <cell r="BD25">
            <v>582600</v>
          </cell>
          <cell r="BE25">
            <v>49262.66</v>
          </cell>
          <cell r="BF25">
            <v>57308</v>
          </cell>
          <cell r="BG25">
            <v>220907.6</v>
          </cell>
          <cell r="BH25">
            <v>573659</v>
          </cell>
          <cell r="BI25">
            <v>915208</v>
          </cell>
          <cell r="BJ25">
            <v>180371.83</v>
          </cell>
          <cell r="BK25">
            <v>105858</v>
          </cell>
          <cell r="BL25">
            <v>611546.23</v>
          </cell>
          <cell r="BM25">
            <v>611546.23</v>
          </cell>
          <cell r="BN25">
            <v>816409</v>
          </cell>
          <cell r="BO25">
            <v>1497808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0</v>
          </cell>
          <cell r="CA25">
            <v>634683.37</v>
          </cell>
          <cell r="CB25">
            <v>570648.76</v>
          </cell>
          <cell r="CC25">
            <v>3264664.54</v>
          </cell>
          <cell r="CD25">
            <v>3561112.46</v>
          </cell>
          <cell r="CE25">
            <v>7401873.9000000004</v>
          </cell>
          <cell r="CF25" t="str">
            <v>0</v>
          </cell>
          <cell r="CG25" t="str">
            <v>0</v>
          </cell>
          <cell r="CH25" t="str">
            <v>0</v>
          </cell>
          <cell r="CI25" t="str">
            <v>0</v>
          </cell>
          <cell r="CJ25" t="str">
            <v>0</v>
          </cell>
        </row>
        <row r="26">
          <cell r="A26" t="str">
            <v>Dues &amp; Donations</v>
          </cell>
          <cell r="B26">
            <v>6649.91</v>
          </cell>
          <cell r="C26">
            <v>12907</v>
          </cell>
          <cell r="D26">
            <v>57748.800000000003</v>
          </cell>
          <cell r="E26">
            <v>61463</v>
          </cell>
          <cell r="F26">
            <v>133072</v>
          </cell>
          <cell r="G26">
            <v>6476.83</v>
          </cell>
          <cell r="H26">
            <v>6709.25</v>
          </cell>
          <cell r="I26">
            <v>49409.66</v>
          </cell>
          <cell r="J26">
            <v>46281.25</v>
          </cell>
          <cell r="K26">
            <v>95167</v>
          </cell>
          <cell r="L26">
            <v>23178.19</v>
          </cell>
          <cell r="M26">
            <v>7955</v>
          </cell>
          <cell r="N26">
            <v>72864.22</v>
          </cell>
          <cell r="O26">
            <v>83441</v>
          </cell>
          <cell r="P26">
            <v>178715</v>
          </cell>
          <cell r="Q26">
            <v>25916.55</v>
          </cell>
          <cell r="R26">
            <v>32724.71</v>
          </cell>
          <cell r="S26">
            <v>142698.41</v>
          </cell>
          <cell r="T26">
            <v>234881.55</v>
          </cell>
          <cell r="U26">
            <v>511448.52</v>
          </cell>
          <cell r="V26">
            <v>29615.75</v>
          </cell>
          <cell r="W26">
            <v>10554</v>
          </cell>
          <cell r="X26">
            <v>78132.22</v>
          </cell>
          <cell r="Y26">
            <v>86363</v>
          </cell>
          <cell r="Z26">
            <v>171851</v>
          </cell>
          <cell r="AA26">
            <v>15069.61</v>
          </cell>
          <cell r="AB26">
            <v>12141.84</v>
          </cell>
          <cell r="AC26">
            <v>65816.84</v>
          </cell>
          <cell r="AD26">
            <v>85206.41</v>
          </cell>
          <cell r="AE26">
            <v>174295.35</v>
          </cell>
          <cell r="AF26">
            <v>43682.3</v>
          </cell>
          <cell r="AG26">
            <v>33970</v>
          </cell>
          <cell r="AH26">
            <v>201873.91</v>
          </cell>
          <cell r="AI26">
            <v>202288</v>
          </cell>
          <cell r="AJ26">
            <v>466800</v>
          </cell>
          <cell r="AK26">
            <v>8813.26</v>
          </cell>
          <cell r="AL26">
            <v>15259</v>
          </cell>
          <cell r="AM26">
            <v>41248.71</v>
          </cell>
          <cell r="AN26">
            <v>96862</v>
          </cell>
          <cell r="AO26">
            <v>238747</v>
          </cell>
          <cell r="AP26" t="str">
            <v>0</v>
          </cell>
          <cell r="AQ26" t="str">
            <v>0</v>
          </cell>
          <cell r="AR26" t="str">
            <v>0</v>
          </cell>
          <cell r="AS26" t="str">
            <v>0</v>
          </cell>
          <cell r="AT26" t="str">
            <v>0</v>
          </cell>
          <cell r="AU26">
            <v>159402.4</v>
          </cell>
          <cell r="AV26">
            <v>132220.79999999999</v>
          </cell>
          <cell r="AW26">
            <v>709792.77</v>
          </cell>
          <cell r="AX26">
            <v>896786.21</v>
          </cell>
          <cell r="AY26">
            <v>1970095.87</v>
          </cell>
          <cell r="AZ26">
            <v>41644.35</v>
          </cell>
          <cell r="BA26">
            <v>16750</v>
          </cell>
          <cell r="BB26">
            <v>127012.21</v>
          </cell>
          <cell r="BC26">
            <v>83750</v>
          </cell>
          <cell r="BD26">
            <v>201000</v>
          </cell>
          <cell r="BE26">
            <v>6912.67</v>
          </cell>
          <cell r="BF26">
            <v>6156</v>
          </cell>
          <cell r="BG26">
            <v>76179.399999999994</v>
          </cell>
          <cell r="BH26">
            <v>30180</v>
          </cell>
          <cell r="BI26">
            <v>73523</v>
          </cell>
          <cell r="BJ26">
            <v>48557.02</v>
          </cell>
          <cell r="BK26">
            <v>22906</v>
          </cell>
          <cell r="BL26">
            <v>203191.61</v>
          </cell>
          <cell r="BM26">
            <v>203191.61</v>
          </cell>
          <cell r="BN26">
            <v>113930</v>
          </cell>
          <cell r="BO26">
            <v>274523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0</v>
          </cell>
          <cell r="CA26">
            <v>207959.42</v>
          </cell>
          <cell r="CB26">
            <v>155126.79999999999</v>
          </cell>
          <cell r="CC26">
            <v>912984.38</v>
          </cell>
          <cell r="CD26">
            <v>1010716.21</v>
          </cell>
          <cell r="CE26">
            <v>2244618.87</v>
          </cell>
          <cell r="CF26" t="str">
            <v>0</v>
          </cell>
          <cell r="CG26" t="str">
            <v>0</v>
          </cell>
          <cell r="CH26" t="str">
            <v>0</v>
          </cell>
          <cell r="CI26" t="str">
            <v>0</v>
          </cell>
          <cell r="CJ26" t="str">
            <v>0</v>
          </cell>
        </row>
        <row r="27">
          <cell r="A27" t="str">
            <v>Training</v>
          </cell>
          <cell r="B27">
            <v>1036.1400000000001</v>
          </cell>
          <cell r="C27">
            <v>18936</v>
          </cell>
          <cell r="D27">
            <v>39979.67</v>
          </cell>
          <cell r="E27">
            <v>94692</v>
          </cell>
          <cell r="F27">
            <v>227244</v>
          </cell>
          <cell r="G27">
            <v>2425.5700000000002</v>
          </cell>
          <cell r="H27">
            <v>8959</v>
          </cell>
          <cell r="I27">
            <v>25202.1</v>
          </cell>
          <cell r="J27">
            <v>57655</v>
          </cell>
          <cell r="K27">
            <v>125892</v>
          </cell>
          <cell r="L27">
            <v>2445.5300000000002</v>
          </cell>
          <cell r="M27">
            <v>2550</v>
          </cell>
          <cell r="N27">
            <v>26683.43</v>
          </cell>
          <cell r="O27">
            <v>22350</v>
          </cell>
          <cell r="P27">
            <v>122000</v>
          </cell>
          <cell r="Q27">
            <v>4878.75</v>
          </cell>
          <cell r="R27">
            <v>14973</v>
          </cell>
          <cell r="S27">
            <v>21872.38</v>
          </cell>
          <cell r="T27">
            <v>131697</v>
          </cell>
          <cell r="U27">
            <v>200771.01</v>
          </cell>
          <cell r="V27">
            <v>1260.17</v>
          </cell>
          <cell r="W27">
            <v>14115</v>
          </cell>
          <cell r="X27">
            <v>24915.41</v>
          </cell>
          <cell r="Y27">
            <v>45650</v>
          </cell>
          <cell r="Z27">
            <v>104430</v>
          </cell>
          <cell r="AA27">
            <v>43568.800000000003</v>
          </cell>
          <cell r="AB27">
            <v>25007.87</v>
          </cell>
          <cell r="AC27">
            <v>72087.06</v>
          </cell>
          <cell r="AD27">
            <v>106078</v>
          </cell>
          <cell r="AE27">
            <v>241812.09</v>
          </cell>
          <cell r="AF27">
            <v>8409.89</v>
          </cell>
          <cell r="AG27">
            <v>30729</v>
          </cell>
          <cell r="AH27">
            <v>263017.69</v>
          </cell>
          <cell r="AI27">
            <v>166675</v>
          </cell>
          <cell r="AJ27">
            <v>389505</v>
          </cell>
          <cell r="AK27">
            <v>26069.38</v>
          </cell>
          <cell r="AL27">
            <v>102536</v>
          </cell>
          <cell r="AM27">
            <v>211441.84</v>
          </cell>
          <cell r="AN27">
            <v>475144</v>
          </cell>
          <cell r="AO27">
            <v>1093542</v>
          </cell>
          <cell r="AP27" t="str">
            <v>0</v>
          </cell>
          <cell r="AQ27" t="str">
            <v>0</v>
          </cell>
          <cell r="AR27" t="str">
            <v>0</v>
          </cell>
          <cell r="AS27" t="str">
            <v>0</v>
          </cell>
          <cell r="AT27" t="str">
            <v>0</v>
          </cell>
          <cell r="AU27">
            <v>90094.23</v>
          </cell>
          <cell r="AV27">
            <v>217805.87</v>
          </cell>
          <cell r="AW27">
            <v>685199.58</v>
          </cell>
          <cell r="AX27">
            <v>1099941</v>
          </cell>
          <cell r="AY27">
            <v>2505196.1</v>
          </cell>
          <cell r="AZ27">
            <v>4529.07</v>
          </cell>
          <cell r="BA27">
            <v>6800</v>
          </cell>
          <cell r="BB27">
            <v>11747.94</v>
          </cell>
          <cell r="BC27">
            <v>34000</v>
          </cell>
          <cell r="BD27">
            <v>81600</v>
          </cell>
          <cell r="BE27">
            <v>7991.32</v>
          </cell>
          <cell r="BF27">
            <v>16500</v>
          </cell>
          <cell r="BG27">
            <v>44587.55</v>
          </cell>
          <cell r="BH27">
            <v>87916</v>
          </cell>
          <cell r="BI27">
            <v>209702</v>
          </cell>
          <cell r="BJ27">
            <v>12520.39</v>
          </cell>
          <cell r="BK27">
            <v>23300</v>
          </cell>
          <cell r="BL27">
            <v>56335.49</v>
          </cell>
          <cell r="BM27">
            <v>56335.49</v>
          </cell>
          <cell r="BN27">
            <v>121916</v>
          </cell>
          <cell r="BO27">
            <v>291302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0</v>
          </cell>
          <cell r="CA27">
            <v>102614.62</v>
          </cell>
          <cell r="CB27">
            <v>241105.87</v>
          </cell>
          <cell r="CC27">
            <v>741535.07</v>
          </cell>
          <cell r="CD27">
            <v>1221857</v>
          </cell>
          <cell r="CE27">
            <v>2796498.1</v>
          </cell>
          <cell r="CF27" t="str">
            <v>0</v>
          </cell>
          <cell r="CG27" t="str">
            <v>0</v>
          </cell>
          <cell r="CH27" t="str">
            <v>0</v>
          </cell>
          <cell r="CI27" t="str">
            <v>0</v>
          </cell>
          <cell r="CJ27" t="str">
            <v>0</v>
          </cell>
        </row>
        <row r="28">
          <cell r="A28" t="str">
            <v>Outside Services</v>
          </cell>
          <cell r="B28">
            <v>326340.40000000002</v>
          </cell>
          <cell r="C28">
            <v>332096</v>
          </cell>
          <cell r="D28">
            <v>1672896.38</v>
          </cell>
          <cell r="E28">
            <v>1749677</v>
          </cell>
          <cell r="F28">
            <v>4236249</v>
          </cell>
          <cell r="G28">
            <v>217210.53</v>
          </cell>
          <cell r="H28">
            <v>168562</v>
          </cell>
          <cell r="I28">
            <v>865150.13</v>
          </cell>
          <cell r="J28">
            <v>855128</v>
          </cell>
          <cell r="K28">
            <v>2109290</v>
          </cell>
          <cell r="L28">
            <v>446080.15</v>
          </cell>
          <cell r="M28">
            <v>430985</v>
          </cell>
          <cell r="N28">
            <v>1993916.98</v>
          </cell>
          <cell r="O28">
            <v>2267860</v>
          </cell>
          <cell r="P28">
            <v>5262685</v>
          </cell>
          <cell r="Q28">
            <v>375510.84</v>
          </cell>
          <cell r="R28">
            <v>452383</v>
          </cell>
          <cell r="S28">
            <v>2611240.46</v>
          </cell>
          <cell r="T28">
            <v>2364085</v>
          </cell>
          <cell r="U28">
            <v>5892272</v>
          </cell>
          <cell r="V28">
            <v>382218.06</v>
          </cell>
          <cell r="W28">
            <v>376208</v>
          </cell>
          <cell r="X28">
            <v>1822816.14</v>
          </cell>
          <cell r="Y28">
            <v>1865936</v>
          </cell>
          <cell r="Z28">
            <v>4547298</v>
          </cell>
          <cell r="AA28">
            <v>397174.92</v>
          </cell>
          <cell r="AB28">
            <v>378194</v>
          </cell>
          <cell r="AC28">
            <v>1753418.47</v>
          </cell>
          <cell r="AD28">
            <v>1588729.03</v>
          </cell>
          <cell r="AE28">
            <v>3843736.05</v>
          </cell>
          <cell r="AF28">
            <v>2909279.4</v>
          </cell>
          <cell r="AG28">
            <v>2633964</v>
          </cell>
          <cell r="AH28">
            <v>11797689.460000001</v>
          </cell>
          <cell r="AI28">
            <v>13220650</v>
          </cell>
          <cell r="AJ28">
            <v>32743161</v>
          </cell>
          <cell r="AK28">
            <v>901165.41</v>
          </cell>
          <cell r="AL28">
            <v>585699</v>
          </cell>
          <cell r="AM28">
            <v>3531804.86</v>
          </cell>
          <cell r="AN28">
            <v>3096751</v>
          </cell>
          <cell r="AO28">
            <v>7369959</v>
          </cell>
          <cell r="AP28" t="str">
            <v>0</v>
          </cell>
          <cell r="AQ28" t="str">
            <v>0</v>
          </cell>
          <cell r="AR28" t="str">
            <v>0</v>
          </cell>
          <cell r="AS28" t="str">
            <v>0</v>
          </cell>
          <cell r="AT28" t="str">
            <v>0</v>
          </cell>
          <cell r="AU28">
            <v>5954979.7100000009</v>
          </cell>
          <cell r="AV28">
            <v>5358091</v>
          </cell>
          <cell r="AW28">
            <v>26048932.879999999</v>
          </cell>
          <cell r="AX28">
            <v>27008816.030000001</v>
          </cell>
          <cell r="AY28">
            <v>66004650.049999997</v>
          </cell>
          <cell r="AZ28">
            <v>174167.35</v>
          </cell>
          <cell r="BA28">
            <v>136900</v>
          </cell>
          <cell r="BB28">
            <v>903142.97</v>
          </cell>
          <cell r="BC28">
            <v>684500</v>
          </cell>
          <cell r="BD28">
            <v>1642800</v>
          </cell>
          <cell r="BE28">
            <v>857334.22</v>
          </cell>
          <cell r="BF28">
            <v>1152615</v>
          </cell>
          <cell r="BG28">
            <v>3850665.15</v>
          </cell>
          <cell r="BH28">
            <v>5801002</v>
          </cell>
          <cell r="BI28">
            <v>13917206</v>
          </cell>
          <cell r="BJ28">
            <v>1031501.57</v>
          </cell>
          <cell r="BK28">
            <v>1289515</v>
          </cell>
          <cell r="BL28">
            <v>4753808.12</v>
          </cell>
          <cell r="BM28">
            <v>4753808.12</v>
          </cell>
          <cell r="BN28">
            <v>6485502</v>
          </cell>
          <cell r="BO28">
            <v>15560006</v>
          </cell>
          <cell r="BP28">
            <v>-313958.71000000002</v>
          </cell>
          <cell r="BQ28">
            <v>-274468</v>
          </cell>
          <cell r="BR28">
            <v>-1614230.58</v>
          </cell>
          <cell r="BS28">
            <v>-1614230.58</v>
          </cell>
          <cell r="BT28">
            <v>-1372340</v>
          </cell>
          <cell r="BU28">
            <v>-3293616</v>
          </cell>
          <cell r="CA28">
            <v>6672522.5700000012</v>
          </cell>
          <cell r="CB28">
            <v>6373138</v>
          </cell>
          <cell r="CC28">
            <v>29188510.420000002</v>
          </cell>
          <cell r="CD28">
            <v>32121978.030000001</v>
          </cell>
          <cell r="CE28">
            <v>78271040.049999997</v>
          </cell>
          <cell r="CF28" t="str">
            <v>0</v>
          </cell>
          <cell r="CG28" t="str">
            <v>0</v>
          </cell>
          <cell r="CH28" t="str">
            <v>0</v>
          </cell>
          <cell r="CI28" t="str">
            <v>0</v>
          </cell>
          <cell r="CJ28" t="str">
            <v>0</v>
          </cell>
        </row>
        <row r="29">
          <cell r="A29" t="str">
            <v>Provision for Bad Debt</v>
          </cell>
          <cell r="B29">
            <v>213205</v>
          </cell>
          <cell r="C29">
            <v>187744.63</v>
          </cell>
          <cell r="D29">
            <v>1004995</v>
          </cell>
          <cell r="E29">
            <v>844142.57</v>
          </cell>
          <cell r="F29">
            <v>1282706.47</v>
          </cell>
          <cell r="G29">
            <v>183177</v>
          </cell>
          <cell r="H29">
            <v>146199.43</v>
          </cell>
          <cell r="I29">
            <v>723144</v>
          </cell>
          <cell r="J29">
            <v>621316.41</v>
          </cell>
          <cell r="K29">
            <v>924313</v>
          </cell>
          <cell r="L29">
            <v>135874</v>
          </cell>
          <cell r="M29">
            <v>129194.42</v>
          </cell>
          <cell r="N29">
            <v>1399810</v>
          </cell>
          <cell r="O29">
            <v>933504.17</v>
          </cell>
          <cell r="P29">
            <v>1372653.45</v>
          </cell>
          <cell r="Q29">
            <v>317830</v>
          </cell>
          <cell r="R29">
            <v>150936.79999999999</v>
          </cell>
          <cell r="S29">
            <v>1564407</v>
          </cell>
          <cell r="T29">
            <v>650213.75</v>
          </cell>
          <cell r="U29">
            <v>994970.31</v>
          </cell>
          <cell r="V29">
            <v>335059</v>
          </cell>
          <cell r="W29">
            <v>290486</v>
          </cell>
          <cell r="X29">
            <v>1573663</v>
          </cell>
          <cell r="Y29">
            <v>1240549</v>
          </cell>
          <cell r="Z29">
            <v>1989016</v>
          </cell>
          <cell r="AA29">
            <v>144466</v>
          </cell>
          <cell r="AB29">
            <v>122033.32</v>
          </cell>
          <cell r="AC29">
            <v>655894</v>
          </cell>
          <cell r="AD29">
            <v>573042.14</v>
          </cell>
          <cell r="AE29">
            <v>1000346.3</v>
          </cell>
          <cell r="AF29">
            <v>1902147.5</v>
          </cell>
          <cell r="AG29">
            <v>1280606.93</v>
          </cell>
          <cell r="AH29">
            <v>7400457.96</v>
          </cell>
          <cell r="AI29">
            <v>6764859.8100000005</v>
          </cell>
          <cell r="AJ29">
            <v>11098572.91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>
            <v>3231758.5</v>
          </cell>
          <cell r="AV29">
            <v>2307201.5299999998</v>
          </cell>
          <cell r="AW29">
            <v>14322370.960000001</v>
          </cell>
          <cell r="AX29">
            <v>11627627.85</v>
          </cell>
          <cell r="AY29">
            <v>18662578.440000001</v>
          </cell>
          <cell r="AZ29">
            <v>108333</v>
          </cell>
          <cell r="BA29">
            <v>108333</v>
          </cell>
          <cell r="BB29">
            <v>541665</v>
          </cell>
          <cell r="BC29">
            <v>541666</v>
          </cell>
          <cell r="BD29">
            <v>1300000</v>
          </cell>
          <cell r="BE29">
            <v>527.11</v>
          </cell>
          <cell r="BF29" t="str">
            <v>0</v>
          </cell>
          <cell r="BG29">
            <v>-17154.189999999999</v>
          </cell>
          <cell r="BH29" t="str">
            <v>0</v>
          </cell>
          <cell r="BI29" t="str">
            <v>0</v>
          </cell>
          <cell r="BJ29">
            <v>108860.11</v>
          </cell>
          <cell r="BK29">
            <v>108333</v>
          </cell>
          <cell r="BL29">
            <v>524510.81000000006</v>
          </cell>
          <cell r="BM29">
            <v>524510.81000000006</v>
          </cell>
          <cell r="BN29">
            <v>541666</v>
          </cell>
          <cell r="BO29">
            <v>1300000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0</v>
          </cell>
          <cell r="CA29">
            <v>3340618.61</v>
          </cell>
          <cell r="CB29">
            <v>2415534.5299999998</v>
          </cell>
          <cell r="CC29">
            <v>14846881.770000001</v>
          </cell>
          <cell r="CD29">
            <v>12169293.85</v>
          </cell>
          <cell r="CE29">
            <v>19962578.440000001</v>
          </cell>
          <cell r="CF29" t="str">
            <v>0</v>
          </cell>
          <cell r="CG29" t="str">
            <v>0</v>
          </cell>
          <cell r="CH29" t="str">
            <v>0</v>
          </cell>
          <cell r="CI29" t="str">
            <v>0</v>
          </cell>
          <cell r="CJ29" t="str">
            <v>0</v>
          </cell>
        </row>
        <row r="30">
          <cell r="A30" t="str">
            <v>Miscellaneous</v>
          </cell>
          <cell r="B30">
            <v>10154.36</v>
          </cell>
          <cell r="C30">
            <v>6397</v>
          </cell>
          <cell r="D30">
            <v>-420.30999999999585</v>
          </cell>
          <cell r="E30">
            <v>32085</v>
          </cell>
          <cell r="F30">
            <v>88664</v>
          </cell>
          <cell r="G30">
            <v>-3270.06</v>
          </cell>
          <cell r="H30">
            <v>-27750.7</v>
          </cell>
          <cell r="I30">
            <v>29006.07</v>
          </cell>
          <cell r="J30">
            <v>-101779.1</v>
          </cell>
          <cell r="K30">
            <v>-205102</v>
          </cell>
          <cell r="L30">
            <v>-442379.28</v>
          </cell>
          <cell r="M30">
            <v>39949</v>
          </cell>
          <cell r="N30">
            <v>2120966.2999999998</v>
          </cell>
          <cell r="O30">
            <v>-45259</v>
          </cell>
          <cell r="P30">
            <v>569285</v>
          </cell>
          <cell r="Q30">
            <v>9859.85</v>
          </cell>
          <cell r="R30">
            <v>7717</v>
          </cell>
          <cell r="S30">
            <v>7140.6199999998353</v>
          </cell>
          <cell r="T30">
            <v>43056</v>
          </cell>
          <cell r="U30">
            <v>103837</v>
          </cell>
          <cell r="V30">
            <v>55593.35</v>
          </cell>
          <cell r="W30">
            <v>90003</v>
          </cell>
          <cell r="X30">
            <v>202046.56</v>
          </cell>
          <cell r="Y30">
            <v>288437</v>
          </cell>
          <cell r="Z30">
            <v>472081</v>
          </cell>
          <cell r="AA30">
            <v>-189.2</v>
          </cell>
          <cell r="AB30">
            <v>1450</v>
          </cell>
          <cell r="AC30">
            <v>-50855.720000000234</v>
          </cell>
          <cell r="AD30">
            <v>7250</v>
          </cell>
          <cell r="AE30">
            <v>17400</v>
          </cell>
          <cell r="AF30">
            <v>-157241.98000000001</v>
          </cell>
          <cell r="AG30">
            <v>118612</v>
          </cell>
          <cell r="AH30">
            <v>-869869.01</v>
          </cell>
          <cell r="AI30">
            <v>602740</v>
          </cell>
          <cell r="AJ30">
            <v>1433262</v>
          </cell>
          <cell r="AK30">
            <v>-2606649.9900000002</v>
          </cell>
          <cell r="AL30">
            <v>-2341226</v>
          </cell>
          <cell r="AM30">
            <v>-12442989.51</v>
          </cell>
          <cell r="AN30">
            <v>-11706125</v>
          </cell>
          <cell r="AO30">
            <v>-28198065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>
            <v>-3134122.95</v>
          </cell>
          <cell r="AV30">
            <v>-2104848.7000000002</v>
          </cell>
          <cell r="AW30">
            <v>-11004975</v>
          </cell>
          <cell r="AX30">
            <v>-10879595.1</v>
          </cell>
          <cell r="AY30">
            <v>-25718638</v>
          </cell>
          <cell r="AZ30">
            <v>6595.55</v>
          </cell>
          <cell r="BA30">
            <v>3400</v>
          </cell>
          <cell r="BB30">
            <v>-10569.43</v>
          </cell>
          <cell r="BC30">
            <v>17000</v>
          </cell>
          <cell r="BD30">
            <v>40800</v>
          </cell>
          <cell r="BE30">
            <v>114814.3</v>
          </cell>
          <cell r="BF30">
            <v>1158852</v>
          </cell>
          <cell r="BG30">
            <v>-88080.420000000726</v>
          </cell>
          <cell r="BH30">
            <v>5950000</v>
          </cell>
          <cell r="BI30">
            <v>20420582</v>
          </cell>
          <cell r="BJ30">
            <v>121409.85</v>
          </cell>
          <cell r="BK30">
            <v>1162252</v>
          </cell>
          <cell r="BL30">
            <v>-98649.850000000733</v>
          </cell>
          <cell r="BM30">
            <v>-98649.850000000733</v>
          </cell>
          <cell r="BN30">
            <v>5967000</v>
          </cell>
          <cell r="BO30">
            <v>20461382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0</v>
          </cell>
          <cell r="CA30">
            <v>-3012713.1</v>
          </cell>
          <cell r="CB30">
            <v>-942596.7</v>
          </cell>
          <cell r="CC30">
            <v>-11103624.850000001</v>
          </cell>
          <cell r="CD30">
            <v>-4912595.0999999996</v>
          </cell>
          <cell r="CE30">
            <v>-5257256</v>
          </cell>
          <cell r="CF30" t="str">
            <v>0</v>
          </cell>
          <cell r="CG30" t="str">
            <v>0</v>
          </cell>
          <cell r="CH30" t="str">
            <v>0</v>
          </cell>
          <cell r="CI30" t="str">
            <v>0</v>
          </cell>
          <cell r="CJ30" t="str">
            <v>0</v>
          </cell>
        </row>
        <row r="31">
          <cell r="A31" t="str">
            <v>Expense Billings</v>
          </cell>
          <cell r="B31">
            <v>465888.47</v>
          </cell>
          <cell r="C31">
            <v>484589</v>
          </cell>
          <cell r="D31">
            <v>2478203.5299999998</v>
          </cell>
          <cell r="E31">
            <v>2508379</v>
          </cell>
          <cell r="F31">
            <v>5781636</v>
          </cell>
          <cell r="G31">
            <v>358833.98</v>
          </cell>
          <cell r="H31">
            <v>365082</v>
          </cell>
          <cell r="I31">
            <v>1908702.44</v>
          </cell>
          <cell r="J31">
            <v>1889503</v>
          </cell>
          <cell r="K31">
            <v>4355621</v>
          </cell>
          <cell r="L31">
            <v>649322.05000000005</v>
          </cell>
          <cell r="M31">
            <v>741156</v>
          </cell>
          <cell r="N31">
            <v>3489404.78</v>
          </cell>
          <cell r="O31">
            <v>3834553</v>
          </cell>
          <cell r="P31">
            <v>8841909</v>
          </cell>
          <cell r="Q31">
            <v>673820.44</v>
          </cell>
          <cell r="R31">
            <v>696406</v>
          </cell>
          <cell r="S31">
            <v>3575051.72</v>
          </cell>
          <cell r="T31">
            <v>3611219</v>
          </cell>
          <cell r="U31">
            <v>8312832</v>
          </cell>
          <cell r="V31">
            <v>580535.74</v>
          </cell>
          <cell r="W31">
            <v>616434</v>
          </cell>
          <cell r="X31">
            <v>3079012.31</v>
          </cell>
          <cell r="Y31">
            <v>3198915</v>
          </cell>
          <cell r="Z31">
            <v>7358316</v>
          </cell>
          <cell r="AA31">
            <v>567359.97</v>
          </cell>
          <cell r="AB31">
            <v>598858.03</v>
          </cell>
          <cell r="AC31">
            <v>3023564.59</v>
          </cell>
          <cell r="AD31">
            <v>3096436.16</v>
          </cell>
          <cell r="AE31">
            <v>7143757.3199999984</v>
          </cell>
          <cell r="AF31">
            <v>2677386.3199999998</v>
          </cell>
          <cell r="AG31">
            <v>2968426</v>
          </cell>
          <cell r="AH31">
            <v>13443896.720000003</v>
          </cell>
          <cell r="AI31">
            <v>15636625</v>
          </cell>
          <cell r="AJ31">
            <v>35995641</v>
          </cell>
          <cell r="AK31">
            <v>-6323086.9500000002</v>
          </cell>
          <cell r="AL31">
            <v>-6948742</v>
          </cell>
          <cell r="AM31">
            <v>-32723456.479999997</v>
          </cell>
          <cell r="AN31">
            <v>-36303619</v>
          </cell>
          <cell r="AO31">
            <v>-83497423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>
            <v>-349939.98</v>
          </cell>
          <cell r="AV31">
            <v>-477790.97</v>
          </cell>
          <cell r="AW31">
            <v>-1725620.39</v>
          </cell>
          <cell r="AX31">
            <v>-2527988.84</v>
          </cell>
          <cell r="AY31">
            <v>-5707710.6800000072</v>
          </cell>
          <cell r="AZ31">
            <v>-216383.31</v>
          </cell>
          <cell r="BA31">
            <v>-195214</v>
          </cell>
          <cell r="BB31">
            <v>-1099221.96</v>
          </cell>
          <cell r="BC31">
            <v>-951163</v>
          </cell>
          <cell r="BD31">
            <v>-2210304</v>
          </cell>
          <cell r="BE31">
            <v>566323.29</v>
          </cell>
          <cell r="BF31">
            <v>673005</v>
          </cell>
          <cell r="BG31">
            <v>2824842.35</v>
          </cell>
          <cell r="BH31">
            <v>3479152</v>
          </cell>
          <cell r="BI31">
            <v>7918015</v>
          </cell>
          <cell r="BJ31">
            <v>349939.98</v>
          </cell>
          <cell r="BK31">
            <v>477791</v>
          </cell>
          <cell r="BL31">
            <v>1725620.39</v>
          </cell>
          <cell r="BM31">
            <v>1725620.39</v>
          </cell>
          <cell r="BN31">
            <v>2527989</v>
          </cell>
          <cell r="BO31">
            <v>5707711</v>
          </cell>
          <cell r="BP31" t="str">
            <v>0</v>
          </cell>
          <cell r="BQ31" t="str">
            <v>0</v>
          </cell>
          <cell r="BR31" t="str">
            <v>0</v>
          </cell>
          <cell r="BS31" t="str">
            <v>0</v>
          </cell>
          <cell r="BT31" t="str">
            <v>0</v>
          </cell>
          <cell r="BU31" t="str">
            <v>0</v>
          </cell>
          <cell r="CA31">
            <v>4.0745362639427185E-10</v>
          </cell>
          <cell r="CB31">
            <v>3.0000000260770321E-2</v>
          </cell>
          <cell r="CC31">
            <v>2.7939677238464355E-9</v>
          </cell>
          <cell r="CD31">
            <v>0.15999999642372131</v>
          </cell>
          <cell r="CE31">
            <v>0.31999999284744263</v>
          </cell>
          <cell r="CF31" t="str">
            <v>0</v>
          </cell>
          <cell r="CG31" t="str">
            <v>0</v>
          </cell>
          <cell r="CH31" t="str">
            <v>0</v>
          </cell>
          <cell r="CI31" t="str">
            <v>0</v>
          </cell>
          <cell r="CJ31" t="str">
            <v>0</v>
          </cell>
        </row>
        <row r="33">
          <cell r="A33" t="str">
            <v>Depreciation and Amortization</v>
          </cell>
          <cell r="B33">
            <v>1101234.82</v>
          </cell>
          <cell r="C33">
            <v>1207615.82</v>
          </cell>
          <cell r="D33">
            <v>5555239.7800000003</v>
          </cell>
          <cell r="E33">
            <v>6029417.1999999993</v>
          </cell>
          <cell r="F33">
            <v>14551878.679999996</v>
          </cell>
          <cell r="G33">
            <v>933806.38</v>
          </cell>
          <cell r="H33">
            <v>1026829.19</v>
          </cell>
          <cell r="I33">
            <v>4783919.03</v>
          </cell>
          <cell r="J33">
            <v>5130337.95</v>
          </cell>
          <cell r="K33">
            <v>12342761.439999999</v>
          </cell>
          <cell r="L33">
            <v>1735953.62</v>
          </cell>
          <cell r="M33">
            <v>1944022.66</v>
          </cell>
          <cell r="N33">
            <v>8748767.5999999996</v>
          </cell>
          <cell r="O33">
            <v>9627034.0300000012</v>
          </cell>
          <cell r="P33">
            <v>23420758.700000003</v>
          </cell>
          <cell r="Q33">
            <v>1785692.79</v>
          </cell>
          <cell r="R33">
            <v>2053027.71</v>
          </cell>
          <cell r="S33">
            <v>9073093.5899999999</v>
          </cell>
          <cell r="T33">
            <v>10257037.07</v>
          </cell>
          <cell r="U33">
            <v>24663953.830000002</v>
          </cell>
          <cell r="V33">
            <v>820009.58</v>
          </cell>
          <cell r="W33">
            <v>954144.19</v>
          </cell>
          <cell r="X33">
            <v>4342211.4000000004</v>
          </cell>
          <cell r="Y33">
            <v>4766557.8600000003</v>
          </cell>
          <cell r="Z33">
            <v>11460943.619999999</v>
          </cell>
          <cell r="AA33">
            <v>1112082.1100000001</v>
          </cell>
          <cell r="AB33">
            <v>1192558.79</v>
          </cell>
          <cell r="AC33">
            <v>5470430.2600000007</v>
          </cell>
          <cell r="AD33">
            <v>5957824.8899999997</v>
          </cell>
          <cell r="AE33">
            <v>14341686.33</v>
          </cell>
          <cell r="AF33">
            <v>6364494.4700000007</v>
          </cell>
          <cell r="AG33">
            <v>6146840.1100000003</v>
          </cell>
          <cell r="AH33">
            <v>30855897.799999997</v>
          </cell>
          <cell r="AI33">
            <v>30367757.120000001</v>
          </cell>
          <cell r="AJ33">
            <v>73007513.849999994</v>
          </cell>
          <cell r="AK33">
            <v>3.7834979593753815E-10</v>
          </cell>
          <cell r="AL33" t="str">
            <v>0</v>
          </cell>
          <cell r="AM33">
            <v>-2755047</v>
          </cell>
          <cell r="AN33" t="str">
            <v>0</v>
          </cell>
          <cell r="AO33" t="str">
            <v>0</v>
          </cell>
          <cell r="AP33" t="str">
            <v>0</v>
          </cell>
          <cell r="AQ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>
            <v>13853273.770000001</v>
          </cell>
          <cell r="AV33">
            <v>14525038.470000001</v>
          </cell>
          <cell r="AW33">
            <v>66074512.459999993</v>
          </cell>
          <cell r="AX33">
            <v>72135966.120000005</v>
          </cell>
          <cell r="AY33">
            <v>173789496.44999999</v>
          </cell>
          <cell r="AZ33">
            <v>159426.4</v>
          </cell>
          <cell r="BA33">
            <v>164084</v>
          </cell>
          <cell r="BB33">
            <v>786388.86</v>
          </cell>
          <cell r="BC33">
            <v>808419</v>
          </cell>
          <cell r="BD33">
            <v>1984004</v>
          </cell>
          <cell r="BE33">
            <v>1567130.31</v>
          </cell>
          <cell r="BF33">
            <v>1525334</v>
          </cell>
          <cell r="BG33">
            <v>7655249.75</v>
          </cell>
          <cell r="BH33">
            <v>7507022</v>
          </cell>
          <cell r="BI33">
            <v>18931156</v>
          </cell>
          <cell r="BJ33">
            <v>1726556.71</v>
          </cell>
          <cell r="BK33">
            <v>1689418</v>
          </cell>
          <cell r="BL33">
            <v>8441638.6099999994</v>
          </cell>
          <cell r="BM33">
            <v>8441638.6099999994</v>
          </cell>
          <cell r="BN33">
            <v>8315441</v>
          </cell>
          <cell r="BO33">
            <v>20915160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0</v>
          </cell>
          <cell r="CA33">
            <v>15579830.48</v>
          </cell>
          <cell r="CB33">
            <v>16214456.470000001</v>
          </cell>
          <cell r="CC33">
            <v>74516151.069999993</v>
          </cell>
          <cell r="CD33">
            <v>80451407.120000005</v>
          </cell>
          <cell r="CE33">
            <v>194704656.44999999</v>
          </cell>
          <cell r="CF33" t="str">
            <v>0</v>
          </cell>
          <cell r="CG33" t="str">
            <v>0</v>
          </cell>
          <cell r="CH33" t="str">
            <v>0</v>
          </cell>
          <cell r="CI33" t="str">
            <v>0</v>
          </cell>
          <cell r="CJ33" t="str">
            <v>0</v>
          </cell>
        </row>
        <row r="34">
          <cell r="A34" t="str">
            <v>Total Taxes - Other Than Income Taxes</v>
          </cell>
          <cell r="B34">
            <v>726267.54</v>
          </cell>
          <cell r="C34">
            <v>534226</v>
          </cell>
          <cell r="D34">
            <v>3058431.99</v>
          </cell>
          <cell r="E34">
            <v>2642447</v>
          </cell>
          <cell r="F34">
            <v>6131048</v>
          </cell>
          <cell r="G34">
            <v>384580.36</v>
          </cell>
          <cell r="H34">
            <v>271039</v>
          </cell>
          <cell r="I34">
            <v>1579496.43</v>
          </cell>
          <cell r="J34">
            <v>1433195</v>
          </cell>
          <cell r="K34">
            <v>3324468</v>
          </cell>
          <cell r="L34">
            <v>867276.42</v>
          </cell>
          <cell r="M34">
            <v>805330</v>
          </cell>
          <cell r="N34">
            <v>4067661.02</v>
          </cell>
          <cell r="O34">
            <v>4026650</v>
          </cell>
          <cell r="P34">
            <v>8863960</v>
          </cell>
          <cell r="Q34">
            <v>1063969.94</v>
          </cell>
          <cell r="R34">
            <v>1028214.3</v>
          </cell>
          <cell r="S34">
            <v>5658064.8599999994</v>
          </cell>
          <cell r="T34">
            <v>5191338.5</v>
          </cell>
          <cell r="U34">
            <v>10574128.600000001</v>
          </cell>
          <cell r="V34">
            <v>1711354.36</v>
          </cell>
          <cell r="W34">
            <v>1466802</v>
          </cell>
          <cell r="X34">
            <v>7453993.3599999994</v>
          </cell>
          <cell r="Y34">
            <v>6587772</v>
          </cell>
          <cell r="Z34">
            <v>13446576</v>
          </cell>
          <cell r="AA34">
            <v>2701922.47</v>
          </cell>
          <cell r="AB34">
            <v>2775370.32</v>
          </cell>
          <cell r="AC34">
            <v>12745008.16</v>
          </cell>
          <cell r="AD34">
            <v>13717922.6</v>
          </cell>
          <cell r="AE34">
            <v>22906362.84</v>
          </cell>
          <cell r="AF34">
            <v>13995044.359999999</v>
          </cell>
          <cell r="AG34">
            <v>12443728.699999999</v>
          </cell>
          <cell r="AH34">
            <v>51298602.839999996</v>
          </cell>
          <cell r="AI34">
            <v>44678710.349999994</v>
          </cell>
          <cell r="AJ34">
            <v>111446515.68999998</v>
          </cell>
          <cell r="AK34">
            <v>-1.0000000067520887E-2</v>
          </cell>
          <cell r="AL34" t="str">
            <v>0</v>
          </cell>
          <cell r="AM34">
            <v>-1.4551915228366852E-10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>
            <v>21450415.439999998</v>
          </cell>
          <cell r="AV34">
            <v>19324710.32</v>
          </cell>
          <cell r="AW34">
            <v>85861258.659999996</v>
          </cell>
          <cell r="AX34">
            <v>78278035.449999988</v>
          </cell>
          <cell r="AY34">
            <v>176693059.13</v>
          </cell>
          <cell r="AZ34">
            <v>98012.23</v>
          </cell>
          <cell r="BA34">
            <v>68667</v>
          </cell>
          <cell r="BB34">
            <v>469065.7</v>
          </cell>
          <cell r="BC34">
            <v>343334</v>
          </cell>
          <cell r="BD34">
            <v>824000</v>
          </cell>
          <cell r="BE34">
            <v>864033.64</v>
          </cell>
          <cell r="BF34">
            <v>801871</v>
          </cell>
          <cell r="BG34">
            <v>4215011.71</v>
          </cell>
          <cell r="BH34">
            <v>3785038</v>
          </cell>
          <cell r="BI34">
            <v>9068904</v>
          </cell>
          <cell r="BJ34">
            <v>962045.87</v>
          </cell>
          <cell r="BK34">
            <v>870538</v>
          </cell>
          <cell r="BL34">
            <v>4684077.41</v>
          </cell>
          <cell r="BM34">
            <v>4684077.41</v>
          </cell>
          <cell r="BN34">
            <v>4128372</v>
          </cell>
          <cell r="BO34">
            <v>9892904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0</v>
          </cell>
          <cell r="CA34">
            <v>22412461.309999999</v>
          </cell>
          <cell r="CB34">
            <v>20195248.32</v>
          </cell>
          <cell r="CC34">
            <v>90545336.069999993</v>
          </cell>
          <cell r="CD34">
            <v>82406407.449999988</v>
          </cell>
          <cell r="CE34">
            <v>186585963.13</v>
          </cell>
          <cell r="CF34">
            <v>-45.34</v>
          </cell>
          <cell r="CG34" t="str">
            <v>0</v>
          </cell>
          <cell r="CH34">
            <v>-45.34</v>
          </cell>
          <cell r="CI34" t="str">
            <v>0</v>
          </cell>
          <cell r="CJ34" t="str">
            <v>0</v>
          </cell>
        </row>
        <row r="36">
          <cell r="A36" t="str">
            <v>Interest Income</v>
          </cell>
          <cell r="B36">
            <v>58052.39</v>
          </cell>
          <cell r="C36">
            <v>24300</v>
          </cell>
          <cell r="D36">
            <v>380196.65</v>
          </cell>
          <cell r="E36">
            <v>121400</v>
          </cell>
          <cell r="F36">
            <v>376900</v>
          </cell>
          <cell r="G36">
            <v>37773.32</v>
          </cell>
          <cell r="H36">
            <v>15800</v>
          </cell>
          <cell r="I36">
            <v>247027.6</v>
          </cell>
          <cell r="J36">
            <v>78900</v>
          </cell>
          <cell r="K36">
            <v>245100</v>
          </cell>
          <cell r="L36">
            <v>100609.87</v>
          </cell>
          <cell r="M36">
            <v>42200</v>
          </cell>
          <cell r="N36">
            <v>660641.04</v>
          </cell>
          <cell r="O36">
            <v>210600</v>
          </cell>
          <cell r="P36">
            <v>653400</v>
          </cell>
          <cell r="Q36">
            <v>92791.47</v>
          </cell>
          <cell r="R36">
            <v>42400</v>
          </cell>
          <cell r="S36">
            <v>597210.88</v>
          </cell>
          <cell r="T36">
            <v>212100</v>
          </cell>
          <cell r="U36">
            <v>636300</v>
          </cell>
          <cell r="V36">
            <v>91718.48</v>
          </cell>
          <cell r="W36">
            <v>48800</v>
          </cell>
          <cell r="X36">
            <v>586707.55000000005</v>
          </cell>
          <cell r="Y36">
            <v>263700</v>
          </cell>
          <cell r="Z36">
            <v>657100</v>
          </cell>
          <cell r="AA36">
            <v>50911.87</v>
          </cell>
          <cell r="AB36">
            <v>21400</v>
          </cell>
          <cell r="AC36">
            <v>334416.7</v>
          </cell>
          <cell r="AD36">
            <v>106700</v>
          </cell>
          <cell r="AE36">
            <v>331500</v>
          </cell>
          <cell r="AF36">
            <v>329273.71000000002</v>
          </cell>
          <cell r="AG36">
            <v>128500</v>
          </cell>
          <cell r="AH36">
            <v>2135329.42</v>
          </cell>
          <cell r="AI36">
            <v>641600</v>
          </cell>
          <cell r="AJ36">
            <v>1991800</v>
          </cell>
          <cell r="AK36">
            <v>0</v>
          </cell>
          <cell r="AL36" t="str">
            <v>0</v>
          </cell>
          <cell r="AM36">
            <v>1.1641532182693481E-10</v>
          </cell>
          <cell r="AN36" t="str">
            <v>0</v>
          </cell>
          <cell r="AO36" t="str">
            <v>0</v>
          </cell>
          <cell r="AP36" t="str">
            <v>0</v>
          </cell>
          <cell r="AQ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>
            <v>761131.11</v>
          </cell>
          <cell r="AV36">
            <v>323400</v>
          </cell>
          <cell r="AW36">
            <v>4941529.84</v>
          </cell>
          <cell r="AX36">
            <v>1635000</v>
          </cell>
          <cell r="AY36">
            <v>4892100</v>
          </cell>
          <cell r="AZ36">
            <v>94430.36</v>
          </cell>
          <cell r="BA36">
            <v>228700</v>
          </cell>
          <cell r="BB36">
            <v>802336.86</v>
          </cell>
          <cell r="BC36">
            <v>554000</v>
          </cell>
          <cell r="BD36">
            <v>1020600</v>
          </cell>
          <cell r="BE36">
            <v>347991.73</v>
          </cell>
          <cell r="BF36">
            <v>282300</v>
          </cell>
          <cell r="BG36">
            <v>2659982.42</v>
          </cell>
          <cell r="BH36">
            <v>1208700</v>
          </cell>
          <cell r="BI36">
            <v>3553400</v>
          </cell>
          <cell r="BJ36">
            <v>442422.09</v>
          </cell>
          <cell r="BK36">
            <v>511000</v>
          </cell>
          <cell r="BL36">
            <v>3462319.28</v>
          </cell>
          <cell r="BM36">
            <v>3462319.28</v>
          </cell>
          <cell r="BN36">
            <v>1762700</v>
          </cell>
          <cell r="BO36">
            <v>4574000</v>
          </cell>
          <cell r="BP36">
            <v>-1040062.83</v>
          </cell>
          <cell r="BQ36">
            <v>-585531</v>
          </cell>
          <cell r="BR36">
            <v>-7283190.6299999999</v>
          </cell>
          <cell r="BS36">
            <v>-7283190.6299999999</v>
          </cell>
          <cell r="BT36">
            <v>-2733319</v>
          </cell>
          <cell r="BU36">
            <v>-6950032</v>
          </cell>
          <cell r="CA36">
            <v>163490.37</v>
          </cell>
          <cell r="CB36">
            <v>248869</v>
          </cell>
          <cell r="CC36">
            <v>1120658.49</v>
          </cell>
          <cell r="CD36">
            <v>664381</v>
          </cell>
          <cell r="CE36">
            <v>2516068</v>
          </cell>
          <cell r="CF36">
            <v>-87656.639999999999</v>
          </cell>
          <cell r="CG36" t="str">
            <v>0</v>
          </cell>
          <cell r="CH36">
            <v>-783375.59</v>
          </cell>
          <cell r="CI36" t="str">
            <v>0</v>
          </cell>
          <cell r="CJ36" t="str">
            <v>0</v>
          </cell>
        </row>
        <row r="37">
          <cell r="A37" t="str">
            <v>PBR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>
            <v>21017.78</v>
          </cell>
          <cell r="H37">
            <v>40000</v>
          </cell>
          <cell r="I37">
            <v>283312.86</v>
          </cell>
          <cell r="J37">
            <v>235000</v>
          </cell>
          <cell r="K37">
            <v>531000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229.82</v>
          </cell>
          <cell r="R37">
            <v>108500</v>
          </cell>
          <cell r="S37">
            <v>1445.13</v>
          </cell>
          <cell r="T37">
            <v>469000</v>
          </cell>
          <cell r="U37">
            <v>784500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>
            <v>21247.599999999999</v>
          </cell>
          <cell r="AV37">
            <v>148500</v>
          </cell>
          <cell r="AW37">
            <v>284757.99</v>
          </cell>
          <cell r="AX37">
            <v>704000</v>
          </cell>
          <cell r="AY37">
            <v>1315500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0</v>
          </cell>
          <cell r="CA37">
            <v>21247.599999999999</v>
          </cell>
          <cell r="CB37">
            <v>148500</v>
          </cell>
          <cell r="CC37">
            <v>284757.99</v>
          </cell>
          <cell r="CD37">
            <v>704000</v>
          </cell>
          <cell r="CE37">
            <v>1315500</v>
          </cell>
          <cell r="CF37" t="str">
            <v>0</v>
          </cell>
          <cell r="CG37" t="str">
            <v>0</v>
          </cell>
          <cell r="CH37" t="str">
            <v>0</v>
          </cell>
          <cell r="CI37" t="str">
            <v>0</v>
          </cell>
          <cell r="CJ37" t="str">
            <v>0</v>
          </cell>
        </row>
        <row r="38">
          <cell r="A38" t="str">
            <v>Others Income</v>
          </cell>
          <cell r="B38">
            <v>1809.66</v>
          </cell>
          <cell r="C38">
            <v>9962</v>
          </cell>
          <cell r="D38">
            <v>30919.7</v>
          </cell>
          <cell r="E38">
            <v>55655</v>
          </cell>
          <cell r="F38">
            <v>132842</v>
          </cell>
          <cell r="G38">
            <v>72738.77</v>
          </cell>
          <cell r="H38">
            <v>22400</v>
          </cell>
          <cell r="I38">
            <v>366740.39</v>
          </cell>
          <cell r="J38">
            <v>112000</v>
          </cell>
          <cell r="K38">
            <v>268800</v>
          </cell>
          <cell r="L38">
            <v>0</v>
          </cell>
          <cell r="M38" t="str">
            <v>0</v>
          </cell>
          <cell r="N38">
            <v>0</v>
          </cell>
          <cell r="O38" t="str">
            <v>0</v>
          </cell>
          <cell r="P38" t="str">
            <v>0</v>
          </cell>
          <cell r="Q38">
            <v>36633.25</v>
          </cell>
          <cell r="R38">
            <v>116383</v>
          </cell>
          <cell r="S38">
            <v>220341.18</v>
          </cell>
          <cell r="T38">
            <v>581727</v>
          </cell>
          <cell r="U38">
            <v>1395284</v>
          </cell>
          <cell r="V38">
            <v>600095.96</v>
          </cell>
          <cell r="W38" t="str">
            <v>0</v>
          </cell>
          <cell r="X38">
            <v>608993.91</v>
          </cell>
          <cell r="Y38" t="str">
            <v>0</v>
          </cell>
          <cell r="Z38" t="str">
            <v>0</v>
          </cell>
          <cell r="AA38">
            <v>658.29</v>
          </cell>
          <cell r="AB38" t="str">
            <v>0</v>
          </cell>
          <cell r="AC38">
            <v>18586.599999999999</v>
          </cell>
          <cell r="AD38" t="str">
            <v>0</v>
          </cell>
          <cell r="AE38" t="str">
            <v>0</v>
          </cell>
          <cell r="AF38">
            <v>0</v>
          </cell>
          <cell r="AG38" t="str">
            <v>0</v>
          </cell>
          <cell r="AH38">
            <v>200000</v>
          </cell>
          <cell r="AI38" t="str">
            <v>0</v>
          </cell>
          <cell r="AJ38" t="str">
            <v>0</v>
          </cell>
          <cell r="AK38">
            <v>41489</v>
          </cell>
          <cell r="AL38">
            <v>-141667</v>
          </cell>
          <cell r="AM38">
            <v>127078.47</v>
          </cell>
          <cell r="AN38">
            <v>-708335</v>
          </cell>
          <cell r="AO38">
            <v>-1700000</v>
          </cell>
          <cell r="AP38" t="str">
            <v>0</v>
          </cell>
          <cell r="AQ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>
            <v>753424.93</v>
          </cell>
          <cell r="AV38">
            <v>7078</v>
          </cell>
          <cell r="AW38">
            <v>1572660.25</v>
          </cell>
          <cell r="AX38">
            <v>41047</v>
          </cell>
          <cell r="AY38">
            <v>96926</v>
          </cell>
          <cell r="AZ38">
            <v>11052.05</v>
          </cell>
          <cell r="BA38">
            <v>51000</v>
          </cell>
          <cell r="BB38">
            <v>-4465.22</v>
          </cell>
          <cell r="BC38">
            <v>255000</v>
          </cell>
          <cell r="BD38">
            <v>612000</v>
          </cell>
          <cell r="BE38">
            <v>-6281.82</v>
          </cell>
          <cell r="BF38">
            <v>-1150</v>
          </cell>
          <cell r="BG38">
            <v>-52968.99</v>
          </cell>
          <cell r="BH38">
            <v>-5750</v>
          </cell>
          <cell r="BI38">
            <v>-13800</v>
          </cell>
          <cell r="BJ38">
            <v>4770.2299999999996</v>
          </cell>
          <cell r="BK38">
            <v>49850</v>
          </cell>
          <cell r="BL38">
            <v>-57434.21</v>
          </cell>
          <cell r="BM38">
            <v>-57434.21</v>
          </cell>
          <cell r="BN38">
            <v>249250</v>
          </cell>
          <cell r="BO38">
            <v>598200</v>
          </cell>
          <cell r="BP38">
            <v>-16760</v>
          </cell>
          <cell r="BQ38" t="str">
            <v>0</v>
          </cell>
          <cell r="BR38">
            <v>-83800</v>
          </cell>
          <cell r="BS38">
            <v>-83800</v>
          </cell>
          <cell r="BT38" t="str">
            <v>0</v>
          </cell>
          <cell r="BU38" t="str">
            <v>0</v>
          </cell>
          <cell r="CA38">
            <v>741435.16</v>
          </cell>
          <cell r="CB38">
            <v>56928</v>
          </cell>
          <cell r="CC38">
            <v>1431426.04</v>
          </cell>
          <cell r="CD38">
            <v>290297</v>
          </cell>
          <cell r="CE38">
            <v>695126</v>
          </cell>
          <cell r="CF38" t="str">
            <v>0</v>
          </cell>
          <cell r="CG38" t="str">
            <v>0</v>
          </cell>
          <cell r="CH38" t="str">
            <v>0</v>
          </cell>
          <cell r="CI38" t="str">
            <v>0</v>
          </cell>
          <cell r="CJ38" t="str">
            <v>0</v>
          </cell>
        </row>
        <row r="39">
          <cell r="A39" t="str">
            <v>Total Interest Expense</v>
          </cell>
          <cell r="B39">
            <v>763211.32</v>
          </cell>
          <cell r="C39">
            <v>749700</v>
          </cell>
          <cell r="D39">
            <v>4130942.28</v>
          </cell>
          <cell r="E39">
            <v>3879800</v>
          </cell>
          <cell r="F39">
            <v>9128000</v>
          </cell>
          <cell r="G39">
            <v>505960.25</v>
          </cell>
          <cell r="H39">
            <v>498800</v>
          </cell>
          <cell r="I39">
            <v>2748976.46</v>
          </cell>
          <cell r="J39">
            <v>2579800</v>
          </cell>
          <cell r="K39">
            <v>6072700</v>
          </cell>
          <cell r="L39">
            <v>1226940.27</v>
          </cell>
          <cell r="M39">
            <v>1316300</v>
          </cell>
          <cell r="N39">
            <v>7076517.2599999998</v>
          </cell>
          <cell r="O39">
            <v>6806500</v>
          </cell>
          <cell r="P39">
            <v>16012300</v>
          </cell>
          <cell r="Q39">
            <v>1116759.23</v>
          </cell>
          <cell r="R39">
            <v>1158600</v>
          </cell>
          <cell r="S39">
            <v>6100980.8599999994</v>
          </cell>
          <cell r="T39">
            <v>5979100</v>
          </cell>
          <cell r="U39">
            <v>14084000</v>
          </cell>
          <cell r="V39">
            <v>991995.25</v>
          </cell>
          <cell r="W39">
            <v>974200</v>
          </cell>
          <cell r="X39">
            <v>5422149.5800000001</v>
          </cell>
          <cell r="Y39">
            <v>5033400</v>
          </cell>
          <cell r="Z39">
            <v>11849500</v>
          </cell>
          <cell r="AA39">
            <v>670616.19999999995</v>
          </cell>
          <cell r="AB39">
            <v>677900</v>
          </cell>
          <cell r="AC39">
            <v>3688874.16</v>
          </cell>
          <cell r="AD39">
            <v>3501500</v>
          </cell>
          <cell r="AE39">
            <v>8240000</v>
          </cell>
          <cell r="AF39">
            <v>3485027.63</v>
          </cell>
          <cell r="AG39">
            <v>4066300</v>
          </cell>
          <cell r="AH39">
            <v>22391284.229999997</v>
          </cell>
          <cell r="AI39">
            <v>21017500</v>
          </cell>
          <cell r="AJ39">
            <v>49478700</v>
          </cell>
          <cell r="AK39">
            <v>-3.117747837677598E-9</v>
          </cell>
          <cell r="AL39" t="str">
            <v>0</v>
          </cell>
          <cell r="AM39">
            <v>-5.0326889322604984E-9</v>
          </cell>
          <cell r="AN39" t="str">
            <v>0</v>
          </cell>
          <cell r="AO39" t="str">
            <v>0</v>
          </cell>
          <cell r="AP39" t="str">
            <v>0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>
            <v>8760510.1499999948</v>
          </cell>
          <cell r="AV39">
            <v>9441800</v>
          </cell>
          <cell r="AW39">
            <v>51559724.829999991</v>
          </cell>
          <cell r="AX39">
            <v>48797600</v>
          </cell>
          <cell r="AY39">
            <v>114865200</v>
          </cell>
          <cell r="AZ39">
            <v>544396.04</v>
          </cell>
          <cell r="BA39">
            <v>304800</v>
          </cell>
          <cell r="BB39">
            <v>4503440.97</v>
          </cell>
          <cell r="BC39">
            <v>1757400</v>
          </cell>
          <cell r="BD39">
            <v>4175100</v>
          </cell>
          <cell r="BE39">
            <v>2142845.09</v>
          </cell>
          <cell r="BF39">
            <v>2139400</v>
          </cell>
          <cell r="BG39">
            <v>10684644.790000001</v>
          </cell>
          <cell r="BH39">
            <v>11149500</v>
          </cell>
          <cell r="BI39">
            <v>26704500</v>
          </cell>
          <cell r="BJ39">
            <v>2687241.13</v>
          </cell>
          <cell r="BK39">
            <v>2444200</v>
          </cell>
          <cell r="BL39">
            <v>15188085.760000002</v>
          </cell>
          <cell r="BM39">
            <v>15188085.760000002</v>
          </cell>
          <cell r="BN39">
            <v>12906900</v>
          </cell>
          <cell r="BO39">
            <v>30879600</v>
          </cell>
          <cell r="BP39">
            <v>-1040062.83</v>
          </cell>
          <cell r="BQ39">
            <v>-585531</v>
          </cell>
          <cell r="BR39">
            <v>-7283190.6299999999</v>
          </cell>
          <cell r="BS39">
            <v>-7283190.6299999999</v>
          </cell>
          <cell r="BT39">
            <v>-2733319</v>
          </cell>
          <cell r="BU39">
            <v>-6950032</v>
          </cell>
          <cell r="CA39">
            <v>10407688.449999996</v>
          </cell>
          <cell r="CB39">
            <v>11300469</v>
          </cell>
          <cell r="CC39">
            <v>59464619.959999993</v>
          </cell>
          <cell r="CD39">
            <v>58971181</v>
          </cell>
          <cell r="CE39">
            <v>138794768</v>
          </cell>
          <cell r="CF39">
            <v>-87656.639999999999</v>
          </cell>
          <cell r="CG39" t="str">
            <v>0</v>
          </cell>
          <cell r="CH39">
            <v>-783375.59</v>
          </cell>
          <cell r="CI39" t="str">
            <v>0</v>
          </cell>
          <cell r="CJ39" t="str">
            <v>0</v>
          </cell>
        </row>
        <row r="40">
          <cell r="A40" t="str">
            <v>Donations</v>
          </cell>
          <cell r="B40">
            <v>18633</v>
          </cell>
          <cell r="C40">
            <v>11447</v>
          </cell>
          <cell r="D40">
            <v>59594.17</v>
          </cell>
          <cell r="E40">
            <v>38492</v>
          </cell>
          <cell r="F40">
            <v>150000</v>
          </cell>
          <cell r="G40">
            <v>9440</v>
          </cell>
          <cell r="H40">
            <v>6000</v>
          </cell>
          <cell r="I40">
            <v>112203</v>
          </cell>
          <cell r="J40">
            <v>92200</v>
          </cell>
          <cell r="K40">
            <v>168700</v>
          </cell>
          <cell r="L40">
            <v>18588</v>
          </cell>
          <cell r="M40" t="str">
            <v>0</v>
          </cell>
          <cell r="N40">
            <v>109625.08</v>
          </cell>
          <cell r="O40" t="str">
            <v>0</v>
          </cell>
          <cell r="P40" t="str">
            <v>0</v>
          </cell>
          <cell r="Q40">
            <v>22369.8</v>
          </cell>
          <cell r="R40">
            <v>7632</v>
          </cell>
          <cell r="S40">
            <v>59063.65</v>
          </cell>
          <cell r="T40">
            <v>82125</v>
          </cell>
          <cell r="U40">
            <v>201927</v>
          </cell>
          <cell r="V40">
            <v>7175</v>
          </cell>
          <cell r="W40">
            <v>13333</v>
          </cell>
          <cell r="X40">
            <v>18675</v>
          </cell>
          <cell r="Y40">
            <v>66665</v>
          </cell>
          <cell r="Z40">
            <v>159996</v>
          </cell>
          <cell r="AA40">
            <v>66505</v>
          </cell>
          <cell r="AB40">
            <v>13333</v>
          </cell>
          <cell r="AC40">
            <v>272886.12</v>
          </cell>
          <cell r="AD40">
            <v>66665</v>
          </cell>
          <cell r="AE40">
            <v>159996</v>
          </cell>
          <cell r="AF40">
            <v>12150</v>
          </cell>
          <cell r="AG40">
            <v>36890</v>
          </cell>
          <cell r="AH40">
            <v>33338.97</v>
          </cell>
          <cell r="AI40">
            <v>172883</v>
          </cell>
          <cell r="AJ40">
            <v>432098</v>
          </cell>
          <cell r="AK40">
            <v>26168.48</v>
          </cell>
          <cell r="AL40" t="str">
            <v>0</v>
          </cell>
          <cell r="AM40">
            <v>280019.94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>
            <v>181029.28</v>
          </cell>
          <cell r="AV40">
            <v>88635</v>
          </cell>
          <cell r="AW40">
            <v>945405.93</v>
          </cell>
          <cell r="AX40">
            <v>519030</v>
          </cell>
          <cell r="AY40">
            <v>1272717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E40">
            <v>4725</v>
          </cell>
          <cell r="BF40">
            <v>7063</v>
          </cell>
          <cell r="BG40">
            <v>12387.79</v>
          </cell>
          <cell r="BH40">
            <v>35315</v>
          </cell>
          <cell r="BI40">
            <v>84756</v>
          </cell>
          <cell r="BJ40">
            <v>4725</v>
          </cell>
          <cell r="BK40">
            <v>7063</v>
          </cell>
          <cell r="BL40">
            <v>12387.79</v>
          </cell>
          <cell r="BM40">
            <v>12387.79</v>
          </cell>
          <cell r="BN40">
            <v>35315</v>
          </cell>
          <cell r="BO40">
            <v>84756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CA40">
            <v>185754.28</v>
          </cell>
          <cell r="CB40">
            <v>95698</v>
          </cell>
          <cell r="CC40">
            <v>957793.72</v>
          </cell>
          <cell r="CD40">
            <v>554345</v>
          </cell>
          <cell r="CE40">
            <v>1357473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J40" t="str">
            <v>0</v>
          </cell>
        </row>
        <row r="41">
          <cell r="A41" t="str">
            <v>Other Non-Operating Expense</v>
          </cell>
          <cell r="B41">
            <v>6467.06</v>
          </cell>
          <cell r="C41">
            <v>17745</v>
          </cell>
          <cell r="D41">
            <v>29454.21</v>
          </cell>
          <cell r="E41">
            <v>41911</v>
          </cell>
          <cell r="F41">
            <v>178024</v>
          </cell>
          <cell r="G41">
            <v>36108.58</v>
          </cell>
          <cell r="H41">
            <v>3000</v>
          </cell>
          <cell r="I41">
            <v>223748.73</v>
          </cell>
          <cell r="J41">
            <v>15700</v>
          </cell>
          <cell r="K41">
            <v>153450</v>
          </cell>
          <cell r="L41">
            <v>30393.4</v>
          </cell>
          <cell r="M41">
            <v>49277</v>
          </cell>
          <cell r="N41">
            <v>-2725.8</v>
          </cell>
          <cell r="O41">
            <v>181997</v>
          </cell>
          <cell r="P41">
            <v>551248</v>
          </cell>
          <cell r="Q41">
            <v>9783.93</v>
          </cell>
          <cell r="R41">
            <v>15089</v>
          </cell>
          <cell r="S41">
            <v>45111.19</v>
          </cell>
          <cell r="T41">
            <v>78119</v>
          </cell>
          <cell r="U41">
            <v>189047</v>
          </cell>
          <cell r="V41">
            <v>12424.11</v>
          </cell>
          <cell r="W41">
            <v>15638</v>
          </cell>
          <cell r="X41">
            <v>58103.81</v>
          </cell>
          <cell r="Y41">
            <v>87872</v>
          </cell>
          <cell r="Z41">
            <v>193474</v>
          </cell>
          <cell r="AA41">
            <v>8007.03</v>
          </cell>
          <cell r="AB41">
            <v>14973</v>
          </cell>
          <cell r="AC41">
            <v>56242.7</v>
          </cell>
          <cell r="AD41">
            <v>99048</v>
          </cell>
          <cell r="AE41">
            <v>211186</v>
          </cell>
          <cell r="AF41">
            <v>70560.56</v>
          </cell>
          <cell r="AG41" t="str">
            <v>0</v>
          </cell>
          <cell r="AH41">
            <v>199458.54</v>
          </cell>
          <cell r="AI41" t="str">
            <v>0</v>
          </cell>
          <cell r="AJ41" t="str">
            <v>0</v>
          </cell>
          <cell r="AK41">
            <v>15320.52</v>
          </cell>
          <cell r="AL41" t="str">
            <v>0</v>
          </cell>
          <cell r="AM41">
            <v>-152941.47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>
            <v>189065.19</v>
          </cell>
          <cell r="AV41">
            <v>115722</v>
          </cell>
          <cell r="AW41">
            <v>456451.91</v>
          </cell>
          <cell r="AX41">
            <v>504647</v>
          </cell>
          <cell r="AY41">
            <v>1476429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E41">
            <v>12026.03</v>
          </cell>
          <cell r="BF41" t="str">
            <v>0</v>
          </cell>
          <cell r="BG41">
            <v>41260.43</v>
          </cell>
          <cell r="BH41" t="str">
            <v>0</v>
          </cell>
          <cell r="BI41" t="str">
            <v>0</v>
          </cell>
          <cell r="BJ41">
            <v>12026.03</v>
          </cell>
          <cell r="BK41" t="str">
            <v>0</v>
          </cell>
          <cell r="BL41">
            <v>41260.43</v>
          </cell>
          <cell r="BM41">
            <v>41260.43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0</v>
          </cell>
          <cell r="CA41">
            <v>201091.22</v>
          </cell>
          <cell r="CB41">
            <v>115722</v>
          </cell>
          <cell r="CC41">
            <v>497712.34</v>
          </cell>
          <cell r="CD41">
            <v>504647</v>
          </cell>
          <cell r="CE41">
            <v>1476429</v>
          </cell>
          <cell r="CF41" t="str">
            <v>0</v>
          </cell>
          <cell r="CG41" t="str">
            <v>0</v>
          </cell>
          <cell r="CH41" t="str">
            <v>0</v>
          </cell>
          <cell r="CI41" t="str">
            <v>0</v>
          </cell>
          <cell r="CJ41" t="str">
            <v>0</v>
          </cell>
        </row>
        <row r="42">
          <cell r="A42" t="str">
            <v>Equity in Earnings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E42">
            <v>2072.44</v>
          </cell>
          <cell r="BF42" t="str">
            <v>0</v>
          </cell>
          <cell r="BG42">
            <v>2072.44</v>
          </cell>
          <cell r="BH42" t="str">
            <v>0</v>
          </cell>
          <cell r="BI42" t="str">
            <v>0</v>
          </cell>
          <cell r="BJ42">
            <v>2072.44</v>
          </cell>
          <cell r="BK42" t="str">
            <v>0</v>
          </cell>
          <cell r="BL42">
            <v>2072.44</v>
          </cell>
          <cell r="BM42">
            <v>2072.44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0</v>
          </cell>
          <cell r="CA42">
            <v>2072.44</v>
          </cell>
          <cell r="CB42" t="str">
            <v>0</v>
          </cell>
          <cell r="CC42">
            <v>2072.44</v>
          </cell>
          <cell r="CD42" t="str">
            <v>0</v>
          </cell>
          <cell r="CE42" t="str">
            <v>0</v>
          </cell>
          <cell r="CF42" t="str">
            <v>0</v>
          </cell>
          <cell r="CG42" t="str">
            <v>0</v>
          </cell>
          <cell r="CH42" t="str">
            <v>0</v>
          </cell>
          <cell r="CI42" t="str">
            <v>0</v>
          </cell>
          <cell r="CJ42" t="str">
            <v>0</v>
          </cell>
        </row>
        <row r="43">
          <cell r="A43" t="str">
            <v>Total Provision (Benefit) for Inc Tax</v>
          </cell>
          <cell r="B43">
            <v>1463507</v>
          </cell>
          <cell r="C43">
            <v>1460972.88</v>
          </cell>
          <cell r="D43">
            <v>5884291</v>
          </cell>
          <cell r="E43">
            <v>5962531.1600000001</v>
          </cell>
          <cell r="F43">
            <v>5251193.28</v>
          </cell>
          <cell r="G43">
            <v>1213775</v>
          </cell>
          <cell r="H43">
            <v>1204977.81</v>
          </cell>
          <cell r="I43">
            <v>4275934</v>
          </cell>
          <cell r="J43">
            <v>4296916.7300000004</v>
          </cell>
          <cell r="K43">
            <v>4604005.4400000004</v>
          </cell>
          <cell r="L43">
            <v>1808966</v>
          </cell>
          <cell r="M43">
            <v>1197990.3</v>
          </cell>
          <cell r="N43">
            <v>5669182</v>
          </cell>
          <cell r="O43">
            <v>10045796.710000001</v>
          </cell>
          <cell r="P43">
            <v>8877240.910000002</v>
          </cell>
          <cell r="Q43">
            <v>3166098</v>
          </cell>
          <cell r="R43">
            <v>2907391.06</v>
          </cell>
          <cell r="S43">
            <v>10359265</v>
          </cell>
          <cell r="T43">
            <v>10624209.07</v>
          </cell>
          <cell r="U43">
            <v>10421899.360000001</v>
          </cell>
          <cell r="V43">
            <v>2155271</v>
          </cell>
          <cell r="W43">
            <v>1763570.37</v>
          </cell>
          <cell r="X43">
            <v>6994711</v>
          </cell>
          <cell r="Y43">
            <v>6370415.6700000009</v>
          </cell>
          <cell r="Z43">
            <v>4578622.0999999996</v>
          </cell>
          <cell r="AA43">
            <v>873550</v>
          </cell>
          <cell r="AB43">
            <v>1085540.68</v>
          </cell>
          <cell r="AC43">
            <v>3352388</v>
          </cell>
          <cell r="AD43">
            <v>4287734.7</v>
          </cell>
          <cell r="AE43">
            <v>6054546.1000000006</v>
          </cell>
          <cell r="AF43">
            <v>6820861</v>
          </cell>
          <cell r="AG43">
            <v>3316410.31</v>
          </cell>
          <cell r="AH43">
            <v>21838025</v>
          </cell>
          <cell r="AI43">
            <v>23920112.129999999</v>
          </cell>
          <cell r="AJ43">
            <v>19193398.609999999</v>
          </cell>
          <cell r="AK43">
            <v>-473528</v>
          </cell>
          <cell r="AL43" t="str">
            <v>0</v>
          </cell>
          <cell r="AM43">
            <v>-571735</v>
          </cell>
          <cell r="AN43" t="str">
            <v>0</v>
          </cell>
          <cell r="AO43" t="str">
            <v>0</v>
          </cell>
          <cell r="AP43" t="str">
            <v>0</v>
          </cell>
          <cell r="AQ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>
            <v>17028500</v>
          </cell>
          <cell r="AV43">
            <v>12936853.41</v>
          </cell>
          <cell r="AW43">
            <v>57802061</v>
          </cell>
          <cell r="AX43">
            <v>65507716.170000002</v>
          </cell>
          <cell r="AY43">
            <v>58980905.800000004</v>
          </cell>
          <cell r="AZ43">
            <v>7987220</v>
          </cell>
          <cell r="BA43">
            <v>1811052</v>
          </cell>
          <cell r="BB43">
            <v>21891133</v>
          </cell>
          <cell r="BC43">
            <v>7181156</v>
          </cell>
          <cell r="BD43">
            <v>13046731</v>
          </cell>
          <cell r="BE43">
            <v>1181064</v>
          </cell>
          <cell r="BF43">
            <v>1986871</v>
          </cell>
          <cell r="BG43">
            <v>11929986</v>
          </cell>
          <cell r="BH43">
            <v>8586056</v>
          </cell>
          <cell r="BI43">
            <v>17929940</v>
          </cell>
          <cell r="BJ43">
            <v>9168284</v>
          </cell>
          <cell r="BK43">
            <v>3797923</v>
          </cell>
          <cell r="BL43">
            <v>33821119</v>
          </cell>
          <cell r="BM43">
            <v>33821119</v>
          </cell>
          <cell r="BN43">
            <v>15767212</v>
          </cell>
          <cell r="BO43">
            <v>30976671</v>
          </cell>
          <cell r="BP43">
            <v>-18812</v>
          </cell>
          <cell r="BQ43" t="str">
            <v>0</v>
          </cell>
          <cell r="BR43">
            <v>-123863</v>
          </cell>
          <cell r="BS43">
            <v>-123863</v>
          </cell>
          <cell r="BT43" t="str">
            <v>0</v>
          </cell>
          <cell r="BU43" t="str">
            <v>0</v>
          </cell>
          <cell r="CA43">
            <v>26177972</v>
          </cell>
          <cell r="CB43">
            <v>16734776.41</v>
          </cell>
          <cell r="CC43">
            <v>91499317</v>
          </cell>
          <cell r="CD43">
            <v>81274928.170000002</v>
          </cell>
          <cell r="CE43">
            <v>89957576.800000012</v>
          </cell>
          <cell r="CF43" t="str">
            <v>0</v>
          </cell>
          <cell r="CG43" t="str">
            <v>0</v>
          </cell>
          <cell r="CH43" t="str">
            <v>0</v>
          </cell>
          <cell r="CI43" t="str">
            <v>0</v>
          </cell>
          <cell r="CJ43" t="str">
            <v>0</v>
          </cell>
        </row>
        <row r="44">
          <cell r="A44" t="str">
            <v>Income / Loss, Before Income Taxes</v>
          </cell>
          <cell r="B44">
            <v>3856407.7399999909</v>
          </cell>
          <cell r="C44">
            <v>3816537.02</v>
          </cell>
          <cell r="D44">
            <v>15505708.409999996</v>
          </cell>
          <cell r="E44">
            <v>15576101.500000004</v>
          </cell>
          <cell r="F44">
            <v>13717845.950000003</v>
          </cell>
          <cell r="G44">
            <v>3105870.7900000052</v>
          </cell>
          <cell r="H44">
            <v>2970121.61</v>
          </cell>
          <cell r="I44">
            <v>10941215.450000022</v>
          </cell>
          <cell r="J44">
            <v>10591366.99</v>
          </cell>
          <cell r="K44">
            <v>11348298.65</v>
          </cell>
          <cell r="L44">
            <v>3055169.6500000102</v>
          </cell>
          <cell r="M44">
            <v>2951441.27</v>
          </cell>
          <cell r="N44">
            <v>9574594.5100000333</v>
          </cell>
          <cell r="O44">
            <v>24749434.120000001</v>
          </cell>
          <cell r="P44">
            <v>21870503.939999998</v>
          </cell>
          <cell r="Q44">
            <v>8497312.0000000056</v>
          </cell>
          <cell r="R44">
            <v>7669199.5500000007</v>
          </cell>
          <cell r="S44">
            <v>27805515.379999958</v>
          </cell>
          <cell r="T44">
            <v>28024826.460000005</v>
          </cell>
          <cell r="U44">
            <v>27491142.850000001</v>
          </cell>
          <cell r="V44">
            <v>5614147.0100000016</v>
          </cell>
          <cell r="W44">
            <v>4344840.33</v>
          </cell>
          <cell r="X44">
            <v>18219051.219999984</v>
          </cell>
          <cell r="Y44">
            <v>15694549.319999998</v>
          </cell>
          <cell r="Z44">
            <v>11280172.65</v>
          </cell>
          <cell r="AA44">
            <v>2462092.4599999911</v>
          </cell>
          <cell r="AB44">
            <v>3063904.74</v>
          </cell>
          <cell r="AC44">
            <v>9448843.790000001</v>
          </cell>
          <cell r="AD44">
            <v>12102003.600000001</v>
          </cell>
          <cell r="AE44">
            <v>17088773.439999998</v>
          </cell>
          <cell r="AF44">
            <v>18978332.819999985</v>
          </cell>
          <cell r="AG44">
            <v>9331488.9999999963</v>
          </cell>
          <cell r="AH44">
            <v>60766745.330000065</v>
          </cell>
          <cell r="AI44">
            <v>67304759.019999847</v>
          </cell>
          <cell r="AJ44">
            <v>54005059.929999813</v>
          </cell>
          <cell r="AK44">
            <v>282143.05000000255</v>
          </cell>
          <cell r="AL44">
            <v>-2</v>
          </cell>
          <cell r="AM44">
            <v>3134997.2400000063</v>
          </cell>
          <cell r="AN44">
            <v>4</v>
          </cell>
          <cell r="AO44">
            <v>16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>
            <v>45851475.520000003</v>
          </cell>
          <cell r="AV44">
            <v>34147531.519999996</v>
          </cell>
          <cell r="AW44">
            <v>155396671.33000004</v>
          </cell>
          <cell r="AX44">
            <v>174043045.00999984</v>
          </cell>
          <cell r="AY44">
            <v>156801813.40999982</v>
          </cell>
          <cell r="AZ44">
            <v>20134155.879999965</v>
          </cell>
          <cell r="BA44">
            <v>4433418</v>
          </cell>
          <cell r="BB44">
            <v>55183090.630000032</v>
          </cell>
          <cell r="BC44">
            <v>17579328</v>
          </cell>
          <cell r="BD44">
            <v>31938140</v>
          </cell>
          <cell r="BE44">
            <v>3554683.2799999905</v>
          </cell>
          <cell r="BF44">
            <v>5377362</v>
          </cell>
          <cell r="BG44">
            <v>32623865.510000002</v>
          </cell>
          <cell r="BH44">
            <v>23596558</v>
          </cell>
          <cell r="BI44">
            <v>49060929</v>
          </cell>
          <cell r="BJ44">
            <v>23688839.159999955</v>
          </cell>
          <cell r="BK44">
            <v>9810780</v>
          </cell>
          <cell r="BL44">
            <v>87806956.14000003</v>
          </cell>
          <cell r="BM44">
            <v>87806956.14000003</v>
          </cell>
          <cell r="BN44">
            <v>41175886</v>
          </cell>
          <cell r="BO44">
            <v>80999069</v>
          </cell>
          <cell r="BP44">
            <v>-47421.99999999709</v>
          </cell>
          <cell r="BQ44">
            <v>0</v>
          </cell>
          <cell r="BR44">
            <v>-312234.00000001612</v>
          </cell>
          <cell r="BS44">
            <v>-312234.00000001612</v>
          </cell>
          <cell r="BT44">
            <v>0</v>
          </cell>
          <cell r="BU44">
            <v>0</v>
          </cell>
          <cell r="CA44">
            <v>69492892.679999962</v>
          </cell>
          <cell r="CB44">
            <v>43958311.519999996</v>
          </cell>
          <cell r="CC44">
            <v>242891393.47000006</v>
          </cell>
          <cell r="CD44">
            <v>215218931.00999984</v>
          </cell>
          <cell r="CE44">
            <v>237800882.40999982</v>
          </cell>
          <cell r="CF44">
            <v>3.4958702599396929E-12</v>
          </cell>
          <cell r="CG44">
            <v>0</v>
          </cell>
          <cell r="CH44">
            <v>-2.5607960196794011E-11</v>
          </cell>
          <cell r="CI44">
            <v>0</v>
          </cell>
          <cell r="CJ44">
            <v>0</v>
          </cell>
        </row>
        <row r="45">
          <cell r="A45" t="str">
            <v>Income Statement - Net (Income) Loss</v>
          </cell>
          <cell r="B45">
            <v>2392900.7399999909</v>
          </cell>
          <cell r="C45">
            <v>2355564.14</v>
          </cell>
          <cell r="D45">
            <v>9621417.4099999964</v>
          </cell>
          <cell r="E45">
            <v>9613570.3400000017</v>
          </cell>
          <cell r="F45">
            <v>8466652.6699999999</v>
          </cell>
          <cell r="G45">
            <v>1892095.7900000052</v>
          </cell>
          <cell r="H45">
            <v>1765143.8</v>
          </cell>
          <cell r="I45">
            <v>6665281.4500000216</v>
          </cell>
          <cell r="J45">
            <v>6294450.2599999998</v>
          </cell>
          <cell r="K45">
            <v>6744293.21</v>
          </cell>
          <cell r="L45">
            <v>1246203.6500000102</v>
          </cell>
          <cell r="M45">
            <v>1753450.97</v>
          </cell>
          <cell r="N45">
            <v>3905412.5100000333</v>
          </cell>
          <cell r="O45">
            <v>14703637.409999996</v>
          </cell>
          <cell r="P45">
            <v>12993263.029999994</v>
          </cell>
          <cell r="Q45">
            <v>5331214.0000000056</v>
          </cell>
          <cell r="R45">
            <v>4761808.49</v>
          </cell>
          <cell r="S45">
            <v>17446250.379999951</v>
          </cell>
          <cell r="T45">
            <v>17400617.390000001</v>
          </cell>
          <cell r="U45">
            <v>17069243.489999998</v>
          </cell>
          <cell r="V45">
            <v>3458876.01</v>
          </cell>
          <cell r="W45">
            <v>2581269.96</v>
          </cell>
          <cell r="X45">
            <v>11224340.219999984</v>
          </cell>
          <cell r="Y45">
            <v>9324133.6499999985</v>
          </cell>
          <cell r="Z45">
            <v>6701550.5500000007</v>
          </cell>
          <cell r="AA45">
            <v>1588542.4599999911</v>
          </cell>
          <cell r="AB45">
            <v>1978364.06</v>
          </cell>
          <cell r="AC45">
            <v>6096455.790000001</v>
          </cell>
          <cell r="AD45">
            <v>7814268.9000000013</v>
          </cell>
          <cell r="AE45">
            <v>11034227.34</v>
          </cell>
          <cell r="AF45">
            <v>12157471.819999985</v>
          </cell>
          <cell r="AG45">
            <v>6015078.6899999958</v>
          </cell>
          <cell r="AH45">
            <v>38928720.330000065</v>
          </cell>
          <cell r="AI45">
            <v>43384646.889999852</v>
          </cell>
          <cell r="AJ45">
            <v>34811661.319999814</v>
          </cell>
          <cell r="AK45">
            <v>755671.05000000249</v>
          </cell>
          <cell r="AL45">
            <v>-2</v>
          </cell>
          <cell r="AM45">
            <v>3706732.2400000058</v>
          </cell>
          <cell r="AN45">
            <v>4</v>
          </cell>
          <cell r="AO45">
            <v>16</v>
          </cell>
          <cell r="AP45" t="str">
            <v>0</v>
          </cell>
          <cell r="AQ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>
            <v>28822975.519999988</v>
          </cell>
          <cell r="AV45">
            <v>21210678.109999999</v>
          </cell>
          <cell r="AW45">
            <v>97594610.330000058</v>
          </cell>
          <cell r="AX45">
            <v>108535328.83999985</v>
          </cell>
          <cell r="AY45">
            <v>97820907.609999806</v>
          </cell>
          <cell r="AZ45">
            <v>12146935.879999965</v>
          </cell>
          <cell r="BA45">
            <v>2622366</v>
          </cell>
          <cell r="BB45">
            <v>33291957.630000032</v>
          </cell>
          <cell r="BC45">
            <v>10398172</v>
          </cell>
          <cell r="BD45">
            <v>18891409</v>
          </cell>
          <cell r="BE45">
            <v>2373619.2799999905</v>
          </cell>
          <cell r="BF45">
            <v>3390491</v>
          </cell>
          <cell r="BG45">
            <v>20693879.510000005</v>
          </cell>
          <cell r="BH45">
            <v>15010502</v>
          </cell>
          <cell r="BI45">
            <v>31130989</v>
          </cell>
          <cell r="BJ45">
            <v>14520555.159999955</v>
          </cell>
          <cell r="BK45">
            <v>6012857</v>
          </cell>
          <cell r="BL45">
            <v>53985837.140000038</v>
          </cell>
          <cell r="BM45">
            <v>53985837.140000038</v>
          </cell>
          <cell r="BN45">
            <v>25408674</v>
          </cell>
          <cell r="BO45">
            <v>50022398</v>
          </cell>
          <cell r="BP45">
            <v>-28609.99999999709</v>
          </cell>
          <cell r="BQ45">
            <v>0</v>
          </cell>
          <cell r="BR45">
            <v>-188371.00000001612</v>
          </cell>
          <cell r="BS45">
            <v>-188371.00000001612</v>
          </cell>
          <cell r="BT45">
            <v>0</v>
          </cell>
          <cell r="BU45">
            <v>0</v>
          </cell>
          <cell r="CA45">
            <v>43314920.679999948</v>
          </cell>
          <cell r="CB45">
            <v>27223535.109999999</v>
          </cell>
          <cell r="CC45">
            <v>151392076.47000009</v>
          </cell>
          <cell r="CD45">
            <v>133944002.83999985</v>
          </cell>
          <cell r="CE45">
            <v>147843305.60999981</v>
          </cell>
          <cell r="CF45">
            <v>3.4958702599396929E-12</v>
          </cell>
          <cell r="CG45">
            <v>0</v>
          </cell>
          <cell r="CH45">
            <v>-2.5607960196794011E-11</v>
          </cell>
          <cell r="CI45">
            <v>0</v>
          </cell>
          <cell r="CJ4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4"/>
  <sheetViews>
    <sheetView tabSelected="1" view="pageBreakPreview" zoomScale="90" zoomScaleNormal="100" zoomScaleSheetLayoutView="90" workbookViewId="0">
      <selection activeCell="N19" sqref="N19"/>
    </sheetView>
  </sheetViews>
  <sheetFormatPr defaultRowHeight="12.75"/>
  <cols>
    <col min="1" max="1" width="4.42578125" customWidth="1"/>
  </cols>
  <sheetData>
    <row r="2" spans="2:4">
      <c r="B2" s="79" t="s">
        <v>702</v>
      </c>
    </row>
    <row r="5" spans="2:4">
      <c r="B5" t="s">
        <v>697</v>
      </c>
    </row>
    <row r="7" spans="2:4">
      <c r="B7" t="s">
        <v>988</v>
      </c>
    </row>
    <row r="9" spans="2:4">
      <c r="B9" t="s">
        <v>698</v>
      </c>
    </row>
    <row r="10" spans="2:4">
      <c r="C10" t="s">
        <v>699</v>
      </c>
    </row>
    <row r="11" spans="2:4">
      <c r="C11" t="s">
        <v>700</v>
      </c>
    </row>
    <row r="12" spans="2:4">
      <c r="D12" t="s">
        <v>805</v>
      </c>
    </row>
    <row r="13" spans="2:4">
      <c r="D13" t="s">
        <v>701</v>
      </c>
    </row>
    <row r="14" spans="2:4">
      <c r="C14" t="s">
        <v>703</v>
      </c>
    </row>
  </sheetData>
  <pageMargins left="0.7" right="0.7" top="0.94" bottom="0.75" header="0.3" footer="0.3"/>
  <pageSetup orientation="landscape" r:id="rId1"/>
  <headerFooter>
    <oddHeader xml:space="preserve">&amp;R&amp;8CASE NO. 2015-00343
ATTACHMENT 30
TO STAFF DR NO. 1-59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549"/>
  <sheetViews>
    <sheetView view="pageBreakPreview" zoomScale="60" zoomScaleNormal="85" workbookViewId="0">
      <pane xSplit="1" ySplit="8" topLeftCell="B9" activePane="bottomRight" state="frozen"/>
      <selection activeCell="N19" sqref="N19"/>
      <selection pane="topRight" activeCell="N19" sqref="N19"/>
      <selection pane="bottomLeft" activeCell="N19" sqref="N19"/>
      <selection pane="bottomRight" activeCell="B9" sqref="B9"/>
    </sheetView>
  </sheetViews>
  <sheetFormatPr defaultRowHeight="12.75"/>
  <cols>
    <col min="1" max="1" width="64.28515625" style="133" customWidth="1"/>
    <col min="2" max="3" width="10.85546875" style="138" bestFit="1" customWidth="1"/>
    <col min="4" max="5" width="11.85546875" style="133" bestFit="1" customWidth="1"/>
    <col min="6" max="6" width="13" style="133" bestFit="1" customWidth="1"/>
    <col min="7" max="8" width="11.85546875" style="133" bestFit="1" customWidth="1"/>
  </cols>
  <sheetData>
    <row r="1" spans="1:8">
      <c r="A1" s="106" t="s">
        <v>0</v>
      </c>
    </row>
    <row r="2" spans="1:8">
      <c r="A2" s="106" t="s">
        <v>1</v>
      </c>
      <c r="D2" s="138"/>
      <c r="E2" s="138"/>
      <c r="F2" s="138"/>
      <c r="G2" s="138"/>
      <c r="H2" s="138"/>
    </row>
    <row r="3" spans="1:8">
      <c r="A3" s="106" t="s">
        <v>2</v>
      </c>
      <c r="D3" s="138"/>
      <c r="E3" s="138"/>
      <c r="F3" s="138"/>
      <c r="G3" s="138"/>
      <c r="H3" s="138"/>
    </row>
    <row r="4" spans="1:8">
      <c r="A4" s="106" t="s">
        <v>3</v>
      </c>
      <c r="D4" s="138"/>
      <c r="E4" s="138"/>
      <c r="F4" s="138"/>
      <c r="G4" s="138"/>
      <c r="H4" s="138"/>
    </row>
    <row r="5" spans="1:8">
      <c r="A5" s="106" t="s">
        <v>41</v>
      </c>
      <c r="D5" s="131"/>
      <c r="E5" s="131"/>
      <c r="F5" s="131"/>
      <c r="G5" s="131"/>
      <c r="H5" s="131"/>
    </row>
    <row r="6" spans="1:8">
      <c r="D6" s="131"/>
      <c r="E6" s="131"/>
      <c r="F6" s="131"/>
      <c r="G6" s="131"/>
      <c r="H6" s="131"/>
    </row>
    <row r="7" spans="1:8">
      <c r="B7" s="139" t="s">
        <v>466</v>
      </c>
      <c r="C7" s="139" t="s">
        <v>466</v>
      </c>
      <c r="D7" s="139" t="s">
        <v>466</v>
      </c>
      <c r="E7" s="139" t="s">
        <v>466</v>
      </c>
      <c r="F7" s="139" t="s">
        <v>466</v>
      </c>
      <c r="G7" s="139" t="s">
        <v>466</v>
      </c>
      <c r="H7" s="227" t="s">
        <v>940</v>
      </c>
    </row>
    <row r="8" spans="1:8">
      <c r="B8" s="139" t="s">
        <v>13</v>
      </c>
      <c r="C8" s="139" t="s">
        <v>14</v>
      </c>
      <c r="D8" s="139" t="s">
        <v>15</v>
      </c>
      <c r="E8" s="139" t="s">
        <v>16</v>
      </c>
      <c r="F8" s="139" t="s">
        <v>5</v>
      </c>
      <c r="G8" s="139" t="s">
        <v>6</v>
      </c>
      <c r="H8" s="227" t="s">
        <v>7</v>
      </c>
    </row>
    <row r="9" spans="1:8">
      <c r="B9" s="130"/>
      <c r="C9" s="130"/>
      <c r="D9" s="131"/>
      <c r="E9" s="131"/>
      <c r="F9" s="131"/>
      <c r="G9" s="131"/>
      <c r="H9" s="131"/>
    </row>
    <row r="10" spans="1:8">
      <c r="A10" s="106" t="s">
        <v>48</v>
      </c>
      <c r="B10" s="130">
        <v>11494.82</v>
      </c>
      <c r="C10" s="130">
        <v>11494.82</v>
      </c>
      <c r="D10" s="131">
        <v>17242.23</v>
      </c>
      <c r="E10" s="131">
        <v>11494.82</v>
      </c>
      <c r="F10" s="131">
        <v>11494.82</v>
      </c>
      <c r="G10" s="159">
        <v>11494.82</v>
      </c>
      <c r="H10" s="160" t="s">
        <v>40</v>
      </c>
    </row>
    <row r="11" spans="1:8">
      <c r="A11" s="106" t="s">
        <v>17</v>
      </c>
      <c r="B11" s="130">
        <v>7270.13</v>
      </c>
      <c r="C11" s="130">
        <v>7168.88</v>
      </c>
      <c r="D11" s="131">
        <v>10766.69</v>
      </c>
      <c r="E11" s="131">
        <v>7168.88</v>
      </c>
      <c r="F11" s="131">
        <v>7246.08</v>
      </c>
      <c r="G11" s="159">
        <v>7183.13</v>
      </c>
      <c r="H11" s="160" t="s">
        <v>40</v>
      </c>
    </row>
    <row r="12" spans="1:8">
      <c r="A12" s="106" t="s">
        <v>59</v>
      </c>
      <c r="B12" s="130">
        <v>145820.35</v>
      </c>
      <c r="C12" s="130">
        <v>146650.10999999999</v>
      </c>
      <c r="D12" s="131">
        <v>221051.02000000002</v>
      </c>
      <c r="E12" s="131">
        <v>153188.58000000002</v>
      </c>
      <c r="F12" s="131">
        <v>145771.46</v>
      </c>
      <c r="G12" s="159">
        <v>142571.18</v>
      </c>
      <c r="H12" s="160" t="s">
        <v>40</v>
      </c>
    </row>
    <row r="13" spans="1:8">
      <c r="A13" s="106" t="s">
        <v>66</v>
      </c>
      <c r="B13" s="130">
        <v>232063.87</v>
      </c>
      <c r="C13" s="130">
        <v>231595.74</v>
      </c>
      <c r="D13" s="131">
        <v>365238.79</v>
      </c>
      <c r="E13" s="131">
        <v>309823.93000000005</v>
      </c>
      <c r="F13" s="131">
        <v>234252.70000000004</v>
      </c>
      <c r="G13" s="159">
        <v>239860.72000000003</v>
      </c>
      <c r="H13" s="160" t="s">
        <v>40</v>
      </c>
    </row>
    <row r="14" spans="1:8">
      <c r="A14" s="106" t="s">
        <v>67</v>
      </c>
      <c r="B14" s="130">
        <v>-229639.19</v>
      </c>
      <c r="C14" s="130">
        <v>-233395.83</v>
      </c>
      <c r="D14" s="131">
        <v>-366148.96</v>
      </c>
      <c r="E14" s="131">
        <v>-310980.86000000004</v>
      </c>
      <c r="F14" s="131">
        <v>-232000.56</v>
      </c>
      <c r="G14" s="159">
        <v>-230243.83000000002</v>
      </c>
      <c r="H14" s="160" t="s">
        <v>40</v>
      </c>
    </row>
    <row r="15" spans="1:8">
      <c r="A15" s="106" t="s">
        <v>68</v>
      </c>
      <c r="B15" s="130">
        <v>559.67999999999995</v>
      </c>
      <c r="C15" s="130">
        <v>0</v>
      </c>
      <c r="D15" s="131">
        <v>0</v>
      </c>
      <c r="E15" s="131">
        <v>0</v>
      </c>
      <c r="F15" s="131">
        <v>0</v>
      </c>
      <c r="G15" s="159">
        <v>0</v>
      </c>
      <c r="H15" s="160" t="s">
        <v>40</v>
      </c>
    </row>
    <row r="16" spans="1:8">
      <c r="A16" s="106" t="s">
        <v>69</v>
      </c>
      <c r="B16" s="130">
        <v>5231.08</v>
      </c>
      <c r="C16" s="130">
        <v>-2282.0300000000002</v>
      </c>
      <c r="D16" s="131">
        <v>2516.81</v>
      </c>
      <c r="E16" s="131">
        <v>49.35</v>
      </c>
      <c r="F16" s="131">
        <v>1097.42</v>
      </c>
      <c r="G16" s="159">
        <v>-4484.43</v>
      </c>
      <c r="H16" s="160" t="s">
        <v>40</v>
      </c>
    </row>
    <row r="17" spans="1:8">
      <c r="A17" s="106" t="s">
        <v>93</v>
      </c>
      <c r="B17" s="130">
        <v>1149.48</v>
      </c>
      <c r="C17" s="130">
        <v>1149.48</v>
      </c>
      <c r="D17" s="131">
        <v>-5172.66</v>
      </c>
      <c r="E17" s="131">
        <v>1149.48</v>
      </c>
      <c r="F17" s="131">
        <v>1724.22</v>
      </c>
      <c r="G17" s="159">
        <v>574.74</v>
      </c>
      <c r="H17" s="160" t="s">
        <v>40</v>
      </c>
    </row>
    <row r="18" spans="1:8">
      <c r="A18" s="106" t="s">
        <v>95</v>
      </c>
      <c r="B18" s="130">
        <v>777.64</v>
      </c>
      <c r="C18" s="130">
        <v>656.14</v>
      </c>
      <c r="D18" s="131">
        <v>-3223.77</v>
      </c>
      <c r="E18" s="131">
        <v>714.66</v>
      </c>
      <c r="F18" s="131">
        <v>1113.94</v>
      </c>
      <c r="G18" s="159">
        <v>327.67</v>
      </c>
      <c r="H18" s="160" t="s">
        <v>40</v>
      </c>
    </row>
    <row r="19" spans="1:8">
      <c r="A19" s="106" t="s">
        <v>81</v>
      </c>
      <c r="B19" s="130">
        <v>12885.64</v>
      </c>
      <c r="C19" s="130">
        <v>19671.940000000002</v>
      </c>
      <c r="D19" s="131">
        <v>-68264.39999999998</v>
      </c>
      <c r="E19" s="131">
        <v>14204.289999999999</v>
      </c>
      <c r="F19" s="131">
        <v>21710.420000000006</v>
      </c>
      <c r="G19" s="159">
        <v>5566.3</v>
      </c>
      <c r="H19" s="160" t="s">
        <v>40</v>
      </c>
    </row>
    <row r="20" spans="1:8">
      <c r="A20" s="106" t="s">
        <v>317</v>
      </c>
      <c r="B20" s="130">
        <v>4426</v>
      </c>
      <c r="C20" s="130">
        <v>0</v>
      </c>
      <c r="D20" s="131">
        <v>0</v>
      </c>
      <c r="E20" s="131">
        <v>-14566</v>
      </c>
      <c r="F20" s="131">
        <v>0</v>
      </c>
      <c r="G20" s="159">
        <v>0</v>
      </c>
      <c r="H20" s="160" t="s">
        <v>40</v>
      </c>
    </row>
    <row r="21" spans="1:8">
      <c r="A21" s="106" t="s">
        <v>97</v>
      </c>
      <c r="B21" s="130">
        <v>214620.56</v>
      </c>
      <c r="C21" s="130">
        <v>218422.12</v>
      </c>
      <c r="D21" s="131">
        <v>343511</v>
      </c>
      <c r="E21" s="131">
        <v>295144.24</v>
      </c>
      <c r="F21" s="131">
        <v>216867.31</v>
      </c>
      <c r="G21" s="159">
        <v>211846.81</v>
      </c>
      <c r="H21" s="160" t="s">
        <v>40</v>
      </c>
    </row>
    <row r="22" spans="1:8">
      <c r="A22" s="106" t="s">
        <v>98</v>
      </c>
      <c r="B22" s="130">
        <v>-217045.24</v>
      </c>
      <c r="C22" s="130">
        <v>-216622.02999999997</v>
      </c>
      <c r="D22" s="131">
        <v>-342600.83</v>
      </c>
      <c r="E22" s="131">
        <v>-293987.31000000006</v>
      </c>
      <c r="F22" s="131">
        <v>-219119.45000000004</v>
      </c>
      <c r="G22" s="159">
        <v>-221463.70000000004</v>
      </c>
      <c r="H22" s="160" t="s">
        <v>40</v>
      </c>
    </row>
    <row r="23" spans="1:8">
      <c r="A23" s="106" t="s">
        <v>99</v>
      </c>
      <c r="B23" s="130">
        <v>1184.4000000000001</v>
      </c>
      <c r="C23" s="130">
        <v>690.9</v>
      </c>
      <c r="D23" s="131">
        <v>296.10000000000002</v>
      </c>
      <c r="E23" s="131">
        <v>49.35</v>
      </c>
      <c r="F23" s="131">
        <v>98.7</v>
      </c>
      <c r="G23" s="159">
        <v>1135.04</v>
      </c>
      <c r="H23" s="160" t="s">
        <v>40</v>
      </c>
    </row>
    <row r="24" spans="1:8">
      <c r="A24" s="106" t="s">
        <v>100</v>
      </c>
      <c r="B24" s="130">
        <v>559.67999999999995</v>
      </c>
      <c r="C24" s="130">
        <v>0</v>
      </c>
      <c r="D24" s="131">
        <v>0</v>
      </c>
      <c r="E24" s="131">
        <v>0</v>
      </c>
      <c r="F24" s="131">
        <v>0</v>
      </c>
      <c r="G24" s="159">
        <v>0</v>
      </c>
      <c r="H24" s="160" t="s">
        <v>40</v>
      </c>
    </row>
    <row r="25" spans="1:8">
      <c r="A25" s="106" t="s">
        <v>101</v>
      </c>
      <c r="B25" s="130">
        <v>-5231.08</v>
      </c>
      <c r="C25" s="130">
        <v>2282.0300000000002</v>
      </c>
      <c r="D25" s="131">
        <v>-2516.81</v>
      </c>
      <c r="E25" s="131">
        <v>-49.35</v>
      </c>
      <c r="F25" s="131">
        <v>-1097.42</v>
      </c>
      <c r="G25" s="159">
        <v>4484.43</v>
      </c>
      <c r="H25" s="160" t="s">
        <v>40</v>
      </c>
    </row>
    <row r="26" spans="1:8">
      <c r="A26" s="106" t="s">
        <v>102</v>
      </c>
      <c r="B26" s="134">
        <v>-559.67999999999995</v>
      </c>
      <c r="C26" s="134">
        <v>0</v>
      </c>
      <c r="D26" s="132">
        <v>0</v>
      </c>
      <c r="E26" s="132">
        <v>0</v>
      </c>
      <c r="F26" s="132">
        <v>0</v>
      </c>
      <c r="G26" s="160">
        <v>0</v>
      </c>
      <c r="H26" s="160" t="s">
        <v>40</v>
      </c>
    </row>
    <row r="27" spans="1:8" s="52" customFormat="1">
      <c r="A27" s="9" t="s">
        <v>910</v>
      </c>
      <c r="B27" s="143">
        <v>185568.14000000004</v>
      </c>
      <c r="C27" s="143">
        <v>187482.27000000002</v>
      </c>
      <c r="D27" s="142">
        <v>172695.21</v>
      </c>
      <c r="E27" s="142">
        <v>173404.05999999994</v>
      </c>
      <c r="F27" s="142">
        <v>189159.64</v>
      </c>
      <c r="G27" s="161">
        <v>168852.87999999995</v>
      </c>
      <c r="H27" s="168">
        <v>223443.88</v>
      </c>
    </row>
    <row r="28" spans="1:8" s="52" customFormat="1">
      <c r="A28" s="9"/>
      <c r="B28" s="143"/>
      <c r="C28" s="143"/>
      <c r="D28" s="142"/>
      <c r="E28" s="142"/>
      <c r="F28" s="142"/>
      <c r="G28" s="142"/>
      <c r="H28" s="168"/>
    </row>
    <row r="29" spans="1:8">
      <c r="A29" s="106" t="s">
        <v>120</v>
      </c>
      <c r="B29" s="135">
        <v>15607.63</v>
      </c>
      <c r="C29" s="135">
        <v>16250.849999999997</v>
      </c>
      <c r="D29" s="135">
        <v>14998.72</v>
      </c>
      <c r="E29" s="136">
        <v>15618.31</v>
      </c>
      <c r="F29" s="136">
        <v>16448.309999999998</v>
      </c>
      <c r="G29" s="136">
        <v>14591.45</v>
      </c>
      <c r="H29" s="136" t="s">
        <v>40</v>
      </c>
    </row>
    <row r="30" spans="1:8">
      <c r="A30" s="106" t="s">
        <v>475</v>
      </c>
      <c r="B30" s="136">
        <v>23680.530000000006</v>
      </c>
      <c r="C30" s="136">
        <v>24656.460000000006</v>
      </c>
      <c r="D30" s="136">
        <v>22756.680000000004</v>
      </c>
      <c r="E30" s="136">
        <v>23696.720000000008</v>
      </c>
      <c r="F30" s="136">
        <v>24956.01</v>
      </c>
      <c r="G30" s="136">
        <v>22138.759999999995</v>
      </c>
      <c r="H30" s="136" t="s">
        <v>40</v>
      </c>
    </row>
    <row r="31" spans="1:8">
      <c r="A31" s="106" t="s">
        <v>331</v>
      </c>
      <c r="B31" s="136">
        <v>1404.86</v>
      </c>
      <c r="C31" s="136">
        <v>2279.44</v>
      </c>
      <c r="D31" s="136">
        <v>4409.09</v>
      </c>
      <c r="E31" s="136">
        <v>-596.47</v>
      </c>
      <c r="F31" s="136">
        <v>-2255.41</v>
      </c>
      <c r="G31" s="136">
        <v>2971.39</v>
      </c>
      <c r="H31" s="136" t="s">
        <v>40</v>
      </c>
    </row>
    <row r="32" spans="1:8">
      <c r="A32" s="106" t="s">
        <v>477</v>
      </c>
      <c r="B32" s="135">
        <v>-47037.14</v>
      </c>
      <c r="C32" s="135">
        <v>-37202.26</v>
      </c>
      <c r="D32" s="135">
        <v>-36618.910000000003</v>
      </c>
      <c r="E32" s="135">
        <v>-40016.160000000003</v>
      </c>
      <c r="F32" s="135">
        <v>-44505.94</v>
      </c>
      <c r="G32" s="135">
        <v>-33537.75</v>
      </c>
      <c r="H32" s="136" t="s">
        <v>40</v>
      </c>
    </row>
    <row r="33" spans="1:8">
      <c r="A33" s="106" t="s">
        <v>478</v>
      </c>
      <c r="B33" s="136">
        <v>-6710.01</v>
      </c>
      <c r="C33" s="136">
        <v>-12651.3</v>
      </c>
      <c r="D33" s="136">
        <v>-2548.56</v>
      </c>
      <c r="E33" s="136">
        <v>-2978.6</v>
      </c>
      <c r="F33" s="136">
        <v>-4269.17</v>
      </c>
      <c r="G33" s="136">
        <v>47458.95</v>
      </c>
      <c r="H33" s="136" t="s">
        <v>40</v>
      </c>
    </row>
    <row r="34" spans="1:8">
      <c r="A34" s="106" t="s">
        <v>479</v>
      </c>
      <c r="B34" s="136">
        <v>30126.27</v>
      </c>
      <c r="C34" s="136">
        <v>24726.04</v>
      </c>
      <c r="D34" s="136">
        <v>24696.240000000002</v>
      </c>
      <c r="E34" s="136">
        <v>24754.6</v>
      </c>
      <c r="F34" s="136">
        <v>26345.95</v>
      </c>
      <c r="G34" s="136">
        <v>23053.95</v>
      </c>
      <c r="H34" s="136" t="s">
        <v>40</v>
      </c>
    </row>
    <row r="35" spans="1:8">
      <c r="A35" s="106" t="s">
        <v>121</v>
      </c>
      <c r="B35" s="135">
        <v>31574.050000000007</v>
      </c>
      <c r="C35" s="135">
        <v>32875.279999999999</v>
      </c>
      <c r="D35" s="135">
        <v>30342.240000000002</v>
      </c>
      <c r="E35" s="135">
        <v>31595.64</v>
      </c>
      <c r="F35" s="135">
        <v>33274.730000000003</v>
      </c>
      <c r="G35" s="135">
        <v>29518.359999999997</v>
      </c>
      <c r="H35" s="136" t="s">
        <v>40</v>
      </c>
    </row>
    <row r="36" spans="1:8">
      <c r="A36" s="106" t="s">
        <v>332</v>
      </c>
      <c r="B36" s="136">
        <v>-9095.61</v>
      </c>
      <c r="C36" s="136">
        <v>27175.84</v>
      </c>
      <c r="D36" s="136">
        <v>-22492.11</v>
      </c>
      <c r="E36" s="136">
        <v>3244.37</v>
      </c>
      <c r="F36" s="136">
        <v>21451.26</v>
      </c>
      <c r="G36" s="136">
        <v>6878.6</v>
      </c>
      <c r="H36" s="136" t="s">
        <v>40</v>
      </c>
    </row>
    <row r="37" spans="1:8">
      <c r="A37" s="106" t="s">
        <v>640</v>
      </c>
      <c r="B37" s="136">
        <v>306.08</v>
      </c>
      <c r="C37" s="136">
        <v>121.25</v>
      </c>
      <c r="D37" s="136">
        <v>51.96</v>
      </c>
      <c r="E37" s="136">
        <v>8.66</v>
      </c>
      <c r="F37" s="136">
        <v>17.32</v>
      </c>
      <c r="G37" s="136">
        <v>199.2</v>
      </c>
      <c r="H37" s="136" t="s">
        <v>40</v>
      </c>
    </row>
    <row r="38" spans="1:8">
      <c r="A38" s="106" t="s">
        <v>483</v>
      </c>
      <c r="B38" s="136">
        <v>6996.5100000000011</v>
      </c>
      <c r="C38" s="136">
        <v>7284.8600000000006</v>
      </c>
      <c r="D38" s="136">
        <v>6723.56</v>
      </c>
      <c r="E38" s="136">
        <v>7001.300000000002</v>
      </c>
      <c r="F38" s="136">
        <v>7373.3700000000008</v>
      </c>
      <c r="G38" s="136">
        <v>6540.9900000000007</v>
      </c>
      <c r="H38" s="136" t="s">
        <v>40</v>
      </c>
    </row>
    <row r="39" spans="1:8">
      <c r="A39" s="106" t="s">
        <v>484</v>
      </c>
      <c r="B39" s="135">
        <v>1648.16</v>
      </c>
      <c r="C39" s="135">
        <v>-6.86</v>
      </c>
      <c r="D39" s="135">
        <v>-867.09</v>
      </c>
      <c r="E39" s="136">
        <v>-716.42</v>
      </c>
      <c r="F39" s="136">
        <v>299.54000000000002</v>
      </c>
      <c r="G39" s="136">
        <v>275.54000000000002</v>
      </c>
      <c r="H39" s="136" t="s">
        <v>40</v>
      </c>
    </row>
    <row r="40" spans="1:8">
      <c r="A40" s="106" t="s">
        <v>641</v>
      </c>
      <c r="B40" s="136">
        <v>68.72</v>
      </c>
      <c r="C40" s="136">
        <v>27.22</v>
      </c>
      <c r="D40" s="136">
        <v>11.66</v>
      </c>
      <c r="E40" s="136">
        <v>1.94</v>
      </c>
      <c r="F40" s="136">
        <v>3.89</v>
      </c>
      <c r="G40" s="136">
        <v>44.73</v>
      </c>
      <c r="H40" s="136" t="s">
        <v>40</v>
      </c>
    </row>
    <row r="41" spans="1:8">
      <c r="A41" s="106" t="s">
        <v>485</v>
      </c>
      <c r="B41" s="136">
        <v>358.80000000000007</v>
      </c>
      <c r="C41" s="136">
        <v>373.58</v>
      </c>
      <c r="D41" s="136">
        <v>344.78</v>
      </c>
      <c r="E41" s="136">
        <v>359.0800000000001</v>
      </c>
      <c r="F41" s="136">
        <v>378.0800000000001</v>
      </c>
      <c r="G41" s="136">
        <v>335.44000000000005</v>
      </c>
      <c r="H41" s="136" t="s">
        <v>40</v>
      </c>
    </row>
    <row r="42" spans="1:8">
      <c r="A42" s="106" t="s">
        <v>487</v>
      </c>
      <c r="B42" s="136">
        <v>-1717.47</v>
      </c>
      <c r="C42" s="135">
        <v>-2001.12</v>
      </c>
      <c r="D42" s="135">
        <v>-1855.89</v>
      </c>
      <c r="E42" s="136">
        <v>-1909.49</v>
      </c>
      <c r="F42" s="136">
        <v>-2248.6999999999998</v>
      </c>
      <c r="G42" s="136">
        <v>-1860.67</v>
      </c>
      <c r="H42" s="163" t="s">
        <v>40</v>
      </c>
    </row>
    <row r="43" spans="1:8">
      <c r="A43" s="106" t="s">
        <v>642</v>
      </c>
      <c r="B43" s="136">
        <v>1.5699999999999998</v>
      </c>
      <c r="C43" s="136">
        <v>0.62</v>
      </c>
      <c r="D43" s="136">
        <v>0.26</v>
      </c>
      <c r="E43" s="136">
        <v>0.04</v>
      </c>
      <c r="F43" s="136">
        <v>0.09</v>
      </c>
      <c r="G43" s="136">
        <v>1.03</v>
      </c>
      <c r="H43" s="163" t="s">
        <v>40</v>
      </c>
    </row>
    <row r="44" spans="1:8">
      <c r="A44" s="106" t="s">
        <v>122</v>
      </c>
      <c r="B44" s="136">
        <v>538.19999999999993</v>
      </c>
      <c r="C44" s="136">
        <v>560.38999999999987</v>
      </c>
      <c r="D44" s="136">
        <v>517.17000000000007</v>
      </c>
      <c r="E44" s="136">
        <v>538.57000000000005</v>
      </c>
      <c r="F44" s="136">
        <v>567.18999999999994</v>
      </c>
      <c r="G44" s="136">
        <v>503.15000000000009</v>
      </c>
      <c r="H44" s="163" t="s">
        <v>40</v>
      </c>
    </row>
    <row r="45" spans="1:8">
      <c r="A45" s="106" t="s">
        <v>333</v>
      </c>
      <c r="B45" s="136">
        <v>796.32</v>
      </c>
      <c r="C45" s="136">
        <v>646.45000000000005</v>
      </c>
      <c r="D45" s="136">
        <v>2621.67</v>
      </c>
      <c r="E45" s="136">
        <v>764.32</v>
      </c>
      <c r="F45" s="136">
        <v>775.85</v>
      </c>
      <c r="G45" s="136">
        <v>997.12</v>
      </c>
      <c r="H45" s="163" t="s">
        <v>40</v>
      </c>
    </row>
    <row r="46" spans="1:8">
      <c r="A46" s="106" t="s">
        <v>643</v>
      </c>
      <c r="B46" s="136">
        <v>5.23</v>
      </c>
      <c r="C46" s="135">
        <v>2.0699999999999998</v>
      </c>
      <c r="D46" s="135">
        <v>0.89</v>
      </c>
      <c r="E46" s="135">
        <v>0.15</v>
      </c>
      <c r="F46" s="135">
        <v>0.3</v>
      </c>
      <c r="G46" s="135">
        <v>3.4</v>
      </c>
      <c r="H46" s="163" t="s">
        <v>40</v>
      </c>
    </row>
    <row r="47" spans="1:8">
      <c r="A47" s="106" t="s">
        <v>489</v>
      </c>
      <c r="B47" s="136">
        <v>896.99</v>
      </c>
      <c r="C47" s="136">
        <v>933.96</v>
      </c>
      <c r="D47" s="136">
        <v>861.99000000000024</v>
      </c>
      <c r="E47" s="136">
        <v>897.6</v>
      </c>
      <c r="F47" s="136">
        <v>945.28</v>
      </c>
      <c r="G47" s="136">
        <v>838.59</v>
      </c>
      <c r="H47" s="163" t="s">
        <v>40</v>
      </c>
    </row>
    <row r="48" spans="1:8">
      <c r="A48" s="106" t="s">
        <v>491</v>
      </c>
      <c r="B48" s="136">
        <v>365.87</v>
      </c>
      <c r="C48" s="135">
        <v>-1030.3900000000001</v>
      </c>
      <c r="D48" s="135">
        <v>467.91</v>
      </c>
      <c r="E48" s="135">
        <v>255.7</v>
      </c>
      <c r="F48" s="135">
        <v>-1390.74</v>
      </c>
      <c r="G48" s="135">
        <v>451.1</v>
      </c>
      <c r="H48" s="163" t="s">
        <v>40</v>
      </c>
    </row>
    <row r="49" spans="1:8">
      <c r="A49" s="106" t="s">
        <v>644</v>
      </c>
      <c r="B49" s="136">
        <v>9.24</v>
      </c>
      <c r="C49" s="135">
        <v>3.67</v>
      </c>
      <c r="D49" s="135">
        <v>1.5699999999999998</v>
      </c>
      <c r="E49" s="135">
        <v>0.26</v>
      </c>
      <c r="F49" s="135">
        <v>0.52</v>
      </c>
      <c r="G49" s="135">
        <v>6.01</v>
      </c>
      <c r="H49" s="163" t="s">
        <v>40</v>
      </c>
    </row>
    <row r="50" spans="1:8">
      <c r="A50" s="106" t="s">
        <v>123</v>
      </c>
      <c r="B50" s="136">
        <v>1435.17</v>
      </c>
      <c r="C50" s="136">
        <v>1494.3400000000004</v>
      </c>
      <c r="D50" s="136">
        <v>1379.1999999999998</v>
      </c>
      <c r="E50" s="136">
        <v>1436.1600000000003</v>
      </c>
      <c r="F50" s="136">
        <v>1512.4800000000002</v>
      </c>
      <c r="G50" s="136">
        <v>1341.76</v>
      </c>
      <c r="H50" s="163" t="s">
        <v>40</v>
      </c>
    </row>
    <row r="51" spans="1:8">
      <c r="A51" s="106" t="s">
        <v>334</v>
      </c>
      <c r="B51" s="136">
        <v>-305.42</v>
      </c>
      <c r="C51" s="136">
        <v>-1809.02</v>
      </c>
      <c r="D51" s="136">
        <v>-0.11</v>
      </c>
      <c r="E51" s="136">
        <v>-320.45999999999998</v>
      </c>
      <c r="F51" s="136">
        <v>-2904.45</v>
      </c>
      <c r="G51" s="136">
        <v>-7.5600000000000005</v>
      </c>
      <c r="H51" s="163" t="s">
        <v>40</v>
      </c>
    </row>
    <row r="52" spans="1:8">
      <c r="A52" s="106" t="s">
        <v>645</v>
      </c>
      <c r="B52" s="136">
        <v>13.43</v>
      </c>
      <c r="C52" s="136">
        <v>5.32</v>
      </c>
      <c r="D52" s="136">
        <v>2.2800000000000002</v>
      </c>
      <c r="E52" s="136">
        <v>0.38</v>
      </c>
      <c r="F52" s="136">
        <v>0.76</v>
      </c>
      <c r="G52" s="136">
        <v>8.74</v>
      </c>
      <c r="H52" s="163" t="s">
        <v>40</v>
      </c>
    </row>
    <row r="53" spans="1:8">
      <c r="A53" s="106" t="s">
        <v>646</v>
      </c>
      <c r="B53" s="136">
        <v>152.08000000000001</v>
      </c>
      <c r="C53" s="136">
        <v>60.24</v>
      </c>
      <c r="D53" s="136">
        <v>25.82</v>
      </c>
      <c r="E53" s="136">
        <v>4.3</v>
      </c>
      <c r="F53" s="136">
        <v>8.61</v>
      </c>
      <c r="G53" s="136">
        <v>98.98</v>
      </c>
      <c r="H53" s="163" t="s">
        <v>40</v>
      </c>
    </row>
    <row r="54" spans="1:8">
      <c r="A54" s="106" t="s">
        <v>647</v>
      </c>
      <c r="B54" s="136">
        <v>229.69</v>
      </c>
      <c r="C54" s="136">
        <v>90.99</v>
      </c>
      <c r="D54" s="136">
        <v>39</v>
      </c>
      <c r="E54" s="136">
        <v>6.5</v>
      </c>
      <c r="F54" s="136">
        <v>13</v>
      </c>
      <c r="G54" s="136">
        <v>149.49</v>
      </c>
      <c r="H54" s="163" t="s">
        <v>40</v>
      </c>
    </row>
    <row r="55" spans="1:8">
      <c r="A55" s="106" t="s">
        <v>648</v>
      </c>
      <c r="B55" s="136">
        <v>46.74</v>
      </c>
      <c r="C55" s="136">
        <v>18.52</v>
      </c>
      <c r="D55" s="136">
        <v>7.93</v>
      </c>
      <c r="E55" s="136">
        <v>1.32</v>
      </c>
      <c r="F55" s="136">
        <v>2.65</v>
      </c>
      <c r="G55" s="136">
        <v>30.42</v>
      </c>
      <c r="H55" s="163" t="s">
        <v>40</v>
      </c>
    </row>
    <row r="56" spans="1:8" s="52" customFormat="1">
      <c r="A56" s="9" t="s">
        <v>911</v>
      </c>
      <c r="B56" s="144">
        <v>51396.49000000002</v>
      </c>
      <c r="C56" s="144">
        <v>84886.440000000031</v>
      </c>
      <c r="D56" s="144">
        <v>45877.95</v>
      </c>
      <c r="E56" s="144">
        <v>63648.320000000022</v>
      </c>
      <c r="F56" s="144">
        <v>76800.779999999984</v>
      </c>
      <c r="G56" s="144">
        <v>123031.16999999997</v>
      </c>
      <c r="H56" s="169">
        <v>124784.88</v>
      </c>
    </row>
    <row r="57" spans="1:8" s="52" customFormat="1">
      <c r="A57" s="9"/>
      <c r="B57" s="144"/>
      <c r="C57" s="144"/>
      <c r="D57" s="144"/>
      <c r="E57" s="144"/>
      <c r="F57" s="144"/>
      <c r="G57" s="144"/>
      <c r="H57" s="169"/>
    </row>
    <row r="58" spans="1:8">
      <c r="A58" s="106" t="s">
        <v>319</v>
      </c>
      <c r="B58" s="136">
        <v>5763.48</v>
      </c>
      <c r="C58" s="136">
        <v>6016.73</v>
      </c>
      <c r="D58" s="136">
        <v>10149.280000000001</v>
      </c>
      <c r="E58" s="136">
        <v>9356.43</v>
      </c>
      <c r="F58" s="136">
        <v>10084.58</v>
      </c>
      <c r="G58" s="136">
        <v>15450.71</v>
      </c>
      <c r="H58" s="163" t="s">
        <v>40</v>
      </c>
    </row>
    <row r="59" spans="1:8">
      <c r="A59" s="106" t="s">
        <v>321</v>
      </c>
      <c r="B59" s="136">
        <v>0</v>
      </c>
      <c r="C59" s="135">
        <v>0</v>
      </c>
      <c r="D59" s="135">
        <v>0</v>
      </c>
      <c r="E59" s="136">
        <v>0</v>
      </c>
      <c r="F59" s="135">
        <v>248</v>
      </c>
      <c r="G59" s="135">
        <v>98.27</v>
      </c>
      <c r="H59" s="163" t="s">
        <v>40</v>
      </c>
    </row>
    <row r="60" spans="1:8">
      <c r="A60" s="106" t="s">
        <v>106</v>
      </c>
      <c r="B60" s="136">
        <v>0</v>
      </c>
      <c r="C60" s="135">
        <v>0</v>
      </c>
      <c r="D60" s="135">
        <v>0</v>
      </c>
      <c r="E60" s="135">
        <v>1300.1500000000001</v>
      </c>
      <c r="F60" s="135">
        <v>4413.76</v>
      </c>
      <c r="G60" s="135">
        <v>92.85</v>
      </c>
      <c r="H60" s="163" t="s">
        <v>40</v>
      </c>
    </row>
    <row r="61" spans="1:8">
      <c r="A61" s="106" t="s">
        <v>103</v>
      </c>
      <c r="B61" s="136">
        <v>115.94</v>
      </c>
      <c r="C61" s="135">
        <v>191.83</v>
      </c>
      <c r="D61" s="135">
        <v>0</v>
      </c>
      <c r="E61" s="135">
        <v>150</v>
      </c>
      <c r="F61" s="135">
        <v>0</v>
      </c>
      <c r="G61" s="135">
        <v>0</v>
      </c>
      <c r="H61" s="163" t="s">
        <v>40</v>
      </c>
    </row>
    <row r="62" spans="1:8">
      <c r="A62" s="106" t="s">
        <v>111</v>
      </c>
      <c r="B62" s="136">
        <v>-105.42</v>
      </c>
      <c r="C62" s="135">
        <v>-174.27</v>
      </c>
      <c r="D62" s="135">
        <v>0</v>
      </c>
      <c r="E62" s="136">
        <v>-103.41</v>
      </c>
      <c r="F62" s="136">
        <v>0</v>
      </c>
      <c r="G62" s="136">
        <v>0</v>
      </c>
      <c r="H62" s="163" t="s">
        <v>40</v>
      </c>
    </row>
    <row r="63" spans="1:8">
      <c r="A63" s="106" t="s">
        <v>322</v>
      </c>
      <c r="B63" s="136">
        <v>0</v>
      </c>
      <c r="C63" s="135">
        <v>0</v>
      </c>
      <c r="D63" s="135">
        <v>0</v>
      </c>
      <c r="E63" s="136">
        <v>0</v>
      </c>
      <c r="F63" s="135">
        <v>-224.17</v>
      </c>
      <c r="G63" s="135">
        <v>-88.44</v>
      </c>
      <c r="H63" s="163" t="s">
        <v>40</v>
      </c>
    </row>
    <row r="64" spans="1:8">
      <c r="A64" s="106" t="s">
        <v>108</v>
      </c>
      <c r="B64" s="136">
        <v>0</v>
      </c>
      <c r="C64" s="135">
        <v>0</v>
      </c>
      <c r="D64" s="135">
        <v>0</v>
      </c>
      <c r="E64" s="136">
        <v>-559.86</v>
      </c>
      <c r="F64" s="136">
        <v>-1732.23</v>
      </c>
      <c r="G64" s="136">
        <v>-83.56</v>
      </c>
      <c r="H64" s="163" t="s">
        <v>40</v>
      </c>
    </row>
    <row r="65" spans="1:8">
      <c r="A65" s="106" t="s">
        <v>323</v>
      </c>
      <c r="B65" s="136">
        <v>-11532.76</v>
      </c>
      <c r="C65" s="136">
        <v>-11177.320000000002</v>
      </c>
      <c r="D65" s="136">
        <v>-50358.619999999995</v>
      </c>
      <c r="E65" s="136">
        <v>-13169.080000000002</v>
      </c>
      <c r="F65" s="136">
        <v>-77492.159999999989</v>
      </c>
      <c r="G65" s="136">
        <v>0</v>
      </c>
      <c r="H65" s="163" t="s">
        <v>40</v>
      </c>
    </row>
    <row r="66" spans="1:8">
      <c r="A66" s="106" t="s">
        <v>324</v>
      </c>
      <c r="B66" s="136">
        <v>123000</v>
      </c>
      <c r="C66" s="136">
        <v>105000</v>
      </c>
      <c r="D66" s="136">
        <v>457678.87</v>
      </c>
      <c r="E66" s="136">
        <v>135060.99</v>
      </c>
      <c r="F66" s="136">
        <v>1258767.1499999999</v>
      </c>
      <c r="G66" s="136">
        <v>0</v>
      </c>
      <c r="H66" s="163" t="s">
        <v>40</v>
      </c>
    </row>
    <row r="67" spans="1:8">
      <c r="A67" s="106" t="s">
        <v>325</v>
      </c>
      <c r="B67" s="136">
        <v>-69000</v>
      </c>
      <c r="C67" s="136">
        <v>-59000</v>
      </c>
      <c r="D67" s="136">
        <v>-256675.91</v>
      </c>
      <c r="E67" s="136">
        <v>-75638.539999999994</v>
      </c>
      <c r="F67" s="136">
        <v>-703821.55</v>
      </c>
      <c r="G67" s="136">
        <v>0</v>
      </c>
      <c r="H67" s="163" t="s">
        <v>40</v>
      </c>
    </row>
    <row r="68" spans="1:8">
      <c r="A68" s="106" t="s">
        <v>326</v>
      </c>
      <c r="B68" s="136">
        <v>14404.78</v>
      </c>
      <c r="C68" s="136">
        <v>13940.170000000002</v>
      </c>
      <c r="D68" s="135">
        <v>44180.630000000005</v>
      </c>
      <c r="E68" s="136">
        <v>17601.120000000003</v>
      </c>
      <c r="F68" s="136">
        <v>126688.76000000001</v>
      </c>
      <c r="G68" s="136">
        <v>0</v>
      </c>
      <c r="H68" s="163" t="s">
        <v>40</v>
      </c>
    </row>
    <row r="69" spans="1:8">
      <c r="A69" s="106" t="s">
        <v>327</v>
      </c>
      <c r="B69" s="136">
        <v>8633.8900000000012</v>
      </c>
      <c r="C69" s="136">
        <v>8355.3799999999992</v>
      </c>
      <c r="D69" s="136">
        <v>49892.729999999996</v>
      </c>
      <c r="E69" s="136">
        <v>8722.89</v>
      </c>
      <c r="F69" s="136">
        <v>26750.14</v>
      </c>
      <c r="G69" s="136">
        <v>0</v>
      </c>
      <c r="H69" s="163" t="s">
        <v>40</v>
      </c>
    </row>
    <row r="70" spans="1:8">
      <c r="A70" s="106" t="s">
        <v>328</v>
      </c>
      <c r="B70" s="136">
        <v>848.65</v>
      </c>
      <c r="C70" s="136">
        <v>848.65</v>
      </c>
      <c r="D70" s="136">
        <v>848.65</v>
      </c>
      <c r="E70" s="136">
        <v>848.65</v>
      </c>
      <c r="F70" s="136">
        <v>848.65</v>
      </c>
      <c r="G70" s="136">
        <v>100.35</v>
      </c>
      <c r="H70" s="163" t="s">
        <v>40</v>
      </c>
    </row>
    <row r="71" spans="1:8">
      <c r="A71" s="106" t="s">
        <v>329</v>
      </c>
      <c r="B71" s="136">
        <v>17478.75</v>
      </c>
      <c r="C71" s="136">
        <v>17478.75</v>
      </c>
      <c r="D71" s="136">
        <v>17478.75</v>
      </c>
      <c r="E71" s="136">
        <v>17478.75</v>
      </c>
      <c r="F71" s="136">
        <v>17478.75</v>
      </c>
      <c r="G71" s="136">
        <v>17478.75</v>
      </c>
      <c r="H71" s="163" t="s">
        <v>40</v>
      </c>
    </row>
    <row r="72" spans="1:8">
      <c r="A72" s="106" t="s">
        <v>330</v>
      </c>
      <c r="B72" s="136">
        <v>-5841.69</v>
      </c>
      <c r="C72" s="136">
        <v>-5841.69</v>
      </c>
      <c r="D72" s="136">
        <v>-5841.69</v>
      </c>
      <c r="E72" s="136">
        <v>-5841.69</v>
      </c>
      <c r="F72" s="136">
        <v>-5841.69</v>
      </c>
      <c r="G72" s="136">
        <v>-5841.69</v>
      </c>
      <c r="H72" s="163" t="s">
        <v>40</v>
      </c>
    </row>
    <row r="73" spans="1:8">
      <c r="A73" s="106" t="s">
        <v>820</v>
      </c>
      <c r="B73" s="136" t="s">
        <v>40</v>
      </c>
      <c r="C73" s="136" t="s">
        <v>40</v>
      </c>
      <c r="D73" s="135">
        <v>64.510000000000005</v>
      </c>
      <c r="E73" s="135">
        <v>0</v>
      </c>
      <c r="F73" s="135">
        <v>0</v>
      </c>
      <c r="G73" s="135">
        <v>0</v>
      </c>
      <c r="H73" s="163" t="s">
        <v>40</v>
      </c>
    </row>
    <row r="74" spans="1:8">
      <c r="A74" s="106" t="s">
        <v>113</v>
      </c>
      <c r="B74" s="136" t="s">
        <v>40</v>
      </c>
      <c r="C74" s="136">
        <v>77.5</v>
      </c>
      <c r="D74" s="136">
        <v>0</v>
      </c>
      <c r="E74" s="136">
        <v>0</v>
      </c>
      <c r="F74" s="136">
        <v>0</v>
      </c>
      <c r="G74" s="136">
        <v>0</v>
      </c>
      <c r="H74" s="163" t="s">
        <v>40</v>
      </c>
    </row>
    <row r="75" spans="1:8">
      <c r="A75" s="106" t="s">
        <v>114</v>
      </c>
      <c r="B75" s="136">
        <v>1771.6400000000003</v>
      </c>
      <c r="C75" s="136">
        <v>1352.91</v>
      </c>
      <c r="D75" s="136">
        <v>1932.12</v>
      </c>
      <c r="E75" s="136">
        <v>1194.0700000000002</v>
      </c>
      <c r="F75" s="136">
        <v>1344.66</v>
      </c>
      <c r="G75" s="136">
        <v>1468.25</v>
      </c>
      <c r="H75" s="163" t="s">
        <v>40</v>
      </c>
    </row>
    <row r="76" spans="1:8">
      <c r="A76" s="106" t="s">
        <v>115</v>
      </c>
      <c r="B76" s="136">
        <v>0</v>
      </c>
      <c r="C76" s="136">
        <v>204.44</v>
      </c>
      <c r="D76" s="136">
        <v>292.69</v>
      </c>
      <c r="E76" s="136">
        <v>301.52999999999997</v>
      </c>
      <c r="F76" s="136">
        <v>0</v>
      </c>
      <c r="G76" s="136">
        <v>190.31</v>
      </c>
      <c r="H76" s="163" t="s">
        <v>40</v>
      </c>
    </row>
    <row r="77" spans="1:8">
      <c r="A77" s="106" t="s">
        <v>116</v>
      </c>
      <c r="B77" s="136" t="s">
        <v>40</v>
      </c>
      <c r="C77" s="136" t="s">
        <v>40</v>
      </c>
      <c r="D77" s="136">
        <v>435</v>
      </c>
      <c r="E77" s="136">
        <v>0</v>
      </c>
      <c r="F77" s="136">
        <v>0</v>
      </c>
      <c r="G77" s="136">
        <v>0</v>
      </c>
      <c r="H77" s="163" t="s">
        <v>40</v>
      </c>
    </row>
    <row r="78" spans="1:8">
      <c r="A78" s="163" t="s">
        <v>320</v>
      </c>
      <c r="B78" s="136">
        <v>0</v>
      </c>
      <c r="C78" s="136">
        <v>0</v>
      </c>
      <c r="D78" s="136">
        <v>0</v>
      </c>
      <c r="E78" s="136">
        <v>0</v>
      </c>
      <c r="F78" s="136">
        <v>0</v>
      </c>
      <c r="G78" s="136">
        <v>215.43</v>
      </c>
      <c r="H78" s="169" t="s">
        <v>40</v>
      </c>
    </row>
    <row r="79" spans="1:8">
      <c r="A79" s="163" t="s">
        <v>936</v>
      </c>
      <c r="B79" s="136">
        <v>0</v>
      </c>
      <c r="C79" s="136">
        <v>0</v>
      </c>
      <c r="D79" s="136">
        <v>0</v>
      </c>
      <c r="E79" s="136">
        <v>0</v>
      </c>
      <c r="F79" s="136">
        <v>0</v>
      </c>
      <c r="G79" s="136">
        <v>2873</v>
      </c>
      <c r="H79" s="169" t="s">
        <v>40</v>
      </c>
    </row>
    <row r="80" spans="1:8" s="52" customFormat="1">
      <c r="A80" s="9" t="s">
        <v>912</v>
      </c>
      <c r="B80" s="144">
        <v>85537.26</v>
      </c>
      <c r="C80" s="144">
        <v>77273.08</v>
      </c>
      <c r="D80" s="144">
        <v>270077.01</v>
      </c>
      <c r="E80" s="144">
        <v>96702.000000000015</v>
      </c>
      <c r="F80" s="144">
        <v>657512.65</v>
      </c>
      <c r="G80" s="226">
        <v>31954.230000000003</v>
      </c>
      <c r="H80" s="169">
        <v>65604.710000000006</v>
      </c>
    </row>
    <row r="81" spans="1:8" s="52" customFormat="1">
      <c r="A81" s="9"/>
      <c r="B81" s="144"/>
      <c r="C81" s="144"/>
      <c r="D81" s="144"/>
      <c r="E81" s="144"/>
      <c r="F81" s="144"/>
      <c r="G81" s="144"/>
      <c r="H81" s="169"/>
    </row>
    <row r="82" spans="1:8">
      <c r="A82" s="106" t="s">
        <v>125</v>
      </c>
      <c r="B82" s="136">
        <v>610.54</v>
      </c>
      <c r="C82" s="136">
        <v>610.54</v>
      </c>
      <c r="D82" s="136">
        <v>610.54</v>
      </c>
      <c r="E82" s="136">
        <v>610.54</v>
      </c>
      <c r="F82" s="136">
        <v>610.54</v>
      </c>
      <c r="G82" s="136">
        <v>610.54</v>
      </c>
      <c r="H82" s="136" t="s">
        <v>40</v>
      </c>
    </row>
    <row r="83" spans="1:8">
      <c r="A83" s="106" t="s">
        <v>404</v>
      </c>
      <c r="B83" s="136">
        <v>1807.67</v>
      </c>
      <c r="C83" s="136">
        <v>1946.86</v>
      </c>
      <c r="D83" s="136">
        <v>1894.37</v>
      </c>
      <c r="E83" s="136">
        <v>1894.37</v>
      </c>
      <c r="F83" s="136">
        <v>1894.37</v>
      </c>
      <c r="G83" s="136">
        <v>1894.37</v>
      </c>
      <c r="H83" s="136" t="s">
        <v>40</v>
      </c>
    </row>
    <row r="84" spans="1:8">
      <c r="A84" s="106" t="s">
        <v>127</v>
      </c>
      <c r="B84" s="136">
        <v>-1278.6300000000001</v>
      </c>
      <c r="C84" s="136">
        <v>-1438.45</v>
      </c>
      <c r="D84" s="136">
        <v>-1410.59</v>
      </c>
      <c r="E84" s="136">
        <v>-1484.37</v>
      </c>
      <c r="F84" s="136">
        <v>-1447.52</v>
      </c>
      <c r="G84" s="136">
        <v>-1497.33</v>
      </c>
      <c r="H84" s="136" t="s">
        <v>40</v>
      </c>
    </row>
    <row r="85" spans="1:8">
      <c r="A85" s="106" t="s">
        <v>336</v>
      </c>
      <c r="B85" s="136">
        <v>1967.8</v>
      </c>
      <c r="C85" s="136">
        <v>1146.3900000000001</v>
      </c>
      <c r="D85" s="136">
        <v>1274.99</v>
      </c>
      <c r="E85" s="136">
        <v>345.4</v>
      </c>
      <c r="F85" s="136">
        <v>12420.47</v>
      </c>
      <c r="G85" s="136">
        <v>1247.2</v>
      </c>
      <c r="H85" s="136" t="s">
        <v>40</v>
      </c>
    </row>
    <row r="86" spans="1:8" s="52" customFormat="1">
      <c r="A86" s="9" t="s">
        <v>913</v>
      </c>
      <c r="B86" s="144">
        <v>3107.38</v>
      </c>
      <c r="C86" s="144">
        <v>2265.3399999999997</v>
      </c>
      <c r="D86" s="144">
        <v>2369.31</v>
      </c>
      <c r="E86" s="144">
        <v>1365.94</v>
      </c>
      <c r="F86" s="144">
        <v>13477.859999999999</v>
      </c>
      <c r="G86" s="144">
        <v>2254.7799999999997</v>
      </c>
      <c r="H86" s="144">
        <v>45861</v>
      </c>
    </row>
    <row r="87" spans="1:8" s="52" customFormat="1">
      <c r="A87" s="9"/>
      <c r="B87" s="144"/>
      <c r="C87" s="144"/>
      <c r="D87" s="144"/>
      <c r="E87" s="144"/>
      <c r="F87" s="144"/>
      <c r="G87" s="144"/>
      <c r="H87" s="144"/>
    </row>
    <row r="88" spans="1:8">
      <c r="A88" s="106" t="s">
        <v>129</v>
      </c>
      <c r="B88" s="136">
        <v>0</v>
      </c>
      <c r="C88" s="136">
        <v>-139.87</v>
      </c>
      <c r="D88" s="136">
        <v>-578.29</v>
      </c>
      <c r="E88" s="136">
        <v>-319.19</v>
      </c>
      <c r="F88" s="136">
        <v>-33.03</v>
      </c>
      <c r="G88" s="136">
        <v>-68.099999999999994</v>
      </c>
      <c r="H88" s="136" t="s">
        <v>40</v>
      </c>
    </row>
    <row r="89" spans="1:8">
      <c r="A89" s="106" t="s">
        <v>130</v>
      </c>
      <c r="B89" s="136">
        <v>-37889.72</v>
      </c>
      <c r="C89" s="136">
        <v>-39725.039999999994</v>
      </c>
      <c r="D89" s="136">
        <v>-32931.9</v>
      </c>
      <c r="E89" s="136">
        <v>-36248.89</v>
      </c>
      <c r="F89" s="136">
        <v>-37119.03</v>
      </c>
      <c r="G89" s="136">
        <v>-42146.079999999994</v>
      </c>
      <c r="H89" s="136" t="s">
        <v>40</v>
      </c>
    </row>
    <row r="90" spans="1:8">
      <c r="A90" s="106" t="s">
        <v>131</v>
      </c>
      <c r="B90" s="136">
        <v>0</v>
      </c>
      <c r="C90" s="136">
        <v>2626.4</v>
      </c>
      <c r="D90" s="136">
        <v>2460.7600000000002</v>
      </c>
      <c r="E90" s="136">
        <v>1054.6400000000001</v>
      </c>
      <c r="F90" s="136">
        <v>124.08</v>
      </c>
      <c r="G90" s="136">
        <v>300</v>
      </c>
      <c r="H90" s="136" t="s">
        <v>40</v>
      </c>
    </row>
    <row r="91" spans="1:8">
      <c r="A91" s="106" t="s">
        <v>132</v>
      </c>
      <c r="B91" s="136">
        <v>63456.909999999989</v>
      </c>
      <c r="C91" s="136">
        <v>66852.750000000015</v>
      </c>
      <c r="D91" s="136">
        <v>55082.229999999996</v>
      </c>
      <c r="E91" s="136">
        <v>60180.059999999983</v>
      </c>
      <c r="F91" s="136">
        <v>60220.179999999986</v>
      </c>
      <c r="G91" s="136">
        <v>67543.960000000021</v>
      </c>
      <c r="H91" s="136" t="s">
        <v>40</v>
      </c>
    </row>
    <row r="92" spans="1:8">
      <c r="A92" s="106" t="s">
        <v>337</v>
      </c>
      <c r="B92" s="136">
        <v>12.38</v>
      </c>
      <c r="C92" s="135">
        <v>5.0599999999999996</v>
      </c>
      <c r="D92" s="135">
        <v>5.0599999999999996</v>
      </c>
      <c r="E92" s="135">
        <v>5.44</v>
      </c>
      <c r="F92" s="135">
        <v>5.44</v>
      </c>
      <c r="G92" s="135">
        <v>5.0999999999999996</v>
      </c>
      <c r="H92" s="136" t="s">
        <v>40</v>
      </c>
    </row>
    <row r="93" spans="1:8">
      <c r="A93" s="106" t="s">
        <v>138</v>
      </c>
      <c r="B93" s="135">
        <v>971.65</v>
      </c>
      <c r="C93" s="136">
        <v>4956.1099999999997</v>
      </c>
      <c r="D93" s="136">
        <v>3582.45</v>
      </c>
      <c r="E93" s="136">
        <v>5769.9</v>
      </c>
      <c r="F93" s="136">
        <v>4612.1000000000004</v>
      </c>
      <c r="G93" s="136">
        <v>4472.43</v>
      </c>
      <c r="H93" s="136" t="s">
        <v>40</v>
      </c>
    </row>
    <row r="94" spans="1:8">
      <c r="A94" s="106" t="s">
        <v>156</v>
      </c>
      <c r="B94" s="136">
        <v>3518.6400000000003</v>
      </c>
      <c r="C94" s="135">
        <v>3206.63</v>
      </c>
      <c r="D94" s="135">
        <v>3391.1099999999997</v>
      </c>
      <c r="E94" s="135">
        <v>3252.11</v>
      </c>
      <c r="F94" s="135">
        <v>4065.1</v>
      </c>
      <c r="G94" s="135">
        <v>5221.18</v>
      </c>
      <c r="H94" s="136" t="s">
        <v>40</v>
      </c>
    </row>
    <row r="95" spans="1:8">
      <c r="A95" s="106" t="s">
        <v>149</v>
      </c>
      <c r="B95" s="135">
        <v>374.2</v>
      </c>
      <c r="C95" s="136">
        <v>353.42</v>
      </c>
      <c r="D95" s="136">
        <v>435.13</v>
      </c>
      <c r="E95" s="136">
        <v>384.61</v>
      </c>
      <c r="F95" s="136">
        <v>417.87</v>
      </c>
      <c r="G95" s="136">
        <v>471.39</v>
      </c>
      <c r="H95" s="136" t="s">
        <v>40</v>
      </c>
    </row>
    <row r="96" spans="1:8">
      <c r="A96" s="106" t="s">
        <v>145</v>
      </c>
      <c r="B96" s="136">
        <v>58.33</v>
      </c>
      <c r="C96" s="136">
        <v>39.68</v>
      </c>
      <c r="D96" s="136">
        <v>15.11</v>
      </c>
      <c r="E96" s="136">
        <v>4.7699999999999996</v>
      </c>
      <c r="F96" s="136">
        <v>0</v>
      </c>
      <c r="G96" s="136">
        <v>0</v>
      </c>
      <c r="H96" s="136" t="s">
        <v>40</v>
      </c>
    </row>
    <row r="97" spans="1:8">
      <c r="A97" s="106" t="s">
        <v>146</v>
      </c>
      <c r="B97" s="136">
        <v>2558.46</v>
      </c>
      <c r="C97" s="136">
        <v>1287.52</v>
      </c>
      <c r="D97" s="136">
        <v>517.08000000000004</v>
      </c>
      <c r="E97" s="136">
        <v>272.84000000000003</v>
      </c>
      <c r="F97" s="136">
        <v>198.07000000000002</v>
      </c>
      <c r="G97" s="136">
        <v>312.31</v>
      </c>
      <c r="H97" s="136" t="s">
        <v>40</v>
      </c>
    </row>
    <row r="98" spans="1:8">
      <c r="A98" s="106" t="s">
        <v>154</v>
      </c>
      <c r="B98" s="136">
        <v>371.22</v>
      </c>
      <c r="C98" s="136">
        <v>368.3</v>
      </c>
      <c r="D98" s="136">
        <v>345.2</v>
      </c>
      <c r="E98" s="136">
        <v>338.66</v>
      </c>
      <c r="F98" s="136">
        <v>373.33</v>
      </c>
      <c r="G98" s="136">
        <v>385.33</v>
      </c>
      <c r="H98" s="136" t="s">
        <v>40</v>
      </c>
    </row>
    <row r="99" spans="1:8">
      <c r="A99" s="106" t="s">
        <v>155</v>
      </c>
      <c r="B99" s="136">
        <v>82.49</v>
      </c>
      <c r="C99" s="135">
        <v>81.84</v>
      </c>
      <c r="D99" s="135">
        <v>76.709999999999994</v>
      </c>
      <c r="E99" s="135">
        <v>75.260000000000005</v>
      </c>
      <c r="F99" s="135">
        <v>82.96</v>
      </c>
      <c r="G99" s="135">
        <v>85.63</v>
      </c>
      <c r="H99" s="136" t="s">
        <v>40</v>
      </c>
    </row>
    <row r="100" spans="1:8">
      <c r="A100" s="106" t="s">
        <v>140</v>
      </c>
      <c r="B100" s="135">
        <v>41.25</v>
      </c>
      <c r="C100" s="135">
        <v>40.92</v>
      </c>
      <c r="D100" s="135">
        <v>38.36</v>
      </c>
      <c r="E100" s="136">
        <v>37.630000000000003</v>
      </c>
      <c r="F100" s="136">
        <v>41.48</v>
      </c>
      <c r="G100" s="136">
        <v>42.81</v>
      </c>
      <c r="H100" s="136" t="s">
        <v>40</v>
      </c>
    </row>
    <row r="101" spans="1:8">
      <c r="A101" s="106" t="s">
        <v>141</v>
      </c>
      <c r="B101" s="135">
        <v>288.73</v>
      </c>
      <c r="C101" s="136">
        <v>286.45</v>
      </c>
      <c r="D101" s="136">
        <v>268.49</v>
      </c>
      <c r="E101" s="136">
        <v>263.39999999999998</v>
      </c>
      <c r="F101" s="136">
        <v>290.37</v>
      </c>
      <c r="G101" s="136">
        <v>299.69</v>
      </c>
      <c r="H101" s="136" t="s">
        <v>40</v>
      </c>
    </row>
    <row r="102" spans="1:8">
      <c r="A102" s="106" t="s">
        <v>142</v>
      </c>
      <c r="B102" s="136">
        <v>880.41</v>
      </c>
      <c r="C102" s="135">
        <v>553.48</v>
      </c>
      <c r="D102" s="135">
        <v>1520.59</v>
      </c>
      <c r="E102" s="136">
        <v>4.5</v>
      </c>
      <c r="F102" s="136">
        <v>0</v>
      </c>
      <c r="G102" s="136">
        <v>5.48</v>
      </c>
      <c r="H102" s="136" t="s">
        <v>40</v>
      </c>
    </row>
    <row r="103" spans="1:8">
      <c r="A103" s="106" t="s">
        <v>144</v>
      </c>
      <c r="B103" s="135">
        <v>778.32999999999993</v>
      </c>
      <c r="C103" s="135">
        <v>213.39999999999998</v>
      </c>
      <c r="D103" s="135">
        <v>119.17999999999999</v>
      </c>
      <c r="E103" s="136">
        <v>151.1</v>
      </c>
      <c r="F103" s="136">
        <v>139.33000000000001</v>
      </c>
      <c r="G103" s="136">
        <v>15.97</v>
      </c>
      <c r="H103" s="136" t="s">
        <v>40</v>
      </c>
    </row>
    <row r="104" spans="1:8">
      <c r="A104" s="106" t="s">
        <v>157</v>
      </c>
      <c r="B104" s="135">
        <v>-245.63</v>
      </c>
      <c r="C104" s="135">
        <v>-243.69</v>
      </c>
      <c r="D104" s="135">
        <v>-228.41</v>
      </c>
      <c r="E104" s="135">
        <v>-224.08</v>
      </c>
      <c r="F104" s="135">
        <v>-247.02</v>
      </c>
      <c r="G104" s="135">
        <v>-269.11</v>
      </c>
      <c r="H104" s="136" t="s">
        <v>40</v>
      </c>
    </row>
    <row r="105" spans="1:8">
      <c r="A105" s="106" t="s">
        <v>160</v>
      </c>
      <c r="B105" s="135">
        <v>-826.59</v>
      </c>
      <c r="C105" s="135">
        <v>-4216.2299999999996</v>
      </c>
      <c r="D105" s="135">
        <v>-3047.64</v>
      </c>
      <c r="E105" s="135">
        <v>-4908.53</v>
      </c>
      <c r="F105" s="135">
        <v>-3923.57</v>
      </c>
      <c r="G105" s="135">
        <v>-4016.13</v>
      </c>
      <c r="H105" s="136" t="s">
        <v>40</v>
      </c>
    </row>
    <row r="106" spans="1:8">
      <c r="A106" s="106" t="s">
        <v>158</v>
      </c>
      <c r="B106" s="135">
        <v>-2377.98</v>
      </c>
      <c r="C106" s="136">
        <v>-2198.92</v>
      </c>
      <c r="D106" s="136">
        <v>-2218.33</v>
      </c>
      <c r="E106" s="136">
        <v>-2057.7799999999997</v>
      </c>
      <c r="F106" s="136">
        <v>-2735.98</v>
      </c>
      <c r="G106" s="136">
        <v>-3694.0199999999995</v>
      </c>
      <c r="H106" s="136" t="s">
        <v>40</v>
      </c>
    </row>
    <row r="107" spans="1:8">
      <c r="A107" s="106" t="s">
        <v>161</v>
      </c>
      <c r="B107" s="136">
        <v>-315.8</v>
      </c>
      <c r="C107" s="135">
        <v>-313.32</v>
      </c>
      <c r="D107" s="135">
        <v>-293.67</v>
      </c>
      <c r="E107" s="136">
        <v>-288.10000000000002</v>
      </c>
      <c r="F107" s="136">
        <v>-317.60000000000002</v>
      </c>
      <c r="G107" s="136">
        <v>-346.02</v>
      </c>
      <c r="H107" s="136" t="s">
        <v>40</v>
      </c>
    </row>
    <row r="108" spans="1:8" s="52" customFormat="1">
      <c r="A108" s="9" t="s">
        <v>914</v>
      </c>
      <c r="B108" s="105">
        <v>31737.279999999984</v>
      </c>
      <c r="C108" s="105">
        <v>34034.890000000014</v>
      </c>
      <c r="D108" s="105">
        <v>28559.219999999998</v>
      </c>
      <c r="E108" s="144">
        <v>27748.349999999984</v>
      </c>
      <c r="F108" s="144">
        <v>26194.079999999994</v>
      </c>
      <c r="G108" s="144">
        <v>28621.820000000029</v>
      </c>
      <c r="H108" s="144">
        <v>28442.03</v>
      </c>
    </row>
    <row r="109" spans="1:8" s="52" customFormat="1">
      <c r="A109" s="9"/>
      <c r="B109" s="105"/>
      <c r="C109" s="105"/>
      <c r="D109" s="105"/>
      <c r="E109" s="144"/>
      <c r="F109" s="144"/>
      <c r="G109" s="144"/>
      <c r="H109" s="144"/>
    </row>
    <row r="110" spans="1:8">
      <c r="A110" s="106" t="s">
        <v>162</v>
      </c>
      <c r="B110" s="135">
        <v>9475.23</v>
      </c>
      <c r="C110" s="135">
        <v>9457.2900000000009</v>
      </c>
      <c r="D110" s="135">
        <v>9458.48</v>
      </c>
      <c r="E110" s="135">
        <v>9441.119999999999</v>
      </c>
      <c r="F110" s="135">
        <v>11085.41</v>
      </c>
      <c r="G110" s="135">
        <v>5295.7199999999993</v>
      </c>
      <c r="H110" s="136" t="s">
        <v>40</v>
      </c>
    </row>
    <row r="111" spans="1:8">
      <c r="A111" s="106" t="s">
        <v>164</v>
      </c>
      <c r="B111" s="135">
        <v>-93.36</v>
      </c>
      <c r="C111" s="135">
        <v>-42.980000000000004</v>
      </c>
      <c r="D111" s="135">
        <v>-392.63000000000005</v>
      </c>
      <c r="E111" s="135">
        <v>-412.95</v>
      </c>
      <c r="F111" s="135">
        <v>-25.369999999999997</v>
      </c>
      <c r="G111" s="135">
        <v>-84.85</v>
      </c>
      <c r="H111" s="136" t="s">
        <v>40</v>
      </c>
    </row>
    <row r="112" spans="1:8">
      <c r="A112" s="106" t="s">
        <v>165</v>
      </c>
      <c r="B112" s="135">
        <v>-10511.469999999998</v>
      </c>
      <c r="C112" s="135">
        <v>-12804.330000000002</v>
      </c>
      <c r="D112" s="135">
        <v>-10225.61</v>
      </c>
      <c r="E112" s="135">
        <v>-10888.720000000001</v>
      </c>
      <c r="F112" s="135">
        <v>-13120.939999999999</v>
      </c>
      <c r="G112" s="135">
        <v>-8241.99</v>
      </c>
      <c r="H112" s="136" t="s">
        <v>40</v>
      </c>
    </row>
    <row r="113" spans="1:8">
      <c r="A113" s="106" t="s">
        <v>830</v>
      </c>
      <c r="B113" s="136" t="s">
        <v>40</v>
      </c>
      <c r="C113" s="136" t="s">
        <v>40</v>
      </c>
      <c r="D113" s="136" t="s">
        <v>40</v>
      </c>
      <c r="E113" s="135">
        <v>-15.42</v>
      </c>
      <c r="F113" s="135">
        <v>0</v>
      </c>
      <c r="G113" s="135">
        <v>0</v>
      </c>
      <c r="H113" s="136" t="s">
        <v>40</v>
      </c>
    </row>
    <row r="114" spans="1:8">
      <c r="A114" s="106" t="s">
        <v>831</v>
      </c>
      <c r="B114" s="136" t="s">
        <v>40</v>
      </c>
      <c r="C114" s="136" t="s">
        <v>40</v>
      </c>
      <c r="D114" s="136" t="s">
        <v>40</v>
      </c>
      <c r="E114" s="135">
        <v>63</v>
      </c>
      <c r="F114" s="135">
        <v>0</v>
      </c>
      <c r="G114" s="135">
        <v>0</v>
      </c>
      <c r="H114" s="136" t="s">
        <v>40</v>
      </c>
    </row>
    <row r="115" spans="1:8">
      <c r="A115" s="106" t="s">
        <v>170</v>
      </c>
      <c r="B115" s="135">
        <v>152.79</v>
      </c>
      <c r="C115" s="135">
        <v>71.900000000000006</v>
      </c>
      <c r="D115" s="135">
        <v>733.01999999999987</v>
      </c>
      <c r="E115" s="135">
        <v>470.65</v>
      </c>
      <c r="F115" s="135">
        <v>39.260000000000005</v>
      </c>
      <c r="G115" s="135">
        <v>109.95</v>
      </c>
      <c r="H115" s="136" t="s">
        <v>40</v>
      </c>
    </row>
    <row r="116" spans="1:8">
      <c r="A116" s="106" t="s">
        <v>171</v>
      </c>
      <c r="B116" s="135">
        <v>6764.0599999999995</v>
      </c>
      <c r="C116" s="136">
        <v>10347.18</v>
      </c>
      <c r="D116" s="136">
        <v>6339.21</v>
      </c>
      <c r="E116" s="136">
        <v>7091.1900000000005</v>
      </c>
      <c r="F116" s="136">
        <v>8909.42</v>
      </c>
      <c r="G116" s="136">
        <v>8894.2199999999993</v>
      </c>
      <c r="H116" s="136" t="s">
        <v>40</v>
      </c>
    </row>
    <row r="117" spans="1:8">
      <c r="A117" s="106" t="s">
        <v>175</v>
      </c>
      <c r="B117" s="136">
        <v>1219.1500000000001</v>
      </c>
      <c r="C117" s="136">
        <v>16</v>
      </c>
      <c r="D117" s="136">
        <v>16</v>
      </c>
      <c r="E117" s="136">
        <v>16</v>
      </c>
      <c r="F117" s="136">
        <v>16</v>
      </c>
      <c r="G117" s="136">
        <v>16</v>
      </c>
      <c r="H117" s="136" t="s">
        <v>40</v>
      </c>
    </row>
    <row r="118" spans="1:8">
      <c r="A118" s="106" t="s">
        <v>176</v>
      </c>
      <c r="B118" s="136">
        <v>7443.5</v>
      </c>
      <c r="C118" s="135">
        <v>39.46</v>
      </c>
      <c r="D118" s="135">
        <v>72.38</v>
      </c>
      <c r="E118" s="135">
        <v>352.81</v>
      </c>
      <c r="F118" s="135">
        <v>496.4</v>
      </c>
      <c r="G118" s="135">
        <v>-49.780000000000015</v>
      </c>
      <c r="H118" s="136" t="s">
        <v>40</v>
      </c>
    </row>
    <row r="119" spans="1:8">
      <c r="A119" s="106" t="s">
        <v>181</v>
      </c>
      <c r="B119" s="135">
        <v>-8489.4</v>
      </c>
      <c r="C119" s="136">
        <v>-54.35</v>
      </c>
      <c r="D119" s="136">
        <v>-86.61</v>
      </c>
      <c r="E119" s="136">
        <v>-361.43</v>
      </c>
      <c r="F119" s="136">
        <v>-502.15</v>
      </c>
      <c r="G119" s="136">
        <v>33.099999999999994</v>
      </c>
      <c r="H119" s="136" t="s">
        <v>40</v>
      </c>
    </row>
    <row r="120" spans="1:8" s="52" customFormat="1">
      <c r="A120" s="9" t="s">
        <v>915</v>
      </c>
      <c r="B120" s="144">
        <v>5960.5000000000018</v>
      </c>
      <c r="C120" s="144">
        <v>7030.1699999999992</v>
      </c>
      <c r="D120" s="144">
        <v>5914.24</v>
      </c>
      <c r="E120" s="144">
        <v>5756.2499999999973</v>
      </c>
      <c r="F120" s="144">
        <v>6898.0300000000007</v>
      </c>
      <c r="G120" s="144">
        <v>5972.37</v>
      </c>
      <c r="H120" s="144">
        <v>6687.6</v>
      </c>
    </row>
    <row r="121" spans="1:8" s="52" customFormat="1">
      <c r="A121" s="9"/>
      <c r="B121" s="144"/>
      <c r="C121" s="144"/>
      <c r="D121" s="144"/>
      <c r="E121" s="144"/>
      <c r="F121" s="144"/>
      <c r="G121" s="144"/>
      <c r="H121" s="144"/>
    </row>
    <row r="122" spans="1:8">
      <c r="A122" s="106" t="s">
        <v>811</v>
      </c>
      <c r="B122" s="136">
        <v>0</v>
      </c>
      <c r="C122" s="135">
        <v>12253.6</v>
      </c>
      <c r="D122" s="135">
        <v>0</v>
      </c>
      <c r="E122" s="135">
        <v>0</v>
      </c>
      <c r="F122" s="135">
        <v>0</v>
      </c>
      <c r="G122" s="135">
        <v>0</v>
      </c>
      <c r="H122" s="136" t="s">
        <v>40</v>
      </c>
    </row>
    <row r="123" spans="1:8">
      <c r="A123" s="106" t="s">
        <v>812</v>
      </c>
      <c r="B123" s="135">
        <v>0</v>
      </c>
      <c r="C123" s="136">
        <v>1470.43</v>
      </c>
      <c r="D123" s="136">
        <v>0</v>
      </c>
      <c r="E123" s="136">
        <v>0</v>
      </c>
      <c r="F123" s="136">
        <v>0</v>
      </c>
      <c r="G123" s="136">
        <v>0</v>
      </c>
      <c r="H123" s="136" t="s">
        <v>40</v>
      </c>
    </row>
    <row r="124" spans="1:8">
      <c r="A124" s="106" t="s">
        <v>186</v>
      </c>
      <c r="B124" s="136">
        <v>7997.85</v>
      </c>
      <c r="C124" s="135">
        <v>3120.54</v>
      </c>
      <c r="D124" s="135">
        <v>0</v>
      </c>
      <c r="E124" s="136">
        <v>156.66999999999999</v>
      </c>
      <c r="F124" s="136">
        <v>0</v>
      </c>
      <c r="G124" s="136">
        <v>4309.78</v>
      </c>
      <c r="H124" s="136" t="s">
        <v>40</v>
      </c>
    </row>
    <row r="125" spans="1:8">
      <c r="A125" s="106" t="s">
        <v>187</v>
      </c>
      <c r="B125" s="135">
        <v>773.97</v>
      </c>
      <c r="C125" s="136">
        <v>368.45</v>
      </c>
      <c r="D125" s="136">
        <v>1213.73</v>
      </c>
      <c r="E125" s="136">
        <v>524.54</v>
      </c>
      <c r="F125" s="136">
        <v>552.70000000000005</v>
      </c>
      <c r="G125" s="136">
        <v>576.75</v>
      </c>
      <c r="H125" s="136" t="s">
        <v>40</v>
      </c>
    </row>
    <row r="126" spans="1:8">
      <c r="A126" s="106" t="s">
        <v>188</v>
      </c>
      <c r="B126" s="136">
        <v>270.56</v>
      </c>
      <c r="C126" s="136">
        <v>517</v>
      </c>
      <c r="D126" s="136">
        <v>1497.26</v>
      </c>
      <c r="E126" s="136">
        <v>2584.36</v>
      </c>
      <c r="F126" s="136">
        <v>292.10000000000002</v>
      </c>
      <c r="G126" s="136">
        <v>6783.24</v>
      </c>
      <c r="H126" s="136" t="s">
        <v>40</v>
      </c>
    </row>
    <row r="127" spans="1:8">
      <c r="A127" s="106" t="s">
        <v>189</v>
      </c>
      <c r="B127" s="136" t="s">
        <v>40</v>
      </c>
      <c r="C127" s="136" t="s">
        <v>40</v>
      </c>
      <c r="D127" s="136" t="s">
        <v>40</v>
      </c>
      <c r="E127" s="135">
        <v>720</v>
      </c>
      <c r="F127" s="135">
        <v>0</v>
      </c>
      <c r="G127" s="135">
        <v>0</v>
      </c>
      <c r="H127" s="136" t="s">
        <v>40</v>
      </c>
    </row>
    <row r="128" spans="1:8">
      <c r="A128" s="106" t="s">
        <v>190</v>
      </c>
      <c r="B128" s="135">
        <v>572.4</v>
      </c>
      <c r="C128" s="136">
        <v>15.5</v>
      </c>
      <c r="D128" s="136">
        <v>15</v>
      </c>
      <c r="E128" s="136">
        <v>15.5</v>
      </c>
      <c r="F128" s="136">
        <v>0</v>
      </c>
      <c r="G128" s="136">
        <v>0</v>
      </c>
      <c r="H128" s="136" t="s">
        <v>40</v>
      </c>
    </row>
    <row r="129" spans="1:8">
      <c r="A129" s="106" t="s">
        <v>208</v>
      </c>
      <c r="B129" s="136">
        <v>0</v>
      </c>
      <c r="C129" s="135">
        <v>0</v>
      </c>
      <c r="D129" s="135">
        <v>0</v>
      </c>
      <c r="E129" s="136">
        <v>0</v>
      </c>
      <c r="F129" s="136">
        <v>0</v>
      </c>
      <c r="G129" s="136">
        <v>15.5</v>
      </c>
      <c r="H129" s="136" t="s">
        <v>40</v>
      </c>
    </row>
    <row r="130" spans="1:8">
      <c r="A130" s="106" t="s">
        <v>209</v>
      </c>
      <c r="B130" s="135">
        <v>124.62</v>
      </c>
      <c r="C130" s="136">
        <v>690.89</v>
      </c>
      <c r="D130" s="136">
        <v>158.01</v>
      </c>
      <c r="E130" s="136">
        <v>155.24</v>
      </c>
      <c r="F130" s="136">
        <v>192.39</v>
      </c>
      <c r="G130" s="136">
        <v>1313.72</v>
      </c>
      <c r="H130" s="136" t="s">
        <v>40</v>
      </c>
    </row>
    <row r="131" spans="1:8">
      <c r="A131" s="106" t="s">
        <v>213</v>
      </c>
      <c r="B131" s="136">
        <v>0</v>
      </c>
      <c r="C131" s="135">
        <v>0</v>
      </c>
      <c r="D131" s="135">
        <v>13.12</v>
      </c>
      <c r="E131" s="135">
        <v>16.16</v>
      </c>
      <c r="F131" s="135">
        <v>0</v>
      </c>
      <c r="G131" s="135">
        <v>0</v>
      </c>
      <c r="H131" s="136" t="s">
        <v>40</v>
      </c>
    </row>
    <row r="132" spans="1:8">
      <c r="A132" s="106" t="s">
        <v>215</v>
      </c>
      <c r="B132" s="135">
        <v>5379.8700000000008</v>
      </c>
      <c r="C132" s="135">
        <v>7073.46</v>
      </c>
      <c r="D132" s="135">
        <v>4845.45</v>
      </c>
      <c r="E132" s="135">
        <v>6679.7999999999993</v>
      </c>
      <c r="F132" s="135">
        <v>5791.1599999999989</v>
      </c>
      <c r="G132" s="135">
        <v>4247.84</v>
      </c>
      <c r="H132" s="136" t="s">
        <v>40</v>
      </c>
    </row>
    <row r="133" spans="1:8">
      <c r="A133" s="163" t="s">
        <v>339</v>
      </c>
      <c r="B133" s="135">
        <v>0</v>
      </c>
      <c r="C133" s="135">
        <v>0</v>
      </c>
      <c r="D133" s="135">
        <v>0</v>
      </c>
      <c r="E133" s="135">
        <v>0</v>
      </c>
      <c r="F133" s="135">
        <v>0</v>
      </c>
      <c r="G133" s="135">
        <v>510.31</v>
      </c>
      <c r="H133" s="169" t="s">
        <v>40</v>
      </c>
    </row>
    <row r="134" spans="1:8">
      <c r="A134" s="163" t="s">
        <v>340</v>
      </c>
      <c r="B134" s="135">
        <v>0</v>
      </c>
      <c r="C134" s="135">
        <v>0</v>
      </c>
      <c r="D134" s="135">
        <v>0</v>
      </c>
      <c r="E134" s="135">
        <v>0</v>
      </c>
      <c r="F134" s="135">
        <v>0</v>
      </c>
      <c r="G134" s="135">
        <v>102.06</v>
      </c>
      <c r="H134" s="169" t="s">
        <v>40</v>
      </c>
    </row>
    <row r="135" spans="1:8">
      <c r="A135" s="163" t="s">
        <v>206</v>
      </c>
      <c r="B135" s="135">
        <v>0</v>
      </c>
      <c r="C135" s="135">
        <v>0</v>
      </c>
      <c r="D135" s="135">
        <v>0</v>
      </c>
      <c r="E135" s="135">
        <v>0</v>
      </c>
      <c r="F135" s="135">
        <v>0</v>
      </c>
      <c r="G135" s="135">
        <v>86.5</v>
      </c>
      <c r="H135" s="169" t="s">
        <v>40</v>
      </c>
    </row>
    <row r="136" spans="1:8" s="52" customFormat="1">
      <c r="A136" s="9" t="s">
        <v>916</v>
      </c>
      <c r="B136" s="105">
        <v>15119.27</v>
      </c>
      <c r="C136" s="105">
        <v>25509.87</v>
      </c>
      <c r="D136" s="105">
        <v>7742.57</v>
      </c>
      <c r="E136" s="105">
        <v>10852.269999999999</v>
      </c>
      <c r="F136" s="105">
        <v>6828.3499999999985</v>
      </c>
      <c r="G136" s="220">
        <v>17945.7</v>
      </c>
      <c r="H136" s="144">
        <v>20448.32</v>
      </c>
    </row>
    <row r="137" spans="1:8" s="52" customFormat="1">
      <c r="A137" s="9"/>
      <c r="B137" s="105"/>
      <c r="C137" s="105"/>
      <c r="D137" s="105"/>
      <c r="E137" s="105"/>
      <c r="F137" s="105"/>
      <c r="G137" s="105"/>
      <c r="H137" s="144"/>
    </row>
    <row r="138" spans="1:8">
      <c r="A138" s="106" t="s">
        <v>219</v>
      </c>
      <c r="B138" s="135">
        <v>6234.75</v>
      </c>
      <c r="C138" s="135">
        <v>11222.36</v>
      </c>
      <c r="D138" s="135">
        <v>16036.42</v>
      </c>
      <c r="E138" s="135">
        <v>14799.460000000001</v>
      </c>
      <c r="F138" s="135">
        <v>5175.93</v>
      </c>
      <c r="G138" s="135">
        <v>888.58</v>
      </c>
      <c r="H138" s="136" t="s">
        <v>40</v>
      </c>
    </row>
    <row r="139" spans="1:8">
      <c r="A139" s="106" t="s">
        <v>221</v>
      </c>
      <c r="B139" s="135">
        <v>288.27999999999997</v>
      </c>
      <c r="C139" s="136">
        <v>1898.53</v>
      </c>
      <c r="D139" s="136">
        <v>38.479999999999997</v>
      </c>
      <c r="E139" s="136">
        <v>677.81999999999994</v>
      </c>
      <c r="F139" s="136">
        <v>13639.18</v>
      </c>
      <c r="G139" s="135">
        <v>569.29999999999995</v>
      </c>
      <c r="H139" s="136" t="s">
        <v>40</v>
      </c>
    </row>
    <row r="140" spans="1:8" s="52" customFormat="1">
      <c r="A140" s="9" t="s">
        <v>917</v>
      </c>
      <c r="B140" s="144">
        <v>6523.03</v>
      </c>
      <c r="C140" s="144">
        <v>13120.890000000001</v>
      </c>
      <c r="D140" s="144">
        <v>16074.9</v>
      </c>
      <c r="E140" s="144">
        <v>15477.28</v>
      </c>
      <c r="F140" s="144">
        <v>18815.11</v>
      </c>
      <c r="G140" s="144">
        <v>1457.88</v>
      </c>
      <c r="H140" s="144">
        <v>7237.16</v>
      </c>
    </row>
    <row r="141" spans="1:8" s="52" customFormat="1">
      <c r="A141" s="9"/>
      <c r="B141" s="144"/>
      <c r="C141" s="144"/>
      <c r="D141" s="144"/>
      <c r="E141" s="144"/>
      <c r="F141" s="144"/>
      <c r="G141" s="144"/>
      <c r="H141" s="144"/>
    </row>
    <row r="142" spans="1:8">
      <c r="A142" s="106" t="s">
        <v>342</v>
      </c>
      <c r="B142" s="136">
        <v>29.05</v>
      </c>
      <c r="C142" s="136">
        <v>52.93</v>
      </c>
      <c r="D142" s="136">
        <v>30.84</v>
      </c>
      <c r="E142" s="136">
        <v>30.71</v>
      </c>
      <c r="F142" s="136">
        <v>29.05</v>
      </c>
      <c r="G142" s="136">
        <v>29.17</v>
      </c>
      <c r="H142" s="136" t="s">
        <v>40</v>
      </c>
    </row>
    <row r="143" spans="1:8">
      <c r="A143" s="106" t="s">
        <v>222</v>
      </c>
      <c r="B143" s="136">
        <v>2366.0299999999997</v>
      </c>
      <c r="C143" s="136">
        <v>2147.87</v>
      </c>
      <c r="D143" s="136">
        <v>3740.24</v>
      </c>
      <c r="E143" s="136">
        <v>1226.6599999999999</v>
      </c>
      <c r="F143" s="136">
        <v>3222.08</v>
      </c>
      <c r="G143" s="136">
        <v>1269.1399999999999</v>
      </c>
      <c r="H143" s="136" t="s">
        <v>40</v>
      </c>
    </row>
    <row r="144" spans="1:8">
      <c r="A144" s="106" t="s">
        <v>223</v>
      </c>
      <c r="B144" s="136">
        <v>814.4</v>
      </c>
      <c r="C144" s="136">
        <v>331.73</v>
      </c>
      <c r="D144" s="136">
        <v>351.36</v>
      </c>
      <c r="E144" s="136">
        <v>428.18</v>
      </c>
      <c r="F144" s="136">
        <v>367.77</v>
      </c>
      <c r="G144" s="136">
        <v>359.09</v>
      </c>
      <c r="H144" s="136" t="s">
        <v>40</v>
      </c>
    </row>
    <row r="145" spans="1:8">
      <c r="A145" s="106" t="s">
        <v>676</v>
      </c>
      <c r="B145" s="136">
        <v>0</v>
      </c>
      <c r="C145" s="136">
        <v>23.95</v>
      </c>
      <c r="D145" s="136">
        <v>0</v>
      </c>
      <c r="E145" s="136">
        <v>0</v>
      </c>
      <c r="F145" s="136">
        <v>0</v>
      </c>
      <c r="G145" s="136">
        <v>0</v>
      </c>
      <c r="H145" s="136" t="s">
        <v>40</v>
      </c>
    </row>
    <row r="146" spans="1:8">
      <c r="A146" s="106" t="s">
        <v>224</v>
      </c>
      <c r="B146" s="136">
        <v>129.51</v>
      </c>
      <c r="C146" s="136">
        <v>147.37</v>
      </c>
      <c r="D146" s="136">
        <v>129.59</v>
      </c>
      <c r="E146" s="136">
        <v>129.30000000000001</v>
      </c>
      <c r="F146" s="136">
        <v>168.31</v>
      </c>
      <c r="G146" s="136">
        <v>189.33</v>
      </c>
      <c r="H146" s="136" t="s">
        <v>40</v>
      </c>
    </row>
    <row r="147" spans="1:8">
      <c r="A147" s="106" t="s">
        <v>343</v>
      </c>
      <c r="B147" s="136">
        <v>0</v>
      </c>
      <c r="C147" s="136">
        <v>0</v>
      </c>
      <c r="D147" s="136">
        <v>6135.18</v>
      </c>
      <c r="E147" s="136">
        <v>844.83</v>
      </c>
      <c r="F147" s="136">
        <v>0</v>
      </c>
      <c r="G147" s="136">
        <v>0</v>
      </c>
      <c r="H147" s="136" t="s">
        <v>40</v>
      </c>
    </row>
    <row r="148" spans="1:8">
      <c r="A148" s="106" t="s">
        <v>344</v>
      </c>
      <c r="B148" s="136">
        <v>3625.94</v>
      </c>
      <c r="C148" s="136">
        <v>5599.42</v>
      </c>
      <c r="D148" s="136">
        <v>376.23</v>
      </c>
      <c r="E148" s="136">
        <v>4706.96</v>
      </c>
      <c r="F148" s="136">
        <v>4987.49</v>
      </c>
      <c r="G148" s="136">
        <v>2128.4899999999998</v>
      </c>
      <c r="H148" s="136" t="s">
        <v>40</v>
      </c>
    </row>
    <row r="149" spans="1:8">
      <c r="A149" s="106" t="s">
        <v>225</v>
      </c>
      <c r="B149" s="136">
        <v>4328.8900000000003</v>
      </c>
      <c r="C149" s="135">
        <v>4347.87</v>
      </c>
      <c r="D149" s="135">
        <v>4428.95</v>
      </c>
      <c r="E149" s="136">
        <v>4604.03</v>
      </c>
      <c r="F149" s="136">
        <v>5461.68</v>
      </c>
      <c r="G149" s="136">
        <v>5470.71</v>
      </c>
      <c r="H149" s="136" t="s">
        <v>40</v>
      </c>
    </row>
    <row r="150" spans="1:8">
      <c r="A150" s="106" t="s">
        <v>226</v>
      </c>
      <c r="B150" s="135">
        <v>14217.06</v>
      </c>
      <c r="C150" s="136">
        <v>15782.69</v>
      </c>
      <c r="D150" s="136">
        <v>19045.550000000003</v>
      </c>
      <c r="E150" s="136">
        <v>16804.910000000003</v>
      </c>
      <c r="F150" s="136">
        <v>17047.22</v>
      </c>
      <c r="G150" s="136">
        <v>16445.7</v>
      </c>
      <c r="H150" s="136" t="s">
        <v>40</v>
      </c>
    </row>
    <row r="151" spans="1:8">
      <c r="A151" s="106" t="s">
        <v>227</v>
      </c>
      <c r="B151" s="136">
        <v>7804.6399999999994</v>
      </c>
      <c r="C151" s="136">
        <v>9788.7900000000009</v>
      </c>
      <c r="D151" s="136">
        <v>11250.55</v>
      </c>
      <c r="E151" s="136">
        <v>4312.4500000000007</v>
      </c>
      <c r="F151" s="136">
        <v>6321.4000000000005</v>
      </c>
      <c r="G151" s="136">
        <v>5340.369999999999</v>
      </c>
      <c r="H151" s="136" t="s">
        <v>40</v>
      </c>
    </row>
    <row r="152" spans="1:8">
      <c r="A152" s="106" t="s">
        <v>230</v>
      </c>
      <c r="B152" s="136">
        <v>15820.04</v>
      </c>
      <c r="C152" s="135">
        <v>21535.27</v>
      </c>
      <c r="D152" s="135">
        <v>22373.14</v>
      </c>
      <c r="E152" s="136">
        <v>6904.06</v>
      </c>
      <c r="F152" s="136">
        <v>17170.64</v>
      </c>
      <c r="G152" s="136">
        <v>14321.5</v>
      </c>
      <c r="H152" s="136" t="s">
        <v>40</v>
      </c>
    </row>
    <row r="153" spans="1:8">
      <c r="A153" s="106" t="s">
        <v>233</v>
      </c>
      <c r="B153" s="136">
        <v>1113.44</v>
      </c>
      <c r="C153" s="135">
        <v>6210.26</v>
      </c>
      <c r="D153" s="135">
        <v>949.8</v>
      </c>
      <c r="E153" s="136">
        <v>7009.54</v>
      </c>
      <c r="F153" s="136">
        <v>1203.31</v>
      </c>
      <c r="G153" s="136">
        <v>218.44</v>
      </c>
      <c r="H153" s="136" t="s">
        <v>40</v>
      </c>
    </row>
    <row r="154" spans="1:8">
      <c r="A154" s="106" t="s">
        <v>235</v>
      </c>
      <c r="B154" s="135">
        <v>0</v>
      </c>
      <c r="C154" s="136">
        <v>-13.47</v>
      </c>
      <c r="D154" s="136">
        <v>0</v>
      </c>
      <c r="E154" s="136">
        <v>0</v>
      </c>
      <c r="F154" s="136">
        <v>0</v>
      </c>
      <c r="G154" s="136">
        <v>0</v>
      </c>
      <c r="H154" s="136" t="s">
        <v>40</v>
      </c>
    </row>
    <row r="155" spans="1:8">
      <c r="A155" s="106" t="s">
        <v>238</v>
      </c>
      <c r="B155" s="136">
        <v>-22347.710000000006</v>
      </c>
      <c r="C155" s="136">
        <v>-31466.560000000005</v>
      </c>
      <c r="D155" s="135">
        <v>-36026.390000000007</v>
      </c>
      <c r="E155" s="136">
        <v>-22316.660000000003</v>
      </c>
      <c r="F155" s="136">
        <v>-26293.56</v>
      </c>
      <c r="G155" s="136">
        <v>-22800.610000000004</v>
      </c>
      <c r="H155" s="136" t="s">
        <v>40</v>
      </c>
    </row>
    <row r="156" spans="1:8">
      <c r="A156" s="106" t="s">
        <v>239</v>
      </c>
      <c r="B156" s="136">
        <v>-15.36</v>
      </c>
      <c r="C156" s="135">
        <v>-29.77</v>
      </c>
      <c r="D156" s="135">
        <v>-17.37</v>
      </c>
      <c r="E156" s="136">
        <v>-18.2</v>
      </c>
      <c r="F156" s="136">
        <v>-16.79</v>
      </c>
      <c r="G156" s="136">
        <v>-17.440000000000001</v>
      </c>
      <c r="H156" s="136" t="s">
        <v>40</v>
      </c>
    </row>
    <row r="157" spans="1:8" s="52" customFormat="1">
      <c r="A157" s="9" t="s">
        <v>918</v>
      </c>
      <c r="B157" s="105">
        <v>27885.929999999993</v>
      </c>
      <c r="C157" s="105">
        <v>34458.349999999991</v>
      </c>
      <c r="D157" s="105">
        <v>32767.67</v>
      </c>
      <c r="E157" s="144">
        <v>24666.769999999993</v>
      </c>
      <c r="F157" s="144">
        <v>29668.599999999995</v>
      </c>
      <c r="G157" s="144">
        <v>22953.89</v>
      </c>
      <c r="H157" s="144">
        <v>49249.83</v>
      </c>
    </row>
    <row r="158" spans="1:8" s="52" customFormat="1">
      <c r="A158" s="9"/>
      <c r="B158" s="105"/>
      <c r="C158" s="105"/>
      <c r="D158" s="105"/>
      <c r="E158" s="144"/>
      <c r="F158" s="144"/>
      <c r="G158" s="144"/>
      <c r="H158" s="144"/>
    </row>
    <row r="159" spans="1:8">
      <c r="A159" s="106" t="s">
        <v>345</v>
      </c>
      <c r="B159" s="135">
        <v>34322.449999999997</v>
      </c>
      <c r="C159" s="136">
        <v>6624.29</v>
      </c>
      <c r="D159" s="136">
        <v>24045.43</v>
      </c>
      <c r="E159" s="136">
        <v>8014.49</v>
      </c>
      <c r="F159" s="136">
        <v>36545.620000000003</v>
      </c>
      <c r="G159" s="136">
        <v>1815.17</v>
      </c>
      <c r="H159" s="136" t="s">
        <v>40</v>
      </c>
    </row>
    <row r="160" spans="1:8">
      <c r="A160" s="106" t="s">
        <v>346</v>
      </c>
      <c r="B160" s="136" t="s">
        <v>40</v>
      </c>
      <c r="C160" s="136" t="s">
        <v>40</v>
      </c>
      <c r="D160" s="135">
        <v>2108.6999999999998</v>
      </c>
      <c r="E160" s="135">
        <v>0</v>
      </c>
      <c r="F160" s="135">
        <v>0</v>
      </c>
      <c r="G160" s="135">
        <v>0</v>
      </c>
      <c r="H160" s="136" t="s">
        <v>40</v>
      </c>
    </row>
    <row r="161" spans="1:8">
      <c r="A161" s="106" t="s">
        <v>242</v>
      </c>
      <c r="B161" s="135">
        <v>138.62</v>
      </c>
      <c r="C161" s="135">
        <v>0</v>
      </c>
      <c r="D161" s="135">
        <v>0</v>
      </c>
      <c r="E161" s="135">
        <v>0</v>
      </c>
      <c r="F161" s="135">
        <v>0</v>
      </c>
      <c r="G161" s="135">
        <v>0</v>
      </c>
      <c r="H161" s="136" t="s">
        <v>40</v>
      </c>
    </row>
    <row r="162" spans="1:8">
      <c r="A162" s="106" t="s">
        <v>347</v>
      </c>
      <c r="B162" s="135">
        <v>0</v>
      </c>
      <c r="C162" s="136">
        <v>0</v>
      </c>
      <c r="D162" s="136">
        <v>258.39</v>
      </c>
      <c r="E162" s="136">
        <v>2037</v>
      </c>
      <c r="F162" s="136">
        <v>0</v>
      </c>
      <c r="G162" s="136">
        <v>750</v>
      </c>
      <c r="H162" s="136" t="s">
        <v>40</v>
      </c>
    </row>
    <row r="163" spans="1:8">
      <c r="A163" s="106" t="s">
        <v>244</v>
      </c>
      <c r="B163" s="136" t="s">
        <v>40</v>
      </c>
      <c r="C163" s="136" t="s">
        <v>40</v>
      </c>
      <c r="D163" s="136">
        <v>212.35</v>
      </c>
      <c r="E163" s="136">
        <v>0</v>
      </c>
      <c r="F163" s="136">
        <v>0</v>
      </c>
      <c r="G163" s="136">
        <v>0</v>
      </c>
      <c r="H163" s="136" t="s">
        <v>40</v>
      </c>
    </row>
    <row r="164" spans="1:8">
      <c r="A164" s="106" t="s">
        <v>859</v>
      </c>
      <c r="B164" s="136" t="s">
        <v>40</v>
      </c>
      <c r="C164" s="136" t="s">
        <v>40</v>
      </c>
      <c r="D164" s="136">
        <v>5000</v>
      </c>
      <c r="E164" s="136">
        <v>0</v>
      </c>
      <c r="F164" s="136">
        <v>0</v>
      </c>
      <c r="G164" s="136">
        <v>0</v>
      </c>
      <c r="H164" s="136" t="s">
        <v>40</v>
      </c>
    </row>
    <row r="165" spans="1:8">
      <c r="A165" s="106" t="s">
        <v>348</v>
      </c>
      <c r="B165" s="136">
        <v>80.69</v>
      </c>
      <c r="C165" s="136">
        <v>6.83</v>
      </c>
      <c r="D165" s="136">
        <v>0</v>
      </c>
      <c r="E165" s="136">
        <v>0</v>
      </c>
      <c r="F165" s="136">
        <v>61.29</v>
      </c>
      <c r="G165" s="136">
        <v>72.63</v>
      </c>
      <c r="H165" s="136" t="s">
        <v>40</v>
      </c>
    </row>
    <row r="166" spans="1:8">
      <c r="A166" s="106" t="s">
        <v>619</v>
      </c>
      <c r="B166" s="136">
        <v>0</v>
      </c>
      <c r="C166" s="136">
        <v>0</v>
      </c>
      <c r="D166" s="136">
        <v>0</v>
      </c>
      <c r="E166" s="136">
        <v>149.52000000000001</v>
      </c>
      <c r="F166" s="136">
        <v>0</v>
      </c>
      <c r="G166" s="136">
        <v>0</v>
      </c>
      <c r="H166" s="136" t="s">
        <v>40</v>
      </c>
    </row>
    <row r="167" spans="1:8" s="52" customFormat="1">
      <c r="A167" s="9" t="s">
        <v>919</v>
      </c>
      <c r="B167" s="144">
        <v>34541.760000000002</v>
      </c>
      <c r="C167" s="144">
        <v>6631.12</v>
      </c>
      <c r="D167" s="144">
        <v>31624.870000000003</v>
      </c>
      <c r="E167" s="144">
        <v>10201.01</v>
      </c>
      <c r="F167" s="144">
        <v>36606.910000000003</v>
      </c>
      <c r="G167" s="144">
        <v>2637.8</v>
      </c>
      <c r="H167" s="144">
        <v>35554.130000000005</v>
      </c>
    </row>
    <row r="168" spans="1:8" s="52" customFormat="1">
      <c r="A168" s="9"/>
      <c r="B168" s="144"/>
      <c r="C168" s="144"/>
      <c r="D168" s="144"/>
      <c r="E168" s="144"/>
      <c r="F168" s="144"/>
      <c r="G168" s="144"/>
      <c r="H168" s="144"/>
    </row>
    <row r="169" spans="1:8">
      <c r="A169" s="106" t="s">
        <v>436</v>
      </c>
      <c r="B169" s="136" t="s">
        <v>40</v>
      </c>
      <c r="C169" s="136" t="s">
        <v>40</v>
      </c>
      <c r="D169" s="136">
        <v>700</v>
      </c>
      <c r="E169" s="136">
        <v>0</v>
      </c>
      <c r="F169" s="136">
        <v>0</v>
      </c>
      <c r="G169" s="136">
        <v>0</v>
      </c>
      <c r="H169" s="136" t="s">
        <v>40</v>
      </c>
    </row>
    <row r="170" spans="1:8">
      <c r="A170" s="106" t="s">
        <v>349</v>
      </c>
      <c r="B170" s="136">
        <v>0</v>
      </c>
      <c r="C170" s="136">
        <v>691.5</v>
      </c>
      <c r="D170" s="136">
        <v>11563.96</v>
      </c>
      <c r="E170" s="136">
        <v>323</v>
      </c>
      <c r="F170" s="136">
        <v>149</v>
      </c>
      <c r="G170" s="136">
        <v>451</v>
      </c>
      <c r="H170" s="136" t="s">
        <v>40</v>
      </c>
    </row>
    <row r="171" spans="1:8">
      <c r="A171" s="106" t="s">
        <v>865</v>
      </c>
      <c r="B171" s="136" t="s">
        <v>40</v>
      </c>
      <c r="C171" s="136" t="s">
        <v>40</v>
      </c>
      <c r="D171" s="135">
        <v>150</v>
      </c>
      <c r="E171" s="135">
        <v>0</v>
      </c>
      <c r="F171" s="135">
        <v>0</v>
      </c>
      <c r="G171" s="135">
        <v>0</v>
      </c>
      <c r="H171" s="136" t="s">
        <v>40</v>
      </c>
    </row>
    <row r="172" spans="1:8">
      <c r="A172" s="106" t="s">
        <v>350</v>
      </c>
      <c r="B172" s="136">
        <v>0</v>
      </c>
      <c r="C172" s="136">
        <v>0</v>
      </c>
      <c r="D172" s="136">
        <v>995</v>
      </c>
      <c r="E172" s="136">
        <v>0</v>
      </c>
      <c r="F172" s="136">
        <v>0</v>
      </c>
      <c r="G172" s="136">
        <v>0</v>
      </c>
      <c r="H172" s="136" t="s">
        <v>40</v>
      </c>
    </row>
    <row r="173" spans="1:8">
      <c r="A173" s="106" t="s">
        <v>351</v>
      </c>
      <c r="B173" s="136" t="s">
        <v>40</v>
      </c>
      <c r="C173" s="136" t="s">
        <v>40</v>
      </c>
      <c r="D173" s="136" t="s">
        <v>40</v>
      </c>
      <c r="E173" s="135">
        <v>79</v>
      </c>
      <c r="F173" s="135">
        <v>0</v>
      </c>
      <c r="G173" s="135">
        <v>0</v>
      </c>
      <c r="H173" s="136" t="s">
        <v>40</v>
      </c>
    </row>
    <row r="174" spans="1:8">
      <c r="A174" s="106" t="s">
        <v>248</v>
      </c>
      <c r="B174" s="135">
        <v>7323.2</v>
      </c>
      <c r="C174" s="135">
        <v>7243.6</v>
      </c>
      <c r="D174" s="135">
        <v>14743.6</v>
      </c>
      <c r="E174" s="135">
        <v>7243.6</v>
      </c>
      <c r="F174" s="135">
        <v>7243.6</v>
      </c>
      <c r="G174" s="135">
        <v>7243.6</v>
      </c>
      <c r="H174" s="136" t="s">
        <v>40</v>
      </c>
    </row>
    <row r="175" spans="1:8">
      <c r="A175" s="106" t="s">
        <v>867</v>
      </c>
      <c r="B175" s="136" t="s">
        <v>40</v>
      </c>
      <c r="C175" s="136" t="s">
        <v>40</v>
      </c>
      <c r="D175" s="136">
        <v>100</v>
      </c>
      <c r="E175" s="136">
        <v>0</v>
      </c>
      <c r="F175" s="136">
        <v>0</v>
      </c>
      <c r="G175" s="136">
        <v>0</v>
      </c>
      <c r="H175" s="136" t="s">
        <v>40</v>
      </c>
    </row>
    <row r="176" spans="1:8" s="52" customFormat="1">
      <c r="A176" s="9" t="s">
        <v>920</v>
      </c>
      <c r="B176" s="144">
        <v>7323.2</v>
      </c>
      <c r="C176" s="144">
        <v>7935.1</v>
      </c>
      <c r="D176" s="144">
        <v>28252.559999999998</v>
      </c>
      <c r="E176" s="144">
        <v>7645.6</v>
      </c>
      <c r="F176" s="144">
        <v>7392.6</v>
      </c>
      <c r="G176" s="144">
        <v>7694.6</v>
      </c>
      <c r="H176" s="144">
        <v>18499.21</v>
      </c>
    </row>
    <row r="177" spans="1:8" s="52" customFormat="1">
      <c r="A177" s="9"/>
      <c r="B177" s="144"/>
      <c r="C177" s="144"/>
      <c r="D177" s="144"/>
      <c r="E177" s="144"/>
      <c r="F177" s="144"/>
      <c r="G177" s="144"/>
      <c r="H177" s="144"/>
    </row>
    <row r="178" spans="1:8">
      <c r="A178" s="106" t="s">
        <v>249</v>
      </c>
      <c r="B178" s="136">
        <v>398.90000000000003</v>
      </c>
      <c r="C178" s="135">
        <v>1659.95</v>
      </c>
      <c r="D178" s="135">
        <v>1402.9799999999998</v>
      </c>
      <c r="E178" s="135">
        <v>558.64</v>
      </c>
      <c r="F178" s="135">
        <v>633.63</v>
      </c>
      <c r="G178" s="135">
        <v>831.4</v>
      </c>
      <c r="H178" s="136" t="s">
        <v>40</v>
      </c>
    </row>
    <row r="179" spans="1:8">
      <c r="A179" s="106" t="s">
        <v>623</v>
      </c>
      <c r="B179" s="135">
        <v>0</v>
      </c>
      <c r="C179" s="136">
        <v>12.32</v>
      </c>
      <c r="D179" s="136">
        <v>0</v>
      </c>
      <c r="E179" s="136">
        <v>0</v>
      </c>
      <c r="F179" s="136">
        <v>0</v>
      </c>
      <c r="G179" s="136">
        <v>0</v>
      </c>
      <c r="H179" s="136" t="s">
        <v>40</v>
      </c>
    </row>
    <row r="180" spans="1:8">
      <c r="A180" s="106" t="s">
        <v>254</v>
      </c>
      <c r="B180" s="136">
        <v>0</v>
      </c>
      <c r="C180" s="136">
        <v>20.100000000000001</v>
      </c>
      <c r="D180" s="136">
        <v>0</v>
      </c>
      <c r="E180" s="136">
        <v>46.04</v>
      </c>
      <c r="F180" s="136">
        <v>0</v>
      </c>
      <c r="G180" s="136">
        <v>0</v>
      </c>
      <c r="H180" s="136" t="s">
        <v>40</v>
      </c>
    </row>
    <row r="181" spans="1:8" s="52" customFormat="1">
      <c r="A181" s="9" t="s">
        <v>921</v>
      </c>
      <c r="B181" s="144">
        <v>398.90000000000003</v>
      </c>
      <c r="C181" s="105">
        <v>1692.37</v>
      </c>
      <c r="D181" s="105">
        <v>1402.9799999999998</v>
      </c>
      <c r="E181" s="144">
        <v>604.67999999999995</v>
      </c>
      <c r="F181" s="144">
        <v>633.63</v>
      </c>
      <c r="G181" s="144">
        <v>831.4</v>
      </c>
      <c r="H181" s="144">
        <v>1647.48</v>
      </c>
    </row>
    <row r="182" spans="1:8" s="52" customFormat="1">
      <c r="A182" s="9"/>
      <c r="B182" s="144"/>
      <c r="C182" s="105"/>
      <c r="D182" s="105"/>
      <c r="E182" s="144"/>
      <c r="F182" s="144"/>
      <c r="G182" s="144"/>
      <c r="H182" s="144"/>
    </row>
    <row r="183" spans="1:8">
      <c r="A183" s="106" t="s">
        <v>256</v>
      </c>
      <c r="B183" s="136" t="s">
        <v>40</v>
      </c>
      <c r="C183" s="136" t="s">
        <v>40</v>
      </c>
      <c r="D183" s="136">
        <v>51.05</v>
      </c>
      <c r="E183" s="136">
        <v>0</v>
      </c>
      <c r="F183" s="136">
        <v>0</v>
      </c>
      <c r="G183" s="136">
        <v>0</v>
      </c>
      <c r="H183" s="136" t="s">
        <v>40</v>
      </c>
    </row>
    <row r="184" spans="1:8">
      <c r="A184" s="106" t="s">
        <v>258</v>
      </c>
      <c r="B184" s="136">
        <v>7.52</v>
      </c>
      <c r="C184" s="135">
        <v>876.47</v>
      </c>
      <c r="D184" s="135">
        <v>384.33000000000004</v>
      </c>
      <c r="E184" s="136">
        <v>1047.68</v>
      </c>
      <c r="F184" s="135">
        <v>185.97</v>
      </c>
      <c r="G184" s="135">
        <v>505</v>
      </c>
      <c r="H184" s="136" t="s">
        <v>40</v>
      </c>
    </row>
    <row r="185" spans="1:8">
      <c r="A185" s="106" t="s">
        <v>259</v>
      </c>
      <c r="B185" s="135">
        <v>0</v>
      </c>
      <c r="C185" s="136">
        <v>1.72</v>
      </c>
      <c r="D185" s="136">
        <v>294</v>
      </c>
      <c r="E185" s="136">
        <v>0</v>
      </c>
      <c r="F185" s="136">
        <v>0</v>
      </c>
      <c r="G185" s="136">
        <v>0</v>
      </c>
      <c r="H185" s="136" t="s">
        <v>40</v>
      </c>
    </row>
    <row r="186" spans="1:8">
      <c r="A186" s="106" t="s">
        <v>261</v>
      </c>
      <c r="B186" s="136">
        <v>8452.82</v>
      </c>
      <c r="C186" s="136">
        <v>8729.7400000000016</v>
      </c>
      <c r="D186" s="136">
        <v>6644.3799999999992</v>
      </c>
      <c r="E186" s="136">
        <v>9874.2100000000009</v>
      </c>
      <c r="F186" s="136">
        <v>6228.5</v>
      </c>
      <c r="G186" s="135">
        <v>8210.52</v>
      </c>
      <c r="H186" s="136" t="s">
        <v>40</v>
      </c>
    </row>
    <row r="187" spans="1:8">
      <c r="A187" s="106" t="s">
        <v>265</v>
      </c>
      <c r="B187" s="136" t="s">
        <v>40</v>
      </c>
      <c r="C187" s="136" t="s">
        <v>40</v>
      </c>
      <c r="D187" s="136">
        <v>9.83</v>
      </c>
      <c r="E187" s="136">
        <v>0</v>
      </c>
      <c r="F187" s="136">
        <v>0</v>
      </c>
      <c r="G187" s="136">
        <v>0</v>
      </c>
      <c r="H187" s="136" t="s">
        <v>40</v>
      </c>
    </row>
    <row r="188" spans="1:8">
      <c r="A188" s="106" t="s">
        <v>266</v>
      </c>
      <c r="B188" s="136">
        <v>0</v>
      </c>
      <c r="C188" s="136">
        <v>163.68</v>
      </c>
      <c r="D188" s="136">
        <v>677.7</v>
      </c>
      <c r="E188" s="136">
        <v>0</v>
      </c>
      <c r="F188" s="136">
        <v>927.13</v>
      </c>
      <c r="G188" s="136">
        <v>68.92</v>
      </c>
      <c r="H188" s="136" t="s">
        <v>40</v>
      </c>
    </row>
    <row r="189" spans="1:8">
      <c r="A189" s="106" t="s">
        <v>268</v>
      </c>
      <c r="B189" s="136">
        <v>0</v>
      </c>
      <c r="C189" s="135">
        <v>77</v>
      </c>
      <c r="D189" s="135">
        <v>0</v>
      </c>
      <c r="E189" s="135">
        <v>0</v>
      </c>
      <c r="F189" s="135">
        <v>0</v>
      </c>
      <c r="G189" s="135">
        <v>0</v>
      </c>
      <c r="H189" s="136" t="s">
        <v>40</v>
      </c>
    </row>
    <row r="190" spans="1:8">
      <c r="A190" s="106" t="s">
        <v>390</v>
      </c>
      <c r="B190" s="136" t="s">
        <v>40</v>
      </c>
      <c r="C190" s="136" t="s">
        <v>40</v>
      </c>
      <c r="D190" s="135">
        <v>64</v>
      </c>
      <c r="E190" s="135">
        <v>0</v>
      </c>
      <c r="F190" s="135">
        <v>0</v>
      </c>
      <c r="G190" s="135">
        <v>0</v>
      </c>
      <c r="H190" s="136" t="s">
        <v>40</v>
      </c>
    </row>
    <row r="191" spans="1:8">
      <c r="A191" s="106" t="s">
        <v>270</v>
      </c>
      <c r="B191" s="135">
        <v>7844.74</v>
      </c>
      <c r="C191" s="136">
        <v>10062.59</v>
      </c>
      <c r="D191" s="136">
        <v>10589.960000000001</v>
      </c>
      <c r="E191" s="136">
        <v>9774.6099999999988</v>
      </c>
      <c r="F191" s="136">
        <v>20735.14</v>
      </c>
      <c r="G191" s="136">
        <v>12147.080000000002</v>
      </c>
      <c r="H191" s="136" t="s">
        <v>40</v>
      </c>
    </row>
    <row r="192" spans="1:8">
      <c r="A192" s="106" t="s">
        <v>274</v>
      </c>
      <c r="B192" s="136">
        <v>0</v>
      </c>
      <c r="C192" s="135">
        <v>0</v>
      </c>
      <c r="D192" s="135">
        <v>216.39</v>
      </c>
      <c r="E192" s="136">
        <v>178.25</v>
      </c>
      <c r="F192" s="136">
        <v>187.46</v>
      </c>
      <c r="G192" s="136">
        <v>0</v>
      </c>
      <c r="H192" s="136" t="s">
        <v>40</v>
      </c>
    </row>
    <row r="193" spans="1:8">
      <c r="A193" s="106" t="s">
        <v>276</v>
      </c>
      <c r="B193" s="135">
        <v>88.66</v>
      </c>
      <c r="C193" s="136">
        <v>2009.99</v>
      </c>
      <c r="D193" s="136">
        <v>427.81</v>
      </c>
      <c r="E193" s="136">
        <v>5223.83</v>
      </c>
      <c r="F193" s="136">
        <v>458.75</v>
      </c>
      <c r="G193" s="136">
        <v>1531.47</v>
      </c>
      <c r="H193" s="136" t="s">
        <v>40</v>
      </c>
    </row>
    <row r="194" spans="1:8">
      <c r="A194" s="106" t="s">
        <v>269</v>
      </c>
      <c r="B194" s="136">
        <v>0</v>
      </c>
      <c r="C194" s="135">
        <v>557.70000000000005</v>
      </c>
      <c r="D194" s="135">
        <v>0</v>
      </c>
      <c r="E194" s="136">
        <v>0</v>
      </c>
      <c r="F194" s="136">
        <v>0</v>
      </c>
      <c r="G194" s="136">
        <v>0</v>
      </c>
      <c r="H194" s="136" t="s">
        <v>40</v>
      </c>
    </row>
    <row r="195" spans="1:8">
      <c r="A195" s="106" t="s">
        <v>278</v>
      </c>
      <c r="B195" s="135">
        <v>0</v>
      </c>
      <c r="C195" s="136">
        <v>1067.44</v>
      </c>
      <c r="D195" s="136">
        <v>113.36</v>
      </c>
      <c r="E195" s="136">
        <v>1635.02</v>
      </c>
      <c r="F195" s="136">
        <v>146.38</v>
      </c>
      <c r="G195" s="136">
        <v>312.58999999999997</v>
      </c>
      <c r="H195" s="136" t="s">
        <v>40</v>
      </c>
    </row>
    <row r="196" spans="1:8">
      <c r="A196" s="106" t="s">
        <v>281</v>
      </c>
      <c r="B196" s="136">
        <v>9682.5499999999993</v>
      </c>
      <c r="C196" s="135">
        <v>9972.6899999999987</v>
      </c>
      <c r="D196" s="135">
        <v>9769.43</v>
      </c>
      <c r="E196" s="136">
        <v>13687.409999999998</v>
      </c>
      <c r="F196" s="136">
        <v>10501.16</v>
      </c>
      <c r="G196" s="136">
        <v>13305.63</v>
      </c>
      <c r="H196" s="136" t="s">
        <v>40</v>
      </c>
    </row>
    <row r="197" spans="1:8">
      <c r="A197" s="106" t="s">
        <v>353</v>
      </c>
      <c r="B197" s="135">
        <v>0</v>
      </c>
      <c r="C197" s="136">
        <v>0</v>
      </c>
      <c r="D197" s="136">
        <v>493.88</v>
      </c>
      <c r="E197" s="136">
        <v>0</v>
      </c>
      <c r="F197" s="136">
        <v>0</v>
      </c>
      <c r="G197" s="136">
        <v>0</v>
      </c>
      <c r="H197" s="136" t="s">
        <v>40</v>
      </c>
    </row>
    <row r="198" spans="1:8">
      <c r="A198" s="106" t="s">
        <v>354</v>
      </c>
      <c r="B198" s="136" t="s">
        <v>40</v>
      </c>
      <c r="C198" s="136" t="s">
        <v>40</v>
      </c>
      <c r="D198" s="136">
        <v>174.7</v>
      </c>
      <c r="E198" s="136">
        <v>370.89</v>
      </c>
      <c r="F198" s="136">
        <v>0</v>
      </c>
      <c r="G198" s="136">
        <v>0</v>
      </c>
      <c r="H198" s="136" t="s">
        <v>40</v>
      </c>
    </row>
    <row r="199" spans="1:8">
      <c r="A199" s="106" t="s">
        <v>286</v>
      </c>
      <c r="B199" s="136">
        <v>103.47999999999999</v>
      </c>
      <c r="C199" s="136">
        <v>0</v>
      </c>
      <c r="D199" s="136">
        <v>21</v>
      </c>
      <c r="E199" s="136">
        <v>424.96</v>
      </c>
      <c r="F199" s="136">
        <v>100</v>
      </c>
      <c r="G199" s="136">
        <v>20662.96</v>
      </c>
      <c r="H199" s="136" t="s">
        <v>40</v>
      </c>
    </row>
    <row r="200" spans="1:8" s="52" customFormat="1">
      <c r="A200" s="9" t="s">
        <v>922</v>
      </c>
      <c r="B200" s="144">
        <v>26179.769999999997</v>
      </c>
      <c r="C200" s="105">
        <v>33519.019999999997</v>
      </c>
      <c r="D200" s="105">
        <v>29931.82</v>
      </c>
      <c r="E200" s="144">
        <v>42216.86</v>
      </c>
      <c r="F200" s="144">
        <v>39470.49</v>
      </c>
      <c r="G200" s="144">
        <v>56744.17</v>
      </c>
      <c r="H200" s="144">
        <v>54323.72</v>
      </c>
    </row>
    <row r="201" spans="1:8" s="52" customFormat="1">
      <c r="A201" s="9"/>
      <c r="B201" s="144"/>
      <c r="C201" s="105"/>
      <c r="D201" s="105"/>
      <c r="E201" s="144"/>
      <c r="F201" s="144"/>
      <c r="G201" s="144"/>
      <c r="H201" s="144"/>
    </row>
    <row r="202" spans="1:8">
      <c r="A202" s="106" t="s">
        <v>288</v>
      </c>
      <c r="B202" s="135">
        <v>1025</v>
      </c>
      <c r="C202" s="136">
        <v>520</v>
      </c>
      <c r="D202" s="136">
        <v>0</v>
      </c>
      <c r="E202" s="136">
        <v>2288</v>
      </c>
      <c r="F202" s="136">
        <v>0</v>
      </c>
      <c r="G202" s="136">
        <v>490</v>
      </c>
      <c r="H202" s="136" t="s">
        <v>40</v>
      </c>
    </row>
    <row r="203" spans="1:8">
      <c r="A203" s="106" t="s">
        <v>875</v>
      </c>
      <c r="B203" s="136" t="s">
        <v>40</v>
      </c>
      <c r="C203" s="135">
        <v>60</v>
      </c>
      <c r="D203" s="135">
        <v>0</v>
      </c>
      <c r="E203" s="136">
        <v>0</v>
      </c>
      <c r="F203" s="136">
        <v>0</v>
      </c>
      <c r="G203" s="136">
        <v>0</v>
      </c>
      <c r="H203" s="136" t="s">
        <v>40</v>
      </c>
    </row>
    <row r="204" spans="1:8">
      <c r="A204" s="106" t="s">
        <v>289</v>
      </c>
      <c r="B204" s="135">
        <v>250</v>
      </c>
      <c r="C204" s="136">
        <v>773.62</v>
      </c>
      <c r="D204" s="136">
        <v>565.68000000000006</v>
      </c>
      <c r="E204" s="136">
        <v>85.73</v>
      </c>
      <c r="F204" s="136">
        <v>2790</v>
      </c>
      <c r="G204" s="136">
        <v>750</v>
      </c>
      <c r="H204" s="136" t="s">
        <v>40</v>
      </c>
    </row>
    <row r="205" spans="1:8">
      <c r="A205" s="106" t="s">
        <v>290</v>
      </c>
      <c r="B205" s="136" t="s">
        <v>40</v>
      </c>
      <c r="C205" s="136" t="s">
        <v>40</v>
      </c>
      <c r="D205" s="136">
        <v>1088.01</v>
      </c>
      <c r="E205" s="136">
        <v>0</v>
      </c>
      <c r="F205" s="136">
        <v>0</v>
      </c>
      <c r="G205" s="136">
        <v>0</v>
      </c>
      <c r="H205" s="136" t="s">
        <v>40</v>
      </c>
    </row>
    <row r="206" spans="1:8">
      <c r="A206" s="106" t="s">
        <v>444</v>
      </c>
      <c r="B206" s="136" t="s">
        <v>40</v>
      </c>
      <c r="C206" s="136" t="s">
        <v>40</v>
      </c>
      <c r="D206" s="136">
        <v>520</v>
      </c>
      <c r="E206" s="136">
        <v>0</v>
      </c>
      <c r="F206" s="136">
        <v>0</v>
      </c>
      <c r="G206" s="136">
        <v>0</v>
      </c>
      <c r="H206" s="136" t="s">
        <v>40</v>
      </c>
    </row>
    <row r="207" spans="1:8">
      <c r="A207" s="106" t="s">
        <v>879</v>
      </c>
      <c r="B207" s="136">
        <v>245</v>
      </c>
      <c r="C207" s="135">
        <v>0</v>
      </c>
      <c r="D207" s="135">
        <v>0</v>
      </c>
      <c r="E207" s="136">
        <v>0</v>
      </c>
      <c r="F207" s="136">
        <v>0</v>
      </c>
      <c r="G207" s="136">
        <v>0</v>
      </c>
      <c r="H207" s="136" t="s">
        <v>40</v>
      </c>
    </row>
    <row r="208" spans="1:8">
      <c r="A208" s="106" t="s">
        <v>292</v>
      </c>
      <c r="B208" s="135">
        <v>0</v>
      </c>
      <c r="C208" s="135">
        <v>3117.84</v>
      </c>
      <c r="D208" s="135">
        <v>3820.3</v>
      </c>
      <c r="E208" s="136">
        <v>1619.36</v>
      </c>
      <c r="F208" s="136">
        <v>4142.3</v>
      </c>
      <c r="G208" s="136">
        <v>0</v>
      </c>
      <c r="H208" s="136" t="s">
        <v>40</v>
      </c>
    </row>
    <row r="209" spans="1:8">
      <c r="A209" s="163" t="s">
        <v>810</v>
      </c>
      <c r="B209" s="135">
        <v>0</v>
      </c>
      <c r="C209" s="135">
        <v>0</v>
      </c>
      <c r="D209" s="135">
        <v>0</v>
      </c>
      <c r="E209" s="136">
        <v>0</v>
      </c>
      <c r="F209" s="136">
        <v>0</v>
      </c>
      <c r="G209" s="136">
        <v>610</v>
      </c>
      <c r="H209" s="169" t="s">
        <v>40</v>
      </c>
    </row>
    <row r="210" spans="1:8">
      <c r="A210" s="163" t="s">
        <v>882</v>
      </c>
      <c r="B210" s="135">
        <v>0</v>
      </c>
      <c r="C210" s="135">
        <v>0</v>
      </c>
      <c r="D210" s="135">
        <v>0</v>
      </c>
      <c r="E210" s="136">
        <v>0</v>
      </c>
      <c r="F210" s="136">
        <v>0</v>
      </c>
      <c r="G210" s="136">
        <v>15</v>
      </c>
      <c r="H210" s="169" t="s">
        <v>40</v>
      </c>
    </row>
    <row r="211" spans="1:8" s="52" customFormat="1">
      <c r="A211" s="9" t="s">
        <v>923</v>
      </c>
      <c r="B211" s="105">
        <v>1520</v>
      </c>
      <c r="C211" s="144">
        <v>4471.46</v>
      </c>
      <c r="D211" s="144">
        <v>5993.99</v>
      </c>
      <c r="E211" s="144">
        <v>3993.09</v>
      </c>
      <c r="F211" s="144">
        <v>6932.3</v>
      </c>
      <c r="G211" s="226">
        <v>1865</v>
      </c>
      <c r="H211" s="144">
        <v>14017.95</v>
      </c>
    </row>
    <row r="212" spans="1:8" s="52" customFormat="1">
      <c r="A212" s="9"/>
      <c r="B212" s="105"/>
      <c r="C212" s="144"/>
      <c r="D212" s="144"/>
      <c r="E212" s="144"/>
      <c r="F212" s="144"/>
      <c r="G212" s="144"/>
      <c r="H212" s="144"/>
    </row>
    <row r="213" spans="1:8">
      <c r="A213" s="106" t="s">
        <v>299</v>
      </c>
      <c r="B213" s="136">
        <v>5229.38</v>
      </c>
      <c r="C213" s="136">
        <v>2831.75</v>
      </c>
      <c r="D213" s="136">
        <v>11327.11</v>
      </c>
      <c r="E213" s="136">
        <v>3501.13</v>
      </c>
      <c r="F213" s="136">
        <v>2012.5</v>
      </c>
      <c r="G213" s="136">
        <v>486.54</v>
      </c>
      <c r="H213" s="136" t="s">
        <v>40</v>
      </c>
    </row>
    <row r="214" spans="1:8">
      <c r="A214" s="106" t="s">
        <v>300</v>
      </c>
      <c r="B214" s="136" t="s">
        <v>40</v>
      </c>
      <c r="C214" s="136">
        <v>333.22</v>
      </c>
      <c r="D214" s="136">
        <v>-333.22</v>
      </c>
      <c r="E214" s="136">
        <v>616</v>
      </c>
      <c r="F214" s="136">
        <v>0</v>
      </c>
      <c r="G214" s="136">
        <v>0</v>
      </c>
      <c r="H214" s="136" t="s">
        <v>40</v>
      </c>
    </row>
    <row r="215" spans="1:8">
      <c r="A215" s="106" t="s">
        <v>632</v>
      </c>
      <c r="B215" s="136" t="s">
        <v>40</v>
      </c>
      <c r="C215" s="136" t="s">
        <v>40</v>
      </c>
      <c r="D215" s="136" t="s">
        <v>40</v>
      </c>
      <c r="E215" s="136">
        <v>3575</v>
      </c>
      <c r="F215" s="136">
        <v>0</v>
      </c>
      <c r="G215" s="136">
        <v>0</v>
      </c>
      <c r="H215" s="136" t="s">
        <v>40</v>
      </c>
    </row>
    <row r="216" spans="1:8">
      <c r="A216" s="106" t="s">
        <v>678</v>
      </c>
      <c r="B216" s="136" t="s">
        <v>40</v>
      </c>
      <c r="C216" s="136" t="s">
        <v>40</v>
      </c>
      <c r="D216" s="135">
        <v>99.12</v>
      </c>
      <c r="E216" s="136">
        <v>0</v>
      </c>
      <c r="F216" s="136">
        <v>0</v>
      </c>
      <c r="G216" s="136">
        <v>0</v>
      </c>
      <c r="H216" s="136" t="s">
        <v>40</v>
      </c>
    </row>
    <row r="217" spans="1:8">
      <c r="A217" s="106" t="s">
        <v>396</v>
      </c>
      <c r="B217" s="135">
        <v>0</v>
      </c>
      <c r="C217" s="136">
        <v>0</v>
      </c>
      <c r="D217" s="136">
        <v>0</v>
      </c>
      <c r="E217" s="136">
        <v>0</v>
      </c>
      <c r="F217" s="136">
        <v>2250</v>
      </c>
      <c r="G217" s="136">
        <v>0</v>
      </c>
      <c r="H217" s="136" t="s">
        <v>40</v>
      </c>
    </row>
    <row r="218" spans="1:8">
      <c r="A218" s="106" t="s">
        <v>355</v>
      </c>
      <c r="B218" s="136">
        <v>887.5</v>
      </c>
      <c r="C218" s="136">
        <v>166.21</v>
      </c>
      <c r="D218" s="136">
        <v>1561.3</v>
      </c>
      <c r="E218" s="136">
        <v>2766.39</v>
      </c>
      <c r="F218" s="136">
        <v>0</v>
      </c>
      <c r="G218" s="136">
        <v>1604.5</v>
      </c>
      <c r="H218" s="136" t="s">
        <v>40</v>
      </c>
    </row>
    <row r="219" spans="1:8">
      <c r="A219" s="106" t="s">
        <v>302</v>
      </c>
      <c r="B219" s="136">
        <v>102591.25</v>
      </c>
      <c r="C219" s="135">
        <v>95876.21</v>
      </c>
      <c r="D219" s="135">
        <v>89875.35</v>
      </c>
      <c r="E219" s="136">
        <v>94503.5</v>
      </c>
      <c r="F219" s="136">
        <v>77408.430000000008</v>
      </c>
      <c r="G219" s="136">
        <v>81837.16</v>
      </c>
      <c r="H219" s="136" t="s">
        <v>40</v>
      </c>
    </row>
    <row r="220" spans="1:8">
      <c r="A220" s="106" t="s">
        <v>356</v>
      </c>
      <c r="B220" s="136">
        <v>145914.54999999999</v>
      </c>
      <c r="C220" s="136">
        <v>154070.18</v>
      </c>
      <c r="D220" s="136">
        <v>132809.79999999999</v>
      </c>
      <c r="E220" s="136">
        <v>131541.10999999999</v>
      </c>
      <c r="F220" s="136">
        <v>131877.13</v>
      </c>
      <c r="G220" s="136">
        <v>127011.4</v>
      </c>
      <c r="H220" s="136" t="s">
        <v>40</v>
      </c>
    </row>
    <row r="221" spans="1:8">
      <c r="A221" s="106" t="s">
        <v>303</v>
      </c>
      <c r="B221" s="136">
        <v>21679.74</v>
      </c>
      <c r="C221" s="135">
        <v>12088.21</v>
      </c>
      <c r="D221" s="135">
        <v>14292.47</v>
      </c>
      <c r="E221" s="136">
        <v>7069.24</v>
      </c>
      <c r="F221" s="136">
        <v>0</v>
      </c>
      <c r="G221" s="136">
        <v>15104.81</v>
      </c>
      <c r="H221" s="136" t="s">
        <v>40</v>
      </c>
    </row>
    <row r="222" spans="1:8" s="52" customFormat="1">
      <c r="A222" s="9" t="s">
        <v>924</v>
      </c>
      <c r="B222" s="105">
        <v>276302.42</v>
      </c>
      <c r="C222" s="144">
        <v>265365.78000000003</v>
      </c>
      <c r="D222" s="144">
        <v>249631.93</v>
      </c>
      <c r="E222" s="144">
        <v>243572.37</v>
      </c>
      <c r="F222" s="144">
        <v>213548.06</v>
      </c>
      <c r="G222" s="144">
        <v>226044.40999999997</v>
      </c>
      <c r="H222" s="144">
        <v>322234.28999999998</v>
      </c>
    </row>
    <row r="223" spans="1:8" s="52" customFormat="1">
      <c r="A223" s="9"/>
      <c r="B223" s="105"/>
      <c r="C223" s="144"/>
      <c r="D223" s="144"/>
      <c r="E223" s="144"/>
      <c r="F223" s="144"/>
      <c r="G223" s="144"/>
      <c r="H223" s="144"/>
    </row>
    <row r="224" spans="1:8">
      <c r="A224" s="106" t="s">
        <v>357</v>
      </c>
      <c r="B224" s="136">
        <v>-4567.08</v>
      </c>
      <c r="C224" s="135">
        <v>-4656.62</v>
      </c>
      <c r="D224" s="135">
        <v>-5150.38</v>
      </c>
      <c r="E224" s="136">
        <v>-4164.2</v>
      </c>
      <c r="F224" s="136">
        <v>-4788.71</v>
      </c>
      <c r="G224" s="136">
        <v>-3965.03</v>
      </c>
      <c r="H224" s="136" t="s">
        <v>40</v>
      </c>
    </row>
    <row r="225" spans="1:8">
      <c r="A225" s="106" t="s">
        <v>312</v>
      </c>
      <c r="B225" s="135">
        <v>539.95000000000005</v>
      </c>
      <c r="C225" s="135">
        <v>635.21</v>
      </c>
      <c r="D225" s="135">
        <v>-19.47</v>
      </c>
      <c r="E225" s="136">
        <v>26.75</v>
      </c>
      <c r="F225" s="136">
        <v>-35.929999999999993</v>
      </c>
      <c r="G225" s="136">
        <v>678.4</v>
      </c>
      <c r="H225" s="136" t="s">
        <v>40</v>
      </c>
    </row>
    <row r="226" spans="1:8">
      <c r="A226" s="106" t="s">
        <v>313</v>
      </c>
      <c r="B226" s="135">
        <v>603.52</v>
      </c>
      <c r="C226" s="136">
        <v>3925.36</v>
      </c>
      <c r="D226" s="136">
        <v>-3975.57</v>
      </c>
      <c r="E226" s="136">
        <v>-2227.39</v>
      </c>
      <c r="F226" s="136">
        <v>1262.21</v>
      </c>
      <c r="G226" s="136">
        <v>2235.7199999999998</v>
      </c>
      <c r="H226" s="136" t="s">
        <v>40</v>
      </c>
    </row>
    <row r="227" spans="1:8">
      <c r="A227" s="163" t="s">
        <v>306</v>
      </c>
      <c r="B227" s="135">
        <v>0</v>
      </c>
      <c r="C227" s="136">
        <v>0</v>
      </c>
      <c r="D227" s="136">
        <v>0</v>
      </c>
      <c r="E227" s="136">
        <v>0</v>
      </c>
      <c r="F227" s="136">
        <v>0</v>
      </c>
      <c r="G227" s="136">
        <v>-1.04</v>
      </c>
      <c r="H227" s="169" t="s">
        <v>40</v>
      </c>
    </row>
    <row r="228" spans="1:8" s="52" customFormat="1">
      <c r="A228" s="9" t="s">
        <v>925</v>
      </c>
      <c r="B228" s="144">
        <v>-3423.6099999999997</v>
      </c>
      <c r="C228" s="105">
        <v>-96.050000000000182</v>
      </c>
      <c r="D228" s="105">
        <v>-9145.42</v>
      </c>
      <c r="E228" s="144">
        <v>-6364.84</v>
      </c>
      <c r="F228" s="144">
        <v>-3562.4300000000003</v>
      </c>
      <c r="G228" s="144">
        <v>-1051.9500000000003</v>
      </c>
      <c r="H228" s="144">
        <v>-246</v>
      </c>
    </row>
    <row r="229" spans="1:8" s="52" customFormat="1">
      <c r="A229" s="9"/>
      <c r="B229" s="144"/>
      <c r="C229" s="105"/>
      <c r="D229" s="105"/>
      <c r="E229" s="144"/>
      <c r="F229" s="144"/>
      <c r="G229" s="144"/>
      <c r="H229" s="144"/>
    </row>
    <row r="230" spans="1:8" s="52" customFormat="1">
      <c r="A230" s="9" t="s">
        <v>926</v>
      </c>
      <c r="B230" s="105">
        <v>755677.72000000009</v>
      </c>
      <c r="C230" s="105">
        <v>785580.10000000009</v>
      </c>
      <c r="D230" s="105">
        <v>919770.80999999994</v>
      </c>
      <c r="E230" s="144">
        <v>721490.01</v>
      </c>
      <c r="F230" s="144">
        <v>1326376.6600000001</v>
      </c>
      <c r="G230" s="144">
        <v>697810.14999999991</v>
      </c>
      <c r="H230" s="144" t="s">
        <v>40</v>
      </c>
    </row>
    <row r="231" spans="1:8">
      <c r="A231" s="106"/>
      <c r="B231" s="135"/>
      <c r="C231" s="136"/>
      <c r="D231" s="136"/>
      <c r="E231" s="136"/>
      <c r="F231" s="136"/>
      <c r="G231" s="136"/>
      <c r="H231" s="136"/>
    </row>
    <row r="232" spans="1:8">
      <c r="A232" s="106"/>
      <c r="B232" s="136"/>
      <c r="C232" s="136"/>
      <c r="D232" s="136"/>
      <c r="E232" s="136"/>
      <c r="F232" s="136"/>
      <c r="G232" s="136"/>
      <c r="H232" s="136"/>
    </row>
    <row r="233" spans="1:8">
      <c r="A233" s="106"/>
      <c r="B233" s="136"/>
      <c r="C233" s="135"/>
      <c r="D233" s="135"/>
      <c r="E233" s="136"/>
      <c r="F233" s="136"/>
      <c r="G233" s="136"/>
      <c r="H233" s="136"/>
    </row>
    <row r="234" spans="1:8">
      <c r="A234" s="106"/>
      <c r="B234" s="135"/>
      <c r="C234" s="135"/>
      <c r="D234" s="135"/>
      <c r="E234" s="136"/>
      <c r="F234" s="136"/>
      <c r="G234" s="136"/>
      <c r="H234" s="136"/>
    </row>
    <row r="235" spans="1:8">
      <c r="A235" s="106"/>
      <c r="B235" s="135"/>
      <c r="C235" s="135"/>
      <c r="D235" s="135"/>
      <c r="E235" s="136"/>
      <c r="F235" s="136"/>
      <c r="G235" s="136"/>
      <c r="H235" s="136"/>
    </row>
    <row r="236" spans="1:8">
      <c r="A236" s="106"/>
      <c r="B236" s="135"/>
      <c r="C236" s="136"/>
      <c r="D236" s="136"/>
      <c r="E236" s="136"/>
      <c r="F236" s="136"/>
      <c r="G236" s="136"/>
      <c r="H236" s="136"/>
    </row>
    <row r="237" spans="1:8">
      <c r="A237" s="106"/>
      <c r="B237" s="136"/>
      <c r="C237" s="135"/>
      <c r="D237" s="135"/>
      <c r="E237" s="136"/>
      <c r="F237" s="136"/>
      <c r="G237" s="136"/>
      <c r="H237" s="136"/>
    </row>
    <row r="238" spans="1:8">
      <c r="A238" s="106"/>
      <c r="B238" s="136"/>
      <c r="C238" s="136"/>
      <c r="D238" s="136"/>
      <c r="E238" s="136"/>
      <c r="F238" s="136"/>
      <c r="G238" s="136"/>
      <c r="H238" s="136"/>
    </row>
    <row r="239" spans="1:8">
      <c r="A239" s="106"/>
      <c r="B239" s="136"/>
      <c r="C239" s="135"/>
      <c r="D239" s="135"/>
      <c r="E239" s="136"/>
      <c r="F239" s="136"/>
      <c r="G239" s="136"/>
      <c r="H239" s="136"/>
    </row>
    <row r="240" spans="1:8">
      <c r="A240" s="106"/>
      <c r="B240" s="135"/>
      <c r="C240" s="136"/>
      <c r="D240" s="136"/>
      <c r="E240" s="136"/>
      <c r="F240" s="136"/>
      <c r="G240" s="136"/>
      <c r="H240" s="136"/>
    </row>
    <row r="241" spans="1:8">
      <c r="A241" s="106"/>
      <c r="B241" s="136"/>
      <c r="C241" s="135"/>
      <c r="D241" s="135"/>
      <c r="E241" s="136"/>
      <c r="F241" s="135"/>
      <c r="G241" s="135"/>
      <c r="H241" s="135"/>
    </row>
    <row r="242" spans="1:8">
      <c r="A242" s="106"/>
      <c r="B242" s="135"/>
      <c r="C242" s="136"/>
      <c r="D242" s="136"/>
      <c r="E242" s="136"/>
      <c r="F242" s="136"/>
      <c r="G242" s="136"/>
      <c r="H242" s="136"/>
    </row>
    <row r="243" spans="1:8">
      <c r="A243" s="106"/>
      <c r="B243" s="136"/>
      <c r="C243" s="136"/>
      <c r="D243" s="136"/>
      <c r="E243" s="136"/>
      <c r="F243" s="136"/>
      <c r="G243" s="136"/>
      <c r="H243" s="136"/>
    </row>
    <row r="244" spans="1:8">
      <c r="A244" s="106"/>
      <c r="B244" s="136"/>
      <c r="C244" s="136"/>
      <c r="D244" s="136"/>
      <c r="E244" s="136"/>
      <c r="F244" s="136"/>
      <c r="G244" s="136"/>
      <c r="H244" s="136"/>
    </row>
    <row r="245" spans="1:8">
      <c r="A245" s="106"/>
      <c r="B245" s="136"/>
      <c r="C245" s="135"/>
      <c r="D245" s="135"/>
      <c r="E245" s="135"/>
      <c r="F245" s="135"/>
      <c r="G245" s="135"/>
      <c r="H245" s="135"/>
    </row>
    <row r="246" spans="1:8">
      <c r="A246" s="106"/>
      <c r="B246" s="135"/>
      <c r="C246" s="135"/>
      <c r="D246" s="135"/>
      <c r="E246" s="135"/>
      <c r="F246" s="135"/>
      <c r="G246" s="135"/>
      <c r="H246" s="135"/>
    </row>
    <row r="247" spans="1:8">
      <c r="A247" s="106"/>
      <c r="B247" s="135"/>
      <c r="C247" s="135"/>
      <c r="D247" s="135"/>
      <c r="E247" s="136"/>
      <c r="F247" s="136"/>
      <c r="G247" s="136"/>
      <c r="H247" s="136"/>
    </row>
    <row r="248" spans="1:8">
      <c r="A248" s="106"/>
      <c r="B248" s="135"/>
      <c r="C248" s="136"/>
      <c r="D248" s="136"/>
      <c r="E248" s="136"/>
      <c r="F248" s="136"/>
      <c r="G248" s="136"/>
      <c r="H248" s="136"/>
    </row>
    <row r="249" spans="1:8">
      <c r="A249" s="106"/>
      <c r="B249" s="136"/>
      <c r="C249" s="135"/>
      <c r="D249" s="135"/>
      <c r="E249" s="136"/>
      <c r="F249" s="136"/>
      <c r="G249" s="136"/>
      <c r="H249" s="135"/>
    </row>
    <row r="250" spans="1:8">
      <c r="A250" s="106"/>
      <c r="B250" s="135"/>
      <c r="C250" s="136"/>
      <c r="D250" s="136"/>
      <c r="E250" s="136"/>
      <c r="F250" s="136"/>
      <c r="G250" s="136"/>
      <c r="H250" s="136"/>
    </row>
    <row r="251" spans="1:8">
      <c r="A251" s="106"/>
      <c r="B251" s="136"/>
      <c r="C251" s="135"/>
      <c r="D251" s="135"/>
      <c r="E251" s="136"/>
      <c r="F251" s="136"/>
      <c r="G251" s="136"/>
      <c r="H251" s="135"/>
    </row>
    <row r="252" spans="1:8">
      <c r="A252" s="106"/>
      <c r="B252" s="135"/>
      <c r="C252" s="135"/>
      <c r="D252" s="135"/>
      <c r="E252" s="136"/>
      <c r="F252" s="136"/>
      <c r="G252" s="136"/>
      <c r="H252" s="136"/>
    </row>
    <row r="253" spans="1:8">
      <c r="A253" s="106"/>
      <c r="B253" s="135"/>
      <c r="C253" s="136"/>
      <c r="D253" s="136"/>
      <c r="E253" s="136"/>
      <c r="F253" s="136"/>
      <c r="G253" s="136"/>
      <c r="H253" s="136"/>
    </row>
    <row r="254" spans="1:8">
      <c r="A254" s="106"/>
      <c r="B254" s="136"/>
      <c r="C254" s="136"/>
      <c r="D254" s="136"/>
      <c r="E254" s="136"/>
      <c r="F254" s="136"/>
      <c r="G254" s="136"/>
      <c r="H254" s="136"/>
    </row>
    <row r="255" spans="1:8">
      <c r="A255" s="106"/>
      <c r="B255" s="136"/>
      <c r="C255" s="135"/>
      <c r="D255" s="135"/>
      <c r="E255" s="135"/>
      <c r="F255" s="135"/>
      <c r="G255" s="135"/>
      <c r="H255" s="135"/>
    </row>
    <row r="256" spans="1:8">
      <c r="A256" s="106"/>
      <c r="B256" s="135"/>
      <c r="C256" s="135"/>
      <c r="D256" s="135"/>
      <c r="E256" s="135"/>
      <c r="F256" s="135"/>
      <c r="G256" s="135"/>
      <c r="H256" s="135"/>
    </row>
    <row r="257" spans="1:8">
      <c r="A257" s="106"/>
      <c r="B257" s="135"/>
      <c r="C257" s="136"/>
      <c r="D257" s="136"/>
      <c r="E257" s="136"/>
      <c r="F257" s="136"/>
      <c r="G257" s="136"/>
      <c r="H257" s="136"/>
    </row>
    <row r="258" spans="1:8">
      <c r="A258" s="106"/>
      <c r="B258" s="136"/>
      <c r="C258" s="136"/>
      <c r="D258" s="136"/>
      <c r="E258" s="136"/>
      <c r="F258" s="136"/>
      <c r="G258" s="136"/>
      <c r="H258" s="136"/>
    </row>
    <row r="259" spans="1:8">
      <c r="A259" s="106"/>
      <c r="B259" s="136"/>
      <c r="C259" s="136"/>
      <c r="D259" s="136"/>
      <c r="E259" s="136"/>
      <c r="F259" s="136"/>
      <c r="G259" s="136"/>
      <c r="H259" s="136"/>
    </row>
    <row r="260" spans="1:8">
      <c r="A260" s="106"/>
      <c r="B260" s="136"/>
      <c r="C260" s="136"/>
      <c r="D260" s="136"/>
      <c r="E260" s="136"/>
      <c r="F260" s="136"/>
      <c r="G260" s="136"/>
      <c r="H260" s="136"/>
    </row>
    <row r="261" spans="1:8">
      <c r="A261" s="106"/>
      <c r="B261" s="136"/>
      <c r="C261" s="136"/>
      <c r="D261" s="136"/>
      <c r="E261" s="136"/>
      <c r="F261" s="136"/>
      <c r="G261" s="136"/>
      <c r="H261" s="136"/>
    </row>
    <row r="262" spans="1:8">
      <c r="A262" s="106"/>
      <c r="B262" s="136"/>
      <c r="C262" s="136"/>
      <c r="D262" s="136"/>
      <c r="E262" s="136"/>
      <c r="F262" s="136"/>
      <c r="G262" s="136"/>
      <c r="H262" s="136"/>
    </row>
    <row r="263" spans="1:8">
      <c r="A263" s="106"/>
      <c r="B263" s="136"/>
      <c r="C263" s="136"/>
      <c r="D263" s="136"/>
      <c r="E263" s="136"/>
      <c r="F263" s="136"/>
      <c r="G263" s="136"/>
      <c r="H263" s="136"/>
    </row>
    <row r="264" spans="1:8">
      <c r="A264" s="106"/>
      <c r="B264" s="136"/>
      <c r="C264" s="136"/>
      <c r="D264" s="136"/>
      <c r="E264" s="136"/>
      <c r="F264" s="135"/>
      <c r="G264" s="135"/>
      <c r="H264" s="135"/>
    </row>
    <row r="265" spans="1:8">
      <c r="A265" s="106"/>
      <c r="B265" s="136"/>
      <c r="C265" s="136"/>
      <c r="D265" s="135"/>
      <c r="E265" s="135"/>
      <c r="F265" s="135"/>
      <c r="G265" s="135"/>
      <c r="H265" s="135"/>
    </row>
    <row r="266" spans="1:8">
      <c r="A266" s="106"/>
      <c r="B266" s="136"/>
      <c r="C266" s="136"/>
      <c r="D266" s="136"/>
      <c r="E266" s="136"/>
      <c r="F266" s="136"/>
      <c r="G266" s="136"/>
      <c r="H266" s="136"/>
    </row>
    <row r="267" spans="1:8">
      <c r="A267" s="106"/>
      <c r="B267" s="136"/>
      <c r="C267" s="136"/>
      <c r="D267" s="136"/>
      <c r="E267" s="136"/>
      <c r="F267" s="136"/>
      <c r="G267" s="136"/>
      <c r="H267" s="136"/>
    </row>
    <row r="268" spans="1:8">
      <c r="A268" s="106"/>
      <c r="B268" s="136"/>
      <c r="C268" s="136"/>
      <c r="D268" s="135"/>
      <c r="E268" s="136"/>
      <c r="F268" s="136"/>
      <c r="G268" s="136"/>
      <c r="H268" s="136"/>
    </row>
    <row r="269" spans="1:8">
      <c r="A269" s="106"/>
      <c r="B269" s="136"/>
      <c r="C269" s="136"/>
      <c r="D269" s="136"/>
      <c r="E269" s="136"/>
      <c r="F269" s="136"/>
      <c r="G269" s="136"/>
      <c r="H269" s="136"/>
    </row>
    <row r="270" spans="1:8">
      <c r="A270" s="106"/>
      <c r="B270" s="136"/>
      <c r="C270" s="136"/>
      <c r="D270" s="136"/>
      <c r="E270" s="136"/>
      <c r="F270" s="136"/>
      <c r="G270" s="136"/>
      <c r="H270" s="136"/>
    </row>
    <row r="271" spans="1:8">
      <c r="A271" s="106"/>
      <c r="B271" s="136"/>
      <c r="C271" s="136"/>
      <c r="D271" s="136"/>
      <c r="E271" s="136"/>
      <c r="F271" s="136"/>
      <c r="G271" s="136"/>
      <c r="H271" s="136"/>
    </row>
    <row r="272" spans="1:8">
      <c r="A272" s="106"/>
      <c r="B272" s="136"/>
      <c r="C272" s="136"/>
      <c r="D272" s="136"/>
      <c r="E272" s="136"/>
      <c r="F272" s="136"/>
      <c r="G272" s="136"/>
      <c r="H272" s="136"/>
    </row>
    <row r="273" spans="1:8">
      <c r="A273" s="106"/>
      <c r="B273" s="136"/>
      <c r="C273" s="136"/>
      <c r="D273" s="135"/>
      <c r="E273" s="136"/>
      <c r="F273" s="135"/>
      <c r="G273" s="135"/>
      <c r="H273" s="135"/>
    </row>
    <row r="274" spans="1:8">
      <c r="A274" s="106"/>
      <c r="B274" s="136"/>
      <c r="C274" s="136"/>
      <c r="D274" s="136"/>
      <c r="E274" s="136"/>
      <c r="F274" s="136"/>
      <c r="G274" s="136"/>
      <c r="H274" s="135"/>
    </row>
    <row r="275" spans="1:8">
      <c r="A275" s="106"/>
      <c r="B275" s="136"/>
      <c r="C275" s="136"/>
      <c r="D275" s="136"/>
      <c r="E275" s="136"/>
      <c r="F275" s="136"/>
      <c r="G275" s="136"/>
      <c r="H275" s="136"/>
    </row>
    <row r="276" spans="1:8">
      <c r="A276" s="106"/>
      <c r="B276" s="136"/>
      <c r="C276" s="135"/>
      <c r="D276" s="135"/>
      <c r="E276" s="136"/>
      <c r="F276" s="135"/>
      <c r="G276" s="135"/>
      <c r="H276" s="135"/>
    </row>
    <row r="277" spans="1:8">
      <c r="A277" s="106"/>
      <c r="B277" s="135"/>
      <c r="C277" s="135"/>
      <c r="D277" s="135"/>
      <c r="E277" s="135"/>
      <c r="F277" s="135"/>
      <c r="G277" s="135"/>
      <c r="H277" s="135"/>
    </row>
    <row r="278" spans="1:8">
      <c r="A278" s="106"/>
      <c r="B278" s="135"/>
      <c r="C278" s="135"/>
      <c r="D278" s="135"/>
      <c r="E278" s="135"/>
      <c r="F278" s="135"/>
      <c r="G278" s="135"/>
      <c r="H278" s="135"/>
    </row>
    <row r="279" spans="1:8">
      <c r="A279" s="106"/>
      <c r="B279" s="135"/>
      <c r="C279" s="136"/>
      <c r="D279" s="135"/>
      <c r="E279" s="136"/>
      <c r="F279" s="136"/>
      <c r="G279" s="136"/>
      <c r="H279" s="136"/>
    </row>
    <row r="280" spans="1:8">
      <c r="A280" s="106"/>
      <c r="B280" s="136"/>
      <c r="C280" s="136"/>
      <c r="D280" s="135"/>
      <c r="E280" s="136"/>
      <c r="F280" s="136"/>
      <c r="G280" s="136"/>
      <c r="H280" s="136"/>
    </row>
    <row r="281" spans="1:8">
      <c r="A281" s="106"/>
      <c r="B281" s="136"/>
      <c r="C281" s="135"/>
      <c r="D281" s="135"/>
      <c r="E281" s="135"/>
      <c r="F281" s="135"/>
      <c r="G281" s="135"/>
      <c r="H281" s="135"/>
    </row>
    <row r="282" spans="1:8">
      <c r="A282" s="106"/>
      <c r="B282" s="135"/>
      <c r="C282" s="136"/>
      <c r="D282" s="136"/>
      <c r="E282" s="136"/>
      <c r="F282" s="136"/>
      <c r="G282" s="136"/>
      <c r="H282" s="136"/>
    </row>
    <row r="283" spans="1:8">
      <c r="A283" s="106"/>
      <c r="B283" s="136"/>
      <c r="C283" s="136"/>
      <c r="D283" s="136"/>
      <c r="E283" s="136"/>
      <c r="F283" s="136"/>
      <c r="G283" s="136"/>
      <c r="H283" s="136"/>
    </row>
    <row r="284" spans="1:8">
      <c r="A284" s="106"/>
      <c r="B284" s="136"/>
      <c r="C284" s="136"/>
      <c r="D284" s="136"/>
      <c r="E284" s="136"/>
      <c r="F284" s="136"/>
      <c r="G284" s="136"/>
      <c r="H284" s="136"/>
    </row>
    <row r="285" spans="1:8">
      <c r="A285" s="106"/>
      <c r="B285" s="136"/>
      <c r="C285" s="136"/>
      <c r="D285" s="136"/>
      <c r="E285" s="136"/>
      <c r="F285" s="136"/>
      <c r="G285" s="136"/>
      <c r="H285" s="136"/>
    </row>
    <row r="286" spans="1:8">
      <c r="A286" s="106"/>
      <c r="B286" s="136"/>
      <c r="C286" s="135"/>
      <c r="D286" s="135"/>
      <c r="E286" s="136"/>
      <c r="F286" s="136"/>
      <c r="G286" s="135"/>
      <c r="H286" s="135"/>
    </row>
    <row r="287" spans="1:8">
      <c r="A287" s="106"/>
      <c r="B287" s="135"/>
      <c r="C287" s="135"/>
      <c r="D287" s="135"/>
      <c r="E287" s="136"/>
      <c r="F287" s="136"/>
      <c r="G287" s="135"/>
      <c r="H287" s="135"/>
    </row>
    <row r="288" spans="1:8">
      <c r="A288" s="106"/>
      <c r="B288" s="135"/>
      <c r="C288" s="136"/>
      <c r="D288" s="136"/>
      <c r="E288" s="136"/>
      <c r="F288" s="136"/>
      <c r="G288" s="136"/>
      <c r="H288" s="136"/>
    </row>
    <row r="289" spans="1:8">
      <c r="A289" s="106"/>
      <c r="B289" s="136"/>
      <c r="C289" s="136"/>
      <c r="D289" s="136"/>
      <c r="E289" s="136"/>
      <c r="F289" s="136"/>
      <c r="G289" s="136"/>
      <c r="H289" s="136"/>
    </row>
    <row r="290" spans="1:8">
      <c r="A290" s="106"/>
      <c r="B290" s="136"/>
      <c r="C290" s="136"/>
      <c r="D290" s="136"/>
      <c r="E290" s="136"/>
      <c r="F290" s="136"/>
      <c r="G290" s="136"/>
      <c r="H290" s="136"/>
    </row>
    <row r="291" spans="1:8">
      <c r="A291" s="106"/>
      <c r="B291" s="136"/>
      <c r="C291" s="136"/>
      <c r="D291" s="136"/>
      <c r="E291" s="136"/>
      <c r="F291" s="136"/>
      <c r="G291" s="136"/>
      <c r="H291" s="136"/>
    </row>
    <row r="292" spans="1:8">
      <c r="A292" s="106"/>
      <c r="B292" s="136"/>
      <c r="C292" s="136"/>
      <c r="D292" s="136"/>
      <c r="E292" s="136"/>
      <c r="F292" s="136"/>
      <c r="G292" s="136"/>
      <c r="H292" s="136"/>
    </row>
    <row r="293" spans="1:8">
      <c r="A293" s="106"/>
      <c r="B293" s="136"/>
      <c r="C293" s="136"/>
      <c r="D293" s="136"/>
      <c r="E293" s="136"/>
      <c r="F293" s="136"/>
      <c r="G293" s="136"/>
      <c r="H293" s="136"/>
    </row>
    <row r="294" spans="1:8">
      <c r="A294" s="106"/>
      <c r="B294" s="136"/>
      <c r="C294" s="136"/>
      <c r="D294" s="136"/>
      <c r="E294" s="136"/>
      <c r="F294" s="136"/>
      <c r="G294" s="136"/>
      <c r="H294" s="136"/>
    </row>
    <row r="295" spans="1:8">
      <c r="A295" s="106"/>
      <c r="B295" s="136"/>
      <c r="C295" s="136"/>
      <c r="D295" s="136"/>
      <c r="E295" s="136"/>
      <c r="F295" s="136"/>
      <c r="G295" s="136"/>
      <c r="H295" s="136"/>
    </row>
    <row r="296" spans="1:8">
      <c r="A296" s="106"/>
      <c r="B296" s="136"/>
      <c r="C296" s="136"/>
      <c r="D296" s="136"/>
      <c r="E296" s="136"/>
      <c r="F296" s="136"/>
      <c r="G296" s="136"/>
      <c r="H296" s="136"/>
    </row>
    <row r="297" spans="1:8">
      <c r="A297" s="106"/>
      <c r="B297" s="136"/>
      <c r="C297" s="136"/>
      <c r="D297" s="136"/>
      <c r="E297" s="136"/>
      <c r="F297" s="136"/>
      <c r="G297" s="136"/>
      <c r="H297" s="136"/>
    </row>
    <row r="298" spans="1:8">
      <c r="A298" s="106"/>
      <c r="B298" s="136"/>
      <c r="C298" s="136"/>
      <c r="D298" s="136"/>
      <c r="E298" s="136"/>
      <c r="F298" s="136"/>
      <c r="G298" s="136"/>
      <c r="H298" s="136"/>
    </row>
    <row r="299" spans="1:8">
      <c r="A299" s="106"/>
      <c r="B299" s="136"/>
      <c r="C299" s="135"/>
      <c r="D299" s="135"/>
      <c r="E299" s="136"/>
      <c r="F299" s="136"/>
      <c r="G299" s="136"/>
      <c r="H299" s="135"/>
    </row>
    <row r="300" spans="1:8">
      <c r="A300" s="106"/>
      <c r="B300" s="135"/>
      <c r="C300" s="136"/>
      <c r="D300" s="136"/>
      <c r="E300" s="136"/>
      <c r="F300" s="136"/>
      <c r="G300" s="136"/>
      <c r="H300" s="136"/>
    </row>
    <row r="301" spans="1:8">
      <c r="A301" s="106"/>
      <c r="B301" s="136"/>
      <c r="C301" s="135"/>
      <c r="D301" s="135"/>
      <c r="E301" s="135"/>
      <c r="F301" s="135"/>
      <c r="G301" s="135"/>
      <c r="H301" s="135"/>
    </row>
    <row r="302" spans="1:8">
      <c r="A302" s="106"/>
      <c r="B302" s="135"/>
      <c r="C302" s="135"/>
      <c r="D302" s="135"/>
      <c r="E302" s="135"/>
      <c r="F302" s="135"/>
      <c r="G302" s="135"/>
      <c r="H302" s="135"/>
    </row>
    <row r="303" spans="1:8">
      <c r="A303" s="106"/>
      <c r="B303" s="135"/>
      <c r="C303" s="135"/>
      <c r="D303" s="135"/>
      <c r="E303" s="135"/>
      <c r="F303" s="135"/>
      <c r="G303" s="135"/>
      <c r="H303" s="135"/>
    </row>
    <row r="304" spans="1:8">
      <c r="A304" s="106"/>
      <c r="B304" s="135"/>
      <c r="C304" s="135"/>
      <c r="D304" s="135"/>
      <c r="E304" s="135"/>
      <c r="F304" s="135"/>
      <c r="G304" s="135"/>
      <c r="H304" s="135"/>
    </row>
    <row r="305" spans="1:8">
      <c r="B305" s="135"/>
      <c r="C305" s="135"/>
      <c r="D305" s="135"/>
      <c r="E305" s="135"/>
      <c r="F305" s="135"/>
      <c r="G305" s="135"/>
      <c r="H305" s="135"/>
    </row>
    <row r="306" spans="1:8">
      <c r="B306" s="135"/>
      <c r="C306" s="135"/>
      <c r="D306" s="135"/>
      <c r="E306" s="135"/>
      <c r="F306" s="135"/>
      <c r="G306" s="135"/>
      <c r="H306" s="135"/>
    </row>
    <row r="307" spans="1:8">
      <c r="A307" s="106"/>
      <c r="B307" s="135"/>
      <c r="C307" s="135"/>
      <c r="D307" s="135"/>
      <c r="E307" s="135"/>
      <c r="F307" s="135"/>
      <c r="G307" s="135"/>
      <c r="H307" s="135"/>
    </row>
    <row r="308" spans="1:8">
      <c r="A308" s="106"/>
      <c r="B308" s="135"/>
      <c r="C308" s="135"/>
      <c r="D308" s="135"/>
      <c r="E308" s="135"/>
      <c r="F308" s="135"/>
      <c r="G308" s="135"/>
      <c r="H308" s="135"/>
    </row>
    <row r="309" spans="1:8">
      <c r="A309" s="106"/>
      <c r="B309" s="135"/>
      <c r="C309" s="135"/>
      <c r="D309" s="135"/>
      <c r="E309" s="135"/>
      <c r="F309" s="135"/>
      <c r="G309" s="135"/>
      <c r="H309" s="135"/>
    </row>
    <row r="310" spans="1:8">
      <c r="A310" s="106"/>
      <c r="B310" s="135"/>
      <c r="C310" s="135"/>
      <c r="D310" s="135"/>
      <c r="E310" s="135"/>
      <c r="F310" s="135"/>
      <c r="G310" s="135"/>
      <c r="H310" s="135"/>
    </row>
    <row r="311" spans="1:8">
      <c r="A311" s="106"/>
      <c r="B311" s="135"/>
      <c r="C311" s="135"/>
      <c r="D311" s="135"/>
      <c r="E311" s="135"/>
      <c r="F311" s="135"/>
      <c r="G311" s="135"/>
      <c r="H311" s="135"/>
    </row>
    <row r="312" spans="1:8">
      <c r="A312" s="106"/>
      <c r="B312" s="135"/>
      <c r="C312" s="135"/>
      <c r="D312" s="135"/>
      <c r="E312" s="135"/>
      <c r="F312" s="135"/>
      <c r="G312" s="135"/>
      <c r="H312" s="135"/>
    </row>
    <row r="313" spans="1:8">
      <c r="A313" s="106"/>
      <c r="B313" s="135"/>
      <c r="C313" s="135"/>
      <c r="D313" s="135"/>
      <c r="E313" s="135"/>
      <c r="F313" s="135"/>
      <c r="G313" s="135"/>
      <c r="H313" s="135"/>
    </row>
    <row r="314" spans="1:8">
      <c r="A314" s="106"/>
      <c r="B314" s="135"/>
      <c r="C314" s="135"/>
      <c r="D314" s="135"/>
      <c r="E314" s="135"/>
      <c r="F314" s="135"/>
      <c r="G314" s="135"/>
      <c r="H314" s="135"/>
    </row>
    <row r="315" spans="1:8">
      <c r="A315" s="106"/>
      <c r="B315" s="135"/>
      <c r="C315" s="135"/>
      <c r="D315" s="135"/>
      <c r="E315" s="135"/>
      <c r="F315" s="135"/>
      <c r="G315" s="135"/>
      <c r="H315" s="135"/>
    </row>
    <row r="316" spans="1:8">
      <c r="A316" s="106"/>
      <c r="B316" s="135"/>
      <c r="C316" s="135"/>
      <c r="D316" s="135"/>
      <c r="E316" s="135"/>
      <c r="F316" s="135"/>
      <c r="G316" s="135"/>
      <c r="H316" s="135"/>
    </row>
    <row r="317" spans="1:8">
      <c r="A317" s="106"/>
      <c r="B317" s="135"/>
      <c r="C317" s="135"/>
      <c r="D317" s="135"/>
      <c r="E317" s="135"/>
      <c r="F317" s="135"/>
      <c r="G317" s="135"/>
      <c r="H317" s="135"/>
    </row>
    <row r="318" spans="1:8">
      <c r="A318" s="106"/>
      <c r="B318" s="135"/>
      <c r="C318" s="135"/>
      <c r="D318" s="135"/>
      <c r="E318" s="135"/>
      <c r="F318" s="135"/>
      <c r="G318" s="135"/>
      <c r="H318" s="135"/>
    </row>
    <row r="319" spans="1:8">
      <c r="A319" s="106"/>
      <c r="B319" s="135"/>
      <c r="C319" s="135"/>
      <c r="D319" s="135"/>
      <c r="E319" s="135"/>
      <c r="F319" s="135"/>
      <c r="G319" s="135"/>
      <c r="H319" s="135"/>
    </row>
    <row r="320" spans="1:8">
      <c r="A320" s="106"/>
      <c r="B320" s="135"/>
      <c r="C320" s="135"/>
      <c r="D320" s="135"/>
      <c r="E320" s="135"/>
      <c r="F320" s="135"/>
      <c r="G320" s="135"/>
      <c r="H320" s="135"/>
    </row>
    <row r="321" spans="1:8">
      <c r="A321" s="106"/>
      <c r="B321" s="135"/>
      <c r="C321" s="135"/>
      <c r="D321" s="135"/>
      <c r="E321" s="135"/>
      <c r="F321" s="135"/>
      <c r="G321" s="135"/>
      <c r="H321" s="135"/>
    </row>
    <row r="322" spans="1:8">
      <c r="A322" s="106"/>
      <c r="B322" s="135"/>
      <c r="C322" s="135"/>
      <c r="D322" s="135"/>
      <c r="E322" s="135"/>
      <c r="F322" s="135"/>
      <c r="G322" s="135"/>
      <c r="H322" s="135"/>
    </row>
    <row r="323" spans="1:8">
      <c r="A323" s="106"/>
      <c r="B323" s="135"/>
      <c r="C323" s="135"/>
      <c r="D323" s="135"/>
      <c r="E323" s="135"/>
      <c r="F323" s="135"/>
      <c r="G323" s="135"/>
      <c r="H323" s="135"/>
    </row>
    <row r="324" spans="1:8">
      <c r="A324" s="106"/>
      <c r="B324" s="135"/>
      <c r="C324" s="135"/>
      <c r="D324" s="135"/>
      <c r="E324" s="135"/>
      <c r="F324" s="135"/>
      <c r="G324" s="135"/>
      <c r="H324" s="135"/>
    </row>
    <row r="325" spans="1:8">
      <c r="A325" s="106"/>
      <c r="B325" s="135"/>
      <c r="C325" s="135"/>
      <c r="D325" s="135"/>
      <c r="E325" s="135"/>
      <c r="F325" s="135"/>
      <c r="G325" s="135"/>
      <c r="H325" s="135"/>
    </row>
    <row r="326" spans="1:8">
      <c r="A326" s="106"/>
      <c r="B326" s="135"/>
      <c r="C326" s="135"/>
      <c r="D326" s="135"/>
      <c r="E326" s="135"/>
      <c r="F326" s="135"/>
      <c r="G326" s="135"/>
      <c r="H326" s="135"/>
    </row>
    <row r="327" spans="1:8">
      <c r="A327" s="106"/>
      <c r="B327" s="135"/>
      <c r="C327" s="135"/>
      <c r="D327" s="135"/>
      <c r="E327" s="135"/>
      <c r="F327" s="135"/>
      <c r="G327" s="135"/>
      <c r="H327" s="135"/>
    </row>
    <row r="328" spans="1:8">
      <c r="A328" s="106"/>
      <c r="B328" s="135"/>
      <c r="C328" s="135"/>
      <c r="D328" s="135"/>
      <c r="E328" s="135"/>
      <c r="F328" s="135"/>
      <c r="G328" s="135"/>
      <c r="H328" s="135"/>
    </row>
    <row r="329" spans="1:8">
      <c r="A329" s="106"/>
      <c r="B329" s="135"/>
      <c r="C329" s="135"/>
      <c r="D329" s="135"/>
      <c r="E329" s="135"/>
      <c r="F329" s="135"/>
      <c r="G329" s="135"/>
      <c r="H329" s="135"/>
    </row>
    <row r="330" spans="1:8">
      <c r="A330" s="106"/>
      <c r="B330" s="135"/>
      <c r="C330" s="135"/>
      <c r="D330" s="135"/>
      <c r="E330" s="135"/>
      <c r="F330" s="135"/>
      <c r="G330" s="135"/>
      <c r="H330" s="135"/>
    </row>
    <row r="331" spans="1:8">
      <c r="A331" s="106"/>
      <c r="B331" s="135"/>
      <c r="C331" s="135"/>
      <c r="D331" s="135"/>
      <c r="E331" s="135"/>
      <c r="F331" s="135"/>
      <c r="G331" s="135"/>
      <c r="H331" s="135"/>
    </row>
    <row r="332" spans="1:8">
      <c r="A332" s="106"/>
      <c r="B332" s="135"/>
      <c r="C332" s="135"/>
      <c r="D332" s="135"/>
      <c r="E332" s="135"/>
      <c r="F332" s="135"/>
      <c r="G332" s="135"/>
      <c r="H332" s="135"/>
    </row>
    <row r="333" spans="1:8">
      <c r="A333" s="106"/>
      <c r="B333" s="135"/>
      <c r="C333" s="135"/>
      <c r="D333" s="135"/>
      <c r="E333" s="135"/>
      <c r="F333" s="135"/>
      <c r="G333" s="135"/>
      <c r="H333" s="135"/>
    </row>
    <row r="334" spans="1:8">
      <c r="A334" s="106"/>
      <c r="B334" s="135"/>
      <c r="C334" s="135"/>
      <c r="D334" s="135"/>
      <c r="E334" s="135"/>
      <c r="F334" s="135"/>
      <c r="G334" s="135"/>
      <c r="H334" s="135"/>
    </row>
    <row r="335" spans="1:8">
      <c r="A335" s="106"/>
      <c r="B335" s="135"/>
      <c r="C335" s="135"/>
      <c r="D335" s="135"/>
      <c r="E335" s="135"/>
      <c r="F335" s="135"/>
      <c r="G335" s="135"/>
      <c r="H335" s="135"/>
    </row>
    <row r="336" spans="1:8">
      <c r="A336" s="106"/>
      <c r="B336" s="135"/>
      <c r="C336" s="135"/>
      <c r="D336" s="135"/>
      <c r="E336" s="135"/>
      <c r="F336" s="135"/>
      <c r="G336" s="135"/>
      <c r="H336" s="135"/>
    </row>
    <row r="337" spans="1:8">
      <c r="A337" s="106"/>
      <c r="B337" s="135"/>
      <c r="C337" s="135"/>
      <c r="D337" s="135"/>
      <c r="E337" s="135"/>
      <c r="F337" s="135"/>
      <c r="G337" s="135"/>
      <c r="H337" s="135"/>
    </row>
    <row r="338" spans="1:8">
      <c r="A338" s="106"/>
      <c r="B338" s="135"/>
      <c r="C338" s="135"/>
      <c r="D338" s="135"/>
      <c r="E338" s="135"/>
      <c r="F338" s="135"/>
      <c r="G338" s="135"/>
      <c r="H338" s="135"/>
    </row>
    <row r="339" spans="1:8">
      <c r="A339" s="106"/>
      <c r="B339" s="135"/>
      <c r="C339" s="135"/>
      <c r="D339" s="135"/>
      <c r="E339" s="135"/>
      <c r="F339" s="135"/>
      <c r="G339" s="135"/>
      <c r="H339" s="135"/>
    </row>
    <row r="340" spans="1:8">
      <c r="A340" s="106"/>
      <c r="B340" s="135"/>
      <c r="C340" s="135"/>
      <c r="D340" s="135"/>
      <c r="E340" s="135"/>
      <c r="F340" s="135"/>
      <c r="G340" s="135"/>
      <c r="H340" s="135"/>
    </row>
    <row r="341" spans="1:8">
      <c r="A341" s="106"/>
      <c r="B341" s="135"/>
      <c r="C341" s="135"/>
      <c r="D341" s="135"/>
      <c r="E341" s="135"/>
      <c r="F341" s="135"/>
      <c r="G341" s="135"/>
      <c r="H341" s="135"/>
    </row>
    <row r="342" spans="1:8">
      <c r="A342" s="106"/>
      <c r="B342" s="135"/>
      <c r="C342" s="135"/>
      <c r="D342" s="135"/>
      <c r="E342" s="135"/>
      <c r="F342" s="135"/>
      <c r="G342" s="135"/>
      <c r="H342" s="135"/>
    </row>
    <row r="343" spans="1:8">
      <c r="A343" s="106"/>
      <c r="B343" s="135"/>
      <c r="C343" s="135"/>
      <c r="D343" s="135"/>
      <c r="E343" s="135"/>
      <c r="F343" s="135"/>
      <c r="G343" s="135"/>
      <c r="H343" s="135"/>
    </row>
    <row r="344" spans="1:8">
      <c r="A344" s="106"/>
      <c r="B344" s="135"/>
      <c r="C344" s="135"/>
      <c r="D344" s="135"/>
      <c r="E344" s="135"/>
      <c r="F344" s="135"/>
      <c r="G344" s="135"/>
      <c r="H344" s="135"/>
    </row>
    <row r="345" spans="1:8">
      <c r="A345" s="106"/>
      <c r="B345" s="135"/>
      <c r="C345" s="135"/>
      <c r="D345" s="135"/>
      <c r="E345" s="135"/>
      <c r="F345" s="135"/>
      <c r="G345" s="135"/>
      <c r="H345" s="135"/>
    </row>
    <row r="346" spans="1:8">
      <c r="A346" s="106"/>
      <c r="B346" s="135"/>
      <c r="C346" s="135"/>
      <c r="D346" s="135"/>
      <c r="E346" s="135"/>
      <c r="F346" s="135"/>
      <c r="G346" s="135"/>
      <c r="H346" s="135"/>
    </row>
    <row r="347" spans="1:8">
      <c r="A347" s="106"/>
      <c r="B347" s="135"/>
      <c r="C347" s="135"/>
      <c r="D347" s="135"/>
      <c r="E347" s="135"/>
      <c r="F347" s="135"/>
      <c r="G347" s="135"/>
      <c r="H347" s="135"/>
    </row>
    <row r="348" spans="1:8">
      <c r="A348" s="106"/>
      <c r="B348" s="135"/>
      <c r="C348" s="135"/>
      <c r="D348" s="135"/>
      <c r="E348" s="135"/>
      <c r="F348" s="135"/>
      <c r="G348" s="135"/>
      <c r="H348" s="135"/>
    </row>
    <row r="349" spans="1:8">
      <c r="A349" s="106"/>
      <c r="B349" s="135"/>
      <c r="C349" s="135"/>
      <c r="D349" s="135"/>
      <c r="E349" s="135"/>
      <c r="F349" s="135"/>
      <c r="G349" s="135"/>
      <c r="H349" s="135"/>
    </row>
    <row r="350" spans="1:8">
      <c r="A350" s="106"/>
      <c r="B350" s="135"/>
      <c r="C350" s="135"/>
      <c r="D350" s="135"/>
      <c r="E350" s="135"/>
      <c r="F350" s="135"/>
      <c r="G350" s="135"/>
      <c r="H350" s="135"/>
    </row>
    <row r="351" spans="1:8">
      <c r="A351" s="106"/>
      <c r="B351" s="135"/>
      <c r="C351" s="135"/>
      <c r="D351" s="135"/>
      <c r="E351" s="135"/>
      <c r="F351" s="135"/>
      <c r="G351" s="135"/>
      <c r="H351" s="135"/>
    </row>
    <row r="352" spans="1:8">
      <c r="A352" s="106"/>
      <c r="B352" s="135"/>
      <c r="C352" s="135"/>
      <c r="D352" s="135"/>
      <c r="E352" s="135"/>
      <c r="F352" s="135"/>
      <c r="G352" s="135"/>
      <c r="H352" s="135"/>
    </row>
    <row r="353" spans="1:8">
      <c r="A353" s="106"/>
      <c r="B353" s="135"/>
      <c r="C353" s="135"/>
      <c r="D353" s="135"/>
      <c r="E353" s="135"/>
      <c r="F353" s="135"/>
      <c r="G353" s="135"/>
      <c r="H353" s="135"/>
    </row>
    <row r="354" spans="1:8">
      <c r="A354" s="106"/>
      <c r="B354" s="135"/>
      <c r="C354" s="135"/>
      <c r="D354" s="135"/>
      <c r="E354" s="135"/>
      <c r="F354" s="135"/>
      <c r="G354" s="135"/>
      <c r="H354" s="135"/>
    </row>
    <row r="355" spans="1:8">
      <c r="A355" s="106"/>
      <c r="B355" s="135"/>
      <c r="C355" s="135"/>
      <c r="D355" s="135"/>
      <c r="E355" s="135"/>
      <c r="F355" s="135"/>
      <c r="G355" s="135"/>
      <c r="H355" s="135"/>
    </row>
    <row r="356" spans="1:8">
      <c r="A356" s="106"/>
      <c r="B356" s="135"/>
      <c r="C356" s="135"/>
      <c r="D356" s="135"/>
      <c r="E356" s="135"/>
      <c r="F356" s="135"/>
      <c r="G356" s="135"/>
      <c r="H356" s="135"/>
    </row>
    <row r="357" spans="1:8">
      <c r="A357" s="106"/>
      <c r="B357" s="135"/>
      <c r="C357" s="135"/>
      <c r="D357" s="135"/>
      <c r="E357" s="135"/>
      <c r="F357" s="135"/>
      <c r="G357" s="135"/>
      <c r="H357" s="135"/>
    </row>
    <row r="358" spans="1:8">
      <c r="A358" s="106"/>
      <c r="B358" s="135"/>
      <c r="C358" s="135"/>
      <c r="D358" s="135"/>
      <c r="E358" s="135"/>
      <c r="F358" s="135"/>
      <c r="G358" s="135"/>
      <c r="H358" s="135"/>
    </row>
    <row r="359" spans="1:8">
      <c r="A359" s="106"/>
      <c r="B359" s="135"/>
      <c r="C359" s="135"/>
      <c r="D359" s="135"/>
      <c r="E359" s="135"/>
      <c r="F359" s="135"/>
      <c r="G359" s="135"/>
      <c r="H359" s="135"/>
    </row>
    <row r="360" spans="1:8">
      <c r="A360" s="106"/>
      <c r="B360" s="135"/>
      <c r="C360" s="135"/>
      <c r="D360" s="135"/>
      <c r="E360" s="135"/>
      <c r="F360" s="135"/>
      <c r="G360" s="135"/>
      <c r="H360" s="135"/>
    </row>
    <row r="361" spans="1:8">
      <c r="A361" s="106"/>
      <c r="B361" s="135"/>
      <c r="C361" s="135"/>
      <c r="D361" s="135"/>
      <c r="E361" s="135"/>
      <c r="F361" s="135"/>
      <c r="G361" s="135"/>
      <c r="H361" s="135"/>
    </row>
    <row r="362" spans="1:8">
      <c r="A362" s="106"/>
      <c r="B362" s="135"/>
      <c r="C362" s="135"/>
      <c r="D362" s="135"/>
      <c r="E362" s="135"/>
      <c r="F362" s="135"/>
      <c r="G362" s="135"/>
      <c r="H362" s="135"/>
    </row>
    <row r="363" spans="1:8">
      <c r="A363" s="106"/>
      <c r="B363" s="135"/>
      <c r="C363" s="135"/>
      <c r="D363" s="135"/>
      <c r="E363" s="135"/>
      <c r="F363" s="135"/>
      <c r="G363" s="135"/>
      <c r="H363" s="135"/>
    </row>
    <row r="364" spans="1:8">
      <c r="A364" s="106"/>
      <c r="B364" s="135"/>
      <c r="C364" s="135"/>
      <c r="D364" s="135"/>
      <c r="E364" s="135"/>
      <c r="F364" s="135"/>
      <c r="G364" s="135"/>
      <c r="H364" s="135"/>
    </row>
    <row r="365" spans="1:8">
      <c r="A365" s="106"/>
      <c r="B365" s="135"/>
      <c r="C365" s="135"/>
      <c r="D365" s="135"/>
      <c r="E365" s="135"/>
      <c r="F365" s="135"/>
      <c r="G365" s="135"/>
      <c r="H365" s="135"/>
    </row>
    <row r="366" spans="1:8">
      <c r="A366" s="106"/>
      <c r="B366" s="135"/>
      <c r="C366" s="135"/>
      <c r="D366" s="135"/>
      <c r="E366" s="135"/>
      <c r="F366" s="135"/>
      <c r="G366" s="135"/>
      <c r="H366" s="135"/>
    </row>
    <row r="367" spans="1:8">
      <c r="A367" s="106"/>
      <c r="B367" s="135"/>
      <c r="C367" s="135"/>
      <c r="D367" s="135"/>
      <c r="E367" s="135"/>
      <c r="F367" s="135"/>
      <c r="G367" s="135"/>
      <c r="H367" s="135"/>
    </row>
    <row r="368" spans="1:8">
      <c r="A368" s="106"/>
      <c r="B368" s="135"/>
      <c r="C368" s="135"/>
      <c r="D368" s="135"/>
      <c r="E368" s="135"/>
      <c r="F368" s="135"/>
      <c r="G368" s="135"/>
      <c r="H368" s="135"/>
    </row>
    <row r="369" spans="1:8">
      <c r="A369" s="106"/>
      <c r="B369" s="135"/>
      <c r="C369" s="135"/>
      <c r="D369" s="135"/>
      <c r="E369" s="135"/>
      <c r="F369" s="135"/>
      <c r="G369" s="135"/>
      <c r="H369" s="135"/>
    </row>
    <row r="370" spans="1:8">
      <c r="A370" s="106"/>
      <c r="B370" s="135"/>
      <c r="C370" s="135"/>
      <c r="D370" s="135"/>
      <c r="E370" s="135"/>
      <c r="F370" s="135"/>
      <c r="G370" s="135"/>
      <c r="H370" s="135"/>
    </row>
    <row r="371" spans="1:8">
      <c r="A371" s="106"/>
      <c r="B371" s="135"/>
      <c r="C371" s="135"/>
      <c r="D371" s="135"/>
      <c r="E371" s="135"/>
      <c r="F371" s="135"/>
      <c r="G371" s="135"/>
      <c r="H371" s="135"/>
    </row>
    <row r="372" spans="1:8">
      <c r="A372" s="106"/>
      <c r="B372" s="135"/>
      <c r="C372" s="135"/>
      <c r="D372" s="135"/>
      <c r="E372" s="135"/>
      <c r="F372" s="135"/>
      <c r="G372" s="135"/>
      <c r="H372" s="135"/>
    </row>
    <row r="373" spans="1:8">
      <c r="A373" s="106"/>
      <c r="B373" s="135"/>
      <c r="C373" s="135"/>
      <c r="D373" s="135"/>
      <c r="E373" s="135"/>
      <c r="F373" s="135"/>
      <c r="G373" s="135"/>
      <c r="H373" s="135"/>
    </row>
    <row r="374" spans="1:8">
      <c r="A374" s="106"/>
      <c r="B374" s="135"/>
      <c r="C374" s="135"/>
      <c r="D374" s="135"/>
      <c r="E374" s="135"/>
      <c r="F374" s="135"/>
      <c r="G374" s="135"/>
      <c r="H374" s="135"/>
    </row>
    <row r="375" spans="1:8">
      <c r="A375" s="106"/>
      <c r="B375" s="135"/>
      <c r="C375" s="135"/>
      <c r="D375" s="135"/>
      <c r="E375" s="135"/>
      <c r="F375" s="135"/>
      <c r="G375" s="135"/>
      <c r="H375" s="135"/>
    </row>
    <row r="376" spans="1:8">
      <c r="A376" s="106"/>
      <c r="B376" s="135"/>
      <c r="C376" s="135"/>
      <c r="D376" s="135"/>
      <c r="E376" s="135"/>
      <c r="F376" s="135"/>
      <c r="G376" s="135"/>
      <c r="H376" s="135"/>
    </row>
    <row r="377" spans="1:8">
      <c r="A377" s="106"/>
      <c r="B377" s="135"/>
      <c r="C377" s="135"/>
      <c r="D377" s="135"/>
      <c r="E377" s="135"/>
      <c r="F377" s="135"/>
      <c r="G377" s="135"/>
      <c r="H377" s="135"/>
    </row>
    <row r="378" spans="1:8">
      <c r="A378" s="106"/>
      <c r="B378" s="135"/>
      <c r="C378" s="135"/>
      <c r="D378" s="135"/>
      <c r="E378" s="135"/>
      <c r="F378" s="135"/>
      <c r="G378" s="135"/>
      <c r="H378" s="135"/>
    </row>
    <row r="379" spans="1:8">
      <c r="A379" s="106"/>
      <c r="B379" s="135"/>
      <c r="C379" s="135"/>
      <c r="D379" s="135"/>
      <c r="E379" s="135"/>
      <c r="F379" s="135"/>
      <c r="G379" s="135"/>
      <c r="H379" s="135"/>
    </row>
    <row r="380" spans="1:8">
      <c r="A380" s="106"/>
      <c r="B380" s="135"/>
      <c r="C380" s="135"/>
      <c r="D380" s="135"/>
      <c r="E380" s="135"/>
      <c r="F380" s="135"/>
      <c r="G380" s="135"/>
      <c r="H380" s="135"/>
    </row>
    <row r="381" spans="1:8">
      <c r="A381" s="106"/>
      <c r="B381" s="135"/>
      <c r="C381" s="135"/>
      <c r="D381" s="135"/>
      <c r="E381" s="135"/>
      <c r="F381" s="135"/>
      <c r="G381" s="135"/>
      <c r="H381" s="135"/>
    </row>
    <row r="382" spans="1:8">
      <c r="A382" s="106"/>
      <c r="B382" s="135"/>
      <c r="C382" s="135"/>
      <c r="D382" s="135"/>
      <c r="E382" s="135"/>
      <c r="F382" s="135"/>
      <c r="G382" s="135"/>
      <c r="H382" s="135"/>
    </row>
    <row r="383" spans="1:8">
      <c r="A383" s="106"/>
      <c r="B383" s="135"/>
      <c r="C383" s="135"/>
      <c r="D383" s="135"/>
      <c r="E383" s="135"/>
      <c r="F383" s="135"/>
      <c r="G383" s="135"/>
      <c r="H383" s="135"/>
    </row>
    <row r="384" spans="1:8">
      <c r="A384" s="106"/>
      <c r="B384" s="135"/>
      <c r="C384" s="135"/>
      <c r="D384" s="135"/>
      <c r="E384" s="135"/>
      <c r="F384" s="135"/>
      <c r="G384" s="135"/>
      <c r="H384" s="135"/>
    </row>
    <row r="385" spans="1:8">
      <c r="A385" s="106"/>
      <c r="B385" s="135"/>
      <c r="C385" s="135"/>
      <c r="D385" s="135"/>
      <c r="E385" s="135"/>
      <c r="F385" s="135"/>
      <c r="G385" s="135"/>
      <c r="H385" s="135"/>
    </row>
    <row r="386" spans="1:8">
      <c r="A386" s="106"/>
      <c r="B386" s="135"/>
      <c r="C386" s="135"/>
      <c r="D386" s="135"/>
      <c r="E386" s="135"/>
      <c r="F386" s="135"/>
      <c r="G386" s="135"/>
      <c r="H386" s="135"/>
    </row>
    <row r="387" spans="1:8">
      <c r="A387" s="106"/>
      <c r="B387" s="135"/>
      <c r="C387" s="135"/>
      <c r="D387" s="135"/>
      <c r="E387" s="135"/>
      <c r="F387" s="135"/>
      <c r="G387" s="135"/>
      <c r="H387" s="135"/>
    </row>
    <row r="388" spans="1:8">
      <c r="A388" s="106"/>
      <c r="B388" s="135"/>
      <c r="C388" s="135"/>
      <c r="D388" s="135"/>
      <c r="E388" s="135"/>
      <c r="F388" s="135"/>
      <c r="G388" s="135"/>
      <c r="H388" s="135"/>
    </row>
    <row r="389" spans="1:8">
      <c r="A389" s="106"/>
      <c r="B389" s="135"/>
      <c r="C389" s="135"/>
      <c r="D389" s="135"/>
      <c r="E389" s="135"/>
      <c r="F389" s="135"/>
      <c r="G389" s="135"/>
      <c r="H389" s="135"/>
    </row>
    <row r="390" spans="1:8">
      <c r="A390" s="106"/>
      <c r="B390" s="135"/>
      <c r="C390" s="135"/>
      <c r="D390" s="135"/>
      <c r="E390" s="135"/>
      <c r="F390" s="135"/>
      <c r="G390" s="135"/>
      <c r="H390" s="135"/>
    </row>
    <row r="391" spans="1:8">
      <c r="A391" s="106"/>
      <c r="B391" s="135"/>
      <c r="C391" s="135"/>
      <c r="D391" s="135"/>
      <c r="E391" s="135"/>
      <c r="F391" s="135"/>
      <c r="G391" s="135"/>
      <c r="H391" s="135"/>
    </row>
    <row r="392" spans="1:8">
      <c r="A392" s="106"/>
      <c r="B392" s="135"/>
      <c r="C392" s="135"/>
      <c r="D392" s="135"/>
      <c r="E392" s="135"/>
      <c r="F392" s="135"/>
      <c r="G392" s="135"/>
      <c r="H392" s="135"/>
    </row>
    <row r="393" spans="1:8">
      <c r="A393" s="106"/>
      <c r="B393" s="135"/>
      <c r="C393" s="135"/>
      <c r="D393" s="135"/>
      <c r="E393" s="135"/>
      <c r="F393" s="135"/>
      <c r="G393" s="135"/>
      <c r="H393" s="135"/>
    </row>
    <row r="394" spans="1:8">
      <c r="A394" s="106"/>
      <c r="B394" s="135"/>
      <c r="C394" s="135"/>
      <c r="D394" s="135"/>
      <c r="E394" s="135"/>
      <c r="F394" s="135"/>
      <c r="G394" s="135"/>
      <c r="H394" s="135"/>
    </row>
    <row r="395" spans="1:8">
      <c r="A395" s="106"/>
      <c r="B395" s="135"/>
      <c r="C395" s="135"/>
      <c r="D395" s="135"/>
      <c r="E395" s="135"/>
      <c r="F395" s="135"/>
      <c r="G395" s="135"/>
      <c r="H395" s="135"/>
    </row>
    <row r="396" spans="1:8">
      <c r="A396" s="106"/>
      <c r="B396" s="135"/>
      <c r="C396" s="135"/>
      <c r="D396" s="135"/>
      <c r="E396" s="135"/>
      <c r="F396" s="135"/>
      <c r="G396" s="135"/>
      <c r="H396" s="135"/>
    </row>
    <row r="397" spans="1:8">
      <c r="A397" s="106"/>
      <c r="B397" s="135"/>
      <c r="C397" s="135"/>
      <c r="D397" s="135"/>
      <c r="E397" s="135"/>
      <c r="F397" s="135"/>
      <c r="G397" s="135"/>
      <c r="H397" s="135"/>
    </row>
    <row r="398" spans="1:8">
      <c r="A398" s="106"/>
      <c r="B398" s="135"/>
      <c r="C398" s="135"/>
      <c r="D398" s="135"/>
      <c r="E398" s="135"/>
      <c r="F398" s="135"/>
      <c r="G398" s="135"/>
      <c r="H398" s="135"/>
    </row>
    <row r="399" spans="1:8">
      <c r="A399" s="106"/>
      <c r="B399" s="135"/>
      <c r="C399" s="135"/>
      <c r="D399" s="135"/>
      <c r="E399" s="135"/>
      <c r="F399" s="135"/>
      <c r="G399" s="135"/>
      <c r="H399" s="135"/>
    </row>
    <row r="400" spans="1:8">
      <c r="A400" s="106"/>
      <c r="B400" s="135"/>
      <c r="C400" s="135"/>
      <c r="D400" s="135"/>
      <c r="E400" s="135"/>
      <c r="F400" s="135"/>
      <c r="G400" s="135"/>
      <c r="H400" s="135"/>
    </row>
    <row r="401" spans="1:8">
      <c r="A401" s="106"/>
      <c r="B401" s="135"/>
      <c r="C401" s="135"/>
      <c r="D401" s="135"/>
      <c r="E401" s="135"/>
      <c r="F401" s="135"/>
      <c r="G401" s="135"/>
      <c r="H401" s="135"/>
    </row>
    <row r="402" spans="1:8">
      <c r="A402" s="106"/>
      <c r="B402" s="135"/>
      <c r="C402" s="135"/>
      <c r="D402" s="135"/>
      <c r="E402" s="135"/>
      <c r="F402" s="135"/>
      <c r="G402" s="135"/>
      <c r="H402" s="135"/>
    </row>
    <row r="403" spans="1:8">
      <c r="A403" s="106"/>
      <c r="B403" s="135"/>
      <c r="C403" s="135"/>
      <c r="D403" s="135"/>
      <c r="E403" s="135"/>
      <c r="F403" s="135"/>
      <c r="G403" s="135"/>
      <c r="H403" s="135"/>
    </row>
    <row r="404" spans="1:8">
      <c r="A404" s="106"/>
      <c r="B404" s="135"/>
      <c r="C404" s="135"/>
      <c r="D404" s="135"/>
      <c r="E404" s="135"/>
      <c r="F404" s="135"/>
      <c r="G404" s="135"/>
      <c r="H404" s="135"/>
    </row>
    <row r="405" spans="1:8">
      <c r="A405" s="106"/>
      <c r="B405" s="135"/>
      <c r="C405" s="135"/>
      <c r="D405" s="135"/>
      <c r="E405" s="135"/>
      <c r="F405" s="135"/>
      <c r="G405" s="135"/>
      <c r="H405" s="135"/>
    </row>
    <row r="406" spans="1:8">
      <c r="A406" s="106"/>
      <c r="B406" s="135"/>
      <c r="C406" s="135"/>
      <c r="D406" s="135"/>
      <c r="E406" s="135"/>
      <c r="F406" s="135"/>
      <c r="G406" s="135"/>
      <c r="H406" s="135"/>
    </row>
    <row r="407" spans="1:8">
      <c r="A407" s="106"/>
      <c r="B407" s="135"/>
      <c r="C407" s="135"/>
      <c r="D407" s="135"/>
      <c r="E407" s="135"/>
      <c r="F407" s="135"/>
      <c r="G407" s="135"/>
      <c r="H407" s="135"/>
    </row>
    <row r="408" spans="1:8">
      <c r="A408" s="106"/>
      <c r="B408" s="135"/>
      <c r="C408" s="135"/>
      <c r="D408" s="135"/>
      <c r="E408" s="135"/>
      <c r="F408" s="135"/>
      <c r="G408" s="135"/>
      <c r="H408" s="135"/>
    </row>
    <row r="409" spans="1:8">
      <c r="A409" s="106"/>
      <c r="B409" s="135"/>
      <c r="C409" s="135"/>
      <c r="D409" s="135"/>
      <c r="E409" s="135"/>
      <c r="F409" s="135"/>
      <c r="G409" s="135"/>
      <c r="H409" s="135"/>
    </row>
    <row r="410" spans="1:8">
      <c r="A410" s="106"/>
      <c r="B410" s="135"/>
      <c r="C410" s="135"/>
      <c r="D410" s="135"/>
      <c r="E410" s="135"/>
      <c r="F410" s="135"/>
      <c r="G410" s="135"/>
      <c r="H410" s="135"/>
    </row>
    <row r="411" spans="1:8">
      <c r="A411" s="106"/>
      <c r="B411" s="135"/>
      <c r="C411" s="135"/>
      <c r="D411" s="135"/>
      <c r="E411" s="135"/>
      <c r="F411" s="135"/>
      <c r="G411" s="135"/>
      <c r="H411" s="135"/>
    </row>
    <row r="412" spans="1:8">
      <c r="A412" s="106"/>
      <c r="B412" s="135"/>
      <c r="C412" s="135"/>
      <c r="D412" s="135"/>
      <c r="E412" s="135"/>
      <c r="F412" s="135"/>
      <c r="G412" s="135"/>
      <c r="H412" s="135"/>
    </row>
    <row r="413" spans="1:8">
      <c r="A413" s="106"/>
      <c r="B413" s="135"/>
      <c r="C413" s="135"/>
      <c r="D413" s="135"/>
      <c r="E413" s="135"/>
      <c r="F413" s="135"/>
      <c r="G413" s="135"/>
      <c r="H413" s="135"/>
    </row>
    <row r="414" spans="1:8">
      <c r="A414" s="106"/>
      <c r="B414" s="135"/>
      <c r="C414" s="135"/>
      <c r="D414" s="135"/>
      <c r="E414" s="135"/>
      <c r="F414" s="135"/>
      <c r="G414" s="135"/>
      <c r="H414" s="135"/>
    </row>
    <row r="415" spans="1:8">
      <c r="A415" s="106"/>
      <c r="B415" s="135"/>
      <c r="C415" s="135"/>
      <c r="D415" s="135"/>
      <c r="E415" s="135"/>
      <c r="F415" s="135"/>
      <c r="G415" s="135"/>
      <c r="H415" s="135"/>
    </row>
    <row r="416" spans="1:8">
      <c r="A416" s="106"/>
      <c r="B416" s="135"/>
      <c r="C416" s="135"/>
      <c r="D416" s="135"/>
      <c r="E416" s="135"/>
      <c r="F416" s="135"/>
      <c r="G416" s="135"/>
      <c r="H416" s="135"/>
    </row>
    <row r="417" spans="1:8">
      <c r="A417" s="106"/>
      <c r="B417" s="135"/>
      <c r="C417" s="135"/>
      <c r="D417" s="135"/>
      <c r="E417" s="135"/>
      <c r="F417" s="135"/>
      <c r="G417" s="135"/>
      <c r="H417" s="135"/>
    </row>
    <row r="418" spans="1:8">
      <c r="A418" s="106"/>
      <c r="B418" s="135"/>
      <c r="C418" s="135"/>
      <c r="D418" s="135"/>
      <c r="E418" s="135"/>
      <c r="F418" s="135"/>
      <c r="G418" s="135"/>
      <c r="H418" s="135"/>
    </row>
    <row r="419" spans="1:8">
      <c r="A419" s="106"/>
      <c r="B419" s="135"/>
      <c r="C419" s="135"/>
      <c r="D419" s="135"/>
      <c r="E419" s="135"/>
      <c r="F419" s="135"/>
      <c r="G419" s="135"/>
      <c r="H419" s="135"/>
    </row>
    <row r="420" spans="1:8">
      <c r="A420" s="106"/>
      <c r="B420" s="135"/>
      <c r="C420" s="135"/>
      <c r="D420" s="135"/>
      <c r="E420" s="135"/>
      <c r="F420" s="135"/>
      <c r="G420" s="135"/>
      <c r="H420" s="135"/>
    </row>
    <row r="421" spans="1:8">
      <c r="A421" s="106"/>
      <c r="B421" s="135"/>
      <c r="C421" s="135"/>
      <c r="D421" s="135"/>
      <c r="E421" s="135"/>
      <c r="F421" s="135"/>
      <c r="G421" s="135"/>
      <c r="H421" s="135"/>
    </row>
    <row r="422" spans="1:8">
      <c r="A422" s="106"/>
      <c r="B422" s="135"/>
      <c r="C422" s="135"/>
      <c r="D422" s="135"/>
      <c r="E422" s="135"/>
      <c r="F422" s="135"/>
      <c r="G422" s="135"/>
      <c r="H422" s="135"/>
    </row>
    <row r="423" spans="1:8">
      <c r="A423" s="106"/>
      <c r="B423" s="135"/>
      <c r="C423" s="135"/>
      <c r="D423" s="135"/>
      <c r="E423" s="135"/>
      <c r="F423" s="135"/>
      <c r="G423" s="135"/>
      <c r="H423" s="135"/>
    </row>
    <row r="424" spans="1:8">
      <c r="A424" s="106"/>
      <c r="B424" s="135"/>
      <c r="C424" s="135"/>
      <c r="D424" s="135"/>
      <c r="E424" s="135"/>
      <c r="F424" s="135"/>
      <c r="G424" s="135"/>
      <c r="H424" s="135"/>
    </row>
    <row r="425" spans="1:8">
      <c r="A425" s="106"/>
      <c r="B425" s="135"/>
      <c r="C425" s="135"/>
      <c r="D425" s="135"/>
      <c r="E425" s="135"/>
      <c r="F425" s="135"/>
      <c r="G425" s="135"/>
      <c r="H425" s="135"/>
    </row>
    <row r="426" spans="1:8">
      <c r="A426" s="106"/>
      <c r="B426" s="135"/>
      <c r="C426" s="135"/>
      <c r="D426" s="135"/>
      <c r="E426" s="135"/>
      <c r="F426" s="135"/>
      <c r="G426" s="135"/>
      <c r="H426" s="135"/>
    </row>
    <row r="427" spans="1:8">
      <c r="A427" s="106"/>
      <c r="B427" s="135"/>
      <c r="C427" s="135"/>
      <c r="D427" s="135"/>
      <c r="E427" s="135"/>
      <c r="F427" s="135"/>
      <c r="G427" s="135"/>
      <c r="H427" s="135"/>
    </row>
    <row r="428" spans="1:8">
      <c r="A428" s="106"/>
      <c r="B428" s="135"/>
      <c r="C428" s="135"/>
      <c r="D428" s="135"/>
      <c r="E428" s="135"/>
      <c r="F428" s="135"/>
      <c r="G428" s="135"/>
      <c r="H428" s="135"/>
    </row>
    <row r="429" spans="1:8">
      <c r="A429" s="106"/>
      <c r="B429" s="135"/>
      <c r="C429" s="135"/>
      <c r="D429" s="135"/>
      <c r="E429" s="135"/>
      <c r="F429" s="135"/>
      <c r="G429" s="135"/>
      <c r="H429" s="135"/>
    </row>
    <row r="430" spans="1:8">
      <c r="A430" s="106"/>
      <c r="B430" s="135"/>
      <c r="C430" s="135"/>
      <c r="D430" s="135"/>
      <c r="E430" s="135"/>
      <c r="F430" s="135"/>
      <c r="G430" s="135"/>
      <c r="H430" s="135"/>
    </row>
    <row r="431" spans="1:8">
      <c r="A431" s="106"/>
      <c r="B431" s="135"/>
      <c r="C431" s="135"/>
      <c r="D431" s="135"/>
      <c r="E431" s="135"/>
      <c r="F431" s="135"/>
      <c r="G431" s="135"/>
      <c r="H431" s="135"/>
    </row>
    <row r="432" spans="1:8">
      <c r="A432" s="106"/>
      <c r="B432" s="135"/>
      <c r="C432" s="135"/>
      <c r="D432" s="135"/>
      <c r="E432" s="135"/>
      <c r="F432" s="135"/>
      <c r="G432" s="135"/>
      <c r="H432" s="135"/>
    </row>
    <row r="433" spans="1:8">
      <c r="A433" s="106"/>
      <c r="B433" s="135"/>
      <c r="C433" s="135"/>
      <c r="D433" s="135"/>
      <c r="E433" s="135"/>
      <c r="F433" s="135"/>
      <c r="G433" s="135"/>
      <c r="H433" s="135"/>
    </row>
    <row r="434" spans="1:8">
      <c r="A434" s="106"/>
      <c r="B434" s="135"/>
      <c r="C434" s="135"/>
      <c r="D434" s="135"/>
      <c r="E434" s="135"/>
      <c r="F434" s="135"/>
      <c r="G434" s="135"/>
      <c r="H434" s="135"/>
    </row>
    <row r="435" spans="1:8">
      <c r="A435" s="106"/>
      <c r="B435" s="135"/>
      <c r="C435" s="135"/>
      <c r="D435" s="135"/>
      <c r="E435" s="135"/>
      <c r="F435" s="135"/>
      <c r="G435" s="135"/>
      <c r="H435" s="135"/>
    </row>
    <row r="436" spans="1:8">
      <c r="A436" s="106"/>
      <c r="B436" s="135"/>
      <c r="C436" s="135"/>
      <c r="D436" s="135"/>
      <c r="E436" s="135"/>
      <c r="F436" s="135"/>
      <c r="G436" s="135"/>
      <c r="H436" s="135"/>
    </row>
    <row r="437" spans="1:8">
      <c r="A437" s="106"/>
      <c r="B437" s="135"/>
      <c r="C437" s="135"/>
      <c r="D437" s="135"/>
      <c r="E437" s="135"/>
      <c r="F437" s="135"/>
      <c r="G437" s="135"/>
      <c r="H437" s="135"/>
    </row>
    <row r="438" spans="1:8">
      <c r="A438" s="106"/>
      <c r="B438" s="135"/>
      <c r="C438" s="135"/>
      <c r="D438" s="135"/>
      <c r="E438" s="135"/>
      <c r="F438" s="135"/>
      <c r="G438" s="135"/>
      <c r="H438" s="135"/>
    </row>
    <row r="439" spans="1:8">
      <c r="A439" s="106"/>
      <c r="B439" s="135"/>
      <c r="C439" s="135"/>
      <c r="D439" s="135"/>
      <c r="E439" s="135"/>
      <c r="F439" s="135"/>
      <c r="G439" s="135"/>
      <c r="H439" s="135"/>
    </row>
    <row r="440" spans="1:8">
      <c r="A440" s="106"/>
      <c r="B440" s="135"/>
      <c r="C440" s="135"/>
      <c r="D440" s="135"/>
      <c r="E440" s="135"/>
      <c r="F440" s="135"/>
      <c r="G440" s="135"/>
      <c r="H440" s="135"/>
    </row>
    <row r="441" spans="1:8">
      <c r="A441" s="106"/>
      <c r="B441" s="135"/>
      <c r="C441" s="135"/>
      <c r="D441" s="135"/>
      <c r="E441" s="135"/>
      <c r="F441" s="135"/>
      <c r="G441" s="135"/>
      <c r="H441" s="135"/>
    </row>
    <row r="442" spans="1:8">
      <c r="A442" s="106"/>
      <c r="B442" s="135"/>
      <c r="C442" s="135"/>
      <c r="D442" s="135"/>
      <c r="E442" s="135"/>
      <c r="F442" s="135"/>
      <c r="G442" s="135"/>
      <c r="H442" s="135"/>
    </row>
    <row r="443" spans="1:8">
      <c r="A443" s="106"/>
      <c r="B443" s="135"/>
      <c r="C443" s="135"/>
      <c r="D443" s="135"/>
      <c r="E443" s="135"/>
      <c r="F443" s="135"/>
      <c r="G443" s="135"/>
      <c r="H443" s="135"/>
    </row>
    <row r="444" spans="1:8">
      <c r="A444" s="106"/>
      <c r="B444" s="135"/>
      <c r="C444" s="135"/>
      <c r="D444" s="135"/>
      <c r="E444" s="135"/>
      <c r="F444" s="135"/>
      <c r="G444" s="135"/>
      <c r="H444" s="135"/>
    </row>
    <row r="445" spans="1:8">
      <c r="A445" s="106"/>
      <c r="B445" s="135"/>
      <c r="C445" s="135"/>
      <c r="D445" s="135"/>
      <c r="E445" s="135"/>
      <c r="F445" s="135"/>
      <c r="G445" s="135"/>
      <c r="H445" s="135"/>
    </row>
    <row r="446" spans="1:8">
      <c r="A446" s="106"/>
      <c r="B446" s="135"/>
      <c r="C446" s="135"/>
      <c r="D446" s="135"/>
      <c r="E446" s="135"/>
      <c r="F446" s="135"/>
      <c r="G446" s="135"/>
      <c r="H446" s="135"/>
    </row>
    <row r="447" spans="1:8">
      <c r="A447" s="106"/>
      <c r="B447" s="135"/>
      <c r="C447" s="135"/>
      <c r="D447" s="135"/>
      <c r="E447" s="135"/>
      <c r="F447" s="135"/>
      <c r="G447" s="135"/>
      <c r="H447" s="135"/>
    </row>
    <row r="448" spans="1:8">
      <c r="A448" s="106"/>
      <c r="B448" s="135"/>
      <c r="C448" s="135"/>
      <c r="D448" s="135"/>
      <c r="E448" s="135"/>
      <c r="F448" s="135"/>
      <c r="G448" s="135"/>
      <c r="H448" s="135"/>
    </row>
    <row r="449" spans="1:8">
      <c r="A449" s="106"/>
      <c r="B449" s="135"/>
      <c r="C449" s="135"/>
      <c r="D449" s="135"/>
      <c r="E449" s="135"/>
      <c r="F449" s="135"/>
      <c r="G449" s="135"/>
      <c r="H449" s="135"/>
    </row>
    <row r="450" spans="1:8">
      <c r="A450" s="106"/>
      <c r="B450" s="135"/>
      <c r="C450" s="135"/>
      <c r="D450" s="135"/>
      <c r="E450" s="135"/>
      <c r="F450" s="135"/>
      <c r="G450" s="135"/>
      <c r="H450" s="135"/>
    </row>
    <row r="451" spans="1:8">
      <c r="A451" s="106"/>
      <c r="B451" s="135"/>
      <c r="C451" s="135"/>
      <c r="D451" s="135"/>
      <c r="E451" s="135"/>
      <c r="F451" s="135"/>
      <c r="G451" s="135"/>
      <c r="H451" s="135"/>
    </row>
    <row r="452" spans="1:8">
      <c r="A452" s="106"/>
      <c r="B452" s="135"/>
      <c r="C452" s="135"/>
      <c r="D452" s="135"/>
      <c r="E452" s="135"/>
      <c r="F452" s="135"/>
      <c r="G452" s="135"/>
      <c r="H452" s="135"/>
    </row>
    <row r="453" spans="1:8">
      <c r="A453" s="106"/>
      <c r="B453" s="135"/>
      <c r="C453" s="135"/>
      <c r="D453" s="135"/>
      <c r="E453" s="135"/>
      <c r="F453" s="135"/>
      <c r="G453" s="135"/>
      <c r="H453" s="135"/>
    </row>
    <row r="454" spans="1:8">
      <c r="A454" s="106"/>
      <c r="B454" s="135"/>
      <c r="C454" s="135"/>
      <c r="D454" s="135"/>
      <c r="E454" s="135"/>
      <c r="F454" s="135"/>
      <c r="G454" s="135"/>
      <c r="H454" s="135"/>
    </row>
    <row r="455" spans="1:8">
      <c r="A455" s="106"/>
      <c r="B455" s="135"/>
      <c r="E455" s="106"/>
      <c r="F455" s="106"/>
      <c r="G455" s="106"/>
      <c r="H455" s="106"/>
    </row>
    <row r="456" spans="1:8">
      <c r="A456" s="106"/>
      <c r="C456" s="137"/>
      <c r="D456" s="106"/>
      <c r="E456" s="106"/>
      <c r="F456" s="106"/>
      <c r="G456" s="106"/>
      <c r="H456" s="106"/>
    </row>
    <row r="457" spans="1:8">
      <c r="A457" s="106"/>
      <c r="B457" s="137"/>
      <c r="C457" s="137"/>
      <c r="E457" s="106"/>
      <c r="F457" s="106"/>
      <c r="G457" s="106"/>
      <c r="H457" s="106"/>
    </row>
    <row r="458" spans="1:8">
      <c r="A458" s="106"/>
      <c r="B458" s="137"/>
      <c r="E458" s="106"/>
    </row>
    <row r="459" spans="1:8">
      <c r="A459" s="106"/>
      <c r="E459" s="106"/>
    </row>
    <row r="460" spans="1:8">
      <c r="A460" s="106"/>
    </row>
    <row r="461" spans="1:8">
      <c r="A461" s="106"/>
    </row>
    <row r="463" spans="1:8">
      <c r="A463" s="106"/>
      <c r="C463" s="137"/>
      <c r="D463" s="106"/>
      <c r="E463" s="106"/>
      <c r="F463" s="106"/>
      <c r="G463" s="106"/>
      <c r="H463" s="106"/>
    </row>
    <row r="464" spans="1:8">
      <c r="A464" s="106"/>
      <c r="B464" s="137"/>
    </row>
    <row r="465" spans="1:8">
      <c r="A465" s="106"/>
    </row>
    <row r="466" spans="1:8">
      <c r="A466" s="106"/>
    </row>
    <row r="468" spans="1:8">
      <c r="A468" s="106"/>
      <c r="E468" s="106"/>
      <c r="F468" s="106"/>
      <c r="G468" s="106"/>
      <c r="H468" s="106"/>
    </row>
    <row r="469" spans="1:8">
      <c r="A469" s="106"/>
      <c r="C469" s="137"/>
      <c r="D469" s="106"/>
    </row>
    <row r="470" spans="1:8">
      <c r="A470" s="106"/>
      <c r="B470" s="137"/>
    </row>
    <row r="471" spans="1:8">
      <c r="A471" s="106"/>
      <c r="E471" s="106"/>
      <c r="F471" s="106"/>
      <c r="G471" s="106"/>
      <c r="H471" s="106"/>
    </row>
    <row r="472" spans="1:8">
      <c r="A472" s="106"/>
    </row>
    <row r="473" spans="1:8">
      <c r="A473" s="106"/>
    </row>
    <row r="474" spans="1:8">
      <c r="A474" s="106"/>
      <c r="C474" s="137"/>
      <c r="D474" s="106"/>
      <c r="E474" s="106"/>
      <c r="F474" s="106"/>
      <c r="G474" s="106"/>
      <c r="H474" s="106"/>
    </row>
    <row r="475" spans="1:8">
      <c r="A475" s="106"/>
      <c r="B475" s="137"/>
    </row>
    <row r="476" spans="1:8">
      <c r="A476" s="106"/>
      <c r="E476" s="106"/>
      <c r="F476" s="106"/>
    </row>
    <row r="477" spans="1:8">
      <c r="A477" s="106"/>
      <c r="C477" s="137"/>
      <c r="D477" s="106"/>
      <c r="E477" s="106"/>
      <c r="F477" s="106"/>
      <c r="G477" s="106"/>
      <c r="H477" s="106"/>
    </row>
    <row r="478" spans="1:8">
      <c r="A478" s="106"/>
      <c r="B478" s="137"/>
    </row>
    <row r="479" spans="1:8">
      <c r="A479" s="106"/>
      <c r="E479" s="106"/>
      <c r="F479" s="106"/>
      <c r="G479" s="106"/>
      <c r="H479" s="106"/>
    </row>
    <row r="480" spans="1:8">
      <c r="A480" s="106"/>
      <c r="C480" s="137"/>
      <c r="D480" s="106"/>
      <c r="E480" s="106"/>
      <c r="F480" s="106"/>
      <c r="G480" s="106"/>
      <c r="H480" s="106"/>
    </row>
    <row r="481" spans="1:8">
      <c r="A481" s="106"/>
      <c r="B481" s="137"/>
      <c r="E481" s="106"/>
    </row>
    <row r="482" spans="1:8">
      <c r="A482" s="106"/>
    </row>
    <row r="483" spans="1:8">
      <c r="A483" s="106"/>
      <c r="C483" s="137"/>
    </row>
    <row r="484" spans="1:8">
      <c r="A484" s="106"/>
      <c r="B484" s="137"/>
    </row>
    <row r="485" spans="1:8">
      <c r="A485" s="106"/>
      <c r="E485" s="106"/>
      <c r="F485" s="106"/>
      <c r="G485" s="106"/>
      <c r="H485" s="106"/>
    </row>
    <row r="486" spans="1:8">
      <c r="A486" s="106"/>
    </row>
    <row r="487" spans="1:8">
      <c r="A487" s="106"/>
      <c r="C487" s="137"/>
      <c r="D487" s="106"/>
    </row>
    <row r="488" spans="1:8">
      <c r="A488" s="106"/>
      <c r="B488" s="137"/>
    </row>
    <row r="489" spans="1:8">
      <c r="A489" s="106"/>
      <c r="E489" s="106"/>
      <c r="F489" s="106"/>
      <c r="G489" s="106"/>
      <c r="H489" s="106"/>
    </row>
    <row r="490" spans="1:8">
      <c r="A490" s="106"/>
    </row>
    <row r="491" spans="1:8">
      <c r="A491" s="106"/>
      <c r="C491" s="137"/>
      <c r="D491" s="106"/>
      <c r="E491" s="106"/>
      <c r="F491" s="106"/>
      <c r="G491" s="106"/>
      <c r="H491" s="106"/>
    </row>
    <row r="492" spans="1:8">
      <c r="A492" s="106"/>
      <c r="B492" s="137"/>
      <c r="E492" s="106"/>
      <c r="F492" s="106"/>
      <c r="G492" s="106"/>
      <c r="H492" s="106"/>
    </row>
    <row r="493" spans="1:8">
      <c r="A493" s="106"/>
      <c r="C493" s="137"/>
      <c r="E493" s="106"/>
    </row>
    <row r="494" spans="1:8">
      <c r="A494" s="106"/>
      <c r="B494" s="137"/>
      <c r="E494" s="106"/>
      <c r="F494" s="106"/>
      <c r="G494" s="106"/>
      <c r="H494" s="106"/>
    </row>
    <row r="495" spans="1:8">
      <c r="A495" s="106"/>
      <c r="E495" s="106"/>
      <c r="F495" s="106"/>
      <c r="G495" s="106"/>
      <c r="H495" s="106"/>
    </row>
    <row r="496" spans="1:8">
      <c r="A496" s="106"/>
      <c r="B496" s="137"/>
    </row>
    <row r="497" spans="1:8">
      <c r="A497" s="106"/>
      <c r="C497" s="137"/>
      <c r="D497" s="106"/>
      <c r="E497" s="106"/>
      <c r="F497" s="106"/>
      <c r="G497" s="106"/>
      <c r="H497" s="106"/>
    </row>
    <row r="498" spans="1:8">
      <c r="A498" s="106"/>
      <c r="B498" s="137"/>
    </row>
    <row r="499" spans="1:8">
      <c r="A499" s="106"/>
    </row>
    <row r="501" spans="1:8">
      <c r="A501" s="106"/>
      <c r="C501" s="137"/>
      <c r="D501" s="106"/>
      <c r="E501" s="106"/>
      <c r="F501" s="106"/>
      <c r="G501" s="106"/>
      <c r="H501" s="106"/>
    </row>
    <row r="502" spans="1:8">
      <c r="A502" s="106"/>
      <c r="B502" s="137"/>
    </row>
    <row r="503" spans="1:8">
      <c r="A503" s="106"/>
      <c r="E503" s="106"/>
    </row>
    <row r="504" spans="1:8">
      <c r="A504" s="106"/>
    </row>
    <row r="505" spans="1:8">
      <c r="A505" s="106"/>
      <c r="E505" s="106"/>
      <c r="F505" s="106"/>
      <c r="G505" s="106"/>
      <c r="H505" s="106"/>
    </row>
    <row r="506" spans="1:8">
      <c r="A506" s="106"/>
      <c r="C506" s="137"/>
      <c r="D506" s="106"/>
      <c r="E506" s="106"/>
      <c r="F506" s="106"/>
      <c r="G506" s="106"/>
      <c r="H506" s="106"/>
    </row>
    <row r="507" spans="1:8">
      <c r="A507" s="106"/>
      <c r="B507" s="137"/>
    </row>
    <row r="508" spans="1:8">
      <c r="A508" s="106"/>
      <c r="E508" s="106"/>
      <c r="F508" s="106"/>
    </row>
    <row r="509" spans="1:8">
      <c r="A509" s="106"/>
      <c r="C509" s="137"/>
      <c r="D509" s="106"/>
      <c r="E509" s="106"/>
      <c r="F509" s="106"/>
      <c r="G509" s="106"/>
      <c r="H509" s="106"/>
    </row>
    <row r="510" spans="1:8">
      <c r="A510" s="106"/>
      <c r="B510" s="137"/>
      <c r="C510" s="137"/>
      <c r="E510" s="106"/>
      <c r="F510" s="106"/>
      <c r="G510" s="106"/>
      <c r="H510" s="106"/>
    </row>
    <row r="511" spans="1:8">
      <c r="A511" s="106"/>
      <c r="B511" s="137"/>
      <c r="C511" s="137"/>
      <c r="D511" s="106"/>
      <c r="E511" s="106"/>
      <c r="F511" s="106"/>
      <c r="G511" s="106"/>
      <c r="H511" s="106"/>
    </row>
    <row r="512" spans="1:8">
      <c r="A512" s="106"/>
      <c r="B512" s="137"/>
    </row>
    <row r="513" spans="1:8">
      <c r="A513" s="106"/>
      <c r="E513" s="106"/>
      <c r="F513" s="106"/>
      <c r="G513" s="106"/>
      <c r="H513" s="106"/>
    </row>
    <row r="514" spans="1:8">
      <c r="A514" s="106"/>
      <c r="C514" s="137"/>
      <c r="D514" s="106"/>
      <c r="E514" s="106"/>
      <c r="F514" s="106"/>
      <c r="G514" s="106"/>
      <c r="H514" s="106"/>
    </row>
    <row r="515" spans="1:8">
      <c r="A515" s="106"/>
      <c r="B515" s="137"/>
    </row>
    <row r="516" spans="1:8">
      <c r="A516" s="106"/>
      <c r="C516" s="137"/>
      <c r="D516" s="106"/>
      <c r="E516" s="106"/>
      <c r="F516" s="106"/>
      <c r="G516" s="106"/>
      <c r="H516" s="106"/>
    </row>
    <row r="517" spans="1:8">
      <c r="A517" s="106"/>
      <c r="B517" s="137"/>
      <c r="E517" s="106"/>
      <c r="F517" s="106"/>
    </row>
    <row r="518" spans="1:8">
      <c r="A518" s="106"/>
      <c r="C518" s="137"/>
      <c r="D518" s="106"/>
      <c r="E518" s="106"/>
      <c r="F518" s="106"/>
      <c r="G518" s="106"/>
      <c r="H518" s="106"/>
    </row>
    <row r="519" spans="1:8">
      <c r="A519" s="106"/>
      <c r="B519" s="137"/>
      <c r="E519" s="106"/>
      <c r="F519" s="106"/>
      <c r="G519" s="106"/>
      <c r="H519" s="106"/>
    </row>
    <row r="520" spans="1:8">
      <c r="A520" s="106"/>
      <c r="B520" s="137"/>
      <c r="E520" s="106"/>
      <c r="F520" s="106"/>
    </row>
    <row r="521" spans="1:8">
      <c r="A521" s="106"/>
    </row>
    <row r="523" spans="1:8">
      <c r="A523" s="106"/>
      <c r="C523" s="137"/>
      <c r="D523" s="106"/>
      <c r="E523" s="106"/>
    </row>
    <row r="524" spans="1:8">
      <c r="A524" s="106"/>
      <c r="B524" s="137"/>
      <c r="C524" s="137"/>
      <c r="D524" s="106"/>
      <c r="E524" s="106"/>
      <c r="F524" s="106"/>
      <c r="G524" s="106"/>
      <c r="H524" s="106"/>
    </row>
    <row r="525" spans="1:8">
      <c r="A525" s="106"/>
      <c r="B525" s="137"/>
      <c r="C525" s="137"/>
      <c r="D525" s="106"/>
      <c r="E525" s="106"/>
      <c r="F525" s="106"/>
      <c r="G525" s="106"/>
      <c r="H525" s="106"/>
    </row>
    <row r="526" spans="1:8">
      <c r="A526" s="106"/>
      <c r="B526" s="137"/>
      <c r="C526" s="137"/>
      <c r="D526" s="106"/>
      <c r="E526" s="106"/>
    </row>
    <row r="527" spans="1:8">
      <c r="A527" s="106"/>
      <c r="B527" s="137"/>
      <c r="C527" s="137"/>
    </row>
    <row r="528" spans="1:8">
      <c r="A528" s="106"/>
      <c r="B528" s="137"/>
    </row>
    <row r="529" spans="1:8">
      <c r="A529" s="106"/>
    </row>
    <row r="530" spans="1:8">
      <c r="A530" s="106"/>
      <c r="E530" s="106"/>
      <c r="F530" s="106"/>
      <c r="G530" s="106"/>
      <c r="H530" s="106"/>
    </row>
    <row r="531" spans="1:8">
      <c r="A531" s="106"/>
      <c r="B531" s="137"/>
      <c r="C531" s="137"/>
      <c r="D531" s="106"/>
      <c r="E531" s="106"/>
      <c r="F531" s="106"/>
      <c r="G531" s="106"/>
    </row>
    <row r="532" spans="1:8">
      <c r="A532" s="106"/>
      <c r="B532" s="137"/>
    </row>
    <row r="533" spans="1:8">
      <c r="A533" s="106"/>
    </row>
    <row r="534" spans="1:8">
      <c r="A534" s="106"/>
      <c r="E534" s="106"/>
    </row>
    <row r="535" spans="1:8">
      <c r="A535" s="106"/>
      <c r="C535" s="137"/>
      <c r="D535" s="106"/>
      <c r="E535" s="106"/>
      <c r="F535" s="106"/>
      <c r="G535" s="106"/>
      <c r="H535" s="106"/>
    </row>
    <row r="536" spans="1:8">
      <c r="A536" s="106"/>
      <c r="B536" s="137"/>
    </row>
    <row r="537" spans="1:8">
      <c r="A537" s="106"/>
      <c r="E537" s="106"/>
      <c r="F537" s="106"/>
      <c r="G537" s="106"/>
    </row>
    <row r="538" spans="1:8">
      <c r="A538" s="106"/>
    </row>
    <row r="539" spans="1:8">
      <c r="A539" s="106"/>
    </row>
    <row r="542" spans="1:8">
      <c r="A542" s="106"/>
    </row>
    <row r="543" spans="1:8">
      <c r="A543" s="106"/>
      <c r="C543" s="137"/>
      <c r="D543" s="106"/>
      <c r="E543" s="106"/>
      <c r="F543" s="106"/>
      <c r="G543" s="106"/>
      <c r="H543" s="106"/>
    </row>
    <row r="544" spans="1:8">
      <c r="A544" s="106"/>
      <c r="B544" s="137"/>
    </row>
    <row r="545" spans="1:8">
      <c r="A545" s="106"/>
    </row>
    <row r="546" spans="1:8">
      <c r="A546" s="106"/>
      <c r="C546" s="137"/>
      <c r="D546" s="106"/>
      <c r="E546" s="106"/>
      <c r="F546" s="106"/>
      <c r="G546" s="106"/>
      <c r="H546" s="106"/>
    </row>
    <row r="547" spans="1:8">
      <c r="A547" s="106"/>
      <c r="B547" s="137"/>
    </row>
    <row r="549" spans="1:8">
      <c r="A549" s="106"/>
    </row>
  </sheetData>
  <pageMargins left="0.75" right="0.75" top="1" bottom="1" header="0.5" footer="0.5"/>
  <pageSetup scale="4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Z342"/>
  <sheetViews>
    <sheetView view="pageBreakPreview" zoomScale="60" zoomScaleNormal="85" workbookViewId="0">
      <pane xSplit="1" ySplit="8" topLeftCell="B9" activePane="bottomRight" state="frozen"/>
      <selection activeCell="N19" sqref="N19"/>
      <selection pane="topRight" activeCell="N19" sqref="N19"/>
      <selection pane="bottomLeft" activeCell="N19" sqref="N19"/>
      <selection pane="bottomRight" activeCell="N19" sqref="N19"/>
    </sheetView>
  </sheetViews>
  <sheetFormatPr defaultRowHeight="12.75"/>
  <cols>
    <col min="1" max="1" width="56.7109375" bestFit="1" customWidth="1"/>
    <col min="2" max="2" width="13.42578125" style="1" bestFit="1" customWidth="1"/>
    <col min="3" max="13" width="11.42578125" bestFit="1" customWidth="1"/>
    <col min="15" max="15" width="15.42578125" bestFit="1" customWidth="1"/>
    <col min="16" max="26" width="11.28515625" bestFit="1" customWidth="1"/>
  </cols>
  <sheetData>
    <row r="1" spans="1:26">
      <c r="A1" s="5" t="s">
        <v>0</v>
      </c>
    </row>
    <row r="2" spans="1:26">
      <c r="A2" s="5" t="s">
        <v>1</v>
      </c>
    </row>
    <row r="3" spans="1:26">
      <c r="A3" s="5" t="s">
        <v>2</v>
      </c>
    </row>
    <row r="4" spans="1:26">
      <c r="A4" s="5" t="s">
        <v>3</v>
      </c>
    </row>
    <row r="5" spans="1:26">
      <c r="A5" s="5" t="s">
        <v>43</v>
      </c>
    </row>
    <row r="7" spans="1:26">
      <c r="B7" s="7" t="s">
        <v>814</v>
      </c>
      <c r="C7" s="7" t="s">
        <v>814</v>
      </c>
      <c r="D7" s="7" t="s">
        <v>814</v>
      </c>
      <c r="E7" s="7" t="s">
        <v>814</v>
      </c>
      <c r="F7" s="7" t="s">
        <v>814</v>
      </c>
      <c r="G7" s="7" t="s">
        <v>814</v>
      </c>
      <c r="H7" s="7" t="s">
        <v>814</v>
      </c>
      <c r="I7" s="7" t="s">
        <v>814</v>
      </c>
      <c r="J7" s="7" t="s">
        <v>814</v>
      </c>
      <c r="K7" s="7" t="s">
        <v>814</v>
      </c>
      <c r="L7" s="7" t="s">
        <v>814</v>
      </c>
      <c r="M7" s="7" t="s">
        <v>814</v>
      </c>
    </row>
    <row r="8" spans="1:26">
      <c r="B8" s="7" t="s">
        <v>8</v>
      </c>
      <c r="C8" s="7" t="s">
        <v>9</v>
      </c>
      <c r="D8" s="7" t="s">
        <v>10</v>
      </c>
      <c r="E8" s="7" t="s">
        <v>11</v>
      </c>
      <c r="F8" s="7" t="s">
        <v>12</v>
      </c>
      <c r="G8" s="7" t="s">
        <v>13</v>
      </c>
      <c r="H8" s="7" t="s">
        <v>14</v>
      </c>
      <c r="I8" s="7" t="s">
        <v>15</v>
      </c>
      <c r="J8" s="7" t="s">
        <v>16</v>
      </c>
      <c r="K8" s="7" t="s">
        <v>5</v>
      </c>
      <c r="L8" s="7" t="s">
        <v>6</v>
      </c>
      <c r="M8" s="7" t="s">
        <v>7</v>
      </c>
      <c r="O8" s="53" t="s">
        <v>679</v>
      </c>
    </row>
    <row r="10" spans="1:26">
      <c r="A10" s="5" t="s">
        <v>469</v>
      </c>
      <c r="B10" s="21">
        <f>'[24]Div 2 + CC1416'!B10</f>
        <v>3555649.8800000008</v>
      </c>
      <c r="C10" s="21">
        <f>'[24]Div 2 + CC1416'!C10</f>
        <v>3394256.6799999997</v>
      </c>
      <c r="D10" s="21">
        <f>'[24]Div 2 + CC1416'!D10</f>
        <v>3717043.03</v>
      </c>
      <c r="E10" s="21">
        <f>'[24]Div 2 + CC1416'!E10</f>
        <v>3394256.6799999997</v>
      </c>
      <c r="F10" s="21">
        <f>'[24]Div 2 + CC1416'!F10</f>
        <v>3394256.6799999997</v>
      </c>
      <c r="G10" s="21">
        <f>'[24]Div 2 + CC1416'!G10</f>
        <v>3717043.03</v>
      </c>
      <c r="H10" s="21">
        <f>'[24]Div 2 + CC1416'!H10</f>
        <v>3394256.6799999997</v>
      </c>
      <c r="I10" s="21">
        <f>'[24]Div 2 + CC1416'!I10</f>
        <v>3555649.8800000008</v>
      </c>
      <c r="J10" s="21">
        <f>'[24]Div 2 + CC1416'!J10</f>
        <v>3555649.8800000008</v>
      </c>
      <c r="K10" s="21">
        <f>'[24]Div 2 + CC1416'!K10</f>
        <v>3394256.6799999997</v>
      </c>
      <c r="L10" s="21">
        <f>'[24]Div 2 + CC1416'!L10</f>
        <v>3717043.03</v>
      </c>
      <c r="M10" s="21">
        <f>'[24]Div 2 + CC1416'!M10</f>
        <v>3555649.8800000008</v>
      </c>
      <c r="N10" s="22"/>
      <c r="O10" s="22"/>
      <c r="P10" s="22"/>
      <c r="Q10" s="22"/>
      <c r="R10" s="22"/>
      <c r="S10" s="22"/>
    </row>
    <row r="11" spans="1:26">
      <c r="A11" s="5" t="s">
        <v>470</v>
      </c>
      <c r="B11" s="21">
        <f>'[24]Div 2 + CC1416'!B11</f>
        <v>140058.84</v>
      </c>
      <c r="C11" s="21">
        <f>'[24]Div 2 + CC1416'!C11</f>
        <v>133692.53</v>
      </c>
      <c r="D11" s="21">
        <f>'[24]Div 2 + CC1416'!D11</f>
        <v>146425.15000000002</v>
      </c>
      <c r="E11" s="21">
        <f>'[24]Div 2 + CC1416'!E11</f>
        <v>133692.53</v>
      </c>
      <c r="F11" s="21">
        <f>'[24]Div 2 + CC1416'!F11</f>
        <v>133692.53</v>
      </c>
      <c r="G11" s="21">
        <f>'[24]Div 2 + CC1416'!G11</f>
        <v>146425.15000000002</v>
      </c>
      <c r="H11" s="21">
        <f>'[24]Div 2 + CC1416'!H11</f>
        <v>133692.53</v>
      </c>
      <c r="I11" s="21">
        <f>'[24]Div 2 + CC1416'!I11</f>
        <v>140058.84</v>
      </c>
      <c r="J11" s="21">
        <f>'[24]Div 2 + CC1416'!J11</f>
        <v>140058.84</v>
      </c>
      <c r="K11" s="21">
        <f>'[24]Div 2 + CC1416'!K11</f>
        <v>133692.53</v>
      </c>
      <c r="L11" s="21">
        <f>'[24]Div 2 + CC1416'!L11</f>
        <v>146425.15000000002</v>
      </c>
      <c r="M11" s="21">
        <f>'[24]Div 2 + CC1416'!M11</f>
        <v>140058.84</v>
      </c>
      <c r="N11" s="22"/>
      <c r="O11" s="22"/>
      <c r="P11" s="22"/>
      <c r="Q11" s="22"/>
      <c r="R11" s="22"/>
      <c r="S11" s="22"/>
    </row>
    <row r="12" spans="1:26">
      <c r="A12" s="5" t="s">
        <v>471</v>
      </c>
      <c r="B12" s="21">
        <f>'[24]Div 2 + CC1416'!B12</f>
        <v>-140058.84</v>
      </c>
      <c r="C12" s="21">
        <f>'[24]Div 2 + CC1416'!C12</f>
        <v>-133692.53</v>
      </c>
      <c r="D12" s="21">
        <f>'[24]Div 2 + CC1416'!D12</f>
        <v>-146425.15000000002</v>
      </c>
      <c r="E12" s="21">
        <f>'[24]Div 2 + CC1416'!E12</f>
        <v>-133692.53</v>
      </c>
      <c r="F12" s="21">
        <f>'[24]Div 2 + CC1416'!F12</f>
        <v>-133692.53</v>
      </c>
      <c r="G12" s="21">
        <f>'[24]Div 2 + CC1416'!G12</f>
        <v>-146425.15000000002</v>
      </c>
      <c r="H12" s="21">
        <f>'[24]Div 2 + CC1416'!H12</f>
        <v>-133692.53</v>
      </c>
      <c r="I12" s="21">
        <f>'[24]Div 2 + CC1416'!I12</f>
        <v>-140058.84</v>
      </c>
      <c r="J12" s="21">
        <f>'[24]Div 2 + CC1416'!J12</f>
        <v>-140058.84</v>
      </c>
      <c r="K12" s="21">
        <f>'[24]Div 2 + CC1416'!K12</f>
        <v>-133692.53</v>
      </c>
      <c r="L12" s="21">
        <f>'[24]Div 2 + CC1416'!L12</f>
        <v>-146425.15000000002</v>
      </c>
      <c r="M12" s="21">
        <f>'[24]Div 2 + CC1416'!M12</f>
        <v>-140058.84</v>
      </c>
      <c r="N12" s="22"/>
      <c r="O12" s="22"/>
      <c r="P12" s="22"/>
      <c r="Q12" s="22"/>
      <c r="R12" s="22"/>
      <c r="S12" s="22"/>
    </row>
    <row r="13" spans="1:26">
      <c r="A13" s="5" t="s">
        <v>472</v>
      </c>
      <c r="B13" s="21">
        <f>'[24]Div 2 + CC1416'!B13</f>
        <v>15309.83</v>
      </c>
      <c r="C13" s="21">
        <f>'[24]Div 2 + CC1416'!C13</f>
        <v>14613.93</v>
      </c>
      <c r="D13" s="21">
        <f>'[24]Div 2 + CC1416'!D13</f>
        <v>16005.73</v>
      </c>
      <c r="E13" s="21">
        <f>'[24]Div 2 + CC1416'!E13</f>
        <v>14613.93</v>
      </c>
      <c r="F13" s="21">
        <f>'[24]Div 2 + CC1416'!F13</f>
        <v>14613.93</v>
      </c>
      <c r="G13" s="21">
        <f>'[24]Div 2 + CC1416'!G13</f>
        <v>16005.73</v>
      </c>
      <c r="H13" s="21">
        <f>'[24]Div 2 + CC1416'!H13</f>
        <v>14613.93</v>
      </c>
      <c r="I13" s="21">
        <f>'[24]Div 2 + CC1416'!I13</f>
        <v>15309.83</v>
      </c>
      <c r="J13" s="21">
        <f>'[24]Div 2 + CC1416'!J13</f>
        <v>15309.83</v>
      </c>
      <c r="K13" s="21">
        <f>'[24]Div 2 + CC1416'!K13</f>
        <v>14613.93</v>
      </c>
      <c r="L13" s="21">
        <f>'[24]Div 2 + CC1416'!L13</f>
        <v>16005.73</v>
      </c>
      <c r="M13" s="21">
        <f>'[24]Div 2 + CC1416'!M13</f>
        <v>15309.83</v>
      </c>
      <c r="N13" s="22"/>
      <c r="O13" s="22"/>
      <c r="P13" s="22"/>
      <c r="Q13" s="22"/>
      <c r="R13" s="22"/>
      <c r="S13" s="22"/>
    </row>
    <row r="14" spans="1:26">
      <c r="A14" s="5" t="s">
        <v>473</v>
      </c>
      <c r="B14" s="21">
        <f>'[24]Div 2 + CC1416'!B14</f>
        <v>-15309.83</v>
      </c>
      <c r="C14" s="21">
        <f>'[24]Div 2 + CC1416'!C14</f>
        <v>-14613.93</v>
      </c>
      <c r="D14" s="21">
        <f>'[24]Div 2 + CC1416'!D14</f>
        <v>-16005.73</v>
      </c>
      <c r="E14" s="21">
        <f>'[24]Div 2 + CC1416'!E14</f>
        <v>-14613.93</v>
      </c>
      <c r="F14" s="21">
        <f>'[24]Div 2 + CC1416'!F14</f>
        <v>-14613.93</v>
      </c>
      <c r="G14" s="21">
        <f>'[24]Div 2 + CC1416'!G14</f>
        <v>-16005.73</v>
      </c>
      <c r="H14" s="21">
        <f>'[24]Div 2 + CC1416'!H14</f>
        <v>-14613.93</v>
      </c>
      <c r="I14" s="21">
        <f>'[24]Div 2 + CC1416'!I14</f>
        <v>-15309.83</v>
      </c>
      <c r="J14" s="21">
        <f>'[24]Div 2 + CC1416'!J14</f>
        <v>-15309.83</v>
      </c>
      <c r="K14" s="21">
        <f>'[24]Div 2 + CC1416'!K14</f>
        <v>-14613.93</v>
      </c>
      <c r="L14" s="21">
        <f>'[24]Div 2 + CC1416'!L14</f>
        <v>-16005.73</v>
      </c>
      <c r="M14" s="21">
        <f>'[24]Div 2 + CC1416'!M14</f>
        <v>-15309.83</v>
      </c>
      <c r="N14" s="22"/>
      <c r="O14" s="22"/>
      <c r="P14" s="22"/>
      <c r="Q14" s="22"/>
      <c r="R14" s="22"/>
      <c r="S14" s="22"/>
    </row>
    <row r="15" spans="1:26">
      <c r="A15" s="9" t="s">
        <v>22</v>
      </c>
      <c r="B15" s="21">
        <f>'[24]Div 2 + CC1416'!B15</f>
        <v>3555649.8800000008</v>
      </c>
      <c r="C15" s="21">
        <f>'[24]Div 2 + CC1416'!C15</f>
        <v>3394256.6799999997</v>
      </c>
      <c r="D15" s="21">
        <f>'[24]Div 2 + CC1416'!D15</f>
        <v>3717043.03</v>
      </c>
      <c r="E15" s="21">
        <f>'[24]Div 2 + CC1416'!E15</f>
        <v>3394256.6799999997</v>
      </c>
      <c r="F15" s="21">
        <f>'[24]Div 2 + CC1416'!F15</f>
        <v>3394256.6799999997</v>
      </c>
      <c r="G15" s="21">
        <f>'[24]Div 2 + CC1416'!G15</f>
        <v>3717043.03</v>
      </c>
      <c r="H15" s="21">
        <f>'[24]Div 2 + CC1416'!H15</f>
        <v>3394256.6799999997</v>
      </c>
      <c r="I15" s="21">
        <f>'[24]Div 2 + CC1416'!I15</f>
        <v>3555649.8800000008</v>
      </c>
      <c r="J15" s="21">
        <f>'[24]Div 2 + CC1416'!J15</f>
        <v>3555649.8800000008</v>
      </c>
      <c r="K15" s="21">
        <f>'[24]Div 2 + CC1416'!K15</f>
        <v>3394256.6799999997</v>
      </c>
      <c r="L15" s="21">
        <f>'[24]Div 2 + CC1416'!L15</f>
        <v>3717043.03</v>
      </c>
      <c r="M15" s="21">
        <f>'[24]Div 2 + CC1416'!M15</f>
        <v>3555649.8800000008</v>
      </c>
      <c r="N15" s="22"/>
      <c r="O15" s="22">
        <f t="shared" ref="O15:Z15" si="0">B15-SUM(B10:B14)</f>
        <v>0</v>
      </c>
      <c r="P15" s="22">
        <f t="shared" si="0"/>
        <v>0</v>
      </c>
      <c r="Q15" s="22">
        <f t="shared" si="0"/>
        <v>0</v>
      </c>
      <c r="R15" s="22">
        <f t="shared" si="0"/>
        <v>0</v>
      </c>
      <c r="S15" s="22">
        <f t="shared" si="0"/>
        <v>0</v>
      </c>
      <c r="T15" s="22">
        <f t="shared" si="0"/>
        <v>0</v>
      </c>
      <c r="U15" s="22">
        <f t="shared" si="0"/>
        <v>0</v>
      </c>
      <c r="V15" s="22">
        <f t="shared" si="0"/>
        <v>0</v>
      </c>
      <c r="W15" s="22">
        <f t="shared" si="0"/>
        <v>0</v>
      </c>
      <c r="X15" s="22">
        <f t="shared" si="0"/>
        <v>0</v>
      </c>
      <c r="Y15" s="22">
        <f t="shared" si="0"/>
        <v>0</v>
      </c>
      <c r="Z15" s="22">
        <f t="shared" si="0"/>
        <v>0</v>
      </c>
    </row>
    <row r="16" spans="1:26">
      <c r="A16" s="5"/>
      <c r="B16" s="21">
        <f>'[24]Div 2 + CC1416'!B16</f>
        <v>0</v>
      </c>
      <c r="C16" s="21">
        <f>'[24]Div 2 + CC1416'!C16</f>
        <v>0</v>
      </c>
      <c r="D16" s="21">
        <f>'[24]Div 2 + CC1416'!D16</f>
        <v>0</v>
      </c>
      <c r="E16" s="21">
        <f>'[24]Div 2 + CC1416'!E16</f>
        <v>0</v>
      </c>
      <c r="F16" s="21">
        <f>'[24]Div 2 + CC1416'!F16</f>
        <v>0</v>
      </c>
      <c r="G16" s="21">
        <f>'[24]Div 2 + CC1416'!G16</f>
        <v>0</v>
      </c>
      <c r="H16" s="21">
        <f>'[24]Div 2 + CC1416'!H16</f>
        <v>0</v>
      </c>
      <c r="I16" s="21">
        <f>'[24]Div 2 + CC1416'!I16</f>
        <v>0</v>
      </c>
      <c r="J16" s="21">
        <f>'[24]Div 2 + CC1416'!J16</f>
        <v>0</v>
      </c>
      <c r="K16" s="21">
        <f>'[24]Div 2 + CC1416'!K16</f>
        <v>0</v>
      </c>
      <c r="L16" s="21">
        <f>'[24]Div 2 + CC1416'!L16</f>
        <v>0</v>
      </c>
      <c r="M16" s="21">
        <f>'[24]Div 2 + CC1416'!M16</f>
        <v>0</v>
      </c>
      <c r="N16" s="22"/>
      <c r="O16" s="22"/>
      <c r="P16" s="22"/>
      <c r="Q16" s="22"/>
      <c r="R16" s="22"/>
      <c r="S16" s="22"/>
    </row>
    <row r="17" spans="1:26">
      <c r="A17" s="5" t="s">
        <v>474</v>
      </c>
      <c r="B17" s="21">
        <f>'[24]Div 2 + CC1416'!B17</f>
        <v>263071.88000000006</v>
      </c>
      <c r="C17" s="21">
        <f>'[24]Div 2 + CC1416'!C17</f>
        <v>251130.91999999995</v>
      </c>
      <c r="D17" s="21">
        <f>'[24]Div 2 + CC1416'!D17</f>
        <v>275012.88</v>
      </c>
      <c r="E17" s="21">
        <f>'[24]Div 2 + CC1416'!E17</f>
        <v>251130.91999999995</v>
      </c>
      <c r="F17" s="21">
        <f>'[24]Div 2 + CC1416'!F17</f>
        <v>251130.91999999995</v>
      </c>
      <c r="G17" s="21">
        <f>'[24]Div 2 + CC1416'!G17</f>
        <v>275012.88</v>
      </c>
      <c r="H17" s="21">
        <f>'[24]Div 2 + CC1416'!H17</f>
        <v>251130.91999999995</v>
      </c>
      <c r="I17" s="21">
        <f>'[24]Div 2 + CC1416'!I17</f>
        <v>263071.88000000006</v>
      </c>
      <c r="J17" s="21">
        <f>'[24]Div 2 + CC1416'!J17</f>
        <v>263071.88000000006</v>
      </c>
      <c r="K17" s="21">
        <f>'[24]Div 2 + CC1416'!K17</f>
        <v>251130.91999999995</v>
      </c>
      <c r="L17" s="21">
        <f>'[24]Div 2 + CC1416'!L17</f>
        <v>275012.88</v>
      </c>
      <c r="M17" s="21">
        <f>'[24]Div 2 + CC1416'!M17</f>
        <v>263071.88000000006</v>
      </c>
      <c r="N17" s="22"/>
      <c r="O17" s="22"/>
      <c r="P17" s="22"/>
      <c r="Q17" s="22"/>
      <c r="R17" s="22"/>
      <c r="S17" s="22"/>
    </row>
    <row r="18" spans="1:26">
      <c r="A18" s="5" t="s">
        <v>476</v>
      </c>
      <c r="B18" s="21">
        <f>'[24]Div 2 + CC1416'!B18</f>
        <v>139619.72000000003</v>
      </c>
      <c r="C18" s="21">
        <f>'[24]Div 2 + CC1416'!C18</f>
        <v>133282.31000000006</v>
      </c>
      <c r="D18" s="21">
        <f>'[24]Div 2 + CC1416'!D18</f>
        <v>145957.13999999996</v>
      </c>
      <c r="E18" s="21">
        <f>'[24]Div 2 + CC1416'!E18</f>
        <v>133282.31000000006</v>
      </c>
      <c r="F18" s="21">
        <f>'[24]Div 2 + CC1416'!F18</f>
        <v>133282.31000000006</v>
      </c>
      <c r="G18" s="21">
        <f>'[24]Div 2 + CC1416'!G18</f>
        <v>145957.13999999996</v>
      </c>
      <c r="H18" s="21">
        <f>'[24]Div 2 + CC1416'!H18</f>
        <v>133282.31000000006</v>
      </c>
      <c r="I18" s="21">
        <f>'[24]Div 2 + CC1416'!I18</f>
        <v>139619.72000000003</v>
      </c>
      <c r="J18" s="21">
        <f>'[24]Div 2 + CC1416'!J18</f>
        <v>139619.72000000003</v>
      </c>
      <c r="K18" s="21">
        <f>'[24]Div 2 + CC1416'!K18</f>
        <v>133282.31000000006</v>
      </c>
      <c r="L18" s="21">
        <f>'[24]Div 2 + CC1416'!L18</f>
        <v>145957.13999999996</v>
      </c>
      <c r="M18" s="21">
        <f>'[24]Div 2 + CC1416'!M18</f>
        <v>139619.72000000003</v>
      </c>
      <c r="N18" s="22"/>
      <c r="O18" s="22"/>
      <c r="P18" s="22"/>
      <c r="Q18" s="22"/>
      <c r="R18" s="22"/>
      <c r="S18" s="22"/>
    </row>
    <row r="19" spans="1:26">
      <c r="A19" s="5" t="s">
        <v>480</v>
      </c>
      <c r="B19" s="21">
        <f>'[24]Div 2 + CC1416'!B19</f>
        <v>32992</v>
      </c>
      <c r="C19" s="21">
        <f>'[24]Div 2 + CC1416'!C19</f>
        <v>32992</v>
      </c>
      <c r="D19" s="21">
        <f>'[24]Div 2 + CC1416'!D19</f>
        <v>32992</v>
      </c>
      <c r="E19" s="21">
        <f>'[24]Div 2 + CC1416'!E19</f>
        <v>32992</v>
      </c>
      <c r="F19" s="21">
        <f>'[24]Div 2 + CC1416'!F19</f>
        <v>32992</v>
      </c>
      <c r="G19" s="21">
        <f>'[24]Div 2 + CC1416'!G19</f>
        <v>32992</v>
      </c>
      <c r="H19" s="21">
        <f>'[24]Div 2 + CC1416'!H19</f>
        <v>32992</v>
      </c>
      <c r="I19" s="21">
        <f>'[24]Div 2 + CC1416'!I19</f>
        <v>32992</v>
      </c>
      <c r="J19" s="21">
        <f>'[24]Div 2 + CC1416'!J19</f>
        <v>32992</v>
      </c>
      <c r="K19" s="21">
        <f>'[24]Div 2 + CC1416'!K19</f>
        <v>32992</v>
      </c>
      <c r="L19" s="21">
        <f>'[24]Div 2 + CC1416'!L19</f>
        <v>32992</v>
      </c>
      <c r="M19" s="21">
        <f>'[24]Div 2 + CC1416'!M19</f>
        <v>32988</v>
      </c>
      <c r="N19" s="22"/>
      <c r="O19" s="22"/>
      <c r="P19" s="22"/>
      <c r="Q19" s="22"/>
      <c r="R19" s="22"/>
      <c r="S19" s="22"/>
    </row>
    <row r="20" spans="1:26">
      <c r="A20" s="5" t="s">
        <v>481</v>
      </c>
      <c r="B20" s="21">
        <f>'[24]Div 2 + CC1416'!B20</f>
        <v>626270.84</v>
      </c>
      <c r="C20" s="21">
        <f>'[24]Div 2 + CC1416'!C20</f>
        <v>597844</v>
      </c>
      <c r="D20" s="21">
        <f>'[24]Div 2 + CC1416'!D20</f>
        <v>654697.71</v>
      </c>
      <c r="E20" s="21">
        <f>'[24]Div 2 + CC1416'!E20</f>
        <v>597844</v>
      </c>
      <c r="F20" s="21">
        <f>'[24]Div 2 + CC1416'!F20</f>
        <v>597844</v>
      </c>
      <c r="G20" s="21">
        <f>'[24]Div 2 + CC1416'!G20</f>
        <v>654697.71</v>
      </c>
      <c r="H20" s="21">
        <f>'[24]Div 2 + CC1416'!H20</f>
        <v>597844</v>
      </c>
      <c r="I20" s="21">
        <f>'[24]Div 2 + CC1416'!I20</f>
        <v>626270.84</v>
      </c>
      <c r="J20" s="21">
        <f>'[24]Div 2 + CC1416'!J20</f>
        <v>626270.84</v>
      </c>
      <c r="K20" s="21">
        <f>'[24]Div 2 + CC1416'!K20</f>
        <v>597844</v>
      </c>
      <c r="L20" s="21">
        <f>'[24]Div 2 + CC1416'!L20</f>
        <v>654697.71</v>
      </c>
      <c r="M20" s="21">
        <f>'[24]Div 2 + CC1416'!M20</f>
        <v>626270.84</v>
      </c>
      <c r="N20" s="22"/>
      <c r="O20" s="22"/>
      <c r="P20" s="22"/>
      <c r="Q20" s="22"/>
      <c r="R20" s="22"/>
      <c r="S20" s="22"/>
    </row>
    <row r="21" spans="1:26">
      <c r="A21" s="5" t="s">
        <v>482</v>
      </c>
      <c r="B21" s="21">
        <f>'[24]Div 2 + CC1416'!B21</f>
        <v>125976.7</v>
      </c>
      <c r="C21" s="21">
        <f>'[24]Div 2 + CC1416'!C21</f>
        <v>120258.50999999998</v>
      </c>
      <c r="D21" s="21">
        <f>'[24]Div 2 + CC1416'!D21</f>
        <v>131694.82999999999</v>
      </c>
      <c r="E21" s="21">
        <f>'[24]Div 2 + CC1416'!E21</f>
        <v>120258.50999999998</v>
      </c>
      <c r="F21" s="21">
        <f>'[24]Div 2 + CC1416'!F21</f>
        <v>120258.50999999998</v>
      </c>
      <c r="G21" s="21">
        <f>'[24]Div 2 + CC1416'!G21</f>
        <v>131694.82999999999</v>
      </c>
      <c r="H21" s="21">
        <f>'[24]Div 2 + CC1416'!H21</f>
        <v>120258.50999999998</v>
      </c>
      <c r="I21" s="21">
        <f>'[24]Div 2 + CC1416'!I21</f>
        <v>125976.7</v>
      </c>
      <c r="J21" s="21">
        <f>'[24]Div 2 + CC1416'!J21</f>
        <v>125976.7</v>
      </c>
      <c r="K21" s="21">
        <f>'[24]Div 2 + CC1416'!K21</f>
        <v>120258.50999999998</v>
      </c>
      <c r="L21" s="21">
        <f>'[24]Div 2 + CC1416'!L21</f>
        <v>131694.82999999999</v>
      </c>
      <c r="M21" s="21">
        <f>'[24]Div 2 + CC1416'!M21</f>
        <v>125976.7</v>
      </c>
      <c r="N21" s="22"/>
      <c r="O21" s="22"/>
      <c r="P21" s="22"/>
      <c r="Q21" s="22"/>
      <c r="R21" s="22"/>
      <c r="S21" s="22"/>
    </row>
    <row r="22" spans="1:26">
      <c r="A22" s="5" t="s">
        <v>486</v>
      </c>
      <c r="B22" s="21">
        <f>'[24]Div 2 + CC1416'!B22</f>
        <v>2126.29</v>
      </c>
      <c r="C22" s="21">
        <f>'[24]Div 2 + CC1416'!C22</f>
        <v>2029.7800000000002</v>
      </c>
      <c r="D22" s="21">
        <f>'[24]Div 2 + CC1416'!D22</f>
        <v>2222.7600000000002</v>
      </c>
      <c r="E22" s="21">
        <f>'[24]Div 2 + CC1416'!E22</f>
        <v>2029.7800000000002</v>
      </c>
      <c r="F22" s="21">
        <f>'[24]Div 2 + CC1416'!F22</f>
        <v>2029.7800000000002</v>
      </c>
      <c r="G22" s="21">
        <f>'[24]Div 2 + CC1416'!G22</f>
        <v>2222.7600000000002</v>
      </c>
      <c r="H22" s="21">
        <f>'[24]Div 2 + CC1416'!H22</f>
        <v>2029.7800000000002</v>
      </c>
      <c r="I22" s="21">
        <f>'[24]Div 2 + CC1416'!I22</f>
        <v>2126.29</v>
      </c>
      <c r="J22" s="21">
        <f>'[24]Div 2 + CC1416'!J22</f>
        <v>2126.29</v>
      </c>
      <c r="K22" s="21">
        <f>'[24]Div 2 + CC1416'!K22</f>
        <v>2029.7800000000002</v>
      </c>
      <c r="L22" s="21">
        <f>'[24]Div 2 + CC1416'!L22</f>
        <v>2222.7600000000002</v>
      </c>
      <c r="M22" s="21">
        <f>'[24]Div 2 + CC1416'!M22</f>
        <v>2126.29</v>
      </c>
      <c r="N22" s="22"/>
      <c r="O22" s="22"/>
      <c r="P22" s="22"/>
      <c r="Q22" s="22"/>
      <c r="R22" s="22"/>
      <c r="S22" s="22"/>
    </row>
    <row r="23" spans="1:26">
      <c r="A23" s="5" t="s">
        <v>488</v>
      </c>
      <c r="B23" s="21">
        <f>'[24]Div 2 + CC1416'!B23</f>
        <v>29181.239999999998</v>
      </c>
      <c r="C23" s="21">
        <f>'[24]Div 2 + CC1416'!C23</f>
        <v>27856.670000000006</v>
      </c>
      <c r="D23" s="21">
        <f>'[24]Div 2 + CC1416'!D23</f>
        <v>30505.79</v>
      </c>
      <c r="E23" s="21">
        <f>'[24]Div 2 + CC1416'!E23</f>
        <v>27856.670000000006</v>
      </c>
      <c r="F23" s="21">
        <f>'[24]Div 2 + CC1416'!F23</f>
        <v>27856.670000000006</v>
      </c>
      <c r="G23" s="21">
        <f>'[24]Div 2 + CC1416'!G23</f>
        <v>30505.79</v>
      </c>
      <c r="H23" s="21">
        <f>'[24]Div 2 + CC1416'!H23</f>
        <v>27856.670000000006</v>
      </c>
      <c r="I23" s="21">
        <f>'[24]Div 2 + CC1416'!I23</f>
        <v>29181.239999999998</v>
      </c>
      <c r="J23" s="21">
        <f>'[24]Div 2 + CC1416'!J23</f>
        <v>29181.239999999998</v>
      </c>
      <c r="K23" s="21">
        <f>'[24]Div 2 + CC1416'!K23</f>
        <v>27856.670000000006</v>
      </c>
      <c r="L23" s="21">
        <f>'[24]Div 2 + CC1416'!L23</f>
        <v>30505.79</v>
      </c>
      <c r="M23" s="21">
        <f>'[24]Div 2 + CC1416'!M23</f>
        <v>29181.239999999998</v>
      </c>
      <c r="N23" s="22"/>
      <c r="O23" s="22"/>
      <c r="P23" s="22"/>
      <c r="Q23" s="22"/>
      <c r="R23" s="22"/>
      <c r="S23" s="22"/>
    </row>
    <row r="24" spans="1:26">
      <c r="A24" s="5" t="s">
        <v>490</v>
      </c>
      <c r="B24" s="21">
        <f>'[24]Div 2 + CC1416'!B24</f>
        <v>18859.18</v>
      </c>
      <c r="C24" s="21">
        <f>'[24]Div 2 + CC1416'!C24</f>
        <v>18003.099999999999</v>
      </c>
      <c r="D24" s="21">
        <f>'[24]Div 2 + CC1416'!D24</f>
        <v>19715.21</v>
      </c>
      <c r="E24" s="21">
        <f>'[24]Div 2 + CC1416'!E24</f>
        <v>18003.099999999999</v>
      </c>
      <c r="F24" s="21">
        <f>'[24]Div 2 + CC1416'!F24</f>
        <v>18003.099999999999</v>
      </c>
      <c r="G24" s="21">
        <f>'[24]Div 2 + CC1416'!G24</f>
        <v>19715.21</v>
      </c>
      <c r="H24" s="21">
        <f>'[24]Div 2 + CC1416'!H24</f>
        <v>18003.099999999999</v>
      </c>
      <c r="I24" s="21">
        <f>'[24]Div 2 + CC1416'!I24</f>
        <v>18859.18</v>
      </c>
      <c r="J24" s="21">
        <f>'[24]Div 2 + CC1416'!J24</f>
        <v>18859.18</v>
      </c>
      <c r="K24" s="21">
        <f>'[24]Div 2 + CC1416'!K24</f>
        <v>18003.099999999999</v>
      </c>
      <c r="L24" s="21">
        <f>'[24]Div 2 + CC1416'!L24</f>
        <v>19715.21</v>
      </c>
      <c r="M24" s="21">
        <f>'[24]Div 2 + CC1416'!M24</f>
        <v>18859.18</v>
      </c>
      <c r="N24" s="22"/>
      <c r="O24" s="22"/>
      <c r="P24" s="22"/>
      <c r="Q24" s="22"/>
      <c r="R24" s="22"/>
      <c r="S24" s="22"/>
    </row>
    <row r="25" spans="1:26">
      <c r="A25" s="5" t="s">
        <v>492</v>
      </c>
      <c r="B25" s="21">
        <f>'[24]Div 2 + CC1416'!B25</f>
        <v>26983.830000000005</v>
      </c>
      <c r="C25" s="21">
        <f>'[24]Div 2 + CC1416'!C25</f>
        <v>25758.989999999998</v>
      </c>
      <c r="D25" s="21">
        <f>'[24]Div 2 + CC1416'!D25</f>
        <v>28208.65</v>
      </c>
      <c r="E25" s="21">
        <f>'[24]Div 2 + CC1416'!E25</f>
        <v>25758.989999999998</v>
      </c>
      <c r="F25" s="21">
        <f>'[24]Div 2 + CC1416'!F25</f>
        <v>25758.989999999998</v>
      </c>
      <c r="G25" s="21">
        <f>'[24]Div 2 + CC1416'!G25</f>
        <v>28208.65</v>
      </c>
      <c r="H25" s="21">
        <f>'[24]Div 2 + CC1416'!H25</f>
        <v>25758.989999999998</v>
      </c>
      <c r="I25" s="21">
        <f>'[24]Div 2 + CC1416'!I25</f>
        <v>26983.830000000005</v>
      </c>
      <c r="J25" s="21">
        <f>'[24]Div 2 + CC1416'!J25</f>
        <v>26983.830000000005</v>
      </c>
      <c r="K25" s="21">
        <f>'[24]Div 2 + CC1416'!K25</f>
        <v>25758.989999999998</v>
      </c>
      <c r="L25" s="21">
        <f>'[24]Div 2 + CC1416'!L25</f>
        <v>28208.65</v>
      </c>
      <c r="M25" s="21">
        <f>'[24]Div 2 + CC1416'!M25</f>
        <v>26983.830000000005</v>
      </c>
      <c r="N25" s="22"/>
      <c r="O25" s="22"/>
      <c r="P25" s="22"/>
      <c r="Q25" s="22"/>
      <c r="R25" s="22"/>
      <c r="S25" s="22"/>
    </row>
    <row r="26" spans="1:26">
      <c r="A26" s="9" t="s">
        <v>23</v>
      </c>
      <c r="B26" s="21">
        <f>'[24]Div 2 + CC1416'!B26</f>
        <v>1265081.68</v>
      </c>
      <c r="C26" s="21">
        <f>'[24]Div 2 + CC1416'!C26</f>
        <v>1209156.28</v>
      </c>
      <c r="D26" s="21">
        <f>'[24]Div 2 + CC1416'!D26</f>
        <v>1321006.97</v>
      </c>
      <c r="E26" s="21">
        <f>'[24]Div 2 + CC1416'!E26</f>
        <v>1209156.28</v>
      </c>
      <c r="F26" s="21">
        <f>'[24]Div 2 + CC1416'!F26</f>
        <v>1209156.28</v>
      </c>
      <c r="G26" s="21">
        <f>'[24]Div 2 + CC1416'!G26</f>
        <v>1321006.97</v>
      </c>
      <c r="H26" s="21">
        <f>'[24]Div 2 + CC1416'!H26</f>
        <v>1209156.28</v>
      </c>
      <c r="I26" s="21">
        <f>'[24]Div 2 + CC1416'!I26</f>
        <v>1265081.68</v>
      </c>
      <c r="J26" s="21">
        <f>'[24]Div 2 + CC1416'!J26</f>
        <v>1265081.68</v>
      </c>
      <c r="K26" s="21">
        <f>'[24]Div 2 + CC1416'!K26</f>
        <v>1209156.28</v>
      </c>
      <c r="L26" s="21">
        <f>'[24]Div 2 + CC1416'!L26</f>
        <v>1321006.97</v>
      </c>
      <c r="M26" s="21">
        <f>'[24]Div 2 + CC1416'!M26</f>
        <v>1265077.68</v>
      </c>
      <c r="N26" s="22"/>
      <c r="O26" s="22">
        <f t="shared" ref="O26:Z26" si="1">B26-SUM(B17:B25)</f>
        <v>0</v>
      </c>
      <c r="P26" s="22">
        <f t="shared" si="1"/>
        <v>0</v>
      </c>
      <c r="Q26" s="22">
        <f t="shared" si="1"/>
        <v>0</v>
      </c>
      <c r="R26" s="22">
        <f t="shared" si="1"/>
        <v>0</v>
      </c>
      <c r="S26" s="22">
        <f t="shared" si="1"/>
        <v>0</v>
      </c>
      <c r="T26" s="22">
        <f t="shared" si="1"/>
        <v>0</v>
      </c>
      <c r="U26" s="22">
        <f t="shared" si="1"/>
        <v>0</v>
      </c>
      <c r="V26" s="22">
        <f t="shared" si="1"/>
        <v>0</v>
      </c>
      <c r="W26" s="22">
        <f t="shared" si="1"/>
        <v>0</v>
      </c>
      <c r="X26" s="22">
        <f t="shared" si="1"/>
        <v>0</v>
      </c>
      <c r="Y26" s="22">
        <f t="shared" si="1"/>
        <v>0</v>
      </c>
      <c r="Z26" s="22">
        <f t="shared" si="1"/>
        <v>0</v>
      </c>
    </row>
    <row r="27" spans="1:26">
      <c r="A27" s="5"/>
      <c r="B27" s="21">
        <f>'[24]Div 2 + CC1416'!B27</f>
        <v>0</v>
      </c>
      <c r="C27" s="21">
        <f>'[24]Div 2 + CC1416'!C27</f>
        <v>0</v>
      </c>
      <c r="D27" s="21">
        <f>'[24]Div 2 + CC1416'!D27</f>
        <v>0</v>
      </c>
      <c r="E27" s="21">
        <f>'[24]Div 2 + CC1416'!E27</f>
        <v>0</v>
      </c>
      <c r="F27" s="21">
        <f>'[24]Div 2 + CC1416'!F27</f>
        <v>0</v>
      </c>
      <c r="G27" s="21">
        <f>'[24]Div 2 + CC1416'!G27</f>
        <v>0</v>
      </c>
      <c r="H27" s="21">
        <f>'[24]Div 2 + CC1416'!H27</f>
        <v>0</v>
      </c>
      <c r="I27" s="21">
        <f>'[24]Div 2 + CC1416'!I27</f>
        <v>0</v>
      </c>
      <c r="J27" s="21">
        <f>'[24]Div 2 + CC1416'!J27</f>
        <v>0</v>
      </c>
      <c r="K27" s="21">
        <f>'[24]Div 2 + CC1416'!K27</f>
        <v>0</v>
      </c>
      <c r="L27" s="21">
        <f>'[24]Div 2 + CC1416'!L27</f>
        <v>0</v>
      </c>
      <c r="M27" s="21">
        <f>'[24]Div 2 + CC1416'!M27</f>
        <v>0</v>
      </c>
      <c r="N27" s="22"/>
      <c r="O27" s="22"/>
      <c r="P27" s="22"/>
      <c r="Q27" s="22"/>
      <c r="R27" s="22"/>
      <c r="S27" s="22"/>
    </row>
    <row r="28" spans="1:26">
      <c r="A28" s="5" t="s">
        <v>493</v>
      </c>
      <c r="B28" s="21">
        <f>'[24]Div 2 + CC1416'!B28</f>
        <v>4167</v>
      </c>
      <c r="C28" s="21">
        <f>'[24]Div 2 + CC1416'!C28</f>
        <v>4167</v>
      </c>
      <c r="D28" s="21">
        <f>'[24]Div 2 + CC1416'!D28</f>
        <v>4167</v>
      </c>
      <c r="E28" s="21">
        <f>'[24]Div 2 + CC1416'!E28</f>
        <v>4167</v>
      </c>
      <c r="F28" s="21">
        <f>'[24]Div 2 + CC1416'!F28</f>
        <v>4167</v>
      </c>
      <c r="G28" s="21">
        <f>'[24]Div 2 + CC1416'!G28</f>
        <v>4167</v>
      </c>
      <c r="H28" s="21">
        <f>'[24]Div 2 + CC1416'!H28</f>
        <v>4167</v>
      </c>
      <c r="I28" s="21">
        <f>'[24]Div 2 + CC1416'!I28</f>
        <v>4167</v>
      </c>
      <c r="J28" s="21">
        <f>'[24]Div 2 + CC1416'!J28</f>
        <v>4167</v>
      </c>
      <c r="K28" s="21">
        <f>'[24]Div 2 + CC1416'!K28</f>
        <v>4167</v>
      </c>
      <c r="L28" s="21">
        <f>'[24]Div 2 + CC1416'!L28</f>
        <v>4167</v>
      </c>
      <c r="M28" s="21">
        <f>'[24]Div 2 + CC1416'!M28</f>
        <v>4163</v>
      </c>
      <c r="N28" s="22"/>
      <c r="O28" s="22"/>
      <c r="P28" s="22"/>
      <c r="Q28" s="22"/>
      <c r="R28" s="22"/>
      <c r="S28" s="22"/>
    </row>
    <row r="29" spans="1:26">
      <c r="A29" s="5" t="s">
        <v>495</v>
      </c>
      <c r="B29" s="21">
        <f>'[24]Div 2 + CC1416'!B29</f>
        <v>1075</v>
      </c>
      <c r="C29" s="21">
        <f>'[24]Div 2 + CC1416'!C29</f>
        <v>0</v>
      </c>
      <c r="D29" s="21">
        <f>'[24]Div 2 + CC1416'!D29</f>
        <v>0</v>
      </c>
      <c r="E29" s="21">
        <f>'[24]Div 2 + CC1416'!E29</f>
        <v>700</v>
      </c>
      <c r="F29" s="21">
        <f>'[24]Div 2 + CC1416'!F29</f>
        <v>0</v>
      </c>
      <c r="G29" s="21">
        <f>'[24]Div 2 + CC1416'!G29</f>
        <v>0</v>
      </c>
      <c r="H29" s="21">
        <f>'[24]Div 2 + CC1416'!H29</f>
        <v>0</v>
      </c>
      <c r="I29" s="21">
        <f>'[24]Div 2 + CC1416'!I29</f>
        <v>0</v>
      </c>
      <c r="J29" s="21">
        <f>'[24]Div 2 + CC1416'!J29</f>
        <v>0</v>
      </c>
      <c r="K29" s="21">
        <f>'[24]Div 2 + CC1416'!K29</f>
        <v>0</v>
      </c>
      <c r="L29" s="21">
        <f>'[24]Div 2 + CC1416'!L29</f>
        <v>0</v>
      </c>
      <c r="M29" s="21">
        <f>'[24]Div 2 + CC1416'!M29</f>
        <v>600</v>
      </c>
      <c r="N29" s="22"/>
      <c r="O29" s="22"/>
      <c r="P29" s="22"/>
      <c r="Q29" s="22"/>
      <c r="R29" s="22"/>
      <c r="S29" s="22"/>
      <c r="T29" s="22"/>
      <c r="U29" s="22"/>
    </row>
    <row r="30" spans="1:26">
      <c r="A30" s="5" t="s">
        <v>496</v>
      </c>
      <c r="B30" s="21">
        <f>'[24]Div 2 + CC1416'!B30</f>
        <v>22917</v>
      </c>
      <c r="C30" s="21">
        <f>'[24]Div 2 + CC1416'!C30</f>
        <v>22917</v>
      </c>
      <c r="D30" s="21">
        <f>'[24]Div 2 + CC1416'!D30</f>
        <v>22917</v>
      </c>
      <c r="E30" s="21">
        <f>'[24]Div 2 + CC1416'!E30</f>
        <v>22917</v>
      </c>
      <c r="F30" s="21">
        <f>'[24]Div 2 + CC1416'!F30</f>
        <v>22917</v>
      </c>
      <c r="G30" s="21">
        <f>'[24]Div 2 + CC1416'!G30</f>
        <v>22917</v>
      </c>
      <c r="H30" s="21">
        <f>'[24]Div 2 + CC1416'!H30</f>
        <v>22917</v>
      </c>
      <c r="I30" s="21">
        <f>'[24]Div 2 + CC1416'!I30</f>
        <v>22917</v>
      </c>
      <c r="J30" s="21">
        <f>'[24]Div 2 + CC1416'!J30</f>
        <v>22917</v>
      </c>
      <c r="K30" s="21">
        <f>'[24]Div 2 + CC1416'!K30</f>
        <v>22917</v>
      </c>
      <c r="L30" s="21">
        <f>'[24]Div 2 + CC1416'!L30</f>
        <v>22917</v>
      </c>
      <c r="M30" s="21">
        <f>'[24]Div 2 + CC1416'!M30</f>
        <v>22913</v>
      </c>
      <c r="N30" s="22"/>
      <c r="O30" s="22"/>
      <c r="P30" s="22"/>
      <c r="Q30" s="22"/>
      <c r="R30" s="22"/>
    </row>
    <row r="31" spans="1:26">
      <c r="A31" s="5" t="s">
        <v>497</v>
      </c>
      <c r="B31" s="21">
        <f>'[24]Div 2 + CC1416'!B31</f>
        <v>698884</v>
      </c>
      <c r="C31" s="21">
        <f>'[24]Div 2 + CC1416'!C31</f>
        <v>795954</v>
      </c>
      <c r="D31" s="21">
        <f>'[24]Div 2 + CC1416'!D31</f>
        <v>1007378</v>
      </c>
      <c r="E31" s="21">
        <f>'[24]Div 2 + CC1416'!E31</f>
        <v>1166750</v>
      </c>
      <c r="F31" s="21">
        <f>'[24]Div 2 + CC1416'!F31</f>
        <v>1034811</v>
      </c>
      <c r="G31" s="21">
        <f>'[24]Div 2 + CC1416'!G31</f>
        <v>922367</v>
      </c>
      <c r="H31" s="21">
        <f>'[24]Div 2 + CC1416'!H31</f>
        <v>804295</v>
      </c>
      <c r="I31" s="21">
        <f>'[24]Div 2 + CC1416'!I31</f>
        <v>741390</v>
      </c>
      <c r="J31" s="21">
        <f>'[24]Div 2 + CC1416'!J31</f>
        <v>731643</v>
      </c>
      <c r="K31" s="21">
        <f>'[24]Div 2 + CC1416'!K31</f>
        <v>2145188</v>
      </c>
      <c r="L31" s="21">
        <f>'[24]Div 2 + CC1416'!L31</f>
        <v>0</v>
      </c>
      <c r="M31" s="21">
        <f>'[24]Div 2 + CC1416'!M31</f>
        <v>0</v>
      </c>
      <c r="N31" s="22"/>
      <c r="O31" s="22"/>
      <c r="P31" s="22"/>
      <c r="Q31" s="22"/>
      <c r="R31" s="22"/>
    </row>
    <row r="32" spans="1:26">
      <c r="A32" s="5" t="s">
        <v>498</v>
      </c>
      <c r="B32" s="21">
        <f>'[24]Div 2 + CC1416'!B32</f>
        <v>283257.24999999994</v>
      </c>
      <c r="C32" s="21">
        <f>'[24]Div 2 + CC1416'!C32</f>
        <v>274120.32000000007</v>
      </c>
      <c r="D32" s="21">
        <f>'[24]Div 2 + CC1416'!D32</f>
        <v>283257.58999999997</v>
      </c>
      <c r="E32" s="21">
        <f>'[24]Div 2 + CC1416'!E32</f>
        <v>283257.62999999995</v>
      </c>
      <c r="F32" s="21">
        <f>'[24]Div 2 + CC1416'!F32</f>
        <v>255845.48000000004</v>
      </c>
      <c r="G32" s="21">
        <f>'[24]Div 2 + CC1416'!G32</f>
        <v>283257.39999999991</v>
      </c>
      <c r="H32" s="21">
        <f>'[24]Div 2 + CC1416'!H32</f>
        <v>274120.43000000005</v>
      </c>
      <c r="I32" s="21">
        <f>'[24]Div 2 + CC1416'!I32</f>
        <v>1016624.5400000005</v>
      </c>
      <c r="J32" s="21">
        <f>'[24]Div 2 + CC1416'!J32</f>
        <v>364646.84000000008</v>
      </c>
      <c r="K32" s="21">
        <f>'[24]Div 2 + CC1416'!K32</f>
        <v>1234897.4599999995</v>
      </c>
      <c r="L32" s="21">
        <f>'[24]Div 2 + CC1416'!L32</f>
        <v>0</v>
      </c>
      <c r="M32" s="21">
        <f>'[24]Div 2 + CC1416'!M32</f>
        <v>0</v>
      </c>
      <c r="N32" s="22"/>
      <c r="O32" s="22"/>
      <c r="P32" s="22"/>
      <c r="Q32" s="22"/>
      <c r="R32" s="22"/>
    </row>
    <row r="33" spans="1:26">
      <c r="A33" s="5" t="s">
        <v>499</v>
      </c>
      <c r="B33" s="21">
        <f>'[24]Div 2 + CC1416'!B33</f>
        <v>107546.35999999999</v>
      </c>
      <c r="C33" s="21">
        <f>'[24]Div 2 + CC1416'!C33</f>
        <v>104077.04999999999</v>
      </c>
      <c r="D33" s="21">
        <f>'[24]Div 2 + CC1416'!D33</f>
        <v>175833.41999999995</v>
      </c>
      <c r="E33" s="21">
        <f>'[24]Div 2 + CC1416'!E33</f>
        <v>103742.06000000001</v>
      </c>
      <c r="F33" s="21">
        <f>'[24]Div 2 + CC1416'!F33</f>
        <v>93702.6</v>
      </c>
      <c r="G33" s="21">
        <f>'[24]Div 2 + CC1416'!G33</f>
        <v>103741.93</v>
      </c>
      <c r="H33" s="21">
        <f>'[24]Div 2 + CC1416'!H33</f>
        <v>125823.55000000002</v>
      </c>
      <c r="I33" s="21">
        <f>'[24]Div 2 + CC1416'!I33</f>
        <v>2253803.5300000003</v>
      </c>
      <c r="J33" s="21">
        <f>'[24]Div 2 + CC1416'!J33</f>
        <v>97811.25</v>
      </c>
      <c r="K33" s="21">
        <f>'[24]Div 2 + CC1416'!K33</f>
        <v>326048.70000000007</v>
      </c>
      <c r="L33" s="21">
        <f>'[24]Div 2 + CC1416'!L33</f>
        <v>0</v>
      </c>
      <c r="M33" s="21">
        <f>'[24]Div 2 + CC1416'!M33</f>
        <v>0</v>
      </c>
      <c r="N33" s="22"/>
      <c r="O33" s="22"/>
      <c r="P33" s="22"/>
      <c r="Q33" s="22"/>
      <c r="R33" s="22"/>
    </row>
    <row r="34" spans="1:26">
      <c r="A34" s="5" t="s">
        <v>500</v>
      </c>
      <c r="B34" s="21">
        <f>'[24]Div 2 + CC1416'!B34</f>
        <v>10997.93</v>
      </c>
      <c r="C34" s="21">
        <f>'[24]Div 2 + CC1416'!C34</f>
        <v>326456.24999999988</v>
      </c>
      <c r="D34" s="21">
        <f>'[24]Div 2 + CC1416'!D34</f>
        <v>12578.39</v>
      </c>
      <c r="E34" s="21">
        <f>'[24]Div 2 + CC1416'!E34</f>
        <v>12578.44</v>
      </c>
      <c r="F34" s="21">
        <f>'[24]Div 2 + CC1416'!F34</f>
        <v>11361.1</v>
      </c>
      <c r="G34" s="21">
        <f>'[24]Div 2 + CC1416'!G34</f>
        <v>12578.4</v>
      </c>
      <c r="H34" s="21">
        <f>'[24]Div 2 + CC1416'!H34</f>
        <v>12172.630000000001</v>
      </c>
      <c r="I34" s="21">
        <f>'[24]Div 2 + CC1416'!I34</f>
        <v>12578.369999999999</v>
      </c>
      <c r="J34" s="21">
        <f>'[24]Div 2 + CC1416'!J34</f>
        <v>12172.630000000001</v>
      </c>
      <c r="K34" s="21">
        <f>'[24]Div 2 + CC1416'!K34</f>
        <v>37329.410000000003</v>
      </c>
      <c r="L34" s="21">
        <f>'[24]Div 2 + CC1416'!L34</f>
        <v>0</v>
      </c>
      <c r="M34" s="21">
        <f>'[24]Div 2 + CC1416'!M34</f>
        <v>0</v>
      </c>
      <c r="N34" s="22"/>
      <c r="O34" s="22"/>
      <c r="P34" s="22"/>
      <c r="Q34" s="22"/>
      <c r="R34" s="22"/>
    </row>
    <row r="35" spans="1:26">
      <c r="A35" s="5" t="s">
        <v>501</v>
      </c>
      <c r="B35" s="21">
        <f>'[24]Div 2 + CC1416'!B35</f>
        <v>-43648.02</v>
      </c>
      <c r="C35" s="21">
        <f>'[24]Div 2 + CC1416'!C35</f>
        <v>-43648.02</v>
      </c>
      <c r="D35" s="21">
        <f>'[24]Div 2 + CC1416'!D35</f>
        <v>-43422.65</v>
      </c>
      <c r="E35" s="21">
        <f>'[24]Div 2 + CC1416'!E35</f>
        <v>138.71</v>
      </c>
      <c r="F35" s="21">
        <f>'[24]Div 2 + CC1416'!F35</f>
        <v>138.71</v>
      </c>
      <c r="G35" s="21">
        <f>'[24]Div 2 + CC1416'!G35</f>
        <v>138.71</v>
      </c>
      <c r="H35" s="21">
        <f>'[24]Div 2 + CC1416'!H35</f>
        <v>-12808.2</v>
      </c>
      <c r="I35" s="21">
        <f>'[24]Div 2 + CC1416'!I35</f>
        <v>-12808.2</v>
      </c>
      <c r="J35" s="21">
        <f>'[24]Div 2 + CC1416'!J35</f>
        <v>-12808.2</v>
      </c>
      <c r="K35" s="21">
        <f>'[24]Div 2 + CC1416'!K35</f>
        <v>-12808.2</v>
      </c>
      <c r="L35" s="21">
        <f>'[24]Div 2 + CC1416'!L35</f>
        <v>-12808.2</v>
      </c>
      <c r="M35" s="21">
        <f>'[24]Div 2 + CC1416'!M35</f>
        <v>-8097.63</v>
      </c>
      <c r="N35" s="22"/>
      <c r="O35" s="22"/>
      <c r="P35" s="22"/>
      <c r="Q35" s="22"/>
      <c r="R35" s="22"/>
    </row>
    <row r="36" spans="1:26">
      <c r="A36" s="5" t="s">
        <v>502</v>
      </c>
      <c r="B36" s="21">
        <f>'[24]Div 2 + CC1416'!B36</f>
        <v>111934.64</v>
      </c>
      <c r="C36" s="21">
        <f>'[24]Div 2 + CC1416'!C36</f>
        <v>111934.64</v>
      </c>
      <c r="D36" s="21">
        <f>'[24]Div 2 + CC1416'!D36</f>
        <v>113639.17</v>
      </c>
      <c r="E36" s="21">
        <f>'[24]Div 2 + CC1416'!E36</f>
        <v>113639.21</v>
      </c>
      <c r="F36" s="21">
        <f>'[24]Div 2 + CC1416'!F36</f>
        <v>113639.21</v>
      </c>
      <c r="G36" s="21">
        <f>'[24]Div 2 + CC1416'!G36</f>
        <v>113639.21</v>
      </c>
      <c r="H36" s="21">
        <f>'[24]Div 2 + CC1416'!H36</f>
        <v>100595.18</v>
      </c>
      <c r="I36" s="21">
        <f>'[24]Div 2 + CC1416'!I36</f>
        <v>100595.18</v>
      </c>
      <c r="J36" s="21">
        <f>'[24]Div 2 + CC1416'!J36</f>
        <v>100595.18</v>
      </c>
      <c r="K36" s="21">
        <f>'[24]Div 2 + CC1416'!K36</f>
        <v>100595.18</v>
      </c>
      <c r="L36" s="21">
        <f>'[24]Div 2 + CC1416'!L36</f>
        <v>100595.18</v>
      </c>
      <c r="M36" s="21">
        <f>'[24]Div 2 + CC1416'!M36</f>
        <v>93049.18</v>
      </c>
      <c r="N36" s="22"/>
      <c r="O36" s="22"/>
      <c r="P36" s="22"/>
      <c r="Q36" s="22"/>
      <c r="R36" s="22"/>
    </row>
    <row r="37" spans="1:26">
      <c r="A37" s="5" t="s">
        <v>503</v>
      </c>
      <c r="B37" s="21">
        <f>'[24]Div 2 + CC1416'!B37</f>
        <v>894333</v>
      </c>
      <c r="C37" s="21">
        <f>'[24]Div 2 + CC1416'!C37</f>
        <v>894333</v>
      </c>
      <c r="D37" s="21">
        <f>'[24]Div 2 + CC1416'!D37</f>
        <v>894333</v>
      </c>
      <c r="E37" s="21">
        <f>'[24]Div 2 + CC1416'!E37</f>
        <v>894333</v>
      </c>
      <c r="F37" s="21">
        <f>'[24]Div 2 + CC1416'!F37</f>
        <v>894333</v>
      </c>
      <c r="G37" s="21">
        <f>'[24]Div 2 + CC1416'!G37</f>
        <v>894333</v>
      </c>
      <c r="H37" s="21">
        <f>'[24]Div 2 + CC1416'!H37</f>
        <v>894333</v>
      </c>
      <c r="I37" s="21">
        <f>'[24]Div 2 + CC1416'!I37</f>
        <v>894333</v>
      </c>
      <c r="J37" s="21">
        <f>'[24]Div 2 + CC1416'!J37</f>
        <v>894333</v>
      </c>
      <c r="K37" s="21">
        <f>'[24]Div 2 + CC1416'!K37</f>
        <v>894333</v>
      </c>
      <c r="L37" s="21">
        <f>'[24]Div 2 + CC1416'!L37</f>
        <v>894333</v>
      </c>
      <c r="M37" s="21">
        <f>'[24]Div 2 + CC1416'!M37</f>
        <v>894337</v>
      </c>
      <c r="N37" s="22"/>
      <c r="O37" s="22"/>
      <c r="P37" s="22"/>
      <c r="Q37" s="22"/>
      <c r="R37" s="22"/>
    </row>
    <row r="38" spans="1:26">
      <c r="A38" s="5" t="s">
        <v>504</v>
      </c>
      <c r="B38" s="21">
        <f>'[24]Div 2 + CC1416'!B38</f>
        <v>33000</v>
      </c>
      <c r="C38" s="21">
        <f>'[24]Div 2 + CC1416'!C38</f>
        <v>33000</v>
      </c>
      <c r="D38" s="21">
        <f>'[24]Div 2 + CC1416'!D38</f>
        <v>33000</v>
      </c>
      <c r="E38" s="21">
        <f>'[24]Div 2 + CC1416'!E38</f>
        <v>33000</v>
      </c>
      <c r="F38" s="21">
        <f>'[24]Div 2 + CC1416'!F38</f>
        <v>33000</v>
      </c>
      <c r="G38" s="21">
        <f>'[24]Div 2 + CC1416'!G38</f>
        <v>33000</v>
      </c>
      <c r="H38" s="21">
        <f>'[24]Div 2 + CC1416'!H38</f>
        <v>33000</v>
      </c>
      <c r="I38" s="21">
        <f>'[24]Div 2 + CC1416'!I38</f>
        <v>33000</v>
      </c>
      <c r="J38" s="21">
        <f>'[24]Div 2 + CC1416'!J38</f>
        <v>33000</v>
      </c>
      <c r="K38" s="21">
        <f>'[24]Div 2 + CC1416'!K38</f>
        <v>33000</v>
      </c>
      <c r="L38" s="21">
        <f>'[24]Div 2 + CC1416'!L38</f>
        <v>33000</v>
      </c>
      <c r="M38" s="21">
        <f>'[24]Div 2 + CC1416'!M38</f>
        <v>33000</v>
      </c>
      <c r="N38" s="22"/>
      <c r="O38" s="22"/>
      <c r="P38" s="22"/>
      <c r="Q38" s="22"/>
      <c r="R38" s="22"/>
    </row>
    <row r="39" spans="1:26">
      <c r="A39" s="5" t="s">
        <v>506</v>
      </c>
      <c r="B39" s="21">
        <f>'[24]Div 2 + CC1416'!B39</f>
        <v>45081</v>
      </c>
      <c r="C39" s="21">
        <f>'[24]Div 2 + CC1416'!C39</f>
        <v>45081</v>
      </c>
      <c r="D39" s="21">
        <f>'[24]Div 2 + CC1416'!D39</f>
        <v>45181</v>
      </c>
      <c r="E39" s="21">
        <f>'[24]Div 2 + CC1416'!E39</f>
        <v>45081</v>
      </c>
      <c r="F39" s="21">
        <f>'[24]Div 2 + CC1416'!F39</f>
        <v>45081</v>
      </c>
      <c r="G39" s="21">
        <f>'[24]Div 2 + CC1416'!G39</f>
        <v>45181</v>
      </c>
      <c r="H39" s="21">
        <f>'[24]Div 2 + CC1416'!H39</f>
        <v>45081</v>
      </c>
      <c r="I39" s="21">
        <f>'[24]Div 2 + CC1416'!I39</f>
        <v>45081</v>
      </c>
      <c r="J39" s="21">
        <f>'[24]Div 2 + CC1416'!J39</f>
        <v>45181</v>
      </c>
      <c r="K39" s="21">
        <f>'[24]Div 2 + CC1416'!K39</f>
        <v>45081</v>
      </c>
      <c r="L39" s="21">
        <f>'[24]Div 2 + CC1416'!L39</f>
        <v>45081</v>
      </c>
      <c r="M39" s="21">
        <f>'[24]Div 2 + CC1416'!M39</f>
        <v>45173</v>
      </c>
      <c r="N39" s="22"/>
      <c r="O39" s="22"/>
      <c r="P39" s="22"/>
      <c r="Q39" s="22"/>
      <c r="R39" s="22"/>
    </row>
    <row r="40" spans="1:26">
      <c r="A40" s="9" t="s">
        <v>29</v>
      </c>
      <c r="B40" s="21">
        <f>'[24]Div 2 + CC1416'!B40</f>
        <v>2169545.1599999997</v>
      </c>
      <c r="C40" s="21">
        <f>'[24]Div 2 + CC1416'!C40</f>
        <v>2568392.2400000002</v>
      </c>
      <c r="D40" s="21">
        <f>'[24]Div 2 + CC1416'!D40</f>
        <v>2548861.92</v>
      </c>
      <c r="E40" s="21">
        <f>'[24]Div 2 + CC1416'!E40</f>
        <v>2680304.0499999998</v>
      </c>
      <c r="F40" s="21">
        <f>'[24]Div 2 + CC1416'!F40</f>
        <v>2508996.1</v>
      </c>
      <c r="G40" s="21">
        <f>'[24]Div 2 + CC1416'!G40</f>
        <v>2435320.6499999994</v>
      </c>
      <c r="H40" s="21">
        <f>'[24]Div 2 + CC1416'!H40</f>
        <v>2303696.59</v>
      </c>
      <c r="I40" s="21">
        <f>'[24]Div 2 + CC1416'!I40</f>
        <v>5111681.4200000009</v>
      </c>
      <c r="J40" s="21">
        <f>'[24]Div 2 + CC1416'!J40</f>
        <v>2293658.7000000002</v>
      </c>
      <c r="K40" s="21">
        <f>'[24]Div 2 + CC1416'!K40</f>
        <v>4830748.55</v>
      </c>
      <c r="L40" s="21">
        <f>'[24]Div 2 + CC1416'!L40</f>
        <v>1087284.98</v>
      </c>
      <c r="M40" s="21">
        <f>'[24]Div 2 + CC1416'!M40</f>
        <v>1085137.55</v>
      </c>
      <c r="N40" s="22"/>
      <c r="O40" s="22">
        <f t="shared" ref="O40:Z40" si="2">B40-SUM(B28:B39)</f>
        <v>0</v>
      </c>
      <c r="P40" s="22">
        <f t="shared" si="2"/>
        <v>0</v>
      </c>
      <c r="Q40" s="22">
        <f t="shared" si="2"/>
        <v>0</v>
      </c>
      <c r="R40" s="22">
        <f t="shared" si="2"/>
        <v>0</v>
      </c>
      <c r="S40" s="22">
        <f t="shared" si="2"/>
        <v>0</v>
      </c>
      <c r="T40" s="22">
        <f t="shared" si="2"/>
        <v>0</v>
      </c>
      <c r="U40" s="22">
        <f t="shared" si="2"/>
        <v>0</v>
      </c>
      <c r="V40" s="22">
        <f t="shared" si="2"/>
        <v>0</v>
      </c>
      <c r="W40" s="22">
        <f t="shared" si="2"/>
        <v>0</v>
      </c>
      <c r="X40" s="22">
        <f t="shared" si="2"/>
        <v>0</v>
      </c>
      <c r="Y40" s="22">
        <f t="shared" si="2"/>
        <v>0</v>
      </c>
      <c r="Z40" s="22">
        <f t="shared" si="2"/>
        <v>0</v>
      </c>
    </row>
    <row r="41" spans="1:26">
      <c r="A41" s="5"/>
      <c r="B41" s="21">
        <f>'[24]Div 2 + CC1416'!B41</f>
        <v>0</v>
      </c>
      <c r="C41" s="21">
        <f>'[24]Div 2 + CC1416'!C41</f>
        <v>0</v>
      </c>
      <c r="D41" s="21">
        <f>'[24]Div 2 + CC1416'!D41</f>
        <v>0</v>
      </c>
      <c r="E41" s="21">
        <f>'[24]Div 2 + CC1416'!E41</f>
        <v>0</v>
      </c>
      <c r="F41" s="21">
        <f>'[24]Div 2 + CC1416'!F41</f>
        <v>0</v>
      </c>
      <c r="G41" s="21">
        <f>'[24]Div 2 + CC1416'!G41</f>
        <v>0</v>
      </c>
      <c r="H41" s="21">
        <f>'[24]Div 2 + CC1416'!H41</f>
        <v>0</v>
      </c>
      <c r="I41" s="21">
        <f>'[24]Div 2 + CC1416'!I41</f>
        <v>0</v>
      </c>
      <c r="J41" s="21">
        <f>'[24]Div 2 + CC1416'!J41</f>
        <v>0</v>
      </c>
      <c r="K41" s="21">
        <f>'[24]Div 2 + CC1416'!K41</f>
        <v>0</v>
      </c>
      <c r="L41" s="21">
        <f>'[24]Div 2 + CC1416'!L41</f>
        <v>0</v>
      </c>
      <c r="M41" s="21">
        <f>'[24]Div 2 + CC1416'!M41</f>
        <v>0</v>
      </c>
      <c r="N41" s="22"/>
      <c r="O41" s="22"/>
      <c r="P41" s="22"/>
      <c r="Q41" s="22"/>
      <c r="R41" s="22"/>
    </row>
    <row r="42" spans="1:26">
      <c r="A42" s="5" t="s">
        <v>507</v>
      </c>
      <c r="B42" s="21">
        <f>'[24]Div 2 + CC1416'!B42</f>
        <v>24106</v>
      </c>
      <c r="C42" s="21">
        <f>'[24]Div 2 + CC1416'!C42</f>
        <v>24106</v>
      </c>
      <c r="D42" s="21">
        <f>'[24]Div 2 + CC1416'!D42</f>
        <v>24106</v>
      </c>
      <c r="E42" s="21">
        <f>'[24]Div 2 + CC1416'!E42</f>
        <v>24106</v>
      </c>
      <c r="F42" s="21">
        <f>'[24]Div 2 + CC1416'!F42</f>
        <v>24106</v>
      </c>
      <c r="G42" s="21">
        <f>'[24]Div 2 + CC1416'!G42</f>
        <v>25796</v>
      </c>
      <c r="H42" s="21">
        <f>'[24]Div 2 + CC1416'!H42</f>
        <v>25796</v>
      </c>
      <c r="I42" s="21">
        <f>'[24]Div 2 + CC1416'!I42</f>
        <v>25796</v>
      </c>
      <c r="J42" s="21">
        <f>'[24]Div 2 + CC1416'!J42</f>
        <v>25796</v>
      </c>
      <c r="K42" s="21">
        <f>'[24]Div 2 + CC1416'!K42</f>
        <v>25796</v>
      </c>
      <c r="L42" s="21">
        <f>'[24]Div 2 + CC1416'!L42</f>
        <v>25796</v>
      </c>
      <c r="M42" s="21">
        <f>'[24]Div 2 + CC1416'!M42</f>
        <v>25796</v>
      </c>
      <c r="N42" s="22"/>
      <c r="O42" s="22"/>
      <c r="P42" s="22"/>
      <c r="Q42" s="22"/>
      <c r="R42" s="22"/>
    </row>
    <row r="43" spans="1:26">
      <c r="A43" s="5" t="s">
        <v>508</v>
      </c>
      <c r="B43" s="21">
        <f>'[24]Div 2 + CC1416'!B43</f>
        <v>6847</v>
      </c>
      <c r="C43" s="21">
        <f>'[24]Div 2 + CC1416'!C43</f>
        <v>6847</v>
      </c>
      <c r="D43" s="21">
        <f>'[24]Div 2 + CC1416'!D43</f>
        <v>6847</v>
      </c>
      <c r="E43" s="21">
        <f>'[24]Div 2 + CC1416'!E43</f>
        <v>6847</v>
      </c>
      <c r="F43" s="21">
        <f>'[24]Div 2 + CC1416'!F43</f>
        <v>6847</v>
      </c>
      <c r="G43" s="21">
        <f>'[24]Div 2 + CC1416'!G43</f>
        <v>6847</v>
      </c>
      <c r="H43" s="21">
        <f>'[24]Div 2 + CC1416'!H43</f>
        <v>6847</v>
      </c>
      <c r="I43" s="21">
        <f>'[24]Div 2 + CC1416'!I43</f>
        <v>6846</v>
      </c>
      <c r="J43" s="21">
        <f>'[24]Div 2 + CC1416'!J43</f>
        <v>6846</v>
      </c>
      <c r="K43" s="21">
        <f>'[24]Div 2 + CC1416'!K43</f>
        <v>6846</v>
      </c>
      <c r="L43" s="21">
        <f>'[24]Div 2 + CC1416'!L43</f>
        <v>6846</v>
      </c>
      <c r="M43" s="21">
        <f>'[24]Div 2 + CC1416'!M43</f>
        <v>6846</v>
      </c>
      <c r="N43" s="22"/>
      <c r="O43" s="22"/>
      <c r="P43" s="22"/>
      <c r="Q43" s="22"/>
      <c r="R43" s="22"/>
    </row>
    <row r="44" spans="1:26">
      <c r="A44" s="5" t="s">
        <v>509</v>
      </c>
      <c r="B44" s="21">
        <f>'[24]Div 2 + CC1416'!B44</f>
        <v>150363</v>
      </c>
      <c r="C44" s="21">
        <f>'[24]Div 2 + CC1416'!C44</f>
        <v>150363</v>
      </c>
      <c r="D44" s="21">
        <f>'[24]Div 2 + CC1416'!D44</f>
        <v>150363</v>
      </c>
      <c r="E44" s="21">
        <f>'[24]Div 2 + CC1416'!E44</f>
        <v>150363</v>
      </c>
      <c r="F44" s="21">
        <f>'[24]Div 2 + CC1416'!F44</f>
        <v>150363</v>
      </c>
      <c r="G44" s="21">
        <f>'[24]Div 2 + CC1416'!G44</f>
        <v>150363</v>
      </c>
      <c r="H44" s="21">
        <f>'[24]Div 2 + CC1416'!H44</f>
        <v>150363</v>
      </c>
      <c r="I44" s="21">
        <f>'[24]Div 2 + CC1416'!I44</f>
        <v>150363</v>
      </c>
      <c r="J44" s="21">
        <f>'[24]Div 2 + CC1416'!J44</f>
        <v>150363</v>
      </c>
      <c r="K44" s="21">
        <f>'[24]Div 2 + CC1416'!K44</f>
        <v>150363</v>
      </c>
      <c r="L44" s="21">
        <f>'[24]Div 2 + CC1416'!L44</f>
        <v>150363</v>
      </c>
      <c r="M44" s="21">
        <f>'[24]Div 2 + CC1416'!M44</f>
        <v>150363</v>
      </c>
      <c r="N44" s="22"/>
      <c r="O44" s="22"/>
      <c r="P44" s="22"/>
      <c r="Q44" s="22"/>
      <c r="R44" s="22"/>
    </row>
    <row r="45" spans="1:26">
      <c r="A45" s="5" t="s">
        <v>510</v>
      </c>
      <c r="B45" s="21">
        <f>'[24]Div 2 + CC1416'!B45</f>
        <v>1503047</v>
      </c>
      <c r="C45" s="21">
        <f>'[24]Div 2 + CC1416'!C45</f>
        <v>1525758</v>
      </c>
      <c r="D45" s="21">
        <f>'[24]Div 2 + CC1416'!D45</f>
        <v>1525758</v>
      </c>
      <c r="E45" s="21">
        <f>'[24]Div 2 + CC1416'!E45</f>
        <v>1525758</v>
      </c>
      <c r="F45" s="21">
        <f>'[24]Div 2 + CC1416'!F45</f>
        <v>1525758</v>
      </c>
      <c r="G45" s="21">
        <f>'[24]Div 2 + CC1416'!G45</f>
        <v>1525758</v>
      </c>
      <c r="H45" s="21">
        <f>'[24]Div 2 + CC1416'!H45</f>
        <v>1525758</v>
      </c>
      <c r="I45" s="21">
        <f>'[24]Div 2 + CC1416'!I45</f>
        <v>1525758</v>
      </c>
      <c r="J45" s="21">
        <f>'[24]Div 2 + CC1416'!J45</f>
        <v>1525758</v>
      </c>
      <c r="K45" s="21">
        <f>'[24]Div 2 + CC1416'!K45</f>
        <v>1525758</v>
      </c>
      <c r="L45" s="21">
        <f>'[24]Div 2 + CC1416'!L45</f>
        <v>1525758</v>
      </c>
      <c r="M45" s="21">
        <f>'[24]Div 2 + CC1416'!M45</f>
        <v>1525758</v>
      </c>
      <c r="N45" s="22"/>
      <c r="O45" s="22"/>
      <c r="P45" s="22"/>
      <c r="Q45" s="22"/>
      <c r="R45" s="22"/>
    </row>
    <row r="46" spans="1:26">
      <c r="A46" s="9" t="s">
        <v>27</v>
      </c>
      <c r="B46" s="21">
        <f>'[24]Div 2 + CC1416'!B46</f>
        <v>1684363</v>
      </c>
      <c r="C46" s="21">
        <f>'[24]Div 2 + CC1416'!C46</f>
        <v>1707074</v>
      </c>
      <c r="D46" s="21">
        <f>'[24]Div 2 + CC1416'!D46</f>
        <v>1707074</v>
      </c>
      <c r="E46" s="21">
        <f>'[24]Div 2 + CC1416'!E46</f>
        <v>1707074</v>
      </c>
      <c r="F46" s="21">
        <f>'[24]Div 2 + CC1416'!F46</f>
        <v>1707074</v>
      </c>
      <c r="G46" s="21">
        <f>'[24]Div 2 + CC1416'!G46</f>
        <v>1708764</v>
      </c>
      <c r="H46" s="21">
        <f>'[24]Div 2 + CC1416'!H46</f>
        <v>1708764</v>
      </c>
      <c r="I46" s="21">
        <f>'[24]Div 2 + CC1416'!I46</f>
        <v>1708763</v>
      </c>
      <c r="J46" s="21">
        <f>'[24]Div 2 + CC1416'!J46</f>
        <v>1708763</v>
      </c>
      <c r="K46" s="21">
        <f>'[24]Div 2 + CC1416'!K46</f>
        <v>1708763</v>
      </c>
      <c r="L46" s="21">
        <f>'[24]Div 2 + CC1416'!L46</f>
        <v>1708763</v>
      </c>
      <c r="M46" s="21">
        <f>'[24]Div 2 + CC1416'!M46</f>
        <v>1708763</v>
      </c>
      <c r="N46" s="22"/>
      <c r="O46" s="22">
        <f t="shared" ref="O46:Z46" si="3">B46-SUM(B42:B45)</f>
        <v>0</v>
      </c>
      <c r="P46" s="22">
        <f t="shared" si="3"/>
        <v>0</v>
      </c>
      <c r="Q46" s="22">
        <f t="shared" si="3"/>
        <v>0</v>
      </c>
      <c r="R46" s="22">
        <f t="shared" si="3"/>
        <v>0</v>
      </c>
      <c r="S46" s="22">
        <f t="shared" si="3"/>
        <v>0</v>
      </c>
      <c r="T46" s="22">
        <f t="shared" si="3"/>
        <v>0</v>
      </c>
      <c r="U46" s="22">
        <f t="shared" si="3"/>
        <v>0</v>
      </c>
      <c r="V46" s="22">
        <f t="shared" si="3"/>
        <v>0</v>
      </c>
      <c r="W46" s="22">
        <f t="shared" si="3"/>
        <v>0</v>
      </c>
      <c r="X46" s="22">
        <f t="shared" si="3"/>
        <v>0</v>
      </c>
      <c r="Y46" s="22">
        <f t="shared" si="3"/>
        <v>0</v>
      </c>
      <c r="Z46" s="22">
        <f t="shared" si="3"/>
        <v>0</v>
      </c>
    </row>
    <row r="47" spans="1:26">
      <c r="A47" s="5"/>
      <c r="B47" s="21">
        <f>'[24]Div 2 + CC1416'!B47</f>
        <v>0</v>
      </c>
      <c r="C47" s="21">
        <f>'[24]Div 2 + CC1416'!C47</f>
        <v>0</v>
      </c>
      <c r="D47" s="21">
        <f>'[24]Div 2 + CC1416'!D47</f>
        <v>0</v>
      </c>
      <c r="E47" s="21">
        <f>'[24]Div 2 + CC1416'!E47</f>
        <v>0</v>
      </c>
      <c r="F47" s="21">
        <f>'[24]Div 2 + CC1416'!F47</f>
        <v>0</v>
      </c>
      <c r="G47" s="21">
        <f>'[24]Div 2 + CC1416'!G47</f>
        <v>0</v>
      </c>
      <c r="H47" s="21">
        <f>'[24]Div 2 + CC1416'!H47</f>
        <v>0</v>
      </c>
      <c r="I47" s="21">
        <f>'[24]Div 2 + CC1416'!I47</f>
        <v>0</v>
      </c>
      <c r="J47" s="21">
        <f>'[24]Div 2 + CC1416'!J47</f>
        <v>0</v>
      </c>
      <c r="K47" s="21">
        <f>'[24]Div 2 + CC1416'!K47</f>
        <v>0</v>
      </c>
      <c r="L47" s="21">
        <f>'[24]Div 2 + CC1416'!L47</f>
        <v>0</v>
      </c>
      <c r="M47" s="21">
        <f>'[24]Div 2 + CC1416'!M47</f>
        <v>0</v>
      </c>
    </row>
    <row r="48" spans="1:26">
      <c r="A48" s="5" t="s">
        <v>511</v>
      </c>
      <c r="B48" s="21">
        <f>'[24]Div 2 + CC1416'!B48</f>
        <v>375213.25</v>
      </c>
      <c r="C48" s="21">
        <f>'[24]Div 2 + CC1416'!C48</f>
        <v>375213.25</v>
      </c>
      <c r="D48" s="21">
        <f>'[24]Div 2 + CC1416'!D48</f>
        <v>375213.25</v>
      </c>
      <c r="E48" s="21">
        <f>'[24]Div 2 + CC1416'!E48</f>
        <v>375213.25</v>
      </c>
      <c r="F48" s="21">
        <f>'[24]Div 2 + CC1416'!F48</f>
        <v>375213.25</v>
      </c>
      <c r="G48" s="21">
        <f>'[24]Div 2 + CC1416'!G48</f>
        <v>375213.25</v>
      </c>
      <c r="H48" s="21">
        <f>'[24]Div 2 + CC1416'!H48</f>
        <v>375213.25</v>
      </c>
      <c r="I48" s="21">
        <f>'[24]Div 2 + CC1416'!I48</f>
        <v>375213.25</v>
      </c>
      <c r="J48" s="21">
        <f>'[24]Div 2 + CC1416'!J48</f>
        <v>375213.25</v>
      </c>
      <c r="K48" s="21">
        <f>'[24]Div 2 + CC1416'!K48</f>
        <v>375213.25</v>
      </c>
      <c r="L48" s="21">
        <f>'[24]Div 2 + CC1416'!L48</f>
        <v>375213.25</v>
      </c>
      <c r="M48" s="21">
        <f>'[24]Div 2 + CC1416'!M48</f>
        <v>375209.25</v>
      </c>
    </row>
    <row r="49" spans="1:26">
      <c r="A49" s="5" t="s">
        <v>513</v>
      </c>
      <c r="B49" s="21">
        <f>'[24]Div 2 + CC1416'!B49</f>
        <v>82350</v>
      </c>
      <c r="C49" s="21">
        <f>'[24]Div 2 + CC1416'!C49</f>
        <v>82350</v>
      </c>
      <c r="D49" s="21">
        <f>'[24]Div 2 + CC1416'!D49</f>
        <v>48750</v>
      </c>
      <c r="E49" s="21">
        <f>'[24]Div 2 + CC1416'!E49</f>
        <v>48750</v>
      </c>
      <c r="F49" s="21">
        <f>'[24]Div 2 + CC1416'!F49</f>
        <v>48750</v>
      </c>
      <c r="G49" s="21">
        <f>'[24]Div 2 + CC1416'!G49</f>
        <v>48750</v>
      </c>
      <c r="H49" s="21">
        <f>'[24]Div 2 + CC1416'!H49</f>
        <v>48750</v>
      </c>
      <c r="I49" s="21">
        <f>'[24]Div 2 + CC1416'!I49</f>
        <v>53150</v>
      </c>
      <c r="J49" s="21">
        <f>'[24]Div 2 + CC1416'!J49</f>
        <v>48750</v>
      </c>
      <c r="K49" s="21">
        <f>'[24]Div 2 + CC1416'!K49</f>
        <v>48750</v>
      </c>
      <c r="L49" s="21">
        <f>'[24]Div 2 + CC1416'!L49</f>
        <v>48750</v>
      </c>
      <c r="M49" s="21">
        <f>'[24]Div 2 + CC1416'!M49</f>
        <v>48754</v>
      </c>
    </row>
    <row r="50" spans="1:26">
      <c r="A50" s="5" t="s">
        <v>515</v>
      </c>
      <c r="B50" s="21">
        <f>'[24]Div 2 + CC1416'!B50</f>
        <v>27717</v>
      </c>
      <c r="C50" s="21">
        <f>'[24]Div 2 + CC1416'!C50</f>
        <v>27717</v>
      </c>
      <c r="D50" s="21">
        <f>'[24]Div 2 + CC1416'!D50</f>
        <v>27717</v>
      </c>
      <c r="E50" s="21">
        <f>'[24]Div 2 + CC1416'!E50</f>
        <v>27717</v>
      </c>
      <c r="F50" s="21">
        <f>'[24]Div 2 + CC1416'!F50</f>
        <v>27717</v>
      </c>
      <c r="G50" s="21">
        <f>'[24]Div 2 + CC1416'!G50</f>
        <v>27717</v>
      </c>
      <c r="H50" s="21">
        <f>'[24]Div 2 + CC1416'!H50</f>
        <v>27717</v>
      </c>
      <c r="I50" s="21">
        <f>'[24]Div 2 + CC1416'!I50</f>
        <v>27717</v>
      </c>
      <c r="J50" s="21">
        <f>'[24]Div 2 + CC1416'!J50</f>
        <v>27717</v>
      </c>
      <c r="K50" s="21">
        <f>'[24]Div 2 + CC1416'!K50</f>
        <v>27717</v>
      </c>
      <c r="L50" s="21">
        <f>'[24]Div 2 + CC1416'!L50</f>
        <v>27717</v>
      </c>
      <c r="M50" s="21">
        <f>'[24]Div 2 + CC1416'!M50</f>
        <v>27713</v>
      </c>
    </row>
    <row r="51" spans="1:26">
      <c r="A51" s="54" t="s">
        <v>970</v>
      </c>
      <c r="B51" s="21">
        <f>'[24]Div 2 + CC1416'!B51</f>
        <v>7500</v>
      </c>
      <c r="C51" s="21">
        <f>'[24]Div 2 + CC1416'!C51</f>
        <v>7500</v>
      </c>
      <c r="D51" s="21">
        <f>'[24]Div 2 + CC1416'!D51</f>
        <v>7500</v>
      </c>
      <c r="E51" s="21">
        <f>'[24]Div 2 + CC1416'!E51</f>
        <v>7500</v>
      </c>
      <c r="F51" s="21">
        <f>'[24]Div 2 + CC1416'!F51</f>
        <v>7500</v>
      </c>
      <c r="G51" s="21">
        <f>'[24]Div 2 + CC1416'!G51</f>
        <v>7500</v>
      </c>
      <c r="H51" s="21">
        <f>'[24]Div 2 + CC1416'!H51</f>
        <v>7500</v>
      </c>
      <c r="I51" s="21">
        <f>'[24]Div 2 + CC1416'!I51</f>
        <v>7500</v>
      </c>
      <c r="J51" s="21">
        <f>'[24]Div 2 + CC1416'!J51</f>
        <v>7500</v>
      </c>
      <c r="K51" s="21">
        <f>'[24]Div 2 + CC1416'!K51</f>
        <v>7500</v>
      </c>
      <c r="L51" s="21">
        <f>'[24]Div 2 + CC1416'!L51</f>
        <v>7500</v>
      </c>
      <c r="M51" s="21">
        <f>'[24]Div 2 + CC1416'!M51</f>
        <v>7500</v>
      </c>
    </row>
    <row r="52" spans="1:26">
      <c r="A52" s="9" t="s">
        <v>31</v>
      </c>
      <c r="B52" s="21">
        <f>'[24]Div 2 + CC1416'!B52</f>
        <v>492780.25</v>
      </c>
      <c r="C52" s="21">
        <f>'[24]Div 2 + CC1416'!C52</f>
        <v>492780.25</v>
      </c>
      <c r="D52" s="21">
        <f>'[24]Div 2 + CC1416'!D52</f>
        <v>459180.25</v>
      </c>
      <c r="E52" s="21">
        <f>'[24]Div 2 + CC1416'!E52</f>
        <v>459180.25</v>
      </c>
      <c r="F52" s="21">
        <f>'[24]Div 2 + CC1416'!F52</f>
        <v>459180.25</v>
      </c>
      <c r="G52" s="21">
        <f>'[24]Div 2 + CC1416'!G52</f>
        <v>459180.25</v>
      </c>
      <c r="H52" s="21">
        <f>'[24]Div 2 + CC1416'!H52</f>
        <v>459180.25</v>
      </c>
      <c r="I52" s="21">
        <f>'[24]Div 2 + CC1416'!I52</f>
        <v>463580.25</v>
      </c>
      <c r="J52" s="21">
        <f>'[24]Div 2 + CC1416'!J52</f>
        <v>459180.25</v>
      </c>
      <c r="K52" s="21">
        <f>'[24]Div 2 + CC1416'!K52</f>
        <v>459180.25</v>
      </c>
      <c r="L52" s="21">
        <f>'[24]Div 2 + CC1416'!L52</f>
        <v>459180.25</v>
      </c>
      <c r="M52" s="21">
        <f>'[24]Div 2 + CC1416'!M52</f>
        <v>459176.25</v>
      </c>
      <c r="O52" s="22">
        <f>B52-SUM(B48:B51)</f>
        <v>0</v>
      </c>
      <c r="P52" s="22">
        <f t="shared" ref="P52:Z52" si="4">C52-SUM(C48:C51)</f>
        <v>0</v>
      </c>
      <c r="Q52" s="22">
        <f t="shared" si="4"/>
        <v>0</v>
      </c>
      <c r="R52" s="22">
        <f t="shared" si="4"/>
        <v>0</v>
      </c>
      <c r="S52" s="22">
        <f t="shared" si="4"/>
        <v>0</v>
      </c>
      <c r="T52" s="22">
        <f t="shared" si="4"/>
        <v>0</v>
      </c>
      <c r="U52" s="22">
        <f t="shared" si="4"/>
        <v>0</v>
      </c>
      <c r="V52" s="22">
        <f t="shared" si="4"/>
        <v>0</v>
      </c>
      <c r="W52" s="22">
        <f t="shared" si="4"/>
        <v>0</v>
      </c>
      <c r="X52" s="22">
        <f t="shared" si="4"/>
        <v>0</v>
      </c>
      <c r="Y52" s="22">
        <f t="shared" si="4"/>
        <v>0</v>
      </c>
      <c r="Z52" s="22">
        <f t="shared" si="4"/>
        <v>0</v>
      </c>
    </row>
    <row r="53" spans="1:26">
      <c r="A53" s="5"/>
      <c r="B53" s="21">
        <f>'[24]Div 2 + CC1416'!B53</f>
        <v>0</v>
      </c>
      <c r="C53" s="21">
        <f>'[24]Div 2 + CC1416'!C53</f>
        <v>0</v>
      </c>
      <c r="D53" s="21">
        <f>'[24]Div 2 + CC1416'!D53</f>
        <v>0</v>
      </c>
      <c r="E53" s="21">
        <f>'[24]Div 2 + CC1416'!E53</f>
        <v>0</v>
      </c>
      <c r="F53" s="21">
        <f>'[24]Div 2 + CC1416'!F53</f>
        <v>0</v>
      </c>
      <c r="G53" s="21">
        <f>'[24]Div 2 + CC1416'!G53</f>
        <v>0</v>
      </c>
      <c r="H53" s="21">
        <f>'[24]Div 2 + CC1416'!H53</f>
        <v>0</v>
      </c>
      <c r="I53" s="21">
        <f>'[24]Div 2 + CC1416'!I53</f>
        <v>0</v>
      </c>
      <c r="J53" s="21">
        <f>'[24]Div 2 + CC1416'!J53</f>
        <v>0</v>
      </c>
      <c r="K53" s="21">
        <f>'[24]Div 2 + CC1416'!K53</f>
        <v>0</v>
      </c>
      <c r="L53" s="21">
        <f>'[24]Div 2 + CC1416'!L53</f>
        <v>0</v>
      </c>
      <c r="M53" s="21">
        <f>'[24]Div 2 + CC1416'!M53</f>
        <v>0</v>
      </c>
    </row>
    <row r="54" spans="1:26">
      <c r="A54" s="5" t="s">
        <v>516</v>
      </c>
      <c r="B54" s="21">
        <f>'[24]Div 2 + CC1416'!B54</f>
        <v>5804</v>
      </c>
      <c r="C54" s="21">
        <f>'[24]Div 2 + CC1416'!C54</f>
        <v>5804</v>
      </c>
      <c r="D54" s="21">
        <f>'[24]Div 2 + CC1416'!D54</f>
        <v>5804</v>
      </c>
      <c r="E54" s="21">
        <f>'[24]Div 2 + CC1416'!E54</f>
        <v>5804</v>
      </c>
      <c r="F54" s="21">
        <f>'[24]Div 2 + CC1416'!F54</f>
        <v>5804</v>
      </c>
      <c r="G54" s="21">
        <f>'[24]Div 2 + CC1416'!G54</f>
        <v>5804</v>
      </c>
      <c r="H54" s="21">
        <f>'[24]Div 2 + CC1416'!H54</f>
        <v>5804</v>
      </c>
      <c r="I54" s="21">
        <f>'[24]Div 2 + CC1416'!I54</f>
        <v>5804</v>
      </c>
      <c r="J54" s="21">
        <f>'[24]Div 2 + CC1416'!J54</f>
        <v>5804</v>
      </c>
      <c r="K54" s="21">
        <f>'[24]Div 2 + CC1416'!K54</f>
        <v>5804</v>
      </c>
      <c r="L54" s="21">
        <f>'[24]Div 2 + CC1416'!L54</f>
        <v>5804</v>
      </c>
      <c r="M54" s="21">
        <f>'[24]Div 2 + CC1416'!M54</f>
        <v>5804</v>
      </c>
    </row>
    <row r="55" spans="1:26">
      <c r="A55" s="5" t="s">
        <v>517</v>
      </c>
      <c r="B55" s="21">
        <f>'[24]Div 2 + CC1416'!B55</f>
        <v>5445</v>
      </c>
      <c r="C55" s="21">
        <f>'[24]Div 2 + CC1416'!C55</f>
        <v>5445</v>
      </c>
      <c r="D55" s="21">
        <f>'[24]Div 2 + CC1416'!D55</f>
        <v>5445</v>
      </c>
      <c r="E55" s="21">
        <f>'[24]Div 2 + CC1416'!E55</f>
        <v>5445</v>
      </c>
      <c r="F55" s="21">
        <f>'[24]Div 2 + CC1416'!F55</f>
        <v>5445</v>
      </c>
      <c r="G55" s="21">
        <f>'[24]Div 2 + CC1416'!G55</f>
        <v>5445</v>
      </c>
      <c r="H55" s="21">
        <f>'[24]Div 2 + CC1416'!H55</f>
        <v>5445</v>
      </c>
      <c r="I55" s="21">
        <f>'[24]Div 2 + CC1416'!I55</f>
        <v>5445</v>
      </c>
      <c r="J55" s="21">
        <f>'[24]Div 2 + CC1416'!J55</f>
        <v>5445</v>
      </c>
      <c r="K55" s="21">
        <f>'[24]Div 2 + CC1416'!K55</f>
        <v>5445</v>
      </c>
      <c r="L55" s="21">
        <f>'[24]Div 2 + CC1416'!L55</f>
        <v>5445</v>
      </c>
      <c r="M55" s="21">
        <f>'[24]Div 2 + CC1416'!M55</f>
        <v>5453</v>
      </c>
    </row>
    <row r="56" spans="1:26">
      <c r="A56" s="5" t="s">
        <v>518</v>
      </c>
      <c r="B56" s="21">
        <f>'[24]Div 2 + CC1416'!B56</f>
        <v>6908</v>
      </c>
      <c r="C56" s="21">
        <f>'[24]Div 2 + CC1416'!C56</f>
        <v>508</v>
      </c>
      <c r="D56" s="21">
        <f>'[24]Div 2 + CC1416'!D56</f>
        <v>108</v>
      </c>
      <c r="E56" s="21">
        <f>'[24]Div 2 + CC1416'!E56</f>
        <v>308</v>
      </c>
      <c r="F56" s="21">
        <f>'[24]Div 2 + CC1416'!F56</f>
        <v>108</v>
      </c>
      <c r="G56" s="21">
        <f>'[24]Div 2 + CC1416'!G56</f>
        <v>2741</v>
      </c>
      <c r="H56" s="21">
        <f>'[24]Div 2 + CC1416'!H56</f>
        <v>448</v>
      </c>
      <c r="I56" s="21">
        <f>'[24]Div 2 + CC1416'!I56</f>
        <v>108</v>
      </c>
      <c r="J56" s="21">
        <f>'[24]Div 2 + CC1416'!J56</f>
        <v>108</v>
      </c>
      <c r="K56" s="21">
        <f>'[24]Div 2 + CC1416'!K56</f>
        <v>108</v>
      </c>
      <c r="L56" s="21">
        <f>'[24]Div 2 + CC1416'!L56</f>
        <v>2108</v>
      </c>
      <c r="M56" s="21">
        <f>'[24]Div 2 + CC1416'!M56</f>
        <v>112</v>
      </c>
    </row>
    <row r="57" spans="1:26">
      <c r="A57" s="9" t="s">
        <v>25</v>
      </c>
      <c r="B57" s="21">
        <f>'[24]Div 2 + CC1416'!B57</f>
        <v>18157</v>
      </c>
      <c r="C57" s="21">
        <f>'[24]Div 2 + CC1416'!C57</f>
        <v>11757</v>
      </c>
      <c r="D57" s="21">
        <f>'[24]Div 2 + CC1416'!D57</f>
        <v>11357</v>
      </c>
      <c r="E57" s="21">
        <f>'[24]Div 2 + CC1416'!E57</f>
        <v>11557</v>
      </c>
      <c r="F57" s="21">
        <f>'[24]Div 2 + CC1416'!F57</f>
        <v>11357</v>
      </c>
      <c r="G57" s="21">
        <f>'[24]Div 2 + CC1416'!G57</f>
        <v>13990</v>
      </c>
      <c r="H57" s="21">
        <f>'[24]Div 2 + CC1416'!H57</f>
        <v>11697</v>
      </c>
      <c r="I57" s="21">
        <f>'[24]Div 2 + CC1416'!I57</f>
        <v>11357</v>
      </c>
      <c r="J57" s="21">
        <f>'[24]Div 2 + CC1416'!J57</f>
        <v>11357</v>
      </c>
      <c r="K57" s="21">
        <f>'[24]Div 2 + CC1416'!K57</f>
        <v>11357</v>
      </c>
      <c r="L57" s="21">
        <f>'[24]Div 2 + CC1416'!L57</f>
        <v>13357</v>
      </c>
      <c r="M57" s="21">
        <f>'[24]Div 2 + CC1416'!M57</f>
        <v>11369</v>
      </c>
      <c r="O57" s="22">
        <f t="shared" ref="O57:Z57" si="5">B57-SUM(B54:B56)</f>
        <v>0</v>
      </c>
      <c r="P57" s="22">
        <f t="shared" si="5"/>
        <v>0</v>
      </c>
      <c r="Q57" s="22">
        <f t="shared" si="5"/>
        <v>0</v>
      </c>
      <c r="R57" s="22">
        <f t="shared" si="5"/>
        <v>0</v>
      </c>
      <c r="S57" s="22">
        <f t="shared" si="5"/>
        <v>0</v>
      </c>
      <c r="T57" s="22">
        <f t="shared" si="5"/>
        <v>0</v>
      </c>
      <c r="U57" s="22">
        <f t="shared" si="5"/>
        <v>0</v>
      </c>
      <c r="V57" s="22">
        <f t="shared" si="5"/>
        <v>0</v>
      </c>
      <c r="W57" s="22">
        <f t="shared" si="5"/>
        <v>0</v>
      </c>
      <c r="X57" s="22">
        <f t="shared" si="5"/>
        <v>0</v>
      </c>
      <c r="Y57" s="22">
        <f t="shared" si="5"/>
        <v>0</v>
      </c>
      <c r="Z57" s="22">
        <f t="shared" si="5"/>
        <v>0</v>
      </c>
    </row>
    <row r="58" spans="1:26">
      <c r="A58" s="5"/>
      <c r="B58" s="21">
        <f>'[24]Div 2 + CC1416'!B58</f>
        <v>0</v>
      </c>
      <c r="C58" s="21">
        <f>'[24]Div 2 + CC1416'!C58</f>
        <v>0</v>
      </c>
      <c r="D58" s="21">
        <f>'[24]Div 2 + CC1416'!D58</f>
        <v>0</v>
      </c>
      <c r="E58" s="21">
        <f>'[24]Div 2 + CC1416'!E58</f>
        <v>0</v>
      </c>
      <c r="F58" s="21">
        <f>'[24]Div 2 + CC1416'!F58</f>
        <v>0</v>
      </c>
      <c r="G58" s="21">
        <f>'[24]Div 2 + CC1416'!G58</f>
        <v>0</v>
      </c>
      <c r="H58" s="21">
        <f>'[24]Div 2 + CC1416'!H58</f>
        <v>0</v>
      </c>
      <c r="I58" s="21">
        <f>'[24]Div 2 + CC1416'!I58</f>
        <v>0</v>
      </c>
      <c r="J58" s="21">
        <f>'[24]Div 2 + CC1416'!J58</f>
        <v>0</v>
      </c>
      <c r="K58" s="21">
        <f>'[24]Div 2 + CC1416'!K58</f>
        <v>0</v>
      </c>
      <c r="L58" s="21">
        <f>'[24]Div 2 + CC1416'!L58</f>
        <v>0</v>
      </c>
      <c r="M58" s="21">
        <f>'[24]Div 2 + CC1416'!M58</f>
        <v>0</v>
      </c>
    </row>
    <row r="59" spans="1:26">
      <c r="A59" s="5" t="s">
        <v>519</v>
      </c>
      <c r="B59" s="21">
        <f>'[24]Div 2 + CC1416'!B59</f>
        <v>10815</v>
      </c>
      <c r="C59" s="21">
        <f>'[24]Div 2 + CC1416'!C59</f>
        <v>10815</v>
      </c>
      <c r="D59" s="21">
        <f>'[24]Div 2 + CC1416'!D59</f>
        <v>10815</v>
      </c>
      <c r="E59" s="21">
        <f>'[24]Div 2 + CC1416'!E59</f>
        <v>10815</v>
      </c>
      <c r="F59" s="21">
        <f>'[24]Div 2 + CC1416'!F59</f>
        <v>10815</v>
      </c>
      <c r="G59" s="21">
        <f>'[24]Div 2 + CC1416'!G59</f>
        <v>10815</v>
      </c>
      <c r="H59" s="21">
        <f>'[24]Div 2 + CC1416'!H59</f>
        <v>10815</v>
      </c>
      <c r="I59" s="21">
        <f>'[24]Div 2 + CC1416'!I59</f>
        <v>10815</v>
      </c>
      <c r="J59" s="21">
        <f>'[24]Div 2 + CC1416'!J59</f>
        <v>10815</v>
      </c>
      <c r="K59" s="21">
        <f>'[24]Div 2 + CC1416'!K59</f>
        <v>10815</v>
      </c>
      <c r="L59" s="21">
        <f>'[24]Div 2 + CC1416'!L59</f>
        <v>10815</v>
      </c>
      <c r="M59" s="21">
        <f>'[24]Div 2 + CC1416'!M59</f>
        <v>10815</v>
      </c>
    </row>
    <row r="60" spans="1:26">
      <c r="A60" s="5" t="s">
        <v>520</v>
      </c>
      <c r="B60" s="21">
        <f>'[24]Div 2 + CC1416'!B60</f>
        <v>9474</v>
      </c>
      <c r="C60" s="21">
        <f>'[24]Div 2 + CC1416'!C60</f>
        <v>9474</v>
      </c>
      <c r="D60" s="21">
        <f>'[24]Div 2 + CC1416'!D60</f>
        <v>9474</v>
      </c>
      <c r="E60" s="21">
        <f>'[24]Div 2 + CC1416'!E60</f>
        <v>9474</v>
      </c>
      <c r="F60" s="21">
        <f>'[24]Div 2 + CC1416'!F60</f>
        <v>9474</v>
      </c>
      <c r="G60" s="21">
        <f>'[24]Div 2 + CC1416'!G60</f>
        <v>9474</v>
      </c>
      <c r="H60" s="21">
        <f>'[24]Div 2 + CC1416'!H60</f>
        <v>9474</v>
      </c>
      <c r="I60" s="21">
        <f>'[24]Div 2 + CC1416'!I60</f>
        <v>9474</v>
      </c>
      <c r="J60" s="21">
        <f>'[24]Div 2 + CC1416'!J60</f>
        <v>9474</v>
      </c>
      <c r="K60" s="21">
        <f>'[24]Div 2 + CC1416'!K60</f>
        <v>9474</v>
      </c>
      <c r="L60" s="21">
        <f>'[24]Div 2 + CC1416'!L60</f>
        <v>9474</v>
      </c>
      <c r="M60" s="21">
        <f>'[24]Div 2 + CC1416'!M60</f>
        <v>9470</v>
      </c>
      <c r="Q60" s="5"/>
    </row>
    <row r="61" spans="1:26">
      <c r="A61" s="5" t="s">
        <v>971</v>
      </c>
      <c r="B61" s="21">
        <f>'[24]Div 2 + CC1416'!B61</f>
        <v>42</v>
      </c>
      <c r="C61" s="21">
        <f>'[24]Div 2 + CC1416'!C61</f>
        <v>42</v>
      </c>
      <c r="D61" s="21">
        <f>'[24]Div 2 + CC1416'!D61</f>
        <v>42</v>
      </c>
      <c r="E61" s="21">
        <f>'[24]Div 2 + CC1416'!E61</f>
        <v>42</v>
      </c>
      <c r="F61" s="21">
        <f>'[24]Div 2 + CC1416'!F61</f>
        <v>42</v>
      </c>
      <c r="G61" s="21">
        <f>'[24]Div 2 + CC1416'!G61</f>
        <v>42</v>
      </c>
      <c r="H61" s="21">
        <f>'[24]Div 2 + CC1416'!H61</f>
        <v>42</v>
      </c>
      <c r="I61" s="21">
        <f>'[24]Div 2 + CC1416'!I61</f>
        <v>42</v>
      </c>
      <c r="J61" s="21">
        <f>'[24]Div 2 + CC1416'!J61</f>
        <v>42</v>
      </c>
      <c r="K61" s="21">
        <f>'[24]Div 2 + CC1416'!K61</f>
        <v>42</v>
      </c>
      <c r="L61" s="21">
        <f>'[24]Div 2 + CC1416'!L61</f>
        <v>42</v>
      </c>
      <c r="M61" s="21">
        <f>'[24]Div 2 + CC1416'!M61</f>
        <v>42</v>
      </c>
    </row>
    <row r="62" spans="1:26">
      <c r="A62" s="5" t="s">
        <v>521</v>
      </c>
      <c r="B62" s="21">
        <f>'[24]Div 2 + CC1416'!B62</f>
        <v>62766.91</v>
      </c>
      <c r="C62" s="21">
        <f>'[24]Div 2 + CC1416'!C62</f>
        <v>61942.91</v>
      </c>
      <c r="D62" s="21">
        <f>'[24]Div 2 + CC1416'!D62</f>
        <v>62242.91</v>
      </c>
      <c r="E62" s="21">
        <f>'[24]Div 2 + CC1416'!E62</f>
        <v>62341.91</v>
      </c>
      <c r="F62" s="21">
        <f>'[24]Div 2 + CC1416'!F62</f>
        <v>62393.91</v>
      </c>
      <c r="G62" s="21">
        <f>'[24]Div 2 + CC1416'!G62</f>
        <v>61893.91</v>
      </c>
      <c r="H62" s="21">
        <f>'[24]Div 2 + CC1416'!H62</f>
        <v>62492.91</v>
      </c>
      <c r="I62" s="21">
        <f>'[24]Div 2 + CC1416'!I62</f>
        <v>62293.91</v>
      </c>
      <c r="J62" s="21">
        <f>'[24]Div 2 + CC1416'!J62</f>
        <v>61993.91</v>
      </c>
      <c r="K62" s="21">
        <f>'[24]Div 2 + CC1416'!K62</f>
        <v>62392.91</v>
      </c>
      <c r="L62" s="21">
        <f>'[24]Div 2 + CC1416'!L62</f>
        <v>63093.91</v>
      </c>
      <c r="M62" s="21">
        <f>'[24]Div 2 + CC1416'!M62</f>
        <v>61767.91</v>
      </c>
    </row>
    <row r="63" spans="1:26">
      <c r="A63" s="9" t="s">
        <v>24</v>
      </c>
      <c r="B63" s="21">
        <f>'[24]Div 2 + CC1416'!B63</f>
        <v>83097.91</v>
      </c>
      <c r="C63" s="21">
        <f>'[24]Div 2 + CC1416'!C63</f>
        <v>82273.91</v>
      </c>
      <c r="D63" s="21">
        <f>'[24]Div 2 + CC1416'!D63</f>
        <v>82573.91</v>
      </c>
      <c r="E63" s="21">
        <f>'[24]Div 2 + CC1416'!E63</f>
        <v>82672.91</v>
      </c>
      <c r="F63" s="21">
        <f>'[24]Div 2 + CC1416'!F63</f>
        <v>82724.91</v>
      </c>
      <c r="G63" s="21">
        <f>'[24]Div 2 + CC1416'!G63</f>
        <v>82224.91</v>
      </c>
      <c r="H63" s="21">
        <f>'[24]Div 2 + CC1416'!H63</f>
        <v>82823.91</v>
      </c>
      <c r="I63" s="21">
        <f>'[24]Div 2 + CC1416'!I63</f>
        <v>82624.91</v>
      </c>
      <c r="J63" s="21">
        <f>'[24]Div 2 + CC1416'!J63</f>
        <v>82324.91</v>
      </c>
      <c r="K63" s="21">
        <f>'[24]Div 2 + CC1416'!K63</f>
        <v>82723.91</v>
      </c>
      <c r="L63" s="21">
        <f>'[24]Div 2 + CC1416'!L63</f>
        <v>83424.91</v>
      </c>
      <c r="M63" s="21">
        <f>'[24]Div 2 + CC1416'!M63</f>
        <v>82094.91</v>
      </c>
      <c r="O63" s="22">
        <f>B63-SUM(B59:B62)</f>
        <v>0</v>
      </c>
      <c r="P63" s="22">
        <f t="shared" ref="P63:Z63" si="6">C63-SUM(C59:C62)</f>
        <v>0</v>
      </c>
      <c r="Q63" s="22">
        <f t="shared" si="6"/>
        <v>0</v>
      </c>
      <c r="R63" s="22">
        <f t="shared" si="6"/>
        <v>0</v>
      </c>
      <c r="S63" s="22">
        <f t="shared" si="6"/>
        <v>0</v>
      </c>
      <c r="T63" s="22">
        <f t="shared" si="6"/>
        <v>0</v>
      </c>
      <c r="U63" s="22">
        <f t="shared" si="6"/>
        <v>0</v>
      </c>
      <c r="V63" s="22">
        <f t="shared" si="6"/>
        <v>0</v>
      </c>
      <c r="W63" s="22">
        <f t="shared" si="6"/>
        <v>0</v>
      </c>
      <c r="X63" s="22">
        <f t="shared" si="6"/>
        <v>0</v>
      </c>
      <c r="Y63" s="22">
        <f t="shared" si="6"/>
        <v>0</v>
      </c>
      <c r="Z63" s="22">
        <f t="shared" si="6"/>
        <v>0</v>
      </c>
    </row>
    <row r="64" spans="1:26">
      <c r="A64" s="5"/>
      <c r="B64" s="21">
        <f>'[24]Div 2 + CC1416'!B64</f>
        <v>0</v>
      </c>
      <c r="C64" s="21">
        <f>'[24]Div 2 + CC1416'!C64</f>
        <v>0</v>
      </c>
      <c r="D64" s="21">
        <f>'[24]Div 2 + CC1416'!D64</f>
        <v>0</v>
      </c>
      <c r="E64" s="21">
        <f>'[24]Div 2 + CC1416'!E64</f>
        <v>0</v>
      </c>
      <c r="F64" s="21">
        <f>'[24]Div 2 + CC1416'!F64</f>
        <v>0</v>
      </c>
      <c r="G64" s="21">
        <f>'[24]Div 2 + CC1416'!G64</f>
        <v>0</v>
      </c>
      <c r="H64" s="21">
        <f>'[24]Div 2 + CC1416'!H64</f>
        <v>0</v>
      </c>
      <c r="I64" s="21">
        <f>'[24]Div 2 + CC1416'!I64</f>
        <v>0</v>
      </c>
      <c r="J64" s="21">
        <f>'[24]Div 2 + CC1416'!J64</f>
        <v>0</v>
      </c>
      <c r="K64" s="21">
        <f>'[24]Div 2 + CC1416'!K64</f>
        <v>0</v>
      </c>
      <c r="L64" s="21">
        <f>'[24]Div 2 + CC1416'!L64</f>
        <v>0</v>
      </c>
      <c r="M64" s="21">
        <f>'[24]Div 2 + CC1416'!M64</f>
        <v>0</v>
      </c>
    </row>
    <row r="65" spans="1:26">
      <c r="A65" s="5" t="s">
        <v>522</v>
      </c>
      <c r="B65" s="21">
        <f>'[24]Div 2 + CC1416'!B65</f>
        <v>22500</v>
      </c>
      <c r="C65" s="21">
        <f>'[24]Div 2 + CC1416'!C65</f>
        <v>22500</v>
      </c>
      <c r="D65" s="21">
        <f>'[24]Div 2 + CC1416'!D65</f>
        <v>22500</v>
      </c>
      <c r="E65" s="21">
        <f>'[24]Div 2 + CC1416'!E65</f>
        <v>22500</v>
      </c>
      <c r="F65" s="21">
        <f>'[24]Div 2 + CC1416'!F65</f>
        <v>22500</v>
      </c>
      <c r="G65" s="21">
        <f>'[24]Div 2 + CC1416'!G65</f>
        <v>22500</v>
      </c>
      <c r="H65" s="21">
        <f>'[24]Div 2 + CC1416'!H65</f>
        <v>22500</v>
      </c>
      <c r="I65" s="21">
        <f>'[24]Div 2 + CC1416'!I65</f>
        <v>22500</v>
      </c>
      <c r="J65" s="21">
        <f>'[24]Div 2 + CC1416'!J65</f>
        <v>22500</v>
      </c>
      <c r="K65" s="21">
        <f>'[24]Div 2 + CC1416'!K65</f>
        <v>22500</v>
      </c>
      <c r="L65" s="21">
        <f>'[24]Div 2 + CC1416'!L65</f>
        <v>22500</v>
      </c>
      <c r="M65" s="21">
        <f>'[24]Div 2 + CC1416'!M65</f>
        <v>22500</v>
      </c>
    </row>
    <row r="66" spans="1:26">
      <c r="A66" s="5" t="s">
        <v>523</v>
      </c>
      <c r="B66" s="21">
        <f>'[24]Div 2 + CC1416'!B66</f>
        <v>1447306</v>
      </c>
      <c r="C66" s="21">
        <f>'[24]Div 2 + CC1416'!C66</f>
        <v>1246196</v>
      </c>
      <c r="D66" s="21">
        <f>'[24]Div 2 + CC1416'!D66</f>
        <v>1293025</v>
      </c>
      <c r="E66" s="21">
        <f>'[24]Div 2 + CC1416'!E66</f>
        <v>1229059</v>
      </c>
      <c r="F66" s="21">
        <f>'[24]Div 2 + CC1416'!F66</f>
        <v>1206074</v>
      </c>
      <c r="G66" s="21">
        <f>'[24]Div 2 + CC1416'!G66</f>
        <v>1234859</v>
      </c>
      <c r="H66" s="21">
        <f>'[24]Div 2 + CC1416'!H66</f>
        <v>1277587</v>
      </c>
      <c r="I66" s="21">
        <f>'[24]Div 2 + CC1416'!I66</f>
        <v>1210594</v>
      </c>
      <c r="J66" s="21">
        <f>'[24]Div 2 + CC1416'!J66</f>
        <v>1243932</v>
      </c>
      <c r="K66" s="21">
        <f>'[24]Div 2 + CC1416'!K66</f>
        <v>1233657</v>
      </c>
      <c r="L66" s="21">
        <f>'[24]Div 2 + CC1416'!L66</f>
        <v>1227127</v>
      </c>
      <c r="M66" s="21">
        <f>'[24]Div 2 + CC1416'!M66</f>
        <v>1244178</v>
      </c>
    </row>
    <row r="67" spans="1:26">
      <c r="A67" s="5" t="s">
        <v>525</v>
      </c>
      <c r="B67" s="21">
        <f>'[24]Div 2 + CC1416'!B67</f>
        <v>92344</v>
      </c>
      <c r="C67" s="21">
        <f>'[24]Div 2 + CC1416'!C67</f>
        <v>80944</v>
      </c>
      <c r="D67" s="21">
        <f>'[24]Div 2 + CC1416'!D67</f>
        <v>80944</v>
      </c>
      <c r="E67" s="21">
        <f>'[24]Div 2 + CC1416'!E67</f>
        <v>87194</v>
      </c>
      <c r="F67" s="21">
        <f>'[24]Div 2 + CC1416'!F67</f>
        <v>80944</v>
      </c>
      <c r="G67" s="21">
        <f>'[24]Div 2 + CC1416'!G67</f>
        <v>82189</v>
      </c>
      <c r="H67" s="21">
        <f>'[24]Div 2 + CC1416'!H67</f>
        <v>91905</v>
      </c>
      <c r="I67" s="21">
        <f>'[24]Div 2 + CC1416'!I67</f>
        <v>84713</v>
      </c>
      <c r="J67" s="21">
        <f>'[24]Div 2 + CC1416'!J67</f>
        <v>84713</v>
      </c>
      <c r="K67" s="21">
        <f>'[24]Div 2 + CC1416'!K67</f>
        <v>90963</v>
      </c>
      <c r="L67" s="21">
        <f>'[24]Div 2 + CC1416'!L67</f>
        <v>84713</v>
      </c>
      <c r="M67" s="21">
        <f>'[24]Div 2 + CC1416'!M67</f>
        <v>84701</v>
      </c>
    </row>
    <row r="68" spans="1:26">
      <c r="A68" s="9" t="s">
        <v>30</v>
      </c>
      <c r="B68" s="21">
        <f>'[24]Div 2 + CC1416'!B68</f>
        <v>1562150</v>
      </c>
      <c r="C68" s="21">
        <f>'[24]Div 2 + CC1416'!C68</f>
        <v>1349640</v>
      </c>
      <c r="D68" s="21">
        <f>'[24]Div 2 + CC1416'!D68</f>
        <v>1396469</v>
      </c>
      <c r="E68" s="21">
        <f>'[24]Div 2 + CC1416'!E68</f>
        <v>1338753</v>
      </c>
      <c r="F68" s="21">
        <f>'[24]Div 2 + CC1416'!F68</f>
        <v>1309518</v>
      </c>
      <c r="G68" s="21">
        <f>'[24]Div 2 + CC1416'!G68</f>
        <v>1339548</v>
      </c>
      <c r="H68" s="21">
        <f>'[24]Div 2 + CC1416'!H68</f>
        <v>1391992</v>
      </c>
      <c r="I68" s="21">
        <f>'[24]Div 2 + CC1416'!I68</f>
        <v>1317807</v>
      </c>
      <c r="J68" s="21">
        <f>'[24]Div 2 + CC1416'!J68</f>
        <v>1351145</v>
      </c>
      <c r="K68" s="21">
        <f>'[24]Div 2 + CC1416'!K68</f>
        <v>1347120</v>
      </c>
      <c r="L68" s="21">
        <f>'[24]Div 2 + CC1416'!L68</f>
        <v>1334340</v>
      </c>
      <c r="M68" s="21">
        <f>'[24]Div 2 + CC1416'!M68</f>
        <v>1351379</v>
      </c>
      <c r="O68" s="22">
        <f t="shared" ref="O68:Z68" si="7">B68-SUM(B65:B67)</f>
        <v>0</v>
      </c>
      <c r="P68" s="22">
        <f t="shared" si="7"/>
        <v>0</v>
      </c>
      <c r="Q68" s="22">
        <f t="shared" si="7"/>
        <v>0</v>
      </c>
      <c r="R68" s="22">
        <f t="shared" si="7"/>
        <v>0</v>
      </c>
      <c r="S68" s="22">
        <f t="shared" si="7"/>
        <v>0</v>
      </c>
      <c r="T68" s="22">
        <f t="shared" si="7"/>
        <v>0</v>
      </c>
      <c r="U68" s="22">
        <f t="shared" si="7"/>
        <v>0</v>
      </c>
      <c r="V68" s="22">
        <f t="shared" si="7"/>
        <v>0</v>
      </c>
      <c r="W68" s="22">
        <f t="shared" si="7"/>
        <v>0</v>
      </c>
      <c r="X68" s="22">
        <f t="shared" si="7"/>
        <v>0</v>
      </c>
      <c r="Y68" s="22">
        <f t="shared" si="7"/>
        <v>0</v>
      </c>
      <c r="Z68" s="22">
        <f t="shared" si="7"/>
        <v>0</v>
      </c>
    </row>
    <row r="69" spans="1:26">
      <c r="A69" s="5"/>
      <c r="B69" s="21">
        <f>'[24]Div 2 + CC1416'!B69</f>
        <v>0</v>
      </c>
      <c r="C69" s="21">
        <f>'[24]Div 2 + CC1416'!C69</f>
        <v>0</v>
      </c>
      <c r="D69" s="21">
        <f>'[24]Div 2 + CC1416'!D69</f>
        <v>0</v>
      </c>
      <c r="E69" s="21">
        <f>'[24]Div 2 + CC1416'!E69</f>
        <v>0</v>
      </c>
      <c r="F69" s="21">
        <f>'[24]Div 2 + CC1416'!F69</f>
        <v>0</v>
      </c>
      <c r="G69" s="21">
        <f>'[24]Div 2 + CC1416'!G69</f>
        <v>0</v>
      </c>
      <c r="H69" s="21">
        <f>'[24]Div 2 + CC1416'!H69</f>
        <v>0</v>
      </c>
      <c r="I69" s="21">
        <f>'[24]Div 2 + CC1416'!I69</f>
        <v>0</v>
      </c>
      <c r="J69" s="21">
        <f>'[24]Div 2 + CC1416'!J69</f>
        <v>0</v>
      </c>
      <c r="K69" s="21">
        <f>'[24]Div 2 + CC1416'!K69</f>
        <v>0</v>
      </c>
      <c r="L69" s="21">
        <f>'[24]Div 2 + CC1416'!L69</f>
        <v>0</v>
      </c>
      <c r="M69" s="21">
        <f>'[24]Div 2 + CC1416'!M69</f>
        <v>0</v>
      </c>
    </row>
    <row r="70" spans="1:26">
      <c r="A70" s="5" t="s">
        <v>527</v>
      </c>
      <c r="B70" s="21">
        <f>'[24]Div 2 + CC1416'!B70</f>
        <v>41950</v>
      </c>
      <c r="C70" s="21">
        <f>'[24]Div 2 + CC1416'!C70</f>
        <v>41950</v>
      </c>
      <c r="D70" s="21">
        <f>'[24]Div 2 + CC1416'!D70</f>
        <v>41950</v>
      </c>
      <c r="E70" s="21">
        <f>'[24]Div 2 + CC1416'!E70</f>
        <v>41950</v>
      </c>
      <c r="F70" s="21">
        <f>'[24]Div 2 + CC1416'!F70</f>
        <v>41950</v>
      </c>
      <c r="G70" s="21">
        <f>'[24]Div 2 + CC1416'!G70</f>
        <v>41950</v>
      </c>
      <c r="H70" s="21">
        <f>'[24]Div 2 + CC1416'!H70</f>
        <v>40950</v>
      </c>
      <c r="I70" s="21">
        <f>'[24]Div 2 + CC1416'!I70</f>
        <v>40950</v>
      </c>
      <c r="J70" s="21">
        <f>'[24]Div 2 + CC1416'!J70</f>
        <v>40950</v>
      </c>
      <c r="K70" s="21">
        <f>'[24]Div 2 + CC1416'!K70</f>
        <v>40950</v>
      </c>
      <c r="L70" s="21">
        <f>'[24]Div 2 + CC1416'!L70</f>
        <v>40950</v>
      </c>
      <c r="M70" s="21">
        <f>'[24]Div 2 + CC1416'!M70</f>
        <v>40950</v>
      </c>
    </row>
    <row r="71" spans="1:26">
      <c r="A71" s="5" t="s">
        <v>528</v>
      </c>
      <c r="B71" s="21">
        <f>'[24]Div 2 + CC1416'!B71</f>
        <v>1620</v>
      </c>
      <c r="C71" s="21">
        <f>'[24]Div 2 + CC1416'!C71</f>
        <v>1620</v>
      </c>
      <c r="D71" s="21">
        <f>'[24]Div 2 + CC1416'!D71</f>
        <v>1620</v>
      </c>
      <c r="E71" s="21">
        <f>'[24]Div 2 + CC1416'!E71</f>
        <v>1620</v>
      </c>
      <c r="F71" s="21">
        <f>'[24]Div 2 + CC1416'!F71</f>
        <v>1620</v>
      </c>
      <c r="G71" s="21">
        <f>'[24]Div 2 + CC1416'!G71</f>
        <v>1620</v>
      </c>
      <c r="H71" s="21">
        <f>'[24]Div 2 + CC1416'!H71</f>
        <v>1620</v>
      </c>
      <c r="I71" s="21">
        <f>'[24]Div 2 + CC1416'!I71</f>
        <v>1620</v>
      </c>
      <c r="J71" s="21">
        <f>'[24]Div 2 + CC1416'!J71</f>
        <v>1620</v>
      </c>
      <c r="K71" s="21">
        <f>'[24]Div 2 + CC1416'!K71</f>
        <v>1620</v>
      </c>
      <c r="L71" s="21">
        <f>'[24]Div 2 + CC1416'!L71</f>
        <v>1620</v>
      </c>
      <c r="M71" s="21">
        <f>'[24]Div 2 + CC1416'!M71</f>
        <v>1620</v>
      </c>
    </row>
    <row r="72" spans="1:26">
      <c r="A72" s="5" t="s">
        <v>529</v>
      </c>
      <c r="B72" s="21">
        <f>'[24]Div 2 + CC1416'!B72</f>
        <v>1600</v>
      </c>
      <c r="C72" s="21">
        <f>'[24]Div 2 + CC1416'!C72</f>
        <v>1600</v>
      </c>
      <c r="D72" s="21">
        <f>'[24]Div 2 + CC1416'!D72</f>
        <v>1600</v>
      </c>
      <c r="E72" s="21">
        <f>'[24]Div 2 + CC1416'!E72</f>
        <v>1600</v>
      </c>
      <c r="F72" s="21">
        <f>'[24]Div 2 + CC1416'!F72</f>
        <v>1600</v>
      </c>
      <c r="G72" s="21">
        <f>'[24]Div 2 + CC1416'!G72</f>
        <v>1600</v>
      </c>
      <c r="H72" s="21">
        <f>'[24]Div 2 + CC1416'!H72</f>
        <v>1600</v>
      </c>
      <c r="I72" s="21">
        <f>'[24]Div 2 + CC1416'!I72</f>
        <v>1600</v>
      </c>
      <c r="J72" s="21">
        <f>'[24]Div 2 + CC1416'!J72</f>
        <v>1600</v>
      </c>
      <c r="K72" s="21">
        <f>'[24]Div 2 + CC1416'!K72</f>
        <v>1600</v>
      </c>
      <c r="L72" s="21">
        <f>'[24]Div 2 + CC1416'!L72</f>
        <v>1600</v>
      </c>
      <c r="M72" s="21">
        <f>'[24]Div 2 + CC1416'!M72</f>
        <v>1600</v>
      </c>
    </row>
    <row r="73" spans="1:26">
      <c r="A73" s="5" t="s">
        <v>530</v>
      </c>
      <c r="B73" s="21">
        <f>'[24]Div 2 + CC1416'!B73</f>
        <v>49532</v>
      </c>
      <c r="C73" s="21">
        <f>'[24]Div 2 + CC1416'!C73</f>
        <v>53166</v>
      </c>
      <c r="D73" s="21">
        <f>'[24]Div 2 + CC1416'!D73</f>
        <v>49900</v>
      </c>
      <c r="E73" s="21">
        <f>'[24]Div 2 + CC1416'!E73</f>
        <v>49900</v>
      </c>
      <c r="F73" s="21">
        <f>'[24]Div 2 + CC1416'!F73</f>
        <v>49899</v>
      </c>
      <c r="G73" s="21">
        <f>'[24]Div 2 + CC1416'!G73</f>
        <v>49900</v>
      </c>
      <c r="H73" s="21">
        <f>'[24]Div 2 + CC1416'!H73</f>
        <v>49912</v>
      </c>
      <c r="I73" s="21">
        <f>'[24]Div 2 + CC1416'!I73</f>
        <v>49912</v>
      </c>
      <c r="J73" s="21">
        <f>'[24]Div 2 + CC1416'!J73</f>
        <v>49912</v>
      </c>
      <c r="K73" s="21">
        <f>'[24]Div 2 + CC1416'!K73</f>
        <v>49911</v>
      </c>
      <c r="L73" s="21">
        <f>'[24]Div 2 + CC1416'!L73</f>
        <v>49786</v>
      </c>
      <c r="M73" s="21">
        <f>'[24]Div 2 + CC1416'!M73</f>
        <v>49785</v>
      </c>
    </row>
    <row r="74" spans="1:26">
      <c r="A74" s="5" t="s">
        <v>531</v>
      </c>
      <c r="B74" s="21">
        <f>'[24]Div 2 + CC1416'!B74</f>
        <v>81641</v>
      </c>
      <c r="C74" s="21">
        <f>'[24]Div 2 + CC1416'!C74</f>
        <v>81641</v>
      </c>
      <c r="D74" s="21">
        <f>'[24]Div 2 + CC1416'!D74</f>
        <v>81641</v>
      </c>
      <c r="E74" s="21">
        <f>'[24]Div 2 + CC1416'!E74</f>
        <v>81641</v>
      </c>
      <c r="F74" s="21">
        <f>'[24]Div 2 + CC1416'!F74</f>
        <v>81641</v>
      </c>
      <c r="G74" s="21">
        <f>'[24]Div 2 + CC1416'!G74</f>
        <v>81641</v>
      </c>
      <c r="H74" s="21">
        <f>'[24]Div 2 + CC1416'!H74</f>
        <v>81641</v>
      </c>
      <c r="I74" s="21">
        <f>'[24]Div 2 + CC1416'!I74</f>
        <v>81641</v>
      </c>
      <c r="J74" s="21">
        <f>'[24]Div 2 + CC1416'!J74</f>
        <v>81641</v>
      </c>
      <c r="K74" s="21">
        <f>'[24]Div 2 + CC1416'!K74</f>
        <v>81641</v>
      </c>
      <c r="L74" s="21">
        <f>'[24]Div 2 + CC1416'!L74</f>
        <v>81641</v>
      </c>
      <c r="M74" s="21">
        <f>'[24]Div 2 + CC1416'!M74</f>
        <v>81641</v>
      </c>
    </row>
    <row r="75" spans="1:26">
      <c r="A75" s="5" t="s">
        <v>532</v>
      </c>
      <c r="B75" s="21">
        <f>'[24]Div 2 + CC1416'!B75</f>
        <v>32377.919999999998</v>
      </c>
      <c r="C75" s="21">
        <f>'[24]Div 2 + CC1416'!C75</f>
        <v>32277.919999999998</v>
      </c>
      <c r="D75" s="21">
        <f>'[24]Div 2 + CC1416'!D75</f>
        <v>32277.919999999998</v>
      </c>
      <c r="E75" s="21">
        <f>'[24]Div 2 + CC1416'!E75</f>
        <v>32277.919999999998</v>
      </c>
      <c r="F75" s="21">
        <f>'[24]Div 2 + CC1416'!F75</f>
        <v>32277.919999999998</v>
      </c>
      <c r="G75" s="21">
        <f>'[24]Div 2 + CC1416'!G75</f>
        <v>32277.919999999998</v>
      </c>
      <c r="H75" s="21">
        <f>'[24]Div 2 + CC1416'!H75</f>
        <v>32277.919999999998</v>
      </c>
      <c r="I75" s="21">
        <f>'[24]Div 2 + CC1416'!I75</f>
        <v>32277.919999999998</v>
      </c>
      <c r="J75" s="21">
        <f>'[24]Div 2 + CC1416'!J75</f>
        <v>32282.92</v>
      </c>
      <c r="K75" s="21">
        <f>'[24]Div 2 + CC1416'!K75</f>
        <v>32282.92</v>
      </c>
      <c r="L75" s="21">
        <f>'[24]Div 2 + CC1416'!L75</f>
        <v>32282.92</v>
      </c>
      <c r="M75" s="21">
        <f>'[24]Div 2 + CC1416'!M75</f>
        <v>32268.92</v>
      </c>
    </row>
    <row r="76" spans="1:26">
      <c r="A76" s="5" t="s">
        <v>533</v>
      </c>
      <c r="B76" s="21">
        <f>'[24]Div 2 + CC1416'!B76</f>
        <v>2303</v>
      </c>
      <c r="C76" s="21">
        <f>'[24]Div 2 + CC1416'!C76</f>
        <v>2303</v>
      </c>
      <c r="D76" s="21">
        <f>'[24]Div 2 + CC1416'!D76</f>
        <v>2303</v>
      </c>
      <c r="E76" s="21">
        <f>'[24]Div 2 + CC1416'!E76</f>
        <v>2303</v>
      </c>
      <c r="F76" s="21">
        <f>'[24]Div 2 + CC1416'!F76</f>
        <v>2583</v>
      </c>
      <c r="G76" s="21">
        <f>'[24]Div 2 + CC1416'!G76</f>
        <v>2303</v>
      </c>
      <c r="H76" s="21">
        <f>'[24]Div 2 + CC1416'!H76</f>
        <v>2303</v>
      </c>
      <c r="I76" s="21">
        <f>'[24]Div 2 + CC1416'!I76</f>
        <v>2303</v>
      </c>
      <c r="J76" s="21">
        <f>'[24]Div 2 + CC1416'!J76</f>
        <v>2303</v>
      </c>
      <c r="K76" s="21">
        <f>'[24]Div 2 + CC1416'!K76</f>
        <v>2303</v>
      </c>
      <c r="L76" s="21">
        <f>'[24]Div 2 + CC1416'!L76</f>
        <v>2303</v>
      </c>
      <c r="M76" s="21">
        <f>'[24]Div 2 + CC1416'!M76</f>
        <v>2302</v>
      </c>
    </row>
    <row r="77" spans="1:26">
      <c r="A77" s="5" t="s">
        <v>534</v>
      </c>
      <c r="B77" s="21">
        <f>'[24]Div 2 + CC1416'!B77</f>
        <v>4388</v>
      </c>
      <c r="C77" s="21">
        <f>'[24]Div 2 + CC1416'!C77</f>
        <v>788</v>
      </c>
      <c r="D77" s="21">
        <f>'[24]Div 2 + CC1416'!D77</f>
        <v>788</v>
      </c>
      <c r="E77" s="21">
        <f>'[24]Div 2 + CC1416'!E77</f>
        <v>788</v>
      </c>
      <c r="F77" s="21">
        <f>'[24]Div 2 + CC1416'!F77</f>
        <v>1672</v>
      </c>
      <c r="G77" s="21">
        <f>'[24]Div 2 + CC1416'!G77</f>
        <v>788</v>
      </c>
      <c r="H77" s="21">
        <f>'[24]Div 2 + CC1416'!H77</f>
        <v>1788</v>
      </c>
      <c r="I77" s="21">
        <f>'[24]Div 2 + CC1416'!I77</f>
        <v>788</v>
      </c>
      <c r="J77" s="21">
        <f>'[24]Div 2 + CC1416'!J77</f>
        <v>938</v>
      </c>
      <c r="K77" s="21">
        <f>'[24]Div 2 + CC1416'!K77</f>
        <v>788</v>
      </c>
      <c r="L77" s="21">
        <f>'[24]Div 2 + CC1416'!L77</f>
        <v>788</v>
      </c>
      <c r="M77" s="21">
        <f>'[24]Div 2 + CC1416'!M77</f>
        <v>788</v>
      </c>
    </row>
    <row r="78" spans="1:26">
      <c r="A78" s="5" t="s">
        <v>535</v>
      </c>
      <c r="B78" s="21">
        <f>'[24]Div 2 + CC1416'!B78</f>
        <v>1000</v>
      </c>
      <c r="C78" s="21">
        <f>'[24]Div 2 + CC1416'!C78</f>
        <v>1000</v>
      </c>
      <c r="D78" s="21">
        <f>'[24]Div 2 + CC1416'!D78</f>
        <v>1000</v>
      </c>
      <c r="E78" s="21">
        <f>'[24]Div 2 + CC1416'!E78</f>
        <v>1000</v>
      </c>
      <c r="F78" s="21">
        <f>'[24]Div 2 + CC1416'!F78</f>
        <v>1000</v>
      </c>
      <c r="G78" s="21">
        <f>'[24]Div 2 + CC1416'!G78</f>
        <v>1000</v>
      </c>
      <c r="H78" s="21">
        <f>'[24]Div 2 + CC1416'!H78</f>
        <v>1000</v>
      </c>
      <c r="I78" s="21">
        <f>'[24]Div 2 + CC1416'!I78</f>
        <v>1000</v>
      </c>
      <c r="J78" s="21">
        <f>'[24]Div 2 + CC1416'!J78</f>
        <v>1000</v>
      </c>
      <c r="K78" s="21">
        <f>'[24]Div 2 + CC1416'!K78</f>
        <v>1000</v>
      </c>
      <c r="L78" s="21">
        <f>'[24]Div 2 + CC1416'!L78</f>
        <v>1000</v>
      </c>
      <c r="M78" s="21">
        <f>'[24]Div 2 + CC1416'!M78</f>
        <v>1000</v>
      </c>
    </row>
    <row r="79" spans="1:26">
      <c r="A79" s="9" t="s">
        <v>33</v>
      </c>
      <c r="B79" s="21">
        <f>'[24]Div 2 + CC1416'!B79</f>
        <v>216411.91999999998</v>
      </c>
      <c r="C79" s="21">
        <f>'[24]Div 2 + CC1416'!C79</f>
        <v>216345.91999999998</v>
      </c>
      <c r="D79" s="21">
        <f>'[24]Div 2 + CC1416'!D79</f>
        <v>213079.91999999998</v>
      </c>
      <c r="E79" s="21">
        <f>'[24]Div 2 + CC1416'!E79</f>
        <v>213079.91999999998</v>
      </c>
      <c r="F79" s="21">
        <f>'[24]Div 2 + CC1416'!F79</f>
        <v>214242.91999999998</v>
      </c>
      <c r="G79" s="21">
        <f>'[24]Div 2 + CC1416'!G79</f>
        <v>213079.91999999998</v>
      </c>
      <c r="H79" s="21">
        <f>'[24]Div 2 + CC1416'!H79</f>
        <v>213091.91999999998</v>
      </c>
      <c r="I79" s="21">
        <f>'[24]Div 2 + CC1416'!I79</f>
        <v>212091.91999999998</v>
      </c>
      <c r="J79" s="21">
        <f>'[24]Div 2 + CC1416'!J79</f>
        <v>212246.91999999998</v>
      </c>
      <c r="K79" s="21">
        <f>'[24]Div 2 + CC1416'!K79</f>
        <v>212095.91999999998</v>
      </c>
      <c r="L79" s="21">
        <f>'[24]Div 2 + CC1416'!L79</f>
        <v>211970.91999999998</v>
      </c>
      <c r="M79" s="21">
        <f>'[24]Div 2 + CC1416'!M79</f>
        <v>211954.91999999998</v>
      </c>
      <c r="O79" s="22">
        <f t="shared" ref="O79:Z79" si="8">B79-SUM(B70:B78)</f>
        <v>0</v>
      </c>
      <c r="P79" s="22">
        <f t="shared" si="8"/>
        <v>0</v>
      </c>
      <c r="Q79" s="22">
        <f t="shared" si="8"/>
        <v>0</v>
      </c>
      <c r="R79" s="22">
        <f t="shared" si="8"/>
        <v>0</v>
      </c>
      <c r="S79" s="22">
        <f t="shared" si="8"/>
        <v>0</v>
      </c>
      <c r="T79" s="22">
        <f t="shared" si="8"/>
        <v>0</v>
      </c>
      <c r="U79" s="22">
        <f t="shared" si="8"/>
        <v>0</v>
      </c>
      <c r="V79" s="22">
        <f t="shared" si="8"/>
        <v>0</v>
      </c>
      <c r="W79" s="22">
        <f t="shared" si="8"/>
        <v>0</v>
      </c>
      <c r="X79" s="22">
        <f t="shared" si="8"/>
        <v>0</v>
      </c>
      <c r="Y79" s="22">
        <f t="shared" si="8"/>
        <v>0</v>
      </c>
      <c r="Z79" s="22">
        <f t="shared" si="8"/>
        <v>0</v>
      </c>
    </row>
    <row r="80" spans="1:26">
      <c r="A80" s="5"/>
      <c r="B80" s="21">
        <f>'[24]Div 2 + CC1416'!B80</f>
        <v>0</v>
      </c>
      <c r="C80" s="21">
        <f>'[24]Div 2 + CC1416'!C80</f>
        <v>0</v>
      </c>
      <c r="D80" s="21">
        <f>'[24]Div 2 + CC1416'!D80</f>
        <v>0</v>
      </c>
      <c r="E80" s="21">
        <f>'[24]Div 2 + CC1416'!E80</f>
        <v>0</v>
      </c>
      <c r="F80" s="21">
        <f>'[24]Div 2 + CC1416'!F80</f>
        <v>0</v>
      </c>
      <c r="G80" s="21">
        <f>'[24]Div 2 + CC1416'!G80</f>
        <v>0</v>
      </c>
      <c r="H80" s="21">
        <f>'[24]Div 2 + CC1416'!H80</f>
        <v>0</v>
      </c>
      <c r="I80" s="21">
        <f>'[24]Div 2 + CC1416'!I80</f>
        <v>0</v>
      </c>
      <c r="J80" s="21">
        <f>'[24]Div 2 + CC1416'!J80</f>
        <v>0</v>
      </c>
      <c r="K80" s="21">
        <f>'[24]Div 2 + CC1416'!K80</f>
        <v>0</v>
      </c>
      <c r="L80" s="21">
        <f>'[24]Div 2 + CC1416'!L80</f>
        <v>0</v>
      </c>
      <c r="M80" s="21">
        <f>'[24]Div 2 + CC1416'!M80</f>
        <v>0</v>
      </c>
    </row>
    <row r="81" spans="1:26">
      <c r="A81" s="5" t="s">
        <v>536</v>
      </c>
      <c r="B81" s="21">
        <f>'[24]Div 2 + CC1416'!B81</f>
        <v>834</v>
      </c>
      <c r="C81" s="21">
        <f>'[24]Div 2 + CC1416'!C81</f>
        <v>834</v>
      </c>
      <c r="D81" s="21">
        <f>'[24]Div 2 + CC1416'!D81</f>
        <v>834</v>
      </c>
      <c r="E81" s="21">
        <f>'[24]Div 2 + CC1416'!E81</f>
        <v>2034</v>
      </c>
      <c r="F81" s="21">
        <f>'[24]Div 2 + CC1416'!F81</f>
        <v>834</v>
      </c>
      <c r="G81" s="21">
        <f>'[24]Div 2 + CC1416'!G81</f>
        <v>834</v>
      </c>
      <c r="H81" s="21">
        <f>'[24]Div 2 + CC1416'!H81</f>
        <v>834</v>
      </c>
      <c r="I81" s="21">
        <f>'[24]Div 2 + CC1416'!I81</f>
        <v>834</v>
      </c>
      <c r="J81" s="21">
        <f>'[24]Div 2 + CC1416'!J81</f>
        <v>834</v>
      </c>
      <c r="K81" s="21">
        <f>'[24]Div 2 + CC1416'!K81</f>
        <v>834</v>
      </c>
      <c r="L81" s="21">
        <f>'[24]Div 2 + CC1416'!L81</f>
        <v>834</v>
      </c>
      <c r="M81" s="21">
        <f>'[24]Div 2 + CC1416'!M81</f>
        <v>826</v>
      </c>
    </row>
    <row r="82" spans="1:26">
      <c r="A82" s="5" t="s">
        <v>537</v>
      </c>
      <c r="B82" s="21">
        <f>'[24]Div 2 + CC1416'!B82</f>
        <v>50</v>
      </c>
      <c r="C82" s="21">
        <f>'[24]Div 2 + CC1416'!C82</f>
        <v>50</v>
      </c>
      <c r="D82" s="21">
        <f>'[24]Div 2 + CC1416'!D82</f>
        <v>50</v>
      </c>
      <c r="E82" s="21">
        <f>'[24]Div 2 + CC1416'!E82</f>
        <v>50</v>
      </c>
      <c r="F82" s="21">
        <f>'[24]Div 2 + CC1416'!F82</f>
        <v>50</v>
      </c>
      <c r="G82" s="21">
        <f>'[24]Div 2 + CC1416'!G82</f>
        <v>50</v>
      </c>
      <c r="H82" s="21">
        <f>'[24]Div 2 + CC1416'!H82</f>
        <v>50</v>
      </c>
      <c r="I82" s="21">
        <f>'[24]Div 2 + CC1416'!I82</f>
        <v>50</v>
      </c>
      <c r="J82" s="21">
        <f>'[24]Div 2 + CC1416'!J82</f>
        <v>50</v>
      </c>
      <c r="K82" s="21">
        <f>'[24]Div 2 + CC1416'!K82</f>
        <v>50</v>
      </c>
      <c r="L82" s="21">
        <f>'[24]Div 2 + CC1416'!L82</f>
        <v>50</v>
      </c>
      <c r="M82" s="21">
        <f>'[24]Div 2 + CC1416'!M82</f>
        <v>50</v>
      </c>
    </row>
    <row r="83" spans="1:26">
      <c r="A83" s="5" t="s">
        <v>538</v>
      </c>
      <c r="B83" s="21">
        <f>'[24]Div 2 + CC1416'!B83</f>
        <v>1415</v>
      </c>
      <c r="C83" s="21">
        <f>'[24]Div 2 + CC1416'!C83</f>
        <v>790</v>
      </c>
      <c r="D83" s="21">
        <f>'[24]Div 2 + CC1416'!D83</f>
        <v>790</v>
      </c>
      <c r="E83" s="21">
        <f>'[24]Div 2 + CC1416'!E83</f>
        <v>1415</v>
      </c>
      <c r="F83" s="21">
        <f>'[24]Div 2 + CC1416'!F83</f>
        <v>790</v>
      </c>
      <c r="G83" s="21">
        <f>'[24]Div 2 + CC1416'!G83</f>
        <v>3490</v>
      </c>
      <c r="H83" s="21">
        <f>'[24]Div 2 + CC1416'!H83</f>
        <v>1415</v>
      </c>
      <c r="I83" s="21">
        <f>'[24]Div 2 + CC1416'!I83</f>
        <v>790</v>
      </c>
      <c r="J83" s="21">
        <f>'[24]Div 2 + CC1416'!J83</f>
        <v>790</v>
      </c>
      <c r="K83" s="21">
        <f>'[24]Div 2 + CC1416'!K83</f>
        <v>1415</v>
      </c>
      <c r="L83" s="21">
        <f>'[24]Div 2 + CC1416'!L83</f>
        <v>790</v>
      </c>
      <c r="M83" s="21">
        <f>'[24]Div 2 + CC1416'!M83</f>
        <v>3490</v>
      </c>
    </row>
    <row r="84" spans="1:26">
      <c r="A84" s="5" t="s">
        <v>539</v>
      </c>
      <c r="B84" s="21">
        <f>'[24]Div 2 + CC1416'!B84</f>
        <v>2100</v>
      </c>
      <c r="C84" s="21">
        <f>'[24]Div 2 + CC1416'!C84</f>
        <v>2100</v>
      </c>
      <c r="D84" s="21" t="str">
        <f>'[24]Div 2 + CC1416'!D84</f>
        <v>0</v>
      </c>
      <c r="E84" s="21" t="str">
        <f>'[24]Div 2 + CC1416'!E84</f>
        <v>0</v>
      </c>
      <c r="F84" s="21" t="str">
        <f>'[24]Div 2 + CC1416'!F84</f>
        <v>0</v>
      </c>
      <c r="G84" s="21" t="str">
        <f>'[24]Div 2 + CC1416'!G84</f>
        <v>0</v>
      </c>
      <c r="H84" s="21" t="str">
        <f>'[24]Div 2 + CC1416'!H84</f>
        <v>0</v>
      </c>
      <c r="I84" s="21" t="str">
        <f>'[24]Div 2 + CC1416'!I84</f>
        <v>0</v>
      </c>
      <c r="J84" s="21" t="str">
        <f>'[24]Div 2 + CC1416'!J84</f>
        <v>0</v>
      </c>
      <c r="K84" s="21" t="str">
        <f>'[24]Div 2 + CC1416'!K84</f>
        <v>0</v>
      </c>
      <c r="L84" s="21" t="str">
        <f>'[24]Div 2 + CC1416'!L84</f>
        <v>0</v>
      </c>
      <c r="M84" s="21" t="str">
        <f>'[24]Div 2 + CC1416'!M84</f>
        <v>0</v>
      </c>
    </row>
    <row r="85" spans="1:26">
      <c r="A85" s="5" t="s">
        <v>540</v>
      </c>
      <c r="B85" s="21">
        <f>'[24]Div 2 + CC1416'!B85</f>
        <v>3750</v>
      </c>
      <c r="C85" s="21" t="str">
        <f>'[24]Div 2 + CC1416'!C85</f>
        <v>0</v>
      </c>
      <c r="D85" s="21" t="str">
        <f>'[24]Div 2 + CC1416'!D85</f>
        <v>0</v>
      </c>
      <c r="E85" s="21">
        <f>'[24]Div 2 + CC1416'!E85</f>
        <v>3750</v>
      </c>
      <c r="F85" s="21" t="str">
        <f>'[24]Div 2 + CC1416'!F85</f>
        <v>0</v>
      </c>
      <c r="G85" s="21" t="str">
        <f>'[24]Div 2 + CC1416'!G85</f>
        <v>0</v>
      </c>
      <c r="H85" s="21">
        <f>'[24]Div 2 + CC1416'!H85</f>
        <v>3750</v>
      </c>
      <c r="I85" s="21" t="str">
        <f>'[24]Div 2 + CC1416'!I85</f>
        <v>0</v>
      </c>
      <c r="J85" s="21" t="str">
        <f>'[24]Div 2 + CC1416'!J85</f>
        <v>0</v>
      </c>
      <c r="K85" s="21">
        <f>'[24]Div 2 + CC1416'!K85</f>
        <v>3750</v>
      </c>
      <c r="L85" s="21" t="str">
        <f>'[24]Div 2 + CC1416'!L85</f>
        <v>0</v>
      </c>
      <c r="M85" s="21" t="str">
        <f>'[24]Div 2 + CC1416'!M85</f>
        <v>0</v>
      </c>
    </row>
    <row r="86" spans="1:26">
      <c r="A86" s="5" t="s">
        <v>541</v>
      </c>
      <c r="B86" s="21">
        <f>'[24]Div 2 + CC1416'!B86</f>
        <v>4250</v>
      </c>
      <c r="C86" s="21">
        <f>'[24]Div 2 + CC1416'!C86</f>
        <v>4250</v>
      </c>
      <c r="D86" s="21">
        <f>'[24]Div 2 + CC1416'!D86</f>
        <v>4250</v>
      </c>
      <c r="E86" s="21">
        <f>'[24]Div 2 + CC1416'!E86</f>
        <v>4250</v>
      </c>
      <c r="F86" s="21">
        <f>'[24]Div 2 + CC1416'!F86</f>
        <v>4250</v>
      </c>
      <c r="G86" s="21">
        <f>'[24]Div 2 + CC1416'!G86</f>
        <v>4250</v>
      </c>
      <c r="H86" s="21">
        <f>'[24]Div 2 + CC1416'!H86</f>
        <v>4250</v>
      </c>
      <c r="I86" s="21">
        <f>'[24]Div 2 + CC1416'!I86</f>
        <v>4250</v>
      </c>
      <c r="J86" s="21">
        <f>'[24]Div 2 + CC1416'!J86</f>
        <v>4250</v>
      </c>
      <c r="K86" s="21">
        <f>'[24]Div 2 + CC1416'!K86</f>
        <v>4250</v>
      </c>
      <c r="L86" s="21">
        <f>'[24]Div 2 + CC1416'!L86</f>
        <v>4250</v>
      </c>
      <c r="M86" s="21">
        <f>'[24]Div 2 + CC1416'!M86</f>
        <v>4250</v>
      </c>
    </row>
    <row r="87" spans="1:26">
      <c r="A87" s="5" t="s">
        <v>542</v>
      </c>
      <c r="B87" s="21">
        <f>'[24]Div 2 + CC1416'!B87</f>
        <v>15417</v>
      </c>
      <c r="C87" s="21">
        <f>'[24]Div 2 + CC1416'!C87</f>
        <v>15417</v>
      </c>
      <c r="D87" s="21">
        <f>'[24]Div 2 + CC1416'!D87</f>
        <v>15417</v>
      </c>
      <c r="E87" s="21">
        <f>'[24]Div 2 + CC1416'!E87</f>
        <v>15417</v>
      </c>
      <c r="F87" s="21">
        <f>'[24]Div 2 + CC1416'!F87</f>
        <v>15417</v>
      </c>
      <c r="G87" s="21">
        <f>'[24]Div 2 + CC1416'!G87</f>
        <v>15417</v>
      </c>
      <c r="H87" s="21">
        <f>'[24]Div 2 + CC1416'!H87</f>
        <v>15417</v>
      </c>
      <c r="I87" s="21">
        <f>'[24]Div 2 + CC1416'!I87</f>
        <v>15417</v>
      </c>
      <c r="J87" s="21">
        <f>'[24]Div 2 + CC1416'!J87</f>
        <v>15417</v>
      </c>
      <c r="K87" s="21">
        <f>'[24]Div 2 + CC1416'!K87</f>
        <v>15417</v>
      </c>
      <c r="L87" s="21">
        <f>'[24]Div 2 + CC1416'!L87</f>
        <v>15417</v>
      </c>
      <c r="M87" s="21">
        <f>'[24]Div 2 + CC1416'!M87</f>
        <v>15413</v>
      </c>
    </row>
    <row r="88" spans="1:26">
      <c r="A88" s="9" t="s">
        <v>28</v>
      </c>
      <c r="B88" s="21">
        <f>'[24]Div 2 + CC1416'!B88</f>
        <v>27816</v>
      </c>
      <c r="C88" s="21">
        <f>'[24]Div 2 + CC1416'!C88</f>
        <v>23441</v>
      </c>
      <c r="D88" s="21">
        <f>'[24]Div 2 + CC1416'!D88</f>
        <v>21341</v>
      </c>
      <c r="E88" s="21">
        <f>'[24]Div 2 + CC1416'!E88</f>
        <v>26916</v>
      </c>
      <c r="F88" s="21">
        <f>'[24]Div 2 + CC1416'!F88</f>
        <v>21341</v>
      </c>
      <c r="G88" s="21">
        <f>'[24]Div 2 + CC1416'!G88</f>
        <v>24041</v>
      </c>
      <c r="H88" s="21">
        <f>'[24]Div 2 + CC1416'!H88</f>
        <v>25716</v>
      </c>
      <c r="I88" s="21">
        <f>'[24]Div 2 + CC1416'!I88</f>
        <v>21341</v>
      </c>
      <c r="J88" s="21">
        <f>'[24]Div 2 + CC1416'!J88</f>
        <v>21341</v>
      </c>
      <c r="K88" s="21">
        <f>'[24]Div 2 + CC1416'!K88</f>
        <v>25716</v>
      </c>
      <c r="L88" s="21">
        <f>'[24]Div 2 + CC1416'!L88</f>
        <v>21341</v>
      </c>
      <c r="M88" s="21">
        <f>'[24]Div 2 + CC1416'!M88</f>
        <v>24029</v>
      </c>
      <c r="O88" s="22">
        <f t="shared" ref="O88:Z88" si="9">B88-SUM(B81:B87)</f>
        <v>0</v>
      </c>
      <c r="P88" s="22">
        <f t="shared" si="9"/>
        <v>0</v>
      </c>
      <c r="Q88" s="22">
        <f t="shared" si="9"/>
        <v>0</v>
      </c>
      <c r="R88" s="22">
        <f t="shared" si="9"/>
        <v>0</v>
      </c>
      <c r="S88" s="22">
        <f t="shared" si="9"/>
        <v>0</v>
      </c>
      <c r="T88" s="22">
        <f t="shared" si="9"/>
        <v>0</v>
      </c>
      <c r="U88" s="22">
        <f t="shared" si="9"/>
        <v>0</v>
      </c>
      <c r="V88" s="22">
        <f t="shared" si="9"/>
        <v>0</v>
      </c>
      <c r="W88" s="22">
        <f t="shared" si="9"/>
        <v>0</v>
      </c>
      <c r="X88" s="22">
        <f t="shared" si="9"/>
        <v>0</v>
      </c>
      <c r="Y88" s="22">
        <f t="shared" si="9"/>
        <v>0</v>
      </c>
      <c r="Z88" s="22">
        <f t="shared" si="9"/>
        <v>0</v>
      </c>
    </row>
    <row r="89" spans="1:26">
      <c r="A89" s="5"/>
      <c r="B89" s="21">
        <f>'[24]Div 2 + CC1416'!B89</f>
        <v>0</v>
      </c>
      <c r="C89" s="21">
        <f>'[24]Div 2 + CC1416'!C89</f>
        <v>0</v>
      </c>
      <c r="D89" s="21">
        <f>'[24]Div 2 + CC1416'!D89</f>
        <v>0</v>
      </c>
      <c r="E89" s="21">
        <f>'[24]Div 2 + CC1416'!E89</f>
        <v>0</v>
      </c>
      <c r="F89" s="21">
        <f>'[24]Div 2 + CC1416'!F89</f>
        <v>0</v>
      </c>
      <c r="G89" s="21">
        <f>'[24]Div 2 + CC1416'!G89</f>
        <v>0</v>
      </c>
      <c r="H89" s="21">
        <f>'[24]Div 2 + CC1416'!H89</f>
        <v>0</v>
      </c>
      <c r="I89" s="21">
        <f>'[24]Div 2 + CC1416'!I89</f>
        <v>0</v>
      </c>
      <c r="J89" s="21">
        <f>'[24]Div 2 + CC1416'!J89</f>
        <v>0</v>
      </c>
      <c r="K89" s="21">
        <f>'[24]Div 2 + CC1416'!K89</f>
        <v>0</v>
      </c>
      <c r="L89" s="21">
        <f>'[24]Div 2 + CC1416'!L89</f>
        <v>0</v>
      </c>
      <c r="M89" s="21">
        <f>'[24]Div 2 + CC1416'!M89</f>
        <v>0</v>
      </c>
    </row>
    <row r="90" spans="1:26">
      <c r="A90" s="5" t="s">
        <v>543</v>
      </c>
      <c r="B90" s="21">
        <f>'[24]Div 2 + CC1416'!B90</f>
        <v>89791</v>
      </c>
      <c r="C90" s="21">
        <f>'[24]Div 2 + CC1416'!C90</f>
        <v>89791</v>
      </c>
      <c r="D90" s="21">
        <f>'[24]Div 2 + CC1416'!D90</f>
        <v>89791</v>
      </c>
      <c r="E90" s="21">
        <f>'[24]Div 2 + CC1416'!E90</f>
        <v>89791</v>
      </c>
      <c r="F90" s="21">
        <f>'[24]Div 2 + CC1416'!F90</f>
        <v>89791</v>
      </c>
      <c r="G90" s="21">
        <f>'[24]Div 2 + CC1416'!G90</f>
        <v>89791</v>
      </c>
      <c r="H90" s="21">
        <f>'[24]Div 2 + CC1416'!H90</f>
        <v>89791</v>
      </c>
      <c r="I90" s="21">
        <f>'[24]Div 2 + CC1416'!I90</f>
        <v>89791</v>
      </c>
      <c r="J90" s="21">
        <f>'[24]Div 2 + CC1416'!J90</f>
        <v>89791</v>
      </c>
      <c r="K90" s="21">
        <f>'[24]Div 2 + CC1416'!K90</f>
        <v>89791</v>
      </c>
      <c r="L90" s="21">
        <f>'[24]Div 2 + CC1416'!L90</f>
        <v>89791</v>
      </c>
      <c r="M90" s="21">
        <f>'[24]Div 2 + CC1416'!M90</f>
        <v>89799</v>
      </c>
    </row>
    <row r="91" spans="1:26">
      <c r="A91" s="5" t="s">
        <v>544</v>
      </c>
      <c r="B91" s="21">
        <f>'[24]Div 2 + CC1416'!B91</f>
        <v>5292</v>
      </c>
      <c r="C91" s="21">
        <f>'[24]Div 2 + CC1416'!C91</f>
        <v>5292</v>
      </c>
      <c r="D91" s="21">
        <f>'[24]Div 2 + CC1416'!D91</f>
        <v>5292</v>
      </c>
      <c r="E91" s="21">
        <f>'[24]Div 2 + CC1416'!E91</f>
        <v>5292</v>
      </c>
      <c r="F91" s="21">
        <f>'[24]Div 2 + CC1416'!F91</f>
        <v>5292</v>
      </c>
      <c r="G91" s="21">
        <f>'[24]Div 2 + CC1416'!G91</f>
        <v>5292</v>
      </c>
      <c r="H91" s="21">
        <f>'[24]Div 2 + CC1416'!H91</f>
        <v>5292</v>
      </c>
      <c r="I91" s="21">
        <f>'[24]Div 2 + CC1416'!I91</f>
        <v>5292</v>
      </c>
      <c r="J91" s="21">
        <f>'[24]Div 2 + CC1416'!J91</f>
        <v>105292</v>
      </c>
      <c r="K91" s="21">
        <f>'[24]Div 2 + CC1416'!K91</f>
        <v>5292</v>
      </c>
      <c r="L91" s="21">
        <f>'[24]Div 2 + CC1416'!L91</f>
        <v>5292</v>
      </c>
      <c r="M91" s="21">
        <f>'[24]Div 2 + CC1416'!M91</f>
        <v>5292</v>
      </c>
    </row>
    <row r="92" spans="1:26">
      <c r="A92" s="5" t="s">
        <v>545</v>
      </c>
      <c r="B92" s="21" t="str">
        <f>'[24]Div 2 + CC1416'!B92</f>
        <v>0</v>
      </c>
      <c r="C92" s="21" t="str">
        <f>'[24]Div 2 + CC1416'!C92</f>
        <v>0</v>
      </c>
      <c r="D92" s="21">
        <f>'[24]Div 2 + CC1416'!D92</f>
        <v>136888</v>
      </c>
      <c r="E92" s="21" t="str">
        <f>'[24]Div 2 + CC1416'!E92</f>
        <v>0</v>
      </c>
      <c r="F92" s="21" t="str">
        <f>'[24]Div 2 + CC1416'!F92</f>
        <v>0</v>
      </c>
      <c r="G92" s="21">
        <f>'[24]Div 2 + CC1416'!G92</f>
        <v>1773364</v>
      </c>
      <c r="H92" s="21" t="str">
        <f>'[24]Div 2 + CC1416'!H92</f>
        <v>0</v>
      </c>
      <c r="I92" s="21" t="str">
        <f>'[24]Div 2 + CC1416'!I92</f>
        <v>0</v>
      </c>
      <c r="J92" s="21">
        <f>'[24]Div 2 + CC1416'!J92</f>
        <v>151856</v>
      </c>
      <c r="K92" s="21" t="str">
        <f>'[24]Div 2 + CC1416'!K92</f>
        <v>0</v>
      </c>
      <c r="L92" s="21" t="str">
        <f>'[24]Div 2 + CC1416'!L92</f>
        <v>0</v>
      </c>
      <c r="M92" s="21">
        <f>'[24]Div 2 + CC1416'!M92</f>
        <v>153046</v>
      </c>
    </row>
    <row r="93" spans="1:26">
      <c r="A93" s="5" t="s">
        <v>546</v>
      </c>
      <c r="B93" s="21">
        <f>'[24]Div 2 + CC1416'!B93</f>
        <v>2500</v>
      </c>
      <c r="C93" s="21" t="str">
        <f>'[24]Div 2 + CC1416'!C93</f>
        <v>0</v>
      </c>
      <c r="D93" s="21">
        <f>'[24]Div 2 + CC1416'!D93</f>
        <v>250</v>
      </c>
      <c r="E93" s="21">
        <f>'[24]Div 2 + CC1416'!E93</f>
        <v>2500</v>
      </c>
      <c r="F93" s="21" t="str">
        <f>'[24]Div 2 + CC1416'!F93</f>
        <v>0</v>
      </c>
      <c r="G93" s="21" t="str">
        <f>'[24]Div 2 + CC1416'!G93</f>
        <v>0</v>
      </c>
      <c r="H93" s="21">
        <f>'[24]Div 2 + CC1416'!H93</f>
        <v>250</v>
      </c>
      <c r="I93" s="21">
        <f>'[24]Div 2 + CC1416'!I93</f>
        <v>2500</v>
      </c>
      <c r="J93" s="21" t="str">
        <f>'[24]Div 2 + CC1416'!J93</f>
        <v>0</v>
      </c>
      <c r="K93" s="21" t="str">
        <f>'[24]Div 2 + CC1416'!K93</f>
        <v>0</v>
      </c>
      <c r="L93" s="21">
        <f>'[24]Div 2 + CC1416'!L93</f>
        <v>2500</v>
      </c>
      <c r="M93" s="21">
        <f>'[24]Div 2 + CC1416'!M93</f>
        <v>250</v>
      </c>
    </row>
    <row r="94" spans="1:26">
      <c r="A94" s="5" t="s">
        <v>547</v>
      </c>
      <c r="B94" s="21" t="str">
        <f>'[24]Div 2 + CC1416'!B94</f>
        <v>0</v>
      </c>
      <c r="C94" s="21" t="str">
        <f>'[24]Div 2 + CC1416'!C94</f>
        <v>0</v>
      </c>
      <c r="D94" s="21" t="str">
        <f>'[24]Div 2 + CC1416'!D94</f>
        <v>0</v>
      </c>
      <c r="E94" s="21" t="str">
        <f>'[24]Div 2 + CC1416'!E94</f>
        <v>0</v>
      </c>
      <c r="F94" s="21" t="str">
        <f>'[24]Div 2 + CC1416'!F94</f>
        <v>0</v>
      </c>
      <c r="G94" s="21">
        <f>'[24]Div 2 + CC1416'!G94</f>
        <v>100</v>
      </c>
      <c r="H94" s="21">
        <f>'[24]Div 2 + CC1416'!H94</f>
        <v>55000</v>
      </c>
      <c r="I94" s="21" t="str">
        <f>'[24]Div 2 + CC1416'!I94</f>
        <v>0</v>
      </c>
      <c r="J94" s="21" t="str">
        <f>'[24]Div 2 + CC1416'!J94</f>
        <v>0</v>
      </c>
      <c r="K94" s="21" t="str">
        <f>'[24]Div 2 + CC1416'!K94</f>
        <v>0</v>
      </c>
      <c r="L94" s="21">
        <f>'[24]Div 2 + CC1416'!L94</f>
        <v>5000</v>
      </c>
      <c r="M94" s="21">
        <f>'[24]Div 2 + CC1416'!M94</f>
        <v>5000</v>
      </c>
    </row>
    <row r="95" spans="1:26">
      <c r="A95" s="5" t="s">
        <v>548</v>
      </c>
      <c r="B95" s="21">
        <f>'[24]Div 2 + CC1416'!B95</f>
        <v>50000</v>
      </c>
      <c r="C95" s="21">
        <f>'[24]Div 2 + CC1416'!C95</f>
        <v>50000</v>
      </c>
      <c r="D95" s="21">
        <f>'[24]Div 2 + CC1416'!D95</f>
        <v>50000</v>
      </c>
      <c r="E95" s="21">
        <f>'[24]Div 2 + CC1416'!E95</f>
        <v>50000</v>
      </c>
      <c r="F95" s="21">
        <f>'[24]Div 2 + CC1416'!F95</f>
        <v>50000</v>
      </c>
      <c r="G95" s="21" t="str">
        <f>'[24]Div 2 + CC1416'!G95</f>
        <v>0</v>
      </c>
      <c r="H95" s="21" t="str">
        <f>'[24]Div 2 + CC1416'!H95</f>
        <v>0</v>
      </c>
      <c r="I95" s="21" t="str">
        <f>'[24]Div 2 + CC1416'!I95</f>
        <v>0</v>
      </c>
      <c r="J95" s="21" t="str">
        <f>'[24]Div 2 + CC1416'!J95</f>
        <v>0</v>
      </c>
      <c r="K95" s="21" t="str">
        <f>'[24]Div 2 + CC1416'!K95</f>
        <v>0</v>
      </c>
      <c r="L95" s="21" t="str">
        <f>'[24]Div 2 + CC1416'!L95</f>
        <v>0</v>
      </c>
      <c r="M95" s="21" t="str">
        <f>'[24]Div 2 + CC1416'!M95</f>
        <v>0</v>
      </c>
    </row>
    <row r="96" spans="1:26">
      <c r="A96" s="5" t="s">
        <v>549</v>
      </c>
      <c r="B96" s="21" t="str">
        <f>'[24]Div 2 + CC1416'!B96</f>
        <v>0</v>
      </c>
      <c r="C96" s="21" t="str">
        <f>'[24]Div 2 + CC1416'!C96</f>
        <v>0</v>
      </c>
      <c r="D96" s="21" t="str">
        <f>'[24]Div 2 + CC1416'!D96</f>
        <v>0</v>
      </c>
      <c r="E96" s="21">
        <f>'[24]Div 2 + CC1416'!E96</f>
        <v>96000</v>
      </c>
      <c r="F96" s="21">
        <f>'[24]Div 2 + CC1416'!F96</f>
        <v>96000</v>
      </c>
      <c r="G96" s="21">
        <f>'[24]Div 2 + CC1416'!G96</f>
        <v>96000</v>
      </c>
      <c r="H96" s="21" t="str">
        <f>'[24]Div 2 + CC1416'!H96</f>
        <v>0</v>
      </c>
      <c r="I96" s="21" t="str">
        <f>'[24]Div 2 + CC1416'!I96</f>
        <v>0</v>
      </c>
      <c r="J96" s="21" t="str">
        <f>'[24]Div 2 + CC1416'!J96</f>
        <v>0</v>
      </c>
      <c r="K96" s="21" t="str">
        <f>'[24]Div 2 + CC1416'!K96</f>
        <v>0</v>
      </c>
      <c r="L96" s="21" t="str">
        <f>'[24]Div 2 + CC1416'!L96</f>
        <v>0</v>
      </c>
      <c r="M96" s="21" t="str">
        <f>'[24]Div 2 + CC1416'!M96</f>
        <v>0</v>
      </c>
    </row>
    <row r="97" spans="1:26">
      <c r="A97" s="5" t="s">
        <v>550</v>
      </c>
      <c r="B97" s="21">
        <f>'[24]Div 2 + CC1416'!B97</f>
        <v>10794</v>
      </c>
      <c r="C97" s="21">
        <f>'[24]Div 2 + CC1416'!C97</f>
        <v>5931</v>
      </c>
      <c r="D97" s="21">
        <f>'[24]Div 2 + CC1416'!D97</f>
        <v>13000</v>
      </c>
      <c r="E97" s="21">
        <f>'[24]Div 2 + CC1416'!E97</f>
        <v>9000</v>
      </c>
      <c r="F97" s="21">
        <f>'[24]Div 2 + CC1416'!F97</f>
        <v>13000</v>
      </c>
      <c r="G97" s="21">
        <f>'[24]Div 2 + CC1416'!G97</f>
        <v>9800</v>
      </c>
      <c r="H97" s="21">
        <f>'[24]Div 2 + CC1416'!H97</f>
        <v>6075</v>
      </c>
      <c r="I97" s="21">
        <f>'[24]Div 2 + CC1416'!I97</f>
        <v>8200</v>
      </c>
      <c r="J97" s="21">
        <f>'[24]Div 2 + CC1416'!J97</f>
        <v>8200</v>
      </c>
      <c r="K97" s="21">
        <f>'[24]Div 2 + CC1416'!K97</f>
        <v>14000</v>
      </c>
      <c r="L97" s="21">
        <f>'[24]Div 2 + CC1416'!L97</f>
        <v>6500</v>
      </c>
      <c r="M97" s="21">
        <f>'[24]Div 2 + CC1416'!M97</f>
        <v>7500</v>
      </c>
    </row>
    <row r="98" spans="1:26">
      <c r="A98" s="5" t="s">
        <v>551</v>
      </c>
      <c r="B98" s="21">
        <f>'[24]Div 2 + CC1416'!B98</f>
        <v>57500</v>
      </c>
      <c r="C98" s="21">
        <f>'[24]Div 2 + CC1416'!C98</f>
        <v>57500</v>
      </c>
      <c r="D98" s="21">
        <f>'[24]Div 2 + CC1416'!D98</f>
        <v>57500</v>
      </c>
      <c r="E98" s="21">
        <f>'[24]Div 2 + CC1416'!E98</f>
        <v>57500</v>
      </c>
      <c r="F98" s="21">
        <f>'[24]Div 2 + CC1416'!F98</f>
        <v>57500</v>
      </c>
      <c r="G98" s="21">
        <f>'[24]Div 2 + CC1416'!G98</f>
        <v>57500</v>
      </c>
      <c r="H98" s="21">
        <f>'[24]Div 2 + CC1416'!H98</f>
        <v>57500</v>
      </c>
      <c r="I98" s="21">
        <f>'[24]Div 2 + CC1416'!I98</f>
        <v>57500</v>
      </c>
      <c r="J98" s="21">
        <f>'[24]Div 2 + CC1416'!J98</f>
        <v>57500</v>
      </c>
      <c r="K98" s="21">
        <f>'[24]Div 2 + CC1416'!K98</f>
        <v>57500</v>
      </c>
      <c r="L98" s="21">
        <f>'[24]Div 2 + CC1416'!L98</f>
        <v>57500</v>
      </c>
      <c r="M98" s="21">
        <f>'[24]Div 2 + CC1416'!M98</f>
        <v>57500</v>
      </c>
    </row>
    <row r="99" spans="1:26">
      <c r="A99" s="5" t="s">
        <v>552</v>
      </c>
      <c r="B99" s="21">
        <f>'[24]Div 2 + CC1416'!B99</f>
        <v>109</v>
      </c>
      <c r="C99" s="21">
        <f>'[24]Div 2 + CC1416'!C99</f>
        <v>37</v>
      </c>
      <c r="D99" s="21">
        <f>'[24]Div 2 + CC1416'!D99</f>
        <v>80074</v>
      </c>
      <c r="E99" s="21">
        <f>'[24]Div 2 + CC1416'!E99</f>
        <v>74</v>
      </c>
      <c r="F99" s="21">
        <f>'[24]Div 2 + CC1416'!F99</f>
        <v>68</v>
      </c>
      <c r="G99" s="21">
        <f>'[24]Div 2 + CC1416'!G99</f>
        <v>68</v>
      </c>
      <c r="H99" s="21">
        <f>'[24]Div 2 + CC1416'!H99</f>
        <v>138</v>
      </c>
      <c r="I99" s="21">
        <f>'[24]Div 2 + CC1416'!I99</f>
        <v>74</v>
      </c>
      <c r="J99" s="21">
        <f>'[24]Div 2 + CC1416'!J99</f>
        <v>74</v>
      </c>
      <c r="K99" s="21">
        <f>'[24]Div 2 + CC1416'!K99</f>
        <v>74</v>
      </c>
      <c r="L99" s="21">
        <f>'[24]Div 2 + CC1416'!L99</f>
        <v>74</v>
      </c>
      <c r="M99" s="21">
        <f>'[24]Div 2 + CC1416'!M99</f>
        <v>74</v>
      </c>
    </row>
    <row r="100" spans="1:26">
      <c r="A100" s="5" t="s">
        <v>553</v>
      </c>
      <c r="B100" s="21">
        <f>'[24]Div 2 + CC1416'!B100</f>
        <v>8.3333333330000006</v>
      </c>
      <c r="C100" s="21">
        <f>'[24]Div 2 + CC1416'!C100</f>
        <v>8.3333333330000006</v>
      </c>
      <c r="D100" s="21">
        <f>'[24]Div 2 + CC1416'!D100</f>
        <v>8.3333333330000006</v>
      </c>
      <c r="E100" s="21">
        <f>'[24]Div 2 + CC1416'!E100</f>
        <v>8.3333333330000006</v>
      </c>
      <c r="F100" s="21">
        <f>'[24]Div 2 + CC1416'!F100</f>
        <v>8.3333333330000006</v>
      </c>
      <c r="G100" s="21">
        <f>'[24]Div 2 + CC1416'!G100</f>
        <v>8.3333333330000006</v>
      </c>
      <c r="H100" s="21">
        <f>'[24]Div 2 + CC1416'!H100</f>
        <v>8.3333333330000006</v>
      </c>
      <c r="I100" s="21">
        <f>'[24]Div 2 + CC1416'!I100</f>
        <v>8.3333333330000006</v>
      </c>
      <c r="J100" s="21">
        <f>'[24]Div 2 + CC1416'!J100</f>
        <v>8.3333333330000006</v>
      </c>
      <c r="K100" s="21">
        <f>'[24]Div 2 + CC1416'!K100</f>
        <v>8.3333333330000006</v>
      </c>
      <c r="L100" s="21">
        <f>'[24]Div 2 + CC1416'!L100</f>
        <v>8.3333333330000006</v>
      </c>
      <c r="M100" s="21">
        <f>'[24]Div 2 + CC1416'!M100</f>
        <v>8.3333333330000006</v>
      </c>
    </row>
    <row r="101" spans="1:26">
      <c r="A101" s="5" t="s">
        <v>554</v>
      </c>
      <c r="B101" s="21">
        <f>'[24]Div 2 + CC1416'!B101</f>
        <v>3543</v>
      </c>
      <c r="C101" s="21">
        <f>'[24]Div 2 + CC1416'!C101</f>
        <v>17</v>
      </c>
      <c r="D101" s="21">
        <f>'[24]Div 2 + CC1416'!D101</f>
        <v>2298</v>
      </c>
      <c r="E101" s="21">
        <f>'[24]Div 2 + CC1416'!E101</f>
        <v>3544</v>
      </c>
      <c r="F101" s="21" t="str">
        <f>'[24]Div 2 + CC1416'!F101</f>
        <v>0</v>
      </c>
      <c r="G101" s="21">
        <f>'[24]Div 2 + CC1416'!G101</f>
        <v>5026</v>
      </c>
      <c r="H101" s="21">
        <f>'[24]Div 2 + CC1416'!H101</f>
        <v>3543</v>
      </c>
      <c r="I101" s="21">
        <f>'[24]Div 2 + CC1416'!I101</f>
        <v>2400</v>
      </c>
      <c r="J101" s="21">
        <f>'[24]Div 2 + CC1416'!J101</f>
        <v>500</v>
      </c>
      <c r="K101" s="21">
        <f>'[24]Div 2 + CC1416'!K101</f>
        <v>3544</v>
      </c>
      <c r="L101" s="21">
        <f>'[24]Div 2 + CC1416'!L101</f>
        <v>2300</v>
      </c>
      <c r="M101" s="21">
        <f>'[24]Div 2 + CC1416'!M101</f>
        <v>500</v>
      </c>
    </row>
    <row r="102" spans="1:26">
      <c r="A102" s="5" t="s">
        <v>555</v>
      </c>
      <c r="B102" s="21">
        <f>'[24]Div 2 + CC1416'!B102</f>
        <v>21510</v>
      </c>
      <c r="C102" s="21">
        <f>'[24]Div 2 + CC1416'!C102</f>
        <v>21510</v>
      </c>
      <c r="D102" s="21">
        <f>'[24]Div 2 + CC1416'!D102</f>
        <v>21510</v>
      </c>
      <c r="E102" s="21">
        <f>'[24]Div 2 + CC1416'!E102</f>
        <v>21510</v>
      </c>
      <c r="F102" s="21">
        <f>'[24]Div 2 + CC1416'!F102</f>
        <v>21510</v>
      </c>
      <c r="G102" s="21">
        <f>'[24]Div 2 + CC1416'!G102</f>
        <v>21510</v>
      </c>
      <c r="H102" s="21">
        <f>'[24]Div 2 + CC1416'!H102</f>
        <v>21510</v>
      </c>
      <c r="I102" s="21">
        <f>'[24]Div 2 + CC1416'!I102</f>
        <v>21510</v>
      </c>
      <c r="J102" s="21">
        <f>'[24]Div 2 + CC1416'!J102</f>
        <v>21510</v>
      </c>
      <c r="K102" s="21">
        <f>'[24]Div 2 + CC1416'!K102</f>
        <v>21510</v>
      </c>
      <c r="L102" s="21">
        <f>'[24]Div 2 + CC1416'!L102</f>
        <v>21510</v>
      </c>
      <c r="M102" s="21">
        <f>'[24]Div 2 + CC1416'!M102</f>
        <v>21514</v>
      </c>
    </row>
    <row r="103" spans="1:26">
      <c r="A103" s="5" t="s">
        <v>556</v>
      </c>
      <c r="B103" s="21">
        <f>'[24]Div 2 + CC1416'!B103</f>
        <v>2000</v>
      </c>
      <c r="C103" s="21" t="str">
        <f>'[24]Div 2 + CC1416'!C103</f>
        <v>0</v>
      </c>
      <c r="D103" s="21">
        <f>'[24]Div 2 + CC1416'!D103</f>
        <v>53000</v>
      </c>
      <c r="E103" s="21">
        <f>'[24]Div 2 + CC1416'!E103</f>
        <v>2000</v>
      </c>
      <c r="F103" s="21" t="str">
        <f>'[24]Div 2 + CC1416'!F103</f>
        <v>0</v>
      </c>
      <c r="G103" s="21" t="str">
        <f>'[24]Div 2 + CC1416'!G103</f>
        <v>0</v>
      </c>
      <c r="H103" s="21">
        <f>'[24]Div 2 + CC1416'!H103</f>
        <v>2000</v>
      </c>
      <c r="I103" s="21" t="str">
        <f>'[24]Div 2 + CC1416'!I103</f>
        <v>0</v>
      </c>
      <c r="J103" s="21" t="str">
        <f>'[24]Div 2 + CC1416'!J103</f>
        <v>0</v>
      </c>
      <c r="K103" s="21">
        <f>'[24]Div 2 + CC1416'!K103</f>
        <v>2000</v>
      </c>
      <c r="L103" s="21" t="str">
        <f>'[24]Div 2 + CC1416'!L103</f>
        <v>0</v>
      </c>
      <c r="M103" s="21">
        <f>'[24]Div 2 + CC1416'!M103</f>
        <v>3000</v>
      </c>
    </row>
    <row r="104" spans="1:26">
      <c r="A104" s="5" t="s">
        <v>557</v>
      </c>
      <c r="B104" s="21">
        <f>'[24]Div 2 + CC1416'!B104</f>
        <v>1667</v>
      </c>
      <c r="C104" s="21">
        <f>'[24]Div 2 + CC1416'!C104</f>
        <v>1667</v>
      </c>
      <c r="D104" s="21">
        <f>'[24]Div 2 + CC1416'!D104</f>
        <v>1667</v>
      </c>
      <c r="E104" s="21">
        <f>'[24]Div 2 + CC1416'!E104</f>
        <v>1667</v>
      </c>
      <c r="F104" s="21">
        <f>'[24]Div 2 + CC1416'!F104</f>
        <v>1667</v>
      </c>
      <c r="G104" s="21">
        <f>'[24]Div 2 + CC1416'!G104</f>
        <v>1667</v>
      </c>
      <c r="H104" s="21">
        <f>'[24]Div 2 + CC1416'!H104</f>
        <v>1667</v>
      </c>
      <c r="I104" s="21">
        <f>'[24]Div 2 + CC1416'!I104</f>
        <v>1667</v>
      </c>
      <c r="J104" s="21">
        <f>'[24]Div 2 + CC1416'!J104</f>
        <v>1667</v>
      </c>
      <c r="K104" s="21">
        <f>'[24]Div 2 + CC1416'!K104</f>
        <v>1667</v>
      </c>
      <c r="L104" s="21">
        <f>'[24]Div 2 + CC1416'!L104</f>
        <v>1667</v>
      </c>
      <c r="M104" s="21">
        <f>'[24]Div 2 + CC1416'!M104</f>
        <v>1663</v>
      </c>
    </row>
    <row r="105" spans="1:26">
      <c r="A105" s="9" t="s">
        <v>32</v>
      </c>
      <c r="B105" s="21">
        <f>'[24]Div 2 + CC1416'!B105</f>
        <v>244714.33333333299</v>
      </c>
      <c r="C105" s="21">
        <f>'[24]Div 2 + CC1416'!C105</f>
        <v>231753.33333333299</v>
      </c>
      <c r="D105" s="21">
        <f>'[24]Div 2 + CC1416'!D105</f>
        <v>511278.33333333302</v>
      </c>
      <c r="E105" s="21">
        <f>'[24]Div 2 + CC1416'!E105</f>
        <v>338886.33333333302</v>
      </c>
      <c r="F105" s="21">
        <f>'[24]Div 2 + CC1416'!F105</f>
        <v>334836.33333333302</v>
      </c>
      <c r="G105" s="21">
        <f>'[24]Div 2 + CC1416'!G105</f>
        <v>2060126.333333333</v>
      </c>
      <c r="H105" s="21">
        <f>'[24]Div 2 + CC1416'!H105</f>
        <v>242774.33333333299</v>
      </c>
      <c r="I105" s="21">
        <f>'[24]Div 2 + CC1416'!I105</f>
        <v>188942.33333333299</v>
      </c>
      <c r="J105" s="21">
        <f>'[24]Div 2 + CC1416'!J105</f>
        <v>436398.33333333302</v>
      </c>
      <c r="K105" s="21">
        <f>'[24]Div 2 + CC1416'!K105</f>
        <v>195386.33333333299</v>
      </c>
      <c r="L105" s="21">
        <f>'[24]Div 2 + CC1416'!L105</f>
        <v>192142.33333333299</v>
      </c>
      <c r="M105" s="21">
        <f>'[24]Div 2 + CC1416'!M105</f>
        <v>345146.33333333302</v>
      </c>
      <c r="O105" s="22">
        <f t="shared" ref="O105:Z105" si="10">B105-SUM(B90:B104)</f>
        <v>0</v>
      </c>
      <c r="P105" s="22">
        <f t="shared" si="10"/>
        <v>0</v>
      </c>
      <c r="Q105" s="22">
        <f t="shared" si="10"/>
        <v>0</v>
      </c>
      <c r="R105" s="22">
        <f t="shared" si="10"/>
        <v>0</v>
      </c>
      <c r="S105" s="22">
        <f t="shared" si="10"/>
        <v>0</v>
      </c>
      <c r="T105" s="22">
        <f t="shared" si="10"/>
        <v>0</v>
      </c>
      <c r="U105" s="22">
        <f t="shared" si="10"/>
        <v>0</v>
      </c>
      <c r="V105" s="22">
        <f t="shared" si="10"/>
        <v>0</v>
      </c>
      <c r="W105" s="22">
        <f t="shared" si="10"/>
        <v>0</v>
      </c>
      <c r="X105" s="22">
        <f t="shared" si="10"/>
        <v>0</v>
      </c>
      <c r="Y105" s="22">
        <f t="shared" si="10"/>
        <v>0</v>
      </c>
      <c r="Z105" s="22">
        <f t="shared" si="10"/>
        <v>0</v>
      </c>
    </row>
    <row r="106" spans="1:26">
      <c r="A106" s="5"/>
      <c r="B106" s="21">
        <f>'[24]Div 2 + CC1416'!B106</f>
        <v>0</v>
      </c>
      <c r="C106" s="21">
        <f>'[24]Div 2 + CC1416'!C106</f>
        <v>0</v>
      </c>
      <c r="D106" s="21">
        <f>'[24]Div 2 + CC1416'!D106</f>
        <v>0</v>
      </c>
      <c r="E106" s="21">
        <f>'[24]Div 2 + CC1416'!E106</f>
        <v>0</v>
      </c>
      <c r="F106" s="21">
        <f>'[24]Div 2 + CC1416'!F106</f>
        <v>0</v>
      </c>
      <c r="G106" s="21">
        <f>'[24]Div 2 + CC1416'!G106</f>
        <v>0</v>
      </c>
      <c r="H106" s="21">
        <f>'[24]Div 2 + CC1416'!H106</f>
        <v>0</v>
      </c>
      <c r="I106" s="21">
        <f>'[24]Div 2 + CC1416'!I106</f>
        <v>0</v>
      </c>
      <c r="J106" s="21">
        <f>'[24]Div 2 + CC1416'!J106</f>
        <v>0</v>
      </c>
      <c r="K106" s="21">
        <f>'[24]Div 2 + CC1416'!K106</f>
        <v>0</v>
      </c>
      <c r="L106" s="21">
        <f>'[24]Div 2 + CC1416'!L106</f>
        <v>0</v>
      </c>
      <c r="M106" s="21">
        <f>'[24]Div 2 + CC1416'!M106</f>
        <v>0</v>
      </c>
    </row>
    <row r="107" spans="1:26">
      <c r="A107" s="5" t="s">
        <v>558</v>
      </c>
      <c r="B107" s="21">
        <f>'[24]Div 2 + CC1416'!B107</f>
        <v>93436.916666667996</v>
      </c>
      <c r="C107" s="21">
        <f>'[24]Div 2 + CC1416'!C107</f>
        <v>27925.916666667999</v>
      </c>
      <c r="D107" s="21">
        <f>'[24]Div 2 + CC1416'!D107</f>
        <v>21564.916666667999</v>
      </c>
      <c r="E107" s="21">
        <f>'[24]Div 2 + CC1416'!E107</f>
        <v>26301.916666667999</v>
      </c>
      <c r="F107" s="21">
        <f>'[24]Div 2 + CC1416'!F107</f>
        <v>16300.916666667999</v>
      </c>
      <c r="G107" s="21">
        <f>'[24]Div 2 + CC1416'!G107</f>
        <v>22050.916666667999</v>
      </c>
      <c r="H107" s="21">
        <f>'[24]Div 2 + CC1416'!H107</f>
        <v>25325.916666667999</v>
      </c>
      <c r="I107" s="21">
        <f>'[24]Div 2 + CC1416'!I107</f>
        <v>58226.916666667996</v>
      </c>
      <c r="J107" s="21">
        <f>'[24]Div 2 + CC1416'!J107</f>
        <v>23075.916666667999</v>
      </c>
      <c r="K107" s="21">
        <f>'[24]Div 2 + CC1416'!K107</f>
        <v>25441.916666667999</v>
      </c>
      <c r="L107" s="21">
        <f>'[24]Div 2 + CC1416'!L107</f>
        <v>17150.916666667999</v>
      </c>
      <c r="M107" s="21">
        <f>'[24]Div 2 + CC1416'!M107</f>
        <v>24704.93</v>
      </c>
    </row>
    <row r="108" spans="1:26">
      <c r="A108" s="5" t="s">
        <v>559</v>
      </c>
      <c r="B108" s="21">
        <f>'[24]Div 2 + CC1416'!B108</f>
        <v>225</v>
      </c>
      <c r="C108" s="21">
        <f>'[24]Div 2 + CC1416'!C108</f>
        <v>225</v>
      </c>
      <c r="D108" s="21">
        <f>'[24]Div 2 + CC1416'!D108</f>
        <v>225</v>
      </c>
      <c r="E108" s="21">
        <f>'[24]Div 2 + CC1416'!E108</f>
        <v>225</v>
      </c>
      <c r="F108" s="21">
        <f>'[24]Div 2 + CC1416'!F108</f>
        <v>225</v>
      </c>
      <c r="G108" s="21">
        <f>'[24]Div 2 + CC1416'!G108</f>
        <v>225</v>
      </c>
      <c r="H108" s="21">
        <f>'[24]Div 2 + CC1416'!H108</f>
        <v>225</v>
      </c>
      <c r="I108" s="21">
        <f>'[24]Div 2 + CC1416'!I108</f>
        <v>225</v>
      </c>
      <c r="J108" s="21">
        <f>'[24]Div 2 + CC1416'!J108</f>
        <v>225</v>
      </c>
      <c r="K108" s="21">
        <f>'[24]Div 2 + CC1416'!K108</f>
        <v>225</v>
      </c>
      <c r="L108" s="21">
        <f>'[24]Div 2 + CC1416'!L108</f>
        <v>225</v>
      </c>
      <c r="M108" s="21">
        <f>'[24]Div 2 + CC1416'!M108</f>
        <v>225</v>
      </c>
    </row>
    <row r="109" spans="1:26">
      <c r="A109" s="5" t="s">
        <v>560</v>
      </c>
      <c r="B109" s="21">
        <f>'[24]Div 2 + CC1416'!B109</f>
        <v>137</v>
      </c>
      <c r="C109" s="21">
        <f>'[24]Div 2 + CC1416'!C109</f>
        <v>133</v>
      </c>
      <c r="D109" s="21">
        <f>'[24]Div 2 + CC1416'!D109</f>
        <v>133</v>
      </c>
      <c r="E109" s="21">
        <f>'[24]Div 2 + CC1416'!E109</f>
        <v>358</v>
      </c>
      <c r="F109" s="21">
        <f>'[24]Div 2 + CC1416'!F109</f>
        <v>133</v>
      </c>
      <c r="G109" s="21">
        <f>'[24]Div 2 + CC1416'!G109</f>
        <v>133</v>
      </c>
      <c r="H109" s="21">
        <f>'[24]Div 2 + CC1416'!H109</f>
        <v>403</v>
      </c>
      <c r="I109" s="21">
        <f>'[24]Div 2 + CC1416'!I109</f>
        <v>133</v>
      </c>
      <c r="J109" s="21">
        <f>'[24]Div 2 + CC1416'!J109</f>
        <v>133</v>
      </c>
      <c r="K109" s="21">
        <f>'[24]Div 2 + CC1416'!K109</f>
        <v>133</v>
      </c>
      <c r="L109" s="21">
        <f>'[24]Div 2 + CC1416'!L109</f>
        <v>133</v>
      </c>
      <c r="M109" s="21">
        <f>'[24]Div 2 + CC1416'!M109</f>
        <v>153</v>
      </c>
    </row>
    <row r="110" spans="1:26">
      <c r="A110" s="5" t="s">
        <v>561</v>
      </c>
      <c r="B110" s="21">
        <f>'[24]Div 2 + CC1416'!B110</f>
        <v>41156</v>
      </c>
      <c r="C110" s="21">
        <f>'[24]Div 2 + CC1416'!C110</f>
        <v>15849</v>
      </c>
      <c r="D110" s="21">
        <f>'[24]Div 2 + CC1416'!D110</f>
        <v>17126</v>
      </c>
      <c r="E110" s="21">
        <f>'[24]Div 2 + CC1416'!E110</f>
        <v>10556</v>
      </c>
      <c r="F110" s="21">
        <f>'[24]Div 2 + CC1416'!F110</f>
        <v>10376</v>
      </c>
      <c r="G110" s="21">
        <f>'[24]Div 2 + CC1416'!G110</f>
        <v>9911</v>
      </c>
      <c r="H110" s="21">
        <f>'[24]Div 2 + CC1416'!H110</f>
        <v>9581</v>
      </c>
      <c r="I110" s="21">
        <f>'[24]Div 2 + CC1416'!I110</f>
        <v>9581</v>
      </c>
      <c r="J110" s="21">
        <f>'[24]Div 2 + CC1416'!J110</f>
        <v>9581</v>
      </c>
      <c r="K110" s="21">
        <f>'[24]Div 2 + CC1416'!K110</f>
        <v>10806</v>
      </c>
      <c r="L110" s="21">
        <f>'[24]Div 2 + CC1416'!L110</f>
        <v>9581</v>
      </c>
      <c r="M110" s="21">
        <f>'[24]Div 2 + CC1416'!M110</f>
        <v>10640</v>
      </c>
    </row>
    <row r="111" spans="1:26">
      <c r="A111" s="9" t="s">
        <v>35</v>
      </c>
      <c r="B111" s="21">
        <f>'[24]Div 2 + CC1416'!B111</f>
        <v>134954.916666668</v>
      </c>
      <c r="C111" s="21">
        <f>'[24]Div 2 + CC1416'!C111</f>
        <v>44132.916666667996</v>
      </c>
      <c r="D111" s="21">
        <f>'[24]Div 2 + CC1416'!D111</f>
        <v>39048.916666667996</v>
      </c>
      <c r="E111" s="21">
        <f>'[24]Div 2 + CC1416'!E111</f>
        <v>37440.916666667996</v>
      </c>
      <c r="F111" s="21">
        <f>'[24]Div 2 + CC1416'!F111</f>
        <v>27034.916666667999</v>
      </c>
      <c r="G111" s="21">
        <f>'[24]Div 2 + CC1416'!G111</f>
        <v>32319.916666667999</v>
      </c>
      <c r="H111" s="21">
        <f>'[24]Div 2 + CC1416'!H111</f>
        <v>35534.916666667996</v>
      </c>
      <c r="I111" s="21">
        <f>'[24]Div 2 + CC1416'!I111</f>
        <v>68165.916666667996</v>
      </c>
      <c r="J111" s="21">
        <f>'[24]Div 2 + CC1416'!J111</f>
        <v>33014.916666667996</v>
      </c>
      <c r="K111" s="21">
        <f>'[24]Div 2 + CC1416'!K111</f>
        <v>36605.916666667996</v>
      </c>
      <c r="L111" s="21">
        <f>'[24]Div 2 + CC1416'!L111</f>
        <v>27089.916666667999</v>
      </c>
      <c r="M111" s="21">
        <f>'[24]Div 2 + CC1416'!M111</f>
        <v>35722.93</v>
      </c>
      <c r="O111" s="22">
        <f t="shared" ref="O111:Z111" si="11">B111-SUM(B107:B110)</f>
        <v>0</v>
      </c>
      <c r="P111" s="22">
        <f t="shared" si="11"/>
        <v>0</v>
      </c>
      <c r="Q111" s="22">
        <f t="shared" si="11"/>
        <v>0</v>
      </c>
      <c r="R111" s="22">
        <f t="shared" si="11"/>
        <v>0</v>
      </c>
      <c r="S111" s="22">
        <f t="shared" si="11"/>
        <v>0</v>
      </c>
      <c r="T111" s="22">
        <f t="shared" si="11"/>
        <v>0</v>
      </c>
      <c r="U111" s="22">
        <f t="shared" si="11"/>
        <v>0</v>
      </c>
      <c r="V111" s="22">
        <f t="shared" si="11"/>
        <v>0</v>
      </c>
      <c r="W111" s="22">
        <f t="shared" si="11"/>
        <v>0</v>
      </c>
      <c r="X111" s="22">
        <f t="shared" si="11"/>
        <v>0</v>
      </c>
      <c r="Y111" s="22">
        <f t="shared" si="11"/>
        <v>0</v>
      </c>
      <c r="Z111" s="22">
        <f t="shared" si="11"/>
        <v>0</v>
      </c>
    </row>
    <row r="112" spans="1:26">
      <c r="A112" s="5"/>
      <c r="B112" s="21">
        <f>'[24]Div 2 + CC1416'!B112</f>
        <v>0</v>
      </c>
      <c r="C112" s="21">
        <f>'[24]Div 2 + CC1416'!C112</f>
        <v>0</v>
      </c>
      <c r="D112" s="21">
        <f>'[24]Div 2 + CC1416'!D112</f>
        <v>0</v>
      </c>
      <c r="E112" s="21">
        <f>'[24]Div 2 + CC1416'!E112</f>
        <v>0</v>
      </c>
      <c r="F112" s="21">
        <f>'[24]Div 2 + CC1416'!F112</f>
        <v>0</v>
      </c>
      <c r="G112" s="21">
        <f>'[24]Div 2 + CC1416'!G112</f>
        <v>0</v>
      </c>
      <c r="H112" s="21">
        <f>'[24]Div 2 + CC1416'!H112</f>
        <v>0</v>
      </c>
      <c r="I112" s="21">
        <f>'[24]Div 2 + CC1416'!I112</f>
        <v>0</v>
      </c>
      <c r="J112" s="21">
        <f>'[24]Div 2 + CC1416'!J112</f>
        <v>0</v>
      </c>
      <c r="K112" s="21">
        <f>'[24]Div 2 + CC1416'!K112</f>
        <v>0</v>
      </c>
      <c r="L112" s="21">
        <f>'[24]Div 2 + CC1416'!L112</f>
        <v>0</v>
      </c>
      <c r="M112" s="21">
        <f>'[24]Div 2 + CC1416'!M112</f>
        <v>0</v>
      </c>
    </row>
    <row r="113" spans="1:26">
      <c r="A113" s="5" t="s">
        <v>562</v>
      </c>
      <c r="B113" s="21">
        <f>'[24]Div 2 + CC1416'!B113</f>
        <v>21089.5</v>
      </c>
      <c r="C113" s="21">
        <f>'[24]Div 2 + CC1416'!C113</f>
        <v>21199.5</v>
      </c>
      <c r="D113" s="21">
        <f>'[24]Div 2 + CC1416'!D113</f>
        <v>21599.5</v>
      </c>
      <c r="E113" s="21">
        <f>'[24]Div 2 + CC1416'!E113</f>
        <v>22389.5</v>
      </c>
      <c r="F113" s="21">
        <f>'[24]Div 2 + CC1416'!F113</f>
        <v>21249.5</v>
      </c>
      <c r="G113" s="21">
        <f>'[24]Div 2 + CC1416'!G113</f>
        <v>21649.5</v>
      </c>
      <c r="H113" s="21">
        <f>'[24]Div 2 + CC1416'!H113</f>
        <v>21139.5</v>
      </c>
      <c r="I113" s="21">
        <f>'[24]Div 2 + CC1416'!I113</f>
        <v>21399.5</v>
      </c>
      <c r="J113" s="21">
        <f>'[24]Div 2 + CC1416'!J113</f>
        <v>21099.5</v>
      </c>
      <c r="K113" s="21">
        <f>'[24]Div 2 + CC1416'!K113</f>
        <v>21189.5</v>
      </c>
      <c r="L113" s="21">
        <f>'[24]Div 2 + CC1416'!L113</f>
        <v>21249.5</v>
      </c>
      <c r="M113" s="21">
        <f>'[24]Div 2 + CC1416'!M113</f>
        <v>21199.5</v>
      </c>
    </row>
    <row r="114" spans="1:26">
      <c r="A114" s="9" t="s">
        <v>26</v>
      </c>
      <c r="B114" s="21">
        <f>'[24]Div 2 + CC1416'!B114</f>
        <v>21089.5</v>
      </c>
      <c r="C114" s="21">
        <f>'[24]Div 2 + CC1416'!C114</f>
        <v>21199.5</v>
      </c>
      <c r="D114" s="21">
        <f>'[24]Div 2 + CC1416'!D114</f>
        <v>21599.5</v>
      </c>
      <c r="E114" s="21">
        <f>'[24]Div 2 + CC1416'!E114</f>
        <v>22389.5</v>
      </c>
      <c r="F114" s="21">
        <f>'[24]Div 2 + CC1416'!F114</f>
        <v>21249.5</v>
      </c>
      <c r="G114" s="21">
        <f>'[24]Div 2 + CC1416'!G114</f>
        <v>21649.5</v>
      </c>
      <c r="H114" s="21">
        <f>'[24]Div 2 + CC1416'!H114</f>
        <v>21139.5</v>
      </c>
      <c r="I114" s="21">
        <f>'[24]Div 2 + CC1416'!I114</f>
        <v>21399.5</v>
      </c>
      <c r="J114" s="21">
        <f>'[24]Div 2 + CC1416'!J114</f>
        <v>21099.5</v>
      </c>
      <c r="K114" s="21">
        <f>'[24]Div 2 + CC1416'!K114</f>
        <v>21189.5</v>
      </c>
      <c r="L114" s="21">
        <f>'[24]Div 2 + CC1416'!L114</f>
        <v>21249.5</v>
      </c>
      <c r="M114" s="21">
        <f>'[24]Div 2 + CC1416'!M114</f>
        <v>21199.5</v>
      </c>
      <c r="O114" s="22">
        <f t="shared" ref="O114:Z114" si="12">B114-SUM(B113)</f>
        <v>0</v>
      </c>
      <c r="P114" s="22">
        <f t="shared" si="12"/>
        <v>0</v>
      </c>
      <c r="Q114" s="22">
        <f t="shared" si="12"/>
        <v>0</v>
      </c>
      <c r="R114" s="22">
        <f t="shared" si="12"/>
        <v>0</v>
      </c>
      <c r="S114" s="22">
        <f t="shared" si="12"/>
        <v>0</v>
      </c>
      <c r="T114" s="22">
        <f t="shared" si="12"/>
        <v>0</v>
      </c>
      <c r="U114" s="22">
        <f t="shared" si="12"/>
        <v>0</v>
      </c>
      <c r="V114" s="22">
        <f t="shared" si="12"/>
        <v>0</v>
      </c>
      <c r="W114" s="22">
        <f t="shared" si="12"/>
        <v>0</v>
      </c>
      <c r="X114" s="22">
        <f t="shared" si="12"/>
        <v>0</v>
      </c>
      <c r="Y114" s="22">
        <f t="shared" si="12"/>
        <v>0</v>
      </c>
      <c r="Z114" s="22">
        <f t="shared" si="12"/>
        <v>0</v>
      </c>
    </row>
    <row r="115" spans="1:26">
      <c r="A115" s="5"/>
      <c r="B115" s="21">
        <f>'[24]Div 2 + CC1416'!B115</f>
        <v>0</v>
      </c>
      <c r="C115" s="21">
        <f>'[24]Div 2 + CC1416'!C115</f>
        <v>0</v>
      </c>
      <c r="D115" s="21">
        <f>'[24]Div 2 + CC1416'!D115</f>
        <v>0</v>
      </c>
      <c r="E115" s="21">
        <f>'[24]Div 2 + CC1416'!E115</f>
        <v>0</v>
      </c>
      <c r="F115" s="21">
        <f>'[24]Div 2 + CC1416'!F115</f>
        <v>0</v>
      </c>
      <c r="G115" s="21">
        <f>'[24]Div 2 + CC1416'!G115</f>
        <v>0</v>
      </c>
      <c r="H115" s="21">
        <f>'[24]Div 2 + CC1416'!H115</f>
        <v>0</v>
      </c>
      <c r="I115" s="21">
        <f>'[24]Div 2 + CC1416'!I115</f>
        <v>0</v>
      </c>
      <c r="J115" s="21">
        <f>'[24]Div 2 + CC1416'!J115</f>
        <v>0</v>
      </c>
      <c r="K115" s="21">
        <f>'[24]Div 2 + CC1416'!K115</f>
        <v>0</v>
      </c>
      <c r="L115" s="21">
        <f>'[24]Div 2 + CC1416'!L115</f>
        <v>0</v>
      </c>
      <c r="M115" s="21">
        <f>'[24]Div 2 + CC1416'!M115</f>
        <v>0</v>
      </c>
    </row>
    <row r="116" spans="1:26">
      <c r="A116" s="5" t="s">
        <v>564</v>
      </c>
      <c r="B116" s="21">
        <f>'[24]Div 2 + CC1416'!B116</f>
        <v>90989.37</v>
      </c>
      <c r="C116" s="21">
        <f>'[24]Div 2 + CC1416'!C116</f>
        <v>90189.1</v>
      </c>
      <c r="D116" s="21">
        <f>'[24]Div 2 + CC1416'!D116</f>
        <v>90817.1</v>
      </c>
      <c r="E116" s="21">
        <f>'[24]Div 2 + CC1416'!E116</f>
        <v>90298.1</v>
      </c>
      <c r="F116" s="21">
        <f>'[24]Div 2 + CC1416'!F116</f>
        <v>89803.1</v>
      </c>
      <c r="G116" s="21">
        <f>'[24]Div 2 + CC1416'!G116</f>
        <v>91098.1</v>
      </c>
      <c r="H116" s="21">
        <f>'[24]Div 2 + CC1416'!H116</f>
        <v>91528.1</v>
      </c>
      <c r="I116" s="21">
        <f>'[24]Div 2 + CC1416'!I116</f>
        <v>95721.1</v>
      </c>
      <c r="J116" s="21">
        <f>'[24]Div 2 + CC1416'!J116</f>
        <v>90428.1</v>
      </c>
      <c r="K116" s="21">
        <f>'[24]Div 2 + CC1416'!K116</f>
        <v>94771.1</v>
      </c>
      <c r="L116" s="21">
        <f>'[24]Div 2 + CC1416'!L116</f>
        <v>91371.1</v>
      </c>
      <c r="M116" s="21">
        <f>'[24]Div 2 + CC1416'!M116</f>
        <v>89755.1</v>
      </c>
    </row>
    <row r="117" spans="1:26">
      <c r="A117" s="5" t="s">
        <v>565</v>
      </c>
      <c r="B117" s="21">
        <f>'[24]Div 2 + CC1416'!B117</f>
        <v>3489</v>
      </c>
      <c r="C117" s="21">
        <f>'[24]Div 2 + CC1416'!C117</f>
        <v>1644</v>
      </c>
      <c r="D117" s="21">
        <f>'[24]Div 2 + CC1416'!D117</f>
        <v>1644</v>
      </c>
      <c r="E117" s="21">
        <f>'[24]Div 2 + CC1416'!E117</f>
        <v>2174</v>
      </c>
      <c r="F117" s="21">
        <f>'[24]Div 2 + CC1416'!F117</f>
        <v>1524</v>
      </c>
      <c r="G117" s="21">
        <f>'[24]Div 2 + CC1416'!G117</f>
        <v>3139</v>
      </c>
      <c r="H117" s="21">
        <f>'[24]Div 2 + CC1416'!H117</f>
        <v>2374</v>
      </c>
      <c r="I117" s="21">
        <f>'[24]Div 2 + CC1416'!I117</f>
        <v>1644</v>
      </c>
      <c r="J117" s="21">
        <f>'[24]Div 2 + CC1416'!J117</f>
        <v>2394</v>
      </c>
      <c r="K117" s="21">
        <f>'[24]Div 2 + CC1416'!K117</f>
        <v>2174</v>
      </c>
      <c r="L117" s="21">
        <f>'[24]Div 2 + CC1416'!L117</f>
        <v>1524</v>
      </c>
      <c r="M117" s="21">
        <f>'[24]Div 2 + CC1416'!M117</f>
        <v>37636</v>
      </c>
    </row>
    <row r="118" spans="1:26">
      <c r="A118" s="5" t="s">
        <v>566</v>
      </c>
      <c r="B118" s="21">
        <f>'[24]Div 2 + CC1416'!B118</f>
        <v>80730.880000000005</v>
      </c>
      <c r="C118" s="21">
        <f>'[24]Div 2 + CC1416'!C118</f>
        <v>81094.61</v>
      </c>
      <c r="D118" s="21">
        <f>'[24]Div 2 + CC1416'!D118</f>
        <v>82655.61</v>
      </c>
      <c r="E118" s="21">
        <f>'[24]Div 2 + CC1416'!E118</f>
        <v>81549.61</v>
      </c>
      <c r="F118" s="21">
        <f>'[24]Div 2 + CC1416'!F118</f>
        <v>80185.61</v>
      </c>
      <c r="G118" s="21">
        <f>'[24]Div 2 + CC1416'!G118</f>
        <v>87071.61</v>
      </c>
      <c r="H118" s="21">
        <f>'[24]Div 2 + CC1416'!H118</f>
        <v>81351.61</v>
      </c>
      <c r="I118" s="21">
        <f>'[24]Div 2 + CC1416'!I118</f>
        <v>83302.61</v>
      </c>
      <c r="J118" s="21">
        <f>'[24]Div 2 + CC1416'!J118</f>
        <v>88845.61</v>
      </c>
      <c r="K118" s="21">
        <f>'[24]Div 2 + CC1416'!K118</f>
        <v>83842.61</v>
      </c>
      <c r="L118" s="21">
        <f>'[24]Div 2 + CC1416'!L118</f>
        <v>81176.61</v>
      </c>
      <c r="M118" s="21">
        <f>'[24]Div 2 + CC1416'!M118</f>
        <v>82328.61</v>
      </c>
    </row>
    <row r="119" spans="1:26">
      <c r="A119" s="5" t="s">
        <v>570</v>
      </c>
      <c r="B119" s="21">
        <f>'[24]Div 2 + CC1416'!B119</f>
        <v>47216.58</v>
      </c>
      <c r="C119" s="21">
        <f>'[24]Div 2 + CC1416'!C119</f>
        <v>46987.58</v>
      </c>
      <c r="D119" s="21">
        <f>'[24]Div 2 + CC1416'!D119</f>
        <v>46976.58</v>
      </c>
      <c r="E119" s="21">
        <f>'[24]Div 2 + CC1416'!E119</f>
        <v>47607.58</v>
      </c>
      <c r="F119" s="21">
        <f>'[24]Div 2 + CC1416'!F119</f>
        <v>45582.58</v>
      </c>
      <c r="G119" s="21">
        <f>'[24]Div 2 + CC1416'!G119</f>
        <v>50420.58</v>
      </c>
      <c r="H119" s="21">
        <f>'[24]Div 2 + CC1416'!H119</f>
        <v>50407.58</v>
      </c>
      <c r="I119" s="21">
        <f>'[24]Div 2 + CC1416'!I119</f>
        <v>53350.58</v>
      </c>
      <c r="J119" s="21">
        <f>'[24]Div 2 + CC1416'!J119</f>
        <v>54606.58</v>
      </c>
      <c r="K119" s="21">
        <f>'[24]Div 2 + CC1416'!K119</f>
        <v>47890.58</v>
      </c>
      <c r="L119" s="21">
        <f>'[24]Div 2 + CC1416'!L119</f>
        <v>48352.58</v>
      </c>
      <c r="M119" s="21">
        <f>'[24]Div 2 + CC1416'!M119</f>
        <v>50593.58</v>
      </c>
    </row>
    <row r="120" spans="1:26">
      <c r="A120" s="5" t="s">
        <v>572</v>
      </c>
      <c r="B120" s="21">
        <f>'[24]Div 2 + CC1416'!B120</f>
        <v>12275.83</v>
      </c>
      <c r="C120" s="21">
        <f>'[24]Div 2 + CC1416'!C120</f>
        <v>13493.83</v>
      </c>
      <c r="D120" s="21">
        <f>'[24]Div 2 + CC1416'!D120</f>
        <v>13025.83</v>
      </c>
      <c r="E120" s="21">
        <f>'[24]Div 2 + CC1416'!E120</f>
        <v>12275.83</v>
      </c>
      <c r="F120" s="21">
        <f>'[24]Div 2 + CC1416'!F120</f>
        <v>13475.83</v>
      </c>
      <c r="G120" s="21">
        <f>'[24]Div 2 + CC1416'!G120</f>
        <v>12905.83</v>
      </c>
      <c r="H120" s="21">
        <f>'[24]Div 2 + CC1416'!H120</f>
        <v>13009.83</v>
      </c>
      <c r="I120" s="21">
        <f>'[24]Div 2 + CC1416'!I120</f>
        <v>13511.83</v>
      </c>
      <c r="J120" s="21">
        <f>'[24]Div 2 + CC1416'!J120</f>
        <v>12275.83</v>
      </c>
      <c r="K120" s="21">
        <f>'[24]Div 2 + CC1416'!K120</f>
        <v>13569.83</v>
      </c>
      <c r="L120" s="21">
        <f>'[24]Div 2 + CC1416'!L120</f>
        <v>12283.83</v>
      </c>
      <c r="M120" s="21">
        <f>'[24]Div 2 + CC1416'!M120</f>
        <v>12328.83</v>
      </c>
    </row>
    <row r="121" spans="1:26">
      <c r="A121" s="9" t="s">
        <v>34</v>
      </c>
      <c r="B121" s="21">
        <f>'[24]Div 2 + CC1416'!B121</f>
        <v>183435.66</v>
      </c>
      <c r="C121" s="21">
        <f>'[24]Div 2 + CC1416'!C121</f>
        <v>182143.12000000002</v>
      </c>
      <c r="D121" s="21">
        <f>'[24]Div 2 + CC1416'!D121</f>
        <v>183853.12000000002</v>
      </c>
      <c r="E121" s="21">
        <f>'[24]Div 2 + CC1416'!E121</f>
        <v>182639.12000000002</v>
      </c>
      <c r="F121" s="21">
        <f>'[24]Div 2 + CC1416'!F121</f>
        <v>179305.12000000002</v>
      </c>
      <c r="G121" s="21">
        <f>'[24]Div 2 + CC1416'!G121</f>
        <v>193369.12000000002</v>
      </c>
      <c r="H121" s="21">
        <f>'[24]Div 2 + CC1416'!H121</f>
        <v>187405.12000000002</v>
      </c>
      <c r="I121" s="21">
        <f>'[24]Div 2 + CC1416'!I121</f>
        <v>196264.12000000002</v>
      </c>
      <c r="J121" s="21">
        <f>'[24]Div 2 + CC1416'!J121</f>
        <v>197284.12000000002</v>
      </c>
      <c r="K121" s="21">
        <f>'[24]Div 2 + CC1416'!K121</f>
        <v>190982.12000000002</v>
      </c>
      <c r="L121" s="21">
        <f>'[24]Div 2 + CC1416'!L121</f>
        <v>183442.12000000002</v>
      </c>
      <c r="M121" s="21">
        <f>'[24]Div 2 + CC1416'!M121</f>
        <v>221368.12000000005</v>
      </c>
      <c r="O121" s="22">
        <f>B121-SUM(B116:B120)+'[24]T&amp;E Mgmt'!D2</f>
        <v>0</v>
      </c>
      <c r="P121" s="22">
        <f>C121-SUM(C116:C120)+'[24]T&amp;E Mgmt'!E2</f>
        <v>0</v>
      </c>
      <c r="Q121" s="22">
        <f>D121-SUM(D116:D120)+'[24]T&amp;E Mgmt'!F2</f>
        <v>0</v>
      </c>
      <c r="R121" s="22">
        <f>E121-SUM(E116:E120)+'[24]T&amp;E Mgmt'!G2</f>
        <v>0</v>
      </c>
      <c r="S121" s="22">
        <f>F121-SUM(F116:F120)+'[24]T&amp;E Mgmt'!H2</f>
        <v>0</v>
      </c>
      <c r="T121" s="22">
        <f>G121-SUM(G116:G120)+'[24]T&amp;E Mgmt'!I2</f>
        <v>0</v>
      </c>
      <c r="U121" s="22">
        <f>H121-SUM(H116:H120)+'[24]T&amp;E Mgmt'!J2</f>
        <v>0</v>
      </c>
      <c r="V121" s="22">
        <f>I121-SUM(I116:I120)+'[24]T&amp;E Mgmt'!K2</f>
        <v>0</v>
      </c>
      <c r="W121" s="22">
        <f>J121-SUM(J116:J120)+'[24]T&amp;E Mgmt'!L2</f>
        <v>0</v>
      </c>
      <c r="X121" s="22">
        <f>K121-SUM(K116:K120)+'[24]T&amp;E Mgmt'!M2</f>
        <v>0</v>
      </c>
      <c r="Y121" s="22">
        <f>L121-SUM(L116:L120)+'[24]T&amp;E Mgmt'!N2</f>
        <v>0</v>
      </c>
      <c r="Z121" s="22">
        <f>M121-SUM(M116:M120)+'[24]T&amp;E Mgmt'!O2</f>
        <v>0</v>
      </c>
    </row>
    <row r="122" spans="1:26">
      <c r="A122" s="5"/>
      <c r="B122" s="21">
        <f>'[24]Div 2 + CC1416'!B122</f>
        <v>0</v>
      </c>
      <c r="C122" s="21">
        <f>'[24]Div 2 + CC1416'!C122</f>
        <v>0</v>
      </c>
      <c r="D122" s="21">
        <f>'[24]Div 2 + CC1416'!D122</f>
        <v>0</v>
      </c>
      <c r="E122" s="21">
        <f>'[24]Div 2 + CC1416'!E122</f>
        <v>0</v>
      </c>
      <c r="F122" s="21">
        <f>'[24]Div 2 + CC1416'!F122</f>
        <v>0</v>
      </c>
      <c r="G122" s="21">
        <f>'[24]Div 2 + CC1416'!G122</f>
        <v>0</v>
      </c>
      <c r="H122" s="21">
        <f>'[24]Div 2 + CC1416'!H122</f>
        <v>0</v>
      </c>
      <c r="I122" s="21">
        <f>'[24]Div 2 + CC1416'!I122</f>
        <v>0</v>
      </c>
      <c r="J122" s="21">
        <f>'[24]Div 2 + CC1416'!J122</f>
        <v>0</v>
      </c>
      <c r="K122" s="21">
        <f>'[24]Div 2 + CC1416'!K122</f>
        <v>0</v>
      </c>
      <c r="L122" s="21">
        <f>'[24]Div 2 + CC1416'!L122</f>
        <v>0</v>
      </c>
      <c r="M122" s="21">
        <f>'[24]Div 2 + CC1416'!M122</f>
        <v>0</v>
      </c>
    </row>
    <row r="123" spans="1:26">
      <c r="A123" s="5" t="s">
        <v>573</v>
      </c>
      <c r="B123" s="21">
        <f>'[24]Div 2 + CC1416'!B123</f>
        <v>39172</v>
      </c>
      <c r="C123" s="21">
        <f>'[24]Div 2 + CC1416'!C123</f>
        <v>36953</v>
      </c>
      <c r="D123" s="21">
        <f>'[24]Div 2 + CC1416'!D123</f>
        <v>36153</v>
      </c>
      <c r="E123" s="21">
        <f>'[24]Div 2 + CC1416'!E123</f>
        <v>39118</v>
      </c>
      <c r="F123" s="21">
        <f>'[24]Div 2 + CC1416'!F123</f>
        <v>36153</v>
      </c>
      <c r="G123" s="21">
        <f>'[24]Div 2 + CC1416'!G123</f>
        <v>38703</v>
      </c>
      <c r="H123" s="21">
        <f>'[24]Div 2 + CC1416'!H123</f>
        <v>40978</v>
      </c>
      <c r="I123" s="21">
        <f>'[24]Div 2 + CC1416'!I123</f>
        <v>36653</v>
      </c>
      <c r="J123" s="21">
        <f>'[24]Div 2 + CC1416'!J123</f>
        <v>37568</v>
      </c>
      <c r="K123" s="21">
        <f>'[24]Div 2 + CC1416'!K123</f>
        <v>39428</v>
      </c>
      <c r="L123" s="21">
        <f>'[24]Div 2 + CC1416'!L123</f>
        <v>38678</v>
      </c>
      <c r="M123" s="21">
        <f>'[24]Div 2 + CC1416'!M123</f>
        <v>36149</v>
      </c>
    </row>
    <row r="124" spans="1:26">
      <c r="A124" s="5" t="s">
        <v>574</v>
      </c>
      <c r="B124" s="21">
        <f>'[24]Div 2 + CC1416'!B124</f>
        <v>19702</v>
      </c>
      <c r="C124" s="21">
        <f>'[24]Div 2 + CC1416'!C124</f>
        <v>18602</v>
      </c>
      <c r="D124" s="21">
        <f>'[24]Div 2 + CC1416'!D124</f>
        <v>20952</v>
      </c>
      <c r="E124" s="21">
        <f>'[24]Div 2 + CC1416'!E124</f>
        <v>25952</v>
      </c>
      <c r="F124" s="21">
        <f>'[24]Div 2 + CC1416'!F124</f>
        <v>18602</v>
      </c>
      <c r="G124" s="21">
        <f>'[24]Div 2 + CC1416'!G124</f>
        <v>24013</v>
      </c>
      <c r="H124" s="21">
        <f>'[24]Div 2 + CC1416'!H124</f>
        <v>34952</v>
      </c>
      <c r="I124" s="21">
        <f>'[24]Div 2 + CC1416'!I124</f>
        <v>18602</v>
      </c>
      <c r="J124" s="21">
        <f>'[24]Div 2 + CC1416'!J124</f>
        <v>18452</v>
      </c>
      <c r="K124" s="21">
        <f>'[24]Div 2 + CC1416'!K124</f>
        <v>136102</v>
      </c>
      <c r="L124" s="21">
        <f>'[24]Div 2 + CC1416'!L124</f>
        <v>18452</v>
      </c>
      <c r="M124" s="21">
        <f>'[24]Div 2 + CC1416'!M124</f>
        <v>18598</v>
      </c>
    </row>
    <row r="125" spans="1:26">
      <c r="A125" s="5" t="s">
        <v>575</v>
      </c>
      <c r="B125" s="21">
        <f>'[24]Div 2 + CC1416'!B125</f>
        <v>125</v>
      </c>
      <c r="C125" s="21">
        <f>'[24]Div 2 + CC1416'!C125</f>
        <v>125</v>
      </c>
      <c r="D125" s="21">
        <f>'[24]Div 2 + CC1416'!D125</f>
        <v>125</v>
      </c>
      <c r="E125" s="21">
        <f>'[24]Div 2 + CC1416'!E125</f>
        <v>125</v>
      </c>
      <c r="F125" s="21">
        <f>'[24]Div 2 + CC1416'!F125</f>
        <v>125</v>
      </c>
      <c r="G125" s="21">
        <f>'[24]Div 2 + CC1416'!G125</f>
        <v>125</v>
      </c>
      <c r="H125" s="21">
        <f>'[24]Div 2 + CC1416'!H125</f>
        <v>125</v>
      </c>
      <c r="I125" s="21">
        <f>'[24]Div 2 + CC1416'!I125</f>
        <v>125</v>
      </c>
      <c r="J125" s="21">
        <f>'[24]Div 2 + CC1416'!J125</f>
        <v>125</v>
      </c>
      <c r="K125" s="21">
        <f>'[24]Div 2 + CC1416'!K125</f>
        <v>125</v>
      </c>
      <c r="L125" s="21">
        <f>'[24]Div 2 + CC1416'!L125</f>
        <v>125</v>
      </c>
      <c r="M125" s="21">
        <f>'[24]Div 2 + CC1416'!M125</f>
        <v>125</v>
      </c>
    </row>
    <row r="126" spans="1:26">
      <c r="A126" s="5" t="s">
        <v>576</v>
      </c>
      <c r="B126" s="21">
        <f>'[24]Div 2 + CC1416'!B126</f>
        <v>4908.5529999999999</v>
      </c>
      <c r="C126" s="21">
        <f>'[24]Div 2 + CC1416'!C126</f>
        <v>4908.5529999999999</v>
      </c>
      <c r="D126" s="21">
        <f>'[24]Div 2 + CC1416'!D126</f>
        <v>4908.5529999999999</v>
      </c>
      <c r="E126" s="21">
        <f>'[24]Div 2 + CC1416'!E126</f>
        <v>5688.5529999999999</v>
      </c>
      <c r="F126" s="21">
        <f>'[24]Div 2 + CC1416'!F126</f>
        <v>4908.5529999999999</v>
      </c>
      <c r="G126" s="21">
        <f>'[24]Div 2 + CC1416'!G126</f>
        <v>4908.5529999999999</v>
      </c>
      <c r="H126" s="21">
        <f>'[24]Div 2 + CC1416'!H126</f>
        <v>4908.5529999999999</v>
      </c>
      <c r="I126" s="21">
        <f>'[24]Div 2 + CC1416'!I126</f>
        <v>4908.5529999999999</v>
      </c>
      <c r="J126" s="21">
        <f>'[24]Div 2 + CC1416'!J126</f>
        <v>4908.5529999999999</v>
      </c>
      <c r="K126" s="21">
        <f>'[24]Div 2 + CC1416'!K126</f>
        <v>4908.5529999999999</v>
      </c>
      <c r="L126" s="21">
        <f>'[24]Div 2 + CC1416'!L126</f>
        <v>4908.5529999999999</v>
      </c>
      <c r="M126" s="21">
        <f>'[24]Div 2 + CC1416'!M126</f>
        <v>4913.9170000000004</v>
      </c>
    </row>
    <row r="127" spans="1:26">
      <c r="A127" s="5" t="s">
        <v>577</v>
      </c>
      <c r="B127" s="21">
        <f>'[24]Div 2 + CC1416'!B127</f>
        <v>30997.166666666999</v>
      </c>
      <c r="C127" s="21">
        <f>'[24]Div 2 + CC1416'!C127</f>
        <v>21836.166666666999</v>
      </c>
      <c r="D127" s="21">
        <f>'[24]Div 2 + CC1416'!D127</f>
        <v>27152.166666666999</v>
      </c>
      <c r="E127" s="21">
        <f>'[24]Div 2 + CC1416'!E127</f>
        <v>24022.166666666999</v>
      </c>
      <c r="F127" s="21">
        <f>'[24]Div 2 + CC1416'!F127</f>
        <v>20708.166666666999</v>
      </c>
      <c r="G127" s="21">
        <f>'[24]Div 2 + CC1416'!G127</f>
        <v>37068.166666666999</v>
      </c>
      <c r="H127" s="21">
        <f>'[24]Div 2 + CC1416'!H127</f>
        <v>23573.166666666999</v>
      </c>
      <c r="I127" s="21">
        <f>'[24]Div 2 + CC1416'!I127</f>
        <v>30709.166666667003</v>
      </c>
      <c r="J127" s="21">
        <f>'[24]Div 2 + CC1416'!J127</f>
        <v>31976.166666666999</v>
      </c>
      <c r="K127" s="21">
        <f>'[24]Div 2 + CC1416'!K127</f>
        <v>32124.166666666999</v>
      </c>
      <c r="L127" s="21">
        <f>'[24]Div 2 + CC1416'!L127</f>
        <v>20434.166666666999</v>
      </c>
      <c r="M127" s="21">
        <f>'[24]Div 2 + CC1416'!M127</f>
        <v>35026.166666666999</v>
      </c>
    </row>
    <row r="128" spans="1:26">
      <c r="A128" s="5" t="s">
        <v>578</v>
      </c>
      <c r="B128" s="21">
        <f>'[24]Div 2 + CC1416'!B128</f>
        <v>2545</v>
      </c>
      <c r="C128" s="21">
        <f>'[24]Div 2 + CC1416'!C128</f>
        <v>145</v>
      </c>
      <c r="D128" s="21">
        <f>'[24]Div 2 + CC1416'!D128</f>
        <v>145</v>
      </c>
      <c r="E128" s="21">
        <f>'[24]Div 2 + CC1416'!E128</f>
        <v>145</v>
      </c>
      <c r="F128" s="21">
        <f>'[24]Div 2 + CC1416'!F128</f>
        <v>145</v>
      </c>
      <c r="G128" s="21">
        <f>'[24]Div 2 + CC1416'!G128</f>
        <v>145</v>
      </c>
      <c r="H128" s="21">
        <f>'[24]Div 2 + CC1416'!H128</f>
        <v>1345</v>
      </c>
      <c r="I128" s="21">
        <f>'[24]Div 2 + CC1416'!I128</f>
        <v>145</v>
      </c>
      <c r="J128" s="21">
        <f>'[24]Div 2 + CC1416'!J128</f>
        <v>145</v>
      </c>
      <c r="K128" s="21">
        <f>'[24]Div 2 + CC1416'!K128</f>
        <v>145</v>
      </c>
      <c r="L128" s="21">
        <f>'[24]Div 2 + CC1416'!L128</f>
        <v>145</v>
      </c>
      <c r="M128" s="21">
        <f>'[24]Div 2 + CC1416'!M128</f>
        <v>145</v>
      </c>
    </row>
    <row r="129" spans="1:26">
      <c r="A129" s="5" t="s">
        <v>579</v>
      </c>
      <c r="B129" s="21">
        <f>'[24]Div 2 + CC1416'!B129</f>
        <v>310</v>
      </c>
      <c r="C129" s="21">
        <f>'[24]Div 2 + CC1416'!C129</f>
        <v>310</v>
      </c>
      <c r="D129" s="21">
        <f>'[24]Div 2 + CC1416'!D129</f>
        <v>310</v>
      </c>
      <c r="E129" s="21">
        <f>'[24]Div 2 + CC1416'!E129</f>
        <v>310</v>
      </c>
      <c r="F129" s="21">
        <f>'[24]Div 2 + CC1416'!F129</f>
        <v>310</v>
      </c>
      <c r="G129" s="21">
        <f>'[24]Div 2 + CC1416'!G129</f>
        <v>310</v>
      </c>
      <c r="H129" s="21">
        <f>'[24]Div 2 + CC1416'!H129</f>
        <v>310</v>
      </c>
      <c r="I129" s="21">
        <f>'[24]Div 2 + CC1416'!I129</f>
        <v>310</v>
      </c>
      <c r="J129" s="21">
        <f>'[24]Div 2 + CC1416'!J129</f>
        <v>310</v>
      </c>
      <c r="K129" s="21">
        <f>'[24]Div 2 + CC1416'!K129</f>
        <v>310</v>
      </c>
      <c r="L129" s="21">
        <f>'[24]Div 2 + CC1416'!L129</f>
        <v>310</v>
      </c>
      <c r="M129" s="21">
        <f>'[24]Div 2 + CC1416'!M129</f>
        <v>305</v>
      </c>
    </row>
    <row r="130" spans="1:26">
      <c r="A130" s="9" t="s">
        <v>36</v>
      </c>
      <c r="B130" s="21">
        <f>'[24]Div 2 + CC1416'!B130</f>
        <v>97759.72</v>
      </c>
      <c r="C130" s="21">
        <f>'[24]Div 2 + CC1416'!C130</f>
        <v>82879.72</v>
      </c>
      <c r="D130" s="21">
        <f>'[24]Div 2 + CC1416'!D130</f>
        <v>89745.72</v>
      </c>
      <c r="E130" s="21">
        <f>'[24]Div 2 + CC1416'!E130</f>
        <v>95360.72</v>
      </c>
      <c r="F130" s="21">
        <f>'[24]Div 2 + CC1416'!F130</f>
        <v>80951.72</v>
      </c>
      <c r="G130" s="21">
        <f>'[24]Div 2 + CC1416'!G130</f>
        <v>105272.72</v>
      </c>
      <c r="H130" s="21">
        <f>'[24]Div 2 + CC1416'!H130</f>
        <v>106191.72</v>
      </c>
      <c r="I130" s="21">
        <f>'[24]Div 2 + CC1416'!I130</f>
        <v>91452.72</v>
      </c>
      <c r="J130" s="21">
        <f>'[24]Div 2 + CC1416'!J130</f>
        <v>93484.72</v>
      </c>
      <c r="K130" s="21">
        <f>'[24]Div 2 + CC1416'!K130</f>
        <v>213142.71999999997</v>
      </c>
      <c r="L130" s="21">
        <f>'[24]Div 2 + CC1416'!L130</f>
        <v>83052.72</v>
      </c>
      <c r="M130" s="21">
        <f>'[24]Div 2 + CC1416'!M130</f>
        <v>95262.09</v>
      </c>
      <c r="O130" s="22">
        <f t="shared" ref="O130:Z130" si="13">B130-SUM(B123:B129)</f>
        <v>3.3333300962112844E-4</v>
      </c>
      <c r="P130" s="22">
        <f t="shared" si="13"/>
        <v>3.3333300962112844E-4</v>
      </c>
      <c r="Q130" s="22">
        <f t="shared" si="13"/>
        <v>3.3333300962112844E-4</v>
      </c>
      <c r="R130" s="22">
        <f t="shared" si="13"/>
        <v>3.3333300962112844E-4</v>
      </c>
      <c r="S130" s="22">
        <f t="shared" si="13"/>
        <v>3.3333300962112844E-4</v>
      </c>
      <c r="T130" s="22">
        <f t="shared" si="13"/>
        <v>3.3333300962112844E-4</v>
      </c>
      <c r="U130" s="22">
        <f t="shared" si="13"/>
        <v>3.3333300962112844E-4</v>
      </c>
      <c r="V130" s="22">
        <f t="shared" si="13"/>
        <v>3.3333299506921321E-4</v>
      </c>
      <c r="W130" s="22">
        <f t="shared" si="13"/>
        <v>3.3333300962112844E-4</v>
      </c>
      <c r="X130" s="22">
        <f t="shared" si="13"/>
        <v>3.3333295141346753E-4</v>
      </c>
      <c r="Y130" s="22">
        <f t="shared" si="13"/>
        <v>3.3333300962112844E-4</v>
      </c>
      <c r="Z130" s="22">
        <f t="shared" si="13"/>
        <v>6.3333330035675317E-3</v>
      </c>
    </row>
    <row r="131" spans="1:26">
      <c r="A131" s="5"/>
      <c r="B131" s="21">
        <f>'[24]Div 2 + CC1416'!B131</f>
        <v>0</v>
      </c>
      <c r="C131" s="21">
        <f>'[24]Div 2 + CC1416'!C131</f>
        <v>0</v>
      </c>
      <c r="D131" s="21">
        <f>'[24]Div 2 + CC1416'!D131</f>
        <v>0</v>
      </c>
      <c r="E131" s="21">
        <f>'[24]Div 2 + CC1416'!E131</f>
        <v>0</v>
      </c>
      <c r="F131" s="21">
        <f>'[24]Div 2 + CC1416'!F131</f>
        <v>0</v>
      </c>
      <c r="G131" s="21">
        <f>'[24]Div 2 + CC1416'!G131</f>
        <v>0</v>
      </c>
      <c r="H131" s="21">
        <f>'[24]Div 2 + CC1416'!H131</f>
        <v>0</v>
      </c>
      <c r="I131" s="21">
        <f>'[24]Div 2 + CC1416'!I131</f>
        <v>0</v>
      </c>
      <c r="J131" s="21">
        <f>'[24]Div 2 + CC1416'!J131</f>
        <v>0</v>
      </c>
      <c r="K131" s="21">
        <f>'[24]Div 2 + CC1416'!K131</f>
        <v>0</v>
      </c>
      <c r="L131" s="21">
        <f>'[24]Div 2 + CC1416'!L131</f>
        <v>0</v>
      </c>
      <c r="M131" s="21">
        <f>'[24]Div 2 + CC1416'!M131</f>
        <v>0</v>
      </c>
    </row>
    <row r="132" spans="1:26">
      <c r="A132" s="5" t="s">
        <v>580</v>
      </c>
      <c r="B132" s="21">
        <f>'[24]Div 2 + CC1416'!B132</f>
        <v>12000</v>
      </c>
      <c r="C132" s="21">
        <f>'[24]Div 2 + CC1416'!C132</f>
        <v>12000</v>
      </c>
      <c r="D132" s="21">
        <f>'[24]Div 2 + CC1416'!D132</f>
        <v>12000</v>
      </c>
      <c r="E132" s="21">
        <f>'[24]Div 2 + CC1416'!E132</f>
        <v>12000</v>
      </c>
      <c r="F132" s="21">
        <f>'[24]Div 2 + CC1416'!F132</f>
        <v>12000</v>
      </c>
      <c r="G132" s="21">
        <f>'[24]Div 2 + CC1416'!G132</f>
        <v>12000</v>
      </c>
      <c r="H132" s="21">
        <f>'[24]Div 2 + CC1416'!H132</f>
        <v>12000</v>
      </c>
      <c r="I132" s="21">
        <f>'[24]Div 2 + CC1416'!I132</f>
        <v>12000</v>
      </c>
      <c r="J132" s="21">
        <f>'[24]Div 2 + CC1416'!J132</f>
        <v>12000</v>
      </c>
      <c r="K132" s="21">
        <f>'[24]Div 2 + CC1416'!K132</f>
        <v>12000</v>
      </c>
      <c r="L132" s="21">
        <f>'[24]Div 2 + CC1416'!L132</f>
        <v>12000</v>
      </c>
      <c r="M132" s="21">
        <f>'[24]Div 2 + CC1416'!M132</f>
        <v>12000</v>
      </c>
    </row>
    <row r="133" spans="1:26">
      <c r="A133" s="5" t="s">
        <v>581</v>
      </c>
      <c r="B133" s="21">
        <f>'[24]Div 2 + CC1416'!B133</f>
        <v>876274.93200000003</v>
      </c>
      <c r="C133" s="21">
        <f>'[24]Div 2 + CC1416'!C133</f>
        <v>882749.43200000003</v>
      </c>
      <c r="D133" s="21">
        <f>'[24]Div 2 + CC1416'!D133</f>
        <v>880524.772</v>
      </c>
      <c r="E133" s="21">
        <f>'[24]Div 2 + CC1416'!E133</f>
        <v>921169.89866666705</v>
      </c>
      <c r="F133" s="21">
        <f>'[24]Div 2 + CC1416'!F133</f>
        <v>889615.89866666705</v>
      </c>
      <c r="G133" s="21">
        <f>'[24]Div 2 + CC1416'!G133</f>
        <v>978094.15866666706</v>
      </c>
      <c r="H133" s="21">
        <f>'[24]Div 2 + CC1416'!H133</f>
        <v>883270.87200000009</v>
      </c>
      <c r="I133" s="21">
        <f>'[24]Div 2 + CC1416'!I133</f>
        <v>863259.85200000007</v>
      </c>
      <c r="J133" s="21">
        <f>'[24]Div 2 + CC1416'!J133</f>
        <v>897317.35200000007</v>
      </c>
      <c r="K133" s="21">
        <f>'[24]Div 2 + CC1416'!K133</f>
        <v>868731.83200000005</v>
      </c>
      <c r="L133" s="21">
        <f>'[24]Div 2 + CC1416'!L133</f>
        <v>868729.83200000005</v>
      </c>
      <c r="M133" s="21">
        <f>'[24]Div 2 + CC1416'!M133</f>
        <v>937991.42</v>
      </c>
    </row>
    <row r="134" spans="1:26">
      <c r="A134" s="5" t="s">
        <v>583</v>
      </c>
      <c r="B134" s="21">
        <f>'[24]Div 2 + CC1416'!B134</f>
        <v>4500</v>
      </c>
      <c r="C134" s="21">
        <f>'[24]Div 2 + CC1416'!C134</f>
        <v>4500</v>
      </c>
      <c r="D134" s="21">
        <f>'[24]Div 2 + CC1416'!D134</f>
        <v>4500</v>
      </c>
      <c r="E134" s="21">
        <f>'[24]Div 2 + CC1416'!E134</f>
        <v>4500</v>
      </c>
      <c r="F134" s="21">
        <f>'[24]Div 2 + CC1416'!F134</f>
        <v>4500</v>
      </c>
      <c r="G134" s="21">
        <f>'[24]Div 2 + CC1416'!G134</f>
        <v>4500</v>
      </c>
      <c r="H134" s="21">
        <f>'[24]Div 2 + CC1416'!H134</f>
        <v>4500</v>
      </c>
      <c r="I134" s="21">
        <f>'[24]Div 2 + CC1416'!I134</f>
        <v>4500</v>
      </c>
      <c r="J134" s="21">
        <f>'[24]Div 2 + CC1416'!J134</f>
        <v>4500</v>
      </c>
      <c r="K134" s="21">
        <f>'[24]Div 2 + CC1416'!K134</f>
        <v>4500</v>
      </c>
      <c r="L134" s="21">
        <f>'[24]Div 2 + CC1416'!L134</f>
        <v>4500</v>
      </c>
      <c r="M134" s="21">
        <f>'[24]Div 2 + CC1416'!M134</f>
        <v>4500</v>
      </c>
    </row>
    <row r="135" spans="1:26">
      <c r="A135" s="9" t="s">
        <v>37</v>
      </c>
      <c r="B135" s="21">
        <f>'[24]Div 2 + CC1416'!B135</f>
        <v>892774.93200000003</v>
      </c>
      <c r="C135" s="21">
        <f>'[24]Div 2 + CC1416'!C135</f>
        <v>899249.43200000003</v>
      </c>
      <c r="D135" s="21">
        <f>'[24]Div 2 + CC1416'!D135</f>
        <v>897024.772</v>
      </c>
      <c r="E135" s="21">
        <f>'[24]Div 2 + CC1416'!E135</f>
        <v>937669.89866666705</v>
      </c>
      <c r="F135" s="21">
        <f>'[24]Div 2 + CC1416'!F135</f>
        <v>906115.89866666705</v>
      </c>
      <c r="G135" s="21">
        <f>'[24]Div 2 + CC1416'!G135</f>
        <v>994594.15866666706</v>
      </c>
      <c r="H135" s="21">
        <f>'[24]Div 2 + CC1416'!H135</f>
        <v>899770.87200000009</v>
      </c>
      <c r="I135" s="21">
        <f>'[24]Div 2 + CC1416'!I135</f>
        <v>879759.85200000007</v>
      </c>
      <c r="J135" s="21">
        <f>'[24]Div 2 + CC1416'!J135</f>
        <v>913817.35200000007</v>
      </c>
      <c r="K135" s="21">
        <f>'[24]Div 2 + CC1416'!K135</f>
        <v>885231.83200000005</v>
      </c>
      <c r="L135" s="21">
        <f>'[24]Div 2 + CC1416'!L135</f>
        <v>885229.83200000005</v>
      </c>
      <c r="M135" s="21">
        <f>'[24]Div 2 + CC1416'!M135</f>
        <v>954491.42</v>
      </c>
      <c r="O135" s="22">
        <f t="shared" ref="O135:Z135" si="14">B135-SUM(B132:B134)</f>
        <v>0</v>
      </c>
      <c r="P135" s="22">
        <f t="shared" si="14"/>
        <v>0</v>
      </c>
      <c r="Q135" s="22">
        <f t="shared" si="14"/>
        <v>0</v>
      </c>
      <c r="R135" s="22">
        <f t="shared" si="14"/>
        <v>0</v>
      </c>
      <c r="S135" s="22">
        <f t="shared" si="14"/>
        <v>0</v>
      </c>
      <c r="T135" s="22">
        <f t="shared" si="14"/>
        <v>0</v>
      </c>
      <c r="U135" s="22">
        <f t="shared" si="14"/>
        <v>0</v>
      </c>
      <c r="V135" s="22">
        <f t="shared" si="14"/>
        <v>0</v>
      </c>
      <c r="W135" s="22">
        <f t="shared" si="14"/>
        <v>0</v>
      </c>
      <c r="X135" s="22">
        <f t="shared" si="14"/>
        <v>0</v>
      </c>
      <c r="Y135" s="22">
        <f t="shared" si="14"/>
        <v>0</v>
      </c>
      <c r="Z135" s="22">
        <f t="shared" si="14"/>
        <v>0</v>
      </c>
    </row>
    <row r="136" spans="1:26">
      <c r="A136" s="5"/>
      <c r="B136" s="21">
        <f>'[24]Div 2 + CC1416'!B136</f>
        <v>0</v>
      </c>
      <c r="C136" s="21">
        <f>'[24]Div 2 + CC1416'!C136</f>
        <v>0</v>
      </c>
      <c r="D136" s="21">
        <f>'[24]Div 2 + CC1416'!D136</f>
        <v>0</v>
      </c>
      <c r="E136" s="21">
        <f>'[24]Div 2 + CC1416'!E136</f>
        <v>0</v>
      </c>
      <c r="F136" s="21">
        <f>'[24]Div 2 + CC1416'!F136</f>
        <v>0</v>
      </c>
      <c r="G136" s="21">
        <f>'[24]Div 2 + CC1416'!G136</f>
        <v>0</v>
      </c>
      <c r="H136" s="21">
        <f>'[24]Div 2 + CC1416'!H136</f>
        <v>0</v>
      </c>
      <c r="I136" s="21">
        <f>'[24]Div 2 + CC1416'!I136</f>
        <v>0</v>
      </c>
      <c r="J136" s="21">
        <f>'[24]Div 2 + CC1416'!J136</f>
        <v>0</v>
      </c>
      <c r="K136" s="21">
        <f>'[24]Div 2 + CC1416'!K136</f>
        <v>0</v>
      </c>
      <c r="L136" s="21">
        <f>'[24]Div 2 + CC1416'!L136</f>
        <v>0</v>
      </c>
      <c r="M136" s="21">
        <f>'[24]Div 2 + CC1416'!M136</f>
        <v>0</v>
      </c>
    </row>
    <row r="137" spans="1:26">
      <c r="A137" s="5" t="s">
        <v>584</v>
      </c>
      <c r="B137" s="21">
        <f>'[24]Div 2 + CC1416'!B137</f>
        <v>-4825000</v>
      </c>
      <c r="C137" s="21">
        <f>'[24]Div 2 + CC1416'!C137</f>
        <v>-5153000</v>
      </c>
      <c r="D137" s="21">
        <f>'[24]Div 2 + CC1416'!D137</f>
        <v>-4951000</v>
      </c>
      <c r="E137" s="21">
        <f>'[24]Div 2 + CC1416'!E137</f>
        <v>-5708000</v>
      </c>
      <c r="F137" s="21">
        <f>'[24]Div 2 + CC1416'!F137</f>
        <v>-6175000</v>
      </c>
      <c r="G137" s="21">
        <f>'[24]Div 2 + CC1416'!G137</f>
        <v>-5613000</v>
      </c>
      <c r="H137" s="21">
        <f>'[24]Div 2 + CC1416'!H137</f>
        <v>-5128000</v>
      </c>
      <c r="I137" s="21">
        <f>'[24]Div 2 + CC1416'!I137</f>
        <v>-5229000</v>
      </c>
      <c r="J137" s="21">
        <f>'[24]Div 2 + CC1416'!J137</f>
        <v>-5178000</v>
      </c>
      <c r="K137" s="21">
        <f>'[24]Div 2 + CC1416'!K137</f>
        <v>-4863000</v>
      </c>
      <c r="L137" s="21">
        <f>'[24]Div 2 + CC1416'!L137</f>
        <v>-5273000</v>
      </c>
      <c r="M137" s="21">
        <f>'[24]Div 2 + CC1416'!M137</f>
        <v>-4989000</v>
      </c>
    </row>
    <row r="138" spans="1:26">
      <c r="A138" s="5" t="s">
        <v>585</v>
      </c>
      <c r="B138" s="21">
        <f>'[24]Div 2 + CC1416'!B138</f>
        <v>3019.6666666669998</v>
      </c>
      <c r="C138" s="21">
        <f>'[24]Div 2 + CC1416'!C138</f>
        <v>2664.6666666669998</v>
      </c>
      <c r="D138" s="21">
        <f>'[24]Div 2 + CC1416'!D138</f>
        <v>2664.6666666669998</v>
      </c>
      <c r="E138" s="21">
        <f>'[24]Div 2 + CC1416'!E138</f>
        <v>2664.6666666669998</v>
      </c>
      <c r="F138" s="21">
        <f>'[24]Div 2 + CC1416'!F138</f>
        <v>2689.6666666669998</v>
      </c>
      <c r="G138" s="21">
        <f>'[24]Div 2 + CC1416'!G138</f>
        <v>2664.6666666669998</v>
      </c>
      <c r="H138" s="21">
        <f>'[24]Div 2 + CC1416'!H138</f>
        <v>3259.6666666669998</v>
      </c>
      <c r="I138" s="21">
        <f>'[24]Div 2 + CC1416'!I138</f>
        <v>2664.6666666669998</v>
      </c>
      <c r="J138" s="21">
        <f>'[24]Div 2 + CC1416'!J138</f>
        <v>8957.6666666669989</v>
      </c>
      <c r="K138" s="21">
        <f>'[24]Div 2 + CC1416'!K138</f>
        <v>2664.6666666669998</v>
      </c>
      <c r="L138" s="21">
        <f>'[24]Div 2 + CC1416'!L138</f>
        <v>2664.6666666669998</v>
      </c>
      <c r="M138" s="21">
        <f>'[24]Div 2 + CC1416'!M138</f>
        <v>3474.6666666669998</v>
      </c>
    </row>
    <row r="139" spans="1:26">
      <c r="A139" s="9" t="s">
        <v>39</v>
      </c>
      <c r="B139" s="21">
        <f>'[24]Div 2 + CC1416'!B139</f>
        <v>-4821980.333333333</v>
      </c>
      <c r="C139" s="21">
        <f>'[24]Div 2 + CC1416'!C139</f>
        <v>-5150335.333333333</v>
      </c>
      <c r="D139" s="21">
        <f>'[24]Div 2 + CC1416'!D139</f>
        <v>-4948335.333333333</v>
      </c>
      <c r="E139" s="21">
        <f>'[24]Div 2 + CC1416'!E139</f>
        <v>-5705335.333333333</v>
      </c>
      <c r="F139" s="21">
        <f>'[24]Div 2 + CC1416'!F139</f>
        <v>-6172310.333333333</v>
      </c>
      <c r="G139" s="21">
        <f>'[24]Div 2 + CC1416'!G139</f>
        <v>-5610335.333333333</v>
      </c>
      <c r="H139" s="21">
        <f>'[24]Div 2 + CC1416'!H139</f>
        <v>-5124740.333333333</v>
      </c>
      <c r="I139" s="21">
        <f>'[24]Div 2 + CC1416'!I139</f>
        <v>-5226335.333333333</v>
      </c>
      <c r="J139" s="21">
        <f>'[24]Div 2 + CC1416'!J139</f>
        <v>-5169042.333333333</v>
      </c>
      <c r="K139" s="21">
        <f>'[24]Div 2 + CC1416'!K139</f>
        <v>-4860335.333333333</v>
      </c>
      <c r="L139" s="21">
        <f>'[24]Div 2 + CC1416'!L139</f>
        <v>-5270335.333333333</v>
      </c>
      <c r="M139" s="21">
        <f>'[24]Div 2 + CC1416'!M139</f>
        <v>-4985525.333333333</v>
      </c>
      <c r="O139" s="22">
        <f t="shared" ref="O139:Z139" si="15">B139-SUM(B137:B138)</f>
        <v>0</v>
      </c>
      <c r="P139" s="22">
        <f t="shared" si="15"/>
        <v>0</v>
      </c>
      <c r="Q139" s="22">
        <f t="shared" si="15"/>
        <v>0</v>
      </c>
      <c r="R139" s="22">
        <f t="shared" si="15"/>
        <v>0</v>
      </c>
      <c r="S139" s="22">
        <f t="shared" si="15"/>
        <v>0</v>
      </c>
      <c r="T139" s="22">
        <f t="shared" si="15"/>
        <v>0</v>
      </c>
      <c r="U139" s="22">
        <f t="shared" si="15"/>
        <v>0</v>
      </c>
      <c r="V139" s="22">
        <f t="shared" si="15"/>
        <v>0</v>
      </c>
      <c r="W139" s="22">
        <f t="shared" si="15"/>
        <v>0</v>
      </c>
      <c r="X139" s="22">
        <f t="shared" si="15"/>
        <v>0</v>
      </c>
      <c r="Y139" s="22">
        <f t="shared" si="15"/>
        <v>0</v>
      </c>
      <c r="Z139" s="22">
        <f t="shared" si="15"/>
        <v>0</v>
      </c>
    </row>
    <row r="140" spans="1:26">
      <c r="A140" s="5"/>
      <c r="B140" s="21">
        <f>'[24]Div 2 + CC1416'!B140</f>
        <v>0</v>
      </c>
      <c r="C140" s="21">
        <f>'[24]Div 2 + CC1416'!C140</f>
        <v>0</v>
      </c>
      <c r="D140" s="21">
        <f>'[24]Div 2 + CC1416'!D140</f>
        <v>0</v>
      </c>
      <c r="E140" s="21">
        <f>'[24]Div 2 + CC1416'!E140</f>
        <v>0</v>
      </c>
      <c r="F140" s="21">
        <f>'[24]Div 2 + CC1416'!F140</f>
        <v>0</v>
      </c>
      <c r="G140" s="21">
        <f>'[24]Div 2 + CC1416'!G140</f>
        <v>0</v>
      </c>
      <c r="H140" s="21">
        <f>'[24]Div 2 + CC1416'!H140</f>
        <v>0</v>
      </c>
      <c r="I140" s="21">
        <f>'[24]Div 2 + CC1416'!I140</f>
        <v>0</v>
      </c>
      <c r="J140" s="21">
        <f>'[24]Div 2 + CC1416'!J140</f>
        <v>0</v>
      </c>
      <c r="K140" s="21">
        <f>'[24]Div 2 + CC1416'!K140</f>
        <v>0</v>
      </c>
      <c r="L140" s="21">
        <f>'[24]Div 2 + CC1416'!L140</f>
        <v>0</v>
      </c>
      <c r="M140" s="21">
        <f>'[24]Div 2 + CC1416'!M140</f>
        <v>0</v>
      </c>
    </row>
    <row r="141" spans="1:26">
      <c r="A141" s="9" t="s">
        <v>124</v>
      </c>
      <c r="B141" s="21">
        <f>'[24]Div 2 + CC1416'!B141</f>
        <v>7879067.540000001</v>
      </c>
      <c r="C141" s="21">
        <f>'[24]Div 2 + CC1416'!C141</f>
        <v>7417405.9799999986</v>
      </c>
      <c r="D141" s="21">
        <f>'[24]Div 2 + CC1416'!D141</f>
        <v>8323468.0399999991</v>
      </c>
      <c r="E141" s="21">
        <f>'[24]Div 2 + CC1416'!E141</f>
        <v>7083267.2599999998</v>
      </c>
      <c r="F141" s="21">
        <f>'[24]Div 2 + CC1416'!F141</f>
        <v>6346296.3100000005</v>
      </c>
      <c r="G141" s="21">
        <f>'[24]Div 2 + CC1416'!G141</f>
        <v>9162461.1599999983</v>
      </c>
      <c r="H141" s="21">
        <f>'[24]Div 2 + CC1416'!H141</f>
        <v>7219716.7699999996</v>
      </c>
      <c r="I141" s="21">
        <f>'[24]Div 2 + CC1416'!I141</f>
        <v>10020893.18</v>
      </c>
      <c r="J141" s="21">
        <f>'[24]Div 2 + CC1416'!J141</f>
        <v>7538070.9600000009</v>
      </c>
      <c r="K141" s="21">
        <f>'[24]Div 2 + CC1416'!K141</f>
        <v>10014586.689999999</v>
      </c>
      <c r="L141" s="21">
        <f>'[24]Div 2 + CC1416'!L141</f>
        <v>6130849.1600000001</v>
      </c>
      <c r="M141" s="21">
        <f>'[24]Div 2 + CC1416'!M141</f>
        <v>6493570.2499999981</v>
      </c>
    </row>
    <row r="142" spans="1:26">
      <c r="A142" s="5" t="s">
        <v>987</v>
      </c>
      <c r="B142" s="6">
        <f>'[24]Div 2 + CC1416'!B$142</f>
        <v>7827801.540000001</v>
      </c>
      <c r="C142" s="6">
        <f>'[24]Div 2 + CC1416'!C$142</f>
        <v>7366139.9799999986</v>
      </c>
      <c r="D142" s="6">
        <f>'[24]Div 2 + CC1416'!D$142</f>
        <v>8272202.0399999991</v>
      </c>
      <c r="E142" s="6">
        <f>'[24]Div 2 + CC1416'!E$142</f>
        <v>7032001.2599999998</v>
      </c>
      <c r="F142" s="6">
        <f>'[24]Div 2 + CC1416'!F$142</f>
        <v>6295030.3100000005</v>
      </c>
      <c r="G142" s="6">
        <f>'[24]Div 2 + CC1416'!G$142</f>
        <v>9111195.1599999983</v>
      </c>
      <c r="H142" s="6">
        <f>'[24]Div 2 + CC1416'!H$142</f>
        <v>7168450.7699999996</v>
      </c>
      <c r="I142" s="6">
        <f>'[24]Div 2 + CC1416'!I$142</f>
        <v>9969627.1799999997</v>
      </c>
      <c r="J142" s="6">
        <f>'[24]Div 2 + CC1416'!J$142</f>
        <v>7486804.9600000009</v>
      </c>
      <c r="K142" s="6">
        <f>'[24]Div 2 + CC1416'!K$142</f>
        <v>9963320.6899999995</v>
      </c>
      <c r="L142" s="6">
        <f>'[24]Div 2 + CC1416'!L$142</f>
        <v>6079583.1600000001</v>
      </c>
      <c r="M142" s="6">
        <f>'[24]Div 2 + CC1416'!M$142</f>
        <v>6442296.2499999981</v>
      </c>
    </row>
    <row r="143" spans="1:26">
      <c r="A143" s="5" t="s">
        <v>606</v>
      </c>
      <c r="B143" s="6">
        <f t="shared" ref="B143:M143" si="16">B15+B26+B40+B46+B52+B57+B63+B68+B79+B88+B105+B111+B114+B121+B130+B135+B139</f>
        <v>7827801.5286666686</v>
      </c>
      <c r="C143" s="6">
        <f t="shared" si="16"/>
        <v>7366139.9686666662</v>
      </c>
      <c r="D143" s="6">
        <f t="shared" si="16"/>
        <v>8272202.0286666667</v>
      </c>
      <c r="E143" s="6">
        <f t="shared" si="16"/>
        <v>7032001.2453333335</v>
      </c>
      <c r="F143" s="6">
        <f t="shared" si="16"/>
        <v>6295030.2953333342</v>
      </c>
      <c r="G143" s="6">
        <f t="shared" si="16"/>
        <v>9111195.1453333348</v>
      </c>
      <c r="H143" s="6">
        <f t="shared" si="16"/>
        <v>7168450.7586666672</v>
      </c>
      <c r="I143" s="6">
        <f t="shared" si="16"/>
        <v>9969627.1686666682</v>
      </c>
      <c r="J143" s="6">
        <f t="shared" si="16"/>
        <v>7486804.9486666704</v>
      </c>
      <c r="K143" s="6">
        <f t="shared" si="16"/>
        <v>9963320.6786666662</v>
      </c>
      <c r="L143" s="6">
        <f t="shared" si="16"/>
        <v>6079583.1486666678</v>
      </c>
      <c r="M143" s="6">
        <f t="shared" si="16"/>
        <v>6442296.2499999991</v>
      </c>
    </row>
    <row r="144" spans="1:26">
      <c r="A144" s="5" t="s">
        <v>607</v>
      </c>
      <c r="B144" s="6">
        <f>B142-B143</f>
        <v>1.1333332397043705E-2</v>
      </c>
      <c r="C144" s="6">
        <f t="shared" ref="C144:M144" si="17">C142-C143</f>
        <v>1.1333332397043705E-2</v>
      </c>
      <c r="D144" s="6">
        <f t="shared" si="17"/>
        <v>1.1333332397043705E-2</v>
      </c>
      <c r="E144" s="6">
        <f t="shared" si="17"/>
        <v>1.4666666276752949E-2</v>
      </c>
      <c r="F144" s="6">
        <f t="shared" si="17"/>
        <v>1.4666666276752949E-2</v>
      </c>
      <c r="G144" s="6">
        <f t="shared" si="17"/>
        <v>1.4666663482785225E-2</v>
      </c>
      <c r="H144" s="6">
        <f t="shared" si="17"/>
        <v>1.1333332397043705E-2</v>
      </c>
      <c r="I144" s="6">
        <f t="shared" si="17"/>
        <v>1.133333146572113E-2</v>
      </c>
      <c r="J144" s="6">
        <f t="shared" si="17"/>
        <v>1.1333330534398556E-2</v>
      </c>
      <c r="K144" s="6">
        <f t="shared" si="17"/>
        <v>1.133333332836628E-2</v>
      </c>
      <c r="L144" s="6">
        <f t="shared" si="17"/>
        <v>1.1333332397043705E-2</v>
      </c>
      <c r="M144" s="6">
        <f t="shared" si="17"/>
        <v>0</v>
      </c>
    </row>
    <row r="145" spans="1:13">
      <c r="A145" s="5"/>
      <c r="B145" s="6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</row>
    <row r="146" spans="1:13">
      <c r="A146" s="5"/>
      <c r="B146" s="6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</row>
    <row r="147" spans="1:13">
      <c r="A147" s="5"/>
    </row>
    <row r="148" spans="1:13">
      <c r="A148" s="5"/>
    </row>
    <row r="149" spans="1:13">
      <c r="A149" s="5"/>
    </row>
    <row r="150" spans="1:13">
      <c r="A150" s="5"/>
      <c r="B150" s="6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</row>
    <row r="151" spans="1:13">
      <c r="A151" s="5"/>
      <c r="B151" s="6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</row>
    <row r="152" spans="1:13">
      <c r="A152" s="5"/>
      <c r="B152" s="6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</row>
    <row r="153" spans="1:13">
      <c r="A153" s="5"/>
    </row>
    <row r="154" spans="1:13">
      <c r="A154" s="5"/>
      <c r="B154" s="6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</row>
    <row r="155" spans="1:13">
      <c r="A155" s="5"/>
      <c r="B155" s="6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</row>
    <row r="156" spans="1:13">
      <c r="A156" s="5"/>
      <c r="B156" s="6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</row>
    <row r="157" spans="1:13">
      <c r="A157" s="5"/>
      <c r="B157" s="6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</row>
    <row r="158" spans="1:13">
      <c r="A158" s="5"/>
      <c r="B158" s="6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</row>
    <row r="159" spans="1:13">
      <c r="A159" s="5"/>
      <c r="B159" s="6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</row>
    <row r="160" spans="1:13">
      <c r="A160" s="5"/>
      <c r="B160" s="6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</row>
    <row r="161" spans="1:13">
      <c r="A161" s="5"/>
    </row>
    <row r="162" spans="1:13">
      <c r="A162" s="5"/>
      <c r="B162" s="6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</row>
    <row r="163" spans="1:13">
      <c r="A163" s="5"/>
      <c r="B163" s="6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</row>
    <row r="164" spans="1:13">
      <c r="A164" s="5"/>
      <c r="B164" s="6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</row>
    <row r="165" spans="1:13">
      <c r="A165" s="5"/>
      <c r="B165" s="6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</row>
    <row r="166" spans="1:13">
      <c r="A166" s="5"/>
    </row>
    <row r="168" spans="1:13">
      <c r="A168" s="5"/>
      <c r="B168" s="6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</row>
    <row r="169" spans="1:13">
      <c r="A169" s="5"/>
    </row>
    <row r="170" spans="1:13">
      <c r="A170" s="5"/>
      <c r="B170" s="6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</row>
    <row r="171" spans="1:13">
      <c r="A171" s="5"/>
    </row>
    <row r="172" spans="1:13">
      <c r="A172" s="5"/>
      <c r="B172" s="6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</row>
    <row r="173" spans="1:13">
      <c r="A173" s="5"/>
    </row>
    <row r="174" spans="1:13">
      <c r="A174" s="5"/>
      <c r="B174" s="6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</row>
    <row r="175" spans="1:13">
      <c r="A175" s="5"/>
    </row>
    <row r="176" spans="1:13">
      <c r="A176" s="5"/>
    </row>
    <row r="177" spans="1:13">
      <c r="A177" s="5"/>
      <c r="B177" s="6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</row>
    <row r="178" spans="1:13">
      <c r="A178" s="5"/>
      <c r="B178" s="6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</row>
    <row r="179" spans="1:13">
      <c r="A179" s="5"/>
      <c r="B179" s="6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</row>
    <row r="180" spans="1:13">
      <c r="A180" s="5"/>
      <c r="B180" s="6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</row>
    <row r="181" spans="1:13">
      <c r="A181" s="5"/>
    </row>
    <row r="182" spans="1:13">
      <c r="A182" s="5"/>
    </row>
    <row r="183" spans="1:13">
      <c r="A183" s="5"/>
      <c r="B183" s="6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</row>
    <row r="184" spans="1:13">
      <c r="A184" s="5"/>
    </row>
    <row r="185" spans="1:13">
      <c r="A185" s="5"/>
      <c r="B185" s="6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</row>
    <row r="186" spans="1:13">
      <c r="A186" s="5"/>
      <c r="B186" s="6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</row>
    <row r="187" spans="1:13">
      <c r="A187" s="5"/>
      <c r="B187" s="6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</row>
    <row r="188" spans="1:13">
      <c r="A188" s="5"/>
    </row>
    <row r="189" spans="1:13">
      <c r="A189" s="5"/>
    </row>
    <row r="191" spans="1:13">
      <c r="A191" s="5"/>
    </row>
    <row r="192" spans="1:13">
      <c r="A192" s="5"/>
    </row>
    <row r="193" spans="1:13">
      <c r="A193" s="5"/>
    </row>
    <row r="194" spans="1:13">
      <c r="A194" s="5"/>
      <c r="B194" s="6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</row>
    <row r="195" spans="1:13">
      <c r="A195" s="5"/>
    </row>
    <row r="196" spans="1:13">
      <c r="A196" s="5"/>
      <c r="B196" s="6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</row>
    <row r="197" spans="1:13">
      <c r="A197" s="5"/>
    </row>
    <row r="198" spans="1:13">
      <c r="A198" s="5"/>
      <c r="B198" s="6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</row>
    <row r="199" spans="1:13">
      <c r="A199" s="5"/>
      <c r="B199" s="6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</row>
    <row r="200" spans="1:13">
      <c r="A200" s="5"/>
    </row>
    <row r="201" spans="1:13">
      <c r="A201" s="5"/>
      <c r="B201" s="6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</row>
    <row r="202" spans="1:13">
      <c r="A202" s="5"/>
      <c r="B202" s="6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</row>
    <row r="203" spans="1:13">
      <c r="A203" s="5"/>
    </row>
    <row r="204" spans="1:13">
      <c r="A204" s="5"/>
    </row>
    <row r="206" spans="1:13">
      <c r="A206" s="5"/>
    </row>
    <row r="207" spans="1:13">
      <c r="A207" s="5"/>
      <c r="B207" s="6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</row>
    <row r="208" spans="1:13">
      <c r="A208" s="5"/>
    </row>
    <row r="209" spans="1:13">
      <c r="A209" s="5"/>
      <c r="B209" s="6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</row>
    <row r="210" spans="1:13">
      <c r="A210" s="5"/>
      <c r="B210" s="6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</row>
    <row r="211" spans="1:13">
      <c r="A211" s="5"/>
      <c r="B211" s="6"/>
      <c r="C211" s="5"/>
    </row>
    <row r="212" spans="1:13">
      <c r="A212" s="5"/>
    </row>
    <row r="213" spans="1:13">
      <c r="A213" s="5"/>
      <c r="B213" s="6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</row>
    <row r="214" spans="1:13">
      <c r="A214" s="5"/>
      <c r="B214" s="6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</row>
    <row r="215" spans="1:13">
      <c r="A215" s="5"/>
      <c r="B215" s="6"/>
      <c r="C215" s="5"/>
      <c r="D215" s="5"/>
      <c r="E215" s="5"/>
      <c r="F215" s="5"/>
      <c r="G215" s="5"/>
    </row>
    <row r="216" spans="1:13">
      <c r="A216" s="5"/>
      <c r="B216" s="6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</row>
    <row r="217" spans="1:13">
      <c r="A217" s="5"/>
      <c r="B217" s="6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</row>
    <row r="218" spans="1:13">
      <c r="A218" s="5"/>
    </row>
    <row r="219" spans="1:13">
      <c r="A219" s="5"/>
      <c r="B219" s="6"/>
      <c r="C219" s="5"/>
      <c r="D219" s="5"/>
    </row>
    <row r="220" spans="1:13">
      <c r="A220" s="5"/>
      <c r="B220" s="6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</row>
    <row r="221" spans="1:13">
      <c r="A221" s="5"/>
      <c r="B221" s="6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</row>
    <row r="222" spans="1:13">
      <c r="A222" s="5"/>
    </row>
    <row r="223" spans="1:13">
      <c r="A223" s="5"/>
      <c r="B223" s="6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</row>
    <row r="224" spans="1:13">
      <c r="A224" s="5"/>
      <c r="B224" s="6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</row>
    <row r="225" spans="1:13">
      <c r="A225" s="5"/>
    </row>
    <row r="226" spans="1:13">
      <c r="A226" s="5"/>
      <c r="B226" s="6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</row>
    <row r="227" spans="1:13">
      <c r="A227" s="5"/>
    </row>
    <row r="228" spans="1:13">
      <c r="A228" s="5"/>
    </row>
    <row r="229" spans="1:13">
      <c r="A229" s="5"/>
      <c r="B229" s="6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</row>
    <row r="230" spans="1:13">
      <c r="A230" s="5"/>
    </row>
    <row r="231" spans="1:13">
      <c r="A231" s="5"/>
      <c r="B231" s="6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</row>
    <row r="232" spans="1:13">
      <c r="A232" s="5"/>
      <c r="B232" s="6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</row>
    <row r="233" spans="1:13">
      <c r="A233" s="5"/>
      <c r="B233" s="6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</row>
    <row r="234" spans="1:13">
      <c r="A234" s="5"/>
    </row>
    <row r="235" spans="1:13">
      <c r="A235" s="5"/>
      <c r="B235" s="6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</row>
    <row r="236" spans="1:13">
      <c r="A236" s="5"/>
    </row>
    <row r="237" spans="1:13">
      <c r="A237" s="5"/>
      <c r="B237" s="6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</row>
    <row r="238" spans="1:13">
      <c r="A238" s="5"/>
      <c r="B238" s="6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</row>
    <row r="239" spans="1:13">
      <c r="A239" s="5"/>
    </row>
    <row r="240" spans="1:13">
      <c r="A240" s="5"/>
    </row>
    <row r="242" spans="1:13">
      <c r="A242" s="5"/>
    </row>
    <row r="243" spans="1:13">
      <c r="A243" s="5"/>
      <c r="B243" s="6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</row>
    <row r="244" spans="1:13">
      <c r="A244" s="5"/>
      <c r="B244" s="6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</row>
    <row r="245" spans="1:13">
      <c r="A245" s="5"/>
    </row>
    <row r="246" spans="1:13">
      <c r="A246" s="5"/>
      <c r="B246" s="6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</row>
    <row r="247" spans="1:13">
      <c r="A247" s="5"/>
    </row>
    <row r="248" spans="1:13">
      <c r="A248" s="5"/>
      <c r="B248" s="6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</row>
    <row r="249" spans="1:13">
      <c r="A249" s="5"/>
    </row>
    <row r="250" spans="1:13">
      <c r="A250" s="5"/>
      <c r="B250" s="6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</row>
    <row r="251" spans="1:13">
      <c r="A251" s="5"/>
      <c r="B251" s="6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</row>
    <row r="252" spans="1:13">
      <c r="A252" s="5"/>
      <c r="B252" s="6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</row>
    <row r="253" spans="1:13">
      <c r="A253" s="5"/>
      <c r="B253" s="6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</row>
    <row r="254" spans="1:13">
      <c r="A254" s="5"/>
    </row>
    <row r="256" spans="1:13">
      <c r="A256" s="5"/>
    </row>
    <row r="257" spans="1:13">
      <c r="A257" s="5"/>
      <c r="B257" s="6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</row>
    <row r="258" spans="1:13">
      <c r="A258" s="5"/>
      <c r="B258" s="6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</row>
    <row r="259" spans="1:13">
      <c r="A259" s="5"/>
    </row>
    <row r="261" spans="1:13">
      <c r="A261" s="5"/>
      <c r="B261" s="6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</row>
    <row r="262" spans="1:13">
      <c r="A262" s="5"/>
      <c r="B262" s="6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</row>
    <row r="263" spans="1:13">
      <c r="A263" s="5"/>
      <c r="B263" s="6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</row>
    <row r="264" spans="1:13">
      <c r="A264" s="5"/>
      <c r="B264" s="6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</row>
    <row r="265" spans="1:13">
      <c r="A265" s="5"/>
      <c r="B265" s="6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</row>
    <row r="266" spans="1:13">
      <c r="A266" s="5"/>
      <c r="B266" s="6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</row>
    <row r="267" spans="1:13">
      <c r="A267" s="5"/>
    </row>
    <row r="268" spans="1:13">
      <c r="A268" s="5"/>
      <c r="B268" s="6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</row>
    <row r="269" spans="1:13">
      <c r="A269" s="5"/>
      <c r="B269" s="6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</row>
    <row r="270" spans="1:13">
      <c r="A270" s="5"/>
    </row>
    <row r="271" spans="1:13">
      <c r="A271" s="5"/>
      <c r="B271" s="6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</row>
    <row r="272" spans="1:13">
      <c r="A272" s="5"/>
      <c r="B272" s="6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</row>
    <row r="273" spans="1:13">
      <c r="A273" s="5"/>
    </row>
    <row r="274" spans="1:13">
      <c r="A274" s="5"/>
      <c r="B274" s="6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</row>
    <row r="275" spans="1:13">
      <c r="A275" s="5"/>
      <c r="B275" s="6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</row>
    <row r="276" spans="1:13">
      <c r="A276" s="5"/>
      <c r="B276" s="6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</row>
    <row r="277" spans="1:13">
      <c r="A277" s="5"/>
      <c r="B277" s="6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</row>
    <row r="278" spans="1:13">
      <c r="A278" s="5"/>
      <c r="B278" s="6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</row>
    <row r="279" spans="1:13">
      <c r="A279" s="5"/>
      <c r="B279" s="6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</row>
    <row r="280" spans="1:13">
      <c r="A280" s="5"/>
      <c r="B280" s="6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</row>
    <row r="281" spans="1:13">
      <c r="A281" s="5"/>
      <c r="B281" s="6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</row>
    <row r="282" spans="1:13">
      <c r="A282" s="5"/>
      <c r="B282" s="6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</row>
    <row r="283" spans="1:13">
      <c r="A283" s="5"/>
      <c r="B283" s="6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</row>
    <row r="284" spans="1:13">
      <c r="A284" s="5"/>
    </row>
    <row r="285" spans="1:13">
      <c r="A285" s="5"/>
      <c r="B285" s="6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</row>
    <row r="286" spans="1:13">
      <c r="A286" s="5"/>
      <c r="B286" s="6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</row>
    <row r="287" spans="1:13">
      <c r="A287" s="5"/>
      <c r="B287" s="6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</row>
    <row r="288" spans="1:13">
      <c r="A288" s="5"/>
      <c r="B288" s="6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</row>
    <row r="289" spans="1:13">
      <c r="A289" s="5"/>
      <c r="B289" s="6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</row>
    <row r="290" spans="1:13">
      <c r="A290" s="5"/>
    </row>
    <row r="291" spans="1:13">
      <c r="A291" s="5"/>
      <c r="B291" s="6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</row>
    <row r="292" spans="1:13">
      <c r="A292" s="5"/>
    </row>
    <row r="294" spans="1:13">
      <c r="A294" s="5"/>
    </row>
    <row r="295" spans="1:13">
      <c r="A295" s="5"/>
      <c r="B295" s="6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</row>
    <row r="296" spans="1:13">
      <c r="A296" s="5"/>
      <c r="B296" s="6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</row>
    <row r="297" spans="1:13">
      <c r="A297" s="5"/>
      <c r="B297" s="6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</row>
    <row r="298" spans="1:13">
      <c r="A298" s="5"/>
      <c r="B298" s="6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</row>
    <row r="299" spans="1:13">
      <c r="A299" s="5"/>
    </row>
    <row r="300" spans="1:13">
      <c r="A300" s="5"/>
      <c r="B300" s="6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</row>
    <row r="301" spans="1:13">
      <c r="A301" s="5"/>
      <c r="B301" s="6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</row>
    <row r="302" spans="1:13">
      <c r="A302" s="5"/>
    </row>
    <row r="303" spans="1:13">
      <c r="A303" s="5"/>
      <c r="B303" s="6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</row>
    <row r="304" spans="1:13">
      <c r="A304" s="5"/>
    </row>
    <row r="305" spans="1:13">
      <c r="A305" s="5"/>
      <c r="B305" s="6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</row>
    <row r="306" spans="1:13">
      <c r="A306" s="5"/>
      <c r="B306" s="6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</row>
    <row r="307" spans="1:13">
      <c r="A307" s="5"/>
    </row>
    <row r="308" spans="1:13">
      <c r="A308" s="5"/>
      <c r="B308" s="6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</row>
    <row r="309" spans="1:13">
      <c r="A309" s="5"/>
    </row>
    <row r="310" spans="1:13">
      <c r="A310" s="5"/>
      <c r="B310" s="6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</row>
    <row r="311" spans="1:13">
      <c r="A311" s="5"/>
    </row>
    <row r="312" spans="1:13">
      <c r="A312" s="5"/>
      <c r="B312" s="6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</row>
    <row r="313" spans="1:13">
      <c r="A313" s="5"/>
      <c r="B313" s="6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</row>
    <row r="314" spans="1:13">
      <c r="A314" s="5"/>
    </row>
    <row r="316" spans="1:13">
      <c r="A316" s="5"/>
      <c r="B316" s="6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</row>
    <row r="317" spans="1:13">
      <c r="A317" s="5"/>
    </row>
    <row r="318" spans="1:13">
      <c r="A318" s="5"/>
    </row>
    <row r="319" spans="1:13">
      <c r="A319" s="5"/>
      <c r="B319" s="6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</row>
    <row r="320" spans="1:13">
      <c r="A320" s="5"/>
      <c r="B320" s="6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</row>
    <row r="321" spans="1:13">
      <c r="A321" s="5"/>
      <c r="B321" s="6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</row>
    <row r="322" spans="1:13">
      <c r="A322" s="5"/>
      <c r="B322" s="6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</row>
    <row r="323" spans="1:13">
      <c r="A323" s="5"/>
      <c r="B323" s="6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</row>
    <row r="324" spans="1:13">
      <c r="A324" s="5"/>
      <c r="B324" s="6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</row>
    <row r="325" spans="1:13">
      <c r="A325" s="5"/>
      <c r="B325" s="6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</row>
    <row r="326" spans="1:13">
      <c r="A326" s="5"/>
      <c r="B326" s="6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</row>
    <row r="327" spans="1:13">
      <c r="A327" s="5"/>
      <c r="B327" s="6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</row>
    <row r="328" spans="1:13">
      <c r="A328" s="5"/>
    </row>
    <row r="329" spans="1:13">
      <c r="A329" s="5"/>
      <c r="B329" s="6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</row>
    <row r="330" spans="1:13">
      <c r="A330" s="5"/>
      <c r="B330" s="6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</row>
    <row r="331" spans="1:13">
      <c r="A331" s="5"/>
      <c r="B331" s="6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</row>
    <row r="332" spans="1:13">
      <c r="A332" s="5"/>
    </row>
    <row r="335" spans="1:13">
      <c r="A335" s="5"/>
      <c r="B335" s="6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</row>
    <row r="336" spans="1:13">
      <c r="A336" s="5"/>
    </row>
    <row r="337" spans="1:13">
      <c r="A337" s="5"/>
      <c r="B337" s="6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</row>
    <row r="338" spans="1:13">
      <c r="A338" s="5"/>
      <c r="B338" s="6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</row>
    <row r="339" spans="1:13">
      <c r="A339" s="5"/>
    </row>
    <row r="340" spans="1:13">
      <c r="A340" s="5"/>
    </row>
    <row r="342" spans="1:13">
      <c r="A342" s="5"/>
    </row>
  </sheetData>
  <pageMargins left="0.75" right="0.75" top="0.5" bottom="0.5" header="0.5" footer="0.5"/>
  <pageSetup scale="4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Z340"/>
  <sheetViews>
    <sheetView view="pageBreakPreview" zoomScale="60" zoomScaleNormal="85" workbookViewId="0">
      <pane xSplit="1" ySplit="8" topLeftCell="B9" activePane="bottomRight" state="frozen"/>
      <selection activeCell="N19" sqref="N19"/>
      <selection pane="topRight" activeCell="N19" sqref="N19"/>
      <selection pane="bottomLeft" activeCell="N19" sqref="N19"/>
      <selection pane="bottomRight" activeCell="N19" sqref="N19"/>
    </sheetView>
  </sheetViews>
  <sheetFormatPr defaultRowHeight="12.75"/>
  <cols>
    <col min="1" max="1" width="56.7109375" bestFit="1" customWidth="1"/>
    <col min="2" max="2" width="13.42578125" style="1" bestFit="1" customWidth="1"/>
    <col min="3" max="13" width="11.42578125" bestFit="1" customWidth="1"/>
    <col min="14" max="14" width="4.85546875" customWidth="1"/>
    <col min="15" max="15" width="5.28515625" customWidth="1"/>
    <col min="16" max="21" width="5.5703125" customWidth="1"/>
    <col min="22" max="22" width="9.85546875" customWidth="1"/>
    <col min="23" max="26" width="5.5703125" customWidth="1"/>
  </cols>
  <sheetData>
    <row r="1" spans="1:26">
      <c r="A1" s="5" t="s">
        <v>0</v>
      </c>
    </row>
    <row r="2" spans="1:26">
      <c r="A2" s="5" t="s">
        <v>1</v>
      </c>
    </row>
    <row r="3" spans="1:26">
      <c r="A3" s="5" t="s">
        <v>2</v>
      </c>
    </row>
    <row r="4" spans="1:26">
      <c r="A4" s="5" t="s">
        <v>3</v>
      </c>
    </row>
    <row r="5" spans="1:26">
      <c r="A5" s="5" t="s">
        <v>42</v>
      </c>
    </row>
    <row r="7" spans="1:26">
      <c r="B7" s="7" t="s">
        <v>814</v>
      </c>
      <c r="C7" s="7" t="s">
        <v>814</v>
      </c>
      <c r="D7" s="7" t="s">
        <v>814</v>
      </c>
      <c r="E7" s="7" t="s">
        <v>814</v>
      </c>
      <c r="F7" s="7" t="s">
        <v>814</v>
      </c>
      <c r="G7" s="7" t="s">
        <v>814</v>
      </c>
      <c r="H7" s="7" t="s">
        <v>814</v>
      </c>
      <c r="I7" s="7" t="s">
        <v>814</v>
      </c>
      <c r="J7" s="7" t="s">
        <v>814</v>
      </c>
      <c r="K7" s="7" t="s">
        <v>814</v>
      </c>
      <c r="L7" s="7" t="s">
        <v>814</v>
      </c>
      <c r="M7" s="7" t="s">
        <v>814</v>
      </c>
    </row>
    <row r="8" spans="1:26">
      <c r="B8" s="7" t="s">
        <v>8</v>
      </c>
      <c r="C8" s="7" t="s">
        <v>9</v>
      </c>
      <c r="D8" s="7" t="s">
        <v>10</v>
      </c>
      <c r="E8" s="7" t="s">
        <v>11</v>
      </c>
      <c r="F8" s="7" t="s">
        <v>12</v>
      </c>
      <c r="G8" s="7" t="s">
        <v>13</v>
      </c>
      <c r="H8" s="7" t="s">
        <v>14</v>
      </c>
      <c r="I8" s="7" t="s">
        <v>15</v>
      </c>
      <c r="J8" s="7" t="s">
        <v>16</v>
      </c>
      <c r="K8" s="7" t="s">
        <v>5</v>
      </c>
      <c r="L8" s="7" t="s">
        <v>6</v>
      </c>
      <c r="M8" s="7" t="s">
        <v>7</v>
      </c>
      <c r="O8" s="53" t="s">
        <v>679</v>
      </c>
    </row>
    <row r="10" spans="1:26">
      <c r="A10" s="5" t="s">
        <v>469</v>
      </c>
      <c r="B10" s="21">
        <f>'[24]Div 12 Budget'!B10</f>
        <v>2800115.3</v>
      </c>
      <c r="C10" s="21">
        <f>'[24]Div 12 Budget'!C10</f>
        <v>2677128.9900000002</v>
      </c>
      <c r="D10" s="21">
        <f>'[24]Div 12 Budget'!D10</f>
        <v>2923101.6</v>
      </c>
      <c r="E10" s="21">
        <f>'[24]Div 12 Budget'!E10</f>
        <v>2677128.9900000002</v>
      </c>
      <c r="F10" s="21">
        <f>'[24]Div 12 Budget'!F10</f>
        <v>2677128.9900000002</v>
      </c>
      <c r="G10" s="21">
        <f>'[24]Div 12 Budget'!G10</f>
        <v>2923101.6</v>
      </c>
      <c r="H10" s="21">
        <f>'[24]Div 12 Budget'!H10</f>
        <v>2677128.9900000002</v>
      </c>
      <c r="I10" s="21">
        <f>'[24]Div 12 Budget'!I10</f>
        <v>2800115.3</v>
      </c>
      <c r="J10" s="21">
        <f>'[24]Div 12 Budget'!J10</f>
        <v>2798712.11</v>
      </c>
      <c r="K10" s="21">
        <f>'[24]Div 12 Budget'!K10</f>
        <v>2677128.9900000002</v>
      </c>
      <c r="L10" s="21">
        <f>'[24]Div 12 Budget'!L10</f>
        <v>2921634.63</v>
      </c>
      <c r="M10" s="21">
        <f>'[24]Div 12 Budget'!M10</f>
        <v>2800115.3</v>
      </c>
      <c r="N10" s="22"/>
      <c r="O10" s="22"/>
      <c r="P10" s="22"/>
      <c r="Q10" s="22"/>
      <c r="R10" s="22"/>
      <c r="S10" s="22"/>
    </row>
    <row r="11" spans="1:26">
      <c r="A11" s="5" t="s">
        <v>470</v>
      </c>
      <c r="B11" s="21">
        <f>'[24]Div 12 Budget'!B11</f>
        <v>56095.17</v>
      </c>
      <c r="C11" s="21">
        <f>'[24]Div 12 Budget'!C11</f>
        <v>53545.39</v>
      </c>
      <c r="D11" s="21">
        <f>'[24]Div 12 Budget'!D11</f>
        <v>58644.95</v>
      </c>
      <c r="E11" s="21">
        <f>'[24]Div 12 Budget'!E11</f>
        <v>53545.39</v>
      </c>
      <c r="F11" s="21">
        <f>'[24]Div 12 Budget'!F11</f>
        <v>53545.39</v>
      </c>
      <c r="G11" s="21">
        <f>'[24]Div 12 Budget'!G11</f>
        <v>58644.95</v>
      </c>
      <c r="H11" s="21">
        <f>'[24]Div 12 Budget'!H11</f>
        <v>53545.39</v>
      </c>
      <c r="I11" s="21">
        <f>'[24]Div 12 Budget'!I11</f>
        <v>56095.17</v>
      </c>
      <c r="J11" s="21">
        <f>'[24]Div 12 Budget'!J11</f>
        <v>56095.17</v>
      </c>
      <c r="K11" s="21">
        <f>'[24]Div 12 Budget'!K11</f>
        <v>53545.39</v>
      </c>
      <c r="L11" s="21">
        <f>'[24]Div 12 Budget'!L11</f>
        <v>58644.95</v>
      </c>
      <c r="M11" s="21">
        <f>'[24]Div 12 Budget'!M11</f>
        <v>56095.17</v>
      </c>
      <c r="N11" s="22"/>
      <c r="O11" s="22"/>
      <c r="P11" s="22"/>
      <c r="Q11" s="22"/>
      <c r="R11" s="22"/>
      <c r="S11" s="22"/>
    </row>
    <row r="12" spans="1:26">
      <c r="A12" s="5" t="s">
        <v>471</v>
      </c>
      <c r="B12" s="21">
        <f>'[24]Div 12 Budget'!B12</f>
        <v>-56095.17</v>
      </c>
      <c r="C12" s="21">
        <f>'[24]Div 12 Budget'!C12</f>
        <v>-53545.39</v>
      </c>
      <c r="D12" s="21">
        <f>'[24]Div 12 Budget'!D12</f>
        <v>-58644.95</v>
      </c>
      <c r="E12" s="21">
        <f>'[24]Div 12 Budget'!E12</f>
        <v>-53545.39</v>
      </c>
      <c r="F12" s="21">
        <f>'[24]Div 12 Budget'!F12</f>
        <v>-53545.39</v>
      </c>
      <c r="G12" s="21">
        <f>'[24]Div 12 Budget'!G12</f>
        <v>-58644.95</v>
      </c>
      <c r="H12" s="21">
        <f>'[24]Div 12 Budget'!H12</f>
        <v>-53545.39</v>
      </c>
      <c r="I12" s="21">
        <f>'[24]Div 12 Budget'!I12</f>
        <v>-56095.17</v>
      </c>
      <c r="J12" s="21">
        <f>'[24]Div 12 Budget'!J12</f>
        <v>-56095.17</v>
      </c>
      <c r="K12" s="21">
        <f>'[24]Div 12 Budget'!K12</f>
        <v>-53545.39</v>
      </c>
      <c r="L12" s="21">
        <f>'[24]Div 12 Budget'!L12</f>
        <v>-58644.95</v>
      </c>
      <c r="M12" s="21">
        <f>'[24]Div 12 Budget'!M12</f>
        <v>-56095.17</v>
      </c>
      <c r="N12" s="22"/>
      <c r="O12" s="22"/>
      <c r="P12" s="22"/>
      <c r="Q12" s="22"/>
      <c r="R12" s="22"/>
      <c r="S12" s="22"/>
    </row>
    <row r="13" spans="1:26">
      <c r="A13" s="9" t="s">
        <v>22</v>
      </c>
      <c r="B13" s="21">
        <f>'[24]Div 12 Budget'!B13</f>
        <v>2800115.3</v>
      </c>
      <c r="C13" s="21">
        <f>'[24]Div 12 Budget'!C13</f>
        <v>2677128.9900000002</v>
      </c>
      <c r="D13" s="21">
        <f>'[24]Div 12 Budget'!D13</f>
        <v>2923101.6</v>
      </c>
      <c r="E13" s="21">
        <f>'[24]Div 12 Budget'!E13</f>
        <v>2677128.9900000002</v>
      </c>
      <c r="F13" s="21">
        <f>'[24]Div 12 Budget'!F13</f>
        <v>2677128.9900000002</v>
      </c>
      <c r="G13" s="21">
        <f>'[24]Div 12 Budget'!G13</f>
        <v>2923101.6</v>
      </c>
      <c r="H13" s="21">
        <f>'[24]Div 12 Budget'!H13</f>
        <v>2677128.9900000002</v>
      </c>
      <c r="I13" s="21">
        <f>'[24]Div 12 Budget'!I13</f>
        <v>2800115.3</v>
      </c>
      <c r="J13" s="21">
        <f>'[24]Div 12 Budget'!J13</f>
        <v>2798712.11</v>
      </c>
      <c r="K13" s="21">
        <f>'[24]Div 12 Budget'!K13</f>
        <v>2677128.9900000002</v>
      </c>
      <c r="L13" s="21">
        <f>'[24]Div 12 Budget'!L13</f>
        <v>2921634.63</v>
      </c>
      <c r="M13" s="21">
        <f>'[24]Div 12 Budget'!M13</f>
        <v>2800115.3</v>
      </c>
      <c r="N13" s="22"/>
      <c r="O13" s="22">
        <f t="shared" ref="O13:Z13" si="0">B13-SUM(B10:B12)</f>
        <v>0</v>
      </c>
      <c r="P13" s="22">
        <f t="shared" si="0"/>
        <v>0</v>
      </c>
      <c r="Q13" s="22">
        <f t="shared" si="0"/>
        <v>0</v>
      </c>
      <c r="R13" s="22">
        <f t="shared" si="0"/>
        <v>0</v>
      </c>
      <c r="S13" s="22">
        <f t="shared" si="0"/>
        <v>0</v>
      </c>
      <c r="T13" s="22">
        <f t="shared" si="0"/>
        <v>0</v>
      </c>
      <c r="U13" s="22">
        <f t="shared" si="0"/>
        <v>0</v>
      </c>
      <c r="V13" s="22">
        <f t="shared" si="0"/>
        <v>0</v>
      </c>
      <c r="W13" s="22">
        <f t="shared" si="0"/>
        <v>0</v>
      </c>
      <c r="X13" s="22">
        <f t="shared" si="0"/>
        <v>0</v>
      </c>
      <c r="Y13" s="22">
        <f t="shared" si="0"/>
        <v>0</v>
      </c>
      <c r="Z13" s="22">
        <f t="shared" si="0"/>
        <v>0</v>
      </c>
    </row>
    <row r="14" spans="1:26">
      <c r="A14" s="5"/>
      <c r="B14" s="21">
        <f>'[24]Div 12 Budget'!B14</f>
        <v>0</v>
      </c>
      <c r="C14" s="21">
        <f>'[24]Div 12 Budget'!C14</f>
        <v>0</v>
      </c>
      <c r="D14" s="21">
        <f>'[24]Div 12 Budget'!D14</f>
        <v>0</v>
      </c>
      <c r="E14" s="21">
        <f>'[24]Div 12 Budget'!E14</f>
        <v>0</v>
      </c>
      <c r="F14" s="21">
        <f>'[24]Div 12 Budget'!F14</f>
        <v>0</v>
      </c>
      <c r="G14" s="21">
        <f>'[24]Div 12 Budget'!G14</f>
        <v>0</v>
      </c>
      <c r="H14" s="21">
        <f>'[24]Div 12 Budget'!H14</f>
        <v>0</v>
      </c>
      <c r="I14" s="21">
        <f>'[24]Div 12 Budget'!I14</f>
        <v>0</v>
      </c>
      <c r="J14" s="21">
        <f>'[24]Div 12 Budget'!J14</f>
        <v>0</v>
      </c>
      <c r="K14" s="21">
        <f>'[24]Div 12 Budget'!K14</f>
        <v>0</v>
      </c>
      <c r="L14" s="21">
        <f>'[24]Div 12 Budget'!L14</f>
        <v>0</v>
      </c>
      <c r="M14" s="21">
        <f>'[24]Div 12 Budget'!M14</f>
        <v>0</v>
      </c>
      <c r="N14" s="22"/>
      <c r="O14" s="22"/>
      <c r="P14" s="22"/>
      <c r="Q14" s="22"/>
      <c r="R14" s="22"/>
      <c r="S14" s="22"/>
    </row>
    <row r="15" spans="1:26">
      <c r="A15" s="5" t="s">
        <v>474</v>
      </c>
      <c r="B15" s="21">
        <f>'[24]Div 12 Budget'!B15</f>
        <v>207172.12999999998</v>
      </c>
      <c r="C15" s="21">
        <f>'[24]Div 12 Budget'!C15</f>
        <v>198072.74</v>
      </c>
      <c r="D15" s="21">
        <f>'[24]Div 12 Budget'!D15</f>
        <v>216271.52</v>
      </c>
      <c r="E15" s="21">
        <f>'[24]Div 12 Budget'!E15</f>
        <v>198072.74</v>
      </c>
      <c r="F15" s="21">
        <f>'[24]Div 12 Budget'!F15</f>
        <v>198072.74</v>
      </c>
      <c r="G15" s="21">
        <f>'[24]Div 12 Budget'!G15</f>
        <v>216271.52</v>
      </c>
      <c r="H15" s="21">
        <f>'[24]Div 12 Budget'!H15</f>
        <v>198072.74</v>
      </c>
      <c r="I15" s="21">
        <f>'[24]Div 12 Budget'!I15</f>
        <v>207172.12999999998</v>
      </c>
      <c r="J15" s="21">
        <f>'[24]Div 12 Budget'!J15</f>
        <v>207068.30999999997</v>
      </c>
      <c r="K15" s="21">
        <f>'[24]Div 12 Budget'!K15</f>
        <v>198072.74</v>
      </c>
      <c r="L15" s="21">
        <f>'[24]Div 12 Budget'!L15</f>
        <v>216162.98</v>
      </c>
      <c r="M15" s="21">
        <f>'[24]Div 12 Budget'!M15</f>
        <v>207172.12999999998</v>
      </c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>
      <c r="A16" s="5" t="s">
        <v>476</v>
      </c>
      <c r="B16" s="21">
        <f>'[24]Div 12 Budget'!B16</f>
        <v>109952.13</v>
      </c>
      <c r="C16" s="21">
        <f>'[24]Div 12 Budget'!C16</f>
        <v>105122.82999999999</v>
      </c>
      <c r="D16" s="21">
        <f>'[24]Div 12 Budget'!D16</f>
        <v>114781.43</v>
      </c>
      <c r="E16" s="21">
        <f>'[24]Div 12 Budget'!E16</f>
        <v>105122.82999999999</v>
      </c>
      <c r="F16" s="21">
        <f>'[24]Div 12 Budget'!F16</f>
        <v>105122.82999999999</v>
      </c>
      <c r="G16" s="21">
        <f>'[24]Div 12 Budget'!G16</f>
        <v>114781.43</v>
      </c>
      <c r="H16" s="21">
        <f>'[24]Div 12 Budget'!H16</f>
        <v>105122.82999999999</v>
      </c>
      <c r="I16" s="21">
        <f>'[24]Div 12 Budget'!I16</f>
        <v>109952.13</v>
      </c>
      <c r="J16" s="21">
        <f>'[24]Div 12 Budget'!J16</f>
        <v>109897.03</v>
      </c>
      <c r="K16" s="21">
        <f>'[24]Div 12 Budget'!K16</f>
        <v>105122.82999999999</v>
      </c>
      <c r="L16" s="21">
        <f>'[24]Div 12 Budget'!L16</f>
        <v>114723.82</v>
      </c>
      <c r="M16" s="21">
        <f>'[24]Div 12 Budget'!M16</f>
        <v>109952.13</v>
      </c>
      <c r="N16" s="22"/>
      <c r="O16" s="22"/>
      <c r="P16" s="22"/>
      <c r="Q16" s="22"/>
      <c r="R16" s="22"/>
    </row>
    <row r="17" spans="1:26">
      <c r="A17" s="5" t="s">
        <v>481</v>
      </c>
      <c r="B17" s="21">
        <f>'[24]Div 12 Budget'!B17</f>
        <v>493195.52000000002</v>
      </c>
      <c r="C17" s="21">
        <f>'[24]Div 12 Budget'!C17</f>
        <v>471533.43000000005</v>
      </c>
      <c r="D17" s="21">
        <f>'[24]Div 12 Budget'!D17</f>
        <v>514857.58</v>
      </c>
      <c r="E17" s="21">
        <f>'[24]Div 12 Budget'!E17</f>
        <v>471533.43000000005</v>
      </c>
      <c r="F17" s="21">
        <f>'[24]Div 12 Budget'!F17</f>
        <v>471533.43000000005</v>
      </c>
      <c r="G17" s="21">
        <f>'[24]Div 12 Budget'!G17</f>
        <v>514857.58</v>
      </c>
      <c r="H17" s="21">
        <f>'[24]Div 12 Budget'!H17</f>
        <v>471533.43000000005</v>
      </c>
      <c r="I17" s="21">
        <f>'[24]Div 12 Budget'!I17</f>
        <v>493195.52000000002</v>
      </c>
      <c r="J17" s="21">
        <f>'[24]Div 12 Budget'!J17</f>
        <v>492948.37</v>
      </c>
      <c r="K17" s="21">
        <f>'[24]Div 12 Budget'!K17</f>
        <v>471533.43000000005</v>
      </c>
      <c r="L17" s="21">
        <f>'[24]Div 12 Budget'!L17</f>
        <v>514599.19</v>
      </c>
      <c r="M17" s="21">
        <f>'[24]Div 12 Budget'!M17</f>
        <v>493195.52000000002</v>
      </c>
      <c r="N17" s="22"/>
      <c r="O17" s="22"/>
      <c r="P17" s="22"/>
      <c r="Q17" s="22"/>
      <c r="R17" s="22"/>
    </row>
    <row r="18" spans="1:26">
      <c r="A18" s="5" t="s">
        <v>482</v>
      </c>
      <c r="B18" s="21">
        <f>'[24]Div 12 Budget'!B18</f>
        <v>99208.1</v>
      </c>
      <c r="C18" s="21">
        <f>'[24]Div 12 Budget'!C18</f>
        <v>94850.68</v>
      </c>
      <c r="D18" s="21">
        <f>'[24]Div 12 Budget'!D18</f>
        <v>103565.48999999999</v>
      </c>
      <c r="E18" s="21">
        <f>'[24]Div 12 Budget'!E18</f>
        <v>94850.68</v>
      </c>
      <c r="F18" s="21">
        <f>'[24]Div 12 Budget'!F18</f>
        <v>94850.68</v>
      </c>
      <c r="G18" s="21">
        <f>'[24]Div 12 Budget'!G18</f>
        <v>103565.48999999999</v>
      </c>
      <c r="H18" s="21">
        <f>'[24]Div 12 Budget'!H18</f>
        <v>94850.68</v>
      </c>
      <c r="I18" s="21">
        <f>'[24]Div 12 Budget'!I18</f>
        <v>99208.1</v>
      </c>
      <c r="J18" s="21">
        <f>'[24]Div 12 Budget'!J18</f>
        <v>99158.38</v>
      </c>
      <c r="K18" s="21">
        <f>'[24]Div 12 Budget'!K18</f>
        <v>94850.68</v>
      </c>
      <c r="L18" s="21">
        <f>'[24]Div 12 Budget'!L18</f>
        <v>103513.51999999999</v>
      </c>
      <c r="M18" s="21">
        <f>'[24]Div 12 Budget'!M18</f>
        <v>99208.1</v>
      </c>
      <c r="N18" s="22"/>
      <c r="O18" s="22"/>
      <c r="P18" s="22"/>
      <c r="Q18" s="22"/>
      <c r="R18" s="22"/>
    </row>
    <row r="19" spans="1:26">
      <c r="A19" s="5" t="s">
        <v>486</v>
      </c>
      <c r="B19" s="21">
        <f>'[24]Div 12 Budget'!B19</f>
        <v>1674.4699999999998</v>
      </c>
      <c r="C19" s="21">
        <f>'[24]Div 12 Budget'!C19</f>
        <v>1600.9199999999998</v>
      </c>
      <c r="D19" s="21">
        <f>'[24]Div 12 Budget'!D19</f>
        <v>1748.01</v>
      </c>
      <c r="E19" s="21">
        <f>'[24]Div 12 Budget'!E19</f>
        <v>1600.9199999999998</v>
      </c>
      <c r="F19" s="21">
        <f>'[24]Div 12 Budget'!F19</f>
        <v>1600.9199999999998</v>
      </c>
      <c r="G19" s="21">
        <f>'[24]Div 12 Budget'!G19</f>
        <v>1748.01</v>
      </c>
      <c r="H19" s="21">
        <f>'[24]Div 12 Budget'!H19</f>
        <v>1600.9199999999998</v>
      </c>
      <c r="I19" s="21">
        <f>'[24]Div 12 Budget'!I19</f>
        <v>1674.4699999999998</v>
      </c>
      <c r="J19" s="21">
        <f>'[24]Div 12 Budget'!J19</f>
        <v>1673.6299999999997</v>
      </c>
      <c r="K19" s="21">
        <f>'[24]Div 12 Budget'!K19</f>
        <v>1600.9199999999998</v>
      </c>
      <c r="L19" s="21">
        <f>'[24]Div 12 Budget'!L19</f>
        <v>1747.13</v>
      </c>
      <c r="M19" s="21">
        <f>'[24]Div 12 Budget'!M19</f>
        <v>1674.4699999999998</v>
      </c>
      <c r="N19" s="22"/>
      <c r="O19" s="22"/>
      <c r="P19" s="22"/>
      <c r="Q19" s="22"/>
      <c r="R19" s="22"/>
    </row>
    <row r="20" spans="1:26">
      <c r="A20" s="5" t="s">
        <v>488</v>
      </c>
      <c r="B20" s="21">
        <f>'[24]Div 12 Budget'!B20</f>
        <v>22980.539999999997</v>
      </c>
      <c r="C20" s="21">
        <f>'[24]Div 12 Budget'!C20</f>
        <v>21971.190000000002</v>
      </c>
      <c r="D20" s="21">
        <f>'[24]Div 12 Budget'!D20</f>
        <v>23989.9</v>
      </c>
      <c r="E20" s="21">
        <f>'[24]Div 12 Budget'!E20</f>
        <v>21971.190000000002</v>
      </c>
      <c r="F20" s="21">
        <f>'[24]Div 12 Budget'!F20</f>
        <v>21971.190000000002</v>
      </c>
      <c r="G20" s="21">
        <f>'[24]Div 12 Budget'!G20</f>
        <v>23989.9</v>
      </c>
      <c r="H20" s="21">
        <f>'[24]Div 12 Budget'!H20</f>
        <v>21971.190000000002</v>
      </c>
      <c r="I20" s="21">
        <f>'[24]Div 12 Budget'!I20</f>
        <v>22980.539999999997</v>
      </c>
      <c r="J20" s="21">
        <f>'[24]Div 12 Budget'!J20</f>
        <v>22969.02</v>
      </c>
      <c r="K20" s="21">
        <f>'[24]Div 12 Budget'!K20</f>
        <v>21971.190000000002</v>
      </c>
      <c r="L20" s="21">
        <f>'[24]Div 12 Budget'!L20</f>
        <v>23977.86</v>
      </c>
      <c r="M20" s="21">
        <f>'[24]Div 12 Budget'!M20</f>
        <v>22980.539999999997</v>
      </c>
      <c r="N20" s="22"/>
      <c r="O20" s="22"/>
      <c r="P20" s="22"/>
      <c r="Q20" s="22"/>
      <c r="R20" s="22"/>
    </row>
    <row r="21" spans="1:26">
      <c r="A21" s="5" t="s">
        <v>490</v>
      </c>
      <c r="B21" s="21">
        <f>'[24]Div 12 Budget'!B21</f>
        <v>14851.81</v>
      </c>
      <c r="C21" s="21">
        <f>'[24]Div 12 Budget'!C21</f>
        <v>14199.490000000002</v>
      </c>
      <c r="D21" s="21">
        <f>'[24]Div 12 Budget'!D21</f>
        <v>15504.13</v>
      </c>
      <c r="E21" s="21">
        <f>'[24]Div 12 Budget'!E21</f>
        <v>14199.490000000002</v>
      </c>
      <c r="F21" s="21">
        <f>'[24]Div 12 Budget'!F21</f>
        <v>14199.490000000002</v>
      </c>
      <c r="G21" s="21">
        <f>'[24]Div 12 Budget'!G21</f>
        <v>15504.13</v>
      </c>
      <c r="H21" s="21">
        <f>'[24]Div 12 Budget'!H21</f>
        <v>14199.490000000002</v>
      </c>
      <c r="I21" s="21">
        <f>'[24]Div 12 Budget'!I21</f>
        <v>14851.81</v>
      </c>
      <c r="J21" s="21">
        <f>'[24]Div 12 Budget'!J21</f>
        <v>14844.369999999999</v>
      </c>
      <c r="K21" s="21">
        <f>'[24]Div 12 Budget'!K21</f>
        <v>14199.490000000002</v>
      </c>
      <c r="L21" s="21">
        <f>'[24]Div 12 Budget'!L21</f>
        <v>15496.35</v>
      </c>
      <c r="M21" s="21">
        <f>'[24]Div 12 Budget'!M21</f>
        <v>14851.81</v>
      </c>
      <c r="N21" s="22"/>
      <c r="O21" s="22"/>
      <c r="P21" s="22"/>
      <c r="Q21" s="22"/>
      <c r="R21" s="22"/>
    </row>
    <row r="22" spans="1:26">
      <c r="A22" s="5" t="s">
        <v>492</v>
      </c>
      <c r="B22" s="21">
        <f>'[24]Div 12 Budget'!B22</f>
        <v>21250.06</v>
      </c>
      <c r="C22" s="21">
        <f>'[24]Div 12 Budget'!C22</f>
        <v>20316.72</v>
      </c>
      <c r="D22" s="21">
        <f>'[24]Div 12 Budget'!D22</f>
        <v>22183.420000000002</v>
      </c>
      <c r="E22" s="21">
        <f>'[24]Div 12 Budget'!E22</f>
        <v>20316.72</v>
      </c>
      <c r="F22" s="21">
        <f>'[24]Div 12 Budget'!F22</f>
        <v>20316.72</v>
      </c>
      <c r="G22" s="21">
        <f>'[24]Div 12 Budget'!G22</f>
        <v>22183.420000000002</v>
      </c>
      <c r="H22" s="21">
        <f>'[24]Div 12 Budget'!H22</f>
        <v>20316.72</v>
      </c>
      <c r="I22" s="21">
        <f>'[24]Div 12 Budget'!I22</f>
        <v>21250.06</v>
      </c>
      <c r="J22" s="21">
        <f>'[24]Div 12 Budget'!J22</f>
        <v>21239.410000000003</v>
      </c>
      <c r="K22" s="21">
        <f>'[24]Div 12 Budget'!K22</f>
        <v>20316.72</v>
      </c>
      <c r="L22" s="21">
        <f>'[24]Div 12 Budget'!L22</f>
        <v>22172.290000000005</v>
      </c>
      <c r="M22" s="21">
        <f>'[24]Div 12 Budget'!M22</f>
        <v>21250.059999999998</v>
      </c>
      <c r="N22" s="22"/>
      <c r="O22" s="22"/>
      <c r="P22" s="22"/>
      <c r="Q22" s="22"/>
      <c r="R22" s="22"/>
    </row>
    <row r="23" spans="1:26">
      <c r="A23" s="9" t="s">
        <v>23</v>
      </c>
      <c r="B23" s="21">
        <f>'[24]Div 12 Budget'!B23</f>
        <v>970284.76000000013</v>
      </c>
      <c r="C23" s="21">
        <f>'[24]Div 12 Budget'!C23</f>
        <v>927668</v>
      </c>
      <c r="D23" s="21">
        <f>'[24]Div 12 Budget'!D23</f>
        <v>1012901.4800000001</v>
      </c>
      <c r="E23" s="21">
        <f>'[24]Div 12 Budget'!E23</f>
        <v>927668</v>
      </c>
      <c r="F23" s="21">
        <f>'[24]Div 12 Budget'!F23</f>
        <v>927668</v>
      </c>
      <c r="G23" s="21">
        <f>'[24]Div 12 Budget'!G23</f>
        <v>1012901.4800000001</v>
      </c>
      <c r="H23" s="21">
        <f>'[24]Div 12 Budget'!H23</f>
        <v>927668</v>
      </c>
      <c r="I23" s="21">
        <f>'[24]Div 12 Budget'!I23</f>
        <v>970284.76000000013</v>
      </c>
      <c r="J23" s="21">
        <f>'[24]Div 12 Budget'!J23</f>
        <v>969798.52</v>
      </c>
      <c r="K23" s="21">
        <f>'[24]Div 12 Budget'!K23</f>
        <v>927668</v>
      </c>
      <c r="L23" s="21">
        <f>'[24]Div 12 Budget'!L23</f>
        <v>1012393.14</v>
      </c>
      <c r="M23" s="21">
        <f>'[24]Div 12 Budget'!M23</f>
        <v>970284.76</v>
      </c>
      <c r="N23" s="22"/>
      <c r="O23" s="22">
        <f t="shared" ref="O23:Z23" si="1">B23-SUM(B15:B22)</f>
        <v>0</v>
      </c>
      <c r="P23" s="22">
        <f t="shared" si="1"/>
        <v>0</v>
      </c>
      <c r="Q23" s="22">
        <f t="shared" si="1"/>
        <v>0</v>
      </c>
      <c r="R23" s="22">
        <f t="shared" si="1"/>
        <v>0</v>
      </c>
      <c r="S23" s="22">
        <f t="shared" si="1"/>
        <v>0</v>
      </c>
      <c r="T23" s="22">
        <f t="shared" si="1"/>
        <v>0</v>
      </c>
      <c r="U23" s="22">
        <f t="shared" si="1"/>
        <v>0</v>
      </c>
      <c r="V23" s="22">
        <f t="shared" si="1"/>
        <v>0</v>
      </c>
      <c r="W23" s="22">
        <f t="shared" si="1"/>
        <v>0</v>
      </c>
      <c r="X23" s="22">
        <f t="shared" si="1"/>
        <v>0</v>
      </c>
      <c r="Y23" s="22">
        <f t="shared" si="1"/>
        <v>0</v>
      </c>
      <c r="Z23" s="22">
        <f t="shared" si="1"/>
        <v>0</v>
      </c>
    </row>
    <row r="24" spans="1:26">
      <c r="A24" s="5"/>
      <c r="B24" s="21">
        <f>'[24]Div 12 Budget'!B24</f>
        <v>0</v>
      </c>
      <c r="C24" s="21">
        <f>'[24]Div 12 Budget'!C24</f>
        <v>0</v>
      </c>
      <c r="D24" s="21">
        <f>'[24]Div 12 Budget'!D24</f>
        <v>0</v>
      </c>
      <c r="E24" s="21">
        <f>'[24]Div 12 Budget'!E24</f>
        <v>0</v>
      </c>
      <c r="F24" s="21">
        <f>'[24]Div 12 Budget'!F24</f>
        <v>0</v>
      </c>
      <c r="G24" s="21">
        <f>'[24]Div 12 Budget'!G24</f>
        <v>0</v>
      </c>
      <c r="H24" s="21">
        <f>'[24]Div 12 Budget'!H24</f>
        <v>0</v>
      </c>
      <c r="I24" s="21">
        <f>'[24]Div 12 Budget'!I24</f>
        <v>0</v>
      </c>
      <c r="J24" s="21">
        <f>'[24]Div 12 Budget'!J24</f>
        <v>0</v>
      </c>
      <c r="K24" s="21">
        <f>'[24]Div 12 Budget'!K24</f>
        <v>0</v>
      </c>
      <c r="L24" s="21">
        <f>'[24]Div 12 Budget'!L24</f>
        <v>0</v>
      </c>
      <c r="M24" s="21">
        <f>'[24]Div 12 Budget'!M24</f>
        <v>0</v>
      </c>
      <c r="N24" s="22"/>
      <c r="O24" s="22"/>
      <c r="P24" s="22"/>
      <c r="Q24" s="22"/>
      <c r="R24" s="22"/>
    </row>
    <row r="25" spans="1:26">
      <c r="A25" s="5" t="s">
        <v>493</v>
      </c>
      <c r="B25" s="21">
        <f>'[24]Div 12 Budget'!B25</f>
        <v>6776</v>
      </c>
      <c r="C25" s="21">
        <f>'[24]Div 12 Budget'!C25</f>
        <v>4457</v>
      </c>
      <c r="D25" s="21">
        <f>'[24]Div 12 Budget'!D25</f>
        <v>8958</v>
      </c>
      <c r="E25" s="21">
        <f>'[24]Div 12 Budget'!E25</f>
        <v>1457</v>
      </c>
      <c r="F25" s="21">
        <f>'[24]Div 12 Budget'!F25</f>
        <v>1905</v>
      </c>
      <c r="G25" s="21">
        <f>'[24]Div 12 Budget'!G25</f>
        <v>1628</v>
      </c>
      <c r="H25" s="21">
        <f>'[24]Div 12 Budget'!H25</f>
        <v>3474</v>
      </c>
      <c r="I25" s="21">
        <f>'[24]Div 12 Budget'!I25</f>
        <v>2803</v>
      </c>
      <c r="J25" s="21">
        <f>'[24]Div 12 Budget'!J25</f>
        <v>5558</v>
      </c>
      <c r="K25" s="21">
        <f>'[24]Div 12 Budget'!K25</f>
        <v>5181</v>
      </c>
      <c r="L25" s="21">
        <f>'[24]Div 12 Budget'!L25</f>
        <v>426</v>
      </c>
      <c r="M25" s="21">
        <f>'[24]Div 12 Budget'!M25</f>
        <v>5409</v>
      </c>
      <c r="N25" s="22"/>
      <c r="O25" s="22"/>
      <c r="P25" s="22"/>
      <c r="Q25" s="22"/>
      <c r="R25" s="22"/>
    </row>
    <row r="26" spans="1:26">
      <c r="A26" s="5" t="s">
        <v>497</v>
      </c>
      <c r="B26" s="21" t="str">
        <f>'[24]Div 12 Budget'!B26</f>
        <v>0</v>
      </c>
      <c r="C26" s="21" t="str">
        <f>'[24]Div 12 Budget'!C26</f>
        <v>0</v>
      </c>
      <c r="D26" s="21" t="str">
        <f>'[24]Div 12 Budget'!D26</f>
        <v>0</v>
      </c>
      <c r="E26" s="21" t="str">
        <f>'[24]Div 12 Budget'!E26</f>
        <v>0</v>
      </c>
      <c r="F26" s="21" t="str">
        <f>'[24]Div 12 Budget'!F26</f>
        <v>0</v>
      </c>
      <c r="G26" s="21" t="str">
        <f>'[24]Div 12 Budget'!G26</f>
        <v>0</v>
      </c>
      <c r="H26" s="21" t="str">
        <f>'[24]Div 12 Budget'!H26</f>
        <v>0</v>
      </c>
      <c r="I26" s="21" t="str">
        <f>'[24]Div 12 Budget'!I26</f>
        <v>0</v>
      </c>
      <c r="J26" s="21" t="str">
        <f>'[24]Div 12 Budget'!J26</f>
        <v>0</v>
      </c>
      <c r="K26" s="21" t="str">
        <f>'[24]Div 12 Budget'!K26</f>
        <v>0</v>
      </c>
      <c r="L26" s="21" t="str">
        <f>'[24]Div 12 Budget'!L26</f>
        <v>0</v>
      </c>
      <c r="M26" s="21" t="str">
        <f>'[24]Div 12 Budget'!M26</f>
        <v>0</v>
      </c>
      <c r="N26" s="22"/>
      <c r="O26" s="22"/>
      <c r="P26" s="22"/>
      <c r="Q26" s="22"/>
      <c r="R26" s="22"/>
    </row>
    <row r="27" spans="1:26">
      <c r="A27" s="5" t="s">
        <v>498</v>
      </c>
      <c r="B27" s="21">
        <f>'[24]Div 12 Budget'!B27</f>
        <v>14999.029999999999</v>
      </c>
      <c r="C27" s="21">
        <f>'[24]Div 12 Budget'!C27</f>
        <v>14515.17</v>
      </c>
      <c r="D27" s="21">
        <f>'[24]Div 12 Budget'!D27</f>
        <v>14999.05</v>
      </c>
      <c r="E27" s="21">
        <f>'[24]Div 12 Budget'!E27</f>
        <v>14999.05</v>
      </c>
      <c r="F27" s="21">
        <f>'[24]Div 12 Budget'!F27</f>
        <v>13547.49</v>
      </c>
      <c r="G27" s="21">
        <f>'[24]Div 12 Budget'!G27</f>
        <v>14998.999999999998</v>
      </c>
      <c r="H27" s="21">
        <f>'[24]Div 12 Budget'!H27</f>
        <v>14515.210000000001</v>
      </c>
      <c r="I27" s="21">
        <f>'[24]Div 12 Budget'!I27</f>
        <v>52021.03</v>
      </c>
      <c r="J27" s="21">
        <f>'[24]Div 12 Budget'!J27</f>
        <v>19048.510000000002</v>
      </c>
      <c r="K27" s="21">
        <f>'[24]Div 12 Budget'!K27</f>
        <v>64772.72</v>
      </c>
      <c r="L27" s="21" t="str">
        <f>'[24]Div 12 Budget'!L27</f>
        <v>0</v>
      </c>
      <c r="M27" s="21" t="str">
        <f>'[24]Div 12 Budget'!M27</f>
        <v>0</v>
      </c>
      <c r="N27" s="22"/>
      <c r="O27" s="22"/>
      <c r="P27" s="22"/>
      <c r="Q27" s="22"/>
      <c r="R27" s="22"/>
    </row>
    <row r="28" spans="1:26">
      <c r="A28" s="5" t="s">
        <v>499</v>
      </c>
      <c r="B28" s="21">
        <f>'[24]Div 12 Budget'!B28</f>
        <v>12402.250000000002</v>
      </c>
      <c r="C28" s="21">
        <f>'[24]Div 12 Budget'!C28</f>
        <v>12002.16</v>
      </c>
      <c r="D28" s="21">
        <f>'[24]Div 12 Budget'!D28</f>
        <v>12402.18</v>
      </c>
      <c r="E28" s="21">
        <f>'[24]Div 12 Budget'!E28</f>
        <v>12402.25</v>
      </c>
      <c r="F28" s="21">
        <f>'[24]Div 12 Budget'!F28</f>
        <v>11202.029999999999</v>
      </c>
      <c r="G28" s="21">
        <f>'[24]Div 12 Budget'!G28</f>
        <v>12402.22</v>
      </c>
      <c r="H28" s="21">
        <f>'[24]Div 12 Budget'!H28</f>
        <v>15125.600000000002</v>
      </c>
      <c r="I28" s="21">
        <f>'[24]Div 12 Budget'!I28</f>
        <v>44445.93</v>
      </c>
      <c r="J28" s="21">
        <f>'[24]Div 12 Budget'!J28</f>
        <v>11467.109999999999</v>
      </c>
      <c r="K28" s="21">
        <f>'[24]Div 12 Budget'!K28</f>
        <v>35165.949999999997</v>
      </c>
      <c r="L28" s="21" t="str">
        <f>'[24]Div 12 Budget'!L28</f>
        <v>0</v>
      </c>
      <c r="M28" s="21" t="str">
        <f>'[24]Div 12 Budget'!M28</f>
        <v>0</v>
      </c>
      <c r="N28" s="22"/>
      <c r="O28" s="22"/>
      <c r="P28" s="22"/>
      <c r="Q28" s="22"/>
      <c r="R28" s="22"/>
    </row>
    <row r="29" spans="1:26">
      <c r="A29" s="5" t="s">
        <v>500</v>
      </c>
      <c r="B29" s="21">
        <f>'[24]Div 12 Budget'!B29</f>
        <v>1254.1199999999999</v>
      </c>
      <c r="C29" s="21">
        <f>'[24]Div 12 Budget'!C29</f>
        <v>24881.93</v>
      </c>
      <c r="D29" s="21">
        <f>'[24]Div 12 Budget'!D29</f>
        <v>1176.05</v>
      </c>
      <c r="E29" s="21">
        <f>'[24]Div 12 Budget'!E29</f>
        <v>1176.04</v>
      </c>
      <c r="F29" s="21">
        <f>'[24]Div 12 Budget'!F29</f>
        <v>1062.22</v>
      </c>
      <c r="G29" s="21">
        <f>'[24]Div 12 Budget'!G29</f>
        <v>1176.03</v>
      </c>
      <c r="H29" s="21">
        <f>'[24]Div 12 Budget'!H29</f>
        <v>1138.1300000000001</v>
      </c>
      <c r="I29" s="21">
        <f>'[24]Div 12 Budget'!I29</f>
        <v>1176.03</v>
      </c>
      <c r="J29" s="21">
        <f>'[24]Div 12 Budget'!J29</f>
        <v>1138.0899999999999</v>
      </c>
      <c r="K29" s="21">
        <f>'[24]Div 12 Budget'!K29</f>
        <v>3490.21</v>
      </c>
      <c r="L29" s="21" t="str">
        <f>'[24]Div 12 Budget'!L29</f>
        <v>0</v>
      </c>
      <c r="M29" s="21" t="str">
        <f>'[24]Div 12 Budget'!M29</f>
        <v>0</v>
      </c>
      <c r="N29" s="22"/>
      <c r="O29" s="22"/>
      <c r="P29" s="22"/>
      <c r="Q29" s="22"/>
      <c r="R29" s="22"/>
    </row>
    <row r="30" spans="1:26">
      <c r="A30" s="5" t="s">
        <v>506</v>
      </c>
      <c r="B30" s="21">
        <f>'[24]Div 12 Budget'!B30</f>
        <v>13801</v>
      </c>
      <c r="C30" s="21">
        <f>'[24]Div 12 Budget'!C30</f>
        <v>8153</v>
      </c>
      <c r="D30" s="21">
        <f>'[24]Div 12 Budget'!D30</f>
        <v>8253</v>
      </c>
      <c r="E30" s="21">
        <f>'[24]Div 12 Budget'!E30</f>
        <v>9216</v>
      </c>
      <c r="F30" s="21">
        <f>'[24]Div 12 Budget'!F30</f>
        <v>8103</v>
      </c>
      <c r="G30" s="21">
        <f>'[24]Div 12 Budget'!G30</f>
        <v>8203</v>
      </c>
      <c r="H30" s="21">
        <f>'[24]Div 12 Budget'!H30</f>
        <v>8716</v>
      </c>
      <c r="I30" s="21">
        <f>'[24]Div 12 Budget'!I30</f>
        <v>8103</v>
      </c>
      <c r="J30" s="21">
        <f>'[24]Div 12 Budget'!J30</f>
        <v>8203</v>
      </c>
      <c r="K30" s="21">
        <f>'[24]Div 12 Budget'!K30</f>
        <v>35216</v>
      </c>
      <c r="L30" s="21">
        <f>'[24]Div 12 Budget'!L30</f>
        <v>8103</v>
      </c>
      <c r="M30" s="21">
        <f>'[24]Div 12 Budget'!M30</f>
        <v>8203</v>
      </c>
      <c r="N30" s="22"/>
      <c r="O30" s="22"/>
      <c r="P30" s="22"/>
      <c r="Q30" s="22"/>
      <c r="R30" s="22"/>
    </row>
    <row r="31" spans="1:26">
      <c r="A31" s="9" t="s">
        <v>29</v>
      </c>
      <c r="B31" s="21">
        <f>'[24]Div 12 Budget'!B31</f>
        <v>49232.4</v>
      </c>
      <c r="C31" s="21">
        <f>'[24]Div 12 Budget'!C31</f>
        <v>64009.259999999995</v>
      </c>
      <c r="D31" s="21">
        <f>'[24]Div 12 Budget'!D31</f>
        <v>45788.28</v>
      </c>
      <c r="E31" s="21">
        <f>'[24]Div 12 Budget'!E31</f>
        <v>39250.339999999997</v>
      </c>
      <c r="F31" s="21">
        <f>'[24]Div 12 Budget'!F31</f>
        <v>35819.740000000005</v>
      </c>
      <c r="G31" s="21">
        <f>'[24]Div 12 Budget'!G31</f>
        <v>38408.25</v>
      </c>
      <c r="H31" s="21">
        <f>'[24]Div 12 Budget'!H31</f>
        <v>42968.939999999995</v>
      </c>
      <c r="I31" s="21">
        <f>'[24]Div 12 Budget'!I31</f>
        <v>108548.98999999999</v>
      </c>
      <c r="J31" s="21">
        <f>'[24]Div 12 Budget'!J31</f>
        <v>45414.71</v>
      </c>
      <c r="K31" s="21">
        <f>'[24]Div 12 Budget'!K31</f>
        <v>143825.88</v>
      </c>
      <c r="L31" s="21">
        <f>'[24]Div 12 Budget'!L31</f>
        <v>8529</v>
      </c>
      <c r="M31" s="21">
        <f>'[24]Div 12 Budget'!M31</f>
        <v>13612</v>
      </c>
      <c r="N31" s="22"/>
      <c r="O31" s="22">
        <f t="shared" ref="O31:Z31" si="2">B31-SUM(B25:B30)</f>
        <v>0</v>
      </c>
      <c r="P31" s="22">
        <f t="shared" si="2"/>
        <v>0</v>
      </c>
      <c r="Q31" s="22">
        <f t="shared" si="2"/>
        <v>0</v>
      </c>
      <c r="R31" s="22">
        <f t="shared" si="2"/>
        <v>0</v>
      </c>
      <c r="S31" s="22">
        <f t="shared" si="2"/>
        <v>0</v>
      </c>
      <c r="T31" s="22">
        <f t="shared" si="2"/>
        <v>0</v>
      </c>
      <c r="U31" s="22">
        <f t="shared" si="2"/>
        <v>0</v>
      </c>
      <c r="V31" s="22">
        <f t="shared" si="2"/>
        <v>0</v>
      </c>
      <c r="W31" s="22">
        <f t="shared" si="2"/>
        <v>0</v>
      </c>
      <c r="X31" s="22">
        <f t="shared" si="2"/>
        <v>0</v>
      </c>
      <c r="Y31" s="22">
        <f t="shared" si="2"/>
        <v>0</v>
      </c>
      <c r="Z31" s="22">
        <f t="shared" si="2"/>
        <v>0</v>
      </c>
    </row>
    <row r="32" spans="1:26">
      <c r="A32" s="5"/>
      <c r="B32" s="21">
        <f>'[24]Div 12 Budget'!B32</f>
        <v>0</v>
      </c>
      <c r="C32" s="21">
        <f>'[24]Div 12 Budget'!C32</f>
        <v>0</v>
      </c>
      <c r="D32" s="21">
        <f>'[24]Div 12 Budget'!D32</f>
        <v>0</v>
      </c>
      <c r="E32" s="21">
        <f>'[24]Div 12 Budget'!E32</f>
        <v>0</v>
      </c>
      <c r="F32" s="21">
        <f>'[24]Div 12 Budget'!F32</f>
        <v>0</v>
      </c>
      <c r="G32" s="21">
        <f>'[24]Div 12 Budget'!G32</f>
        <v>0</v>
      </c>
      <c r="H32" s="21">
        <f>'[24]Div 12 Budget'!H32</f>
        <v>0</v>
      </c>
      <c r="I32" s="21">
        <f>'[24]Div 12 Budget'!I32</f>
        <v>0</v>
      </c>
      <c r="J32" s="21">
        <f>'[24]Div 12 Budget'!J32</f>
        <v>0</v>
      </c>
      <c r="K32" s="21">
        <f>'[24]Div 12 Budget'!K32</f>
        <v>0</v>
      </c>
      <c r="L32" s="21">
        <f>'[24]Div 12 Budget'!L32</f>
        <v>0</v>
      </c>
      <c r="M32" s="21">
        <f>'[24]Div 12 Budget'!M32</f>
        <v>0</v>
      </c>
      <c r="N32" s="22"/>
      <c r="O32" s="22"/>
      <c r="P32" s="22"/>
      <c r="Q32" s="22"/>
      <c r="R32" s="22"/>
    </row>
    <row r="33" spans="1:26">
      <c r="A33" s="5" t="s">
        <v>511</v>
      </c>
      <c r="B33" s="21">
        <f>'[24]Div 12 Budget'!B33</f>
        <v>133625.25</v>
      </c>
      <c r="C33" s="21">
        <f>'[24]Div 12 Budget'!C33</f>
        <v>133625.25</v>
      </c>
      <c r="D33" s="21">
        <f>'[24]Div 12 Budget'!D33</f>
        <v>133625.25</v>
      </c>
      <c r="E33" s="21">
        <f>'[24]Div 12 Budget'!E33</f>
        <v>133625.25</v>
      </c>
      <c r="F33" s="21">
        <f>'[24]Div 12 Budget'!F33</f>
        <v>133625.25</v>
      </c>
      <c r="G33" s="21">
        <f>'[24]Div 12 Budget'!G33</f>
        <v>133625.25</v>
      </c>
      <c r="H33" s="21">
        <f>'[24]Div 12 Budget'!H33</f>
        <v>133625.25</v>
      </c>
      <c r="I33" s="21">
        <f>'[24]Div 12 Budget'!I33</f>
        <v>133625.25</v>
      </c>
      <c r="J33" s="21">
        <f>'[24]Div 12 Budget'!J33</f>
        <v>133625.25</v>
      </c>
      <c r="K33" s="21">
        <f>'[24]Div 12 Budget'!K33</f>
        <v>133625.25</v>
      </c>
      <c r="L33" s="21">
        <f>'[24]Div 12 Budget'!L33</f>
        <v>133625.25</v>
      </c>
      <c r="M33" s="21">
        <f>'[24]Div 12 Budget'!M33</f>
        <v>133625.25</v>
      </c>
      <c r="N33" s="22"/>
      <c r="O33" s="22"/>
      <c r="P33" s="22"/>
      <c r="Q33" s="22"/>
      <c r="R33" s="22"/>
    </row>
    <row r="34" spans="1:26">
      <c r="A34" s="5" t="s">
        <v>513</v>
      </c>
      <c r="B34" s="21">
        <f>'[24]Div 12 Budget'!B34</f>
        <v>44336</v>
      </c>
      <c r="C34" s="21">
        <f>'[24]Div 12 Budget'!C34</f>
        <v>63986</v>
      </c>
      <c r="D34" s="21">
        <f>'[24]Div 12 Budget'!D34</f>
        <v>46163</v>
      </c>
      <c r="E34" s="21">
        <f>'[24]Div 12 Budget'!E34</f>
        <v>40995</v>
      </c>
      <c r="F34" s="21">
        <f>'[24]Div 12 Budget'!F34</f>
        <v>41543</v>
      </c>
      <c r="G34" s="21">
        <f>'[24]Div 12 Budget'!G34</f>
        <v>49474</v>
      </c>
      <c r="H34" s="21">
        <f>'[24]Div 12 Budget'!H34</f>
        <v>49553</v>
      </c>
      <c r="I34" s="21">
        <f>'[24]Div 12 Budget'!I34</f>
        <v>41572</v>
      </c>
      <c r="J34" s="21">
        <f>'[24]Div 12 Budget'!J34</f>
        <v>39823</v>
      </c>
      <c r="K34" s="21">
        <f>'[24]Div 12 Budget'!K34</f>
        <v>43914</v>
      </c>
      <c r="L34" s="21">
        <f>'[24]Div 12 Budget'!L34</f>
        <v>46772</v>
      </c>
      <c r="M34" s="21">
        <f>'[24]Div 12 Budget'!M34</f>
        <v>44910</v>
      </c>
      <c r="N34" s="22"/>
      <c r="O34" s="22"/>
      <c r="P34" s="22"/>
      <c r="Q34" s="22"/>
      <c r="R34" s="22"/>
    </row>
    <row r="35" spans="1:26">
      <c r="A35" s="5" t="s">
        <v>515</v>
      </c>
      <c r="B35" s="21">
        <f>'[24]Div 12 Budget'!B35</f>
        <v>23384</v>
      </c>
      <c r="C35" s="21">
        <f>'[24]Div 12 Budget'!C35</f>
        <v>22484</v>
      </c>
      <c r="D35" s="21">
        <f>'[24]Div 12 Budget'!D35</f>
        <v>20384</v>
      </c>
      <c r="E35" s="21">
        <f>'[24]Div 12 Budget'!E35</f>
        <v>19484</v>
      </c>
      <c r="F35" s="21">
        <f>'[24]Div 12 Budget'!F35</f>
        <v>19084</v>
      </c>
      <c r="G35" s="21">
        <f>'[24]Div 12 Budget'!G35</f>
        <v>19584</v>
      </c>
      <c r="H35" s="21">
        <f>'[24]Div 12 Budget'!H35</f>
        <v>18984</v>
      </c>
      <c r="I35" s="21">
        <f>'[24]Div 12 Budget'!I35</f>
        <v>18984</v>
      </c>
      <c r="J35" s="21">
        <f>'[24]Div 12 Budget'!J35</f>
        <v>20984</v>
      </c>
      <c r="K35" s="21">
        <f>'[24]Div 12 Budget'!K35</f>
        <v>22584</v>
      </c>
      <c r="L35" s="21">
        <f>'[24]Div 12 Budget'!L35</f>
        <v>22984</v>
      </c>
      <c r="M35" s="21">
        <f>'[24]Div 12 Budget'!M35</f>
        <v>22884</v>
      </c>
      <c r="N35" s="22"/>
      <c r="O35" s="22"/>
      <c r="P35" s="22"/>
      <c r="Q35" s="22"/>
      <c r="R35" s="22"/>
    </row>
    <row r="36" spans="1:26">
      <c r="A36" s="9" t="s">
        <v>31</v>
      </c>
      <c r="B36" s="21">
        <f>'[24]Div 12 Budget'!B36</f>
        <v>201345.25</v>
      </c>
      <c r="C36" s="21">
        <f>'[24]Div 12 Budget'!C36</f>
        <v>220095.25</v>
      </c>
      <c r="D36" s="21">
        <f>'[24]Div 12 Budget'!D36</f>
        <v>200172.25</v>
      </c>
      <c r="E36" s="21">
        <f>'[24]Div 12 Budget'!E36</f>
        <v>194104.25</v>
      </c>
      <c r="F36" s="21">
        <f>'[24]Div 12 Budget'!F36</f>
        <v>194252.25</v>
      </c>
      <c r="G36" s="21">
        <f>'[24]Div 12 Budget'!G36</f>
        <v>202683.25</v>
      </c>
      <c r="H36" s="21">
        <f>'[24]Div 12 Budget'!H36</f>
        <v>202162.25</v>
      </c>
      <c r="I36" s="21">
        <f>'[24]Div 12 Budget'!I36</f>
        <v>194181.25</v>
      </c>
      <c r="J36" s="21">
        <f>'[24]Div 12 Budget'!J36</f>
        <v>194432.25</v>
      </c>
      <c r="K36" s="21">
        <f>'[24]Div 12 Budget'!K36</f>
        <v>200123.25</v>
      </c>
      <c r="L36" s="21">
        <f>'[24]Div 12 Budget'!L36</f>
        <v>203381.25</v>
      </c>
      <c r="M36" s="21">
        <f>'[24]Div 12 Budget'!M36</f>
        <v>201419.25</v>
      </c>
      <c r="N36" s="22"/>
      <c r="O36" s="22">
        <f t="shared" ref="O36:Z36" si="3">B36-SUM(B33:B35)</f>
        <v>0</v>
      </c>
      <c r="P36" s="22">
        <f t="shared" si="3"/>
        <v>0</v>
      </c>
      <c r="Q36" s="22">
        <f t="shared" si="3"/>
        <v>0</v>
      </c>
      <c r="R36" s="22">
        <f t="shared" si="3"/>
        <v>0</v>
      </c>
      <c r="S36" s="22">
        <f t="shared" si="3"/>
        <v>0</v>
      </c>
      <c r="T36" s="22">
        <f t="shared" si="3"/>
        <v>0</v>
      </c>
      <c r="U36" s="22">
        <f t="shared" si="3"/>
        <v>0</v>
      </c>
      <c r="V36" s="22">
        <f t="shared" si="3"/>
        <v>0</v>
      </c>
      <c r="W36" s="22">
        <f t="shared" si="3"/>
        <v>0</v>
      </c>
      <c r="X36" s="22">
        <f t="shared" si="3"/>
        <v>0</v>
      </c>
      <c r="Y36" s="22">
        <f t="shared" si="3"/>
        <v>0</v>
      </c>
      <c r="Z36" s="22">
        <f t="shared" si="3"/>
        <v>0</v>
      </c>
    </row>
    <row r="37" spans="1:26">
      <c r="A37" s="5"/>
      <c r="B37" s="21">
        <f>'[24]Div 12 Budget'!B37</f>
        <v>0</v>
      </c>
      <c r="C37" s="21">
        <f>'[24]Div 12 Budget'!C37</f>
        <v>0</v>
      </c>
      <c r="D37" s="21">
        <f>'[24]Div 12 Budget'!D37</f>
        <v>0</v>
      </c>
      <c r="E37" s="21">
        <f>'[24]Div 12 Budget'!E37</f>
        <v>0</v>
      </c>
      <c r="F37" s="21">
        <f>'[24]Div 12 Budget'!F37</f>
        <v>0</v>
      </c>
      <c r="G37" s="21">
        <f>'[24]Div 12 Budget'!G37</f>
        <v>0</v>
      </c>
      <c r="H37" s="21">
        <f>'[24]Div 12 Budget'!H37</f>
        <v>0</v>
      </c>
      <c r="I37" s="21">
        <f>'[24]Div 12 Budget'!I37</f>
        <v>0</v>
      </c>
      <c r="J37" s="21">
        <f>'[24]Div 12 Budget'!J37</f>
        <v>0</v>
      </c>
      <c r="K37" s="21">
        <f>'[24]Div 12 Budget'!K37</f>
        <v>0</v>
      </c>
      <c r="L37" s="21">
        <f>'[24]Div 12 Budget'!L37</f>
        <v>0</v>
      </c>
      <c r="M37" s="21">
        <f>'[24]Div 12 Budget'!M37</f>
        <v>0</v>
      </c>
      <c r="N37" s="22"/>
      <c r="O37" s="22"/>
      <c r="P37" s="22"/>
      <c r="Q37" s="22"/>
      <c r="R37" s="22"/>
    </row>
    <row r="38" spans="1:26">
      <c r="A38" s="5" t="s">
        <v>516</v>
      </c>
      <c r="B38" s="21">
        <f>'[24]Div 12 Budget'!B38</f>
        <v>1245</v>
      </c>
      <c r="C38" s="21">
        <f>'[24]Div 12 Budget'!C38</f>
        <v>1245</v>
      </c>
      <c r="D38" s="21">
        <f>'[24]Div 12 Budget'!D38</f>
        <v>1245</v>
      </c>
      <c r="E38" s="21">
        <f>'[24]Div 12 Budget'!E38</f>
        <v>1245</v>
      </c>
      <c r="F38" s="21">
        <f>'[24]Div 12 Budget'!F38</f>
        <v>1245</v>
      </c>
      <c r="G38" s="21">
        <f>'[24]Div 12 Budget'!G38</f>
        <v>1245</v>
      </c>
      <c r="H38" s="21">
        <f>'[24]Div 12 Budget'!H38</f>
        <v>1245</v>
      </c>
      <c r="I38" s="21">
        <f>'[24]Div 12 Budget'!I38</f>
        <v>1245</v>
      </c>
      <c r="J38" s="21">
        <f>'[24]Div 12 Budget'!J38</f>
        <v>1245</v>
      </c>
      <c r="K38" s="21">
        <f>'[24]Div 12 Budget'!K38</f>
        <v>1245</v>
      </c>
      <c r="L38" s="21">
        <f>'[24]Div 12 Budget'!L38</f>
        <v>1245</v>
      </c>
      <c r="M38" s="21">
        <f>'[24]Div 12 Budget'!M38</f>
        <v>1245</v>
      </c>
      <c r="N38" s="22"/>
      <c r="O38" s="22"/>
      <c r="P38" s="22"/>
      <c r="Q38" s="22"/>
      <c r="R38" s="22"/>
    </row>
    <row r="39" spans="1:26">
      <c r="A39" s="5" t="s">
        <v>517</v>
      </c>
      <c r="B39" s="21">
        <f>'[24]Div 12 Budget'!B39</f>
        <v>814</v>
      </c>
      <c r="C39" s="21">
        <f>'[24]Div 12 Budget'!C39</f>
        <v>814</v>
      </c>
      <c r="D39" s="21">
        <f>'[24]Div 12 Budget'!D39</f>
        <v>814</v>
      </c>
      <c r="E39" s="21">
        <f>'[24]Div 12 Budget'!E39</f>
        <v>814</v>
      </c>
      <c r="F39" s="21">
        <f>'[24]Div 12 Budget'!F39</f>
        <v>814</v>
      </c>
      <c r="G39" s="21">
        <f>'[24]Div 12 Budget'!G39</f>
        <v>814</v>
      </c>
      <c r="H39" s="21">
        <f>'[24]Div 12 Budget'!H39</f>
        <v>814</v>
      </c>
      <c r="I39" s="21">
        <f>'[24]Div 12 Budget'!I39</f>
        <v>814</v>
      </c>
      <c r="J39" s="21">
        <f>'[24]Div 12 Budget'!J39</f>
        <v>814</v>
      </c>
      <c r="K39" s="21">
        <f>'[24]Div 12 Budget'!K39</f>
        <v>814</v>
      </c>
      <c r="L39" s="21">
        <f>'[24]Div 12 Budget'!L39</f>
        <v>814</v>
      </c>
      <c r="M39" s="21">
        <f>'[24]Div 12 Budget'!M39</f>
        <v>814</v>
      </c>
      <c r="N39" s="22"/>
      <c r="O39" s="22"/>
      <c r="P39" s="22"/>
      <c r="Q39" s="22"/>
      <c r="R39" s="22"/>
    </row>
    <row r="40" spans="1:26">
      <c r="A40" s="9" t="s">
        <v>25</v>
      </c>
      <c r="B40" s="21">
        <f>'[24]Div 12 Budget'!B40</f>
        <v>2059</v>
      </c>
      <c r="C40" s="21">
        <f>'[24]Div 12 Budget'!C40</f>
        <v>2059</v>
      </c>
      <c r="D40" s="21">
        <f>'[24]Div 12 Budget'!D40</f>
        <v>2059</v>
      </c>
      <c r="E40" s="21">
        <f>'[24]Div 12 Budget'!E40</f>
        <v>2059</v>
      </c>
      <c r="F40" s="21">
        <f>'[24]Div 12 Budget'!F40</f>
        <v>2059</v>
      </c>
      <c r="G40" s="21">
        <f>'[24]Div 12 Budget'!G40</f>
        <v>2059</v>
      </c>
      <c r="H40" s="21">
        <f>'[24]Div 12 Budget'!H40</f>
        <v>2059</v>
      </c>
      <c r="I40" s="21">
        <f>'[24]Div 12 Budget'!I40</f>
        <v>2059</v>
      </c>
      <c r="J40" s="21">
        <f>'[24]Div 12 Budget'!J40</f>
        <v>2059</v>
      </c>
      <c r="K40" s="21">
        <f>'[24]Div 12 Budget'!K40</f>
        <v>2059</v>
      </c>
      <c r="L40" s="21">
        <f>'[24]Div 12 Budget'!L40</f>
        <v>2059</v>
      </c>
      <c r="M40" s="21">
        <f>'[24]Div 12 Budget'!M40</f>
        <v>2059</v>
      </c>
      <c r="N40" s="22"/>
      <c r="O40" s="22">
        <f t="shared" ref="O40:Z40" si="4">B40-SUM(B38:B39)</f>
        <v>0</v>
      </c>
      <c r="P40" s="22">
        <f t="shared" si="4"/>
        <v>0</v>
      </c>
      <c r="Q40" s="22">
        <f t="shared" si="4"/>
        <v>0</v>
      </c>
      <c r="R40" s="22">
        <f t="shared" si="4"/>
        <v>0</v>
      </c>
      <c r="S40" s="22">
        <f t="shared" si="4"/>
        <v>0</v>
      </c>
      <c r="T40" s="22">
        <f t="shared" si="4"/>
        <v>0</v>
      </c>
      <c r="U40" s="22">
        <f t="shared" si="4"/>
        <v>0</v>
      </c>
      <c r="V40" s="22">
        <f t="shared" si="4"/>
        <v>0</v>
      </c>
      <c r="W40" s="22">
        <f t="shared" si="4"/>
        <v>0</v>
      </c>
      <c r="X40" s="22">
        <f t="shared" si="4"/>
        <v>0</v>
      </c>
      <c r="Y40" s="22">
        <f t="shared" si="4"/>
        <v>0</v>
      </c>
      <c r="Z40" s="22">
        <f t="shared" si="4"/>
        <v>0</v>
      </c>
    </row>
    <row r="41" spans="1:26">
      <c r="A41" s="5"/>
      <c r="B41" s="21">
        <f>'[24]Div 12 Budget'!B41</f>
        <v>0</v>
      </c>
      <c r="C41" s="21">
        <f>'[24]Div 12 Budget'!C41</f>
        <v>0</v>
      </c>
      <c r="D41" s="21">
        <f>'[24]Div 12 Budget'!D41</f>
        <v>0</v>
      </c>
      <c r="E41" s="21">
        <f>'[24]Div 12 Budget'!E41</f>
        <v>0</v>
      </c>
      <c r="F41" s="21">
        <f>'[24]Div 12 Budget'!F41</f>
        <v>0</v>
      </c>
      <c r="G41" s="21">
        <f>'[24]Div 12 Budget'!G41</f>
        <v>0</v>
      </c>
      <c r="H41" s="21">
        <f>'[24]Div 12 Budget'!H41</f>
        <v>0</v>
      </c>
      <c r="I41" s="21">
        <f>'[24]Div 12 Budget'!I41</f>
        <v>0</v>
      </c>
      <c r="J41" s="21">
        <f>'[24]Div 12 Budget'!J41</f>
        <v>0</v>
      </c>
      <c r="K41" s="21">
        <f>'[24]Div 12 Budget'!K41</f>
        <v>0</v>
      </c>
      <c r="L41" s="21">
        <f>'[24]Div 12 Budget'!L41</f>
        <v>0</v>
      </c>
      <c r="M41" s="21">
        <f>'[24]Div 12 Budget'!M41</f>
        <v>0</v>
      </c>
      <c r="N41" s="22"/>
    </row>
    <row r="42" spans="1:26">
      <c r="A42" s="5" t="s">
        <v>521</v>
      </c>
      <c r="B42" s="21">
        <f>'[24]Div 12 Budget'!B42</f>
        <v>7064</v>
      </c>
      <c r="C42" s="21">
        <f>'[24]Div 12 Budget'!C42</f>
        <v>6389</v>
      </c>
      <c r="D42" s="21">
        <f>'[24]Div 12 Budget'!D42</f>
        <v>6889</v>
      </c>
      <c r="E42" s="21">
        <f>'[24]Div 12 Budget'!E42</f>
        <v>6389</v>
      </c>
      <c r="F42" s="21">
        <f>'[24]Div 12 Budget'!F42</f>
        <v>6389</v>
      </c>
      <c r="G42" s="21">
        <f>'[24]Div 12 Budget'!G42</f>
        <v>6389</v>
      </c>
      <c r="H42" s="21">
        <f>'[24]Div 12 Budget'!H42</f>
        <v>6389</v>
      </c>
      <c r="I42" s="21">
        <f>'[24]Div 12 Budget'!I42</f>
        <v>6389</v>
      </c>
      <c r="J42" s="21">
        <f>'[24]Div 12 Budget'!J42</f>
        <v>6389</v>
      </c>
      <c r="K42" s="21">
        <f>'[24]Div 12 Budget'!K42</f>
        <v>6389</v>
      </c>
      <c r="L42" s="21">
        <f>'[24]Div 12 Budget'!L42</f>
        <v>6389</v>
      </c>
      <c r="M42" s="21">
        <f>'[24]Div 12 Budget'!M42</f>
        <v>6389</v>
      </c>
      <c r="N42" s="22"/>
    </row>
    <row r="43" spans="1:26">
      <c r="A43" s="9" t="s">
        <v>24</v>
      </c>
      <c r="B43" s="21">
        <f>'[24]Div 12 Budget'!B43</f>
        <v>7064</v>
      </c>
      <c r="C43" s="21">
        <f>'[24]Div 12 Budget'!C43</f>
        <v>6389</v>
      </c>
      <c r="D43" s="21">
        <f>'[24]Div 12 Budget'!D43</f>
        <v>6889</v>
      </c>
      <c r="E43" s="21">
        <f>'[24]Div 12 Budget'!E43</f>
        <v>6389</v>
      </c>
      <c r="F43" s="21">
        <f>'[24]Div 12 Budget'!F43</f>
        <v>6389</v>
      </c>
      <c r="G43" s="21">
        <f>'[24]Div 12 Budget'!G43</f>
        <v>6389</v>
      </c>
      <c r="H43" s="21">
        <f>'[24]Div 12 Budget'!H43</f>
        <v>6389</v>
      </c>
      <c r="I43" s="21">
        <f>'[24]Div 12 Budget'!I43</f>
        <v>6389</v>
      </c>
      <c r="J43" s="21">
        <f>'[24]Div 12 Budget'!J43</f>
        <v>6389</v>
      </c>
      <c r="K43" s="21">
        <f>'[24]Div 12 Budget'!K43</f>
        <v>6389</v>
      </c>
      <c r="L43" s="21">
        <f>'[24]Div 12 Budget'!L43</f>
        <v>6389</v>
      </c>
      <c r="M43" s="21">
        <f>'[24]Div 12 Budget'!M43</f>
        <v>6389</v>
      </c>
      <c r="N43" s="22"/>
      <c r="O43" s="22">
        <f t="shared" ref="O43:Z43" si="5">B43-SUM(B42)</f>
        <v>0</v>
      </c>
      <c r="P43" s="22">
        <f t="shared" si="5"/>
        <v>0</v>
      </c>
      <c r="Q43" s="22">
        <f t="shared" si="5"/>
        <v>0</v>
      </c>
      <c r="R43" s="22">
        <f t="shared" si="5"/>
        <v>0</v>
      </c>
      <c r="S43" s="22">
        <f t="shared" si="5"/>
        <v>0</v>
      </c>
      <c r="T43" s="22">
        <f t="shared" si="5"/>
        <v>0</v>
      </c>
      <c r="U43" s="22">
        <f t="shared" si="5"/>
        <v>0</v>
      </c>
      <c r="V43" s="22">
        <f t="shared" si="5"/>
        <v>0</v>
      </c>
      <c r="W43" s="22">
        <f t="shared" si="5"/>
        <v>0</v>
      </c>
      <c r="X43" s="22">
        <f t="shared" si="5"/>
        <v>0</v>
      </c>
      <c r="Y43" s="22">
        <f t="shared" si="5"/>
        <v>0</v>
      </c>
      <c r="Z43" s="22">
        <f t="shared" si="5"/>
        <v>0</v>
      </c>
    </row>
    <row r="44" spans="1:26">
      <c r="A44" s="5"/>
      <c r="B44" s="21">
        <f>'[24]Div 12 Budget'!B44</f>
        <v>0</v>
      </c>
      <c r="C44" s="21">
        <f>'[24]Div 12 Budget'!C44</f>
        <v>0</v>
      </c>
      <c r="D44" s="21">
        <f>'[24]Div 12 Budget'!D44</f>
        <v>0</v>
      </c>
      <c r="E44" s="21">
        <f>'[24]Div 12 Budget'!E44</f>
        <v>0</v>
      </c>
      <c r="F44" s="21">
        <f>'[24]Div 12 Budget'!F44</f>
        <v>0</v>
      </c>
      <c r="G44" s="21">
        <f>'[24]Div 12 Budget'!G44</f>
        <v>0</v>
      </c>
      <c r="H44" s="21">
        <f>'[24]Div 12 Budget'!H44</f>
        <v>0</v>
      </c>
      <c r="I44" s="21">
        <f>'[24]Div 12 Budget'!I44</f>
        <v>0</v>
      </c>
      <c r="J44" s="21">
        <f>'[24]Div 12 Budget'!J44</f>
        <v>0</v>
      </c>
      <c r="K44" s="21">
        <f>'[24]Div 12 Budget'!K44</f>
        <v>0</v>
      </c>
      <c r="L44" s="21">
        <f>'[24]Div 12 Budget'!L44</f>
        <v>0</v>
      </c>
      <c r="M44" s="21">
        <f>'[24]Div 12 Budget'!M44</f>
        <v>0</v>
      </c>
      <c r="N44" s="22"/>
    </row>
    <row r="45" spans="1:26">
      <c r="A45" s="5" t="s">
        <v>523</v>
      </c>
      <c r="B45" s="21">
        <f>'[24]Div 12 Budget'!B45</f>
        <v>1190</v>
      </c>
      <c r="C45" s="21">
        <f>'[24]Div 12 Budget'!C45</f>
        <v>300</v>
      </c>
      <c r="D45" s="21">
        <f>'[24]Div 12 Budget'!D45</f>
        <v>4000</v>
      </c>
      <c r="E45" s="21">
        <f>'[24]Div 12 Budget'!E45</f>
        <v>3950</v>
      </c>
      <c r="F45" s="21">
        <f>'[24]Div 12 Budget'!F45</f>
        <v>0</v>
      </c>
      <c r="G45" s="21">
        <f>'[24]Div 12 Budget'!G45</f>
        <v>0</v>
      </c>
      <c r="H45" s="21">
        <f>'[24]Div 12 Budget'!H45</f>
        <v>0</v>
      </c>
      <c r="I45" s="21">
        <f>'[24]Div 12 Budget'!I45</f>
        <v>0</v>
      </c>
      <c r="J45" s="21">
        <f>'[24]Div 12 Budget'!J45</f>
        <v>0</v>
      </c>
      <c r="K45" s="21">
        <f>'[24]Div 12 Budget'!K45</f>
        <v>0</v>
      </c>
      <c r="L45" s="21">
        <f>'[24]Div 12 Budget'!L45</f>
        <v>1400</v>
      </c>
      <c r="M45" s="21">
        <f>'[24]Div 12 Budget'!M45</f>
        <v>0</v>
      </c>
      <c r="N45" s="22"/>
    </row>
    <row r="46" spans="1:26">
      <c r="A46" s="5" t="s">
        <v>525</v>
      </c>
      <c r="B46" s="21">
        <f>'[24]Div 12 Budget'!B46</f>
        <v>4610</v>
      </c>
      <c r="C46" s="21">
        <f>'[24]Div 12 Budget'!C46</f>
        <v>1010</v>
      </c>
      <c r="D46" s="21">
        <f>'[24]Div 12 Budget'!D46</f>
        <v>1110</v>
      </c>
      <c r="E46" s="21">
        <f>'[24]Div 12 Budget'!E46</f>
        <v>1510</v>
      </c>
      <c r="F46" s="21">
        <f>'[24]Div 12 Budget'!F46</f>
        <v>1010</v>
      </c>
      <c r="G46" s="21">
        <f>'[24]Div 12 Budget'!G46</f>
        <v>1110</v>
      </c>
      <c r="H46" s="21">
        <f>'[24]Div 12 Budget'!H46</f>
        <v>5210</v>
      </c>
      <c r="I46" s="21">
        <f>'[24]Div 12 Budget'!I46</f>
        <v>5630</v>
      </c>
      <c r="J46" s="21">
        <f>'[24]Div 12 Budget'!J46</f>
        <v>1110</v>
      </c>
      <c r="K46" s="21">
        <f>'[24]Div 12 Budget'!K46</f>
        <v>1010</v>
      </c>
      <c r="L46" s="21">
        <f>'[24]Div 12 Budget'!L46</f>
        <v>1010</v>
      </c>
      <c r="M46" s="21">
        <f>'[24]Div 12 Budget'!M46</f>
        <v>1110</v>
      </c>
    </row>
    <row r="47" spans="1:26">
      <c r="A47" s="9" t="s">
        <v>30</v>
      </c>
      <c r="B47" s="21">
        <f>'[24]Div 12 Budget'!B47</f>
        <v>5800</v>
      </c>
      <c r="C47" s="21">
        <f>'[24]Div 12 Budget'!C47</f>
        <v>1310</v>
      </c>
      <c r="D47" s="21">
        <f>'[24]Div 12 Budget'!D47</f>
        <v>5110</v>
      </c>
      <c r="E47" s="21">
        <f>'[24]Div 12 Budget'!E47</f>
        <v>5460</v>
      </c>
      <c r="F47" s="21">
        <f>'[24]Div 12 Budget'!F47</f>
        <v>1010</v>
      </c>
      <c r="G47" s="21">
        <f>'[24]Div 12 Budget'!G47</f>
        <v>1110</v>
      </c>
      <c r="H47" s="21">
        <f>'[24]Div 12 Budget'!H47</f>
        <v>5210</v>
      </c>
      <c r="I47" s="21">
        <f>'[24]Div 12 Budget'!I47</f>
        <v>5630</v>
      </c>
      <c r="J47" s="21">
        <f>'[24]Div 12 Budget'!J47</f>
        <v>1110</v>
      </c>
      <c r="K47" s="21">
        <f>'[24]Div 12 Budget'!K47</f>
        <v>1010</v>
      </c>
      <c r="L47" s="21">
        <f>'[24]Div 12 Budget'!L47</f>
        <v>2410</v>
      </c>
      <c r="M47" s="21">
        <f>'[24]Div 12 Budget'!M47</f>
        <v>1110</v>
      </c>
      <c r="O47" s="22">
        <f t="shared" ref="O47:Z47" si="6">B47-SUM(B45:B46)</f>
        <v>0</v>
      </c>
      <c r="P47" s="22">
        <f t="shared" si="6"/>
        <v>0</v>
      </c>
      <c r="Q47" s="22">
        <f t="shared" si="6"/>
        <v>0</v>
      </c>
      <c r="R47" s="22">
        <f t="shared" si="6"/>
        <v>0</v>
      </c>
      <c r="S47" s="22">
        <f t="shared" si="6"/>
        <v>0</v>
      </c>
      <c r="T47" s="22">
        <f t="shared" si="6"/>
        <v>0</v>
      </c>
      <c r="U47" s="22">
        <f t="shared" si="6"/>
        <v>0</v>
      </c>
      <c r="V47" s="22">
        <f t="shared" si="6"/>
        <v>0</v>
      </c>
      <c r="W47" s="22">
        <f t="shared" si="6"/>
        <v>0</v>
      </c>
      <c r="X47" s="22">
        <f t="shared" si="6"/>
        <v>0</v>
      </c>
      <c r="Y47" s="22">
        <f t="shared" si="6"/>
        <v>0</v>
      </c>
      <c r="Z47" s="22">
        <f t="shared" si="6"/>
        <v>0</v>
      </c>
    </row>
    <row r="48" spans="1:26">
      <c r="A48" s="5"/>
      <c r="B48" s="21">
        <f>'[24]Div 12 Budget'!B48</f>
        <v>0</v>
      </c>
      <c r="C48" s="21">
        <f>'[24]Div 12 Budget'!C48</f>
        <v>0</v>
      </c>
      <c r="D48" s="21">
        <f>'[24]Div 12 Budget'!D48</f>
        <v>0</v>
      </c>
      <c r="E48" s="21">
        <f>'[24]Div 12 Budget'!E48</f>
        <v>0</v>
      </c>
      <c r="F48" s="21">
        <f>'[24]Div 12 Budget'!F48</f>
        <v>0</v>
      </c>
      <c r="G48" s="21">
        <f>'[24]Div 12 Budget'!G48</f>
        <v>0</v>
      </c>
      <c r="H48" s="21">
        <f>'[24]Div 12 Budget'!H48</f>
        <v>0</v>
      </c>
      <c r="I48" s="21">
        <f>'[24]Div 12 Budget'!I48</f>
        <v>0</v>
      </c>
      <c r="J48" s="21">
        <f>'[24]Div 12 Budget'!J48</f>
        <v>0</v>
      </c>
      <c r="K48" s="21">
        <f>'[24]Div 12 Budget'!K48</f>
        <v>0</v>
      </c>
      <c r="L48" s="21">
        <f>'[24]Div 12 Budget'!L48</f>
        <v>0</v>
      </c>
      <c r="M48" s="21">
        <f>'[24]Div 12 Budget'!M48</f>
        <v>0</v>
      </c>
    </row>
    <row r="49" spans="1:26">
      <c r="A49" s="5" t="s">
        <v>528</v>
      </c>
      <c r="B49" s="21">
        <f>'[24]Div 12 Budget'!B49</f>
        <v>2856.944</v>
      </c>
      <c r="C49" s="21">
        <f>'[24]Div 12 Budget'!C49</f>
        <v>2963.6</v>
      </c>
      <c r="D49" s="21">
        <f>'[24]Div 12 Budget'!D49</f>
        <v>3058.1120000000001</v>
      </c>
      <c r="E49" s="21">
        <f>'[24]Div 12 Budget'!E49</f>
        <v>2961.4</v>
      </c>
      <c r="F49" s="21">
        <f>'[24]Div 12 Budget'!F49</f>
        <v>3191.6959999999999</v>
      </c>
      <c r="G49" s="21">
        <f>'[24]Div 12 Budget'!G49</f>
        <v>3183.3360000000002</v>
      </c>
      <c r="H49" s="21">
        <f>'[24]Div 12 Budget'!H49</f>
        <v>3151.92</v>
      </c>
      <c r="I49" s="21">
        <f>'[24]Div 12 Budget'!I49</f>
        <v>3033.7359999999999</v>
      </c>
      <c r="J49" s="21">
        <f>'[24]Div 12 Budget'!J49</f>
        <v>2933.68</v>
      </c>
      <c r="K49" s="21">
        <f>'[24]Div 12 Budget'!K49</f>
        <v>2848.76</v>
      </c>
      <c r="L49" s="21">
        <f>'[24]Div 12 Budget'!L49</f>
        <v>2815.672</v>
      </c>
      <c r="M49" s="21">
        <f>'[24]Div 12 Budget'!M49</f>
        <v>2808.2799999999997</v>
      </c>
    </row>
    <row r="50" spans="1:26">
      <c r="A50" s="5" t="s">
        <v>529</v>
      </c>
      <c r="B50" s="21">
        <f>'[24]Div 12 Budget'!B50</f>
        <v>8754.3520000000008</v>
      </c>
      <c r="C50" s="21">
        <f>'[24]Div 12 Budget'!C50</f>
        <v>9820.8240000000005</v>
      </c>
      <c r="D50" s="21">
        <f>'[24]Div 12 Budget'!D50</f>
        <v>10765.856</v>
      </c>
      <c r="E50" s="21">
        <f>'[24]Div 12 Budget'!E50</f>
        <v>9799</v>
      </c>
      <c r="F50" s="21">
        <f>'[24]Div 12 Budget'!F50</f>
        <v>12101.871999999999</v>
      </c>
      <c r="G50" s="21">
        <f>'[24]Div 12 Budget'!G50</f>
        <v>12018.712</v>
      </c>
      <c r="H50" s="21">
        <f>'[24]Div 12 Budget'!H50</f>
        <v>11704.288</v>
      </c>
      <c r="I50" s="21">
        <f>'[24]Div 12 Budget'!I50</f>
        <v>10522.272000000001</v>
      </c>
      <c r="J50" s="21">
        <f>'[24]Div 12 Budget'!J50</f>
        <v>9521.5360000000001</v>
      </c>
      <c r="K50" s="21">
        <f>'[24]Div 12 Budget'!K50</f>
        <v>8672.8639999999996</v>
      </c>
      <c r="L50" s="21">
        <f>'[24]Div 12 Budget'!L50</f>
        <v>8341.7200000000012</v>
      </c>
      <c r="M50" s="21">
        <f>'[24]Div 12 Budget'!M50</f>
        <v>8267.6239999999998</v>
      </c>
    </row>
    <row r="51" spans="1:26">
      <c r="A51" s="5" t="s">
        <v>531</v>
      </c>
      <c r="B51" s="21">
        <f>'[24]Div 12 Budget'!B51</f>
        <v>750</v>
      </c>
      <c r="C51" s="21">
        <f>'[24]Div 12 Budget'!C51</f>
        <v>750</v>
      </c>
      <c r="D51" s="21">
        <f>'[24]Div 12 Budget'!D51</f>
        <v>750</v>
      </c>
      <c r="E51" s="21">
        <f>'[24]Div 12 Budget'!E51</f>
        <v>750</v>
      </c>
      <c r="F51" s="21">
        <f>'[24]Div 12 Budget'!F51</f>
        <v>750</v>
      </c>
      <c r="G51" s="21">
        <f>'[24]Div 12 Budget'!G51</f>
        <v>750</v>
      </c>
      <c r="H51" s="21">
        <f>'[24]Div 12 Budget'!H51</f>
        <v>750</v>
      </c>
      <c r="I51" s="21">
        <f>'[24]Div 12 Budget'!I51</f>
        <v>750</v>
      </c>
      <c r="J51" s="21">
        <f>'[24]Div 12 Budget'!J51</f>
        <v>750</v>
      </c>
      <c r="K51" s="21">
        <f>'[24]Div 12 Budget'!K51</f>
        <v>750</v>
      </c>
      <c r="L51" s="21">
        <f>'[24]Div 12 Budget'!L51</f>
        <v>750</v>
      </c>
      <c r="M51" s="21">
        <f>'[24]Div 12 Budget'!M51</f>
        <v>750</v>
      </c>
    </row>
    <row r="52" spans="1:26">
      <c r="A52" s="5" t="s">
        <v>532</v>
      </c>
      <c r="B52" s="21">
        <f>'[24]Div 12 Budget'!B52</f>
        <v>7628.42</v>
      </c>
      <c r="C52" s="21">
        <f>'[24]Div 12 Budget'!C52</f>
        <v>7628.42</v>
      </c>
      <c r="D52" s="21">
        <f>'[24]Div 12 Budget'!D52</f>
        <v>7628.42</v>
      </c>
      <c r="E52" s="21">
        <f>'[24]Div 12 Budget'!E52</f>
        <v>7628.42</v>
      </c>
      <c r="F52" s="21">
        <f>'[24]Div 12 Budget'!F52</f>
        <v>7628.42</v>
      </c>
      <c r="G52" s="21">
        <f>'[24]Div 12 Budget'!G52</f>
        <v>7628.42</v>
      </c>
      <c r="H52" s="21">
        <f>'[24]Div 12 Budget'!H52</f>
        <v>7628.42</v>
      </c>
      <c r="I52" s="21">
        <f>'[24]Div 12 Budget'!I52</f>
        <v>7628.42</v>
      </c>
      <c r="J52" s="21">
        <f>'[24]Div 12 Budget'!J52</f>
        <v>7628.42</v>
      </c>
      <c r="K52" s="21">
        <f>'[24]Div 12 Budget'!K52</f>
        <v>7628.42</v>
      </c>
      <c r="L52" s="21">
        <f>'[24]Div 12 Budget'!L52</f>
        <v>7628.42</v>
      </c>
      <c r="M52" s="21">
        <f>'[24]Div 12 Budget'!M52</f>
        <v>8058.42</v>
      </c>
    </row>
    <row r="53" spans="1:26">
      <c r="A53" s="5" t="s">
        <v>533</v>
      </c>
      <c r="B53" s="21">
        <f>'[24]Div 12 Budget'!B53</f>
        <v>192</v>
      </c>
      <c r="C53" s="21">
        <f>'[24]Div 12 Budget'!C53</f>
        <v>192</v>
      </c>
      <c r="D53" s="21">
        <f>'[24]Div 12 Budget'!D53</f>
        <v>192</v>
      </c>
      <c r="E53" s="21">
        <f>'[24]Div 12 Budget'!E53</f>
        <v>192</v>
      </c>
      <c r="F53" s="21">
        <f>'[24]Div 12 Budget'!F53</f>
        <v>192</v>
      </c>
      <c r="G53" s="21">
        <f>'[24]Div 12 Budget'!G53</f>
        <v>192</v>
      </c>
      <c r="H53" s="21">
        <f>'[24]Div 12 Budget'!H53</f>
        <v>192</v>
      </c>
      <c r="I53" s="21">
        <f>'[24]Div 12 Budget'!I53</f>
        <v>192</v>
      </c>
      <c r="J53" s="21">
        <f>'[24]Div 12 Budget'!J53</f>
        <v>192</v>
      </c>
      <c r="K53" s="21">
        <f>'[24]Div 12 Budget'!K53</f>
        <v>192</v>
      </c>
      <c r="L53" s="21">
        <f>'[24]Div 12 Budget'!L53</f>
        <v>192</v>
      </c>
      <c r="M53" s="21">
        <f>'[24]Div 12 Budget'!M53</f>
        <v>192</v>
      </c>
    </row>
    <row r="54" spans="1:26">
      <c r="A54" s="5" t="s">
        <v>534</v>
      </c>
      <c r="B54" s="21">
        <f>'[24]Div 12 Budget'!B54</f>
        <v>1109</v>
      </c>
      <c r="C54" s="21">
        <f>'[24]Div 12 Budget'!C54</f>
        <v>865</v>
      </c>
      <c r="D54" s="21">
        <f>'[24]Div 12 Budget'!D54</f>
        <v>865</v>
      </c>
      <c r="E54" s="21">
        <f>'[24]Div 12 Budget'!E54</f>
        <v>1109</v>
      </c>
      <c r="F54" s="21">
        <f>'[24]Div 12 Budget'!F54</f>
        <v>865</v>
      </c>
      <c r="G54" s="21">
        <f>'[24]Div 12 Budget'!G54</f>
        <v>865</v>
      </c>
      <c r="H54" s="21">
        <f>'[24]Div 12 Budget'!H54</f>
        <v>1109</v>
      </c>
      <c r="I54" s="21">
        <f>'[24]Div 12 Budget'!I54</f>
        <v>865</v>
      </c>
      <c r="J54" s="21">
        <f>'[24]Div 12 Budget'!J54</f>
        <v>865</v>
      </c>
      <c r="K54" s="21">
        <f>'[24]Div 12 Budget'!K54</f>
        <v>1109</v>
      </c>
      <c r="L54" s="21">
        <f>'[24]Div 12 Budget'!L54</f>
        <v>865</v>
      </c>
      <c r="M54" s="21">
        <f>'[24]Div 12 Budget'!M54</f>
        <v>865</v>
      </c>
    </row>
    <row r="55" spans="1:26">
      <c r="A55" t="s">
        <v>973</v>
      </c>
      <c r="B55" s="21">
        <f>'[24]Div 12 Budget'!B55</f>
        <v>264</v>
      </c>
      <c r="C55" s="21">
        <f>'[24]Div 12 Budget'!C55</f>
        <v>264</v>
      </c>
      <c r="D55" s="21">
        <f>'[24]Div 12 Budget'!D55</f>
        <v>264</v>
      </c>
      <c r="E55" s="21">
        <f>'[24]Div 12 Budget'!E55</f>
        <v>264</v>
      </c>
      <c r="F55" s="21">
        <f>'[24]Div 12 Budget'!F55</f>
        <v>264</v>
      </c>
      <c r="G55" s="21">
        <f>'[24]Div 12 Budget'!G55</f>
        <v>264</v>
      </c>
      <c r="H55" s="21">
        <f>'[24]Div 12 Budget'!H55</f>
        <v>264</v>
      </c>
      <c r="I55" s="21">
        <f>'[24]Div 12 Budget'!I55</f>
        <v>264</v>
      </c>
      <c r="J55" s="21">
        <f>'[24]Div 12 Budget'!J55</f>
        <v>264</v>
      </c>
      <c r="K55" s="21">
        <f>'[24]Div 12 Budget'!K55</f>
        <v>264</v>
      </c>
      <c r="L55" s="21">
        <f>'[24]Div 12 Budget'!L55</f>
        <v>264</v>
      </c>
      <c r="M55" s="21">
        <f>'[24]Div 12 Budget'!M55</f>
        <v>264</v>
      </c>
    </row>
    <row r="56" spans="1:26">
      <c r="A56" s="9" t="s">
        <v>33</v>
      </c>
      <c r="B56" s="21">
        <f>'[24]Div 12 Budget'!B56</f>
        <v>21554.71</v>
      </c>
      <c r="C56" s="21">
        <f>'[24]Div 12 Budget'!C56</f>
        <v>22483.84</v>
      </c>
      <c r="D56" s="21">
        <f>'[24]Div 12 Budget'!D56</f>
        <v>23523.39</v>
      </c>
      <c r="E56" s="21">
        <f>'[24]Div 12 Budget'!E56</f>
        <v>22703.82</v>
      </c>
      <c r="F56" s="21">
        <f>'[24]Div 12 Budget'!F56</f>
        <v>24992.989999999998</v>
      </c>
      <c r="G56" s="21">
        <f>'[24]Div 12 Budget'!G56</f>
        <v>24901.47</v>
      </c>
      <c r="H56" s="21">
        <f>'[24]Div 12 Budget'!H56</f>
        <v>24799.63</v>
      </c>
      <c r="I56" s="21">
        <f>'[24]Div 12 Budget'!I56</f>
        <v>23255.43</v>
      </c>
      <c r="J56" s="21">
        <f>'[24]Div 12 Budget'!J56</f>
        <v>22154.639999999999</v>
      </c>
      <c r="K56" s="21">
        <f>'[24]Div 12 Budget'!K56</f>
        <v>21465.040000000001</v>
      </c>
      <c r="L56" s="21">
        <f>'[24]Div 12 Budget'!L56</f>
        <v>20856.810000000001</v>
      </c>
      <c r="M56" s="21">
        <f>'[24]Div 12 Budget'!M56</f>
        <v>21205.32</v>
      </c>
      <c r="O56" s="22">
        <f>B56-SUM(B49:B55)</f>
        <v>-6.0000000012223609E-3</v>
      </c>
      <c r="P56" s="22">
        <f t="shared" ref="P56:Z56" si="7">C56-SUM(C49:C55)</f>
        <v>-4.0000000008149073E-3</v>
      </c>
      <c r="Q56" s="22">
        <f t="shared" si="7"/>
        <v>2.0000000004074536E-3</v>
      </c>
      <c r="R56" s="22">
        <f t="shared" si="7"/>
        <v>0</v>
      </c>
      <c r="S56" s="22">
        <f t="shared" si="7"/>
        <v>2.0000000004074536E-3</v>
      </c>
      <c r="T56" s="22">
        <f t="shared" si="7"/>
        <v>2.0000000004074536E-3</v>
      </c>
      <c r="U56" s="22">
        <f t="shared" si="7"/>
        <v>2.0000000004074536E-3</v>
      </c>
      <c r="V56" s="22">
        <f t="shared" si="7"/>
        <v>2.0000000004074536E-3</v>
      </c>
      <c r="W56" s="22">
        <f t="shared" si="7"/>
        <v>4.0000000008149073E-3</v>
      </c>
      <c r="X56" s="22">
        <f t="shared" si="7"/>
        <v>-4.0000000008149073E-3</v>
      </c>
      <c r="Y56" s="22">
        <f t="shared" si="7"/>
        <v>-2.0000000004074536E-3</v>
      </c>
      <c r="Z56" s="22">
        <f t="shared" si="7"/>
        <v>-4.0000000008149073E-3</v>
      </c>
    </row>
    <row r="57" spans="1:26">
      <c r="A57" s="5"/>
      <c r="B57" s="21">
        <f>'[24]Div 12 Budget'!B57</f>
        <v>0</v>
      </c>
      <c r="C57" s="21">
        <f>'[24]Div 12 Budget'!C57</f>
        <v>0</v>
      </c>
      <c r="D57" s="21">
        <f>'[24]Div 12 Budget'!D57</f>
        <v>0</v>
      </c>
      <c r="E57" s="21">
        <f>'[24]Div 12 Budget'!E57</f>
        <v>0</v>
      </c>
      <c r="F57" s="21">
        <f>'[24]Div 12 Budget'!F57</f>
        <v>0</v>
      </c>
      <c r="G57" s="21">
        <f>'[24]Div 12 Budget'!G57</f>
        <v>0</v>
      </c>
      <c r="H57" s="21">
        <f>'[24]Div 12 Budget'!H57</f>
        <v>0</v>
      </c>
      <c r="I57" s="21">
        <f>'[24]Div 12 Budget'!I57</f>
        <v>0</v>
      </c>
      <c r="J57" s="21">
        <f>'[24]Div 12 Budget'!J57</f>
        <v>0</v>
      </c>
      <c r="K57" s="21">
        <f>'[24]Div 12 Budget'!K57</f>
        <v>0</v>
      </c>
      <c r="L57" s="21">
        <f>'[24]Div 12 Budget'!L57</f>
        <v>0</v>
      </c>
      <c r="M57" s="21">
        <f>'[24]Div 12 Budget'!M57</f>
        <v>0</v>
      </c>
    </row>
    <row r="58" spans="1:26">
      <c r="A58" s="5" t="s">
        <v>540</v>
      </c>
      <c r="B58" s="21" t="str">
        <f>'[24]Div 12 Budget'!B58</f>
        <v>0</v>
      </c>
      <c r="C58" s="21" t="str">
        <f>'[24]Div 12 Budget'!C58</f>
        <v>0</v>
      </c>
      <c r="D58" s="21" t="str">
        <f>'[24]Div 12 Budget'!D58</f>
        <v>0</v>
      </c>
      <c r="E58" s="21">
        <f>'[24]Div 12 Budget'!E58</f>
        <v>1350</v>
      </c>
      <c r="F58" s="21">
        <f>'[24]Div 12 Budget'!F58</f>
        <v>700</v>
      </c>
      <c r="G58" s="21" t="str">
        <f>'[24]Div 12 Budget'!G58</f>
        <v>0</v>
      </c>
      <c r="H58" s="21">
        <f>'[24]Div 12 Budget'!H58</f>
        <v>250</v>
      </c>
      <c r="I58" s="21" t="str">
        <f>'[24]Div 12 Budget'!I58</f>
        <v>0</v>
      </c>
      <c r="J58" s="21" t="str">
        <f>'[24]Div 12 Budget'!J58</f>
        <v>0</v>
      </c>
      <c r="K58" s="21" t="str">
        <f>'[24]Div 12 Budget'!K58</f>
        <v>0</v>
      </c>
      <c r="L58" s="21">
        <f>'[24]Div 12 Budget'!L58</f>
        <v>1825</v>
      </c>
      <c r="M58" s="21" t="str">
        <f>'[24]Div 12 Budget'!M58</f>
        <v>0</v>
      </c>
    </row>
    <row r="59" spans="1:26">
      <c r="A59" s="9" t="s">
        <v>28</v>
      </c>
      <c r="B59" s="21" t="str">
        <f>'[24]Div 12 Budget'!B59</f>
        <v>0</v>
      </c>
      <c r="C59" s="21" t="str">
        <f>'[24]Div 12 Budget'!C59</f>
        <v>0</v>
      </c>
      <c r="D59" s="21" t="str">
        <f>'[24]Div 12 Budget'!D59</f>
        <v>0</v>
      </c>
      <c r="E59" s="21">
        <f>'[24]Div 12 Budget'!E59</f>
        <v>1350</v>
      </c>
      <c r="F59" s="21">
        <f>'[24]Div 12 Budget'!F59</f>
        <v>700</v>
      </c>
      <c r="G59" s="21" t="str">
        <f>'[24]Div 12 Budget'!G59</f>
        <v>0</v>
      </c>
      <c r="H59" s="21">
        <f>'[24]Div 12 Budget'!H59</f>
        <v>250</v>
      </c>
      <c r="I59" s="21" t="str">
        <f>'[24]Div 12 Budget'!I59</f>
        <v>0</v>
      </c>
      <c r="J59" s="21" t="str">
        <f>'[24]Div 12 Budget'!J59</f>
        <v>0</v>
      </c>
      <c r="K59" s="21" t="str">
        <f>'[24]Div 12 Budget'!K59</f>
        <v>0</v>
      </c>
      <c r="L59" s="21">
        <f>'[24]Div 12 Budget'!L59</f>
        <v>1825</v>
      </c>
      <c r="M59" s="21" t="str">
        <f>'[24]Div 12 Budget'!M59</f>
        <v>0</v>
      </c>
      <c r="O59" s="22">
        <f t="shared" ref="O59:Z59" si="8">B59-SUM(B58)</f>
        <v>0</v>
      </c>
      <c r="P59" s="22">
        <f t="shared" si="8"/>
        <v>0</v>
      </c>
      <c r="Q59" s="22">
        <f t="shared" si="8"/>
        <v>0</v>
      </c>
      <c r="R59" s="22">
        <f t="shared" si="8"/>
        <v>0</v>
      </c>
      <c r="S59" s="22">
        <f t="shared" si="8"/>
        <v>0</v>
      </c>
      <c r="T59" s="22">
        <f t="shared" si="8"/>
        <v>0</v>
      </c>
      <c r="U59" s="22">
        <f t="shared" si="8"/>
        <v>0</v>
      </c>
      <c r="V59" s="22">
        <f t="shared" si="8"/>
        <v>0</v>
      </c>
      <c r="W59" s="22">
        <f t="shared" si="8"/>
        <v>0</v>
      </c>
      <c r="X59" s="22">
        <f t="shared" si="8"/>
        <v>0</v>
      </c>
      <c r="Y59" s="22">
        <f t="shared" si="8"/>
        <v>0</v>
      </c>
      <c r="Z59" s="22">
        <f t="shared" si="8"/>
        <v>0</v>
      </c>
    </row>
    <row r="60" spans="1:26">
      <c r="A60" s="5"/>
      <c r="B60" s="21">
        <f>'[24]Div 12 Budget'!B60</f>
        <v>0</v>
      </c>
      <c r="C60" s="21">
        <f>'[24]Div 12 Budget'!C60</f>
        <v>0</v>
      </c>
      <c r="D60" s="21">
        <f>'[24]Div 12 Budget'!D60</f>
        <v>0</v>
      </c>
      <c r="E60" s="21">
        <f>'[24]Div 12 Budget'!E60</f>
        <v>0</v>
      </c>
      <c r="F60" s="21">
        <f>'[24]Div 12 Budget'!F60</f>
        <v>0</v>
      </c>
      <c r="G60" s="21">
        <f>'[24]Div 12 Budget'!G60</f>
        <v>0</v>
      </c>
      <c r="H60" s="21">
        <f>'[24]Div 12 Budget'!H60</f>
        <v>0</v>
      </c>
      <c r="I60" s="21">
        <f>'[24]Div 12 Budget'!I60</f>
        <v>0</v>
      </c>
      <c r="J60" s="21">
        <f>'[24]Div 12 Budget'!J60</f>
        <v>0</v>
      </c>
      <c r="K60" s="21">
        <f>'[24]Div 12 Budget'!K60</f>
        <v>0</v>
      </c>
      <c r="L60" s="21">
        <f>'[24]Div 12 Budget'!L60</f>
        <v>0</v>
      </c>
      <c r="M60" s="21">
        <f>'[24]Div 12 Budget'!M60</f>
        <v>0</v>
      </c>
    </row>
    <row r="61" spans="1:26">
      <c r="A61" s="5" t="s">
        <v>553</v>
      </c>
      <c r="B61" s="21">
        <f>'[24]Div 12 Budget'!B61</f>
        <v>55851</v>
      </c>
      <c r="C61" s="21">
        <f>'[24]Div 12 Budget'!C61</f>
        <v>5851</v>
      </c>
      <c r="D61" s="21">
        <f>'[24]Div 12 Budget'!D61</f>
        <v>5851</v>
      </c>
      <c r="E61" s="21">
        <f>'[24]Div 12 Budget'!E61</f>
        <v>55851</v>
      </c>
      <c r="F61" s="21">
        <f>'[24]Div 12 Budget'!F61</f>
        <v>5851</v>
      </c>
      <c r="G61" s="21">
        <f>'[24]Div 12 Budget'!G61</f>
        <v>5851</v>
      </c>
      <c r="H61" s="21">
        <f>'[24]Div 12 Budget'!H61</f>
        <v>55851</v>
      </c>
      <c r="I61" s="21">
        <f>'[24]Div 12 Budget'!I61</f>
        <v>5851</v>
      </c>
      <c r="J61" s="21">
        <f>'[24]Div 12 Budget'!J61</f>
        <v>5851</v>
      </c>
      <c r="K61" s="21">
        <f>'[24]Div 12 Budget'!K61</f>
        <v>55851</v>
      </c>
      <c r="L61" s="21">
        <f>'[24]Div 12 Budget'!L61</f>
        <v>5851</v>
      </c>
      <c r="M61" s="21">
        <f>'[24]Div 12 Budget'!M61</f>
        <v>5851</v>
      </c>
    </row>
    <row r="62" spans="1:26">
      <c r="A62" s="9" t="s">
        <v>32</v>
      </c>
      <c r="B62" s="21">
        <f>'[24]Div 12 Budget'!B62</f>
        <v>55851</v>
      </c>
      <c r="C62" s="21">
        <f>'[24]Div 12 Budget'!C62</f>
        <v>5851</v>
      </c>
      <c r="D62" s="21">
        <f>'[24]Div 12 Budget'!D62</f>
        <v>5851</v>
      </c>
      <c r="E62" s="21">
        <f>'[24]Div 12 Budget'!E62</f>
        <v>55851</v>
      </c>
      <c r="F62" s="21">
        <f>'[24]Div 12 Budget'!F62</f>
        <v>5851</v>
      </c>
      <c r="G62" s="21">
        <f>'[24]Div 12 Budget'!G62</f>
        <v>5851</v>
      </c>
      <c r="H62" s="21">
        <f>'[24]Div 12 Budget'!H62</f>
        <v>55851</v>
      </c>
      <c r="I62" s="21">
        <f>'[24]Div 12 Budget'!I62</f>
        <v>5851</v>
      </c>
      <c r="J62" s="21">
        <f>'[24]Div 12 Budget'!J62</f>
        <v>5851</v>
      </c>
      <c r="K62" s="21">
        <f>'[24]Div 12 Budget'!K62</f>
        <v>55851</v>
      </c>
      <c r="L62" s="21">
        <f>'[24]Div 12 Budget'!L62</f>
        <v>5851</v>
      </c>
      <c r="M62" s="21">
        <f>'[24]Div 12 Budget'!M62</f>
        <v>5851</v>
      </c>
      <c r="O62" s="22">
        <f t="shared" ref="O62:Z62" si="9">B62-SUM(B61)</f>
        <v>0</v>
      </c>
      <c r="P62" s="22">
        <f t="shared" si="9"/>
        <v>0</v>
      </c>
      <c r="Q62" s="22">
        <f t="shared" si="9"/>
        <v>0</v>
      </c>
      <c r="R62" s="22">
        <f t="shared" si="9"/>
        <v>0</v>
      </c>
      <c r="S62" s="22">
        <f t="shared" si="9"/>
        <v>0</v>
      </c>
      <c r="T62" s="22">
        <f t="shared" si="9"/>
        <v>0</v>
      </c>
      <c r="U62" s="22">
        <f t="shared" si="9"/>
        <v>0</v>
      </c>
      <c r="V62" s="22">
        <f t="shared" si="9"/>
        <v>0</v>
      </c>
      <c r="W62" s="22">
        <f t="shared" si="9"/>
        <v>0</v>
      </c>
      <c r="X62" s="22">
        <f t="shared" si="9"/>
        <v>0</v>
      </c>
      <c r="Y62" s="22">
        <f t="shared" si="9"/>
        <v>0</v>
      </c>
      <c r="Z62" s="22">
        <f t="shared" si="9"/>
        <v>0</v>
      </c>
    </row>
    <row r="63" spans="1:26">
      <c r="A63" s="5"/>
      <c r="B63" s="21">
        <f>'[24]Div 12 Budget'!B63</f>
        <v>0</v>
      </c>
      <c r="C63" s="21">
        <f>'[24]Div 12 Budget'!C63</f>
        <v>0</v>
      </c>
      <c r="D63" s="21">
        <f>'[24]Div 12 Budget'!D63</f>
        <v>0</v>
      </c>
      <c r="E63" s="21">
        <f>'[24]Div 12 Budget'!E63</f>
        <v>0</v>
      </c>
      <c r="F63" s="21">
        <f>'[24]Div 12 Budget'!F63</f>
        <v>0</v>
      </c>
      <c r="G63" s="21">
        <f>'[24]Div 12 Budget'!G63</f>
        <v>0</v>
      </c>
      <c r="H63" s="21">
        <f>'[24]Div 12 Budget'!H63</f>
        <v>0</v>
      </c>
      <c r="I63" s="21">
        <f>'[24]Div 12 Budget'!I63</f>
        <v>0</v>
      </c>
      <c r="J63" s="21">
        <f>'[24]Div 12 Budget'!J63</f>
        <v>0</v>
      </c>
      <c r="K63" s="21">
        <f>'[24]Div 12 Budget'!K63</f>
        <v>0</v>
      </c>
      <c r="L63" s="21">
        <f>'[24]Div 12 Budget'!L63</f>
        <v>0</v>
      </c>
      <c r="M63" s="21">
        <f>'[24]Div 12 Budget'!M63</f>
        <v>0</v>
      </c>
    </row>
    <row r="64" spans="1:26">
      <c r="A64" s="5" t="s">
        <v>558</v>
      </c>
      <c r="B64" s="21">
        <f>'[24]Div 12 Budget'!B64</f>
        <v>50</v>
      </c>
      <c r="C64" s="21">
        <f>'[24]Div 12 Budget'!C64</f>
        <v>777</v>
      </c>
      <c r="D64" s="21">
        <f>'[24]Div 12 Budget'!D64</f>
        <v>50</v>
      </c>
      <c r="E64" s="21">
        <f>'[24]Div 12 Budget'!E64</f>
        <v>826</v>
      </c>
      <c r="F64" s="21">
        <f>'[24]Div 12 Budget'!F64</f>
        <v>300</v>
      </c>
      <c r="G64" s="21">
        <f>'[24]Div 12 Budget'!G64</f>
        <v>50</v>
      </c>
      <c r="H64" s="21">
        <f>'[24]Div 12 Budget'!H64</f>
        <v>50</v>
      </c>
      <c r="I64" s="21">
        <f>'[24]Div 12 Budget'!I64</f>
        <v>50</v>
      </c>
      <c r="J64" s="21">
        <f>'[24]Div 12 Budget'!J64</f>
        <v>691</v>
      </c>
      <c r="K64" s="21">
        <f>'[24]Div 12 Budget'!K64</f>
        <v>275</v>
      </c>
      <c r="L64" s="21">
        <f>'[24]Div 12 Budget'!L64</f>
        <v>100</v>
      </c>
      <c r="M64" s="21">
        <f>'[24]Div 12 Budget'!M64</f>
        <v>5180</v>
      </c>
    </row>
    <row r="65" spans="1:26">
      <c r="A65" s="5" t="s">
        <v>559</v>
      </c>
      <c r="B65" s="21" t="str">
        <f>'[24]Div 12 Budget'!B65</f>
        <v>0</v>
      </c>
      <c r="C65" s="21" t="str">
        <f>'[24]Div 12 Budget'!C65</f>
        <v>0</v>
      </c>
      <c r="D65" s="21">
        <f>'[24]Div 12 Budget'!D65</f>
        <v>300</v>
      </c>
      <c r="E65" s="21" t="str">
        <f>'[24]Div 12 Budget'!E65</f>
        <v>0</v>
      </c>
      <c r="F65" s="21">
        <f>'[24]Div 12 Budget'!F65</f>
        <v>135</v>
      </c>
      <c r="G65" s="21" t="str">
        <f>'[24]Div 12 Budget'!G65</f>
        <v>0</v>
      </c>
      <c r="H65" s="21" t="str">
        <f>'[24]Div 12 Budget'!H65</f>
        <v>0</v>
      </c>
      <c r="I65" s="21" t="str">
        <f>'[24]Div 12 Budget'!I65</f>
        <v>0</v>
      </c>
      <c r="J65" s="21" t="str">
        <f>'[24]Div 12 Budget'!J65</f>
        <v>0</v>
      </c>
      <c r="K65" s="21" t="str">
        <f>'[24]Div 12 Budget'!K65</f>
        <v>0</v>
      </c>
      <c r="L65" s="21" t="str">
        <f>'[24]Div 12 Budget'!L65</f>
        <v>0</v>
      </c>
      <c r="M65" s="21" t="str">
        <f>'[24]Div 12 Budget'!M65</f>
        <v>0</v>
      </c>
    </row>
    <row r="66" spans="1:26">
      <c r="A66" s="9" t="s">
        <v>35</v>
      </c>
      <c r="B66" s="21">
        <f>'[24]Div 12 Budget'!B66</f>
        <v>50</v>
      </c>
      <c r="C66" s="21">
        <f>'[24]Div 12 Budget'!C66</f>
        <v>777</v>
      </c>
      <c r="D66" s="21">
        <f>'[24]Div 12 Budget'!D66</f>
        <v>350</v>
      </c>
      <c r="E66" s="21">
        <f>'[24]Div 12 Budget'!E66</f>
        <v>826</v>
      </c>
      <c r="F66" s="21">
        <f>'[24]Div 12 Budget'!F66</f>
        <v>435</v>
      </c>
      <c r="G66" s="21">
        <f>'[24]Div 12 Budget'!G66</f>
        <v>50</v>
      </c>
      <c r="H66" s="21">
        <f>'[24]Div 12 Budget'!H66</f>
        <v>50</v>
      </c>
      <c r="I66" s="21">
        <f>'[24]Div 12 Budget'!I66</f>
        <v>50</v>
      </c>
      <c r="J66" s="21">
        <f>'[24]Div 12 Budget'!J66</f>
        <v>691</v>
      </c>
      <c r="K66" s="21">
        <f>'[24]Div 12 Budget'!K66</f>
        <v>275</v>
      </c>
      <c r="L66" s="21">
        <f>'[24]Div 12 Budget'!L66</f>
        <v>100</v>
      </c>
      <c r="M66" s="21">
        <f>'[24]Div 12 Budget'!M66</f>
        <v>5180</v>
      </c>
      <c r="O66" s="22">
        <f t="shared" ref="O66:Z66" si="10">B66-SUM(B64:B65)</f>
        <v>0</v>
      </c>
      <c r="P66" s="22">
        <f t="shared" si="10"/>
        <v>0</v>
      </c>
      <c r="Q66" s="22">
        <f t="shared" si="10"/>
        <v>0</v>
      </c>
      <c r="R66" s="22">
        <f t="shared" si="10"/>
        <v>0</v>
      </c>
      <c r="S66" s="22">
        <f t="shared" si="10"/>
        <v>0</v>
      </c>
      <c r="T66" s="22">
        <f t="shared" si="10"/>
        <v>0</v>
      </c>
      <c r="U66" s="22">
        <f t="shared" si="10"/>
        <v>0</v>
      </c>
      <c r="V66" s="22">
        <f t="shared" si="10"/>
        <v>0</v>
      </c>
      <c r="W66" s="22">
        <f t="shared" si="10"/>
        <v>0</v>
      </c>
      <c r="X66" s="22">
        <f t="shared" si="10"/>
        <v>0</v>
      </c>
      <c r="Y66" s="22">
        <f t="shared" si="10"/>
        <v>0</v>
      </c>
      <c r="Z66" s="22">
        <f t="shared" si="10"/>
        <v>0</v>
      </c>
    </row>
    <row r="67" spans="1:26">
      <c r="A67" s="5"/>
      <c r="B67" s="21">
        <f>'[24]Div 12 Budget'!B67</f>
        <v>0</v>
      </c>
      <c r="C67" s="21">
        <f>'[24]Div 12 Budget'!C67</f>
        <v>0</v>
      </c>
      <c r="D67" s="21">
        <f>'[24]Div 12 Budget'!D67</f>
        <v>0</v>
      </c>
      <c r="E67" s="21">
        <f>'[24]Div 12 Budget'!E67</f>
        <v>0</v>
      </c>
      <c r="F67" s="21">
        <f>'[24]Div 12 Budget'!F67</f>
        <v>0</v>
      </c>
      <c r="G67" s="21">
        <f>'[24]Div 12 Budget'!G67</f>
        <v>0</v>
      </c>
      <c r="H67" s="21">
        <f>'[24]Div 12 Budget'!H67</f>
        <v>0</v>
      </c>
      <c r="I67" s="21">
        <f>'[24]Div 12 Budget'!I67</f>
        <v>0</v>
      </c>
      <c r="J67" s="21">
        <f>'[24]Div 12 Budget'!J67</f>
        <v>0</v>
      </c>
      <c r="K67" s="21">
        <f>'[24]Div 12 Budget'!K67</f>
        <v>0</v>
      </c>
      <c r="L67" s="21">
        <f>'[24]Div 12 Budget'!L67</f>
        <v>0</v>
      </c>
      <c r="M67" s="21">
        <f>'[24]Div 12 Budget'!M67</f>
        <v>0</v>
      </c>
    </row>
    <row r="68" spans="1:26">
      <c r="A68" s="5" t="s">
        <v>562</v>
      </c>
      <c r="B68" s="21">
        <f>'[24]Div 12 Budget'!B68</f>
        <v>2163</v>
      </c>
      <c r="C68" s="21">
        <f>'[24]Div 12 Budget'!C68</f>
        <v>2163</v>
      </c>
      <c r="D68" s="21">
        <f>'[24]Div 12 Budget'!D68</f>
        <v>2263</v>
      </c>
      <c r="E68" s="21">
        <f>'[24]Div 12 Budget'!E68</f>
        <v>2163</v>
      </c>
      <c r="F68" s="21">
        <f>'[24]Div 12 Budget'!F68</f>
        <v>2163</v>
      </c>
      <c r="G68" s="21">
        <f>'[24]Div 12 Budget'!G68</f>
        <v>2163</v>
      </c>
      <c r="H68" s="21">
        <f>'[24]Div 12 Budget'!H68</f>
        <v>2163</v>
      </c>
      <c r="I68" s="21">
        <f>'[24]Div 12 Budget'!I68</f>
        <v>2163</v>
      </c>
      <c r="J68" s="21">
        <f>'[24]Div 12 Budget'!J68</f>
        <v>2163</v>
      </c>
      <c r="K68" s="21">
        <f>'[24]Div 12 Budget'!K68</f>
        <v>2163</v>
      </c>
      <c r="L68" s="21">
        <f>'[24]Div 12 Budget'!L68</f>
        <v>2163</v>
      </c>
      <c r="M68" s="21">
        <f>'[24]Div 12 Budget'!M68</f>
        <v>2186</v>
      </c>
    </row>
    <row r="69" spans="1:26">
      <c r="A69" s="9" t="s">
        <v>26</v>
      </c>
      <c r="B69" s="21">
        <f>'[24]Div 12 Budget'!B69</f>
        <v>2163</v>
      </c>
      <c r="C69" s="21">
        <f>'[24]Div 12 Budget'!C69</f>
        <v>2163</v>
      </c>
      <c r="D69" s="21">
        <f>'[24]Div 12 Budget'!D69</f>
        <v>2263</v>
      </c>
      <c r="E69" s="21">
        <f>'[24]Div 12 Budget'!E69</f>
        <v>2163</v>
      </c>
      <c r="F69" s="21">
        <f>'[24]Div 12 Budget'!F69</f>
        <v>2163</v>
      </c>
      <c r="G69" s="21">
        <f>'[24]Div 12 Budget'!G69</f>
        <v>2163</v>
      </c>
      <c r="H69" s="21">
        <f>'[24]Div 12 Budget'!H69</f>
        <v>2163</v>
      </c>
      <c r="I69" s="21">
        <f>'[24]Div 12 Budget'!I69</f>
        <v>2163</v>
      </c>
      <c r="J69" s="21">
        <f>'[24]Div 12 Budget'!J69</f>
        <v>2163</v>
      </c>
      <c r="K69" s="21">
        <f>'[24]Div 12 Budget'!K69</f>
        <v>2163</v>
      </c>
      <c r="L69" s="21">
        <f>'[24]Div 12 Budget'!L69</f>
        <v>2163</v>
      </c>
      <c r="M69" s="21">
        <f>'[24]Div 12 Budget'!M69</f>
        <v>2186</v>
      </c>
      <c r="O69" s="22">
        <f t="shared" ref="O69:Z69" si="11">B69-SUM(B68)</f>
        <v>0</v>
      </c>
      <c r="P69" s="22">
        <f t="shared" si="11"/>
        <v>0</v>
      </c>
      <c r="Q69" s="22">
        <f t="shared" si="11"/>
        <v>0</v>
      </c>
      <c r="R69" s="22">
        <f t="shared" si="11"/>
        <v>0</v>
      </c>
      <c r="S69" s="22">
        <f t="shared" si="11"/>
        <v>0</v>
      </c>
      <c r="T69" s="22">
        <f t="shared" si="11"/>
        <v>0</v>
      </c>
      <c r="U69" s="22">
        <f t="shared" si="11"/>
        <v>0</v>
      </c>
      <c r="V69" s="22">
        <f t="shared" si="11"/>
        <v>0</v>
      </c>
      <c r="W69" s="22">
        <f t="shared" si="11"/>
        <v>0</v>
      </c>
      <c r="X69" s="22">
        <f t="shared" si="11"/>
        <v>0</v>
      </c>
      <c r="Y69" s="22">
        <f t="shared" si="11"/>
        <v>0</v>
      </c>
      <c r="Z69" s="22">
        <f t="shared" si="11"/>
        <v>0</v>
      </c>
    </row>
    <row r="70" spans="1:26">
      <c r="A70" s="5"/>
      <c r="B70" s="21">
        <f>'[24]Div 12 Budget'!B70</f>
        <v>0</v>
      </c>
      <c r="C70" s="21">
        <f>'[24]Div 12 Budget'!C70</f>
        <v>0</v>
      </c>
      <c r="D70" s="21">
        <f>'[24]Div 12 Budget'!D70</f>
        <v>0</v>
      </c>
      <c r="E70" s="21">
        <f>'[24]Div 12 Budget'!E70</f>
        <v>0</v>
      </c>
      <c r="F70" s="21">
        <f>'[24]Div 12 Budget'!F70</f>
        <v>0</v>
      </c>
      <c r="G70" s="21">
        <f>'[24]Div 12 Budget'!G70</f>
        <v>0</v>
      </c>
      <c r="H70" s="21">
        <f>'[24]Div 12 Budget'!H70</f>
        <v>0</v>
      </c>
      <c r="I70" s="21">
        <f>'[24]Div 12 Budget'!I70</f>
        <v>0</v>
      </c>
      <c r="J70" s="21">
        <f>'[24]Div 12 Budget'!J70</f>
        <v>0</v>
      </c>
      <c r="K70" s="21">
        <f>'[24]Div 12 Budget'!K70</f>
        <v>0</v>
      </c>
      <c r="L70" s="21">
        <f>'[24]Div 12 Budget'!L70</f>
        <v>0</v>
      </c>
      <c r="M70" s="21">
        <f>'[24]Div 12 Budget'!M70</f>
        <v>0</v>
      </c>
    </row>
    <row r="71" spans="1:26">
      <c r="A71" s="5" t="s">
        <v>564</v>
      </c>
      <c r="B71" s="21">
        <f>'[24]Div 12 Budget'!B71</f>
        <v>20630</v>
      </c>
      <c r="C71" s="21">
        <f>'[24]Div 12 Budget'!C71</f>
        <v>18615</v>
      </c>
      <c r="D71" s="21">
        <f>'[24]Div 12 Budget'!D71</f>
        <v>28315</v>
      </c>
      <c r="E71" s="21">
        <f>'[24]Div 12 Budget'!E71</f>
        <v>21955</v>
      </c>
      <c r="F71" s="21">
        <f>'[24]Div 12 Budget'!F71</f>
        <v>13280</v>
      </c>
      <c r="G71" s="21">
        <f>'[24]Div 12 Budget'!G71</f>
        <v>11855</v>
      </c>
      <c r="H71" s="21">
        <f>'[24]Div 12 Budget'!H71</f>
        <v>22305</v>
      </c>
      <c r="I71" s="21">
        <f>'[24]Div 12 Budget'!I71</f>
        <v>16475</v>
      </c>
      <c r="J71" s="21">
        <f>'[24]Div 12 Budget'!J71</f>
        <v>14370</v>
      </c>
      <c r="K71" s="21">
        <f>'[24]Div 12 Budget'!K71</f>
        <v>22055</v>
      </c>
      <c r="L71" s="21">
        <f>'[24]Div 12 Budget'!L71</f>
        <v>15280</v>
      </c>
      <c r="M71" s="21">
        <f>'[24]Div 12 Budget'!M71</f>
        <v>21540</v>
      </c>
    </row>
    <row r="72" spans="1:26">
      <c r="A72" s="5" t="s">
        <v>565</v>
      </c>
      <c r="B72" s="21">
        <f>'[24]Div 12 Budget'!B72</f>
        <v>352</v>
      </c>
      <c r="C72" s="21">
        <f>'[24]Div 12 Budget'!C72</f>
        <v>352</v>
      </c>
      <c r="D72" s="21">
        <f>'[24]Div 12 Budget'!D72</f>
        <v>352</v>
      </c>
      <c r="E72" s="21">
        <f>'[24]Div 12 Budget'!E72</f>
        <v>352</v>
      </c>
      <c r="F72" s="21">
        <f>'[24]Div 12 Budget'!F72</f>
        <v>352</v>
      </c>
      <c r="G72" s="21">
        <f>'[24]Div 12 Budget'!G72</f>
        <v>352</v>
      </c>
      <c r="H72" s="21">
        <f>'[24]Div 12 Budget'!H72</f>
        <v>352</v>
      </c>
      <c r="I72" s="21">
        <f>'[24]Div 12 Budget'!I72</f>
        <v>352</v>
      </c>
      <c r="J72" s="21">
        <f>'[24]Div 12 Budget'!J72</f>
        <v>352</v>
      </c>
      <c r="K72" s="21">
        <f>'[24]Div 12 Budget'!K72</f>
        <v>352</v>
      </c>
      <c r="L72" s="21">
        <f>'[24]Div 12 Budget'!L72</f>
        <v>352</v>
      </c>
      <c r="M72" s="21">
        <f>'[24]Div 12 Budget'!M72</f>
        <v>352</v>
      </c>
    </row>
    <row r="73" spans="1:26">
      <c r="A73" s="5" t="s">
        <v>566</v>
      </c>
      <c r="B73" s="21">
        <f>'[24]Div 12 Budget'!B73</f>
        <v>16543</v>
      </c>
      <c r="C73" s="21">
        <f>'[24]Div 12 Budget'!C73</f>
        <v>16843</v>
      </c>
      <c r="D73" s="21">
        <f>'[24]Div 12 Budget'!D73</f>
        <v>15793</v>
      </c>
      <c r="E73" s="21">
        <f>'[24]Div 12 Budget'!E73</f>
        <v>19943</v>
      </c>
      <c r="F73" s="21">
        <f>'[24]Div 12 Budget'!F73</f>
        <v>16743</v>
      </c>
      <c r="G73" s="21">
        <f>'[24]Div 12 Budget'!G73</f>
        <v>16443</v>
      </c>
      <c r="H73" s="21">
        <f>'[24]Div 12 Budget'!H73</f>
        <v>17993</v>
      </c>
      <c r="I73" s="21">
        <f>'[24]Div 12 Budget'!I73</f>
        <v>21843</v>
      </c>
      <c r="J73" s="21">
        <f>'[24]Div 12 Budget'!J73</f>
        <v>17843</v>
      </c>
      <c r="K73" s="21">
        <f>'[24]Div 12 Budget'!K73</f>
        <v>21093</v>
      </c>
      <c r="L73" s="21">
        <f>'[24]Div 12 Budget'!L73</f>
        <v>22843</v>
      </c>
      <c r="M73" s="21">
        <f>'[24]Div 12 Budget'!M73</f>
        <v>16793</v>
      </c>
    </row>
    <row r="74" spans="1:26">
      <c r="A74" s="5" t="s">
        <v>570</v>
      </c>
      <c r="B74" s="21">
        <f>'[24]Div 12 Budget'!B74</f>
        <v>13046</v>
      </c>
      <c r="C74" s="21">
        <f>'[24]Div 12 Budget'!C74</f>
        <v>12166</v>
      </c>
      <c r="D74" s="21">
        <f>'[24]Div 12 Budget'!D74</f>
        <v>11096</v>
      </c>
      <c r="E74" s="21">
        <f>'[24]Div 12 Budget'!E74</f>
        <v>12616</v>
      </c>
      <c r="F74" s="21">
        <f>'[24]Div 12 Budget'!F74</f>
        <v>11416</v>
      </c>
      <c r="G74" s="21">
        <f>'[24]Div 12 Budget'!G74</f>
        <v>14746</v>
      </c>
      <c r="H74" s="21">
        <f>'[24]Div 12 Budget'!H74</f>
        <v>14306</v>
      </c>
      <c r="I74" s="21">
        <f>'[24]Div 12 Budget'!I74</f>
        <v>16726</v>
      </c>
      <c r="J74" s="21">
        <f>'[24]Div 12 Budget'!J74</f>
        <v>12366</v>
      </c>
      <c r="K74" s="21">
        <f>'[24]Div 12 Budget'!K74</f>
        <v>12846</v>
      </c>
      <c r="L74" s="21">
        <f>'[24]Div 12 Budget'!L74</f>
        <v>17146</v>
      </c>
      <c r="M74" s="21">
        <f>'[24]Div 12 Budget'!M74</f>
        <v>11776</v>
      </c>
    </row>
    <row r="75" spans="1:26">
      <c r="A75" s="5" t="s">
        <v>572</v>
      </c>
      <c r="B75" s="21">
        <f>'[24]Div 12 Budget'!B75</f>
        <v>0</v>
      </c>
      <c r="C75" s="21">
        <f>'[24]Div 12 Budget'!C75</f>
        <v>0</v>
      </c>
      <c r="D75" s="21">
        <f>'[24]Div 12 Budget'!D75</f>
        <v>0</v>
      </c>
      <c r="E75" s="21">
        <f>'[24]Div 12 Budget'!E75</f>
        <v>0</v>
      </c>
      <c r="F75" s="21">
        <f>'[24]Div 12 Budget'!F75</f>
        <v>0</v>
      </c>
      <c r="G75" s="21">
        <f>'[24]Div 12 Budget'!G75</f>
        <v>0</v>
      </c>
      <c r="H75" s="21">
        <f>'[24]Div 12 Budget'!H75</f>
        <v>0</v>
      </c>
      <c r="I75" s="21">
        <f>'[24]Div 12 Budget'!I75</f>
        <v>0</v>
      </c>
      <c r="J75" s="21">
        <f>'[24]Div 12 Budget'!J75</f>
        <v>0</v>
      </c>
      <c r="K75" s="21">
        <f>'[24]Div 12 Budget'!K75</f>
        <v>0</v>
      </c>
      <c r="L75" s="21">
        <f>'[24]Div 12 Budget'!L75</f>
        <v>0</v>
      </c>
      <c r="M75" s="21">
        <f>'[24]Div 12 Budget'!M75</f>
        <v>0</v>
      </c>
    </row>
    <row r="76" spans="1:26">
      <c r="A76" s="9" t="s">
        <v>34</v>
      </c>
      <c r="B76" s="21">
        <f>'[24]Div 12 Budget'!B76</f>
        <v>50571</v>
      </c>
      <c r="C76" s="21">
        <f>'[24]Div 12 Budget'!C76</f>
        <v>47976</v>
      </c>
      <c r="D76" s="21">
        <f>'[24]Div 12 Budget'!D76</f>
        <v>55556</v>
      </c>
      <c r="E76" s="21">
        <f>'[24]Div 12 Budget'!E76</f>
        <v>54866</v>
      </c>
      <c r="F76" s="21">
        <f>'[24]Div 12 Budget'!F76</f>
        <v>41791</v>
      </c>
      <c r="G76" s="21">
        <f>'[24]Div 12 Budget'!G76</f>
        <v>43396</v>
      </c>
      <c r="H76" s="21">
        <f>'[24]Div 12 Budget'!H76</f>
        <v>54956</v>
      </c>
      <c r="I76" s="21">
        <f>'[24]Div 12 Budget'!I76</f>
        <v>55396</v>
      </c>
      <c r="J76" s="21">
        <f>'[24]Div 12 Budget'!J76</f>
        <v>44931</v>
      </c>
      <c r="K76" s="21">
        <f>'[24]Div 12 Budget'!K76</f>
        <v>56346</v>
      </c>
      <c r="L76" s="21">
        <f>'[24]Div 12 Budget'!L76</f>
        <v>55621</v>
      </c>
      <c r="M76" s="21">
        <f>'[24]Div 12 Budget'!M76</f>
        <v>50461</v>
      </c>
      <c r="O76" s="22">
        <f t="shared" ref="O76:Z76" si="12">B76-SUM(B71:B75)</f>
        <v>0</v>
      </c>
      <c r="P76" s="22">
        <f t="shared" si="12"/>
        <v>0</v>
      </c>
      <c r="Q76" s="22">
        <f t="shared" si="12"/>
        <v>0</v>
      </c>
      <c r="R76" s="22">
        <f t="shared" si="12"/>
        <v>0</v>
      </c>
      <c r="S76" s="22">
        <f t="shared" si="12"/>
        <v>0</v>
      </c>
      <c r="T76" s="22">
        <f t="shared" si="12"/>
        <v>0</v>
      </c>
      <c r="U76" s="22">
        <f t="shared" si="12"/>
        <v>0</v>
      </c>
      <c r="V76" s="22">
        <f t="shared" si="12"/>
        <v>0</v>
      </c>
      <c r="W76" s="22">
        <f t="shared" si="12"/>
        <v>0</v>
      </c>
      <c r="X76" s="22">
        <f t="shared" si="12"/>
        <v>0</v>
      </c>
      <c r="Y76" s="22">
        <f t="shared" si="12"/>
        <v>0</v>
      </c>
      <c r="Z76" s="22">
        <f t="shared" si="12"/>
        <v>0</v>
      </c>
    </row>
    <row r="77" spans="1:26">
      <c r="A77" s="9"/>
      <c r="B77" s="21">
        <f>'[24]Div 12 Budget'!B77</f>
        <v>0</v>
      </c>
      <c r="C77" s="21">
        <f>'[24]Div 12 Budget'!C77</f>
        <v>0</v>
      </c>
      <c r="D77" s="21">
        <f>'[24]Div 12 Budget'!D77</f>
        <v>0</v>
      </c>
      <c r="E77" s="21">
        <f>'[24]Div 12 Budget'!E77</f>
        <v>0</v>
      </c>
      <c r="F77" s="21">
        <f>'[24]Div 12 Budget'!F77</f>
        <v>0</v>
      </c>
      <c r="G77" s="21">
        <f>'[24]Div 12 Budget'!G77</f>
        <v>0</v>
      </c>
      <c r="H77" s="21">
        <f>'[24]Div 12 Budget'!H77</f>
        <v>0</v>
      </c>
      <c r="I77" s="21">
        <f>'[24]Div 12 Budget'!I77</f>
        <v>0</v>
      </c>
      <c r="J77" s="21">
        <f>'[24]Div 12 Budget'!J77</f>
        <v>0</v>
      </c>
      <c r="K77" s="21">
        <f>'[24]Div 12 Budget'!K77</f>
        <v>0</v>
      </c>
      <c r="L77" s="21">
        <f>'[24]Div 12 Budget'!L77</f>
        <v>0</v>
      </c>
      <c r="M77" s="21">
        <f>'[24]Div 12 Budget'!M77</f>
        <v>0</v>
      </c>
    </row>
    <row r="78" spans="1:26">
      <c r="A78" s="5" t="s">
        <v>573</v>
      </c>
      <c r="B78" s="21">
        <f>'[24]Div 12 Budget'!B78</f>
        <v>11866</v>
      </c>
      <c r="C78" s="21">
        <f>'[24]Div 12 Budget'!C78</f>
        <v>10266</v>
      </c>
      <c r="D78" s="21">
        <f>'[24]Div 12 Budget'!D78</f>
        <v>10768</v>
      </c>
      <c r="E78" s="21">
        <f>'[24]Div 12 Budget'!E78</f>
        <v>9941</v>
      </c>
      <c r="F78" s="21">
        <f>'[24]Div 12 Budget'!F78</f>
        <v>9946</v>
      </c>
      <c r="G78" s="21">
        <f>'[24]Div 12 Budget'!G78</f>
        <v>9168</v>
      </c>
      <c r="H78" s="21">
        <f>'[24]Div 12 Budget'!H78</f>
        <v>7766</v>
      </c>
      <c r="I78" s="21">
        <f>'[24]Div 12 Budget'!I78</f>
        <v>6166</v>
      </c>
      <c r="J78" s="21">
        <f>'[24]Div 12 Budget'!J78</f>
        <v>22268</v>
      </c>
      <c r="K78" s="21">
        <f>'[24]Div 12 Budget'!K78</f>
        <v>18166</v>
      </c>
      <c r="L78" s="21">
        <f>'[24]Div 12 Budget'!L78</f>
        <v>23166</v>
      </c>
      <c r="M78" s="21">
        <f>'[24]Div 12 Budget'!M78</f>
        <v>9168</v>
      </c>
    </row>
    <row r="79" spans="1:26">
      <c r="A79" s="5" t="s">
        <v>574</v>
      </c>
      <c r="B79" s="21" t="str">
        <f>'[24]Div 12 Budget'!B79</f>
        <v>0</v>
      </c>
      <c r="C79" s="21" t="str">
        <f>'[24]Div 12 Budget'!C79</f>
        <v>0</v>
      </c>
      <c r="D79" s="21">
        <f>'[24]Div 12 Budget'!D79</f>
        <v>250</v>
      </c>
      <c r="E79" s="21">
        <f>'[24]Div 12 Budget'!E79</f>
        <v>0</v>
      </c>
      <c r="F79" s="21">
        <f>'[24]Div 12 Budget'!F79</f>
        <v>0</v>
      </c>
      <c r="G79" s="21">
        <f>'[24]Div 12 Budget'!G79</f>
        <v>250</v>
      </c>
      <c r="H79" s="21">
        <f>'[24]Div 12 Budget'!H79</f>
        <v>0</v>
      </c>
      <c r="I79" s="21">
        <f>'[24]Div 12 Budget'!I79</f>
        <v>0</v>
      </c>
      <c r="J79" s="21">
        <f>'[24]Div 12 Budget'!J79</f>
        <v>250</v>
      </c>
      <c r="K79" s="21">
        <f>'[24]Div 12 Budget'!K79</f>
        <v>250</v>
      </c>
      <c r="L79" s="21">
        <f>'[24]Div 12 Budget'!L79</f>
        <v>0</v>
      </c>
      <c r="M79" s="21">
        <f>'[24]Div 12 Budget'!M79</f>
        <v>0</v>
      </c>
    </row>
    <row r="80" spans="1:26">
      <c r="A80" s="5" t="s">
        <v>577</v>
      </c>
      <c r="B80" s="21" t="str">
        <f>'[24]Div 12 Budget'!B80</f>
        <v>0</v>
      </c>
      <c r="C80" s="21" t="str">
        <f>'[24]Div 12 Budget'!C80</f>
        <v>0</v>
      </c>
      <c r="D80" s="21">
        <f>'[24]Div 12 Budget'!D80</f>
        <v>2500</v>
      </c>
      <c r="E80" s="21">
        <f>'[24]Div 12 Budget'!E80</f>
        <v>0</v>
      </c>
      <c r="F80" s="21">
        <f>'[24]Div 12 Budget'!F80</f>
        <v>0</v>
      </c>
      <c r="G80" s="21">
        <f>'[24]Div 12 Budget'!G80</f>
        <v>2500</v>
      </c>
      <c r="H80" s="21">
        <f>'[24]Div 12 Budget'!H80</f>
        <v>0</v>
      </c>
      <c r="I80" s="21">
        <f>'[24]Div 12 Budget'!I80</f>
        <v>0</v>
      </c>
      <c r="J80" s="21">
        <f>'[24]Div 12 Budget'!J80</f>
        <v>0</v>
      </c>
      <c r="K80" s="21">
        <f>'[24]Div 12 Budget'!K80</f>
        <v>0</v>
      </c>
      <c r="L80" s="21">
        <f>'[24]Div 12 Budget'!L80</f>
        <v>0</v>
      </c>
      <c r="M80" s="21">
        <f>'[24]Div 12 Budget'!M80</f>
        <v>0</v>
      </c>
    </row>
    <row r="81" spans="1:26">
      <c r="A81" s="9" t="s">
        <v>36</v>
      </c>
      <c r="B81" s="21">
        <f>'[24]Div 12 Budget'!B81</f>
        <v>11866</v>
      </c>
      <c r="C81" s="21">
        <f>'[24]Div 12 Budget'!C81</f>
        <v>10266</v>
      </c>
      <c r="D81" s="21">
        <f>'[24]Div 12 Budget'!D81</f>
        <v>13518</v>
      </c>
      <c r="E81" s="21">
        <f>'[24]Div 12 Budget'!E81</f>
        <v>9941</v>
      </c>
      <c r="F81" s="21">
        <f>'[24]Div 12 Budget'!F81</f>
        <v>9946</v>
      </c>
      <c r="G81" s="21">
        <f>'[24]Div 12 Budget'!G81</f>
        <v>11918</v>
      </c>
      <c r="H81" s="21">
        <f>'[24]Div 12 Budget'!H81</f>
        <v>7766</v>
      </c>
      <c r="I81" s="21">
        <f>'[24]Div 12 Budget'!I81</f>
        <v>6166</v>
      </c>
      <c r="J81" s="21">
        <f>'[24]Div 12 Budget'!J81</f>
        <v>22518</v>
      </c>
      <c r="K81" s="21">
        <f>'[24]Div 12 Budget'!K81</f>
        <v>18416</v>
      </c>
      <c r="L81" s="21">
        <f>'[24]Div 12 Budget'!L81</f>
        <v>23166</v>
      </c>
      <c r="M81" s="21">
        <f>'[24]Div 12 Budget'!M81</f>
        <v>9168</v>
      </c>
      <c r="O81" s="22">
        <f t="shared" ref="O81:Z81" si="13">B81-SUM(B78:B80)</f>
        <v>0</v>
      </c>
      <c r="P81" s="22">
        <f t="shared" si="13"/>
        <v>0</v>
      </c>
      <c r="Q81" s="22">
        <f t="shared" si="13"/>
        <v>0</v>
      </c>
      <c r="R81" s="22">
        <f t="shared" si="13"/>
        <v>0</v>
      </c>
      <c r="S81" s="22">
        <f t="shared" si="13"/>
        <v>0</v>
      </c>
      <c r="T81" s="22">
        <f t="shared" si="13"/>
        <v>0</v>
      </c>
      <c r="U81" s="22">
        <f t="shared" si="13"/>
        <v>0</v>
      </c>
      <c r="V81" s="22">
        <f t="shared" si="13"/>
        <v>0</v>
      </c>
      <c r="W81" s="22">
        <f t="shared" si="13"/>
        <v>0</v>
      </c>
      <c r="X81" s="22">
        <f t="shared" si="13"/>
        <v>0</v>
      </c>
      <c r="Y81" s="22">
        <f t="shared" si="13"/>
        <v>0</v>
      </c>
      <c r="Z81" s="22">
        <f t="shared" si="13"/>
        <v>0</v>
      </c>
    </row>
    <row r="82" spans="1:26">
      <c r="A82" s="5"/>
      <c r="B82" s="21">
        <f>'[24]Div 12 Budget'!B82</f>
        <v>0</v>
      </c>
      <c r="C82" s="21">
        <f>'[24]Div 12 Budget'!C82</f>
        <v>0</v>
      </c>
      <c r="D82" s="21">
        <f>'[24]Div 12 Budget'!D82</f>
        <v>0</v>
      </c>
      <c r="E82" s="21">
        <f>'[24]Div 12 Budget'!E82</f>
        <v>0</v>
      </c>
      <c r="F82" s="21">
        <f>'[24]Div 12 Budget'!F82</f>
        <v>0</v>
      </c>
      <c r="G82" s="21">
        <f>'[24]Div 12 Budget'!G82</f>
        <v>0</v>
      </c>
      <c r="H82" s="21">
        <f>'[24]Div 12 Budget'!H82</f>
        <v>0</v>
      </c>
      <c r="I82" s="21">
        <f>'[24]Div 12 Budget'!I82</f>
        <v>0</v>
      </c>
      <c r="J82" s="21">
        <f>'[24]Div 12 Budget'!J82</f>
        <v>0</v>
      </c>
      <c r="K82" s="21">
        <f>'[24]Div 12 Budget'!K82</f>
        <v>0</v>
      </c>
      <c r="L82" s="21">
        <f>'[24]Div 12 Budget'!L82</f>
        <v>0</v>
      </c>
      <c r="M82" s="21">
        <f>'[24]Div 12 Budget'!M82</f>
        <v>0</v>
      </c>
    </row>
    <row r="83" spans="1:26">
      <c r="A83" s="5" t="s">
        <v>581</v>
      </c>
      <c r="B83" s="21">
        <f>'[24]Div 12 Budget'!B83</f>
        <v>110975</v>
      </c>
      <c r="C83" s="21">
        <f>'[24]Div 12 Budget'!C83</f>
        <v>110975</v>
      </c>
      <c r="D83" s="21">
        <f>'[24]Div 12 Budget'!D83</f>
        <v>171975</v>
      </c>
      <c r="E83" s="21">
        <f>'[24]Div 12 Budget'!E83</f>
        <v>110975</v>
      </c>
      <c r="F83" s="21">
        <f>'[24]Div 12 Budget'!F83</f>
        <v>110975</v>
      </c>
      <c r="G83" s="21">
        <f>'[24]Div 12 Budget'!G83</f>
        <v>121975</v>
      </c>
      <c r="H83" s="21">
        <f>'[24]Div 12 Budget'!H83</f>
        <v>110975</v>
      </c>
      <c r="I83" s="21">
        <f>'[24]Div 12 Budget'!I83</f>
        <v>110975</v>
      </c>
      <c r="J83" s="21">
        <f>'[24]Div 12 Budget'!J83</f>
        <v>121975</v>
      </c>
      <c r="K83" s="21">
        <f>'[24]Div 12 Budget'!K83</f>
        <v>110975</v>
      </c>
      <c r="L83" s="21">
        <f>'[24]Div 12 Budget'!L83</f>
        <v>121975</v>
      </c>
      <c r="M83" s="21">
        <f>'[24]Div 12 Budget'!M83</f>
        <v>110975</v>
      </c>
    </row>
    <row r="84" spans="1:26">
      <c r="A84" s="9" t="s">
        <v>37</v>
      </c>
      <c r="B84" s="21">
        <f>'[24]Div 12 Budget'!B84</f>
        <v>110975</v>
      </c>
      <c r="C84" s="21">
        <f>'[24]Div 12 Budget'!C84</f>
        <v>110975</v>
      </c>
      <c r="D84" s="21">
        <f>'[24]Div 12 Budget'!D84</f>
        <v>171975</v>
      </c>
      <c r="E84" s="21">
        <f>'[24]Div 12 Budget'!E84</f>
        <v>110975</v>
      </c>
      <c r="F84" s="21">
        <f>'[24]Div 12 Budget'!F84</f>
        <v>110975</v>
      </c>
      <c r="G84" s="21">
        <f>'[24]Div 12 Budget'!G84</f>
        <v>121975</v>
      </c>
      <c r="H84" s="21">
        <f>'[24]Div 12 Budget'!H84</f>
        <v>110975</v>
      </c>
      <c r="I84" s="21">
        <f>'[24]Div 12 Budget'!I84</f>
        <v>110975</v>
      </c>
      <c r="J84" s="21">
        <f>'[24]Div 12 Budget'!J84</f>
        <v>121975</v>
      </c>
      <c r="K84" s="21">
        <f>'[24]Div 12 Budget'!K84</f>
        <v>110975</v>
      </c>
      <c r="L84" s="21">
        <f>'[24]Div 12 Budget'!L84</f>
        <v>121975</v>
      </c>
      <c r="M84" s="21">
        <f>'[24]Div 12 Budget'!M84</f>
        <v>110975</v>
      </c>
      <c r="O84" s="22">
        <f t="shared" ref="O84:Z84" si="14">B84-SUM(B83)</f>
        <v>0</v>
      </c>
      <c r="P84" s="22">
        <f t="shared" si="14"/>
        <v>0</v>
      </c>
      <c r="Q84" s="22">
        <f t="shared" si="14"/>
        <v>0</v>
      </c>
      <c r="R84" s="22">
        <f t="shared" si="14"/>
        <v>0</v>
      </c>
      <c r="S84" s="22">
        <f t="shared" si="14"/>
        <v>0</v>
      </c>
      <c r="T84" s="22">
        <f t="shared" si="14"/>
        <v>0</v>
      </c>
      <c r="U84" s="22">
        <f t="shared" si="14"/>
        <v>0</v>
      </c>
      <c r="V84" s="22">
        <f t="shared" si="14"/>
        <v>0</v>
      </c>
      <c r="W84" s="22">
        <f t="shared" si="14"/>
        <v>0</v>
      </c>
      <c r="X84" s="22">
        <f t="shared" si="14"/>
        <v>0</v>
      </c>
      <c r="Y84" s="22">
        <f t="shared" si="14"/>
        <v>0</v>
      </c>
      <c r="Z84" s="22">
        <f t="shared" si="14"/>
        <v>0</v>
      </c>
    </row>
    <row r="85" spans="1:26">
      <c r="A85" s="5"/>
      <c r="B85" s="21">
        <f>'[24]Div 12 Budget'!B85</f>
        <v>0</v>
      </c>
      <c r="C85" s="21">
        <f>'[24]Div 12 Budget'!C85</f>
        <v>0</v>
      </c>
      <c r="D85" s="21">
        <f>'[24]Div 12 Budget'!D85</f>
        <v>0</v>
      </c>
      <c r="E85" s="21">
        <f>'[24]Div 12 Budget'!E85</f>
        <v>0</v>
      </c>
      <c r="F85" s="21">
        <f>'[24]Div 12 Budget'!F85</f>
        <v>0</v>
      </c>
      <c r="G85" s="21">
        <f>'[24]Div 12 Budget'!G85</f>
        <v>0</v>
      </c>
      <c r="H85" s="21">
        <f>'[24]Div 12 Budget'!H85</f>
        <v>0</v>
      </c>
      <c r="I85" s="21">
        <f>'[24]Div 12 Budget'!I85</f>
        <v>0</v>
      </c>
      <c r="J85" s="21">
        <f>'[24]Div 12 Budget'!J85</f>
        <v>0</v>
      </c>
      <c r="K85" s="21">
        <f>'[24]Div 12 Budget'!K85</f>
        <v>0</v>
      </c>
      <c r="L85" s="21">
        <f>'[24]Div 12 Budget'!L85</f>
        <v>0</v>
      </c>
      <c r="M85" s="21">
        <f>'[24]Div 12 Budget'!M85</f>
        <v>0</v>
      </c>
    </row>
    <row r="86" spans="1:26">
      <c r="A86" s="5" t="s">
        <v>585</v>
      </c>
      <c r="B86" s="21">
        <f>'[24]Div 12 Budget'!B86</f>
        <v>1091</v>
      </c>
      <c r="C86" s="21">
        <f>'[24]Div 12 Budget'!C86</f>
        <v>941</v>
      </c>
      <c r="D86" s="21">
        <f>'[24]Div 12 Budget'!D86</f>
        <v>941</v>
      </c>
      <c r="E86" s="21">
        <f>'[24]Div 12 Budget'!E86</f>
        <v>941</v>
      </c>
      <c r="F86" s="21">
        <f>'[24]Div 12 Budget'!F86</f>
        <v>941</v>
      </c>
      <c r="G86" s="21">
        <f>'[24]Div 12 Budget'!G86</f>
        <v>1236</v>
      </c>
      <c r="H86" s="21">
        <f>'[24]Div 12 Budget'!H86</f>
        <v>941</v>
      </c>
      <c r="I86" s="21">
        <f>'[24]Div 12 Budget'!I86</f>
        <v>941</v>
      </c>
      <c r="J86" s="21">
        <f>'[24]Div 12 Budget'!J86</f>
        <v>941</v>
      </c>
      <c r="K86" s="21">
        <f>'[24]Div 12 Budget'!K86</f>
        <v>1091</v>
      </c>
      <c r="L86" s="21">
        <f>'[24]Div 12 Budget'!L86</f>
        <v>941</v>
      </c>
      <c r="M86" s="21">
        <f>'[24]Div 12 Budget'!M86</f>
        <v>941</v>
      </c>
    </row>
    <row r="87" spans="1:26">
      <c r="A87" s="9" t="s">
        <v>39</v>
      </c>
      <c r="B87" s="21">
        <f>'[24]Div 12 Budget'!B87</f>
        <v>1091</v>
      </c>
      <c r="C87" s="21">
        <f>'[24]Div 12 Budget'!C87</f>
        <v>941</v>
      </c>
      <c r="D87" s="21">
        <f>'[24]Div 12 Budget'!D87</f>
        <v>941</v>
      </c>
      <c r="E87" s="21">
        <f>'[24]Div 12 Budget'!E87</f>
        <v>941</v>
      </c>
      <c r="F87" s="21">
        <f>'[24]Div 12 Budget'!F87</f>
        <v>941</v>
      </c>
      <c r="G87" s="21">
        <f>'[24]Div 12 Budget'!G87</f>
        <v>1236</v>
      </c>
      <c r="H87" s="21">
        <f>'[24]Div 12 Budget'!H87</f>
        <v>941</v>
      </c>
      <c r="I87" s="21">
        <f>'[24]Div 12 Budget'!I87</f>
        <v>941</v>
      </c>
      <c r="J87" s="21">
        <f>'[24]Div 12 Budget'!J87</f>
        <v>941</v>
      </c>
      <c r="K87" s="21">
        <f>'[24]Div 12 Budget'!K87</f>
        <v>1091</v>
      </c>
      <c r="L87" s="21">
        <f>'[24]Div 12 Budget'!L87</f>
        <v>941</v>
      </c>
      <c r="M87" s="21">
        <f>'[24]Div 12 Budget'!M87</f>
        <v>941</v>
      </c>
      <c r="O87" s="22">
        <f t="shared" ref="O87:Z87" si="15">B87-SUM(B86)</f>
        <v>0</v>
      </c>
      <c r="P87" s="22">
        <f t="shared" si="15"/>
        <v>0</v>
      </c>
      <c r="Q87" s="22">
        <f t="shared" si="15"/>
        <v>0</v>
      </c>
      <c r="R87" s="22">
        <f t="shared" si="15"/>
        <v>0</v>
      </c>
      <c r="S87" s="22">
        <f t="shared" si="15"/>
        <v>0</v>
      </c>
      <c r="T87" s="22">
        <f t="shared" si="15"/>
        <v>0</v>
      </c>
      <c r="U87" s="22">
        <f t="shared" si="15"/>
        <v>0</v>
      </c>
      <c r="V87" s="22">
        <f t="shared" si="15"/>
        <v>0</v>
      </c>
      <c r="W87" s="22">
        <f t="shared" si="15"/>
        <v>0</v>
      </c>
      <c r="X87" s="22">
        <f t="shared" si="15"/>
        <v>0</v>
      </c>
      <c r="Y87" s="22">
        <f t="shared" si="15"/>
        <v>0</v>
      </c>
      <c r="Z87" s="22">
        <f t="shared" si="15"/>
        <v>0</v>
      </c>
    </row>
    <row r="88" spans="1:26">
      <c r="A88" s="5"/>
      <c r="B88" s="21">
        <f>'[24]Div 12 Budget'!B88</f>
        <v>0</v>
      </c>
      <c r="C88" s="21">
        <f>'[24]Div 12 Budget'!C88</f>
        <v>0</v>
      </c>
      <c r="D88" s="21">
        <f>'[24]Div 12 Budget'!D88</f>
        <v>0</v>
      </c>
      <c r="E88" s="21">
        <f>'[24]Div 12 Budget'!E88</f>
        <v>0</v>
      </c>
      <c r="F88" s="21">
        <f>'[24]Div 12 Budget'!F88</f>
        <v>0</v>
      </c>
      <c r="G88" s="21">
        <f>'[24]Div 12 Budget'!G88</f>
        <v>0</v>
      </c>
      <c r="H88" s="21">
        <f>'[24]Div 12 Budget'!H88</f>
        <v>0</v>
      </c>
      <c r="I88" s="21">
        <f>'[24]Div 12 Budget'!I88</f>
        <v>0</v>
      </c>
      <c r="J88" s="21">
        <f>'[24]Div 12 Budget'!J88</f>
        <v>0</v>
      </c>
      <c r="K88" s="21">
        <f>'[24]Div 12 Budget'!K88</f>
        <v>0</v>
      </c>
      <c r="L88" s="21">
        <f>'[24]Div 12 Budget'!L88</f>
        <v>0</v>
      </c>
      <c r="M88" s="21">
        <f>'[24]Div 12 Budget'!M88</f>
        <v>0</v>
      </c>
    </row>
    <row r="89" spans="1:26">
      <c r="A89" s="9" t="s">
        <v>124</v>
      </c>
      <c r="B89" s="21">
        <f>'[24]Div 12 Budget'!B89</f>
        <v>4290022.42</v>
      </c>
      <c r="C89" s="21">
        <f>'[24]Div 12 Budget'!C89</f>
        <v>4100092.34</v>
      </c>
      <c r="D89" s="21">
        <f>'[24]Div 12 Budget'!D89</f>
        <v>4469998.9999999991</v>
      </c>
      <c r="E89" s="21">
        <f>'[24]Div 12 Budget'!E89</f>
        <v>4111676.4</v>
      </c>
      <c r="F89" s="21">
        <f>'[24]Div 12 Budget'!F89</f>
        <v>4042121.9700000007</v>
      </c>
      <c r="G89" s="21">
        <f>'[24]Div 12 Budget'!G89</f>
        <v>4398143.05</v>
      </c>
      <c r="H89" s="21">
        <f>'[24]Div 12 Budget'!H89</f>
        <v>4121337.81</v>
      </c>
      <c r="I89" s="21">
        <f>'[24]Div 12 Budget'!I89</f>
        <v>4292005.7300000004</v>
      </c>
      <c r="J89" s="21">
        <f>'[24]Div 12 Budget'!J89</f>
        <v>4239140.2300000004</v>
      </c>
      <c r="K89" s="21">
        <f>'[24]Div 12 Budget'!K89</f>
        <v>4224786.16</v>
      </c>
      <c r="L89" s="21">
        <f>'[24]Div 12 Budget'!L89</f>
        <v>4389294.83</v>
      </c>
      <c r="M89" s="21">
        <f>'[24]Div 12 Budget'!M89</f>
        <v>4200956.629999999</v>
      </c>
    </row>
    <row r="90" spans="1:26">
      <c r="A90" s="5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26">
      <c r="A91" s="5" t="s">
        <v>606</v>
      </c>
      <c r="B91" s="21">
        <f t="shared" ref="B91:M91" si="16">B13+B23+B31+B36+B40+B43+B47+B56+B59+B62+B66+B69+B76+B81+B84+B87</f>
        <v>4290022.42</v>
      </c>
      <c r="C91" s="21">
        <f t="shared" si="16"/>
        <v>4100092.34</v>
      </c>
      <c r="D91" s="21">
        <f t="shared" si="16"/>
        <v>4469998.9999999991</v>
      </c>
      <c r="E91" s="21">
        <f t="shared" si="16"/>
        <v>4111676.4</v>
      </c>
      <c r="F91" s="21">
        <f t="shared" si="16"/>
        <v>4042121.9700000007</v>
      </c>
      <c r="G91" s="21">
        <f t="shared" si="16"/>
        <v>4398143.05</v>
      </c>
      <c r="H91" s="21">
        <f t="shared" si="16"/>
        <v>4121337.81</v>
      </c>
      <c r="I91" s="21">
        <f t="shared" si="16"/>
        <v>4292005.7300000004</v>
      </c>
      <c r="J91" s="21">
        <f t="shared" si="16"/>
        <v>4239140.2300000004</v>
      </c>
      <c r="K91" s="21">
        <f t="shared" si="16"/>
        <v>4224786.16</v>
      </c>
      <c r="L91" s="21">
        <f t="shared" si="16"/>
        <v>4389294.83</v>
      </c>
      <c r="M91" s="21">
        <f t="shared" si="16"/>
        <v>4200956.629999999</v>
      </c>
    </row>
    <row r="92" spans="1:26">
      <c r="A92" s="5" t="s">
        <v>607</v>
      </c>
      <c r="B92" s="21">
        <f t="shared" ref="B92:M92" si="17">B89-B91</f>
        <v>0</v>
      </c>
      <c r="C92" s="21">
        <f t="shared" si="17"/>
        <v>0</v>
      </c>
      <c r="D92" s="21">
        <f t="shared" si="17"/>
        <v>0</v>
      </c>
      <c r="E92" s="21">
        <f t="shared" si="17"/>
        <v>0</v>
      </c>
      <c r="F92" s="21">
        <f t="shared" si="17"/>
        <v>0</v>
      </c>
      <c r="G92" s="21">
        <f t="shared" si="17"/>
        <v>0</v>
      </c>
      <c r="H92" s="21">
        <f t="shared" si="17"/>
        <v>0</v>
      </c>
      <c r="I92" s="21">
        <f t="shared" si="17"/>
        <v>0</v>
      </c>
      <c r="J92" s="21">
        <f t="shared" si="17"/>
        <v>0</v>
      </c>
      <c r="K92" s="21">
        <f t="shared" si="17"/>
        <v>0</v>
      </c>
      <c r="L92" s="21">
        <f t="shared" si="17"/>
        <v>0</v>
      </c>
      <c r="M92" s="21">
        <f t="shared" si="17"/>
        <v>0</v>
      </c>
    </row>
    <row r="93" spans="1:26">
      <c r="A93" s="5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</row>
    <row r="94" spans="1:26">
      <c r="A94" s="5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</row>
    <row r="95" spans="1:26">
      <c r="A95" s="5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</row>
    <row r="96" spans="1:26">
      <c r="A96" s="5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</row>
    <row r="97" spans="1:13">
      <c r="A97" s="5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</row>
    <row r="98" spans="1:13">
      <c r="A98" s="5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</row>
    <row r="99" spans="1:13">
      <c r="A99" s="5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</row>
    <row r="100" spans="1:13">
      <c r="A100" s="5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</row>
    <row r="101" spans="1:13">
      <c r="A101" s="5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</row>
    <row r="102" spans="1:13">
      <c r="A102" s="9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</row>
    <row r="103" spans="1:13">
      <c r="A103" s="5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</row>
    <row r="104" spans="1:13">
      <c r="A104" s="5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</row>
    <row r="105" spans="1:13">
      <c r="A105" s="5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</row>
    <row r="106" spans="1:13">
      <c r="A106" s="5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</row>
    <row r="107" spans="1:13">
      <c r="A107" s="5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</row>
    <row r="108" spans="1:13">
      <c r="A108" s="9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</row>
    <row r="109" spans="1:13">
      <c r="A109" s="5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</row>
    <row r="110" spans="1:13">
      <c r="A110" s="5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>
      <c r="A111" s="9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>
      <c r="A112" s="5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</row>
    <row r="113" spans="1:13">
      <c r="A113" s="5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</row>
    <row r="114" spans="1:13">
      <c r="A114" s="5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</row>
    <row r="115" spans="1:13">
      <c r="A115" s="5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</row>
    <row r="116" spans="1:13">
      <c r="A116" s="5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</row>
    <row r="117" spans="1:13">
      <c r="A117" s="5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</row>
    <row r="118" spans="1:13">
      <c r="A118" s="9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</row>
    <row r="119" spans="1:13">
      <c r="A119" s="5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>
      <c r="A120" s="5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>
      <c r="A121" s="5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>
      <c r="A122" s="5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</row>
    <row r="123" spans="1:13">
      <c r="A123" s="5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</row>
    <row r="124" spans="1:13">
      <c r="A124" s="5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</row>
    <row r="125" spans="1:13">
      <c r="A125" s="5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</row>
    <row r="126" spans="1:13">
      <c r="A126" s="5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</row>
    <row r="127" spans="1:13">
      <c r="A127" s="9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</row>
    <row r="128" spans="1:13">
      <c r="A128" s="5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</row>
    <row r="129" spans="1:13">
      <c r="A129" s="5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</row>
    <row r="130" spans="1:13">
      <c r="A130" s="5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</row>
    <row r="131" spans="1:13">
      <c r="A131" s="5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</row>
    <row r="132" spans="1:13">
      <c r="A132" s="9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</row>
    <row r="133" spans="1:13">
      <c r="A133" s="5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</row>
    <row r="134" spans="1:13">
      <c r="A134" s="5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</row>
    <row r="135" spans="1:13">
      <c r="A135" s="5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</row>
    <row r="136" spans="1:13">
      <c r="A136" s="5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</row>
    <row r="137" spans="1:13">
      <c r="A137" s="9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</row>
    <row r="138" spans="1:13">
      <c r="A138" s="5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</row>
    <row r="139" spans="1:13">
      <c r="A139" s="9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</row>
    <row r="140" spans="1:13">
      <c r="A140" s="5"/>
      <c r="B140" s="6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</row>
    <row r="141" spans="1:13">
      <c r="A141" s="5"/>
      <c r="B141" s="6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</row>
    <row r="142" spans="1:13">
      <c r="A142" s="5"/>
      <c r="B142" s="6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</row>
    <row r="143" spans="1:13">
      <c r="A143" s="5"/>
      <c r="B143" s="6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</row>
    <row r="144" spans="1:13">
      <c r="A144" s="5"/>
      <c r="B144" s="6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</row>
    <row r="145" spans="1:13">
      <c r="A145" s="5"/>
    </row>
    <row r="146" spans="1:13">
      <c r="A146" s="5"/>
    </row>
    <row r="147" spans="1:13">
      <c r="A147" s="5"/>
    </row>
    <row r="148" spans="1:13">
      <c r="A148" s="5"/>
      <c r="B148" s="6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</row>
    <row r="149" spans="1:13">
      <c r="A149" s="5"/>
      <c r="B149" s="6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</row>
    <row r="150" spans="1:13">
      <c r="A150" s="5"/>
      <c r="B150" s="6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</row>
    <row r="151" spans="1:13">
      <c r="A151" s="5"/>
    </row>
    <row r="152" spans="1:13">
      <c r="A152" s="5"/>
      <c r="B152" s="6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</row>
    <row r="153" spans="1:13">
      <c r="A153" s="5"/>
      <c r="B153" s="6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</row>
    <row r="154" spans="1:13">
      <c r="A154" s="5"/>
      <c r="B154" s="6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</row>
    <row r="155" spans="1:13">
      <c r="A155" s="5"/>
      <c r="B155" s="6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</row>
    <row r="156" spans="1:13">
      <c r="A156" s="5"/>
      <c r="B156" s="6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</row>
    <row r="157" spans="1:13">
      <c r="A157" s="5"/>
      <c r="B157" s="6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</row>
    <row r="158" spans="1:13">
      <c r="A158" s="5"/>
      <c r="B158" s="6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</row>
    <row r="159" spans="1:13">
      <c r="A159" s="5"/>
    </row>
    <row r="160" spans="1:13">
      <c r="A160" s="5"/>
      <c r="B160" s="6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</row>
    <row r="161" spans="1:13">
      <c r="A161" s="5"/>
      <c r="B161" s="6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</row>
    <row r="162" spans="1:13">
      <c r="A162" s="5"/>
      <c r="B162" s="6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</row>
    <row r="163" spans="1:13">
      <c r="A163" s="5"/>
      <c r="B163" s="6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</row>
    <row r="164" spans="1:13">
      <c r="A164" s="5"/>
    </row>
    <row r="166" spans="1:13">
      <c r="A166" s="5"/>
      <c r="B166" s="6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</row>
    <row r="167" spans="1:13">
      <c r="A167" s="5"/>
    </row>
    <row r="168" spans="1:13">
      <c r="A168" s="5"/>
      <c r="B168" s="6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</row>
    <row r="169" spans="1:13">
      <c r="A169" s="5"/>
    </row>
    <row r="170" spans="1:13">
      <c r="A170" s="5"/>
      <c r="B170" s="6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</row>
    <row r="171" spans="1:13">
      <c r="A171" s="5"/>
    </row>
    <row r="172" spans="1:13">
      <c r="A172" s="5"/>
      <c r="B172" s="6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</row>
    <row r="173" spans="1:13">
      <c r="A173" s="5"/>
    </row>
    <row r="174" spans="1:13">
      <c r="A174" s="5"/>
    </row>
    <row r="175" spans="1:13">
      <c r="A175" s="5"/>
      <c r="B175" s="6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</row>
    <row r="176" spans="1:13">
      <c r="A176" s="5"/>
      <c r="B176" s="6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</row>
    <row r="177" spans="1:13">
      <c r="A177" s="5"/>
      <c r="B177" s="6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</row>
    <row r="178" spans="1:13">
      <c r="A178" s="5"/>
      <c r="B178" s="6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</row>
    <row r="179" spans="1:13">
      <c r="A179" s="5"/>
    </row>
    <row r="180" spans="1:13">
      <c r="A180" s="5"/>
    </row>
    <row r="181" spans="1:13">
      <c r="A181" s="5"/>
      <c r="B181" s="6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</row>
    <row r="182" spans="1:13">
      <c r="A182" s="5"/>
    </row>
    <row r="183" spans="1:13">
      <c r="A183" s="5"/>
      <c r="B183" s="6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</row>
    <row r="184" spans="1:13">
      <c r="A184" s="5"/>
      <c r="B184" s="6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</row>
    <row r="185" spans="1:13">
      <c r="A185" s="5"/>
      <c r="B185" s="6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</row>
    <row r="186" spans="1:13">
      <c r="A186" s="5"/>
    </row>
    <row r="187" spans="1:13">
      <c r="A187" s="5"/>
    </row>
    <row r="189" spans="1:13">
      <c r="A189" s="5"/>
    </row>
    <row r="190" spans="1:13">
      <c r="A190" s="5"/>
    </row>
    <row r="191" spans="1:13">
      <c r="A191" s="5"/>
    </row>
    <row r="192" spans="1:13">
      <c r="A192" s="5"/>
      <c r="B192" s="6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</row>
    <row r="193" spans="1:13">
      <c r="A193" s="5"/>
    </row>
    <row r="194" spans="1:13">
      <c r="A194" s="5"/>
      <c r="B194" s="6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</row>
    <row r="195" spans="1:13">
      <c r="A195" s="5"/>
    </row>
    <row r="196" spans="1:13">
      <c r="A196" s="5"/>
      <c r="B196" s="6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</row>
    <row r="197" spans="1:13">
      <c r="A197" s="5"/>
      <c r="B197" s="6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</row>
    <row r="198" spans="1:13">
      <c r="A198" s="5"/>
    </row>
    <row r="199" spans="1:13">
      <c r="A199" s="5"/>
      <c r="B199" s="6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</row>
    <row r="200" spans="1:13">
      <c r="A200" s="5"/>
      <c r="B200" s="6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</row>
    <row r="201" spans="1:13">
      <c r="A201" s="5"/>
    </row>
    <row r="202" spans="1:13">
      <c r="A202" s="5"/>
    </row>
    <row r="204" spans="1:13">
      <c r="A204" s="5"/>
    </row>
    <row r="205" spans="1:13">
      <c r="A205" s="5"/>
      <c r="B205" s="6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</row>
    <row r="206" spans="1:13">
      <c r="A206" s="5"/>
    </row>
    <row r="207" spans="1:13">
      <c r="A207" s="5"/>
      <c r="B207" s="6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</row>
    <row r="208" spans="1:13">
      <c r="A208" s="5"/>
      <c r="B208" s="6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</row>
    <row r="209" spans="1:13">
      <c r="A209" s="5"/>
      <c r="B209" s="6"/>
      <c r="C209" s="5"/>
    </row>
    <row r="210" spans="1:13">
      <c r="A210" s="5"/>
    </row>
    <row r="211" spans="1:13">
      <c r="A211" s="5"/>
      <c r="B211" s="6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</row>
    <row r="212" spans="1:13">
      <c r="A212" s="5"/>
      <c r="B212" s="6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</row>
    <row r="213" spans="1:13">
      <c r="A213" s="5"/>
      <c r="B213" s="6"/>
      <c r="C213" s="5"/>
      <c r="D213" s="5"/>
      <c r="E213" s="5"/>
      <c r="F213" s="5"/>
      <c r="G213" s="5"/>
    </row>
    <row r="214" spans="1:13">
      <c r="A214" s="5"/>
      <c r="B214" s="6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</row>
    <row r="215" spans="1:13">
      <c r="A215" s="5"/>
      <c r="B215" s="6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</row>
    <row r="216" spans="1:13">
      <c r="A216" s="5"/>
    </row>
    <row r="217" spans="1:13">
      <c r="A217" s="5"/>
      <c r="B217" s="6"/>
      <c r="C217" s="5"/>
      <c r="D217" s="5"/>
    </row>
    <row r="218" spans="1:13">
      <c r="A218" s="5"/>
      <c r="B218" s="6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</row>
    <row r="219" spans="1:13">
      <c r="A219" s="5"/>
      <c r="B219" s="6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</row>
    <row r="220" spans="1:13">
      <c r="A220" s="5"/>
    </row>
    <row r="221" spans="1:13">
      <c r="A221" s="5"/>
      <c r="B221" s="6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</row>
    <row r="222" spans="1:13">
      <c r="A222" s="5"/>
      <c r="B222" s="6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</row>
    <row r="223" spans="1:13">
      <c r="A223" s="5"/>
    </row>
    <row r="224" spans="1:13">
      <c r="A224" s="5"/>
      <c r="B224" s="6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</row>
    <row r="225" spans="1:13">
      <c r="A225" s="5"/>
    </row>
    <row r="226" spans="1:13">
      <c r="A226" s="5"/>
    </row>
    <row r="227" spans="1:13">
      <c r="A227" s="5"/>
      <c r="B227" s="6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</row>
    <row r="228" spans="1:13">
      <c r="A228" s="5"/>
    </row>
    <row r="229" spans="1:13">
      <c r="A229" s="5"/>
      <c r="B229" s="6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</row>
    <row r="230" spans="1:13">
      <c r="A230" s="5"/>
      <c r="B230" s="6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</row>
    <row r="231" spans="1:13">
      <c r="A231" s="5"/>
      <c r="B231" s="6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</row>
    <row r="232" spans="1:13">
      <c r="A232" s="5"/>
    </row>
    <row r="233" spans="1:13">
      <c r="A233" s="5"/>
      <c r="B233" s="6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</row>
    <row r="234" spans="1:13">
      <c r="A234" s="5"/>
    </row>
    <row r="235" spans="1:13">
      <c r="A235" s="5"/>
      <c r="B235" s="6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</row>
    <row r="236" spans="1:13">
      <c r="A236" s="5"/>
      <c r="B236" s="6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</row>
    <row r="237" spans="1:13">
      <c r="A237" s="5"/>
    </row>
    <row r="238" spans="1:13">
      <c r="A238" s="5"/>
    </row>
    <row r="240" spans="1:13">
      <c r="A240" s="5"/>
    </row>
    <row r="241" spans="1:13">
      <c r="A241" s="5"/>
      <c r="B241" s="6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</row>
    <row r="242" spans="1:13">
      <c r="A242" s="5"/>
      <c r="B242" s="6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</row>
    <row r="243" spans="1:13">
      <c r="A243" s="5"/>
    </row>
    <row r="244" spans="1:13">
      <c r="A244" s="5"/>
      <c r="B244" s="6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</row>
    <row r="245" spans="1:13">
      <c r="A245" s="5"/>
    </row>
    <row r="246" spans="1:13">
      <c r="A246" s="5"/>
      <c r="B246" s="6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</row>
    <row r="247" spans="1:13">
      <c r="A247" s="5"/>
    </row>
    <row r="248" spans="1:13">
      <c r="A248" s="5"/>
      <c r="B248" s="6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</row>
    <row r="249" spans="1:13">
      <c r="A249" s="5"/>
      <c r="B249" s="6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</row>
    <row r="250" spans="1:13">
      <c r="A250" s="5"/>
      <c r="B250" s="6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</row>
    <row r="251" spans="1:13">
      <c r="A251" s="5"/>
      <c r="B251" s="6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</row>
    <row r="252" spans="1:13">
      <c r="A252" s="5"/>
    </row>
    <row r="254" spans="1:13">
      <c r="A254" s="5"/>
    </row>
    <row r="255" spans="1:13">
      <c r="A255" s="5"/>
      <c r="B255" s="6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</row>
    <row r="256" spans="1:13">
      <c r="A256" s="5"/>
      <c r="B256" s="6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</row>
    <row r="257" spans="1:13">
      <c r="A257" s="5"/>
    </row>
    <row r="259" spans="1:13">
      <c r="A259" s="5"/>
      <c r="B259" s="6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</row>
    <row r="260" spans="1:13">
      <c r="A260" s="5"/>
      <c r="B260" s="6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</row>
    <row r="261" spans="1:13">
      <c r="A261" s="5"/>
      <c r="B261" s="6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</row>
    <row r="262" spans="1:13">
      <c r="A262" s="5"/>
      <c r="B262" s="6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</row>
    <row r="263" spans="1:13">
      <c r="A263" s="5"/>
      <c r="B263" s="6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</row>
    <row r="264" spans="1:13">
      <c r="A264" s="5"/>
      <c r="B264" s="6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</row>
    <row r="265" spans="1:13">
      <c r="A265" s="5"/>
    </row>
    <row r="266" spans="1:13">
      <c r="A266" s="5"/>
      <c r="B266" s="6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</row>
    <row r="267" spans="1:13">
      <c r="A267" s="5"/>
      <c r="B267" s="6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</row>
    <row r="268" spans="1:13">
      <c r="A268" s="5"/>
    </row>
    <row r="269" spans="1:13">
      <c r="A269" s="5"/>
      <c r="B269" s="6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</row>
    <row r="270" spans="1:13">
      <c r="A270" s="5"/>
      <c r="B270" s="6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</row>
    <row r="271" spans="1:13">
      <c r="A271" s="5"/>
    </row>
    <row r="272" spans="1:13">
      <c r="A272" s="5"/>
      <c r="B272" s="6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</row>
    <row r="273" spans="1:13">
      <c r="A273" s="5"/>
      <c r="B273" s="6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</row>
    <row r="274" spans="1:13">
      <c r="A274" s="5"/>
      <c r="B274" s="6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</row>
    <row r="275" spans="1:13">
      <c r="A275" s="5"/>
      <c r="B275" s="6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</row>
    <row r="276" spans="1:13">
      <c r="A276" s="5"/>
      <c r="B276" s="6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</row>
    <row r="277" spans="1:13">
      <c r="A277" s="5"/>
      <c r="B277" s="6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</row>
    <row r="278" spans="1:13">
      <c r="A278" s="5"/>
      <c r="B278" s="6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</row>
    <row r="279" spans="1:13">
      <c r="A279" s="5"/>
      <c r="B279" s="6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</row>
    <row r="280" spans="1:13">
      <c r="A280" s="5"/>
      <c r="B280" s="6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</row>
    <row r="281" spans="1:13">
      <c r="A281" s="5"/>
      <c r="B281" s="6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</row>
    <row r="282" spans="1:13">
      <c r="A282" s="5"/>
    </row>
    <row r="283" spans="1:13">
      <c r="A283" s="5"/>
      <c r="B283" s="6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</row>
    <row r="284" spans="1:13">
      <c r="A284" s="5"/>
      <c r="B284" s="6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</row>
    <row r="285" spans="1:13">
      <c r="A285" s="5"/>
      <c r="B285" s="6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</row>
    <row r="286" spans="1:13">
      <c r="A286" s="5"/>
      <c r="B286" s="6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</row>
    <row r="287" spans="1:13">
      <c r="A287" s="5"/>
      <c r="B287" s="6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</row>
    <row r="288" spans="1:13">
      <c r="A288" s="5"/>
    </row>
    <row r="289" spans="1:13">
      <c r="A289" s="5"/>
      <c r="B289" s="6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</row>
    <row r="290" spans="1:13">
      <c r="A290" s="5"/>
    </row>
    <row r="292" spans="1:13">
      <c r="A292" s="5"/>
    </row>
    <row r="293" spans="1:13">
      <c r="A293" s="5"/>
      <c r="B293" s="6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</row>
    <row r="294" spans="1:13">
      <c r="A294" s="5"/>
      <c r="B294" s="6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</row>
    <row r="295" spans="1:13">
      <c r="A295" s="5"/>
      <c r="B295" s="6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</row>
    <row r="296" spans="1:13">
      <c r="A296" s="5"/>
      <c r="B296" s="6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</row>
    <row r="297" spans="1:13">
      <c r="A297" s="5"/>
    </row>
    <row r="298" spans="1:13">
      <c r="A298" s="5"/>
      <c r="B298" s="6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</row>
    <row r="299" spans="1:13">
      <c r="A299" s="5"/>
      <c r="B299" s="6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</row>
    <row r="300" spans="1:13">
      <c r="A300" s="5"/>
    </row>
    <row r="301" spans="1:13">
      <c r="A301" s="5"/>
      <c r="B301" s="6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</row>
    <row r="302" spans="1:13">
      <c r="A302" s="5"/>
    </row>
    <row r="303" spans="1:13">
      <c r="A303" s="5"/>
      <c r="B303" s="6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</row>
    <row r="304" spans="1:13">
      <c r="A304" s="5"/>
      <c r="B304" s="6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</row>
    <row r="305" spans="1:13">
      <c r="A305" s="5"/>
    </row>
    <row r="306" spans="1:13">
      <c r="A306" s="5"/>
      <c r="B306" s="6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</row>
    <row r="307" spans="1:13">
      <c r="A307" s="5"/>
    </row>
    <row r="308" spans="1:13">
      <c r="A308" s="5"/>
      <c r="B308" s="6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</row>
    <row r="309" spans="1:13">
      <c r="A309" s="5"/>
    </row>
    <row r="310" spans="1:13">
      <c r="A310" s="5"/>
      <c r="B310" s="6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</row>
    <row r="311" spans="1:13">
      <c r="A311" s="5"/>
      <c r="B311" s="6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</row>
    <row r="312" spans="1:13">
      <c r="A312" s="5"/>
    </row>
    <row r="314" spans="1:13">
      <c r="A314" s="5"/>
      <c r="B314" s="6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</row>
    <row r="315" spans="1:13">
      <c r="A315" s="5"/>
    </row>
    <row r="316" spans="1:13">
      <c r="A316" s="5"/>
    </row>
    <row r="317" spans="1:13">
      <c r="A317" s="5"/>
      <c r="B317" s="6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</row>
    <row r="318" spans="1:13">
      <c r="A318" s="5"/>
      <c r="B318" s="6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</row>
    <row r="319" spans="1:13">
      <c r="A319" s="5"/>
      <c r="B319" s="6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</row>
    <row r="320" spans="1:13">
      <c r="A320" s="5"/>
      <c r="B320" s="6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</row>
    <row r="321" spans="1:13">
      <c r="A321" s="5"/>
      <c r="B321" s="6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</row>
    <row r="322" spans="1:13">
      <c r="A322" s="5"/>
      <c r="B322" s="6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</row>
    <row r="323" spans="1:13">
      <c r="A323" s="5"/>
      <c r="B323" s="6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</row>
    <row r="324" spans="1:13">
      <c r="A324" s="5"/>
      <c r="B324" s="6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</row>
    <row r="325" spans="1:13">
      <c r="A325" s="5"/>
      <c r="B325" s="6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</row>
    <row r="326" spans="1:13">
      <c r="A326" s="5"/>
    </row>
    <row r="327" spans="1:13">
      <c r="A327" s="5"/>
      <c r="B327" s="6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</row>
    <row r="328" spans="1:13">
      <c r="A328" s="5"/>
      <c r="B328" s="6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</row>
    <row r="329" spans="1:13">
      <c r="A329" s="5"/>
      <c r="B329" s="6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</row>
    <row r="330" spans="1:13">
      <c r="A330" s="5"/>
    </row>
    <row r="333" spans="1:13">
      <c r="A333" s="5"/>
      <c r="B333" s="6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</row>
    <row r="334" spans="1:13">
      <c r="A334" s="5"/>
    </row>
    <row r="335" spans="1:13">
      <c r="A335" s="5"/>
      <c r="B335" s="6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</row>
    <row r="336" spans="1:13">
      <c r="A336" s="5"/>
      <c r="B336" s="6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</row>
    <row r="337" spans="1:1">
      <c r="A337" s="5"/>
    </row>
    <row r="338" spans="1:1">
      <c r="A338" s="5"/>
    </row>
    <row r="340" spans="1:1">
      <c r="A340" s="5"/>
    </row>
  </sheetData>
  <pageMargins left="0.75" right="0.75" top="1" bottom="1" header="0.5" footer="0.5"/>
  <pageSetup scale="4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329"/>
  <sheetViews>
    <sheetView view="pageBreakPreview" zoomScale="60" zoomScaleNormal="85" workbookViewId="0">
      <pane xSplit="1" ySplit="8" topLeftCell="B9" activePane="bottomRight" state="frozen"/>
      <selection activeCell="N19" sqref="N19"/>
      <selection pane="topRight" activeCell="N19" sqref="N19"/>
      <selection pane="bottomLeft" activeCell="N19" sqref="N19"/>
      <selection pane="bottomRight" activeCell="B9" sqref="B9"/>
    </sheetView>
  </sheetViews>
  <sheetFormatPr defaultRowHeight="12.75"/>
  <cols>
    <col min="1" max="1" width="56.7109375" bestFit="1" customWidth="1"/>
    <col min="2" max="2" width="13.42578125" style="1" bestFit="1" customWidth="1"/>
    <col min="3" max="13" width="11.42578125" bestFit="1" customWidth="1"/>
    <col min="15" max="15" width="7.42578125" customWidth="1"/>
    <col min="16" max="26" width="5.140625" bestFit="1" customWidth="1"/>
  </cols>
  <sheetData>
    <row r="1" spans="1:26">
      <c r="A1" s="5" t="s">
        <v>0</v>
      </c>
    </row>
    <row r="2" spans="1:26">
      <c r="A2" s="5" t="s">
        <v>1</v>
      </c>
    </row>
    <row r="3" spans="1:26">
      <c r="A3" s="5" t="s">
        <v>2</v>
      </c>
    </row>
    <row r="4" spans="1:26">
      <c r="A4" s="5" t="s">
        <v>3</v>
      </c>
    </row>
    <row r="5" spans="1:26">
      <c r="A5" s="5" t="s">
        <v>4</v>
      </c>
    </row>
    <row r="7" spans="1:26">
      <c r="B7" s="7" t="s">
        <v>814</v>
      </c>
      <c r="C7" s="7" t="s">
        <v>814</v>
      </c>
      <c r="D7" s="7" t="s">
        <v>814</v>
      </c>
      <c r="E7" s="7" t="s">
        <v>814</v>
      </c>
      <c r="F7" s="7" t="s">
        <v>814</v>
      </c>
      <c r="G7" s="7" t="s">
        <v>814</v>
      </c>
      <c r="H7" s="7" t="s">
        <v>814</v>
      </c>
      <c r="I7" s="7" t="s">
        <v>814</v>
      </c>
      <c r="J7" s="7" t="s">
        <v>814</v>
      </c>
      <c r="K7" s="7" t="s">
        <v>814</v>
      </c>
      <c r="L7" s="7" t="s">
        <v>814</v>
      </c>
      <c r="M7" s="7" t="s">
        <v>814</v>
      </c>
    </row>
    <row r="8" spans="1:26">
      <c r="B8" s="7" t="s">
        <v>8</v>
      </c>
      <c r="C8" s="7" t="s">
        <v>9</v>
      </c>
      <c r="D8" s="7" t="s">
        <v>10</v>
      </c>
      <c r="E8" s="7" t="s">
        <v>11</v>
      </c>
      <c r="F8" s="7" t="s">
        <v>12</v>
      </c>
      <c r="G8" s="7" t="s">
        <v>13</v>
      </c>
      <c r="H8" s="7" t="s">
        <v>14</v>
      </c>
      <c r="I8" s="7" t="s">
        <v>15</v>
      </c>
      <c r="J8" s="7" t="s">
        <v>16</v>
      </c>
      <c r="K8" s="7" t="s">
        <v>5</v>
      </c>
      <c r="L8" s="7" t="s">
        <v>6</v>
      </c>
      <c r="M8" s="7" t="s">
        <v>7</v>
      </c>
      <c r="O8" s="53" t="s">
        <v>679</v>
      </c>
    </row>
    <row r="10" spans="1:26">
      <c r="A10" s="5" t="s">
        <v>469</v>
      </c>
      <c r="B10" s="21">
        <f>'[24]Div 9 Budget'!B10</f>
        <v>405326.37000000005</v>
      </c>
      <c r="C10" s="21">
        <f>'[24]Div 9 Budget'!C10</f>
        <v>389029.55000000005</v>
      </c>
      <c r="D10" s="21">
        <f>'[24]Div 9 Budget'!D10</f>
        <v>421623.19000000012</v>
      </c>
      <c r="E10" s="21">
        <f>'[24]Div 9 Budget'!E10</f>
        <v>389029.55000000005</v>
      </c>
      <c r="F10" s="21">
        <f>'[24]Div 9 Budget'!F10</f>
        <v>389029.55000000005</v>
      </c>
      <c r="G10" s="21">
        <f>'[24]Div 9 Budget'!G10</f>
        <v>421623.19000000012</v>
      </c>
      <c r="H10" s="21">
        <f>'[24]Div 9 Budget'!H10</f>
        <v>389029.55000000005</v>
      </c>
      <c r="I10" s="21">
        <f>'[24]Div 9 Budget'!I10</f>
        <v>405326.37000000005</v>
      </c>
      <c r="J10" s="21">
        <f>'[24]Div 9 Budget'!J10</f>
        <v>405326.37000000005</v>
      </c>
      <c r="K10" s="21">
        <f>'[24]Div 9 Budget'!K10</f>
        <v>389029.55000000005</v>
      </c>
      <c r="L10" s="21">
        <f>'[24]Div 9 Budget'!L10</f>
        <v>421623.19000000012</v>
      </c>
      <c r="M10" s="21">
        <f>'[24]Div 9 Budget'!M10</f>
        <v>405326.37000000005</v>
      </c>
      <c r="N10" s="22"/>
      <c r="O10" s="22"/>
      <c r="P10" s="22"/>
      <c r="Q10" s="22"/>
      <c r="R10" s="22"/>
      <c r="S10" s="22"/>
    </row>
    <row r="11" spans="1:26">
      <c r="A11" s="5" t="s">
        <v>470</v>
      </c>
      <c r="B11" s="21">
        <f>'[24]Div 9 Budget'!B11</f>
        <v>544025.12000000011</v>
      </c>
      <c r="C11" s="21">
        <f>'[24]Div 9 Budget'!C11</f>
        <v>520604.38000000006</v>
      </c>
      <c r="D11" s="21">
        <f>'[24]Div 9 Budget'!D11</f>
        <v>567445.80999999982</v>
      </c>
      <c r="E11" s="21">
        <f>'[24]Div 9 Budget'!E11</f>
        <v>520604.38000000006</v>
      </c>
      <c r="F11" s="21">
        <f>'[24]Div 9 Budget'!F11</f>
        <v>520604.38000000006</v>
      </c>
      <c r="G11" s="21">
        <f>'[24]Div 9 Budget'!G11</f>
        <v>567445.80999999982</v>
      </c>
      <c r="H11" s="21">
        <f>'[24]Div 9 Budget'!H11</f>
        <v>520604.38000000006</v>
      </c>
      <c r="I11" s="21">
        <f>'[24]Div 9 Budget'!I11</f>
        <v>544025.12000000011</v>
      </c>
      <c r="J11" s="21">
        <f>'[24]Div 9 Budget'!J11</f>
        <v>544025.12000000011</v>
      </c>
      <c r="K11" s="21">
        <f>'[24]Div 9 Budget'!K11</f>
        <v>520604.38000000006</v>
      </c>
      <c r="L11" s="21">
        <f>'[24]Div 9 Budget'!L11</f>
        <v>567445.80999999982</v>
      </c>
      <c r="M11" s="21">
        <f>'[24]Div 9 Budget'!M11</f>
        <v>544025.12000000011</v>
      </c>
      <c r="N11" s="22"/>
      <c r="O11" s="22"/>
      <c r="P11" s="22"/>
      <c r="Q11" s="22"/>
      <c r="R11" s="22"/>
      <c r="S11" s="22"/>
    </row>
    <row r="12" spans="1:26">
      <c r="A12" s="5" t="s">
        <v>471</v>
      </c>
      <c r="B12" s="21">
        <f>'[24]Div 9 Budget'!B12</f>
        <v>-544025.12000000011</v>
      </c>
      <c r="C12" s="21">
        <f>'[24]Div 9 Budget'!C12</f>
        <v>-520604.38000000006</v>
      </c>
      <c r="D12" s="21">
        <f>'[24]Div 9 Budget'!D12</f>
        <v>-567445.80999999982</v>
      </c>
      <c r="E12" s="21">
        <f>'[24]Div 9 Budget'!E12</f>
        <v>-520604.38000000006</v>
      </c>
      <c r="F12" s="21">
        <f>'[24]Div 9 Budget'!F12</f>
        <v>-520604.38000000006</v>
      </c>
      <c r="G12" s="21">
        <f>'[24]Div 9 Budget'!G12</f>
        <v>-567445.80999999982</v>
      </c>
      <c r="H12" s="21">
        <f>'[24]Div 9 Budget'!H12</f>
        <v>-520604.38000000006</v>
      </c>
      <c r="I12" s="21">
        <f>'[24]Div 9 Budget'!I12</f>
        <v>-544025.12000000011</v>
      </c>
      <c r="J12" s="21">
        <f>'[24]Div 9 Budget'!J12</f>
        <v>-544025.12000000011</v>
      </c>
      <c r="K12" s="21">
        <f>'[24]Div 9 Budget'!K12</f>
        <v>-520604.38000000006</v>
      </c>
      <c r="L12" s="21">
        <f>'[24]Div 9 Budget'!L12</f>
        <v>-567445.80999999982</v>
      </c>
      <c r="M12" s="21">
        <f>'[24]Div 9 Budget'!M12</f>
        <v>-544025.12000000011</v>
      </c>
      <c r="N12" s="22"/>
      <c r="O12" s="22"/>
      <c r="P12" s="22"/>
      <c r="Q12" s="22"/>
      <c r="R12" s="22"/>
      <c r="S12" s="22"/>
    </row>
    <row r="13" spans="1:26">
      <c r="A13" s="9" t="s">
        <v>22</v>
      </c>
      <c r="B13" s="21">
        <f>'[24]Div 9 Budget'!B13</f>
        <v>405326.37000000011</v>
      </c>
      <c r="C13" s="21">
        <f>'[24]Div 9 Budget'!C13</f>
        <v>389029.5500000001</v>
      </c>
      <c r="D13" s="21">
        <f>'[24]Div 9 Budget'!D13</f>
        <v>421623.19000000018</v>
      </c>
      <c r="E13" s="21">
        <f>'[24]Div 9 Budget'!E13</f>
        <v>389029.5500000001</v>
      </c>
      <c r="F13" s="21">
        <f>'[24]Div 9 Budget'!F13</f>
        <v>389029.5500000001</v>
      </c>
      <c r="G13" s="21">
        <f>'[24]Div 9 Budget'!G13</f>
        <v>421623.19000000018</v>
      </c>
      <c r="H13" s="21">
        <f>'[24]Div 9 Budget'!H13</f>
        <v>389029.5500000001</v>
      </c>
      <c r="I13" s="21">
        <f>'[24]Div 9 Budget'!I13</f>
        <v>405326.37000000011</v>
      </c>
      <c r="J13" s="21">
        <f>'[24]Div 9 Budget'!J13</f>
        <v>405326.37000000011</v>
      </c>
      <c r="K13" s="21">
        <f>'[24]Div 9 Budget'!K13</f>
        <v>389029.5500000001</v>
      </c>
      <c r="L13" s="21">
        <f>'[24]Div 9 Budget'!L13</f>
        <v>421623.19000000018</v>
      </c>
      <c r="M13" s="21">
        <f>'[24]Div 9 Budget'!M13</f>
        <v>405326.37000000011</v>
      </c>
      <c r="N13" s="22"/>
      <c r="O13" s="22">
        <f t="shared" ref="O13:Z13" si="0">B13-SUM(B10:B12)</f>
        <v>0</v>
      </c>
      <c r="P13" s="22">
        <f t="shared" si="0"/>
        <v>0</v>
      </c>
      <c r="Q13" s="22">
        <f t="shared" si="0"/>
        <v>0</v>
      </c>
      <c r="R13" s="22">
        <f t="shared" si="0"/>
        <v>0</v>
      </c>
      <c r="S13" s="22">
        <f t="shared" si="0"/>
        <v>0</v>
      </c>
      <c r="T13" s="22">
        <f t="shared" si="0"/>
        <v>0</v>
      </c>
      <c r="U13" s="22">
        <f t="shared" si="0"/>
        <v>0</v>
      </c>
      <c r="V13" s="22">
        <f t="shared" si="0"/>
        <v>0</v>
      </c>
      <c r="W13" s="22">
        <f t="shared" si="0"/>
        <v>0</v>
      </c>
      <c r="X13" s="22">
        <f t="shared" si="0"/>
        <v>0</v>
      </c>
      <c r="Y13" s="22">
        <f t="shared" si="0"/>
        <v>0</v>
      </c>
      <c r="Z13" s="22">
        <f t="shared" si="0"/>
        <v>0</v>
      </c>
    </row>
    <row r="14" spans="1:26">
      <c r="A14" s="5"/>
      <c r="B14" s="21">
        <f>'[24]Div 9 Budget'!B14</f>
        <v>0</v>
      </c>
      <c r="C14" s="21">
        <f>'[24]Div 9 Budget'!C14</f>
        <v>0</v>
      </c>
      <c r="D14" s="21">
        <f>'[24]Div 9 Budget'!D14</f>
        <v>0</v>
      </c>
      <c r="E14" s="21">
        <f>'[24]Div 9 Budget'!E14</f>
        <v>0</v>
      </c>
      <c r="F14" s="21">
        <f>'[24]Div 9 Budget'!F14</f>
        <v>0</v>
      </c>
      <c r="G14" s="21">
        <f>'[24]Div 9 Budget'!G14</f>
        <v>0</v>
      </c>
      <c r="H14" s="21">
        <f>'[24]Div 9 Budget'!H14</f>
        <v>0</v>
      </c>
      <c r="I14" s="21">
        <f>'[24]Div 9 Budget'!I14</f>
        <v>0</v>
      </c>
      <c r="J14" s="21">
        <f>'[24]Div 9 Budget'!J14</f>
        <v>0</v>
      </c>
      <c r="K14" s="21">
        <f>'[24]Div 9 Budget'!K14</f>
        <v>0</v>
      </c>
      <c r="L14" s="21">
        <f>'[24]Div 9 Budget'!L14</f>
        <v>0</v>
      </c>
      <c r="M14" s="21">
        <f>'[24]Div 9 Budget'!M14</f>
        <v>0</v>
      </c>
      <c r="N14" s="22"/>
      <c r="O14" s="22"/>
      <c r="P14" s="22"/>
      <c r="Q14" s="22"/>
      <c r="R14" s="22"/>
      <c r="S14" s="22"/>
    </row>
    <row r="15" spans="1:26">
      <c r="A15" s="5" t="s">
        <v>474</v>
      </c>
      <c r="B15" s="21">
        <f>'[24]Div 9 Budget'!B15</f>
        <v>35667.5</v>
      </c>
      <c r="C15" s="21">
        <f>'[24]Div 9 Budget'!C15</f>
        <v>34233.449999999997</v>
      </c>
      <c r="D15" s="21">
        <f>'[24]Div 9 Budget'!D15</f>
        <v>37101.57</v>
      </c>
      <c r="E15" s="21">
        <f>'[24]Div 9 Budget'!E15</f>
        <v>34233.449999999997</v>
      </c>
      <c r="F15" s="21">
        <f>'[24]Div 9 Budget'!F15</f>
        <v>34233.449999999997</v>
      </c>
      <c r="G15" s="21">
        <f>'[24]Div 9 Budget'!G15</f>
        <v>37101.57</v>
      </c>
      <c r="H15" s="21">
        <f>'[24]Div 9 Budget'!H15</f>
        <v>34233.449999999997</v>
      </c>
      <c r="I15" s="21">
        <f>'[24]Div 9 Budget'!I15</f>
        <v>35667.5</v>
      </c>
      <c r="J15" s="21">
        <f>'[24]Div 9 Budget'!J15</f>
        <v>35667.5</v>
      </c>
      <c r="K15" s="21">
        <f>'[24]Div 9 Budget'!K15</f>
        <v>34233.449999999997</v>
      </c>
      <c r="L15" s="21">
        <f>'[24]Div 9 Budget'!L15</f>
        <v>37101.57</v>
      </c>
      <c r="M15" s="21">
        <f>'[24]Div 9 Budget'!M15</f>
        <v>35667.5</v>
      </c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>
      <c r="A16" s="5" t="s">
        <v>476</v>
      </c>
      <c r="B16" s="21">
        <f>'[24]Div 9 Budget'!B16</f>
        <v>21736.840000000004</v>
      </c>
      <c r="C16" s="21">
        <f>'[24]Div 9 Budget'!C16</f>
        <v>20862.860000000004</v>
      </c>
      <c r="D16" s="21">
        <f>'[24]Div 9 Budget'!D16</f>
        <v>22610.810000000005</v>
      </c>
      <c r="E16" s="21">
        <f>'[24]Div 9 Budget'!E16</f>
        <v>20862.860000000004</v>
      </c>
      <c r="F16" s="21">
        <f>'[24]Div 9 Budget'!F16</f>
        <v>20862.860000000004</v>
      </c>
      <c r="G16" s="21">
        <f>'[24]Div 9 Budget'!G16</f>
        <v>22610.810000000005</v>
      </c>
      <c r="H16" s="21">
        <f>'[24]Div 9 Budget'!H16</f>
        <v>20862.860000000004</v>
      </c>
      <c r="I16" s="21">
        <f>'[24]Div 9 Budget'!I16</f>
        <v>21736.840000000004</v>
      </c>
      <c r="J16" s="21">
        <f>'[24]Div 9 Budget'!J16</f>
        <v>21736.840000000004</v>
      </c>
      <c r="K16" s="21">
        <f>'[24]Div 9 Budget'!K16</f>
        <v>20862.860000000004</v>
      </c>
      <c r="L16" s="21">
        <f>'[24]Div 9 Budget'!L16</f>
        <v>22610.810000000005</v>
      </c>
      <c r="M16" s="21">
        <f>'[24]Div 9 Budget'!M16</f>
        <v>21736.840000000004</v>
      </c>
      <c r="N16" s="22"/>
      <c r="O16" s="22"/>
      <c r="P16" s="22"/>
      <c r="Q16" s="22"/>
      <c r="R16" s="22"/>
    </row>
    <row r="17" spans="1:26">
      <c r="A17" s="5" t="s">
        <v>481</v>
      </c>
      <c r="B17" s="21">
        <f>'[24]Div 9 Budget'!B17</f>
        <v>75492.460000000006</v>
      </c>
      <c r="C17" s="21">
        <f>'[24]Div 9 Budget'!C17</f>
        <v>72457.119999999995</v>
      </c>
      <c r="D17" s="21">
        <f>'[24]Div 9 Budget'!D17</f>
        <v>78527.739999999991</v>
      </c>
      <c r="E17" s="21">
        <f>'[24]Div 9 Budget'!E17</f>
        <v>72457.119999999995</v>
      </c>
      <c r="F17" s="21">
        <f>'[24]Div 9 Budget'!F17</f>
        <v>72457.119999999995</v>
      </c>
      <c r="G17" s="21">
        <f>'[24]Div 9 Budget'!G17</f>
        <v>78527.739999999991</v>
      </c>
      <c r="H17" s="21">
        <f>'[24]Div 9 Budget'!H17</f>
        <v>72457.119999999995</v>
      </c>
      <c r="I17" s="21">
        <f>'[24]Div 9 Budget'!I17</f>
        <v>75492.460000000006</v>
      </c>
      <c r="J17" s="21">
        <f>'[24]Div 9 Budget'!J17</f>
        <v>75492.460000000006</v>
      </c>
      <c r="K17" s="21">
        <f>'[24]Div 9 Budget'!K17</f>
        <v>72457.119999999995</v>
      </c>
      <c r="L17" s="21">
        <f>'[24]Div 9 Budget'!L17</f>
        <v>78527.739999999991</v>
      </c>
      <c r="M17" s="21">
        <f>'[24]Div 9 Budget'!M17</f>
        <v>75492.460000000006</v>
      </c>
      <c r="N17" s="22"/>
      <c r="O17" s="22"/>
      <c r="P17" s="22"/>
      <c r="Q17" s="22"/>
      <c r="R17" s="22"/>
    </row>
    <row r="18" spans="1:26">
      <c r="A18" s="5" t="s">
        <v>482</v>
      </c>
      <c r="B18" s="21">
        <f>'[24]Div 9 Budget'!B18</f>
        <v>16790.649999999998</v>
      </c>
      <c r="C18" s="21">
        <f>'[24]Div 9 Budget'!C18</f>
        <v>16115.52</v>
      </c>
      <c r="D18" s="21">
        <f>'[24]Div 9 Budget'!D18</f>
        <v>17465.71</v>
      </c>
      <c r="E18" s="21">
        <f>'[24]Div 9 Budget'!E18</f>
        <v>16115.52</v>
      </c>
      <c r="F18" s="21">
        <f>'[24]Div 9 Budget'!F18</f>
        <v>16115.52</v>
      </c>
      <c r="G18" s="21">
        <f>'[24]Div 9 Budget'!G18</f>
        <v>17465.71</v>
      </c>
      <c r="H18" s="21">
        <f>'[24]Div 9 Budget'!H18</f>
        <v>16115.52</v>
      </c>
      <c r="I18" s="21">
        <f>'[24]Div 9 Budget'!I18</f>
        <v>16790.649999999998</v>
      </c>
      <c r="J18" s="21">
        <f>'[24]Div 9 Budget'!J18</f>
        <v>16790.649999999998</v>
      </c>
      <c r="K18" s="21">
        <f>'[24]Div 9 Budget'!K18</f>
        <v>16115.52</v>
      </c>
      <c r="L18" s="21">
        <f>'[24]Div 9 Budget'!L18</f>
        <v>17465.71</v>
      </c>
      <c r="M18" s="21">
        <f>'[24]Div 9 Budget'!M18</f>
        <v>16790.649999999998</v>
      </c>
      <c r="N18" s="22"/>
      <c r="O18" s="22"/>
      <c r="P18" s="22"/>
      <c r="Q18" s="22"/>
      <c r="R18" s="22"/>
    </row>
    <row r="19" spans="1:26">
      <c r="A19" s="5" t="s">
        <v>486</v>
      </c>
      <c r="B19" s="21">
        <f>'[24]Div 9 Budget'!B19</f>
        <v>486.40999999999997</v>
      </c>
      <c r="C19" s="21">
        <f>'[24]Div 9 Budget'!C19</f>
        <v>466.83999999999992</v>
      </c>
      <c r="D19" s="21">
        <f>'[24]Div 9 Budget'!D19</f>
        <v>505.95</v>
      </c>
      <c r="E19" s="21">
        <f>'[24]Div 9 Budget'!E19</f>
        <v>466.83999999999992</v>
      </c>
      <c r="F19" s="21">
        <f>'[24]Div 9 Budget'!F19</f>
        <v>466.83999999999992</v>
      </c>
      <c r="G19" s="21">
        <f>'[24]Div 9 Budget'!G19</f>
        <v>505.95</v>
      </c>
      <c r="H19" s="21">
        <f>'[24]Div 9 Budget'!H19</f>
        <v>466.83999999999992</v>
      </c>
      <c r="I19" s="21">
        <f>'[24]Div 9 Budget'!I19</f>
        <v>486.40999999999997</v>
      </c>
      <c r="J19" s="21">
        <f>'[24]Div 9 Budget'!J19</f>
        <v>486.40999999999997</v>
      </c>
      <c r="K19" s="21">
        <f>'[24]Div 9 Budget'!K19</f>
        <v>466.83999999999992</v>
      </c>
      <c r="L19" s="21">
        <f>'[24]Div 9 Budget'!L19</f>
        <v>505.95</v>
      </c>
      <c r="M19" s="21">
        <f>'[24]Div 9 Budget'!M19</f>
        <v>486.40999999999997</v>
      </c>
      <c r="N19" s="22"/>
      <c r="O19" s="22"/>
      <c r="P19" s="22"/>
      <c r="Q19" s="22"/>
      <c r="R19" s="22"/>
    </row>
    <row r="20" spans="1:26">
      <c r="A20" s="5" t="s">
        <v>488</v>
      </c>
      <c r="B20" s="21">
        <f>'[24]Div 9 Budget'!B20</f>
        <v>1641.58</v>
      </c>
      <c r="C20" s="21">
        <f>'[24]Div 9 Budget'!C20</f>
        <v>1575.5800000000002</v>
      </c>
      <c r="D20" s="21">
        <f>'[24]Div 9 Budget'!D20</f>
        <v>1707.5699999999997</v>
      </c>
      <c r="E20" s="21">
        <f>'[24]Div 9 Budget'!E20</f>
        <v>1575.5800000000002</v>
      </c>
      <c r="F20" s="21">
        <f>'[24]Div 9 Budget'!F20</f>
        <v>1575.5800000000002</v>
      </c>
      <c r="G20" s="21">
        <f>'[24]Div 9 Budget'!G20</f>
        <v>1707.5699999999997</v>
      </c>
      <c r="H20" s="21">
        <f>'[24]Div 9 Budget'!H20</f>
        <v>1575.5800000000002</v>
      </c>
      <c r="I20" s="21">
        <f>'[24]Div 9 Budget'!I20</f>
        <v>1641.58</v>
      </c>
      <c r="J20" s="21">
        <f>'[24]Div 9 Budget'!J20</f>
        <v>1641.58</v>
      </c>
      <c r="K20" s="21">
        <f>'[24]Div 9 Budget'!K20</f>
        <v>1575.5800000000002</v>
      </c>
      <c r="L20" s="21">
        <f>'[24]Div 9 Budget'!L20</f>
        <v>1707.5699999999997</v>
      </c>
      <c r="M20" s="21">
        <f>'[24]Div 9 Budget'!M20</f>
        <v>1641.58</v>
      </c>
      <c r="N20" s="22"/>
      <c r="O20" s="22"/>
      <c r="P20" s="22"/>
      <c r="Q20" s="22"/>
      <c r="R20" s="22"/>
    </row>
    <row r="21" spans="1:26">
      <c r="A21" s="5" t="s">
        <v>490</v>
      </c>
      <c r="B21" s="21">
        <f>'[24]Div 9 Budget'!B21</f>
        <v>2149.84</v>
      </c>
      <c r="C21" s="21">
        <f>'[24]Div 9 Budget'!C21</f>
        <v>2063.41</v>
      </c>
      <c r="D21" s="21">
        <f>'[24]Div 9 Budget'!D21</f>
        <v>2236.2800000000002</v>
      </c>
      <c r="E21" s="21">
        <f>'[24]Div 9 Budget'!E21</f>
        <v>2063.41</v>
      </c>
      <c r="F21" s="21">
        <f>'[24]Div 9 Budget'!F21</f>
        <v>2063.41</v>
      </c>
      <c r="G21" s="21">
        <f>'[24]Div 9 Budget'!G21</f>
        <v>2236.2800000000002</v>
      </c>
      <c r="H21" s="21">
        <f>'[24]Div 9 Budget'!H21</f>
        <v>2063.41</v>
      </c>
      <c r="I21" s="21">
        <f>'[24]Div 9 Budget'!I21</f>
        <v>2149.84</v>
      </c>
      <c r="J21" s="21">
        <f>'[24]Div 9 Budget'!J21</f>
        <v>2149.84</v>
      </c>
      <c r="K21" s="21">
        <f>'[24]Div 9 Budget'!K21</f>
        <v>2063.41</v>
      </c>
      <c r="L21" s="21">
        <f>'[24]Div 9 Budget'!L21</f>
        <v>2236.2800000000002</v>
      </c>
      <c r="M21" s="21">
        <f>'[24]Div 9 Budget'!M21</f>
        <v>2149.84</v>
      </c>
      <c r="N21" s="22"/>
      <c r="O21" s="22"/>
      <c r="P21" s="22"/>
      <c r="Q21" s="22"/>
      <c r="R21" s="22"/>
    </row>
    <row r="22" spans="1:26">
      <c r="A22" s="5" t="s">
        <v>492</v>
      </c>
      <c r="B22" s="21">
        <f>'[24]Div 9 Budget'!B22</f>
        <v>3096.6799999999994</v>
      </c>
      <c r="C22" s="21">
        <f>'[24]Div 9 Budget'!C22</f>
        <v>2972.1800000000003</v>
      </c>
      <c r="D22" s="21">
        <f>'[24]Div 9 Budget'!D22</f>
        <v>3221.2</v>
      </c>
      <c r="E22" s="21">
        <f>'[24]Div 9 Budget'!E22</f>
        <v>2972.1800000000003</v>
      </c>
      <c r="F22" s="21">
        <f>'[24]Div 9 Budget'!F22</f>
        <v>2972.1800000000003</v>
      </c>
      <c r="G22" s="21">
        <f>'[24]Div 9 Budget'!G22</f>
        <v>3221.2</v>
      </c>
      <c r="H22" s="21">
        <f>'[24]Div 9 Budget'!H22</f>
        <v>2972.1800000000003</v>
      </c>
      <c r="I22" s="21">
        <f>'[24]Div 9 Budget'!I22</f>
        <v>3096.6799999999994</v>
      </c>
      <c r="J22" s="21">
        <f>'[24]Div 9 Budget'!J22</f>
        <v>3096.6799999999994</v>
      </c>
      <c r="K22" s="21">
        <f>'[24]Div 9 Budget'!K22</f>
        <v>2972.1800000000003</v>
      </c>
      <c r="L22" s="21">
        <f>'[24]Div 9 Budget'!L22</f>
        <v>3221.2</v>
      </c>
      <c r="M22" s="21">
        <f>'[24]Div 9 Budget'!M22</f>
        <v>3096.6799999999994</v>
      </c>
      <c r="N22" s="22"/>
      <c r="O22" s="22"/>
      <c r="P22" s="22"/>
      <c r="Q22" s="22"/>
      <c r="R22" s="22"/>
    </row>
    <row r="23" spans="1:26">
      <c r="A23" s="9" t="s">
        <v>23</v>
      </c>
      <c r="B23" s="21">
        <f>'[24]Div 9 Budget'!B23</f>
        <v>157061.96</v>
      </c>
      <c r="C23" s="21">
        <f>'[24]Div 9 Budget'!C23</f>
        <v>150746.95999999996</v>
      </c>
      <c r="D23" s="21">
        <f>'[24]Div 9 Budget'!D23</f>
        <v>163376.83000000002</v>
      </c>
      <c r="E23" s="21">
        <f>'[24]Div 9 Budget'!E23</f>
        <v>150746.95999999996</v>
      </c>
      <c r="F23" s="21">
        <f>'[24]Div 9 Budget'!F23</f>
        <v>150746.95999999996</v>
      </c>
      <c r="G23" s="21">
        <f>'[24]Div 9 Budget'!G23</f>
        <v>163376.83000000002</v>
      </c>
      <c r="H23" s="21">
        <f>'[24]Div 9 Budget'!H23</f>
        <v>150746.95999999996</v>
      </c>
      <c r="I23" s="21">
        <f>'[24]Div 9 Budget'!I23</f>
        <v>157061.96</v>
      </c>
      <c r="J23" s="21">
        <f>'[24]Div 9 Budget'!J23</f>
        <v>157061.96</v>
      </c>
      <c r="K23" s="21">
        <f>'[24]Div 9 Budget'!K23</f>
        <v>150746.95999999996</v>
      </c>
      <c r="L23" s="21">
        <f>'[24]Div 9 Budget'!L23</f>
        <v>163376.83000000002</v>
      </c>
      <c r="M23" s="21">
        <f>'[24]Div 9 Budget'!M23</f>
        <v>157061.96</v>
      </c>
      <c r="N23" s="22"/>
      <c r="O23" s="22">
        <f t="shared" ref="O23:Z23" si="1">B23-SUM(B15:B22)</f>
        <v>0</v>
      </c>
      <c r="P23" s="22">
        <f t="shared" si="1"/>
        <v>0</v>
      </c>
      <c r="Q23" s="22">
        <f t="shared" si="1"/>
        <v>0</v>
      </c>
      <c r="R23" s="22">
        <f t="shared" si="1"/>
        <v>0</v>
      </c>
      <c r="S23" s="22">
        <f t="shared" si="1"/>
        <v>0</v>
      </c>
      <c r="T23" s="22">
        <f t="shared" si="1"/>
        <v>0</v>
      </c>
      <c r="U23" s="22">
        <f t="shared" si="1"/>
        <v>0</v>
      </c>
      <c r="V23" s="22">
        <f t="shared" si="1"/>
        <v>0</v>
      </c>
      <c r="W23" s="22">
        <f t="shared" si="1"/>
        <v>0</v>
      </c>
      <c r="X23" s="22">
        <f t="shared" si="1"/>
        <v>0</v>
      </c>
      <c r="Y23" s="22">
        <f t="shared" si="1"/>
        <v>0</v>
      </c>
      <c r="Z23" s="22">
        <f t="shared" si="1"/>
        <v>0</v>
      </c>
    </row>
    <row r="24" spans="1:26">
      <c r="A24" s="5"/>
      <c r="B24" s="21">
        <f>'[24]Div 9 Budget'!B24</f>
        <v>0</v>
      </c>
      <c r="C24" s="21">
        <f>'[24]Div 9 Budget'!C24</f>
        <v>0</v>
      </c>
      <c r="D24" s="21">
        <f>'[24]Div 9 Budget'!D24</f>
        <v>0</v>
      </c>
      <c r="E24" s="21">
        <f>'[24]Div 9 Budget'!E24</f>
        <v>0</v>
      </c>
      <c r="F24" s="21">
        <f>'[24]Div 9 Budget'!F24</f>
        <v>0</v>
      </c>
      <c r="G24" s="21">
        <f>'[24]Div 9 Budget'!G24</f>
        <v>0</v>
      </c>
      <c r="H24" s="21">
        <f>'[24]Div 9 Budget'!H24</f>
        <v>0</v>
      </c>
      <c r="I24" s="21">
        <f>'[24]Div 9 Budget'!I24</f>
        <v>0</v>
      </c>
      <c r="J24" s="21">
        <f>'[24]Div 9 Budget'!J24</f>
        <v>0</v>
      </c>
      <c r="K24" s="21">
        <f>'[24]Div 9 Budget'!K24</f>
        <v>0</v>
      </c>
      <c r="L24" s="21">
        <f>'[24]Div 9 Budget'!L24</f>
        <v>0</v>
      </c>
      <c r="M24" s="21">
        <f>'[24]Div 9 Budget'!M24</f>
        <v>0</v>
      </c>
      <c r="N24" s="22"/>
      <c r="O24" s="22"/>
      <c r="P24" s="22"/>
      <c r="Q24" s="22"/>
      <c r="R24" s="22"/>
    </row>
    <row r="25" spans="1:26">
      <c r="A25" s="5" t="s">
        <v>493</v>
      </c>
      <c r="B25" s="21" t="str">
        <f>'[24]Div 9 Budget'!B25</f>
        <v>0</v>
      </c>
      <c r="C25" s="21" t="str">
        <f>'[24]Div 9 Budget'!C25</f>
        <v>0</v>
      </c>
      <c r="D25" s="21" t="str">
        <f>'[24]Div 9 Budget'!D25</f>
        <v>0</v>
      </c>
      <c r="E25" s="21" t="str">
        <f>'[24]Div 9 Budget'!E25</f>
        <v>0</v>
      </c>
      <c r="F25" s="21" t="str">
        <f>'[24]Div 9 Budget'!F25</f>
        <v>0</v>
      </c>
      <c r="G25" s="21" t="str">
        <f>'[24]Div 9 Budget'!G25</f>
        <v>0</v>
      </c>
      <c r="H25" s="21" t="str">
        <f>'[24]Div 9 Budget'!H25</f>
        <v>0</v>
      </c>
      <c r="I25" s="21" t="str">
        <f>'[24]Div 9 Budget'!I25</f>
        <v>0</v>
      </c>
      <c r="J25" s="21" t="str">
        <f>'[24]Div 9 Budget'!J25</f>
        <v>0</v>
      </c>
      <c r="K25" s="21" t="str">
        <f>'[24]Div 9 Budget'!K25</f>
        <v>0</v>
      </c>
      <c r="L25" s="21" t="str">
        <f>'[24]Div 9 Budget'!L25</f>
        <v>0</v>
      </c>
      <c r="M25" s="21" t="str">
        <f>'[24]Div 9 Budget'!M25</f>
        <v>0</v>
      </c>
      <c r="N25" s="22"/>
      <c r="O25" s="22"/>
      <c r="P25" s="22"/>
      <c r="Q25" s="22"/>
      <c r="R25" s="22"/>
    </row>
    <row r="26" spans="1:26">
      <c r="A26" s="5" t="s">
        <v>495</v>
      </c>
      <c r="B26" s="21">
        <f>'[24]Div 9 Budget'!B26</f>
        <v>13948</v>
      </c>
      <c r="C26" s="21">
        <f>'[24]Div 9 Budget'!C26</f>
        <v>16898</v>
      </c>
      <c r="D26" s="21">
        <f>'[24]Div 9 Budget'!D26</f>
        <v>20654</v>
      </c>
      <c r="E26" s="21">
        <f>'[24]Div 9 Budget'!E26</f>
        <v>14987</v>
      </c>
      <c r="F26" s="21">
        <f>'[24]Div 9 Budget'!F26</f>
        <v>6834</v>
      </c>
      <c r="G26" s="21">
        <f>'[24]Div 9 Budget'!G26</f>
        <v>4491</v>
      </c>
      <c r="H26" s="21">
        <f>'[24]Div 9 Budget'!H26</f>
        <v>4406</v>
      </c>
      <c r="I26" s="21">
        <f>'[24]Div 9 Budget'!I26</f>
        <v>4757</v>
      </c>
      <c r="J26" s="21">
        <f>'[24]Div 9 Budget'!J26</f>
        <v>4006</v>
      </c>
      <c r="K26" s="21">
        <f>'[24]Div 9 Budget'!K26</f>
        <v>3072</v>
      </c>
      <c r="L26" s="21">
        <f>'[24]Div 9 Budget'!L26</f>
        <v>3278</v>
      </c>
      <c r="M26" s="21">
        <f>'[24]Div 9 Budget'!M26</f>
        <v>3322</v>
      </c>
      <c r="N26" s="22"/>
      <c r="O26" s="22"/>
      <c r="P26" s="22"/>
      <c r="Q26" s="22"/>
      <c r="R26" s="22"/>
    </row>
    <row r="27" spans="1:26">
      <c r="A27" s="5" t="s">
        <v>650</v>
      </c>
      <c r="B27" s="21">
        <f>'[24]Div 9 Budget'!B27</f>
        <v>-7249</v>
      </c>
      <c r="C27" s="21">
        <f>'[24]Div 9 Budget'!C27</f>
        <v>-8906</v>
      </c>
      <c r="D27" s="21">
        <f>'[24]Div 9 Budget'!D27</f>
        <v>-11507</v>
      </c>
      <c r="E27" s="21">
        <f>'[24]Div 9 Budget'!E27</f>
        <v>-8890</v>
      </c>
      <c r="F27" s="21">
        <f>'[24]Div 9 Budget'!F27</f>
        <v>-4270</v>
      </c>
      <c r="G27" s="21">
        <f>'[24]Div 9 Budget'!G27</f>
        <v>-2790</v>
      </c>
      <c r="H27" s="21">
        <f>'[24]Div 9 Budget'!H27</f>
        <v>-2712</v>
      </c>
      <c r="I27" s="21">
        <f>'[24]Div 9 Budget'!I27</f>
        <v>-2951</v>
      </c>
      <c r="J27" s="21">
        <f>'[24]Div 9 Budget'!J27</f>
        <v>-2487</v>
      </c>
      <c r="K27" s="21">
        <f>'[24]Div 9 Budget'!K27</f>
        <v>-1888</v>
      </c>
      <c r="L27" s="21">
        <f>'[24]Div 9 Budget'!L27</f>
        <v>-2032</v>
      </c>
      <c r="M27" s="21">
        <f>'[24]Div 9 Budget'!M27</f>
        <v>-2054</v>
      </c>
      <c r="N27" s="22"/>
      <c r="O27" s="22"/>
      <c r="P27" s="22"/>
      <c r="Q27" s="22"/>
      <c r="R27" s="22"/>
    </row>
    <row r="28" spans="1:26">
      <c r="A28" s="5" t="s">
        <v>506</v>
      </c>
      <c r="B28" s="21">
        <f>'[24]Div 9 Budget'!B28</f>
        <v>3464.76</v>
      </c>
      <c r="C28" s="21">
        <f>'[24]Div 9 Budget'!C28</f>
        <v>3195</v>
      </c>
      <c r="D28" s="21">
        <f>'[24]Div 9 Budget'!D28</f>
        <v>3195</v>
      </c>
      <c r="E28" s="21">
        <f>'[24]Div 9 Budget'!E28</f>
        <v>3195</v>
      </c>
      <c r="F28" s="21">
        <f>'[24]Div 9 Budget'!F28</f>
        <v>3464.76</v>
      </c>
      <c r="G28" s="21">
        <f>'[24]Div 9 Budget'!G28</f>
        <v>3195</v>
      </c>
      <c r="H28" s="21">
        <f>'[24]Div 9 Budget'!H28</f>
        <v>3195</v>
      </c>
      <c r="I28" s="21">
        <f>'[24]Div 9 Budget'!I28</f>
        <v>3195</v>
      </c>
      <c r="J28" s="21">
        <f>'[24]Div 9 Budget'!J28</f>
        <v>3463.8</v>
      </c>
      <c r="K28" s="21">
        <f>'[24]Div 9 Budget'!K28</f>
        <v>3195</v>
      </c>
      <c r="L28" s="21">
        <f>'[24]Div 9 Budget'!L28</f>
        <v>3468.6</v>
      </c>
      <c r="M28" s="21">
        <f>'[24]Div 9 Budget'!M28</f>
        <v>3210</v>
      </c>
      <c r="N28" s="22"/>
      <c r="O28" s="22"/>
      <c r="P28" s="22"/>
      <c r="Q28" s="22"/>
      <c r="R28" s="22"/>
    </row>
    <row r="29" spans="1:26">
      <c r="A29" s="9" t="s">
        <v>29</v>
      </c>
      <c r="B29" s="21">
        <f>'[24]Div 9 Budget'!B29</f>
        <v>10163.76</v>
      </c>
      <c r="C29" s="21">
        <f>'[24]Div 9 Budget'!C29</f>
        <v>11187</v>
      </c>
      <c r="D29" s="21">
        <f>'[24]Div 9 Budget'!D29</f>
        <v>12342</v>
      </c>
      <c r="E29" s="21">
        <f>'[24]Div 9 Budget'!E29</f>
        <v>9292</v>
      </c>
      <c r="F29" s="21">
        <f>'[24]Div 9 Budget'!F29</f>
        <v>6028.76</v>
      </c>
      <c r="G29" s="21">
        <f>'[24]Div 9 Budget'!G29</f>
        <v>4896</v>
      </c>
      <c r="H29" s="21">
        <f>'[24]Div 9 Budget'!H29</f>
        <v>4889</v>
      </c>
      <c r="I29" s="21">
        <f>'[24]Div 9 Budget'!I29</f>
        <v>5001</v>
      </c>
      <c r="J29" s="21">
        <f>'[24]Div 9 Budget'!J29</f>
        <v>4982.8</v>
      </c>
      <c r="K29" s="21">
        <f>'[24]Div 9 Budget'!K29</f>
        <v>4379</v>
      </c>
      <c r="L29" s="21">
        <f>'[24]Div 9 Budget'!L29</f>
        <v>4714.6000000000004</v>
      </c>
      <c r="M29" s="21">
        <f>'[24]Div 9 Budget'!M29</f>
        <v>4478</v>
      </c>
      <c r="N29" s="22"/>
      <c r="O29" s="22">
        <f t="shared" ref="O29:Z29" si="2">B29-SUM(B25:B28)</f>
        <v>0</v>
      </c>
      <c r="P29" s="22">
        <f t="shared" si="2"/>
        <v>0</v>
      </c>
      <c r="Q29" s="22">
        <f t="shared" si="2"/>
        <v>0</v>
      </c>
      <c r="R29" s="22">
        <f t="shared" si="2"/>
        <v>0</v>
      </c>
      <c r="S29" s="22">
        <f t="shared" si="2"/>
        <v>0</v>
      </c>
      <c r="T29" s="22">
        <f t="shared" si="2"/>
        <v>0</v>
      </c>
      <c r="U29" s="22">
        <f t="shared" si="2"/>
        <v>0</v>
      </c>
      <c r="V29" s="22">
        <f t="shared" si="2"/>
        <v>0</v>
      </c>
      <c r="W29" s="22">
        <f t="shared" si="2"/>
        <v>0</v>
      </c>
      <c r="X29" s="22">
        <f t="shared" si="2"/>
        <v>0</v>
      </c>
      <c r="Y29" s="22">
        <f t="shared" si="2"/>
        <v>0</v>
      </c>
      <c r="Z29" s="22">
        <f t="shared" si="2"/>
        <v>0</v>
      </c>
    </row>
    <row r="30" spans="1:26">
      <c r="A30" s="5"/>
      <c r="B30" s="21">
        <f>'[24]Div 9 Budget'!B30</f>
        <v>0</v>
      </c>
      <c r="C30" s="21">
        <f>'[24]Div 9 Budget'!C30</f>
        <v>0</v>
      </c>
      <c r="D30" s="21">
        <f>'[24]Div 9 Budget'!D30</f>
        <v>0</v>
      </c>
      <c r="E30" s="21">
        <f>'[24]Div 9 Budget'!E30</f>
        <v>0</v>
      </c>
      <c r="F30" s="21">
        <f>'[24]Div 9 Budget'!F30</f>
        <v>0</v>
      </c>
      <c r="G30" s="21">
        <f>'[24]Div 9 Budget'!G30</f>
        <v>0</v>
      </c>
      <c r="H30" s="21">
        <f>'[24]Div 9 Budget'!H30</f>
        <v>0</v>
      </c>
      <c r="I30" s="21">
        <f>'[24]Div 9 Budget'!I30</f>
        <v>0</v>
      </c>
      <c r="J30" s="21">
        <f>'[24]Div 9 Budget'!J30</f>
        <v>0</v>
      </c>
      <c r="K30" s="21">
        <f>'[24]Div 9 Budget'!K30</f>
        <v>0</v>
      </c>
      <c r="L30" s="21">
        <f>'[24]Div 9 Budget'!L30</f>
        <v>0</v>
      </c>
      <c r="M30" s="21">
        <f>'[24]Div 9 Budget'!M30</f>
        <v>0</v>
      </c>
      <c r="N30" s="22"/>
      <c r="O30" s="22"/>
      <c r="P30" s="22"/>
      <c r="Q30" s="22"/>
      <c r="R30" s="22"/>
    </row>
    <row r="31" spans="1:26">
      <c r="A31" s="5" t="s">
        <v>508</v>
      </c>
      <c r="B31" s="21">
        <f>'[24]Div 9 Budget'!B31</f>
        <v>83</v>
      </c>
      <c r="C31" s="21">
        <f>'[24]Div 9 Budget'!C31</f>
        <v>83</v>
      </c>
      <c r="D31" s="21">
        <f>'[24]Div 9 Budget'!D31</f>
        <v>83</v>
      </c>
      <c r="E31" s="21">
        <f>'[24]Div 9 Budget'!E31</f>
        <v>83</v>
      </c>
      <c r="F31" s="21">
        <f>'[24]Div 9 Budget'!F31</f>
        <v>83</v>
      </c>
      <c r="G31" s="21">
        <f>'[24]Div 9 Budget'!G31</f>
        <v>83</v>
      </c>
      <c r="H31" s="21">
        <f>'[24]Div 9 Budget'!H31</f>
        <v>83</v>
      </c>
      <c r="I31" s="21">
        <f>'[24]Div 9 Budget'!I31</f>
        <v>83</v>
      </c>
      <c r="J31" s="21">
        <f>'[24]Div 9 Budget'!J31</f>
        <v>83</v>
      </c>
      <c r="K31" s="21">
        <f>'[24]Div 9 Budget'!K31</f>
        <v>83</v>
      </c>
      <c r="L31" s="21">
        <f>'[24]Div 9 Budget'!L31</f>
        <v>83</v>
      </c>
      <c r="M31" s="21">
        <f>'[24]Div 9 Budget'!M31</f>
        <v>87</v>
      </c>
      <c r="N31" s="22"/>
      <c r="O31" s="22"/>
      <c r="P31" s="22"/>
      <c r="Q31" s="22"/>
      <c r="R31" s="22"/>
    </row>
    <row r="32" spans="1:26">
      <c r="A32" s="5" t="s">
        <v>661</v>
      </c>
      <c r="B32" s="21">
        <f>'[24]Div 9 Budget'!B32</f>
        <v>-47</v>
      </c>
      <c r="C32" s="21">
        <f>'[24]Div 9 Budget'!C32</f>
        <v>-47</v>
      </c>
      <c r="D32" s="21">
        <f>'[24]Div 9 Budget'!D32</f>
        <v>-47</v>
      </c>
      <c r="E32" s="21">
        <f>'[24]Div 9 Budget'!E32</f>
        <v>-47</v>
      </c>
      <c r="F32" s="21">
        <f>'[24]Div 9 Budget'!F32</f>
        <v>-47</v>
      </c>
      <c r="G32" s="21">
        <f>'[24]Div 9 Budget'!G32</f>
        <v>-47</v>
      </c>
      <c r="H32" s="21">
        <f>'[24]Div 9 Budget'!H32</f>
        <v>-47</v>
      </c>
      <c r="I32" s="21">
        <f>'[24]Div 9 Budget'!I32</f>
        <v>-47</v>
      </c>
      <c r="J32" s="21">
        <f>'[24]Div 9 Budget'!J32</f>
        <v>-47</v>
      </c>
      <c r="K32" s="21">
        <f>'[24]Div 9 Budget'!K32</f>
        <v>-47</v>
      </c>
      <c r="L32" s="21">
        <f>'[24]Div 9 Budget'!L32</f>
        <v>-47</v>
      </c>
      <c r="M32" s="21">
        <f>'[24]Div 9 Budget'!M32</f>
        <v>-50</v>
      </c>
      <c r="N32" s="22"/>
      <c r="O32" s="22"/>
      <c r="P32" s="22"/>
      <c r="Q32" s="22"/>
      <c r="R32" s="22"/>
    </row>
    <row r="33" spans="1:26">
      <c r="A33" s="5" t="s">
        <v>662</v>
      </c>
      <c r="B33" s="21">
        <f>'[24]Div 9 Budget'!B33</f>
        <v>683</v>
      </c>
      <c r="C33" s="21">
        <f>'[24]Div 9 Budget'!C33</f>
        <v>683</v>
      </c>
      <c r="D33" s="21">
        <f>'[24]Div 9 Budget'!D33</f>
        <v>683</v>
      </c>
      <c r="E33" s="21">
        <f>'[24]Div 9 Budget'!E33</f>
        <v>683</v>
      </c>
      <c r="F33" s="21">
        <f>'[24]Div 9 Budget'!F33</f>
        <v>683</v>
      </c>
      <c r="G33" s="21">
        <f>'[24]Div 9 Budget'!G33</f>
        <v>683</v>
      </c>
      <c r="H33" s="21">
        <f>'[24]Div 9 Budget'!H33</f>
        <v>683</v>
      </c>
      <c r="I33" s="21">
        <f>'[24]Div 9 Budget'!I33</f>
        <v>683</v>
      </c>
      <c r="J33" s="21">
        <f>'[24]Div 9 Budget'!J33</f>
        <v>683</v>
      </c>
      <c r="K33" s="21">
        <f>'[24]Div 9 Budget'!K33</f>
        <v>683</v>
      </c>
      <c r="L33" s="21">
        <f>'[24]Div 9 Budget'!L33</f>
        <v>683</v>
      </c>
      <c r="M33" s="21">
        <f>'[24]Div 9 Budget'!M33</f>
        <v>687</v>
      </c>
      <c r="N33" s="22"/>
      <c r="O33" s="22"/>
      <c r="P33" s="22"/>
      <c r="Q33" s="22"/>
      <c r="R33" s="22"/>
    </row>
    <row r="34" spans="1:26">
      <c r="A34" s="9" t="s">
        <v>27</v>
      </c>
      <c r="B34" s="21">
        <f>'[24]Div 9 Budget'!B34</f>
        <v>719</v>
      </c>
      <c r="C34" s="21">
        <f>'[24]Div 9 Budget'!C34</f>
        <v>719</v>
      </c>
      <c r="D34" s="21">
        <f>'[24]Div 9 Budget'!D34</f>
        <v>719</v>
      </c>
      <c r="E34" s="21">
        <f>'[24]Div 9 Budget'!E34</f>
        <v>719</v>
      </c>
      <c r="F34" s="21">
        <f>'[24]Div 9 Budget'!F34</f>
        <v>719</v>
      </c>
      <c r="G34" s="21">
        <f>'[24]Div 9 Budget'!G34</f>
        <v>719</v>
      </c>
      <c r="H34" s="21">
        <f>'[24]Div 9 Budget'!H34</f>
        <v>719</v>
      </c>
      <c r="I34" s="21">
        <f>'[24]Div 9 Budget'!I34</f>
        <v>719</v>
      </c>
      <c r="J34" s="21">
        <f>'[24]Div 9 Budget'!J34</f>
        <v>719</v>
      </c>
      <c r="K34" s="21">
        <f>'[24]Div 9 Budget'!K34</f>
        <v>719</v>
      </c>
      <c r="L34" s="21">
        <f>'[24]Div 9 Budget'!L34</f>
        <v>719</v>
      </c>
      <c r="M34" s="21">
        <f>'[24]Div 9 Budget'!M34</f>
        <v>724</v>
      </c>
      <c r="N34" s="22"/>
      <c r="O34" s="22">
        <f t="shared" ref="O34:Z34" si="3">B34-SUM(B31:B33)</f>
        <v>0</v>
      </c>
      <c r="P34" s="22">
        <f t="shared" si="3"/>
        <v>0</v>
      </c>
      <c r="Q34" s="22">
        <f t="shared" si="3"/>
        <v>0</v>
      </c>
      <c r="R34" s="22">
        <f t="shared" si="3"/>
        <v>0</v>
      </c>
      <c r="S34" s="22">
        <f t="shared" si="3"/>
        <v>0</v>
      </c>
      <c r="T34" s="22">
        <f t="shared" si="3"/>
        <v>0</v>
      </c>
      <c r="U34" s="22">
        <f t="shared" si="3"/>
        <v>0</v>
      </c>
      <c r="V34" s="22">
        <f t="shared" si="3"/>
        <v>0</v>
      </c>
      <c r="W34" s="22">
        <f t="shared" si="3"/>
        <v>0</v>
      </c>
      <c r="X34" s="22">
        <f t="shared" si="3"/>
        <v>0</v>
      </c>
      <c r="Y34" s="22">
        <f t="shared" si="3"/>
        <v>0</v>
      </c>
      <c r="Z34" s="22">
        <f t="shared" si="3"/>
        <v>0</v>
      </c>
    </row>
    <row r="35" spans="1:26">
      <c r="A35" s="5"/>
      <c r="B35" s="21">
        <f>'[24]Div 9 Budget'!B35</f>
        <v>0</v>
      </c>
      <c r="C35" s="21">
        <f>'[24]Div 9 Budget'!C35</f>
        <v>0</v>
      </c>
      <c r="D35" s="21">
        <f>'[24]Div 9 Budget'!D35</f>
        <v>0</v>
      </c>
      <c r="E35" s="21">
        <f>'[24]Div 9 Budget'!E35</f>
        <v>0</v>
      </c>
      <c r="F35" s="21">
        <f>'[24]Div 9 Budget'!F35</f>
        <v>0</v>
      </c>
      <c r="G35" s="21">
        <f>'[24]Div 9 Budget'!G35</f>
        <v>0</v>
      </c>
      <c r="H35" s="21">
        <f>'[24]Div 9 Budget'!H35</f>
        <v>0</v>
      </c>
      <c r="I35" s="21">
        <f>'[24]Div 9 Budget'!I35</f>
        <v>0</v>
      </c>
      <c r="J35" s="21">
        <f>'[24]Div 9 Budget'!J35</f>
        <v>0</v>
      </c>
      <c r="K35" s="21">
        <f>'[24]Div 9 Budget'!K35</f>
        <v>0</v>
      </c>
      <c r="L35" s="21">
        <f>'[24]Div 9 Budget'!L35</f>
        <v>0</v>
      </c>
      <c r="M35" s="21">
        <f>'[24]Div 9 Budget'!M35</f>
        <v>0</v>
      </c>
      <c r="N35" s="22"/>
      <c r="O35" s="22"/>
      <c r="P35" s="22"/>
      <c r="Q35" s="22"/>
      <c r="R35" s="22"/>
    </row>
    <row r="36" spans="1:26">
      <c r="A36" s="5" t="s">
        <v>651</v>
      </c>
      <c r="B36" s="21">
        <f>'[24]Div 9 Budget'!B36</f>
        <v>-41286</v>
      </c>
      <c r="C36" s="21">
        <f>'[24]Div 9 Budget'!C36</f>
        <v>-41220</v>
      </c>
      <c r="D36" s="21">
        <f>'[24]Div 9 Budget'!D36</f>
        <v>-41349</v>
      </c>
      <c r="E36" s="21">
        <f>'[24]Div 9 Budget'!E36</f>
        <v>-41220</v>
      </c>
      <c r="F36" s="21">
        <f>'[24]Div 9 Budget'!F36</f>
        <v>-41220</v>
      </c>
      <c r="G36" s="21">
        <f>'[24]Div 9 Budget'!G36</f>
        <v>-41349</v>
      </c>
      <c r="H36" s="21">
        <f>'[24]Div 9 Budget'!H36</f>
        <v>-41220</v>
      </c>
      <c r="I36" s="21">
        <f>'[24]Div 9 Budget'!I36</f>
        <v>-41286</v>
      </c>
      <c r="J36" s="21">
        <f>'[24]Div 9 Budget'!J36</f>
        <v>-41286</v>
      </c>
      <c r="K36" s="21">
        <f>'[24]Div 9 Budget'!K36</f>
        <v>-40509</v>
      </c>
      <c r="L36" s="21">
        <f>'[24]Div 9 Budget'!L36</f>
        <v>-40638</v>
      </c>
      <c r="M36" s="21">
        <f>'[24]Div 9 Budget'!M36</f>
        <v>-40582</v>
      </c>
      <c r="N36" s="22"/>
      <c r="O36" s="22"/>
      <c r="P36" s="22"/>
      <c r="Q36" s="22"/>
      <c r="R36" s="22"/>
    </row>
    <row r="37" spans="1:26">
      <c r="A37" s="5" t="s">
        <v>511</v>
      </c>
      <c r="B37" s="21">
        <f>'[24]Div 9 Budget'!B37</f>
        <v>70829.679999999993</v>
      </c>
      <c r="C37" s="21">
        <f>'[24]Div 9 Budget'!C37</f>
        <v>70829.679999999993</v>
      </c>
      <c r="D37" s="21">
        <f>'[24]Div 9 Budget'!D37</f>
        <v>70829.679999999993</v>
      </c>
      <c r="E37" s="21">
        <f>'[24]Div 9 Budget'!E37</f>
        <v>70829.679999999993</v>
      </c>
      <c r="F37" s="21">
        <f>'[24]Div 9 Budget'!F37</f>
        <v>70829.679999999993</v>
      </c>
      <c r="G37" s="21">
        <f>'[24]Div 9 Budget'!G37</f>
        <v>70829.679999999993</v>
      </c>
      <c r="H37" s="21">
        <f>'[24]Div 9 Budget'!H37</f>
        <v>70829.679999999993</v>
      </c>
      <c r="I37" s="21">
        <f>'[24]Div 9 Budget'!I37</f>
        <v>70829.679999999993</v>
      </c>
      <c r="J37" s="21">
        <f>'[24]Div 9 Budget'!J37</f>
        <v>70829.679999999993</v>
      </c>
      <c r="K37" s="21">
        <f>'[24]Div 9 Budget'!K37</f>
        <v>69662.679999999993</v>
      </c>
      <c r="L37" s="21">
        <f>'[24]Div 9 Budget'!L37</f>
        <v>69662.679999999993</v>
      </c>
      <c r="M37" s="21">
        <f>'[24]Div 9 Budget'!M37</f>
        <v>69670.320000000007</v>
      </c>
      <c r="N37" s="22"/>
      <c r="O37" s="22"/>
      <c r="P37" s="22"/>
      <c r="Q37" s="22"/>
      <c r="R37" s="22"/>
    </row>
    <row r="38" spans="1:26">
      <c r="A38" s="5" t="s">
        <v>513</v>
      </c>
      <c r="B38" s="21">
        <f>'[24]Div 9 Budget'!B38</f>
        <v>18575</v>
      </c>
      <c r="C38" s="21">
        <f>'[24]Div 9 Budget'!C38</f>
        <v>19371</v>
      </c>
      <c r="D38" s="21">
        <f>'[24]Div 9 Budget'!D38</f>
        <v>27767</v>
      </c>
      <c r="E38" s="21">
        <f>'[24]Div 9 Budget'!E38</f>
        <v>23648</v>
      </c>
      <c r="F38" s="21">
        <f>'[24]Div 9 Budget'!F38</f>
        <v>28411</v>
      </c>
      <c r="G38" s="21">
        <f>'[24]Div 9 Budget'!G38</f>
        <v>17695</v>
      </c>
      <c r="H38" s="21">
        <f>'[24]Div 9 Budget'!H38</f>
        <v>22667</v>
      </c>
      <c r="I38" s="21">
        <f>'[24]Div 9 Budget'!I38</f>
        <v>24400</v>
      </c>
      <c r="J38" s="21">
        <f>'[24]Div 9 Budget'!J38</f>
        <v>21595</v>
      </c>
      <c r="K38" s="21">
        <f>'[24]Div 9 Budget'!K38</f>
        <v>21336</v>
      </c>
      <c r="L38" s="21">
        <f>'[24]Div 9 Budget'!L38</f>
        <v>17858</v>
      </c>
      <c r="M38" s="21">
        <f>'[24]Div 9 Budget'!M38</f>
        <v>32336</v>
      </c>
      <c r="N38" s="22"/>
      <c r="O38" s="22"/>
      <c r="P38" s="22"/>
      <c r="Q38" s="22"/>
      <c r="R38" s="22"/>
    </row>
    <row r="39" spans="1:26">
      <c r="A39" s="5" t="s">
        <v>515</v>
      </c>
      <c r="B39" s="21">
        <f>'[24]Div 9 Budget'!B39</f>
        <v>21618.12</v>
      </c>
      <c r="C39" s="21">
        <f>'[24]Div 9 Budget'!C39</f>
        <v>18316.12</v>
      </c>
      <c r="D39" s="21">
        <f>'[24]Div 9 Budget'!D39</f>
        <v>18818.12</v>
      </c>
      <c r="E39" s="21">
        <f>'[24]Div 9 Budget'!E39</f>
        <v>18458.12</v>
      </c>
      <c r="F39" s="21">
        <f>'[24]Div 9 Budget'!F39</f>
        <v>17825.12</v>
      </c>
      <c r="G39" s="21">
        <f>'[24]Div 9 Budget'!G39</f>
        <v>19143.12</v>
      </c>
      <c r="H39" s="21">
        <f>'[24]Div 9 Budget'!H39</f>
        <v>19208.12</v>
      </c>
      <c r="I39" s="21">
        <f>'[24]Div 9 Budget'!I39</f>
        <v>18571.12</v>
      </c>
      <c r="J39" s="21">
        <f>'[24]Div 9 Budget'!J39</f>
        <v>19074.12</v>
      </c>
      <c r="K39" s="21">
        <f>'[24]Div 9 Budget'!K39</f>
        <v>20307.12</v>
      </c>
      <c r="L39" s="21">
        <f>'[24]Div 9 Budget'!L39</f>
        <v>19781.12</v>
      </c>
      <c r="M39" s="21">
        <f>'[24]Div 9 Budget'!M39</f>
        <v>16775.12</v>
      </c>
      <c r="N39" s="22"/>
      <c r="O39" s="22"/>
      <c r="P39" s="22"/>
      <c r="Q39" s="22"/>
      <c r="R39" s="22"/>
    </row>
    <row r="40" spans="1:26">
      <c r="A40" s="5" t="s">
        <v>652</v>
      </c>
      <c r="B40" s="21" t="str">
        <f>'[24]Div 9 Budget'!B40</f>
        <v>0</v>
      </c>
      <c r="C40" s="21" t="str">
        <f>'[24]Div 9 Budget'!C40</f>
        <v>0</v>
      </c>
      <c r="D40" s="21" t="str">
        <f>'[24]Div 9 Budget'!D40</f>
        <v>0</v>
      </c>
      <c r="E40" s="21" t="str">
        <f>'[24]Div 9 Budget'!E40</f>
        <v>0</v>
      </c>
      <c r="F40" s="21" t="str">
        <f>'[24]Div 9 Budget'!F40</f>
        <v>0</v>
      </c>
      <c r="G40" s="21" t="str">
        <f>'[24]Div 9 Budget'!G40</f>
        <v>0</v>
      </c>
      <c r="H40" s="21" t="str">
        <f>'[24]Div 9 Budget'!H40</f>
        <v>0</v>
      </c>
      <c r="I40" s="21" t="str">
        <f>'[24]Div 9 Budget'!I40</f>
        <v>0</v>
      </c>
      <c r="J40" s="21" t="str">
        <f>'[24]Div 9 Budget'!J40</f>
        <v>0</v>
      </c>
      <c r="K40" s="21" t="str">
        <f>'[24]Div 9 Budget'!K40</f>
        <v>0</v>
      </c>
      <c r="L40" s="21" t="str">
        <f>'[24]Div 9 Budget'!L40</f>
        <v>0</v>
      </c>
      <c r="M40" s="21" t="str">
        <f>'[24]Div 9 Budget'!M40</f>
        <v>0</v>
      </c>
      <c r="N40" s="22"/>
      <c r="O40" s="22"/>
      <c r="P40" s="22"/>
      <c r="Q40" s="22"/>
      <c r="R40" s="22"/>
    </row>
    <row r="41" spans="1:26">
      <c r="A41" s="5" t="s">
        <v>653</v>
      </c>
      <c r="B41" s="21">
        <f>'[24]Div 9 Budget'!B41</f>
        <v>-23235</v>
      </c>
      <c r="C41" s="21">
        <f>'[24]Div 9 Budget'!C41</f>
        <v>-21634</v>
      </c>
      <c r="D41" s="21">
        <f>'[24]Div 9 Budget'!D41</f>
        <v>-27275</v>
      </c>
      <c r="E41" s="21">
        <f>'[24]Div 9 Budget'!E41</f>
        <v>-24405</v>
      </c>
      <c r="F41" s="21">
        <f>'[24]Div 9 Budget'!F41</f>
        <v>-26977</v>
      </c>
      <c r="G41" s="21">
        <f>'[24]Div 9 Budget'!G41</f>
        <v>-21214</v>
      </c>
      <c r="H41" s="21">
        <f>'[24]Div 9 Budget'!H41</f>
        <v>-24188</v>
      </c>
      <c r="I41" s="21">
        <f>'[24]Div 9 Budget'!I41</f>
        <v>-24982</v>
      </c>
      <c r="J41" s="21">
        <f>'[24]Div 9 Budget'!J41</f>
        <v>-23525</v>
      </c>
      <c r="K41" s="21">
        <f>'[24]Div 9 Budget'!K41</f>
        <v>-24101</v>
      </c>
      <c r="L41" s="21">
        <f>'[24]Div 9 Budget'!L41</f>
        <v>-21681</v>
      </c>
      <c r="M41" s="21">
        <f>'[24]Div 9 Budget'!M41</f>
        <v>-28784</v>
      </c>
    </row>
    <row r="42" spans="1:26">
      <c r="A42" s="9" t="s">
        <v>31</v>
      </c>
      <c r="B42" s="21">
        <f>'[24]Div 9 Budget'!B42</f>
        <v>46501.799999999988</v>
      </c>
      <c r="C42" s="21">
        <f>'[24]Div 9 Budget'!C42</f>
        <v>45662.799999999988</v>
      </c>
      <c r="D42" s="21">
        <f>'[24]Div 9 Budget'!D42</f>
        <v>48790.799999999988</v>
      </c>
      <c r="E42" s="21">
        <f>'[24]Div 9 Budget'!E42</f>
        <v>47310.799999999988</v>
      </c>
      <c r="F42" s="21">
        <f>'[24]Div 9 Budget'!F42</f>
        <v>48868.799999999988</v>
      </c>
      <c r="G42" s="21">
        <f>'[24]Div 9 Budget'!G42</f>
        <v>45104.799999999988</v>
      </c>
      <c r="H42" s="21">
        <f>'[24]Div 9 Budget'!H42</f>
        <v>47296.799999999988</v>
      </c>
      <c r="I42" s="21">
        <f>'[24]Div 9 Budget'!I42</f>
        <v>47532.799999999988</v>
      </c>
      <c r="J42" s="21">
        <f>'[24]Div 9 Budget'!J42</f>
        <v>46687.799999999988</v>
      </c>
      <c r="K42" s="21">
        <f>'[24]Div 9 Budget'!K42</f>
        <v>46695.799999999988</v>
      </c>
      <c r="L42" s="21">
        <f>'[24]Div 9 Budget'!L42</f>
        <v>44982.799999999988</v>
      </c>
      <c r="M42" s="21">
        <f>'[24]Div 9 Budget'!M42</f>
        <v>49415.44</v>
      </c>
      <c r="O42" s="22">
        <f t="shared" ref="O42:Z42" si="4">B42-SUM(B36:B41)</f>
        <v>0</v>
      </c>
      <c r="P42" s="22">
        <f t="shared" si="4"/>
        <v>0</v>
      </c>
      <c r="Q42" s="22">
        <f t="shared" si="4"/>
        <v>0</v>
      </c>
      <c r="R42" s="22">
        <f t="shared" si="4"/>
        <v>0</v>
      </c>
      <c r="S42" s="22">
        <f t="shared" si="4"/>
        <v>0</v>
      </c>
      <c r="T42" s="22">
        <f t="shared" si="4"/>
        <v>0</v>
      </c>
      <c r="U42" s="22">
        <f t="shared" si="4"/>
        <v>0</v>
      </c>
      <c r="V42" s="22">
        <f t="shared" si="4"/>
        <v>0</v>
      </c>
      <c r="W42" s="22">
        <f t="shared" si="4"/>
        <v>0</v>
      </c>
      <c r="X42" s="22">
        <f t="shared" si="4"/>
        <v>0</v>
      </c>
      <c r="Y42" s="22">
        <f t="shared" si="4"/>
        <v>0</v>
      </c>
      <c r="Z42" s="22">
        <f t="shared" si="4"/>
        <v>0</v>
      </c>
    </row>
    <row r="43" spans="1:26">
      <c r="A43" s="5"/>
      <c r="B43" s="21">
        <f>'[24]Div 9 Budget'!B43</f>
        <v>0</v>
      </c>
      <c r="C43" s="21">
        <f>'[24]Div 9 Budget'!C43</f>
        <v>0</v>
      </c>
      <c r="D43" s="21">
        <f>'[24]Div 9 Budget'!D43</f>
        <v>0</v>
      </c>
      <c r="E43" s="21">
        <f>'[24]Div 9 Budget'!E43</f>
        <v>0</v>
      </c>
      <c r="F43" s="21">
        <f>'[24]Div 9 Budget'!F43</f>
        <v>0</v>
      </c>
      <c r="G43" s="21">
        <f>'[24]Div 9 Budget'!G43</f>
        <v>0</v>
      </c>
      <c r="H43" s="21">
        <f>'[24]Div 9 Budget'!H43</f>
        <v>0</v>
      </c>
      <c r="I43" s="21">
        <f>'[24]Div 9 Budget'!I43</f>
        <v>0</v>
      </c>
      <c r="J43" s="21">
        <f>'[24]Div 9 Budget'!J43</f>
        <v>0</v>
      </c>
      <c r="K43" s="21">
        <f>'[24]Div 9 Budget'!K43</f>
        <v>0</v>
      </c>
      <c r="L43" s="21">
        <f>'[24]Div 9 Budget'!L43</f>
        <v>0</v>
      </c>
      <c r="M43" s="21">
        <f>'[24]Div 9 Budget'!M43</f>
        <v>0</v>
      </c>
    </row>
    <row r="44" spans="1:26">
      <c r="A44" s="5" t="s">
        <v>654</v>
      </c>
      <c r="B44" s="21" t="str">
        <f>'[24]Div 9 Budget'!B44</f>
        <v>0</v>
      </c>
      <c r="C44" s="21" t="str">
        <f>'[24]Div 9 Budget'!C44</f>
        <v>0</v>
      </c>
      <c r="D44" s="21" t="str">
        <f>'[24]Div 9 Budget'!D44</f>
        <v>0</v>
      </c>
      <c r="E44" s="21" t="str">
        <f>'[24]Div 9 Budget'!E44</f>
        <v>0</v>
      </c>
      <c r="F44" s="21" t="str">
        <f>'[24]Div 9 Budget'!F44</f>
        <v>0</v>
      </c>
      <c r="G44" s="21" t="str">
        <f>'[24]Div 9 Budget'!G44</f>
        <v>0</v>
      </c>
      <c r="H44" s="21" t="str">
        <f>'[24]Div 9 Budget'!H44</f>
        <v>0</v>
      </c>
      <c r="I44" s="21" t="str">
        <f>'[24]Div 9 Budget'!I44</f>
        <v>0</v>
      </c>
      <c r="J44" s="21" t="str">
        <f>'[24]Div 9 Budget'!J44</f>
        <v>0</v>
      </c>
      <c r="K44" s="21" t="str">
        <f>'[24]Div 9 Budget'!K44</f>
        <v>0</v>
      </c>
      <c r="L44" s="21" t="str">
        <f>'[24]Div 9 Budget'!L44</f>
        <v>0</v>
      </c>
      <c r="M44" s="21" t="str">
        <f>'[24]Div 9 Budget'!M44</f>
        <v>0</v>
      </c>
    </row>
    <row r="45" spans="1:26">
      <c r="A45" s="5" t="s">
        <v>516</v>
      </c>
      <c r="B45" s="21">
        <f>'[24]Div 9 Budget'!B45</f>
        <v>94296.320000000007</v>
      </c>
      <c r="C45" s="21">
        <f>'[24]Div 9 Budget'!C45</f>
        <v>94296.320000000007</v>
      </c>
      <c r="D45" s="21">
        <f>'[24]Div 9 Budget'!D45</f>
        <v>94296.320000000007</v>
      </c>
      <c r="E45" s="21">
        <f>'[24]Div 9 Budget'!E45</f>
        <v>94296.320000000007</v>
      </c>
      <c r="F45" s="21">
        <f>'[24]Div 9 Budget'!F45</f>
        <v>94296.320000000007</v>
      </c>
      <c r="G45" s="21">
        <f>'[24]Div 9 Budget'!G45</f>
        <v>94296.320000000007</v>
      </c>
      <c r="H45" s="21">
        <f>'[24]Div 9 Budget'!H45</f>
        <v>97392.6</v>
      </c>
      <c r="I45" s="21">
        <f>'[24]Div 9 Budget'!I45</f>
        <v>97392.6</v>
      </c>
      <c r="J45" s="21">
        <f>'[24]Div 9 Budget'!J45</f>
        <v>97392.6</v>
      </c>
      <c r="K45" s="21">
        <f>'[24]Div 9 Budget'!K45</f>
        <v>97392.6</v>
      </c>
      <c r="L45" s="21">
        <f>'[24]Div 9 Budget'!L45</f>
        <v>97392.6</v>
      </c>
      <c r="M45" s="21">
        <f>'[24]Div 9 Budget'!M45</f>
        <v>97392.6</v>
      </c>
    </row>
    <row r="46" spans="1:26">
      <c r="A46" s="5" t="s">
        <v>655</v>
      </c>
      <c r="B46" s="21">
        <f>'[24]Div 9 Budget'!B46</f>
        <v>-118045</v>
      </c>
      <c r="C46" s="21">
        <f>'[24]Div 9 Budget'!C46</f>
        <v>-111364</v>
      </c>
      <c r="D46" s="21">
        <f>'[24]Div 9 Budget'!D46</f>
        <v>-115120</v>
      </c>
      <c r="E46" s="21">
        <f>'[24]Div 9 Budget'!E46</f>
        <v>-112451</v>
      </c>
      <c r="F46" s="21">
        <f>'[24]Div 9 Budget'!F46</f>
        <v>-106075</v>
      </c>
      <c r="G46" s="21">
        <f>'[24]Div 9 Budget'!G46</f>
        <v>-111260</v>
      </c>
      <c r="H46" s="21">
        <f>'[24]Div 9 Budget'!H46</f>
        <v>-121413</v>
      </c>
      <c r="I46" s="21">
        <f>'[24]Div 9 Budget'!I46</f>
        <v>-113929</v>
      </c>
      <c r="J46" s="21">
        <f>'[24]Div 9 Budget'!J46</f>
        <v>-114168</v>
      </c>
      <c r="K46" s="21">
        <f>'[24]Div 9 Budget'!K46</f>
        <v>-118310</v>
      </c>
      <c r="L46" s="21">
        <f>'[24]Div 9 Budget'!L46</f>
        <v>-117037</v>
      </c>
      <c r="M46" s="21">
        <f>'[24]Div 9 Budget'!M46</f>
        <v>-120146</v>
      </c>
    </row>
    <row r="47" spans="1:26">
      <c r="A47" s="5" t="s">
        <v>517</v>
      </c>
      <c r="B47" s="21">
        <f>'[24]Div 9 Budget'!B47</f>
        <v>113270.44</v>
      </c>
      <c r="C47" s="21">
        <f>'[24]Div 9 Budget'!C47</f>
        <v>101203.44</v>
      </c>
      <c r="D47" s="21">
        <f>'[24]Div 9 Budget'!D47</f>
        <v>105629.44</v>
      </c>
      <c r="E47" s="21">
        <f>'[24]Div 9 Budget'!E47</f>
        <v>101688.44</v>
      </c>
      <c r="F47" s="21">
        <f>'[24]Div 9 Budget'!F47</f>
        <v>91783.44</v>
      </c>
      <c r="G47" s="21">
        <f>'[24]Div 9 Budget'!G47</f>
        <v>104540.44</v>
      </c>
      <c r="H47" s="21">
        <f>'[24]Div 9 Budget'!H47</f>
        <v>122607.44</v>
      </c>
      <c r="I47" s="21">
        <f>'[24]Div 9 Budget'!I47</f>
        <v>101519.44</v>
      </c>
      <c r="J47" s="21">
        <f>'[24]Div 9 Budget'!J47</f>
        <v>103245.44</v>
      </c>
      <c r="K47" s="21">
        <f>'[24]Div 9 Budget'!K47</f>
        <v>113654.44</v>
      </c>
      <c r="L47" s="21">
        <f>'[24]Div 9 Budget'!L47</f>
        <v>109490.44</v>
      </c>
      <c r="M47" s="21">
        <f>'[24]Div 9 Budget'!M47</f>
        <v>111788.6</v>
      </c>
    </row>
    <row r="48" spans="1:26">
      <c r="A48" s="5" t="s">
        <v>656</v>
      </c>
      <c r="B48" s="21">
        <f>'[24]Div 9 Budget'!B48</f>
        <v>38907</v>
      </c>
      <c r="C48" s="21">
        <f>'[24]Div 9 Budget'!C48</f>
        <v>38907</v>
      </c>
      <c r="D48" s="21">
        <f>'[24]Div 9 Budget'!D48</f>
        <v>38907</v>
      </c>
      <c r="E48" s="21">
        <f>'[24]Div 9 Budget'!E48</f>
        <v>38907</v>
      </c>
      <c r="F48" s="21">
        <f>'[24]Div 9 Budget'!F48</f>
        <v>38907</v>
      </c>
      <c r="G48" s="21">
        <f>'[24]Div 9 Budget'!G48</f>
        <v>38907</v>
      </c>
      <c r="H48" s="21">
        <f>'[24]Div 9 Budget'!H48</f>
        <v>39057</v>
      </c>
      <c r="I48" s="21">
        <f>'[24]Div 9 Budget'!I48</f>
        <v>39057</v>
      </c>
      <c r="J48" s="21">
        <f>'[24]Div 9 Budget'!J48</f>
        <v>39057</v>
      </c>
      <c r="K48" s="21">
        <f>'[24]Div 9 Budget'!K48</f>
        <v>39057</v>
      </c>
      <c r="L48" s="21">
        <f>'[24]Div 9 Budget'!L48</f>
        <v>39057</v>
      </c>
      <c r="M48" s="21">
        <f>'[24]Div 9 Budget'!M48</f>
        <v>39076</v>
      </c>
    </row>
    <row r="49" spans="1:26">
      <c r="A49" s="5" t="s">
        <v>518</v>
      </c>
      <c r="B49" s="21">
        <f>'[24]Div 9 Budget'!B49</f>
        <v>16128</v>
      </c>
      <c r="C49" s="21">
        <f>'[24]Div 9 Budget'!C49</f>
        <v>10261</v>
      </c>
      <c r="D49" s="21">
        <f>'[24]Div 9 Budget'!D49</f>
        <v>10483</v>
      </c>
      <c r="E49" s="21">
        <f>'[24]Div 9 Budget'!E49</f>
        <v>12988</v>
      </c>
      <c r="F49" s="21">
        <f>'[24]Div 9 Budget'!F49</f>
        <v>11041</v>
      </c>
      <c r="G49" s="21">
        <f>'[24]Div 9 Budget'!G49</f>
        <v>10754</v>
      </c>
      <c r="H49" s="21">
        <f>'[24]Div 9 Budget'!H49</f>
        <v>13166</v>
      </c>
      <c r="I49" s="21">
        <f>'[24]Div 9 Budget'!I49</f>
        <v>11520</v>
      </c>
      <c r="J49" s="21">
        <f>'[24]Div 9 Budget'!J49</f>
        <v>12253</v>
      </c>
      <c r="K49" s="21">
        <f>'[24]Div 9 Budget'!K49</f>
        <v>11080</v>
      </c>
      <c r="L49" s="21">
        <f>'[24]Div 9 Budget'!L49</f>
        <v>12333</v>
      </c>
      <c r="M49" s="21">
        <f>'[24]Div 9 Budget'!M49</f>
        <v>15758</v>
      </c>
    </row>
    <row r="50" spans="1:26">
      <c r="A50" s="5" t="s">
        <v>657</v>
      </c>
      <c r="B50" s="21">
        <f>'[24]Div 9 Budget'!B50</f>
        <v>-53935</v>
      </c>
      <c r="C50" s="21">
        <f>'[24]Div 9 Budget'!C50</f>
        <v>-48185</v>
      </c>
      <c r="D50" s="21">
        <f>'[24]Div 9 Budget'!D50</f>
        <v>-48402</v>
      </c>
      <c r="E50" s="21">
        <f>'[24]Div 9 Budget'!E50</f>
        <v>-50858</v>
      </c>
      <c r="F50" s="21">
        <f>'[24]Div 9 Budget'!F50</f>
        <v>-48949</v>
      </c>
      <c r="G50" s="21">
        <f>'[24]Div 9 Budget'!G50</f>
        <v>-48668</v>
      </c>
      <c r="H50" s="21">
        <f>'[24]Div 9 Budget'!H50</f>
        <v>-51179</v>
      </c>
      <c r="I50" s="21">
        <f>'[24]Div 9 Budget'!I50</f>
        <v>-49565</v>
      </c>
      <c r="J50" s="21">
        <f>'[24]Div 9 Budget'!J50</f>
        <v>-50284</v>
      </c>
      <c r="K50" s="21">
        <f>'[24]Div 9 Budget'!K50</f>
        <v>-49134</v>
      </c>
      <c r="L50" s="21">
        <f>'[24]Div 9 Budget'!L50</f>
        <v>-50363</v>
      </c>
      <c r="M50" s="21">
        <f>'[24]Div 9 Budget'!M50</f>
        <v>-53738</v>
      </c>
    </row>
    <row r="51" spans="1:26">
      <c r="A51" s="9" t="s">
        <v>25</v>
      </c>
      <c r="B51" s="21">
        <f>'[24]Div 9 Budget'!B51</f>
        <v>90621.760000000009</v>
      </c>
      <c r="C51" s="21">
        <f>'[24]Div 9 Budget'!C51</f>
        <v>85118.760000000009</v>
      </c>
      <c r="D51" s="21">
        <f>'[24]Div 9 Budget'!D51</f>
        <v>85793.760000000009</v>
      </c>
      <c r="E51" s="21">
        <f>'[24]Div 9 Budget'!E51</f>
        <v>84570.760000000009</v>
      </c>
      <c r="F51" s="21">
        <f>'[24]Div 9 Budget'!F51</f>
        <v>81003.760000000009</v>
      </c>
      <c r="G51" s="21">
        <f>'[24]Div 9 Budget'!G51</f>
        <v>88569.760000000009</v>
      </c>
      <c r="H51" s="21">
        <f>'[24]Div 9 Budget'!H51</f>
        <v>99631.040000000008</v>
      </c>
      <c r="I51" s="21">
        <f>'[24]Div 9 Budget'!I51</f>
        <v>85995.040000000008</v>
      </c>
      <c r="J51" s="21">
        <f>'[24]Div 9 Budget'!J51</f>
        <v>87496.040000000008</v>
      </c>
      <c r="K51" s="21">
        <f>'[24]Div 9 Budget'!K51</f>
        <v>93740.040000000008</v>
      </c>
      <c r="L51" s="21">
        <f>'[24]Div 9 Budget'!L51</f>
        <v>90873.040000000008</v>
      </c>
      <c r="M51" s="21">
        <f>'[24]Div 9 Budget'!M51</f>
        <v>90131.200000000012</v>
      </c>
      <c r="O51" s="22">
        <f t="shared" ref="O51:Z51" si="5">B51-SUM(B44:B50)</f>
        <v>0</v>
      </c>
      <c r="P51" s="22">
        <f t="shared" si="5"/>
        <v>0</v>
      </c>
      <c r="Q51" s="22">
        <f t="shared" si="5"/>
        <v>0</v>
      </c>
      <c r="R51" s="22">
        <f t="shared" si="5"/>
        <v>0</v>
      </c>
      <c r="S51" s="22">
        <f t="shared" si="5"/>
        <v>0</v>
      </c>
      <c r="T51" s="22">
        <f t="shared" si="5"/>
        <v>0</v>
      </c>
      <c r="U51" s="22">
        <f t="shared" si="5"/>
        <v>0</v>
      </c>
      <c r="V51" s="22">
        <f t="shared" si="5"/>
        <v>0</v>
      </c>
      <c r="W51" s="22">
        <f t="shared" si="5"/>
        <v>0</v>
      </c>
      <c r="X51" s="22">
        <f t="shared" si="5"/>
        <v>0</v>
      </c>
      <c r="Y51" s="22">
        <f t="shared" si="5"/>
        <v>0</v>
      </c>
      <c r="Z51" s="22">
        <f t="shared" si="5"/>
        <v>0</v>
      </c>
    </row>
    <row r="52" spans="1:26">
      <c r="A52" s="5"/>
      <c r="B52" s="21">
        <f>'[24]Div 9 Budget'!B52</f>
        <v>0</v>
      </c>
      <c r="C52" s="21">
        <f>'[24]Div 9 Budget'!C52</f>
        <v>0</v>
      </c>
      <c r="D52" s="21">
        <f>'[24]Div 9 Budget'!D52</f>
        <v>0</v>
      </c>
      <c r="E52" s="21">
        <f>'[24]Div 9 Budget'!E52</f>
        <v>0</v>
      </c>
      <c r="F52" s="21">
        <f>'[24]Div 9 Budget'!F52</f>
        <v>0</v>
      </c>
      <c r="G52" s="21">
        <f>'[24]Div 9 Budget'!G52</f>
        <v>0</v>
      </c>
      <c r="H52" s="21">
        <f>'[24]Div 9 Budget'!H52</f>
        <v>0</v>
      </c>
      <c r="I52" s="21">
        <f>'[24]Div 9 Budget'!I52</f>
        <v>0</v>
      </c>
      <c r="J52" s="21">
        <f>'[24]Div 9 Budget'!J52</f>
        <v>0</v>
      </c>
      <c r="K52" s="21">
        <f>'[24]Div 9 Budget'!K52</f>
        <v>0</v>
      </c>
      <c r="L52" s="21">
        <f>'[24]Div 9 Budget'!L52</f>
        <v>0</v>
      </c>
      <c r="M52" s="21">
        <f>'[24]Div 9 Budget'!M52</f>
        <v>0</v>
      </c>
    </row>
    <row r="53" spans="1:26">
      <c r="A53" s="5" t="s">
        <v>519</v>
      </c>
      <c r="B53" s="21">
        <f>'[24]Div 9 Budget'!B53</f>
        <v>11577</v>
      </c>
      <c r="C53" s="21">
        <f>'[24]Div 9 Budget'!C53</f>
        <v>11577</v>
      </c>
      <c r="D53" s="21">
        <f>'[24]Div 9 Budget'!D53</f>
        <v>11577</v>
      </c>
      <c r="E53" s="21">
        <f>'[24]Div 9 Budget'!E53</f>
        <v>11577</v>
      </c>
      <c r="F53" s="21">
        <f>'[24]Div 9 Budget'!F53</f>
        <v>11577</v>
      </c>
      <c r="G53" s="21">
        <f>'[24]Div 9 Budget'!G53</f>
        <v>11577</v>
      </c>
      <c r="H53" s="21">
        <f>'[24]Div 9 Budget'!H53</f>
        <v>11577</v>
      </c>
      <c r="I53" s="21">
        <f>'[24]Div 9 Budget'!I53</f>
        <v>11577</v>
      </c>
      <c r="J53" s="21">
        <f>'[24]Div 9 Budget'!J53</f>
        <v>11577</v>
      </c>
      <c r="K53" s="21">
        <f>'[24]Div 9 Budget'!K53</f>
        <v>11577</v>
      </c>
      <c r="L53" s="21">
        <f>'[24]Div 9 Budget'!L53</f>
        <v>11577</v>
      </c>
      <c r="M53" s="21">
        <f>'[24]Div 9 Budget'!M53</f>
        <v>11562</v>
      </c>
    </row>
    <row r="54" spans="1:26">
      <c r="A54" s="5" t="s">
        <v>658</v>
      </c>
      <c r="B54" s="21">
        <f>'[24]Div 9 Budget'!B54</f>
        <v>2315.4</v>
      </c>
      <c r="C54" s="21">
        <f>'[24]Div 9 Budget'!C54</f>
        <v>2315.4</v>
      </c>
      <c r="D54" s="21">
        <f>'[24]Div 9 Budget'!D54</f>
        <v>2315.4</v>
      </c>
      <c r="E54" s="21">
        <f>'[24]Div 9 Budget'!E54</f>
        <v>2315.4</v>
      </c>
      <c r="F54" s="21">
        <f>'[24]Div 9 Budget'!F54</f>
        <v>2315.4</v>
      </c>
      <c r="G54" s="21">
        <f>'[24]Div 9 Budget'!G54</f>
        <v>2315.4</v>
      </c>
      <c r="H54" s="21">
        <f>'[24]Div 9 Budget'!H54</f>
        <v>2315.4</v>
      </c>
      <c r="I54" s="21">
        <f>'[24]Div 9 Budget'!I54</f>
        <v>2315.4</v>
      </c>
      <c r="J54" s="21">
        <f>'[24]Div 9 Budget'!J54</f>
        <v>2315.4</v>
      </c>
      <c r="K54" s="21">
        <f>'[24]Div 9 Budget'!K54</f>
        <v>2315.4</v>
      </c>
      <c r="L54" s="21">
        <f>'[24]Div 9 Budget'!L54</f>
        <v>2315.4</v>
      </c>
      <c r="M54" s="21">
        <f>'[24]Div 9 Budget'!M54</f>
        <v>2312.3999999999996</v>
      </c>
    </row>
    <row r="55" spans="1:26">
      <c r="A55" s="5" t="s">
        <v>520</v>
      </c>
      <c r="B55" s="21">
        <f>'[24]Div 9 Budget'!B55</f>
        <v>31217.040000000001</v>
      </c>
      <c r="C55" s="21">
        <f>'[24]Div 9 Budget'!C55</f>
        <v>30971.8</v>
      </c>
      <c r="D55" s="21">
        <f>'[24]Div 9 Budget'!D55</f>
        <v>34945.040000000001</v>
      </c>
      <c r="E55" s="21">
        <f>'[24]Div 9 Budget'!E55</f>
        <v>30948.04</v>
      </c>
      <c r="F55" s="21">
        <f>'[24]Div 9 Budget'!F55</f>
        <v>41116.04</v>
      </c>
      <c r="G55" s="21">
        <f>'[24]Div 9 Budget'!G55</f>
        <v>29829.040000000001</v>
      </c>
      <c r="H55" s="21">
        <f>'[24]Div 9 Budget'!H55</f>
        <v>32590</v>
      </c>
      <c r="I55" s="21">
        <f>'[24]Div 9 Budget'!I55</f>
        <v>30738.04</v>
      </c>
      <c r="J55" s="21">
        <f>'[24]Div 9 Budget'!J55</f>
        <v>45640.04</v>
      </c>
      <c r="K55" s="21">
        <f>'[24]Div 9 Budget'!K55</f>
        <v>46001.04</v>
      </c>
      <c r="L55" s="21">
        <f>'[24]Div 9 Budget'!L55</f>
        <v>34721.040000000001</v>
      </c>
      <c r="M55" s="21">
        <f>'[24]Div 9 Budget'!M55</f>
        <v>36653.040000000001</v>
      </c>
    </row>
    <row r="56" spans="1:26">
      <c r="A56" s="5" t="s">
        <v>521</v>
      </c>
      <c r="B56" s="21">
        <f>'[24]Div 9 Budget'!B56</f>
        <v>8770.98</v>
      </c>
      <c r="C56" s="21">
        <f>'[24]Div 9 Budget'!C56</f>
        <v>9263.98</v>
      </c>
      <c r="D56" s="21">
        <f>'[24]Div 9 Budget'!D56</f>
        <v>8726.98</v>
      </c>
      <c r="E56" s="21">
        <f>'[24]Div 9 Budget'!E56</f>
        <v>9070.98</v>
      </c>
      <c r="F56" s="21">
        <f>'[24]Div 9 Budget'!F56</f>
        <v>8539.98</v>
      </c>
      <c r="G56" s="21">
        <f>'[24]Div 9 Budget'!G56</f>
        <v>11807.98</v>
      </c>
      <c r="H56" s="21">
        <f>'[24]Div 9 Budget'!H56</f>
        <v>10119.98</v>
      </c>
      <c r="I56" s="21">
        <f>'[24]Div 9 Budget'!I56</f>
        <v>9349.98</v>
      </c>
      <c r="J56" s="21">
        <f>'[24]Div 9 Budget'!J56</f>
        <v>10497.98</v>
      </c>
      <c r="K56" s="21">
        <f>'[24]Div 9 Budget'!K56</f>
        <v>9780.98</v>
      </c>
      <c r="L56" s="21">
        <f>'[24]Div 9 Budget'!L56</f>
        <v>9907.98</v>
      </c>
      <c r="M56" s="21">
        <f>'[24]Div 9 Budget'!M56</f>
        <v>10651.92</v>
      </c>
    </row>
    <row r="57" spans="1:26">
      <c r="A57" s="9" t="s">
        <v>24</v>
      </c>
      <c r="B57" s="21">
        <f>'[24]Div 9 Budget'!B57</f>
        <v>53880.42</v>
      </c>
      <c r="C57" s="21">
        <f>'[24]Div 9 Budget'!C57</f>
        <v>54128.179999999993</v>
      </c>
      <c r="D57" s="21">
        <f>'[24]Div 9 Budget'!D57</f>
        <v>57564.42</v>
      </c>
      <c r="E57" s="21">
        <f>'[24]Div 9 Budget'!E57</f>
        <v>53911.42</v>
      </c>
      <c r="F57" s="21">
        <f>'[24]Div 9 Budget'!F57</f>
        <v>63548.42</v>
      </c>
      <c r="G57" s="21">
        <f>'[24]Div 9 Budget'!G57</f>
        <v>55529.42</v>
      </c>
      <c r="H57" s="21">
        <f>'[24]Div 9 Budget'!H57</f>
        <v>56602.380000000005</v>
      </c>
      <c r="I57" s="21">
        <f>'[24]Div 9 Budget'!I57</f>
        <v>53980.42</v>
      </c>
      <c r="J57" s="21">
        <f>'[24]Div 9 Budget'!J57</f>
        <v>70030.42</v>
      </c>
      <c r="K57" s="21">
        <f>'[24]Div 9 Budget'!K57</f>
        <v>69674.42</v>
      </c>
      <c r="L57" s="21">
        <f>'[24]Div 9 Budget'!L57</f>
        <v>58521.42</v>
      </c>
      <c r="M57" s="21">
        <f>'[24]Div 9 Budget'!M57</f>
        <v>61179.360000000001</v>
      </c>
      <c r="O57" s="22">
        <f t="shared" ref="O57:Z57" si="6">B57-SUM(B53:B56)</f>
        <v>0</v>
      </c>
      <c r="P57" s="22">
        <f t="shared" si="6"/>
        <v>0</v>
      </c>
      <c r="Q57" s="22">
        <f t="shared" si="6"/>
        <v>0</v>
      </c>
      <c r="R57" s="22">
        <f t="shared" si="6"/>
        <v>0</v>
      </c>
      <c r="S57" s="22">
        <f t="shared" si="6"/>
        <v>0</v>
      </c>
      <c r="T57" s="22">
        <f t="shared" si="6"/>
        <v>0</v>
      </c>
      <c r="U57" s="22">
        <f t="shared" si="6"/>
        <v>0</v>
      </c>
      <c r="V57" s="22">
        <f t="shared" si="6"/>
        <v>0</v>
      </c>
      <c r="W57" s="22">
        <f t="shared" si="6"/>
        <v>0</v>
      </c>
      <c r="X57" s="22">
        <f t="shared" si="6"/>
        <v>0</v>
      </c>
      <c r="Y57" s="22">
        <f t="shared" si="6"/>
        <v>0</v>
      </c>
      <c r="Z57" s="22">
        <f t="shared" si="6"/>
        <v>0</v>
      </c>
    </row>
    <row r="58" spans="1:26">
      <c r="A58" s="9"/>
      <c r="B58" s="21">
        <f>'[24]Div 9 Budget'!B58</f>
        <v>0</v>
      </c>
      <c r="C58" s="21">
        <f>'[24]Div 9 Budget'!C58</f>
        <v>0</v>
      </c>
      <c r="D58" s="21">
        <f>'[24]Div 9 Budget'!D58</f>
        <v>0</v>
      </c>
      <c r="E58" s="21">
        <f>'[24]Div 9 Budget'!E58</f>
        <v>0</v>
      </c>
      <c r="F58" s="21">
        <f>'[24]Div 9 Budget'!F58</f>
        <v>0</v>
      </c>
      <c r="G58" s="21">
        <f>'[24]Div 9 Budget'!G58</f>
        <v>0</v>
      </c>
      <c r="H58" s="21">
        <f>'[24]Div 9 Budget'!H58</f>
        <v>0</v>
      </c>
      <c r="I58" s="21">
        <f>'[24]Div 9 Budget'!I58</f>
        <v>0</v>
      </c>
      <c r="J58" s="21">
        <f>'[24]Div 9 Budget'!J58</f>
        <v>0</v>
      </c>
      <c r="K58" s="21">
        <f>'[24]Div 9 Budget'!K58</f>
        <v>0</v>
      </c>
      <c r="L58" s="21">
        <f>'[24]Div 9 Budget'!L58</f>
        <v>0</v>
      </c>
      <c r="M58" s="21">
        <f>'[24]Div 9 Budget'!M58</f>
        <v>0</v>
      </c>
    </row>
    <row r="59" spans="1:26">
      <c r="A59" s="5" t="s">
        <v>523</v>
      </c>
      <c r="B59" s="21" t="str">
        <f>'[24]Div 9 Budget'!B59</f>
        <v>0</v>
      </c>
      <c r="C59" s="21" t="str">
        <f>'[24]Div 9 Budget'!C59</f>
        <v>0</v>
      </c>
      <c r="D59" s="21" t="str">
        <f>'[24]Div 9 Budget'!D59</f>
        <v>0</v>
      </c>
      <c r="E59" s="21" t="str">
        <f>'[24]Div 9 Budget'!E59</f>
        <v>0</v>
      </c>
      <c r="F59" s="21" t="str">
        <f>'[24]Div 9 Budget'!F59</f>
        <v>0</v>
      </c>
      <c r="G59" s="21" t="str">
        <f>'[24]Div 9 Budget'!G59</f>
        <v>0</v>
      </c>
      <c r="H59" s="21" t="str">
        <f>'[24]Div 9 Budget'!H59</f>
        <v>0</v>
      </c>
      <c r="I59" s="21" t="str">
        <f>'[24]Div 9 Budget'!I59</f>
        <v>0</v>
      </c>
      <c r="J59" s="21" t="str">
        <f>'[24]Div 9 Budget'!J59</f>
        <v>0</v>
      </c>
      <c r="K59" s="21" t="str">
        <f>'[24]Div 9 Budget'!K59</f>
        <v>0</v>
      </c>
      <c r="L59" s="21" t="str">
        <f>'[24]Div 9 Budget'!L59</f>
        <v>0</v>
      </c>
      <c r="M59" s="21" t="str">
        <f>'[24]Div 9 Budget'!M59</f>
        <v>0</v>
      </c>
    </row>
    <row r="60" spans="1:26">
      <c r="A60" s="5" t="s">
        <v>525</v>
      </c>
      <c r="B60" s="21" t="str">
        <f>'[24]Div 9 Budget'!B60</f>
        <v>0</v>
      </c>
      <c r="C60" s="21" t="str">
        <f>'[24]Div 9 Budget'!C60</f>
        <v>0</v>
      </c>
      <c r="D60" s="21" t="str">
        <f>'[24]Div 9 Budget'!D60</f>
        <v>0</v>
      </c>
      <c r="E60" s="21" t="str">
        <f>'[24]Div 9 Budget'!E60</f>
        <v>0</v>
      </c>
      <c r="F60" s="21" t="str">
        <f>'[24]Div 9 Budget'!F60</f>
        <v>0</v>
      </c>
      <c r="G60" s="21" t="str">
        <f>'[24]Div 9 Budget'!G60</f>
        <v>0</v>
      </c>
      <c r="H60" s="21" t="str">
        <f>'[24]Div 9 Budget'!H60</f>
        <v>0</v>
      </c>
      <c r="I60" s="21" t="str">
        <f>'[24]Div 9 Budget'!I60</f>
        <v>0</v>
      </c>
      <c r="J60" s="21" t="str">
        <f>'[24]Div 9 Budget'!J60</f>
        <v>0</v>
      </c>
      <c r="K60" s="21" t="str">
        <f>'[24]Div 9 Budget'!K60</f>
        <v>0</v>
      </c>
      <c r="L60" s="21" t="str">
        <f>'[24]Div 9 Budget'!L60</f>
        <v>0</v>
      </c>
      <c r="M60" s="21" t="str">
        <f>'[24]Div 9 Budget'!M60</f>
        <v>0</v>
      </c>
    </row>
    <row r="61" spans="1:26">
      <c r="A61" s="9" t="s">
        <v>30</v>
      </c>
      <c r="B61" s="21" t="str">
        <f>'[24]Div 9 Budget'!B61</f>
        <v>0</v>
      </c>
      <c r="C61" s="21" t="str">
        <f>'[24]Div 9 Budget'!C61</f>
        <v>0</v>
      </c>
      <c r="D61" s="21" t="str">
        <f>'[24]Div 9 Budget'!D61</f>
        <v>0</v>
      </c>
      <c r="E61" s="21" t="str">
        <f>'[24]Div 9 Budget'!E61</f>
        <v>0</v>
      </c>
      <c r="F61" s="21" t="str">
        <f>'[24]Div 9 Budget'!F61</f>
        <v>0</v>
      </c>
      <c r="G61" s="21" t="str">
        <f>'[24]Div 9 Budget'!G61</f>
        <v>0</v>
      </c>
      <c r="H61" s="21" t="str">
        <f>'[24]Div 9 Budget'!H61</f>
        <v>0</v>
      </c>
      <c r="I61" s="21" t="str">
        <f>'[24]Div 9 Budget'!I61</f>
        <v>0</v>
      </c>
      <c r="J61" s="21" t="str">
        <f>'[24]Div 9 Budget'!J61</f>
        <v>0</v>
      </c>
      <c r="K61" s="21" t="str">
        <f>'[24]Div 9 Budget'!K61</f>
        <v>0</v>
      </c>
      <c r="L61" s="21" t="str">
        <f>'[24]Div 9 Budget'!L61</f>
        <v>0</v>
      </c>
      <c r="M61" s="21" t="str">
        <f>'[24]Div 9 Budget'!M61</f>
        <v>0</v>
      </c>
      <c r="O61" s="22">
        <f t="shared" ref="O61:Z61" si="7">B61-SUM(B59:B60)</f>
        <v>0</v>
      </c>
      <c r="P61" s="22">
        <f t="shared" si="7"/>
        <v>0</v>
      </c>
      <c r="Q61" s="22">
        <f t="shared" si="7"/>
        <v>0</v>
      </c>
      <c r="R61" s="22">
        <f t="shared" si="7"/>
        <v>0</v>
      </c>
      <c r="S61" s="22">
        <f t="shared" si="7"/>
        <v>0</v>
      </c>
      <c r="T61" s="22">
        <f t="shared" si="7"/>
        <v>0</v>
      </c>
      <c r="U61" s="22">
        <f t="shared" si="7"/>
        <v>0</v>
      </c>
      <c r="V61" s="22">
        <f t="shared" si="7"/>
        <v>0</v>
      </c>
      <c r="W61" s="22">
        <f t="shared" si="7"/>
        <v>0</v>
      </c>
      <c r="X61" s="22">
        <f t="shared" si="7"/>
        <v>0</v>
      </c>
      <c r="Y61" s="22">
        <f t="shared" si="7"/>
        <v>0</v>
      </c>
      <c r="Z61" s="22">
        <f t="shared" si="7"/>
        <v>0</v>
      </c>
    </row>
    <row r="62" spans="1:26">
      <c r="A62" s="5"/>
      <c r="B62" s="21">
        <f>'[24]Div 9 Budget'!B62</f>
        <v>0</v>
      </c>
      <c r="C62" s="21">
        <f>'[24]Div 9 Budget'!C62</f>
        <v>0</v>
      </c>
      <c r="D62" s="21">
        <f>'[24]Div 9 Budget'!D62</f>
        <v>0</v>
      </c>
      <c r="E62" s="21">
        <f>'[24]Div 9 Budget'!E62</f>
        <v>0</v>
      </c>
      <c r="F62" s="21">
        <f>'[24]Div 9 Budget'!F62</f>
        <v>0</v>
      </c>
      <c r="G62" s="21">
        <f>'[24]Div 9 Budget'!G62</f>
        <v>0</v>
      </c>
      <c r="H62" s="21">
        <f>'[24]Div 9 Budget'!H62</f>
        <v>0</v>
      </c>
      <c r="I62" s="21">
        <f>'[24]Div 9 Budget'!I62</f>
        <v>0</v>
      </c>
      <c r="J62" s="21">
        <f>'[24]Div 9 Budget'!J62</f>
        <v>0</v>
      </c>
      <c r="K62" s="21">
        <f>'[24]Div 9 Budget'!K62</f>
        <v>0</v>
      </c>
      <c r="L62" s="21">
        <f>'[24]Div 9 Budget'!L62</f>
        <v>0</v>
      </c>
      <c r="M62" s="21">
        <f>'[24]Div 9 Budget'!M62</f>
        <v>0</v>
      </c>
    </row>
    <row r="63" spans="1:26">
      <c r="A63" s="5" t="s">
        <v>527</v>
      </c>
      <c r="B63" s="21">
        <f>'[24]Div 9 Budget'!B63</f>
        <v>292</v>
      </c>
      <c r="C63" s="21">
        <f>'[24]Div 9 Budget'!C63</f>
        <v>292</v>
      </c>
      <c r="D63" s="21">
        <f>'[24]Div 9 Budget'!D63</f>
        <v>292</v>
      </c>
      <c r="E63" s="21">
        <f>'[24]Div 9 Budget'!E63</f>
        <v>292</v>
      </c>
      <c r="F63" s="21">
        <f>'[24]Div 9 Budget'!F63</f>
        <v>292</v>
      </c>
      <c r="G63" s="21">
        <f>'[24]Div 9 Budget'!G63</f>
        <v>292</v>
      </c>
      <c r="H63" s="21">
        <f>'[24]Div 9 Budget'!H63</f>
        <v>292</v>
      </c>
      <c r="I63" s="21">
        <f>'[24]Div 9 Budget'!I63</f>
        <v>292</v>
      </c>
      <c r="J63" s="21">
        <f>'[24]Div 9 Budget'!J63</f>
        <v>292</v>
      </c>
      <c r="K63" s="21">
        <f>'[24]Div 9 Budget'!K63</f>
        <v>292</v>
      </c>
      <c r="L63" s="21">
        <f>'[24]Div 9 Budget'!L63</f>
        <v>292</v>
      </c>
      <c r="M63" s="21">
        <f>'[24]Div 9 Budget'!M63</f>
        <v>288</v>
      </c>
    </row>
    <row r="64" spans="1:26">
      <c r="A64" s="5" t="s">
        <v>532</v>
      </c>
      <c r="B64" s="21">
        <f>'[24]Div 9 Budget'!B64</f>
        <v>10837.31</v>
      </c>
      <c r="C64" s="21">
        <f>'[24]Div 9 Budget'!C64</f>
        <v>10837.31</v>
      </c>
      <c r="D64" s="21">
        <f>'[24]Div 9 Budget'!D64</f>
        <v>10837.31</v>
      </c>
      <c r="E64" s="21">
        <f>'[24]Div 9 Budget'!E64</f>
        <v>10837.31</v>
      </c>
      <c r="F64" s="21">
        <f>'[24]Div 9 Budget'!F64</f>
        <v>10837.31</v>
      </c>
      <c r="G64" s="21">
        <f>'[24]Div 9 Budget'!G64</f>
        <v>10837.31</v>
      </c>
      <c r="H64" s="21">
        <f>'[24]Div 9 Budget'!H64</f>
        <v>10837.31</v>
      </c>
      <c r="I64" s="21">
        <f>'[24]Div 9 Budget'!I64</f>
        <v>10837.31</v>
      </c>
      <c r="J64" s="21">
        <f>'[24]Div 9 Budget'!J64</f>
        <v>10837.31</v>
      </c>
      <c r="K64" s="21">
        <f>'[24]Div 9 Budget'!K64</f>
        <v>10837.31</v>
      </c>
      <c r="L64" s="21">
        <f>'[24]Div 9 Budget'!L64</f>
        <v>10837.31</v>
      </c>
      <c r="M64" s="21">
        <f>'[24]Div 9 Budget'!M64</f>
        <v>10843.43</v>
      </c>
    </row>
    <row r="65" spans="1:26">
      <c r="A65" s="5" t="s">
        <v>534</v>
      </c>
      <c r="B65" s="21">
        <f>'[24]Div 9 Budget'!B65</f>
        <v>357</v>
      </c>
      <c r="C65" s="21">
        <f>'[24]Div 9 Budget'!C65</f>
        <v>25</v>
      </c>
      <c r="D65" s="21">
        <f>'[24]Div 9 Budget'!D65</f>
        <v>25</v>
      </c>
      <c r="E65" s="21">
        <f>'[24]Div 9 Budget'!E65</f>
        <v>25</v>
      </c>
      <c r="F65" s="21">
        <f>'[24]Div 9 Budget'!F65</f>
        <v>25</v>
      </c>
      <c r="G65" s="21">
        <f>'[24]Div 9 Budget'!G65</f>
        <v>97</v>
      </c>
      <c r="H65" s="21">
        <f>'[24]Div 9 Budget'!H65</f>
        <v>25</v>
      </c>
      <c r="I65" s="21">
        <f>'[24]Div 9 Budget'!I65</f>
        <v>25</v>
      </c>
      <c r="J65" s="21">
        <f>'[24]Div 9 Budget'!J65</f>
        <v>237</v>
      </c>
      <c r="K65" s="21">
        <f>'[24]Div 9 Budget'!K65</f>
        <v>25</v>
      </c>
      <c r="L65" s="21">
        <f>'[24]Div 9 Budget'!L65</f>
        <v>25</v>
      </c>
      <c r="M65" s="21">
        <f>'[24]Div 9 Budget'!M65</f>
        <v>790</v>
      </c>
    </row>
    <row r="66" spans="1:26">
      <c r="A66" s="5" t="s">
        <v>659</v>
      </c>
      <c r="B66" s="21">
        <f>'[24]Div 9 Budget'!B66</f>
        <v>-7292</v>
      </c>
      <c r="C66" s="21">
        <f>'[24]Div 9 Budget'!C66</f>
        <v>-7093</v>
      </c>
      <c r="D66" s="21">
        <f>'[24]Div 9 Budget'!D66</f>
        <v>-7110</v>
      </c>
      <c r="E66" s="21">
        <f>'[24]Div 9 Budget'!E66</f>
        <v>-7093</v>
      </c>
      <c r="F66" s="21">
        <f>'[24]Div 9 Budget'!F66</f>
        <v>-7093</v>
      </c>
      <c r="G66" s="21">
        <f>'[24]Div 9 Budget'!G66</f>
        <v>-7151</v>
      </c>
      <c r="H66" s="21">
        <f>'[24]Div 9 Budget'!H66</f>
        <v>-7093</v>
      </c>
      <c r="I66" s="21">
        <f>'[24]Div 9 Budget'!I66</f>
        <v>-7102</v>
      </c>
      <c r="J66" s="21">
        <f>'[24]Div 9 Budget'!J66</f>
        <v>-7223</v>
      </c>
      <c r="K66" s="21">
        <f>'[24]Div 9 Budget'!K66</f>
        <v>-7093</v>
      </c>
      <c r="L66" s="21">
        <f>'[24]Div 9 Budget'!L66</f>
        <v>-7110</v>
      </c>
      <c r="M66" s="21">
        <f>'[24]Div 9 Budget'!M66</f>
        <v>-7539</v>
      </c>
    </row>
    <row r="67" spans="1:26">
      <c r="A67" s="5" t="s">
        <v>974</v>
      </c>
      <c r="B67" s="21">
        <f>'[24]Div 9 Budget'!B67</f>
        <v>1050</v>
      </c>
      <c r="C67" s="21">
        <f>'[24]Div 9 Budget'!C67</f>
        <v>1050</v>
      </c>
      <c r="D67" s="21">
        <f>'[24]Div 9 Budget'!D67</f>
        <v>1050</v>
      </c>
      <c r="E67" s="21">
        <f>'[24]Div 9 Budget'!E67</f>
        <v>1050</v>
      </c>
      <c r="F67" s="21">
        <f>'[24]Div 9 Budget'!F67</f>
        <v>1050</v>
      </c>
      <c r="G67" s="21">
        <f>'[24]Div 9 Budget'!G67</f>
        <v>1050</v>
      </c>
      <c r="H67" s="21">
        <f>'[24]Div 9 Budget'!H67</f>
        <v>1050</v>
      </c>
      <c r="I67" s="21">
        <f>'[24]Div 9 Budget'!I67</f>
        <v>1050</v>
      </c>
      <c r="J67" s="21">
        <f>'[24]Div 9 Budget'!J67</f>
        <v>1050</v>
      </c>
      <c r="K67" s="21">
        <f>'[24]Div 9 Budget'!K67</f>
        <v>1050</v>
      </c>
      <c r="L67" s="21">
        <f>'[24]Div 9 Budget'!L67</f>
        <v>1050</v>
      </c>
      <c r="M67" s="21">
        <f>'[24]Div 9 Budget'!M67</f>
        <v>1050</v>
      </c>
    </row>
    <row r="68" spans="1:26">
      <c r="A68" s="5" t="s">
        <v>975</v>
      </c>
      <c r="B68" s="21">
        <f>'[24]Div 9 Budget'!B68</f>
        <v>1300</v>
      </c>
      <c r="C68" s="21">
        <f>'[24]Div 9 Budget'!C68</f>
        <v>1300</v>
      </c>
      <c r="D68" s="21">
        <f>'[24]Div 9 Budget'!D68</f>
        <v>1300</v>
      </c>
      <c r="E68" s="21">
        <f>'[24]Div 9 Budget'!E68</f>
        <v>1300</v>
      </c>
      <c r="F68" s="21">
        <f>'[24]Div 9 Budget'!F68</f>
        <v>1300</v>
      </c>
      <c r="G68" s="21">
        <f>'[24]Div 9 Budget'!G68</f>
        <v>1300</v>
      </c>
      <c r="H68" s="21">
        <f>'[24]Div 9 Budget'!H68</f>
        <v>1300</v>
      </c>
      <c r="I68" s="21">
        <f>'[24]Div 9 Budget'!I68</f>
        <v>1300</v>
      </c>
      <c r="J68" s="21">
        <f>'[24]Div 9 Budget'!J68</f>
        <v>1300</v>
      </c>
      <c r="K68" s="21">
        <f>'[24]Div 9 Budget'!K68</f>
        <v>1300</v>
      </c>
      <c r="L68" s="21">
        <f>'[24]Div 9 Budget'!L68</f>
        <v>1300</v>
      </c>
      <c r="M68" s="21">
        <f>'[24]Div 9 Budget'!M68</f>
        <v>1300</v>
      </c>
    </row>
    <row r="69" spans="1:26">
      <c r="A69" s="9" t="s">
        <v>33</v>
      </c>
      <c r="B69" s="21">
        <f>'[24]Div 9 Budget'!B69</f>
        <v>6544.3099999999995</v>
      </c>
      <c r="C69" s="21">
        <f>'[24]Div 9 Budget'!C69</f>
        <v>6411.3099999999995</v>
      </c>
      <c r="D69" s="21">
        <f>'[24]Div 9 Budget'!D69</f>
        <v>6394.3099999999995</v>
      </c>
      <c r="E69" s="21">
        <f>'[24]Div 9 Budget'!E69</f>
        <v>6411.3099999999995</v>
      </c>
      <c r="F69" s="21">
        <f>'[24]Div 9 Budget'!F69</f>
        <v>6411.3099999999995</v>
      </c>
      <c r="G69" s="21">
        <f>'[24]Div 9 Budget'!G69</f>
        <v>6425.3099999999995</v>
      </c>
      <c r="H69" s="21">
        <f>'[24]Div 9 Budget'!H69</f>
        <v>6411.3099999999995</v>
      </c>
      <c r="I69" s="21">
        <f>'[24]Div 9 Budget'!I69</f>
        <v>6402.3099999999995</v>
      </c>
      <c r="J69" s="21">
        <f>'[24]Div 9 Budget'!J69</f>
        <v>6493.3099999999995</v>
      </c>
      <c r="K69" s="21">
        <f>'[24]Div 9 Budget'!K69</f>
        <v>6411.3099999999995</v>
      </c>
      <c r="L69" s="21">
        <f>'[24]Div 9 Budget'!L69</f>
        <v>6394.3099999999995</v>
      </c>
      <c r="M69" s="21">
        <f>'[24]Div 9 Budget'!M69</f>
        <v>6732.43</v>
      </c>
      <c r="O69" s="22">
        <f>B69-SUM(B63:B68)</f>
        <v>0</v>
      </c>
      <c r="P69" s="22">
        <f t="shared" ref="P69:Z69" si="8">C69-SUM(C63:C68)</f>
        <v>0</v>
      </c>
      <c r="Q69" s="22">
        <f t="shared" si="8"/>
        <v>0</v>
      </c>
      <c r="R69" s="22">
        <f t="shared" si="8"/>
        <v>0</v>
      </c>
      <c r="S69" s="22">
        <f t="shared" si="8"/>
        <v>0</v>
      </c>
      <c r="T69" s="22">
        <f t="shared" si="8"/>
        <v>0</v>
      </c>
      <c r="U69" s="22">
        <f t="shared" si="8"/>
        <v>0</v>
      </c>
      <c r="V69" s="22">
        <f t="shared" si="8"/>
        <v>0</v>
      </c>
      <c r="W69" s="22">
        <f t="shared" si="8"/>
        <v>0</v>
      </c>
      <c r="X69" s="22">
        <f t="shared" si="8"/>
        <v>0</v>
      </c>
      <c r="Y69" s="22">
        <f t="shared" si="8"/>
        <v>0</v>
      </c>
      <c r="Z69" s="22">
        <f t="shared" si="8"/>
        <v>0</v>
      </c>
    </row>
    <row r="70" spans="1:26">
      <c r="A70" s="5"/>
      <c r="B70" s="21">
        <f>'[24]Div 9 Budget'!B70</f>
        <v>0</v>
      </c>
      <c r="C70" s="21">
        <f>'[24]Div 9 Budget'!C70</f>
        <v>0</v>
      </c>
      <c r="D70" s="21">
        <f>'[24]Div 9 Budget'!D70</f>
        <v>0</v>
      </c>
      <c r="E70" s="21">
        <f>'[24]Div 9 Budget'!E70</f>
        <v>0</v>
      </c>
      <c r="F70" s="21">
        <f>'[24]Div 9 Budget'!F70</f>
        <v>0</v>
      </c>
      <c r="G70" s="21">
        <f>'[24]Div 9 Budget'!G70</f>
        <v>0</v>
      </c>
      <c r="H70" s="21">
        <f>'[24]Div 9 Budget'!H70</f>
        <v>0</v>
      </c>
      <c r="I70" s="21">
        <f>'[24]Div 9 Budget'!I70</f>
        <v>0</v>
      </c>
      <c r="J70" s="21">
        <f>'[24]Div 9 Budget'!J70</f>
        <v>0</v>
      </c>
      <c r="K70" s="21">
        <f>'[24]Div 9 Budget'!K70</f>
        <v>0</v>
      </c>
      <c r="L70" s="21">
        <f>'[24]Div 9 Budget'!L70</f>
        <v>0</v>
      </c>
      <c r="M70" s="21">
        <f>'[24]Div 9 Budget'!M70</f>
        <v>0</v>
      </c>
    </row>
    <row r="71" spans="1:26">
      <c r="A71" s="5" t="s">
        <v>537</v>
      </c>
      <c r="B71" s="21" t="str">
        <f>'[24]Div 9 Budget'!B71</f>
        <v>0</v>
      </c>
      <c r="C71" s="21" t="str">
        <f>'[24]Div 9 Budget'!C71</f>
        <v>0</v>
      </c>
      <c r="D71" s="21" t="str">
        <f>'[24]Div 9 Budget'!D71</f>
        <v>0</v>
      </c>
      <c r="E71" s="21" t="str">
        <f>'[24]Div 9 Budget'!E71</f>
        <v>0</v>
      </c>
      <c r="F71" s="21" t="str">
        <f>'[24]Div 9 Budget'!F71</f>
        <v>0</v>
      </c>
      <c r="G71" s="21" t="str">
        <f>'[24]Div 9 Budget'!G71</f>
        <v>0</v>
      </c>
      <c r="H71" s="21" t="str">
        <f>'[24]Div 9 Budget'!H71</f>
        <v>0</v>
      </c>
      <c r="I71" s="21" t="str">
        <f>'[24]Div 9 Budget'!I71</f>
        <v>0</v>
      </c>
      <c r="J71" s="21" t="str">
        <f>'[24]Div 9 Budget'!J71</f>
        <v>0</v>
      </c>
      <c r="K71" s="21" t="str">
        <f>'[24]Div 9 Budget'!K71</f>
        <v>0</v>
      </c>
      <c r="L71" s="21" t="str">
        <f>'[24]Div 9 Budget'!L71</f>
        <v>0</v>
      </c>
      <c r="M71" s="21" t="str">
        <f>'[24]Div 9 Budget'!M71</f>
        <v>0</v>
      </c>
    </row>
    <row r="72" spans="1:26">
      <c r="A72" s="5" t="s">
        <v>538</v>
      </c>
      <c r="B72" s="21">
        <f>'[24]Div 9 Budget'!B72</f>
        <v>250</v>
      </c>
      <c r="C72" s="21">
        <f>'[24]Div 9 Budget'!C72</f>
        <v>532</v>
      </c>
      <c r="D72" s="21">
        <f>'[24]Div 9 Budget'!D72</f>
        <v>568</v>
      </c>
      <c r="E72" s="21">
        <f>'[24]Div 9 Budget'!E72</f>
        <v>332.5</v>
      </c>
      <c r="F72" s="21">
        <f>'[24]Div 9 Budget'!F72</f>
        <v>421.75</v>
      </c>
      <c r="G72" s="21">
        <f>'[24]Div 9 Budget'!G72</f>
        <v>688</v>
      </c>
      <c r="H72" s="21">
        <f>'[24]Div 9 Budget'!H72</f>
        <v>350.5</v>
      </c>
      <c r="I72" s="21">
        <f>'[24]Div 9 Budget'!I72</f>
        <v>349.75</v>
      </c>
      <c r="J72" s="21">
        <f>'[24]Div 9 Budget'!J72</f>
        <v>385</v>
      </c>
      <c r="K72" s="21">
        <f>'[24]Div 9 Budget'!K72</f>
        <v>333.25</v>
      </c>
      <c r="L72" s="21">
        <f>'[24]Div 9 Budget'!L72</f>
        <v>446.5</v>
      </c>
      <c r="M72" s="21">
        <f>'[24]Div 9 Budget'!M72</f>
        <v>900.04</v>
      </c>
    </row>
    <row r="73" spans="1:26">
      <c r="A73" s="5" t="s">
        <v>540</v>
      </c>
      <c r="B73" s="21">
        <f>'[24]Div 9 Budget'!B73</f>
        <v>1957.5</v>
      </c>
      <c r="C73" s="21">
        <f>'[24]Div 9 Budget'!C73</f>
        <v>1277.25</v>
      </c>
      <c r="D73" s="21">
        <f>'[24]Div 9 Budget'!D73</f>
        <v>861</v>
      </c>
      <c r="E73" s="21">
        <f>'[24]Div 9 Budget'!E73</f>
        <v>2304.75</v>
      </c>
      <c r="F73" s="21">
        <f>'[24]Div 9 Budget'!F73</f>
        <v>1404.75</v>
      </c>
      <c r="G73" s="21">
        <f>'[24]Div 9 Budget'!G73</f>
        <v>2769.25</v>
      </c>
      <c r="H73" s="21">
        <f>'[24]Div 9 Budget'!H73</f>
        <v>1750</v>
      </c>
      <c r="I73" s="21">
        <f>'[24]Div 9 Budget'!I73</f>
        <v>1971.5</v>
      </c>
      <c r="J73" s="21">
        <f>'[24]Div 9 Budget'!J73</f>
        <v>313.5</v>
      </c>
      <c r="K73" s="21">
        <f>'[24]Div 9 Budget'!K73</f>
        <v>2954.25</v>
      </c>
      <c r="L73" s="21">
        <f>'[24]Div 9 Budget'!L73</f>
        <v>431.25</v>
      </c>
      <c r="M73" s="21">
        <f>'[24]Div 9 Budget'!M73</f>
        <v>2156</v>
      </c>
    </row>
    <row r="74" spans="1:26">
      <c r="A74" s="5" t="s">
        <v>541</v>
      </c>
      <c r="B74" s="21" t="str">
        <f>'[24]Div 9 Budget'!B74</f>
        <v>0</v>
      </c>
      <c r="C74" s="21" t="str">
        <f>'[24]Div 9 Budget'!C74</f>
        <v>0</v>
      </c>
      <c r="D74" s="21" t="str">
        <f>'[24]Div 9 Budget'!D74</f>
        <v>0</v>
      </c>
      <c r="E74" s="21" t="str">
        <f>'[24]Div 9 Budget'!E74</f>
        <v>0</v>
      </c>
      <c r="F74" s="21" t="str">
        <f>'[24]Div 9 Budget'!F74</f>
        <v>0</v>
      </c>
      <c r="G74" s="21" t="str">
        <f>'[24]Div 9 Budget'!G74</f>
        <v>0</v>
      </c>
      <c r="H74" s="21" t="str">
        <f>'[24]Div 9 Budget'!H74</f>
        <v>0</v>
      </c>
      <c r="I74" s="21">
        <f>'[24]Div 9 Budget'!I74</f>
        <v>1995.8</v>
      </c>
      <c r="J74" s="21" t="str">
        <f>'[24]Div 9 Budget'!J74</f>
        <v>0</v>
      </c>
      <c r="K74" s="21">
        <f>'[24]Div 9 Budget'!K74</f>
        <v>347.48</v>
      </c>
      <c r="L74" s="21" t="str">
        <f>'[24]Div 9 Budget'!L74</f>
        <v>0</v>
      </c>
      <c r="M74" s="21" t="str">
        <f>'[24]Div 9 Budget'!M74</f>
        <v>0</v>
      </c>
    </row>
    <row r="75" spans="1:26">
      <c r="A75" s="5" t="s">
        <v>542</v>
      </c>
      <c r="B75" s="21">
        <f>'[24]Div 9 Budget'!B75</f>
        <v>11269.152275</v>
      </c>
      <c r="C75" s="21">
        <f>'[24]Div 9 Budget'!C75</f>
        <v>6479.7450387500003</v>
      </c>
      <c r="D75" s="21">
        <f>'[24]Div 9 Budget'!D75</f>
        <v>4348.9157947499998</v>
      </c>
      <c r="E75" s="21">
        <f>'[24]Div 9 Budget'!E75</f>
        <v>17161.208189999998</v>
      </c>
      <c r="F75" s="21">
        <f>'[24]Div 9 Budget'!F75</f>
        <v>5930.29771575</v>
      </c>
      <c r="G75" s="21">
        <f>'[24]Div 9 Budget'!G75</f>
        <v>9359.0249200000017</v>
      </c>
      <c r="H75" s="21">
        <f>'[24]Div 9 Budget'!H75</f>
        <v>8227.8314677500002</v>
      </c>
      <c r="I75" s="21">
        <f>'[24]Div 9 Budget'!I75</f>
        <v>8782.908047500001</v>
      </c>
      <c r="J75" s="21">
        <f>'[24]Div 9 Budget'!J75</f>
        <v>5081.7317714999999</v>
      </c>
      <c r="K75" s="21">
        <f>'[24]Div 9 Budget'!K75</f>
        <v>5281.1130092499998</v>
      </c>
      <c r="L75" s="21">
        <f>'[24]Div 9 Budget'!L75</f>
        <v>5310.39313975</v>
      </c>
      <c r="M75" s="21">
        <f>'[24]Div 9 Budget'!M75</f>
        <v>10957.3986375</v>
      </c>
    </row>
    <row r="76" spans="1:26">
      <c r="A76" t="s">
        <v>976</v>
      </c>
      <c r="B76" s="21">
        <f>'[24]Div 9 Budget'!B76</f>
        <v>42</v>
      </c>
      <c r="C76" s="21">
        <f>'[24]Div 9 Budget'!C76</f>
        <v>42</v>
      </c>
      <c r="D76" s="21">
        <f>'[24]Div 9 Budget'!D76</f>
        <v>42</v>
      </c>
      <c r="E76" s="21">
        <f>'[24]Div 9 Budget'!E76</f>
        <v>42</v>
      </c>
      <c r="F76" s="21">
        <f>'[24]Div 9 Budget'!F76</f>
        <v>42</v>
      </c>
      <c r="G76" s="21">
        <f>'[24]Div 9 Budget'!G76</f>
        <v>42</v>
      </c>
      <c r="H76" s="21">
        <f>'[24]Div 9 Budget'!H76</f>
        <v>42</v>
      </c>
      <c r="I76" s="21">
        <f>'[24]Div 9 Budget'!I76</f>
        <v>42</v>
      </c>
      <c r="J76" s="21">
        <f>'[24]Div 9 Budget'!J76</f>
        <v>42</v>
      </c>
      <c r="K76" s="21">
        <f>'[24]Div 9 Budget'!K76</f>
        <v>42</v>
      </c>
      <c r="L76" s="21">
        <f>'[24]Div 9 Budget'!L76</f>
        <v>42</v>
      </c>
      <c r="M76" s="21">
        <f>'[24]Div 9 Budget'!M76</f>
        <v>38</v>
      </c>
    </row>
    <row r="77" spans="1:26">
      <c r="A77" s="9" t="s">
        <v>28</v>
      </c>
      <c r="B77" s="21">
        <f>'[24]Div 9 Budget'!B77</f>
        <v>13518.652275</v>
      </c>
      <c r="C77" s="21">
        <f>'[24]Div 9 Budget'!C77</f>
        <v>8330.9950387499994</v>
      </c>
      <c r="D77" s="21">
        <f>'[24]Div 9 Budget'!D77</f>
        <v>5819.9157947499998</v>
      </c>
      <c r="E77" s="21">
        <f>'[24]Div 9 Budget'!E77</f>
        <v>19840.458189999998</v>
      </c>
      <c r="F77" s="21">
        <f>'[24]Div 9 Budget'!F77</f>
        <v>7798.79771575</v>
      </c>
      <c r="G77" s="21">
        <f>'[24]Div 9 Budget'!G77</f>
        <v>12858.274920000002</v>
      </c>
      <c r="H77" s="21">
        <f>'[24]Div 9 Budget'!H77</f>
        <v>10370.33146775</v>
      </c>
      <c r="I77" s="21">
        <f>'[24]Div 9 Budget'!I77</f>
        <v>13141.9580475</v>
      </c>
      <c r="J77" s="21">
        <f>'[24]Div 9 Budget'!J77</f>
        <v>5822.2317714999999</v>
      </c>
      <c r="K77" s="21">
        <f>'[24]Div 9 Budget'!K77</f>
        <v>8958.0930092500003</v>
      </c>
      <c r="L77" s="21">
        <f>'[24]Div 9 Budget'!L77</f>
        <v>6230.14313975</v>
      </c>
      <c r="M77" s="21">
        <f>'[24]Div 9 Budget'!M77</f>
        <v>14051.438637499999</v>
      </c>
      <c r="O77" s="22">
        <f>B77-SUM(B71:B76)</f>
        <v>0</v>
      </c>
      <c r="P77" s="22">
        <f t="shared" ref="P77:Z77" si="9">C77-SUM(C71:C76)</f>
        <v>0</v>
      </c>
      <c r="Q77" s="22">
        <f t="shared" si="9"/>
        <v>0</v>
      </c>
      <c r="R77" s="22">
        <f t="shared" si="9"/>
        <v>0</v>
      </c>
      <c r="S77" s="22">
        <f t="shared" si="9"/>
        <v>0</v>
      </c>
      <c r="T77" s="22">
        <f t="shared" si="9"/>
        <v>0</v>
      </c>
      <c r="U77" s="22">
        <f t="shared" si="9"/>
        <v>0</v>
      </c>
      <c r="V77" s="22">
        <f t="shared" si="9"/>
        <v>0</v>
      </c>
      <c r="W77" s="22">
        <f t="shared" si="9"/>
        <v>0</v>
      </c>
      <c r="X77" s="22">
        <f t="shared" si="9"/>
        <v>0</v>
      </c>
      <c r="Y77" s="22">
        <f t="shared" si="9"/>
        <v>0</v>
      </c>
      <c r="Z77" s="22">
        <f t="shared" si="9"/>
        <v>0</v>
      </c>
    </row>
    <row r="78" spans="1:26">
      <c r="A78" s="5"/>
      <c r="B78" s="21">
        <f>'[24]Div 9 Budget'!B78</f>
        <v>0</v>
      </c>
      <c r="C78" s="21">
        <f>'[24]Div 9 Budget'!C78</f>
        <v>0</v>
      </c>
      <c r="D78" s="21">
        <f>'[24]Div 9 Budget'!D78</f>
        <v>0</v>
      </c>
      <c r="E78" s="21">
        <f>'[24]Div 9 Budget'!E78</f>
        <v>0</v>
      </c>
      <c r="F78" s="21">
        <f>'[24]Div 9 Budget'!F78</f>
        <v>0</v>
      </c>
      <c r="G78" s="21">
        <f>'[24]Div 9 Budget'!G78</f>
        <v>0</v>
      </c>
      <c r="H78" s="21">
        <f>'[24]Div 9 Budget'!H78</f>
        <v>0</v>
      </c>
      <c r="I78" s="21">
        <f>'[24]Div 9 Budget'!I78</f>
        <v>0</v>
      </c>
      <c r="J78" s="21">
        <f>'[24]Div 9 Budget'!J78</f>
        <v>0</v>
      </c>
      <c r="K78" s="21">
        <f>'[24]Div 9 Budget'!K78</f>
        <v>0</v>
      </c>
      <c r="L78" s="21">
        <f>'[24]Div 9 Budget'!L78</f>
        <v>0</v>
      </c>
      <c r="M78" s="21">
        <f>'[24]Div 9 Budget'!M78</f>
        <v>0</v>
      </c>
    </row>
    <row r="79" spans="1:26">
      <c r="A79" s="5" t="s">
        <v>558</v>
      </c>
      <c r="B79" s="21">
        <f>'[24]Div 9 Budget'!B79</f>
        <v>250</v>
      </c>
      <c r="C79" s="21">
        <f>'[24]Div 9 Budget'!C79</f>
        <v>625</v>
      </c>
      <c r="D79" s="21">
        <f>'[24]Div 9 Budget'!D79</f>
        <v>625</v>
      </c>
      <c r="E79" s="21">
        <f>'[24]Div 9 Budget'!E79</f>
        <v>625</v>
      </c>
      <c r="F79" s="21">
        <f>'[24]Div 9 Budget'!F79</f>
        <v>625</v>
      </c>
      <c r="G79" s="21">
        <f>'[24]Div 9 Budget'!G79</f>
        <v>460.6</v>
      </c>
      <c r="H79" s="21">
        <f>'[24]Div 9 Budget'!H79</f>
        <v>460.6</v>
      </c>
      <c r="I79" s="21">
        <f>'[24]Div 9 Budget'!I79</f>
        <v>250</v>
      </c>
      <c r="J79" s="21">
        <f>'[24]Div 9 Budget'!J79</f>
        <v>250</v>
      </c>
      <c r="K79" s="21">
        <f>'[24]Div 9 Budget'!K79</f>
        <v>250</v>
      </c>
      <c r="L79" s="21">
        <f>'[24]Div 9 Budget'!L79</f>
        <v>250</v>
      </c>
      <c r="M79" s="21">
        <f>'[24]Div 9 Budget'!M79</f>
        <v>250</v>
      </c>
    </row>
    <row r="80" spans="1:26">
      <c r="A80" s="5" t="s">
        <v>559</v>
      </c>
      <c r="B80" s="21" t="str">
        <f>'[24]Div 9 Budget'!B80</f>
        <v>0</v>
      </c>
      <c r="C80" s="21" t="str">
        <f>'[24]Div 9 Budget'!C80</f>
        <v>0</v>
      </c>
      <c r="D80" s="21" t="str">
        <f>'[24]Div 9 Budget'!D80</f>
        <v>0</v>
      </c>
      <c r="E80" s="21" t="str">
        <f>'[24]Div 9 Budget'!E80</f>
        <v>0</v>
      </c>
      <c r="F80" s="21" t="str">
        <f>'[24]Div 9 Budget'!F80</f>
        <v>0</v>
      </c>
      <c r="G80" s="21" t="str">
        <f>'[24]Div 9 Budget'!G80</f>
        <v>0</v>
      </c>
      <c r="H80" s="21" t="str">
        <f>'[24]Div 9 Budget'!H80</f>
        <v>0</v>
      </c>
      <c r="I80" s="21" t="str">
        <f>'[24]Div 9 Budget'!I80</f>
        <v>0</v>
      </c>
      <c r="J80" s="21" t="str">
        <f>'[24]Div 9 Budget'!J80</f>
        <v>0</v>
      </c>
      <c r="K80" s="21" t="str">
        <f>'[24]Div 9 Budget'!K80</f>
        <v>0</v>
      </c>
      <c r="L80" s="21" t="str">
        <f>'[24]Div 9 Budget'!L80</f>
        <v>0</v>
      </c>
      <c r="M80" s="21" t="str">
        <f>'[24]Div 9 Budget'!M80</f>
        <v>0</v>
      </c>
    </row>
    <row r="81" spans="1:26">
      <c r="A81" s="5" t="s">
        <v>560</v>
      </c>
      <c r="B81" s="21">
        <f>'[24]Div 9 Budget'!B81</f>
        <v>95</v>
      </c>
      <c r="C81" s="21" t="str">
        <f>'[24]Div 9 Budget'!C81</f>
        <v>0</v>
      </c>
      <c r="D81" s="21" t="str">
        <f>'[24]Div 9 Budget'!D81</f>
        <v>0</v>
      </c>
      <c r="E81" s="21" t="str">
        <f>'[24]Div 9 Budget'!E81</f>
        <v>0</v>
      </c>
      <c r="F81" s="21" t="str">
        <f>'[24]Div 9 Budget'!F81</f>
        <v>0</v>
      </c>
      <c r="G81" s="21" t="str">
        <f>'[24]Div 9 Budget'!G81</f>
        <v>0</v>
      </c>
      <c r="H81" s="21" t="str">
        <f>'[24]Div 9 Budget'!H81</f>
        <v>0</v>
      </c>
      <c r="I81" s="21" t="str">
        <f>'[24]Div 9 Budget'!I81</f>
        <v>0</v>
      </c>
      <c r="J81" s="21" t="str">
        <f>'[24]Div 9 Budget'!J81</f>
        <v>0</v>
      </c>
      <c r="K81" s="21" t="str">
        <f>'[24]Div 9 Budget'!K81</f>
        <v>0</v>
      </c>
      <c r="L81" s="21" t="str">
        <f>'[24]Div 9 Budget'!L81</f>
        <v>0</v>
      </c>
      <c r="M81" s="21" t="str">
        <f>'[24]Div 9 Budget'!M81</f>
        <v>0</v>
      </c>
    </row>
    <row r="82" spans="1:26">
      <c r="A82" s="5" t="s">
        <v>561</v>
      </c>
      <c r="B82" s="21">
        <f>'[24]Div 9 Budget'!B82</f>
        <v>763</v>
      </c>
      <c r="C82" s="21">
        <f>'[24]Div 9 Budget'!C82</f>
        <v>5368</v>
      </c>
      <c r="D82" s="21">
        <f>'[24]Div 9 Budget'!D82</f>
        <v>913</v>
      </c>
      <c r="E82" s="21">
        <f>'[24]Div 9 Budget'!E82</f>
        <v>8158</v>
      </c>
      <c r="F82" s="21">
        <f>'[24]Div 9 Budget'!F82</f>
        <v>1638</v>
      </c>
      <c r="G82" s="21">
        <f>'[24]Div 9 Budget'!G82</f>
        <v>838</v>
      </c>
      <c r="H82" s="21">
        <f>'[24]Div 9 Budget'!H82</f>
        <v>8793</v>
      </c>
      <c r="I82" s="21">
        <f>'[24]Div 9 Budget'!I82</f>
        <v>783</v>
      </c>
      <c r="J82" s="21">
        <f>'[24]Div 9 Budget'!J82</f>
        <v>998</v>
      </c>
      <c r="K82" s="21">
        <f>'[24]Div 9 Budget'!K82</f>
        <v>1063</v>
      </c>
      <c r="L82" s="21">
        <f>'[24]Div 9 Budget'!L82</f>
        <v>1575</v>
      </c>
      <c r="M82" s="21">
        <f>'[24]Div 9 Budget'!M82</f>
        <v>8795</v>
      </c>
    </row>
    <row r="83" spans="1:26">
      <c r="A83" s="9" t="s">
        <v>35</v>
      </c>
      <c r="B83" s="21">
        <f>'[24]Div 9 Budget'!B83</f>
        <v>1108</v>
      </c>
      <c r="C83" s="21">
        <f>'[24]Div 9 Budget'!C83</f>
        <v>5993</v>
      </c>
      <c r="D83" s="21">
        <f>'[24]Div 9 Budget'!D83</f>
        <v>1538</v>
      </c>
      <c r="E83" s="21">
        <f>'[24]Div 9 Budget'!E83</f>
        <v>8783</v>
      </c>
      <c r="F83" s="21">
        <f>'[24]Div 9 Budget'!F83</f>
        <v>2263</v>
      </c>
      <c r="G83" s="21">
        <f>'[24]Div 9 Budget'!G83</f>
        <v>1298.5999999999999</v>
      </c>
      <c r="H83" s="21">
        <f>'[24]Div 9 Budget'!H83</f>
        <v>9253.6</v>
      </c>
      <c r="I83" s="21">
        <f>'[24]Div 9 Budget'!I83</f>
        <v>1033</v>
      </c>
      <c r="J83" s="21">
        <f>'[24]Div 9 Budget'!J83</f>
        <v>1248</v>
      </c>
      <c r="K83" s="21">
        <f>'[24]Div 9 Budget'!K83</f>
        <v>1313</v>
      </c>
      <c r="L83" s="21">
        <f>'[24]Div 9 Budget'!L83</f>
        <v>1825</v>
      </c>
      <c r="M83" s="21">
        <f>'[24]Div 9 Budget'!M83</f>
        <v>9045</v>
      </c>
      <c r="O83" s="22">
        <f t="shared" ref="O83:Z83" si="10">B83-SUM(B79:B82)</f>
        <v>0</v>
      </c>
      <c r="P83" s="22">
        <f t="shared" si="10"/>
        <v>0</v>
      </c>
      <c r="Q83" s="22">
        <f t="shared" si="10"/>
        <v>0</v>
      </c>
      <c r="R83" s="22">
        <f t="shared" si="10"/>
        <v>0</v>
      </c>
      <c r="S83" s="22">
        <f t="shared" si="10"/>
        <v>0</v>
      </c>
      <c r="T83" s="22">
        <f t="shared" si="10"/>
        <v>0</v>
      </c>
      <c r="U83" s="22">
        <f t="shared" si="10"/>
        <v>0</v>
      </c>
      <c r="V83" s="22">
        <f t="shared" si="10"/>
        <v>0</v>
      </c>
      <c r="W83" s="22">
        <f t="shared" si="10"/>
        <v>0</v>
      </c>
      <c r="X83" s="22">
        <f t="shared" si="10"/>
        <v>0</v>
      </c>
      <c r="Y83" s="22">
        <f t="shared" si="10"/>
        <v>0</v>
      </c>
      <c r="Z83" s="22">
        <f t="shared" si="10"/>
        <v>0</v>
      </c>
    </row>
    <row r="84" spans="1:26">
      <c r="A84" s="5"/>
      <c r="B84" s="21">
        <f>'[24]Div 9 Budget'!B84</f>
        <v>0</v>
      </c>
      <c r="C84" s="21">
        <f>'[24]Div 9 Budget'!C84</f>
        <v>0</v>
      </c>
      <c r="D84" s="21">
        <f>'[24]Div 9 Budget'!D84</f>
        <v>0</v>
      </c>
      <c r="E84" s="21">
        <f>'[24]Div 9 Budget'!E84</f>
        <v>0</v>
      </c>
      <c r="F84" s="21">
        <f>'[24]Div 9 Budget'!F84</f>
        <v>0</v>
      </c>
      <c r="G84" s="21">
        <f>'[24]Div 9 Budget'!G84</f>
        <v>0</v>
      </c>
      <c r="H84" s="21">
        <f>'[24]Div 9 Budget'!H84</f>
        <v>0</v>
      </c>
      <c r="I84" s="21">
        <f>'[24]Div 9 Budget'!I84</f>
        <v>0</v>
      </c>
      <c r="J84" s="21">
        <f>'[24]Div 9 Budget'!J84</f>
        <v>0</v>
      </c>
      <c r="K84" s="21">
        <f>'[24]Div 9 Budget'!K84</f>
        <v>0</v>
      </c>
      <c r="L84" s="21">
        <f>'[24]Div 9 Budget'!L84</f>
        <v>0</v>
      </c>
      <c r="M84" s="21">
        <f>'[24]Div 9 Budget'!M84</f>
        <v>0</v>
      </c>
    </row>
    <row r="85" spans="1:26">
      <c r="A85" s="5" t="s">
        <v>562</v>
      </c>
      <c r="B85" s="21">
        <f>'[24]Div 9 Budget'!B85</f>
        <v>869</v>
      </c>
      <c r="C85" s="21">
        <f>'[24]Div 9 Budget'!C85</f>
        <v>941</v>
      </c>
      <c r="D85" s="21">
        <f>'[24]Div 9 Budget'!D85</f>
        <v>969</v>
      </c>
      <c r="E85" s="21">
        <f>'[24]Div 9 Budget'!E85</f>
        <v>869</v>
      </c>
      <c r="F85" s="21">
        <f>'[24]Div 9 Budget'!F85</f>
        <v>869</v>
      </c>
      <c r="G85" s="21">
        <f>'[24]Div 9 Budget'!G85</f>
        <v>969</v>
      </c>
      <c r="H85" s="21">
        <f>'[24]Div 9 Budget'!H85</f>
        <v>991</v>
      </c>
      <c r="I85" s="21">
        <f>'[24]Div 9 Budget'!I85</f>
        <v>919</v>
      </c>
      <c r="J85" s="21">
        <f>'[24]Div 9 Budget'!J85</f>
        <v>1019</v>
      </c>
      <c r="K85" s="21">
        <f>'[24]Div 9 Budget'!K85</f>
        <v>919</v>
      </c>
      <c r="L85" s="21">
        <f>'[24]Div 9 Budget'!L85</f>
        <v>919</v>
      </c>
      <c r="M85" s="21">
        <f>'[24]Div 9 Budget'!M85</f>
        <v>1025.5</v>
      </c>
    </row>
    <row r="86" spans="1:26">
      <c r="A86" s="9" t="s">
        <v>26</v>
      </c>
      <c r="B86" s="21">
        <f>'[24]Div 9 Budget'!B86</f>
        <v>869</v>
      </c>
      <c r="C86" s="21">
        <f>'[24]Div 9 Budget'!C86</f>
        <v>941</v>
      </c>
      <c r="D86" s="21">
        <f>'[24]Div 9 Budget'!D86</f>
        <v>969</v>
      </c>
      <c r="E86" s="21">
        <f>'[24]Div 9 Budget'!E86</f>
        <v>869</v>
      </c>
      <c r="F86" s="21">
        <f>'[24]Div 9 Budget'!F86</f>
        <v>869</v>
      </c>
      <c r="G86" s="21">
        <f>'[24]Div 9 Budget'!G86</f>
        <v>969</v>
      </c>
      <c r="H86" s="21">
        <f>'[24]Div 9 Budget'!H86</f>
        <v>991</v>
      </c>
      <c r="I86" s="21">
        <f>'[24]Div 9 Budget'!I86</f>
        <v>919</v>
      </c>
      <c r="J86" s="21">
        <f>'[24]Div 9 Budget'!J86</f>
        <v>1019</v>
      </c>
      <c r="K86" s="21">
        <f>'[24]Div 9 Budget'!K86</f>
        <v>919</v>
      </c>
      <c r="L86" s="21">
        <f>'[24]Div 9 Budget'!L86</f>
        <v>919</v>
      </c>
      <c r="M86" s="21">
        <f>'[24]Div 9 Budget'!M86</f>
        <v>1025.5</v>
      </c>
      <c r="O86" s="22">
        <f t="shared" ref="O86:Z86" si="11">B86-SUM(B85)</f>
        <v>0</v>
      </c>
      <c r="P86" s="22">
        <f t="shared" si="11"/>
        <v>0</v>
      </c>
      <c r="Q86" s="22">
        <f t="shared" si="11"/>
        <v>0</v>
      </c>
      <c r="R86" s="22">
        <f t="shared" si="11"/>
        <v>0</v>
      </c>
      <c r="S86" s="22">
        <f t="shared" si="11"/>
        <v>0</v>
      </c>
      <c r="T86" s="22">
        <f t="shared" si="11"/>
        <v>0</v>
      </c>
      <c r="U86" s="22">
        <f t="shared" si="11"/>
        <v>0</v>
      </c>
      <c r="V86" s="22">
        <f t="shared" si="11"/>
        <v>0</v>
      </c>
      <c r="W86" s="22">
        <f t="shared" si="11"/>
        <v>0</v>
      </c>
      <c r="X86" s="22">
        <f t="shared" si="11"/>
        <v>0</v>
      </c>
      <c r="Y86" s="22">
        <f t="shared" si="11"/>
        <v>0</v>
      </c>
      <c r="Z86" s="22">
        <f t="shared" si="11"/>
        <v>0</v>
      </c>
    </row>
    <row r="87" spans="1:26">
      <c r="A87" s="5"/>
      <c r="B87" s="21">
        <f>'[24]Div 9 Budget'!B87</f>
        <v>0</v>
      </c>
      <c r="C87" s="21">
        <f>'[24]Div 9 Budget'!C87</f>
        <v>0</v>
      </c>
      <c r="D87" s="21">
        <f>'[24]Div 9 Budget'!D87</f>
        <v>0</v>
      </c>
      <c r="E87" s="21">
        <f>'[24]Div 9 Budget'!E87</f>
        <v>0</v>
      </c>
      <c r="F87" s="21">
        <f>'[24]Div 9 Budget'!F87</f>
        <v>0</v>
      </c>
      <c r="G87" s="21">
        <f>'[24]Div 9 Budget'!G87</f>
        <v>0</v>
      </c>
      <c r="H87" s="21">
        <f>'[24]Div 9 Budget'!H87</f>
        <v>0</v>
      </c>
      <c r="I87" s="21">
        <f>'[24]Div 9 Budget'!I87</f>
        <v>0</v>
      </c>
      <c r="J87" s="21">
        <f>'[24]Div 9 Budget'!J87</f>
        <v>0</v>
      </c>
      <c r="K87" s="21">
        <f>'[24]Div 9 Budget'!K87</f>
        <v>0</v>
      </c>
      <c r="L87" s="21">
        <f>'[24]Div 9 Budget'!L87</f>
        <v>0</v>
      </c>
      <c r="M87" s="21">
        <f>'[24]Div 9 Budget'!M87</f>
        <v>0</v>
      </c>
    </row>
    <row r="88" spans="1:26">
      <c r="A88" s="5" t="s">
        <v>564</v>
      </c>
      <c r="B88" s="21">
        <f>'[24]Div 9 Budget'!B88</f>
        <v>10765.34</v>
      </c>
      <c r="C88" s="21">
        <f>'[24]Div 9 Budget'!C88</f>
        <v>10608.5</v>
      </c>
      <c r="D88" s="21">
        <f>'[24]Div 9 Budget'!D88</f>
        <v>11295.41</v>
      </c>
      <c r="E88" s="21">
        <f>'[24]Div 9 Budget'!E88</f>
        <v>10975.56</v>
      </c>
      <c r="F88" s="21">
        <f>'[24]Div 9 Budget'!F88</f>
        <v>11021.939999999999</v>
      </c>
      <c r="G88" s="21">
        <f>'[24]Div 9 Budget'!G88</f>
        <v>10453.450000000001</v>
      </c>
      <c r="H88" s="21">
        <f>'[24]Div 9 Budget'!H88</f>
        <v>11242.24</v>
      </c>
      <c r="I88" s="21">
        <f>'[24]Div 9 Budget'!I88</f>
        <v>10848.88</v>
      </c>
      <c r="J88" s="21">
        <f>'[24]Div 9 Budget'!J88</f>
        <v>11057.68</v>
      </c>
      <c r="K88" s="21">
        <f>'[24]Div 9 Budget'!K88</f>
        <v>11129.94</v>
      </c>
      <c r="L88" s="21">
        <f>'[24]Div 9 Budget'!L88</f>
        <v>10438.4</v>
      </c>
      <c r="M88" s="21">
        <f>'[24]Div 9 Budget'!M88</f>
        <v>10806.22</v>
      </c>
    </row>
    <row r="89" spans="1:26">
      <c r="A89" s="5" t="s">
        <v>565</v>
      </c>
      <c r="B89" s="21" t="str">
        <f>'[24]Div 9 Budget'!B89</f>
        <v>0</v>
      </c>
      <c r="C89" s="21" t="str">
        <f>'[24]Div 9 Budget'!C89</f>
        <v>0</v>
      </c>
      <c r="D89" s="21" t="str">
        <f>'[24]Div 9 Budget'!D89</f>
        <v>0</v>
      </c>
      <c r="E89" s="21" t="str">
        <f>'[24]Div 9 Budget'!E89</f>
        <v>0</v>
      </c>
      <c r="F89" s="21" t="str">
        <f>'[24]Div 9 Budget'!F89</f>
        <v>0</v>
      </c>
      <c r="G89" s="21" t="str">
        <f>'[24]Div 9 Budget'!G89</f>
        <v>0</v>
      </c>
      <c r="H89" s="21" t="str">
        <f>'[24]Div 9 Budget'!H89</f>
        <v>0</v>
      </c>
      <c r="I89" s="21" t="str">
        <f>'[24]Div 9 Budget'!I89</f>
        <v>0</v>
      </c>
      <c r="J89" s="21" t="str">
        <f>'[24]Div 9 Budget'!J89</f>
        <v>0</v>
      </c>
      <c r="K89" s="21" t="str">
        <f>'[24]Div 9 Budget'!K89</f>
        <v>0</v>
      </c>
      <c r="L89" s="21" t="str">
        <f>'[24]Div 9 Budget'!L89</f>
        <v>0</v>
      </c>
      <c r="M89" s="21" t="str">
        <f>'[24]Div 9 Budget'!M89</f>
        <v>0</v>
      </c>
    </row>
    <row r="90" spans="1:26">
      <c r="A90" s="5" t="s">
        <v>566</v>
      </c>
      <c r="B90" s="21">
        <f>'[24]Div 9 Budget'!B90</f>
        <v>13551.779999999999</v>
      </c>
      <c r="C90" s="21">
        <f>'[24]Div 9 Budget'!C90</f>
        <v>8884.44</v>
      </c>
      <c r="D90" s="21">
        <f>'[24]Div 9 Budget'!D90</f>
        <v>10074.52</v>
      </c>
      <c r="E90" s="21">
        <f>'[24]Div 9 Budget'!E90</f>
        <v>8691.32</v>
      </c>
      <c r="F90" s="21">
        <f>'[24]Div 9 Budget'!F90</f>
        <v>8074.2</v>
      </c>
      <c r="G90" s="21">
        <f>'[24]Div 9 Budget'!G90</f>
        <v>9664.24</v>
      </c>
      <c r="H90" s="21">
        <f>'[24]Div 9 Budget'!H90</f>
        <v>9792.32</v>
      </c>
      <c r="I90" s="21">
        <f>'[24]Div 9 Budget'!I90</f>
        <v>8201.0400000000009</v>
      </c>
      <c r="J90" s="21">
        <f>'[24]Div 9 Budget'!J90</f>
        <v>10657.48</v>
      </c>
      <c r="K90" s="21">
        <f>'[24]Div 9 Budget'!K90</f>
        <v>11529.7</v>
      </c>
      <c r="L90" s="21">
        <f>'[24]Div 9 Budget'!L90</f>
        <v>8643</v>
      </c>
      <c r="M90" s="21">
        <f>'[24]Div 9 Budget'!M90</f>
        <v>11021.48</v>
      </c>
    </row>
    <row r="91" spans="1:26">
      <c r="A91" s="5" t="s">
        <v>570</v>
      </c>
      <c r="B91" s="21">
        <f>'[24]Div 9 Budget'!B91</f>
        <v>15105.06</v>
      </c>
      <c r="C91" s="21">
        <f>'[24]Div 9 Budget'!C91</f>
        <v>11417.2</v>
      </c>
      <c r="D91" s="21">
        <f>'[24]Div 9 Budget'!D91</f>
        <v>12263.939999999999</v>
      </c>
      <c r="E91" s="21">
        <f>'[24]Div 9 Budget'!E91</f>
        <v>10295.700000000001</v>
      </c>
      <c r="F91" s="21">
        <f>'[24]Div 9 Budget'!F91</f>
        <v>12370.619999999999</v>
      </c>
      <c r="G91" s="21">
        <f>'[24]Div 9 Budget'!G91</f>
        <v>12010.66</v>
      </c>
      <c r="H91" s="21">
        <f>'[24]Div 9 Budget'!H91</f>
        <v>13465.9</v>
      </c>
      <c r="I91" s="21">
        <f>'[24]Div 9 Budget'!I91</f>
        <v>12244.36</v>
      </c>
      <c r="J91" s="21">
        <f>'[24]Div 9 Budget'!J91</f>
        <v>13056.939999999999</v>
      </c>
      <c r="K91" s="21">
        <f>'[24]Div 9 Budget'!K91</f>
        <v>12169.36</v>
      </c>
      <c r="L91" s="21">
        <f>'[24]Div 9 Budget'!L91</f>
        <v>11784.18</v>
      </c>
      <c r="M91" s="21">
        <f>'[24]Div 9 Budget'!M91</f>
        <v>11317.779999999999</v>
      </c>
    </row>
    <row r="92" spans="1:26">
      <c r="A92" s="5" t="s">
        <v>572</v>
      </c>
      <c r="B92" s="21">
        <f>'[24]Div 9 Budget'!B92</f>
        <v>158</v>
      </c>
      <c r="C92" s="21">
        <f>'[24]Div 9 Budget'!C92</f>
        <v>158</v>
      </c>
      <c r="D92" s="21">
        <f>'[24]Div 9 Budget'!D92</f>
        <v>158</v>
      </c>
      <c r="E92" s="21">
        <f>'[24]Div 9 Budget'!E92</f>
        <v>158</v>
      </c>
      <c r="F92" s="21">
        <f>'[24]Div 9 Budget'!F92</f>
        <v>158</v>
      </c>
      <c r="G92" s="21">
        <f>'[24]Div 9 Budget'!G92</f>
        <v>158</v>
      </c>
      <c r="H92" s="21">
        <f>'[24]Div 9 Budget'!H92</f>
        <v>158</v>
      </c>
      <c r="I92" s="21">
        <f>'[24]Div 9 Budget'!I92</f>
        <v>158</v>
      </c>
      <c r="J92" s="21">
        <f>'[24]Div 9 Budget'!J92</f>
        <v>158</v>
      </c>
      <c r="K92" s="21">
        <f>'[24]Div 9 Budget'!K92</f>
        <v>158</v>
      </c>
      <c r="L92" s="21">
        <f>'[24]Div 9 Budget'!L92</f>
        <v>158</v>
      </c>
      <c r="M92" s="21">
        <f>'[24]Div 9 Budget'!M92</f>
        <v>162</v>
      </c>
    </row>
    <row r="93" spans="1:26">
      <c r="A93" s="9" t="s">
        <v>34</v>
      </c>
      <c r="B93" s="21">
        <f>'[24]Div 9 Budget'!B93</f>
        <v>39580.18</v>
      </c>
      <c r="C93" s="21">
        <f>'[24]Div 9 Budget'!C93</f>
        <v>31068.140000000003</v>
      </c>
      <c r="D93" s="21">
        <f>'[24]Div 9 Budget'!D93</f>
        <v>33791.869999999995</v>
      </c>
      <c r="E93" s="21">
        <f>'[24]Div 9 Budget'!E93</f>
        <v>30120.579999999998</v>
      </c>
      <c r="F93" s="21">
        <f>'[24]Div 9 Budget'!F93</f>
        <v>31624.76</v>
      </c>
      <c r="G93" s="21">
        <f>'[24]Div 9 Budget'!G93</f>
        <v>32286.350000000002</v>
      </c>
      <c r="H93" s="21">
        <f>'[24]Div 9 Budget'!H93</f>
        <v>34658.46</v>
      </c>
      <c r="I93" s="21">
        <f>'[24]Div 9 Budget'!I93</f>
        <v>31452.28</v>
      </c>
      <c r="J93" s="21">
        <f>'[24]Div 9 Budget'!J93</f>
        <v>34930.1</v>
      </c>
      <c r="K93" s="21">
        <f>'[24]Div 9 Budget'!K93</f>
        <v>34987</v>
      </c>
      <c r="L93" s="21">
        <f>'[24]Div 9 Budget'!L93</f>
        <v>31023.58</v>
      </c>
      <c r="M93" s="21">
        <f>'[24]Div 9 Budget'!M93</f>
        <v>33307.479999999996</v>
      </c>
      <c r="O93" s="22">
        <f t="shared" ref="O93:Z93" si="12">B93-SUM(B88:B92)</f>
        <v>0</v>
      </c>
      <c r="P93" s="22">
        <f t="shared" si="12"/>
        <v>0</v>
      </c>
      <c r="Q93" s="22">
        <f t="shared" si="12"/>
        <v>0</v>
      </c>
      <c r="R93" s="22">
        <f t="shared" si="12"/>
        <v>0</v>
      </c>
      <c r="S93" s="22">
        <f t="shared" si="12"/>
        <v>0</v>
      </c>
      <c r="T93" s="22">
        <f t="shared" si="12"/>
        <v>0</v>
      </c>
      <c r="U93" s="22">
        <f t="shared" si="12"/>
        <v>0</v>
      </c>
      <c r="V93" s="22">
        <f t="shared" si="12"/>
        <v>0</v>
      </c>
      <c r="W93" s="22">
        <f t="shared" si="12"/>
        <v>0</v>
      </c>
      <c r="X93" s="22">
        <f t="shared" si="12"/>
        <v>0</v>
      </c>
      <c r="Y93" s="22">
        <f t="shared" si="12"/>
        <v>0</v>
      </c>
      <c r="Z93" s="22">
        <f t="shared" si="12"/>
        <v>0</v>
      </c>
    </row>
    <row r="94" spans="1:26">
      <c r="A94" s="5"/>
      <c r="B94" s="21">
        <f>'[24]Div 9 Budget'!B94</f>
        <v>0</v>
      </c>
      <c r="C94" s="21">
        <f>'[24]Div 9 Budget'!C94</f>
        <v>0</v>
      </c>
      <c r="D94" s="21">
        <f>'[24]Div 9 Budget'!D94</f>
        <v>0</v>
      </c>
      <c r="E94" s="21">
        <f>'[24]Div 9 Budget'!E94</f>
        <v>0</v>
      </c>
      <c r="F94" s="21">
        <f>'[24]Div 9 Budget'!F94</f>
        <v>0</v>
      </c>
      <c r="G94" s="21">
        <f>'[24]Div 9 Budget'!G94</f>
        <v>0</v>
      </c>
      <c r="H94" s="21">
        <f>'[24]Div 9 Budget'!H94</f>
        <v>0</v>
      </c>
      <c r="I94" s="21">
        <f>'[24]Div 9 Budget'!I94</f>
        <v>0</v>
      </c>
      <c r="J94" s="21">
        <f>'[24]Div 9 Budget'!J94</f>
        <v>0</v>
      </c>
      <c r="K94" s="21">
        <f>'[24]Div 9 Budget'!K94</f>
        <v>0</v>
      </c>
      <c r="L94" s="21">
        <f>'[24]Div 9 Budget'!L94</f>
        <v>0</v>
      </c>
      <c r="M94" s="21">
        <f>'[24]Div 9 Budget'!M94</f>
        <v>0</v>
      </c>
    </row>
    <row r="95" spans="1:26">
      <c r="A95" s="5" t="s">
        <v>573</v>
      </c>
      <c r="B95" s="21">
        <f>'[24]Div 9 Budget'!B95</f>
        <v>400</v>
      </c>
      <c r="C95" s="21">
        <f>'[24]Div 9 Budget'!C95</f>
        <v>400</v>
      </c>
      <c r="D95" s="21">
        <f>'[24]Div 9 Budget'!D95</f>
        <v>400</v>
      </c>
      <c r="E95" s="21">
        <f>'[24]Div 9 Budget'!E95</f>
        <v>850</v>
      </c>
      <c r="F95" s="21">
        <f>'[24]Div 9 Budget'!F95</f>
        <v>400</v>
      </c>
      <c r="G95" s="21">
        <f>'[24]Div 9 Budget'!G95</f>
        <v>400</v>
      </c>
      <c r="H95" s="21">
        <f>'[24]Div 9 Budget'!H95</f>
        <v>400</v>
      </c>
      <c r="I95" s="21">
        <f>'[24]Div 9 Budget'!I95</f>
        <v>400</v>
      </c>
      <c r="J95" s="21">
        <f>'[24]Div 9 Budget'!J95</f>
        <v>552</v>
      </c>
      <c r="K95" s="21">
        <f>'[24]Div 9 Budget'!K95</f>
        <v>550</v>
      </c>
      <c r="L95" s="21">
        <f>'[24]Div 9 Budget'!L95</f>
        <v>780</v>
      </c>
      <c r="M95" s="21">
        <f>'[24]Div 9 Budget'!M95</f>
        <v>2100</v>
      </c>
    </row>
    <row r="96" spans="1:26">
      <c r="A96" s="5" t="s">
        <v>660</v>
      </c>
      <c r="B96" s="21" t="str">
        <f>'[24]Div 9 Budget'!B96</f>
        <v>0</v>
      </c>
      <c r="C96" s="21" t="str">
        <f>'[24]Div 9 Budget'!C96</f>
        <v>0</v>
      </c>
      <c r="D96" s="21" t="str">
        <f>'[24]Div 9 Budget'!D96</f>
        <v>0</v>
      </c>
      <c r="E96" s="21" t="str">
        <f>'[24]Div 9 Budget'!E96</f>
        <v>0</v>
      </c>
      <c r="F96" s="21" t="str">
        <f>'[24]Div 9 Budget'!F96</f>
        <v>0</v>
      </c>
      <c r="G96" s="21" t="str">
        <f>'[24]Div 9 Budget'!G96</f>
        <v>0</v>
      </c>
      <c r="H96" s="21" t="str">
        <f>'[24]Div 9 Budget'!H96</f>
        <v>0</v>
      </c>
      <c r="I96" s="21" t="str">
        <f>'[24]Div 9 Budget'!I96</f>
        <v>0</v>
      </c>
      <c r="J96" s="21" t="str">
        <f>'[24]Div 9 Budget'!J96</f>
        <v>0</v>
      </c>
      <c r="K96" s="21" t="str">
        <f>'[24]Div 9 Budget'!K96</f>
        <v>0</v>
      </c>
      <c r="L96" s="21" t="str">
        <f>'[24]Div 9 Budget'!L96</f>
        <v>0</v>
      </c>
      <c r="M96" s="21" t="str">
        <f>'[24]Div 9 Budget'!M96</f>
        <v>0</v>
      </c>
    </row>
    <row r="97" spans="1:26">
      <c r="A97" s="5" t="s">
        <v>574</v>
      </c>
      <c r="B97" s="21" t="str">
        <f>'[24]Div 9 Budget'!B97</f>
        <v>0</v>
      </c>
      <c r="C97" s="21" t="str">
        <f>'[24]Div 9 Budget'!C97</f>
        <v>0</v>
      </c>
      <c r="D97" s="21" t="str">
        <f>'[24]Div 9 Budget'!D97</f>
        <v>0</v>
      </c>
      <c r="E97" s="21" t="str">
        <f>'[24]Div 9 Budget'!E97</f>
        <v>0</v>
      </c>
      <c r="F97" s="21" t="str">
        <f>'[24]Div 9 Budget'!F97</f>
        <v>0</v>
      </c>
      <c r="G97" s="21" t="str">
        <f>'[24]Div 9 Budget'!G97</f>
        <v>0</v>
      </c>
      <c r="H97" s="21" t="str">
        <f>'[24]Div 9 Budget'!H97</f>
        <v>0</v>
      </c>
      <c r="I97" s="21" t="str">
        <f>'[24]Div 9 Budget'!I97</f>
        <v>0</v>
      </c>
      <c r="J97" s="21" t="str">
        <f>'[24]Div 9 Budget'!J97</f>
        <v>0</v>
      </c>
      <c r="K97" s="21" t="str">
        <f>'[24]Div 9 Budget'!K97</f>
        <v>0</v>
      </c>
      <c r="L97" s="21" t="str">
        <f>'[24]Div 9 Budget'!L97</f>
        <v>0</v>
      </c>
      <c r="M97" s="21" t="str">
        <f>'[24]Div 9 Budget'!M97</f>
        <v>0</v>
      </c>
    </row>
    <row r="98" spans="1:26">
      <c r="A98" s="5" t="s">
        <v>577</v>
      </c>
      <c r="B98" s="21">
        <f>'[24]Div 9 Budget'!B98</f>
        <v>245</v>
      </c>
      <c r="C98" s="21">
        <f>'[24]Div 9 Budget'!C98</f>
        <v>125</v>
      </c>
      <c r="D98" s="21">
        <f>'[24]Div 9 Budget'!D98</f>
        <v>269</v>
      </c>
      <c r="E98" s="21">
        <f>'[24]Div 9 Budget'!E98</f>
        <v>125</v>
      </c>
      <c r="F98" s="21">
        <f>'[24]Div 9 Budget'!F98</f>
        <v>125</v>
      </c>
      <c r="G98" s="21">
        <f>'[24]Div 9 Budget'!G98</f>
        <v>125</v>
      </c>
      <c r="H98" s="21">
        <f>'[24]Div 9 Budget'!H98</f>
        <v>269</v>
      </c>
      <c r="I98" s="21">
        <f>'[24]Div 9 Budget'!I98</f>
        <v>801.4</v>
      </c>
      <c r="J98" s="21">
        <f>'[24]Div 9 Budget'!J98</f>
        <v>125</v>
      </c>
      <c r="K98" s="21">
        <f>'[24]Div 9 Budget'!K98</f>
        <v>125</v>
      </c>
      <c r="L98" s="21">
        <f>'[24]Div 9 Budget'!L98</f>
        <v>125</v>
      </c>
      <c r="M98" s="21">
        <f>'[24]Div 9 Budget'!M98</f>
        <v>125</v>
      </c>
    </row>
    <row r="99" spans="1:26">
      <c r="A99" s="9" t="s">
        <v>36</v>
      </c>
      <c r="B99" s="21">
        <f>'[24]Div 9 Budget'!B99</f>
        <v>645</v>
      </c>
      <c r="C99" s="21">
        <f>'[24]Div 9 Budget'!C99</f>
        <v>525</v>
      </c>
      <c r="D99" s="21">
        <f>'[24]Div 9 Budget'!D99</f>
        <v>669</v>
      </c>
      <c r="E99" s="21">
        <f>'[24]Div 9 Budget'!E99</f>
        <v>975</v>
      </c>
      <c r="F99" s="21">
        <f>'[24]Div 9 Budget'!F99</f>
        <v>525</v>
      </c>
      <c r="G99" s="21">
        <f>'[24]Div 9 Budget'!G99</f>
        <v>525</v>
      </c>
      <c r="H99" s="21">
        <f>'[24]Div 9 Budget'!H99</f>
        <v>669</v>
      </c>
      <c r="I99" s="21">
        <f>'[24]Div 9 Budget'!I99</f>
        <v>1201.4000000000001</v>
      </c>
      <c r="J99" s="21">
        <f>'[24]Div 9 Budget'!J99</f>
        <v>677</v>
      </c>
      <c r="K99" s="21">
        <f>'[24]Div 9 Budget'!K99</f>
        <v>675</v>
      </c>
      <c r="L99" s="21">
        <f>'[24]Div 9 Budget'!L99</f>
        <v>905</v>
      </c>
      <c r="M99" s="21">
        <f>'[24]Div 9 Budget'!M99</f>
        <v>2225</v>
      </c>
      <c r="O99" s="22">
        <f t="shared" ref="O99:Z99" si="13">B99-SUM(B95:B98)</f>
        <v>0</v>
      </c>
      <c r="P99" s="22">
        <f t="shared" si="13"/>
        <v>0</v>
      </c>
      <c r="Q99" s="22">
        <f t="shared" si="13"/>
        <v>0</v>
      </c>
      <c r="R99" s="22">
        <f t="shared" si="13"/>
        <v>0</v>
      </c>
      <c r="S99" s="22">
        <f t="shared" si="13"/>
        <v>0</v>
      </c>
      <c r="T99" s="22">
        <f t="shared" si="13"/>
        <v>0</v>
      </c>
      <c r="U99" s="22">
        <f t="shared" si="13"/>
        <v>0</v>
      </c>
      <c r="V99" s="22">
        <f t="shared" si="13"/>
        <v>0</v>
      </c>
      <c r="W99" s="22">
        <f t="shared" si="13"/>
        <v>0</v>
      </c>
      <c r="X99" s="22">
        <f t="shared" si="13"/>
        <v>0</v>
      </c>
      <c r="Y99" s="22">
        <f t="shared" si="13"/>
        <v>0</v>
      </c>
      <c r="Z99" s="22">
        <f t="shared" si="13"/>
        <v>0</v>
      </c>
    </row>
    <row r="100" spans="1:26">
      <c r="A100" s="5"/>
      <c r="B100" s="21">
        <f>'[24]Div 9 Budget'!B100</f>
        <v>0</v>
      </c>
      <c r="C100" s="21">
        <f>'[24]Div 9 Budget'!C100</f>
        <v>0</v>
      </c>
      <c r="D100" s="21">
        <f>'[24]Div 9 Budget'!D100</f>
        <v>0</v>
      </c>
      <c r="E100" s="21">
        <f>'[24]Div 9 Budget'!E100</f>
        <v>0</v>
      </c>
      <c r="F100" s="21">
        <f>'[24]Div 9 Budget'!F100</f>
        <v>0</v>
      </c>
      <c r="G100" s="21">
        <f>'[24]Div 9 Budget'!G100</f>
        <v>0</v>
      </c>
      <c r="H100" s="21">
        <f>'[24]Div 9 Budget'!H100</f>
        <v>0</v>
      </c>
      <c r="I100" s="21">
        <f>'[24]Div 9 Budget'!I100</f>
        <v>0</v>
      </c>
      <c r="J100" s="21">
        <f>'[24]Div 9 Budget'!J100</f>
        <v>0</v>
      </c>
      <c r="K100" s="21">
        <f>'[24]Div 9 Budget'!K100</f>
        <v>0</v>
      </c>
      <c r="L100" s="21">
        <f>'[24]Div 9 Budget'!L100</f>
        <v>0</v>
      </c>
      <c r="M100" s="21">
        <f>'[24]Div 9 Budget'!M100</f>
        <v>0</v>
      </c>
    </row>
    <row r="101" spans="1:26">
      <c r="A101" s="5" t="s">
        <v>581</v>
      </c>
      <c r="B101" s="21">
        <f>'[24]Div 9 Budget'!B101</f>
        <v>194361</v>
      </c>
      <c r="C101" s="21">
        <f>'[24]Div 9 Budget'!C101</f>
        <v>194361</v>
      </c>
      <c r="D101" s="21">
        <f>'[24]Div 9 Budget'!D101</f>
        <v>194361</v>
      </c>
      <c r="E101" s="21">
        <f>'[24]Div 9 Budget'!E101</f>
        <v>194361</v>
      </c>
      <c r="F101" s="21">
        <f>'[24]Div 9 Budget'!F101</f>
        <v>194361</v>
      </c>
      <c r="G101" s="21">
        <f>'[24]Div 9 Budget'!G101</f>
        <v>201028</v>
      </c>
      <c r="H101" s="21">
        <f>'[24]Div 9 Budget'!H101</f>
        <v>201028</v>
      </c>
      <c r="I101" s="21">
        <f>'[24]Div 9 Budget'!I101</f>
        <v>201027</v>
      </c>
      <c r="J101" s="21">
        <f>'[24]Div 9 Budget'!J101</f>
        <v>198111</v>
      </c>
      <c r="K101" s="21">
        <f>'[24]Div 9 Budget'!K101</f>
        <v>198111</v>
      </c>
      <c r="L101" s="21">
        <f>'[24]Div 9 Budget'!L101</f>
        <v>198111</v>
      </c>
      <c r="M101" s="21">
        <f>'[24]Div 9 Budget'!M101</f>
        <v>198099</v>
      </c>
    </row>
    <row r="102" spans="1:26">
      <c r="A102" s="9" t="s">
        <v>37</v>
      </c>
      <c r="B102" s="21">
        <f>'[24]Div 9 Budget'!B102</f>
        <v>194361</v>
      </c>
      <c r="C102" s="21">
        <f>'[24]Div 9 Budget'!C102</f>
        <v>194361</v>
      </c>
      <c r="D102" s="21">
        <f>'[24]Div 9 Budget'!D102</f>
        <v>194361</v>
      </c>
      <c r="E102" s="21">
        <f>'[24]Div 9 Budget'!E102</f>
        <v>194361</v>
      </c>
      <c r="F102" s="21">
        <f>'[24]Div 9 Budget'!F102</f>
        <v>194361</v>
      </c>
      <c r="G102" s="21">
        <f>'[24]Div 9 Budget'!G102</f>
        <v>201028</v>
      </c>
      <c r="H102" s="21">
        <f>'[24]Div 9 Budget'!H102</f>
        <v>201028</v>
      </c>
      <c r="I102" s="21">
        <f>'[24]Div 9 Budget'!I102</f>
        <v>201027</v>
      </c>
      <c r="J102" s="21">
        <f>'[24]Div 9 Budget'!J102</f>
        <v>198111</v>
      </c>
      <c r="K102" s="21">
        <f>'[24]Div 9 Budget'!K102</f>
        <v>198111</v>
      </c>
      <c r="L102" s="21">
        <f>'[24]Div 9 Budget'!L102</f>
        <v>198111</v>
      </c>
      <c r="M102" s="21">
        <f>'[24]Div 9 Budget'!M102</f>
        <v>198099</v>
      </c>
      <c r="O102" s="22">
        <f t="shared" ref="O102:Z102" si="14">B102-SUM(B101)</f>
        <v>0</v>
      </c>
      <c r="P102" s="22">
        <f t="shared" si="14"/>
        <v>0</v>
      </c>
      <c r="Q102" s="22">
        <f t="shared" si="14"/>
        <v>0</v>
      </c>
      <c r="R102" s="22">
        <f t="shared" si="14"/>
        <v>0</v>
      </c>
      <c r="S102" s="22">
        <f t="shared" si="14"/>
        <v>0</v>
      </c>
      <c r="T102" s="22">
        <f t="shared" si="14"/>
        <v>0</v>
      </c>
      <c r="U102" s="22">
        <f t="shared" si="14"/>
        <v>0</v>
      </c>
      <c r="V102" s="22">
        <f t="shared" si="14"/>
        <v>0</v>
      </c>
      <c r="W102" s="22">
        <f t="shared" si="14"/>
        <v>0</v>
      </c>
      <c r="X102" s="22">
        <f t="shared" si="14"/>
        <v>0</v>
      </c>
      <c r="Y102" s="22">
        <f t="shared" si="14"/>
        <v>0</v>
      </c>
      <c r="Z102" s="22">
        <f t="shared" si="14"/>
        <v>0</v>
      </c>
    </row>
    <row r="103" spans="1:26">
      <c r="A103" s="5"/>
      <c r="B103" s="21">
        <f>'[24]Div 9 Budget'!B103</f>
        <v>0</v>
      </c>
      <c r="C103" s="21">
        <f>'[24]Div 9 Budget'!C103</f>
        <v>0</v>
      </c>
      <c r="D103" s="21">
        <f>'[24]Div 9 Budget'!D103</f>
        <v>0</v>
      </c>
      <c r="E103" s="21">
        <f>'[24]Div 9 Budget'!E103</f>
        <v>0</v>
      </c>
      <c r="F103" s="21">
        <f>'[24]Div 9 Budget'!F103</f>
        <v>0</v>
      </c>
      <c r="G103" s="21">
        <f>'[24]Div 9 Budget'!G103</f>
        <v>0</v>
      </c>
      <c r="H103" s="21">
        <f>'[24]Div 9 Budget'!H103</f>
        <v>0</v>
      </c>
      <c r="I103" s="21">
        <f>'[24]Div 9 Budget'!I103</f>
        <v>0</v>
      </c>
      <c r="J103" s="21">
        <f>'[24]Div 9 Budget'!J103</f>
        <v>0</v>
      </c>
      <c r="K103" s="21">
        <f>'[24]Div 9 Budget'!K103</f>
        <v>0</v>
      </c>
      <c r="L103" s="21">
        <f>'[24]Div 9 Budget'!L103</f>
        <v>0</v>
      </c>
      <c r="M103" s="21">
        <f>'[24]Div 9 Budget'!M103</f>
        <v>0</v>
      </c>
    </row>
    <row r="104" spans="1:26">
      <c r="A104" s="5" t="s">
        <v>304</v>
      </c>
      <c r="B104" s="21">
        <f>'[24]Div 9 Budget'!B104</f>
        <v>23326.492099999999</v>
      </c>
      <c r="C104" s="21">
        <f>'[24]Div 9 Budget'!C104</f>
        <v>28927.181799999998</v>
      </c>
      <c r="D104" s="21">
        <f>'[24]Div 9 Budget'!D104</f>
        <v>38323.659299999999</v>
      </c>
      <c r="E104" s="21">
        <f>'[24]Div 9 Budget'!E104</f>
        <v>43791.047299999998</v>
      </c>
      <c r="F104" s="21">
        <f>'[24]Div 9 Budget'!F104</f>
        <v>35864.659899999999</v>
      </c>
      <c r="G104" s="21">
        <f>'[24]Div 9 Budget'!G104</f>
        <v>33799.703399999999</v>
      </c>
      <c r="H104" s="21">
        <f>'[24]Div 9 Budget'!H104</f>
        <v>25622.7657</v>
      </c>
      <c r="I104" s="21">
        <f>'[24]Div 9 Budget'!I104</f>
        <v>21295.3393</v>
      </c>
      <c r="J104" s="21">
        <f>'[24]Div 9 Budget'!J104</f>
        <v>21520.97</v>
      </c>
      <c r="K104" s="21">
        <f>'[24]Div 9 Budget'!K104</f>
        <v>20837.025000000001</v>
      </c>
      <c r="L104" s="21">
        <f>'[24]Div 9 Budget'!L104</f>
        <v>20519.2379</v>
      </c>
      <c r="M104" s="21">
        <f>'[24]Div 9 Budget'!M104</f>
        <v>20692.7297</v>
      </c>
    </row>
    <row r="105" spans="1:26">
      <c r="A105" s="9" t="s">
        <v>38</v>
      </c>
      <c r="B105" s="21">
        <f>'[24]Div 9 Budget'!B105</f>
        <v>23326.492099999999</v>
      </c>
      <c r="C105" s="21">
        <f>'[24]Div 9 Budget'!C105</f>
        <v>28927.181799999998</v>
      </c>
      <c r="D105" s="21">
        <f>'[24]Div 9 Budget'!D105</f>
        <v>38323.659299999999</v>
      </c>
      <c r="E105" s="21">
        <f>'[24]Div 9 Budget'!E105</f>
        <v>43791.047299999998</v>
      </c>
      <c r="F105" s="21">
        <f>'[24]Div 9 Budget'!F105</f>
        <v>35864.659899999999</v>
      </c>
      <c r="G105" s="21">
        <f>'[24]Div 9 Budget'!G105</f>
        <v>33799.703399999999</v>
      </c>
      <c r="H105" s="21">
        <f>'[24]Div 9 Budget'!H105</f>
        <v>25622.7657</v>
      </c>
      <c r="I105" s="21">
        <f>'[24]Div 9 Budget'!I105</f>
        <v>21295.3393</v>
      </c>
      <c r="J105" s="21">
        <f>'[24]Div 9 Budget'!J105</f>
        <v>21520.97</v>
      </c>
      <c r="K105" s="21">
        <f>'[24]Div 9 Budget'!K105</f>
        <v>20837.025000000001</v>
      </c>
      <c r="L105" s="21">
        <f>'[24]Div 9 Budget'!L105</f>
        <v>20519.2379</v>
      </c>
      <c r="M105" s="21">
        <f>'[24]Div 9 Budget'!M105</f>
        <v>20692.7297</v>
      </c>
      <c r="O105" s="22">
        <f t="shared" ref="O105:Z105" si="15">B105-SUM(B104)</f>
        <v>0</v>
      </c>
      <c r="P105" s="22">
        <f t="shared" si="15"/>
        <v>0</v>
      </c>
      <c r="Q105" s="22">
        <f t="shared" si="15"/>
        <v>0</v>
      </c>
      <c r="R105" s="22">
        <f t="shared" si="15"/>
        <v>0</v>
      </c>
      <c r="S105" s="22">
        <f t="shared" si="15"/>
        <v>0</v>
      </c>
      <c r="T105" s="22">
        <f t="shared" si="15"/>
        <v>0</v>
      </c>
      <c r="U105" s="22">
        <f t="shared" si="15"/>
        <v>0</v>
      </c>
      <c r="V105" s="22">
        <f t="shared" si="15"/>
        <v>0</v>
      </c>
      <c r="W105" s="22">
        <f t="shared" si="15"/>
        <v>0</v>
      </c>
      <c r="X105" s="22">
        <f t="shared" si="15"/>
        <v>0</v>
      </c>
      <c r="Y105" s="22">
        <f t="shared" si="15"/>
        <v>0</v>
      </c>
      <c r="Z105" s="22">
        <f t="shared" si="15"/>
        <v>0</v>
      </c>
    </row>
    <row r="106" spans="1:26">
      <c r="A106" s="5"/>
      <c r="B106" s="21">
        <f>'[24]Div 9 Budget'!B106</f>
        <v>0</v>
      </c>
      <c r="C106" s="21">
        <f>'[24]Div 9 Budget'!C106</f>
        <v>0</v>
      </c>
      <c r="D106" s="21">
        <f>'[24]Div 9 Budget'!D106</f>
        <v>0</v>
      </c>
      <c r="E106" s="21">
        <f>'[24]Div 9 Budget'!E106</f>
        <v>0</v>
      </c>
      <c r="F106" s="21">
        <f>'[24]Div 9 Budget'!F106</f>
        <v>0</v>
      </c>
      <c r="G106" s="21">
        <f>'[24]Div 9 Budget'!G106</f>
        <v>0</v>
      </c>
      <c r="H106" s="21">
        <f>'[24]Div 9 Budget'!H106</f>
        <v>0</v>
      </c>
      <c r="I106" s="21">
        <f>'[24]Div 9 Budget'!I106</f>
        <v>0</v>
      </c>
      <c r="J106" s="21">
        <f>'[24]Div 9 Budget'!J106</f>
        <v>0</v>
      </c>
      <c r="K106" s="21">
        <f>'[24]Div 9 Budget'!K106</f>
        <v>0</v>
      </c>
      <c r="L106" s="21">
        <f>'[24]Div 9 Budget'!L106</f>
        <v>0</v>
      </c>
      <c r="M106" s="21">
        <f>'[24]Div 9 Budget'!M106</f>
        <v>0</v>
      </c>
    </row>
    <row r="107" spans="1:26">
      <c r="A107" s="5" t="s">
        <v>585</v>
      </c>
      <c r="B107" s="21">
        <f>'[24]Div 9 Budget'!B107</f>
        <v>458</v>
      </c>
      <c r="C107" s="21">
        <f>'[24]Div 9 Budget'!C107</f>
        <v>458</v>
      </c>
      <c r="D107" s="21">
        <f>'[24]Div 9 Budget'!D107</f>
        <v>458</v>
      </c>
      <c r="E107" s="21">
        <f>'[24]Div 9 Budget'!E107</f>
        <v>458</v>
      </c>
      <c r="F107" s="21">
        <f>'[24]Div 9 Budget'!F107</f>
        <v>458</v>
      </c>
      <c r="G107" s="21">
        <f>'[24]Div 9 Budget'!G107</f>
        <v>458</v>
      </c>
      <c r="H107" s="21">
        <f>'[24]Div 9 Budget'!H107</f>
        <v>458</v>
      </c>
      <c r="I107" s="21">
        <f>'[24]Div 9 Budget'!I107</f>
        <v>458</v>
      </c>
      <c r="J107" s="21">
        <f>'[24]Div 9 Budget'!J107</f>
        <v>458</v>
      </c>
      <c r="K107" s="21">
        <f>'[24]Div 9 Budget'!K107</f>
        <v>458</v>
      </c>
      <c r="L107" s="21">
        <f>'[24]Div 9 Budget'!L107</f>
        <v>458</v>
      </c>
      <c r="M107" s="21">
        <f>'[24]Div 9 Budget'!M107</f>
        <v>462</v>
      </c>
    </row>
    <row r="108" spans="1:26">
      <c r="A108" s="9" t="s">
        <v>39</v>
      </c>
      <c r="B108" s="21">
        <f>'[24]Div 9 Budget'!B108</f>
        <v>458</v>
      </c>
      <c r="C108" s="21">
        <f>'[24]Div 9 Budget'!C108</f>
        <v>458</v>
      </c>
      <c r="D108" s="21">
        <f>'[24]Div 9 Budget'!D108</f>
        <v>458</v>
      </c>
      <c r="E108" s="21">
        <f>'[24]Div 9 Budget'!E108</f>
        <v>458</v>
      </c>
      <c r="F108" s="21">
        <f>'[24]Div 9 Budget'!F108</f>
        <v>458</v>
      </c>
      <c r="G108" s="21">
        <f>'[24]Div 9 Budget'!G108</f>
        <v>458</v>
      </c>
      <c r="H108" s="21">
        <f>'[24]Div 9 Budget'!H108</f>
        <v>458</v>
      </c>
      <c r="I108" s="21">
        <f>'[24]Div 9 Budget'!I108</f>
        <v>458</v>
      </c>
      <c r="J108" s="21">
        <f>'[24]Div 9 Budget'!J108</f>
        <v>458</v>
      </c>
      <c r="K108" s="21">
        <f>'[24]Div 9 Budget'!K108</f>
        <v>458</v>
      </c>
      <c r="L108" s="21">
        <f>'[24]Div 9 Budget'!L108</f>
        <v>458</v>
      </c>
      <c r="M108" s="21">
        <f>'[24]Div 9 Budget'!M108</f>
        <v>462</v>
      </c>
      <c r="O108" s="22">
        <f t="shared" ref="O108:Z108" si="16">B108-SUM(B107)</f>
        <v>0</v>
      </c>
      <c r="P108" s="22">
        <f t="shared" si="16"/>
        <v>0</v>
      </c>
      <c r="Q108" s="22">
        <f t="shared" si="16"/>
        <v>0</v>
      </c>
      <c r="R108" s="22">
        <f t="shared" si="16"/>
        <v>0</v>
      </c>
      <c r="S108" s="22">
        <f t="shared" si="16"/>
        <v>0</v>
      </c>
      <c r="T108" s="22">
        <f t="shared" si="16"/>
        <v>0</v>
      </c>
      <c r="U108" s="22">
        <f t="shared" si="16"/>
        <v>0</v>
      </c>
      <c r="V108" s="22">
        <f t="shared" si="16"/>
        <v>0</v>
      </c>
      <c r="W108" s="22">
        <f t="shared" si="16"/>
        <v>0</v>
      </c>
      <c r="X108" s="22">
        <f t="shared" si="16"/>
        <v>0</v>
      </c>
      <c r="Y108" s="22">
        <f t="shared" si="16"/>
        <v>0</v>
      </c>
      <c r="Z108" s="22">
        <f t="shared" si="16"/>
        <v>0</v>
      </c>
    </row>
    <row r="109" spans="1:26">
      <c r="A109" s="5"/>
      <c r="B109" s="21">
        <f>'[24]Div 9 Budget'!B109</f>
        <v>0</v>
      </c>
      <c r="C109" s="21">
        <f>'[24]Div 9 Budget'!C109</f>
        <v>0</v>
      </c>
      <c r="D109" s="21">
        <f>'[24]Div 9 Budget'!D109</f>
        <v>0</v>
      </c>
      <c r="E109" s="21">
        <f>'[24]Div 9 Budget'!E109</f>
        <v>0</v>
      </c>
      <c r="F109" s="21">
        <f>'[24]Div 9 Budget'!F109</f>
        <v>0</v>
      </c>
      <c r="G109" s="21">
        <f>'[24]Div 9 Budget'!G109</f>
        <v>0</v>
      </c>
      <c r="H109" s="21">
        <f>'[24]Div 9 Budget'!H109</f>
        <v>0</v>
      </c>
      <c r="I109" s="21">
        <f>'[24]Div 9 Budget'!I109</f>
        <v>0</v>
      </c>
      <c r="J109" s="21">
        <f>'[24]Div 9 Budget'!J109</f>
        <v>0</v>
      </c>
      <c r="K109" s="21">
        <f>'[24]Div 9 Budget'!K109</f>
        <v>0</v>
      </c>
      <c r="L109" s="21">
        <f>'[24]Div 9 Budget'!L109</f>
        <v>0</v>
      </c>
      <c r="M109" s="21">
        <f>'[24]Div 9 Budget'!M109</f>
        <v>0</v>
      </c>
    </row>
    <row r="110" spans="1:26">
      <c r="A110" s="9" t="s">
        <v>124</v>
      </c>
      <c r="B110" s="21">
        <f>'[24]Div 9 Budget'!B110</f>
        <v>1044685.7000000003</v>
      </c>
      <c r="C110" s="21">
        <f>'[24]Div 9 Budget'!C110</f>
        <v>1013607.8800000001</v>
      </c>
      <c r="D110" s="21">
        <f>'[24]Div 9 Budget'!D110</f>
        <v>1072534.7600000005</v>
      </c>
      <c r="E110" s="21">
        <f>'[24]Div 9 Budget'!E110</f>
        <v>1041189.8900000001</v>
      </c>
      <c r="F110" s="21">
        <f>'[24]Div 9 Budget'!F110</f>
        <v>1020120.7800000003</v>
      </c>
      <c r="G110" s="21">
        <f>'[24]Div 9 Budget'!G110</f>
        <v>1069467.2300000004</v>
      </c>
      <c r="H110" s="21">
        <f>'[24]Div 9 Budget'!H110</f>
        <v>1038377.2000000001</v>
      </c>
      <c r="I110" s="21">
        <f>'[24]Div 9 Budget'!I110</f>
        <v>1032546.8800000002</v>
      </c>
      <c r="J110" s="21">
        <f>'[24]Div 9 Budget'!J110</f>
        <v>1042584.0000000002</v>
      </c>
      <c r="K110" s="21">
        <f>'[24]Div 9 Budget'!K110</f>
        <v>1027654.2000000002</v>
      </c>
      <c r="L110" s="21">
        <f>'[24]Div 9 Budget'!L110</f>
        <v>1051196.1500000004</v>
      </c>
      <c r="M110" s="21">
        <f>'[24]Div 9 Budget'!M110</f>
        <v>1053956.9099999999</v>
      </c>
    </row>
    <row r="111" spans="1:26">
      <c r="A111" s="5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26">
      <c r="A112" s="5" t="s">
        <v>606</v>
      </c>
      <c r="B112" s="21">
        <f t="shared" ref="B112:M112" si="17">B13+B23+B29+B34+B42+B51+B57+B61+B69+B77+B83+B86+B93+B99+B102+B105+B108</f>
        <v>1044685.7043750003</v>
      </c>
      <c r="C112" s="21">
        <f t="shared" si="17"/>
        <v>1013607.8768387501</v>
      </c>
      <c r="D112" s="21">
        <f t="shared" si="17"/>
        <v>1072534.7550947503</v>
      </c>
      <c r="E112" s="21">
        <f t="shared" si="17"/>
        <v>1041189.8854900001</v>
      </c>
      <c r="F112" s="21">
        <f t="shared" si="17"/>
        <v>1020120.7776157502</v>
      </c>
      <c r="G112" s="21">
        <f t="shared" si="17"/>
        <v>1069467.2383200005</v>
      </c>
      <c r="H112" s="21">
        <f t="shared" si="17"/>
        <v>1038377.1971677501</v>
      </c>
      <c r="I112" s="21">
        <f t="shared" si="17"/>
        <v>1032546.8773475003</v>
      </c>
      <c r="J112" s="21">
        <f t="shared" si="17"/>
        <v>1042584.0017715002</v>
      </c>
      <c r="K112" s="21">
        <f t="shared" si="17"/>
        <v>1027654.1980092502</v>
      </c>
      <c r="L112" s="21">
        <f t="shared" si="17"/>
        <v>1051196.1510397503</v>
      </c>
      <c r="M112" s="21">
        <f t="shared" si="17"/>
        <v>1053956.9083374999</v>
      </c>
    </row>
    <row r="113" spans="1:13">
      <c r="A113" s="5" t="s">
        <v>607</v>
      </c>
      <c r="B113" s="21">
        <f t="shared" ref="B113:M113" si="18">B110-B112</f>
        <v>-4.3750000186264515E-3</v>
      </c>
      <c r="C113" s="21">
        <f t="shared" si="18"/>
        <v>3.1612500315532088E-3</v>
      </c>
      <c r="D113" s="21">
        <f t="shared" si="18"/>
        <v>4.9052501562982798E-3</v>
      </c>
      <c r="E113" s="21">
        <f t="shared" si="18"/>
        <v>4.50999999884516E-3</v>
      </c>
      <c r="F113" s="21">
        <f t="shared" si="18"/>
        <v>2.3842500522732735E-3</v>
      </c>
      <c r="G113" s="21">
        <f t="shared" si="18"/>
        <v>-8.320000022649765E-3</v>
      </c>
      <c r="H113" s="21">
        <f t="shared" si="18"/>
        <v>2.8322499711066484E-3</v>
      </c>
      <c r="I113" s="21">
        <f t="shared" si="18"/>
        <v>2.6524999411776662E-3</v>
      </c>
      <c r="J113" s="21">
        <f t="shared" si="18"/>
        <v>-1.7714999848976731E-3</v>
      </c>
      <c r="K113" s="21">
        <f t="shared" si="18"/>
        <v>1.990749966353178E-3</v>
      </c>
      <c r="L113" s="21">
        <f t="shared" si="18"/>
        <v>-1.0397499427199364E-3</v>
      </c>
      <c r="M113" s="21">
        <f t="shared" si="18"/>
        <v>1.6624999698251486E-3</v>
      </c>
    </row>
    <row r="114" spans="1:13">
      <c r="A114" s="5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</row>
    <row r="115" spans="1:13">
      <c r="A115" s="5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</row>
    <row r="116" spans="1:13">
      <c r="A116" s="9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</row>
    <row r="117" spans="1:13">
      <c r="A117" s="5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</row>
    <row r="118" spans="1:13">
      <c r="A118" s="5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</row>
    <row r="119" spans="1:13">
      <c r="A119" s="5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>
      <c r="A120" s="5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>
      <c r="A121" s="9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>
      <c r="A122" s="5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</row>
    <row r="123" spans="1:13">
      <c r="A123" s="5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</row>
    <row r="124" spans="1:13">
      <c r="A124" s="5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</row>
    <row r="125" spans="1:13">
      <c r="A125" s="5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</row>
    <row r="126" spans="1:13">
      <c r="A126" s="9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</row>
    <row r="127" spans="1:13">
      <c r="A127" s="5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</row>
    <row r="128" spans="1:13">
      <c r="A128" s="9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</row>
    <row r="129" spans="1:13">
      <c r="A129" s="5"/>
      <c r="B129" s="6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</row>
    <row r="130" spans="1:13">
      <c r="A130" s="5"/>
      <c r="B130" s="6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</row>
    <row r="131" spans="1:13">
      <c r="A131" s="5"/>
      <c r="B131" s="6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</row>
    <row r="132" spans="1:13">
      <c r="A132" s="5"/>
      <c r="B132" s="6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</row>
    <row r="133" spans="1:13">
      <c r="A133" s="5"/>
      <c r="B133" s="6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</row>
    <row r="134" spans="1:13">
      <c r="A134" s="5"/>
    </row>
    <row r="135" spans="1:13">
      <c r="A135" s="5"/>
    </row>
    <row r="136" spans="1:13">
      <c r="A136" s="5"/>
    </row>
    <row r="137" spans="1:13">
      <c r="A137" s="5"/>
      <c r="B137" s="6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</row>
    <row r="138" spans="1:13">
      <c r="A138" s="5"/>
      <c r="B138" s="6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</row>
    <row r="139" spans="1:13">
      <c r="A139" s="5"/>
      <c r="B139" s="6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</row>
    <row r="140" spans="1:13">
      <c r="A140" s="5"/>
    </row>
    <row r="141" spans="1:13">
      <c r="A141" s="5"/>
      <c r="B141" s="6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</row>
    <row r="142" spans="1:13">
      <c r="A142" s="5"/>
      <c r="B142" s="6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</row>
    <row r="143" spans="1:13">
      <c r="A143" s="5"/>
      <c r="B143" s="6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</row>
    <row r="144" spans="1:13">
      <c r="A144" s="5"/>
      <c r="B144" s="6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</row>
    <row r="145" spans="1:13">
      <c r="A145" s="5"/>
      <c r="B145" s="6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</row>
    <row r="146" spans="1:13">
      <c r="A146" s="5"/>
      <c r="B146" s="6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</row>
    <row r="147" spans="1:13">
      <c r="A147" s="5"/>
      <c r="B147" s="6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</row>
    <row r="148" spans="1:13">
      <c r="A148" s="5"/>
    </row>
    <row r="149" spans="1:13">
      <c r="A149" s="5"/>
      <c r="B149" s="6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</row>
    <row r="150" spans="1:13">
      <c r="A150" s="5"/>
      <c r="B150" s="6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</row>
    <row r="151" spans="1:13">
      <c r="A151" s="5"/>
      <c r="B151" s="6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</row>
    <row r="152" spans="1:13">
      <c r="A152" s="5"/>
      <c r="B152" s="6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</row>
    <row r="153" spans="1:13">
      <c r="A153" s="5"/>
    </row>
    <row r="155" spans="1:13">
      <c r="A155" s="5"/>
      <c r="B155" s="6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</row>
    <row r="156" spans="1:13">
      <c r="A156" s="5"/>
    </row>
    <row r="157" spans="1:13">
      <c r="A157" s="5"/>
      <c r="B157" s="6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</row>
    <row r="158" spans="1:13">
      <c r="A158" s="5"/>
    </row>
    <row r="159" spans="1:13">
      <c r="A159" s="5"/>
      <c r="B159" s="6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</row>
    <row r="160" spans="1:13">
      <c r="A160" s="5"/>
    </row>
    <row r="161" spans="1:13">
      <c r="A161" s="5"/>
      <c r="B161" s="6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</row>
    <row r="162" spans="1:13">
      <c r="A162" s="5"/>
    </row>
    <row r="163" spans="1:13">
      <c r="A163" s="5"/>
    </row>
    <row r="164" spans="1:13">
      <c r="A164" s="5"/>
      <c r="B164" s="6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</row>
    <row r="165" spans="1:13">
      <c r="A165" s="5"/>
      <c r="B165" s="6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</row>
    <row r="166" spans="1:13">
      <c r="A166" s="5"/>
      <c r="B166" s="6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</row>
    <row r="167" spans="1:13">
      <c r="A167" s="5"/>
      <c r="B167" s="6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</row>
    <row r="168" spans="1:13">
      <c r="A168" s="5"/>
    </row>
    <row r="169" spans="1:13">
      <c r="A169" s="5"/>
    </row>
    <row r="170" spans="1:13">
      <c r="A170" s="5"/>
      <c r="B170" s="6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</row>
    <row r="171" spans="1:13">
      <c r="A171" s="5"/>
    </row>
    <row r="172" spans="1:13">
      <c r="A172" s="5"/>
      <c r="B172" s="6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</row>
    <row r="173" spans="1:13">
      <c r="A173" s="5"/>
      <c r="B173" s="6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</row>
    <row r="174" spans="1:13">
      <c r="A174" s="5"/>
      <c r="B174" s="6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</row>
    <row r="175" spans="1:13">
      <c r="A175" s="5"/>
    </row>
    <row r="176" spans="1:13">
      <c r="A176" s="5"/>
    </row>
    <row r="178" spans="1:13">
      <c r="A178" s="5"/>
    </row>
    <row r="179" spans="1:13">
      <c r="A179" s="5"/>
    </row>
    <row r="180" spans="1:13">
      <c r="A180" s="5"/>
    </row>
    <row r="181" spans="1:13">
      <c r="A181" s="5"/>
      <c r="B181" s="6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</row>
    <row r="182" spans="1:13">
      <c r="A182" s="5"/>
    </row>
    <row r="183" spans="1:13">
      <c r="A183" s="5"/>
      <c r="B183" s="6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</row>
    <row r="184" spans="1:13">
      <c r="A184" s="5"/>
    </row>
    <row r="185" spans="1:13">
      <c r="A185" s="5"/>
      <c r="B185" s="6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</row>
    <row r="186" spans="1:13">
      <c r="A186" s="5"/>
      <c r="B186" s="6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</row>
    <row r="187" spans="1:13">
      <c r="A187" s="5"/>
    </row>
    <row r="188" spans="1:13">
      <c r="A188" s="5"/>
      <c r="B188" s="6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</row>
    <row r="189" spans="1:13">
      <c r="A189" s="5"/>
      <c r="B189" s="6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</row>
    <row r="190" spans="1:13">
      <c r="A190" s="5"/>
    </row>
    <row r="191" spans="1:13">
      <c r="A191" s="5"/>
    </row>
    <row r="193" spans="1:13">
      <c r="A193" s="5"/>
    </row>
    <row r="194" spans="1:13">
      <c r="A194" s="5"/>
      <c r="B194" s="6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</row>
    <row r="195" spans="1:13">
      <c r="A195" s="5"/>
    </row>
    <row r="196" spans="1:13">
      <c r="A196" s="5"/>
      <c r="B196" s="6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</row>
    <row r="197" spans="1:13">
      <c r="A197" s="5"/>
      <c r="B197" s="6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</row>
    <row r="198" spans="1:13">
      <c r="A198" s="5"/>
      <c r="B198" s="6"/>
      <c r="C198" s="5"/>
    </row>
    <row r="199" spans="1:13">
      <c r="A199" s="5"/>
    </row>
    <row r="200" spans="1:13">
      <c r="A200" s="5"/>
      <c r="B200" s="6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</row>
    <row r="201" spans="1:13">
      <c r="A201" s="5"/>
      <c r="B201" s="6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</row>
    <row r="202" spans="1:13">
      <c r="A202" s="5"/>
      <c r="B202" s="6"/>
      <c r="C202" s="5"/>
      <c r="D202" s="5"/>
      <c r="E202" s="5"/>
      <c r="F202" s="5"/>
      <c r="G202" s="5"/>
    </row>
    <row r="203" spans="1:13">
      <c r="A203" s="5"/>
      <c r="B203" s="6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</row>
    <row r="204" spans="1:13">
      <c r="A204" s="5"/>
      <c r="B204" s="6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</row>
    <row r="205" spans="1:13">
      <c r="A205" s="5"/>
    </row>
    <row r="206" spans="1:13">
      <c r="A206" s="5"/>
      <c r="B206" s="6"/>
      <c r="C206" s="5"/>
      <c r="D206" s="5"/>
    </row>
    <row r="207" spans="1:13">
      <c r="A207" s="5"/>
      <c r="B207" s="6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</row>
    <row r="208" spans="1:13">
      <c r="A208" s="5"/>
      <c r="B208" s="6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</row>
    <row r="209" spans="1:13">
      <c r="A209" s="5"/>
    </row>
    <row r="210" spans="1:13">
      <c r="A210" s="5"/>
      <c r="B210" s="6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</row>
    <row r="211" spans="1:13">
      <c r="A211" s="5"/>
      <c r="B211" s="6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</row>
    <row r="212" spans="1:13">
      <c r="A212" s="5"/>
    </row>
    <row r="213" spans="1:13">
      <c r="A213" s="5"/>
      <c r="B213" s="6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</row>
    <row r="214" spans="1:13">
      <c r="A214" s="5"/>
    </row>
    <row r="215" spans="1:13">
      <c r="A215" s="5"/>
    </row>
    <row r="216" spans="1:13">
      <c r="A216" s="5"/>
      <c r="B216" s="6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</row>
    <row r="217" spans="1:13">
      <c r="A217" s="5"/>
    </row>
    <row r="218" spans="1:13">
      <c r="A218" s="5"/>
      <c r="B218" s="6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</row>
    <row r="219" spans="1:13">
      <c r="A219" s="5"/>
      <c r="B219" s="6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</row>
    <row r="220" spans="1:13">
      <c r="A220" s="5"/>
      <c r="B220" s="6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</row>
    <row r="221" spans="1:13">
      <c r="A221" s="5"/>
    </row>
    <row r="222" spans="1:13">
      <c r="A222" s="5"/>
      <c r="B222" s="6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</row>
    <row r="223" spans="1:13">
      <c r="A223" s="5"/>
    </row>
    <row r="224" spans="1:13">
      <c r="A224" s="5"/>
      <c r="B224" s="6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</row>
    <row r="225" spans="1:13">
      <c r="A225" s="5"/>
      <c r="B225" s="6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</row>
    <row r="226" spans="1:13">
      <c r="A226" s="5"/>
    </row>
    <row r="227" spans="1:13">
      <c r="A227" s="5"/>
    </row>
    <row r="229" spans="1:13">
      <c r="A229" s="5"/>
    </row>
    <row r="230" spans="1:13">
      <c r="A230" s="5"/>
      <c r="B230" s="6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</row>
    <row r="231" spans="1:13">
      <c r="A231" s="5"/>
      <c r="B231" s="6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</row>
    <row r="232" spans="1:13">
      <c r="A232" s="5"/>
    </row>
    <row r="233" spans="1:13">
      <c r="A233" s="5"/>
      <c r="B233" s="6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</row>
    <row r="234" spans="1:13">
      <c r="A234" s="5"/>
    </row>
    <row r="235" spans="1:13">
      <c r="A235" s="5"/>
      <c r="B235" s="6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</row>
    <row r="236" spans="1:13">
      <c r="A236" s="5"/>
    </row>
    <row r="237" spans="1:13">
      <c r="A237" s="5"/>
      <c r="B237" s="6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</row>
    <row r="238" spans="1:13">
      <c r="A238" s="5"/>
      <c r="B238" s="6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</row>
    <row r="239" spans="1:13">
      <c r="A239" s="5"/>
      <c r="B239" s="6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</row>
    <row r="240" spans="1:13">
      <c r="A240" s="5"/>
      <c r="B240" s="6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</row>
    <row r="241" spans="1:13">
      <c r="A241" s="5"/>
    </row>
    <row r="243" spans="1:13">
      <c r="A243" s="5"/>
    </row>
    <row r="244" spans="1:13">
      <c r="A244" s="5"/>
      <c r="B244" s="6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</row>
    <row r="245" spans="1:13">
      <c r="A245" s="5"/>
      <c r="B245" s="6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</row>
    <row r="246" spans="1:13">
      <c r="A246" s="5"/>
    </row>
    <row r="248" spans="1:13">
      <c r="A248" s="5"/>
      <c r="B248" s="6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</row>
    <row r="249" spans="1:13">
      <c r="A249" s="5"/>
      <c r="B249" s="6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</row>
    <row r="250" spans="1:13">
      <c r="A250" s="5"/>
      <c r="B250" s="6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</row>
    <row r="251" spans="1:13">
      <c r="A251" s="5"/>
      <c r="B251" s="6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</row>
    <row r="252" spans="1:13">
      <c r="A252" s="5"/>
      <c r="B252" s="6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</row>
    <row r="253" spans="1:13">
      <c r="A253" s="5"/>
      <c r="B253" s="6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</row>
    <row r="254" spans="1:13">
      <c r="A254" s="5"/>
    </row>
    <row r="255" spans="1:13">
      <c r="A255" s="5"/>
      <c r="B255" s="6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</row>
    <row r="256" spans="1:13">
      <c r="A256" s="5"/>
      <c r="B256" s="6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</row>
    <row r="257" spans="1:13">
      <c r="A257" s="5"/>
    </row>
    <row r="258" spans="1:13">
      <c r="A258" s="5"/>
      <c r="B258" s="6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</row>
    <row r="259" spans="1:13">
      <c r="A259" s="5"/>
      <c r="B259" s="6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</row>
    <row r="260" spans="1:13">
      <c r="A260" s="5"/>
    </row>
    <row r="261" spans="1:13">
      <c r="A261" s="5"/>
      <c r="B261" s="6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</row>
    <row r="262" spans="1:13">
      <c r="A262" s="5"/>
      <c r="B262" s="6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</row>
    <row r="263" spans="1:13">
      <c r="A263" s="5"/>
      <c r="B263" s="6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</row>
    <row r="264" spans="1:13">
      <c r="A264" s="5"/>
      <c r="B264" s="6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</row>
    <row r="265" spans="1:13">
      <c r="A265" s="5"/>
      <c r="B265" s="6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</row>
    <row r="266" spans="1:13">
      <c r="A266" s="5"/>
      <c r="B266" s="6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</row>
    <row r="267" spans="1:13">
      <c r="A267" s="5"/>
      <c r="B267" s="6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</row>
    <row r="268" spans="1:13">
      <c r="A268" s="5"/>
      <c r="B268" s="6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</row>
    <row r="269" spans="1:13">
      <c r="A269" s="5"/>
      <c r="B269" s="6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</row>
    <row r="270" spans="1:13">
      <c r="A270" s="5"/>
      <c r="B270" s="6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</row>
    <row r="271" spans="1:13">
      <c r="A271" s="5"/>
    </row>
    <row r="272" spans="1:13">
      <c r="A272" s="5"/>
      <c r="B272" s="6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</row>
    <row r="273" spans="1:13">
      <c r="A273" s="5"/>
      <c r="B273" s="6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</row>
    <row r="274" spans="1:13">
      <c r="A274" s="5"/>
      <c r="B274" s="6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</row>
    <row r="275" spans="1:13">
      <c r="A275" s="5"/>
      <c r="B275" s="6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</row>
    <row r="276" spans="1:13">
      <c r="A276" s="5"/>
      <c r="B276" s="6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</row>
    <row r="277" spans="1:13">
      <c r="A277" s="5"/>
    </row>
    <row r="278" spans="1:13">
      <c r="A278" s="5"/>
      <c r="B278" s="6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</row>
    <row r="279" spans="1:13">
      <c r="A279" s="5"/>
    </row>
    <row r="281" spans="1:13">
      <c r="A281" s="5"/>
    </row>
    <row r="282" spans="1:13">
      <c r="A282" s="5"/>
      <c r="B282" s="6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</row>
    <row r="283" spans="1:13">
      <c r="A283" s="5"/>
      <c r="B283" s="6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</row>
    <row r="284" spans="1:13">
      <c r="A284" s="5"/>
      <c r="B284" s="6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</row>
    <row r="285" spans="1:13">
      <c r="A285" s="5"/>
      <c r="B285" s="6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</row>
    <row r="286" spans="1:13">
      <c r="A286" s="5"/>
    </row>
    <row r="287" spans="1:13">
      <c r="A287" s="5"/>
      <c r="B287" s="6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</row>
    <row r="288" spans="1:13">
      <c r="A288" s="5"/>
      <c r="B288" s="6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</row>
    <row r="289" spans="1:13">
      <c r="A289" s="5"/>
    </row>
    <row r="290" spans="1:13">
      <c r="A290" s="5"/>
      <c r="B290" s="6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</row>
    <row r="291" spans="1:13">
      <c r="A291" s="5"/>
    </row>
    <row r="292" spans="1:13">
      <c r="A292" s="5"/>
      <c r="B292" s="6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</row>
    <row r="293" spans="1:13">
      <c r="A293" s="5"/>
      <c r="B293" s="6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</row>
    <row r="294" spans="1:13">
      <c r="A294" s="5"/>
    </row>
    <row r="295" spans="1:13">
      <c r="A295" s="5"/>
      <c r="B295" s="6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</row>
    <row r="296" spans="1:13">
      <c r="A296" s="5"/>
    </row>
    <row r="297" spans="1:13">
      <c r="A297" s="5"/>
      <c r="B297" s="6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</row>
    <row r="298" spans="1:13">
      <c r="A298" s="5"/>
    </row>
    <row r="299" spans="1:13">
      <c r="A299" s="5"/>
      <c r="B299" s="6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</row>
    <row r="300" spans="1:13">
      <c r="A300" s="5"/>
      <c r="B300" s="6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</row>
    <row r="301" spans="1:13">
      <c r="A301" s="5"/>
    </row>
    <row r="303" spans="1:13">
      <c r="A303" s="5"/>
      <c r="B303" s="6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</row>
    <row r="304" spans="1:13">
      <c r="A304" s="5"/>
    </row>
    <row r="305" spans="1:13">
      <c r="A305" s="5"/>
    </row>
    <row r="306" spans="1:13">
      <c r="A306" s="5"/>
      <c r="B306" s="6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</row>
    <row r="307" spans="1:13">
      <c r="A307" s="5"/>
      <c r="B307" s="6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</row>
    <row r="308" spans="1:13">
      <c r="A308" s="5"/>
      <c r="B308" s="6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</row>
    <row r="309" spans="1:13">
      <c r="A309" s="5"/>
      <c r="B309" s="6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</row>
    <row r="310" spans="1:13">
      <c r="A310" s="5"/>
      <c r="B310" s="6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</row>
    <row r="311" spans="1:13">
      <c r="A311" s="5"/>
      <c r="B311" s="6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</row>
    <row r="312" spans="1:13">
      <c r="A312" s="5"/>
      <c r="B312" s="6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</row>
    <row r="313" spans="1:13">
      <c r="A313" s="5"/>
      <c r="B313" s="6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</row>
    <row r="314" spans="1:13">
      <c r="A314" s="5"/>
      <c r="B314" s="6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</row>
    <row r="315" spans="1:13">
      <c r="A315" s="5"/>
    </row>
    <row r="316" spans="1:13">
      <c r="A316" s="5"/>
      <c r="B316" s="6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</row>
    <row r="317" spans="1:13">
      <c r="A317" s="5"/>
      <c r="B317" s="6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</row>
    <row r="318" spans="1:13">
      <c r="A318" s="5"/>
      <c r="B318" s="6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</row>
    <row r="319" spans="1:13">
      <c r="A319" s="5"/>
    </row>
    <row r="322" spans="1:18">
      <c r="A322" s="5"/>
      <c r="B322" s="6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</row>
    <row r="323" spans="1:18">
      <c r="A323" s="5"/>
    </row>
    <row r="324" spans="1:18">
      <c r="A324" s="5"/>
      <c r="B324" s="6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</row>
    <row r="325" spans="1:18">
      <c r="A325" s="5"/>
      <c r="B325" s="6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</row>
    <row r="326" spans="1:18">
      <c r="A326" s="5"/>
    </row>
    <row r="327" spans="1:18" s="1" customFormat="1">
      <c r="A327" s="5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</row>
    <row r="329" spans="1:18" s="1" customFormat="1">
      <c r="A329" s="5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</row>
  </sheetData>
  <pageMargins left="0.75" right="0.75" top="0.5" bottom="0.5" header="0.5" footer="0.5"/>
  <pageSetup scale="4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Z295"/>
  <sheetViews>
    <sheetView view="pageBreakPreview" zoomScale="60" zoomScaleNormal="85" workbookViewId="0">
      <pane xSplit="1" ySplit="8" topLeftCell="B9" activePane="bottomRight" state="frozen"/>
      <selection activeCell="N19" sqref="N19"/>
      <selection pane="topRight" activeCell="N19" sqref="N19"/>
      <selection pane="bottomLeft" activeCell="N19" sqref="N19"/>
      <selection pane="bottomRight" activeCell="B9" sqref="B9"/>
    </sheetView>
  </sheetViews>
  <sheetFormatPr defaultRowHeight="12.75"/>
  <cols>
    <col min="1" max="1" width="56.7109375" bestFit="1" customWidth="1"/>
    <col min="2" max="2" width="13.42578125" style="1" bestFit="1" customWidth="1"/>
    <col min="3" max="13" width="11.42578125" bestFit="1" customWidth="1"/>
    <col min="14" max="14" width="5.7109375" customWidth="1"/>
    <col min="15" max="15" width="15.42578125" bestFit="1" customWidth="1"/>
    <col min="16" max="26" width="8.7109375" bestFit="1" customWidth="1"/>
    <col min="27" max="27" width="5.42578125" customWidth="1"/>
  </cols>
  <sheetData>
    <row r="1" spans="1:26">
      <c r="A1" s="5" t="s">
        <v>0</v>
      </c>
    </row>
    <row r="2" spans="1:26">
      <c r="A2" s="5" t="s">
        <v>1</v>
      </c>
    </row>
    <row r="3" spans="1:26">
      <c r="A3" s="5" t="s">
        <v>2</v>
      </c>
    </row>
    <row r="4" spans="1:26">
      <c r="A4" s="5" t="s">
        <v>3</v>
      </c>
    </row>
    <row r="5" spans="1:26">
      <c r="A5" s="5" t="s">
        <v>41</v>
      </c>
    </row>
    <row r="7" spans="1:26">
      <c r="B7" s="7" t="s">
        <v>814</v>
      </c>
      <c r="C7" s="7" t="s">
        <v>814</v>
      </c>
      <c r="D7" s="7" t="s">
        <v>814</v>
      </c>
      <c r="E7" s="7" t="s">
        <v>814</v>
      </c>
      <c r="F7" s="7" t="s">
        <v>814</v>
      </c>
      <c r="G7" s="7" t="s">
        <v>814</v>
      </c>
      <c r="H7" s="7" t="s">
        <v>814</v>
      </c>
      <c r="I7" s="7" t="s">
        <v>814</v>
      </c>
      <c r="J7" s="7" t="s">
        <v>814</v>
      </c>
      <c r="K7" s="7" t="s">
        <v>814</v>
      </c>
      <c r="L7" s="7" t="s">
        <v>814</v>
      </c>
      <c r="M7" s="7" t="s">
        <v>814</v>
      </c>
    </row>
    <row r="8" spans="1:26">
      <c r="B8" s="7" t="s">
        <v>8</v>
      </c>
      <c r="C8" s="7" t="s">
        <v>9</v>
      </c>
      <c r="D8" s="7" t="s">
        <v>10</v>
      </c>
      <c r="E8" s="7" t="s">
        <v>11</v>
      </c>
      <c r="F8" s="7" t="s">
        <v>12</v>
      </c>
      <c r="G8" s="7" t="s">
        <v>13</v>
      </c>
      <c r="H8" s="7" t="s">
        <v>14</v>
      </c>
      <c r="I8" s="7" t="s">
        <v>15</v>
      </c>
      <c r="J8" s="7" t="s">
        <v>16</v>
      </c>
      <c r="K8" s="7" t="s">
        <v>5</v>
      </c>
      <c r="L8" s="7" t="s">
        <v>6</v>
      </c>
      <c r="M8" s="7" t="s">
        <v>7</v>
      </c>
      <c r="O8" s="53" t="s">
        <v>679</v>
      </c>
    </row>
    <row r="10" spans="1:26">
      <c r="A10" s="5" t="s">
        <v>469</v>
      </c>
      <c r="B10" s="21">
        <f>'[24]Div 91 budget'!B10</f>
        <v>219525.4112</v>
      </c>
      <c r="C10" s="21">
        <f>'[24]Div 91 budget'!C10</f>
        <v>209582.92819999997</v>
      </c>
      <c r="D10" s="21">
        <f>'[24]Div 91 budget'!D10</f>
        <v>229467.93420000002</v>
      </c>
      <c r="E10" s="21">
        <f>'[24]Div 91 budget'!E10</f>
        <v>209582.92819999997</v>
      </c>
      <c r="F10" s="21">
        <f>'[24]Div 91 budget'!F10</f>
        <v>209582.92819999997</v>
      </c>
      <c r="G10" s="21">
        <f>'[24]Div 91 budget'!G10</f>
        <v>229467.93420000002</v>
      </c>
      <c r="H10" s="21">
        <f>'[24]Div 91 budget'!H10</f>
        <v>209582.92819999997</v>
      </c>
      <c r="I10" s="21">
        <f>'[24]Div 91 budget'!I10</f>
        <v>219525.4112</v>
      </c>
      <c r="J10" s="21">
        <f>'[24]Div 91 budget'!J10</f>
        <v>219525.4112</v>
      </c>
      <c r="K10" s="21">
        <f>'[24]Div 91 budget'!K10</f>
        <v>209582.92819999997</v>
      </c>
      <c r="L10" s="21">
        <f>'[24]Div 91 budget'!L10</f>
        <v>229467.93420000002</v>
      </c>
      <c r="M10" s="21">
        <f>'[24]Div 91 budget'!M10</f>
        <v>219525.4112</v>
      </c>
      <c r="N10" s="22"/>
      <c r="O10" s="22"/>
      <c r="P10" s="22"/>
      <c r="Q10" s="22"/>
      <c r="R10" s="22"/>
    </row>
    <row r="11" spans="1:26">
      <c r="A11" s="5" t="s">
        <v>470</v>
      </c>
      <c r="B11" s="21">
        <f>'[24]Div 91 budget'!B11</f>
        <v>259053.1636</v>
      </c>
      <c r="C11" s="21">
        <f>'[24]Div 91 budget'!C11</f>
        <v>247355.27939999997</v>
      </c>
      <c r="D11" s="21">
        <f>'[24]Div 91 budget'!D11</f>
        <v>270751.09039999999</v>
      </c>
      <c r="E11" s="21">
        <f>'[24]Div 91 budget'!E11</f>
        <v>247355.27939999997</v>
      </c>
      <c r="F11" s="21">
        <f>'[24]Div 91 budget'!F11</f>
        <v>247355.27939999997</v>
      </c>
      <c r="G11" s="21">
        <f>'[24]Div 91 budget'!G11</f>
        <v>270751.09039999999</v>
      </c>
      <c r="H11" s="21">
        <f>'[24]Div 91 budget'!H11</f>
        <v>247355.27939999997</v>
      </c>
      <c r="I11" s="21">
        <f>'[24]Div 91 budget'!I11</f>
        <v>259053.1636</v>
      </c>
      <c r="J11" s="21">
        <f>'[24]Div 91 budget'!J11</f>
        <v>259053.1636</v>
      </c>
      <c r="K11" s="21">
        <f>'[24]Div 91 budget'!K11</f>
        <v>247355.27939999997</v>
      </c>
      <c r="L11" s="21">
        <f>'[24]Div 91 budget'!L11</f>
        <v>270751.09039999999</v>
      </c>
      <c r="M11" s="21">
        <f>'[24]Div 91 budget'!M11</f>
        <v>259053.1636</v>
      </c>
      <c r="N11" s="22"/>
      <c r="O11" s="22"/>
      <c r="P11" s="22"/>
      <c r="Q11" s="22"/>
      <c r="R11" s="22"/>
    </row>
    <row r="12" spans="1:26">
      <c r="A12" s="5" t="s">
        <v>471</v>
      </c>
      <c r="B12" s="21">
        <f>'[24]Div 91 budget'!B12</f>
        <v>-259053.1636</v>
      </c>
      <c r="C12" s="21">
        <f>'[24]Div 91 budget'!C12</f>
        <v>-247355.27939999997</v>
      </c>
      <c r="D12" s="21">
        <f>'[24]Div 91 budget'!D12</f>
        <v>-270751.09039999999</v>
      </c>
      <c r="E12" s="21">
        <f>'[24]Div 91 budget'!E12</f>
        <v>-247355.27939999997</v>
      </c>
      <c r="F12" s="21">
        <f>'[24]Div 91 budget'!F12</f>
        <v>-247355.27939999997</v>
      </c>
      <c r="G12" s="21">
        <f>'[24]Div 91 budget'!G12</f>
        <v>-270751.09039999999</v>
      </c>
      <c r="H12" s="21">
        <f>'[24]Div 91 budget'!H12</f>
        <v>-247355.27939999997</v>
      </c>
      <c r="I12" s="21">
        <f>'[24]Div 91 budget'!I12</f>
        <v>-259053.1636</v>
      </c>
      <c r="J12" s="21">
        <f>'[24]Div 91 budget'!J12</f>
        <v>-259053.1636</v>
      </c>
      <c r="K12" s="21">
        <f>'[24]Div 91 budget'!K12</f>
        <v>-247355.27939999997</v>
      </c>
      <c r="L12" s="21">
        <f>'[24]Div 91 budget'!L12</f>
        <v>-270751.09039999999</v>
      </c>
      <c r="M12" s="21">
        <f>'[24]Div 91 budget'!M12</f>
        <v>-259053.1636</v>
      </c>
      <c r="N12" s="22"/>
      <c r="O12" s="22"/>
      <c r="P12" s="22"/>
      <c r="Q12" s="22"/>
      <c r="R12" s="22"/>
    </row>
    <row r="13" spans="1:26">
      <c r="A13" s="9" t="s">
        <v>22</v>
      </c>
      <c r="B13" s="21">
        <f>'[24]Div 91 budget'!B13</f>
        <v>219525.4112</v>
      </c>
      <c r="C13" s="21">
        <f>'[24]Div 91 budget'!C13</f>
        <v>209582.92819999999</v>
      </c>
      <c r="D13" s="21">
        <f>'[24]Div 91 budget'!D13</f>
        <v>229467.93420000002</v>
      </c>
      <c r="E13" s="21">
        <f>'[24]Div 91 budget'!E13</f>
        <v>209582.92819999999</v>
      </c>
      <c r="F13" s="21">
        <f>'[24]Div 91 budget'!F13</f>
        <v>209582.92819999999</v>
      </c>
      <c r="G13" s="21">
        <f>'[24]Div 91 budget'!G13</f>
        <v>229467.93420000002</v>
      </c>
      <c r="H13" s="21">
        <f>'[24]Div 91 budget'!H13</f>
        <v>209582.92819999999</v>
      </c>
      <c r="I13" s="21">
        <f>'[24]Div 91 budget'!I13</f>
        <v>219525.4112</v>
      </c>
      <c r="J13" s="21">
        <f>'[24]Div 91 budget'!J13</f>
        <v>219525.4112</v>
      </c>
      <c r="K13" s="21">
        <f>'[24]Div 91 budget'!K13</f>
        <v>209582.92819999999</v>
      </c>
      <c r="L13" s="21">
        <f>'[24]Div 91 budget'!L13</f>
        <v>229467.93420000002</v>
      </c>
      <c r="M13" s="21">
        <f>'[24]Div 91 budget'!M13</f>
        <v>219525.4112</v>
      </c>
      <c r="N13" s="22"/>
      <c r="O13" s="22">
        <f t="shared" ref="O13:Z13" si="0">B13-SUM(B10:B12)</f>
        <v>0</v>
      </c>
      <c r="P13" s="22">
        <f t="shared" si="0"/>
        <v>0</v>
      </c>
      <c r="Q13" s="22">
        <f t="shared" si="0"/>
        <v>0</v>
      </c>
      <c r="R13" s="22">
        <f t="shared" si="0"/>
        <v>0</v>
      </c>
      <c r="S13" s="22">
        <f t="shared" si="0"/>
        <v>0</v>
      </c>
      <c r="T13" s="22">
        <f t="shared" si="0"/>
        <v>0</v>
      </c>
      <c r="U13" s="22">
        <f t="shared" si="0"/>
        <v>0</v>
      </c>
      <c r="V13" s="22">
        <f t="shared" si="0"/>
        <v>0</v>
      </c>
      <c r="W13" s="22">
        <f t="shared" si="0"/>
        <v>0</v>
      </c>
      <c r="X13" s="22">
        <f t="shared" si="0"/>
        <v>0</v>
      </c>
      <c r="Y13" s="22">
        <f t="shared" si="0"/>
        <v>0</v>
      </c>
      <c r="Z13" s="22">
        <f t="shared" si="0"/>
        <v>0</v>
      </c>
    </row>
    <row r="14" spans="1:26">
      <c r="A14" s="5"/>
      <c r="B14" s="21">
        <f>'[24]Div 91 budget'!B14</f>
        <v>0</v>
      </c>
      <c r="C14" s="21">
        <f>'[24]Div 91 budget'!C14</f>
        <v>0</v>
      </c>
      <c r="D14" s="21">
        <f>'[24]Div 91 budget'!D14</f>
        <v>0</v>
      </c>
      <c r="E14" s="21">
        <f>'[24]Div 91 budget'!E14</f>
        <v>0</v>
      </c>
      <c r="F14" s="21">
        <f>'[24]Div 91 budget'!F14</f>
        <v>0</v>
      </c>
      <c r="G14" s="21">
        <f>'[24]Div 91 budget'!G14</f>
        <v>0</v>
      </c>
      <c r="H14" s="21">
        <f>'[24]Div 91 budget'!H14</f>
        <v>0</v>
      </c>
      <c r="I14" s="21">
        <f>'[24]Div 91 budget'!I14</f>
        <v>0</v>
      </c>
      <c r="J14" s="21">
        <f>'[24]Div 91 budget'!J14</f>
        <v>0</v>
      </c>
      <c r="K14" s="21">
        <f>'[24]Div 91 budget'!K14</f>
        <v>0</v>
      </c>
      <c r="L14" s="21">
        <f>'[24]Div 91 budget'!L14</f>
        <v>0</v>
      </c>
      <c r="M14" s="21">
        <f>'[24]Div 91 budget'!M14</f>
        <v>0</v>
      </c>
      <c r="N14" s="22"/>
      <c r="O14" s="22"/>
      <c r="P14" s="22"/>
      <c r="Q14" s="22"/>
      <c r="R14" s="22"/>
    </row>
    <row r="15" spans="1:26">
      <c r="A15" s="5" t="s">
        <v>474</v>
      </c>
      <c r="B15" s="21">
        <f>'[24]Div 91 budget'!B15</f>
        <v>18931.216499999999</v>
      </c>
      <c r="C15" s="21">
        <f>'[24]Div 91 budget'!C15</f>
        <v>18073.8694</v>
      </c>
      <c r="D15" s="21">
        <f>'[24]Div 91 budget'!D15</f>
        <v>19788.566699999999</v>
      </c>
      <c r="E15" s="21">
        <f>'[24]Div 91 budget'!E15</f>
        <v>18073.8694</v>
      </c>
      <c r="F15" s="21">
        <f>'[24]Div 91 budget'!F15</f>
        <v>18073.8694</v>
      </c>
      <c r="G15" s="21">
        <f>'[24]Div 91 budget'!G15</f>
        <v>19788.566699999999</v>
      </c>
      <c r="H15" s="21">
        <f>'[24]Div 91 budget'!H15</f>
        <v>18073.8694</v>
      </c>
      <c r="I15" s="21">
        <f>'[24]Div 91 budget'!I15</f>
        <v>18931.216499999999</v>
      </c>
      <c r="J15" s="21">
        <f>'[24]Div 91 budget'!J15</f>
        <v>18931.216499999999</v>
      </c>
      <c r="K15" s="21">
        <f>'[24]Div 91 budget'!K15</f>
        <v>18073.8694</v>
      </c>
      <c r="L15" s="21">
        <f>'[24]Div 91 budget'!L15</f>
        <v>19788.566699999999</v>
      </c>
      <c r="M15" s="21">
        <f>'[24]Div 91 budget'!M15</f>
        <v>18931.216499999999</v>
      </c>
      <c r="N15" s="22"/>
      <c r="O15" s="22"/>
      <c r="P15" s="22"/>
      <c r="Q15" s="22"/>
      <c r="R15" s="22"/>
    </row>
    <row r="16" spans="1:26">
      <c r="A16" s="5" t="s">
        <v>476</v>
      </c>
      <c r="B16" s="21">
        <f>'[24]Div 91 budget'!B16</f>
        <v>11376.6677</v>
      </c>
      <c r="C16" s="21">
        <f>'[24]Div 91 budget'!C16</f>
        <v>10861.473900000001</v>
      </c>
      <c r="D16" s="21">
        <f>'[24]Div 91 budget'!D16</f>
        <v>11891.863600000001</v>
      </c>
      <c r="E16" s="21">
        <f>'[24]Div 91 budget'!E16</f>
        <v>10861.473900000001</v>
      </c>
      <c r="F16" s="21">
        <f>'[24]Div 91 budget'!F16</f>
        <v>10861.473900000001</v>
      </c>
      <c r="G16" s="21">
        <f>'[24]Div 91 budget'!G16</f>
        <v>11891.863600000001</v>
      </c>
      <c r="H16" s="21">
        <f>'[24]Div 91 budget'!H16</f>
        <v>10861.473900000001</v>
      </c>
      <c r="I16" s="21">
        <f>'[24]Div 91 budget'!I16</f>
        <v>11376.6677</v>
      </c>
      <c r="J16" s="21">
        <f>'[24]Div 91 budget'!J16</f>
        <v>11376.6677</v>
      </c>
      <c r="K16" s="21">
        <f>'[24]Div 91 budget'!K16</f>
        <v>10861.473900000001</v>
      </c>
      <c r="L16" s="21">
        <f>'[24]Div 91 budget'!L16</f>
        <v>11891.863600000001</v>
      </c>
      <c r="M16" s="21">
        <f>'[24]Div 91 budget'!M16</f>
        <v>11376.6677</v>
      </c>
      <c r="N16" s="22"/>
      <c r="O16" s="22"/>
      <c r="P16" s="22"/>
      <c r="Q16" s="22"/>
      <c r="R16" s="22"/>
    </row>
    <row r="17" spans="1:26">
      <c r="A17" s="5" t="s">
        <v>480</v>
      </c>
      <c r="B17" s="21">
        <f>'[24]Div 91 budget'!B17</f>
        <v>56992</v>
      </c>
      <c r="C17" s="21">
        <f>'[24]Div 91 budget'!C17</f>
        <v>56992</v>
      </c>
      <c r="D17" s="21">
        <f>'[24]Div 91 budget'!D17</f>
        <v>56992</v>
      </c>
      <c r="E17" s="21">
        <f>'[24]Div 91 budget'!E17</f>
        <v>56992</v>
      </c>
      <c r="F17" s="21">
        <f>'[24]Div 91 budget'!F17</f>
        <v>56992</v>
      </c>
      <c r="G17" s="21">
        <f>'[24]Div 91 budget'!G17</f>
        <v>56992</v>
      </c>
      <c r="H17" s="21">
        <f>'[24]Div 91 budget'!H17</f>
        <v>56992</v>
      </c>
      <c r="I17" s="21">
        <f>'[24]Div 91 budget'!I17</f>
        <v>56992</v>
      </c>
      <c r="J17" s="21">
        <f>'[24]Div 91 budget'!J17</f>
        <v>56992</v>
      </c>
      <c r="K17" s="21">
        <f>'[24]Div 91 budget'!K17</f>
        <v>56992</v>
      </c>
      <c r="L17" s="21">
        <f>'[24]Div 91 budget'!L17</f>
        <v>56992</v>
      </c>
      <c r="M17" s="21">
        <f>'[24]Div 91 budget'!M17</f>
        <v>56988</v>
      </c>
      <c r="N17" s="22"/>
      <c r="O17" s="22"/>
      <c r="P17" s="22"/>
      <c r="Q17" s="22"/>
      <c r="R17" s="22"/>
    </row>
    <row r="18" spans="1:26">
      <c r="A18" s="5" t="s">
        <v>481</v>
      </c>
      <c r="B18" s="21">
        <f>'[24]Div 91 budget'!B18</f>
        <v>40607.825499999999</v>
      </c>
      <c r="C18" s="21">
        <f>'[24]Div 91 budget'!C18</f>
        <v>38768.709699999999</v>
      </c>
      <c r="D18" s="21">
        <f>'[24]Div 91 budget'!D18</f>
        <v>42446.948400000001</v>
      </c>
      <c r="E18" s="21">
        <f>'[24]Div 91 budget'!E18</f>
        <v>38768.709699999999</v>
      </c>
      <c r="F18" s="21">
        <f>'[24]Div 91 budget'!F18</f>
        <v>38768.709699999999</v>
      </c>
      <c r="G18" s="21">
        <f>'[24]Div 91 budget'!G18</f>
        <v>42446.948400000001</v>
      </c>
      <c r="H18" s="21">
        <f>'[24]Div 91 budget'!H18</f>
        <v>38768.709699999999</v>
      </c>
      <c r="I18" s="21">
        <f>'[24]Div 91 budget'!I18</f>
        <v>40607.825499999999</v>
      </c>
      <c r="J18" s="21">
        <f>'[24]Div 91 budget'!J18</f>
        <v>40607.825499999999</v>
      </c>
      <c r="K18" s="21">
        <f>'[24]Div 91 budget'!K18</f>
        <v>38768.709699999999</v>
      </c>
      <c r="L18" s="21">
        <f>'[24]Div 91 budget'!L18</f>
        <v>42446.948400000001</v>
      </c>
      <c r="M18" s="21">
        <f>'[24]Div 91 budget'!M18</f>
        <v>40607.825499999999</v>
      </c>
      <c r="N18" s="22"/>
      <c r="O18" s="22"/>
      <c r="P18" s="22"/>
      <c r="Q18" s="22"/>
      <c r="R18" s="22"/>
    </row>
    <row r="19" spans="1:26">
      <c r="A19" s="5" t="s">
        <v>482</v>
      </c>
      <c r="B19" s="21">
        <f>'[24]Div 91 budget'!B19</f>
        <v>8928.5126999999993</v>
      </c>
      <c r="C19" s="21">
        <f>'[24]Div 91 budget'!C19</f>
        <v>8524.1602999999996</v>
      </c>
      <c r="D19" s="21">
        <f>'[24]Div 91 budget'!D19</f>
        <v>9332.8670000000002</v>
      </c>
      <c r="E19" s="21">
        <f>'[24]Div 91 budget'!E19</f>
        <v>8524.1602999999996</v>
      </c>
      <c r="F19" s="21">
        <f>'[24]Div 91 budget'!F19</f>
        <v>8524.1602999999996</v>
      </c>
      <c r="G19" s="21">
        <f>'[24]Div 91 budget'!G19</f>
        <v>9332.8670000000002</v>
      </c>
      <c r="H19" s="21">
        <f>'[24]Div 91 budget'!H19</f>
        <v>8524.1602999999996</v>
      </c>
      <c r="I19" s="21">
        <f>'[24]Div 91 budget'!I19</f>
        <v>8928.5126999999993</v>
      </c>
      <c r="J19" s="21">
        <f>'[24]Div 91 budget'!J19</f>
        <v>8928.5126999999993</v>
      </c>
      <c r="K19" s="21">
        <f>'[24]Div 91 budget'!K19</f>
        <v>8524.1602999999996</v>
      </c>
      <c r="L19" s="21">
        <f>'[24]Div 91 budget'!L19</f>
        <v>9332.8670000000002</v>
      </c>
      <c r="M19" s="21">
        <f>'[24]Div 91 budget'!M19</f>
        <v>8928.5126999999993</v>
      </c>
      <c r="N19" s="22"/>
      <c r="O19" s="22"/>
      <c r="P19" s="22"/>
      <c r="Q19" s="22"/>
      <c r="R19" s="22"/>
    </row>
    <row r="20" spans="1:26">
      <c r="A20" s="5" t="s">
        <v>486</v>
      </c>
      <c r="B20" s="21">
        <f>'[24]Div 91 budget'!B20</f>
        <v>246.8287</v>
      </c>
      <c r="C20" s="21">
        <f>'[24]Div 91 budget'!C20</f>
        <v>235.6525</v>
      </c>
      <c r="D20" s="21">
        <f>'[24]Div 91 budget'!D20</f>
        <v>258.00540000000001</v>
      </c>
      <c r="E20" s="21">
        <f>'[24]Div 91 budget'!E20</f>
        <v>235.6525</v>
      </c>
      <c r="F20" s="21">
        <f>'[24]Div 91 budget'!F20</f>
        <v>235.6525</v>
      </c>
      <c r="G20" s="21">
        <f>'[24]Div 91 budget'!G20</f>
        <v>258.00540000000001</v>
      </c>
      <c r="H20" s="21">
        <f>'[24]Div 91 budget'!H20</f>
        <v>235.6525</v>
      </c>
      <c r="I20" s="21">
        <f>'[24]Div 91 budget'!I20</f>
        <v>246.8287</v>
      </c>
      <c r="J20" s="21">
        <f>'[24]Div 91 budget'!J20</f>
        <v>246.8287</v>
      </c>
      <c r="K20" s="21">
        <f>'[24]Div 91 budget'!K20</f>
        <v>235.6525</v>
      </c>
      <c r="L20" s="21">
        <f>'[24]Div 91 budget'!L20</f>
        <v>258.00540000000001</v>
      </c>
      <c r="M20" s="21">
        <f>'[24]Div 91 budget'!M20</f>
        <v>246.8287</v>
      </c>
      <c r="N20" s="22"/>
      <c r="O20" s="22"/>
      <c r="P20" s="22"/>
      <c r="Q20" s="22"/>
      <c r="R20" s="22"/>
    </row>
    <row r="21" spans="1:26">
      <c r="A21" s="5" t="s">
        <v>488</v>
      </c>
      <c r="B21" s="21">
        <f>'[24]Div 91 budget'!B21</f>
        <v>1003.7177</v>
      </c>
      <c r="C21" s="21">
        <f>'[24]Div 91 budget'!C21</f>
        <v>958.23969999999997</v>
      </c>
      <c r="D21" s="21">
        <f>'[24]Div 91 budget'!D21</f>
        <v>1049.1958999999999</v>
      </c>
      <c r="E21" s="21">
        <f>'[24]Div 91 budget'!E21</f>
        <v>958.23969999999997</v>
      </c>
      <c r="F21" s="21">
        <f>'[24]Div 91 budget'!F21</f>
        <v>958.23969999999997</v>
      </c>
      <c r="G21" s="21">
        <f>'[24]Div 91 budget'!G21</f>
        <v>1049.1958999999999</v>
      </c>
      <c r="H21" s="21">
        <f>'[24]Div 91 budget'!H21</f>
        <v>958.23969999999997</v>
      </c>
      <c r="I21" s="21">
        <f>'[24]Div 91 budget'!I21</f>
        <v>1003.7177</v>
      </c>
      <c r="J21" s="21">
        <f>'[24]Div 91 budget'!J21</f>
        <v>1003.7177</v>
      </c>
      <c r="K21" s="21">
        <f>'[24]Div 91 budget'!K21</f>
        <v>958.23969999999997</v>
      </c>
      <c r="L21" s="21">
        <f>'[24]Div 91 budget'!L21</f>
        <v>1049.1958999999999</v>
      </c>
      <c r="M21" s="21">
        <f>'[24]Div 91 budget'!M21</f>
        <v>1003.7177</v>
      </c>
      <c r="N21" s="22"/>
      <c r="O21" s="22"/>
      <c r="P21" s="22"/>
      <c r="Q21" s="22"/>
      <c r="R21" s="22"/>
    </row>
    <row r="22" spans="1:26">
      <c r="A22" s="5" t="s">
        <v>490</v>
      </c>
      <c r="B22" s="21">
        <f>'[24]Div 91 budget'!B22</f>
        <v>1164.3626999999999</v>
      </c>
      <c r="C22" s="21">
        <f>'[24]Div 91 budget'!C22</f>
        <v>1111.6279999999999</v>
      </c>
      <c r="D22" s="21">
        <f>'[24]Div 91 budget'!D22</f>
        <v>1217.0977</v>
      </c>
      <c r="E22" s="21">
        <f>'[24]Div 91 budget'!E22</f>
        <v>1111.6279999999999</v>
      </c>
      <c r="F22" s="21">
        <f>'[24]Div 91 budget'!F22</f>
        <v>1111.6279999999999</v>
      </c>
      <c r="G22" s="21">
        <f>'[24]Div 91 budget'!G22</f>
        <v>1217.0977</v>
      </c>
      <c r="H22" s="21">
        <f>'[24]Div 91 budget'!H22</f>
        <v>1111.6279999999999</v>
      </c>
      <c r="I22" s="21">
        <f>'[24]Div 91 budget'!I22</f>
        <v>1164.3626999999999</v>
      </c>
      <c r="J22" s="21">
        <f>'[24]Div 91 budget'!J22</f>
        <v>1164.3626999999999</v>
      </c>
      <c r="K22" s="21">
        <f>'[24]Div 91 budget'!K22</f>
        <v>1111.6279999999999</v>
      </c>
      <c r="L22" s="21">
        <f>'[24]Div 91 budget'!L22</f>
        <v>1217.0977</v>
      </c>
      <c r="M22" s="21">
        <f>'[24]Div 91 budget'!M22</f>
        <v>1164.3626999999999</v>
      </c>
      <c r="N22" s="22"/>
      <c r="O22" s="22"/>
      <c r="P22" s="22"/>
      <c r="Q22" s="22"/>
      <c r="R22" s="22"/>
    </row>
    <row r="23" spans="1:26">
      <c r="A23" s="5" t="s">
        <v>492</v>
      </c>
      <c r="B23" s="21">
        <f>'[24]Div 91 budget'!B23</f>
        <v>1675.7677000000001</v>
      </c>
      <c r="C23" s="21">
        <f>'[24]Div 91 budget'!C23</f>
        <v>1599.8708999999999</v>
      </c>
      <c r="D23" s="21">
        <f>'[24]Div 91 budget'!D23</f>
        <v>1751.6647</v>
      </c>
      <c r="E23" s="21">
        <f>'[24]Div 91 budget'!E23</f>
        <v>1599.8708999999999</v>
      </c>
      <c r="F23" s="21">
        <f>'[24]Div 91 budget'!F23</f>
        <v>1599.8708999999999</v>
      </c>
      <c r="G23" s="21">
        <f>'[24]Div 91 budget'!G23</f>
        <v>1751.6647</v>
      </c>
      <c r="H23" s="21">
        <f>'[24]Div 91 budget'!H23</f>
        <v>1599.8708999999999</v>
      </c>
      <c r="I23" s="21">
        <f>'[24]Div 91 budget'!I23</f>
        <v>1675.7677000000001</v>
      </c>
      <c r="J23" s="21">
        <f>'[24]Div 91 budget'!J23</f>
        <v>1675.7677000000001</v>
      </c>
      <c r="K23" s="21">
        <f>'[24]Div 91 budget'!K23</f>
        <v>1599.8708999999999</v>
      </c>
      <c r="L23" s="21">
        <f>'[24]Div 91 budget'!L23</f>
        <v>1751.6647</v>
      </c>
      <c r="M23" s="21">
        <f>'[24]Div 91 budget'!M23</f>
        <v>1675.7677000000001</v>
      </c>
      <c r="N23" s="22"/>
      <c r="O23" s="22"/>
      <c r="P23" s="22"/>
      <c r="Q23" s="22"/>
      <c r="R23" s="22"/>
    </row>
    <row r="24" spans="1:26">
      <c r="A24" t="s">
        <v>977</v>
      </c>
      <c r="B24" s="21">
        <f>'[24]Div 91 budget'!B24</f>
        <v>-32497</v>
      </c>
      <c r="C24" s="21">
        <f>'[24]Div 91 budget'!C24</f>
        <v>-32457</v>
      </c>
      <c r="D24" s="21">
        <f>'[24]Div 91 budget'!D24</f>
        <v>-32537</v>
      </c>
      <c r="E24" s="21">
        <f>'[24]Div 91 budget'!E24</f>
        <v>-32457</v>
      </c>
      <c r="F24" s="21">
        <f>'[24]Div 91 budget'!F24</f>
        <v>-32457</v>
      </c>
      <c r="G24" s="21">
        <f>'[24]Div 91 budget'!G24</f>
        <v>-32537</v>
      </c>
      <c r="H24" s="21">
        <f>'[24]Div 91 budget'!H24</f>
        <v>-32457</v>
      </c>
      <c r="I24" s="21">
        <f>'[24]Div 91 budget'!I24</f>
        <v>-32497</v>
      </c>
      <c r="J24" s="21">
        <f>'[24]Div 91 budget'!J24</f>
        <v>-32497</v>
      </c>
      <c r="K24" s="21">
        <f>'[24]Div 91 budget'!K24</f>
        <v>-32457</v>
      </c>
      <c r="L24" s="21">
        <f>'[24]Div 91 budget'!L24</f>
        <v>-32537</v>
      </c>
      <c r="M24" s="21">
        <f>'[24]Div 91 budget'!M24</f>
        <v>-32495</v>
      </c>
      <c r="N24" s="22"/>
      <c r="O24" s="22"/>
      <c r="P24" s="22"/>
      <c r="Q24" s="22"/>
      <c r="R24" s="22"/>
    </row>
    <row r="25" spans="1:26">
      <c r="A25" s="9" t="s">
        <v>23</v>
      </c>
      <c r="B25" s="21">
        <f>'[24]Div 91 budget'!B25</f>
        <v>108429.8992</v>
      </c>
      <c r="C25" s="21">
        <f>'[24]Div 91 budget'!C25</f>
        <v>104668.6044</v>
      </c>
      <c r="D25" s="21">
        <f>'[24]Div 91 budget'!D25</f>
        <v>112191.20940000001</v>
      </c>
      <c r="E25" s="21">
        <f>'[24]Div 91 budget'!E25</f>
        <v>104668.6044</v>
      </c>
      <c r="F25" s="21">
        <f>'[24]Div 91 budget'!F25</f>
        <v>104668.6044</v>
      </c>
      <c r="G25" s="21">
        <f>'[24]Div 91 budget'!G25</f>
        <v>112191.20940000001</v>
      </c>
      <c r="H25" s="21">
        <f>'[24]Div 91 budget'!H25</f>
        <v>104668.6044</v>
      </c>
      <c r="I25" s="21">
        <f>'[24]Div 91 budget'!I25</f>
        <v>108429.8992</v>
      </c>
      <c r="J25" s="21">
        <f>'[24]Div 91 budget'!J25</f>
        <v>108429.8992</v>
      </c>
      <c r="K25" s="21">
        <f>'[24]Div 91 budget'!K25</f>
        <v>104668.6044</v>
      </c>
      <c r="L25" s="21">
        <f>'[24]Div 91 budget'!L25</f>
        <v>112191.20940000001</v>
      </c>
      <c r="M25" s="21">
        <f>'[24]Div 91 budget'!M25</f>
        <v>108427.8992</v>
      </c>
      <c r="N25" s="22"/>
      <c r="O25" s="22">
        <f>B25-SUM(B15:B24)</f>
        <v>0</v>
      </c>
      <c r="P25" s="22">
        <f t="shared" ref="P25:Z25" si="1">C25-SUM(C15:C24)</f>
        <v>0</v>
      </c>
      <c r="Q25" s="22">
        <f t="shared" si="1"/>
        <v>0</v>
      </c>
      <c r="R25" s="22">
        <f t="shared" si="1"/>
        <v>0</v>
      </c>
      <c r="S25" s="22">
        <f t="shared" si="1"/>
        <v>0</v>
      </c>
      <c r="T25" s="22">
        <f t="shared" si="1"/>
        <v>0</v>
      </c>
      <c r="U25" s="22">
        <f t="shared" si="1"/>
        <v>0</v>
      </c>
      <c r="V25" s="22">
        <f t="shared" si="1"/>
        <v>0</v>
      </c>
      <c r="W25" s="22">
        <f t="shared" si="1"/>
        <v>0</v>
      </c>
      <c r="X25" s="22">
        <f t="shared" si="1"/>
        <v>0</v>
      </c>
      <c r="Y25" s="22">
        <f t="shared" si="1"/>
        <v>0</v>
      </c>
      <c r="Z25" s="22">
        <f t="shared" si="1"/>
        <v>0</v>
      </c>
    </row>
    <row r="26" spans="1:26">
      <c r="A26" s="5"/>
      <c r="B26" s="21">
        <f>'[24]Div 91 budget'!B26</f>
        <v>0</v>
      </c>
      <c r="C26" s="21">
        <f>'[24]Div 91 budget'!C26</f>
        <v>0</v>
      </c>
      <c r="D26" s="21">
        <f>'[24]Div 91 budget'!D26</f>
        <v>0</v>
      </c>
      <c r="E26" s="21">
        <f>'[24]Div 91 budget'!E26</f>
        <v>0</v>
      </c>
      <c r="F26" s="21">
        <f>'[24]Div 91 budget'!F26</f>
        <v>0</v>
      </c>
      <c r="G26" s="21">
        <f>'[24]Div 91 budget'!G26</f>
        <v>0</v>
      </c>
      <c r="H26" s="21">
        <f>'[24]Div 91 budget'!H26</f>
        <v>0</v>
      </c>
      <c r="I26" s="21">
        <f>'[24]Div 91 budget'!I26</f>
        <v>0</v>
      </c>
      <c r="J26" s="21">
        <f>'[24]Div 91 budget'!J26</f>
        <v>0</v>
      </c>
      <c r="K26" s="21">
        <f>'[24]Div 91 budget'!K26</f>
        <v>0</v>
      </c>
      <c r="L26" s="21">
        <f>'[24]Div 91 budget'!L26</f>
        <v>0</v>
      </c>
      <c r="M26" s="21">
        <f>'[24]Div 91 budget'!M26</f>
        <v>0</v>
      </c>
      <c r="N26" s="22"/>
      <c r="O26" s="22"/>
      <c r="P26" s="22"/>
      <c r="Q26" s="22"/>
      <c r="R26" s="22"/>
    </row>
    <row r="27" spans="1:26">
      <c r="A27" s="5" t="s">
        <v>493</v>
      </c>
      <c r="B27" s="21">
        <f>'[24]Div 91 budget'!B27</f>
        <v>8500</v>
      </c>
      <c r="C27" s="21">
        <f>'[24]Div 91 budget'!C27</f>
        <v>8500</v>
      </c>
      <c r="D27" s="21">
        <f>'[24]Div 91 budget'!D27</f>
        <v>8500</v>
      </c>
      <c r="E27" s="21">
        <f>'[24]Div 91 budget'!E27</f>
        <v>8500</v>
      </c>
      <c r="F27" s="21">
        <f>'[24]Div 91 budget'!F27</f>
        <v>8500</v>
      </c>
      <c r="G27" s="21">
        <f>'[24]Div 91 budget'!G27</f>
        <v>8500</v>
      </c>
      <c r="H27" s="21">
        <f>'[24]Div 91 budget'!H27</f>
        <v>8500</v>
      </c>
      <c r="I27" s="21">
        <f>'[24]Div 91 budget'!I27</f>
        <v>8500</v>
      </c>
      <c r="J27" s="21">
        <f>'[24]Div 91 budget'!J27</f>
        <v>8500</v>
      </c>
      <c r="K27" s="21">
        <f>'[24]Div 91 budget'!K27</f>
        <v>8500</v>
      </c>
      <c r="L27" s="21">
        <f>'[24]Div 91 budget'!L27</f>
        <v>8500</v>
      </c>
      <c r="M27" s="21">
        <f>'[24]Div 91 budget'!M27</f>
        <v>8500</v>
      </c>
      <c r="N27" s="22"/>
      <c r="O27" s="22"/>
      <c r="P27" s="22"/>
      <c r="Q27" s="22"/>
      <c r="R27" s="22"/>
    </row>
    <row r="28" spans="1:26">
      <c r="A28" s="5" t="s">
        <v>495</v>
      </c>
      <c r="B28" s="21">
        <f>'[24]Div 91 budget'!B28</f>
        <v>484</v>
      </c>
      <c r="C28" s="21">
        <f>'[24]Div 91 budget'!C28</f>
        <v>132</v>
      </c>
      <c r="D28" s="21">
        <f>'[24]Div 91 budget'!D28</f>
        <v>242</v>
      </c>
      <c r="E28" s="21">
        <f>'[24]Div 91 budget'!E28</f>
        <v>150</v>
      </c>
      <c r="F28" s="21" t="str">
        <f>'[24]Div 91 budget'!F28</f>
        <v>0</v>
      </c>
      <c r="G28" s="21" t="str">
        <f>'[24]Div 91 budget'!G28</f>
        <v>0</v>
      </c>
      <c r="H28" s="21" t="str">
        <f>'[24]Div 91 budget'!H28</f>
        <v>0</v>
      </c>
      <c r="I28" s="21" t="str">
        <f>'[24]Div 91 budget'!I28</f>
        <v>0</v>
      </c>
      <c r="J28" s="21" t="str">
        <f>'[24]Div 91 budget'!J28</f>
        <v>0</v>
      </c>
      <c r="K28" s="21">
        <f>'[24]Div 91 budget'!K28</f>
        <v>148</v>
      </c>
      <c r="L28" s="21" t="str">
        <f>'[24]Div 91 budget'!L28</f>
        <v>0</v>
      </c>
      <c r="M28" s="21" t="str">
        <f>'[24]Div 91 budget'!M28</f>
        <v>0</v>
      </c>
      <c r="N28" s="22"/>
      <c r="O28" s="22"/>
      <c r="P28" s="22"/>
      <c r="Q28" s="22"/>
      <c r="R28" s="22"/>
    </row>
    <row r="29" spans="1:26">
      <c r="A29" s="5" t="s">
        <v>650</v>
      </c>
      <c r="B29" s="21">
        <f>'[24]Div 91 budget'!B29</f>
        <v>-225</v>
      </c>
      <c r="C29" s="21">
        <f>'[24]Div 91 budget'!C29</f>
        <v>-61</v>
      </c>
      <c r="D29" s="21">
        <f>'[24]Div 91 budget'!D29</f>
        <v>-112</v>
      </c>
      <c r="E29" s="21">
        <f>'[24]Div 91 budget'!E29</f>
        <v>-70</v>
      </c>
      <c r="F29" s="21" t="str">
        <f>'[24]Div 91 budget'!F29</f>
        <v>0</v>
      </c>
      <c r="G29" s="21" t="str">
        <f>'[24]Div 91 budget'!G29</f>
        <v>0</v>
      </c>
      <c r="H29" s="21" t="str">
        <f>'[24]Div 91 budget'!H29</f>
        <v>0</v>
      </c>
      <c r="I29" s="21" t="str">
        <f>'[24]Div 91 budget'!I29</f>
        <v>0</v>
      </c>
      <c r="J29" s="21" t="str">
        <f>'[24]Div 91 budget'!J29</f>
        <v>0</v>
      </c>
      <c r="K29" s="21">
        <f>'[24]Div 91 budget'!K29</f>
        <v>-69</v>
      </c>
      <c r="L29" s="21" t="str">
        <f>'[24]Div 91 budget'!L29</f>
        <v>0</v>
      </c>
      <c r="M29" s="21" t="str">
        <f>'[24]Div 91 budget'!M29</f>
        <v>0</v>
      </c>
      <c r="N29" s="22"/>
      <c r="O29" s="22"/>
      <c r="P29" s="22"/>
      <c r="Q29" s="22"/>
      <c r="R29" s="22"/>
    </row>
    <row r="30" spans="1:26">
      <c r="A30" s="5" t="s">
        <v>496</v>
      </c>
      <c r="B30" s="21" t="str">
        <f>'[24]Div 91 budget'!B30</f>
        <v>0</v>
      </c>
      <c r="C30" s="21" t="str">
        <f>'[24]Div 91 budget'!C30</f>
        <v>0</v>
      </c>
      <c r="D30" s="21" t="str">
        <f>'[24]Div 91 budget'!D30</f>
        <v>0</v>
      </c>
      <c r="E30" s="21" t="str">
        <f>'[24]Div 91 budget'!E30</f>
        <v>0</v>
      </c>
      <c r="F30" s="21" t="str">
        <f>'[24]Div 91 budget'!F30</f>
        <v>0</v>
      </c>
      <c r="G30" s="21" t="str">
        <f>'[24]Div 91 budget'!G30</f>
        <v>0</v>
      </c>
      <c r="H30" s="21" t="str">
        <f>'[24]Div 91 budget'!H30</f>
        <v>0</v>
      </c>
      <c r="I30" s="21" t="str">
        <f>'[24]Div 91 budget'!I30</f>
        <v>0</v>
      </c>
      <c r="J30" s="21" t="str">
        <f>'[24]Div 91 budget'!J30</f>
        <v>0</v>
      </c>
      <c r="K30" s="21" t="str">
        <f>'[24]Div 91 budget'!K30</f>
        <v>0</v>
      </c>
      <c r="L30" s="21" t="str">
        <f>'[24]Div 91 budget'!L30</f>
        <v>0</v>
      </c>
      <c r="M30" s="21" t="str">
        <f>'[24]Div 91 budget'!M30</f>
        <v>0</v>
      </c>
    </row>
    <row r="31" spans="1:26">
      <c r="A31" s="5" t="s">
        <v>663</v>
      </c>
      <c r="B31" s="21">
        <f>'[24]Div 91 budget'!B31</f>
        <v>-10600</v>
      </c>
      <c r="C31" s="21">
        <f>'[24]Div 91 budget'!C31</f>
        <v>-18848</v>
      </c>
      <c r="D31" s="21">
        <f>'[24]Div 91 budget'!D31</f>
        <v>-10600</v>
      </c>
      <c r="E31" s="21">
        <f>'[24]Div 91 budget'!E31</f>
        <v>-10600</v>
      </c>
      <c r="F31" s="21">
        <f>'[24]Div 91 budget'!F31</f>
        <v>-9575</v>
      </c>
      <c r="G31" s="21">
        <f>'[24]Div 91 budget'!G31</f>
        <v>-10600</v>
      </c>
      <c r="H31" s="21">
        <f>'[24]Div 91 budget'!H31</f>
        <v>-11410</v>
      </c>
      <c r="I31" s="21">
        <f>'[24]Div 91 budget'!I31</f>
        <v>-47669</v>
      </c>
      <c r="J31" s="21">
        <f>'[24]Div 91 budget'!J31</f>
        <v>-11863</v>
      </c>
      <c r="K31" s="21">
        <f>'[24]Div 91 budget'!K31</f>
        <v>-39002</v>
      </c>
      <c r="L31" s="21" t="str">
        <f>'[24]Div 91 budget'!L31</f>
        <v>0</v>
      </c>
      <c r="M31" s="21" t="str">
        <f>'[24]Div 91 budget'!M31</f>
        <v>0</v>
      </c>
    </row>
    <row r="32" spans="1:26">
      <c r="A32" s="5" t="s">
        <v>497</v>
      </c>
      <c r="B32" s="21">
        <f>'[24]Div 91 budget'!B32</f>
        <v>127352</v>
      </c>
      <c r="C32" s="21">
        <f>'[24]Div 91 budget'!C32</f>
        <v>145040</v>
      </c>
      <c r="D32" s="21">
        <f>'[24]Div 91 budget'!D32</f>
        <v>183566</v>
      </c>
      <c r="E32" s="21">
        <f>'[24]Div 91 budget'!E32</f>
        <v>212607</v>
      </c>
      <c r="F32" s="21">
        <f>'[24]Div 91 budget'!F32</f>
        <v>188565</v>
      </c>
      <c r="G32" s="21">
        <f>'[24]Div 91 budget'!G32</f>
        <v>168075</v>
      </c>
      <c r="H32" s="21">
        <f>'[24]Div 91 budget'!H32</f>
        <v>146560</v>
      </c>
      <c r="I32" s="21">
        <f>'[24]Div 91 budget'!I32</f>
        <v>135097</v>
      </c>
      <c r="J32" s="21">
        <f>'[24]Div 91 budget'!J32</f>
        <v>133321</v>
      </c>
      <c r="K32" s="21">
        <f>'[24]Div 91 budget'!K32</f>
        <v>390899</v>
      </c>
      <c r="L32" s="21" t="str">
        <f>'[24]Div 91 budget'!L32</f>
        <v>0</v>
      </c>
      <c r="M32" s="21" t="str">
        <f>'[24]Div 91 budget'!M32</f>
        <v>0</v>
      </c>
    </row>
    <row r="33" spans="1:26">
      <c r="A33" s="5" t="s">
        <v>664</v>
      </c>
      <c r="B33" s="21">
        <f>'[24]Div 91 budget'!B33</f>
        <v>-72616</v>
      </c>
      <c r="C33" s="21">
        <f>'[24]Div 91 budget'!C33</f>
        <v>-82600</v>
      </c>
      <c r="D33" s="21">
        <f>'[24]Div 91 budget'!D33</f>
        <v>-104798</v>
      </c>
      <c r="E33" s="21">
        <f>'[24]Div 91 budget'!E33</f>
        <v>-121080</v>
      </c>
      <c r="F33" s="21">
        <f>'[24]Div 91 budget'!F33</f>
        <v>-107388</v>
      </c>
      <c r="G33" s="21">
        <f>'[24]Div 91 budget'!G33</f>
        <v>-95954</v>
      </c>
      <c r="H33" s="21">
        <f>'[24]Div 91 budget'!H33</f>
        <v>-83466</v>
      </c>
      <c r="I33" s="21">
        <f>'[24]Div 91 budget'!I33</f>
        <v>-77032</v>
      </c>
      <c r="J33" s="21">
        <f>'[24]Div 91 budget'!J33</f>
        <v>-76020</v>
      </c>
      <c r="K33" s="21">
        <f>'[24]Div 91 budget'!K33</f>
        <v>-222617</v>
      </c>
      <c r="L33" s="21">
        <f>'[24]Div 91 budget'!L33</f>
        <v>0</v>
      </c>
      <c r="M33" s="21">
        <f>'[24]Div 91 budget'!M33</f>
        <v>0</v>
      </c>
    </row>
    <row r="34" spans="1:26">
      <c r="A34" s="5" t="s">
        <v>498</v>
      </c>
      <c r="B34" s="21">
        <f>'[24]Div 91 budget'!B34</f>
        <v>12972.06</v>
      </c>
      <c r="C34" s="21">
        <f>'[24]Div 91 budget'!C34</f>
        <v>12553.760000000004</v>
      </c>
      <c r="D34" s="21">
        <f>'[24]Div 91 budget'!D34</f>
        <v>12972.150000000001</v>
      </c>
      <c r="E34" s="21">
        <f>'[24]Div 91 budget'!E34</f>
        <v>12972.150000000001</v>
      </c>
      <c r="F34" s="21">
        <f>'[24]Div 91 budget'!F34</f>
        <v>11716.799999999997</v>
      </c>
      <c r="G34" s="21">
        <f>'[24]Div 91 budget'!G34</f>
        <v>12972.150000000001</v>
      </c>
      <c r="H34" s="21">
        <f>'[24]Div 91 budget'!H34</f>
        <v>12553.760000000004</v>
      </c>
      <c r="I34" s="21">
        <f>'[24]Div 91 budget'!I34</f>
        <v>45030.539999999986</v>
      </c>
      <c r="J34" s="21">
        <f>'[24]Div 91 budget'!J34</f>
        <v>16479.27</v>
      </c>
      <c r="K34" s="21">
        <f>'[24]Div 91 budget'!K34</f>
        <v>56029.720000000008</v>
      </c>
      <c r="L34" s="21" t="str">
        <f>'[24]Div 91 budget'!L34</f>
        <v>0</v>
      </c>
      <c r="M34" s="21" t="str">
        <f>'[24]Div 91 budget'!M34</f>
        <v>0</v>
      </c>
    </row>
    <row r="35" spans="1:26">
      <c r="A35" s="5" t="s">
        <v>499</v>
      </c>
      <c r="B35" s="21">
        <f>'[24]Div 91 budget'!B35</f>
        <v>9927.2500000000018</v>
      </c>
      <c r="C35" s="21">
        <f>'[24]Div 91 budget'!C35</f>
        <v>9607.0199999999986</v>
      </c>
      <c r="D35" s="21">
        <f>'[24]Div 91 budget'!D35</f>
        <v>9927.19</v>
      </c>
      <c r="E35" s="21">
        <f>'[24]Div 91 budget'!E35</f>
        <v>9927.2999999999993</v>
      </c>
      <c r="F35" s="21">
        <f>'[24]Div 91 budget'!F35</f>
        <v>8966.5700000000015</v>
      </c>
      <c r="G35" s="21">
        <f>'[24]Div 91 budget'!G35</f>
        <v>9927.2500000000018</v>
      </c>
      <c r="H35" s="21">
        <f>'[24]Div 91 budget'!H35</f>
        <v>12192.990000000002</v>
      </c>
      <c r="I35" s="21">
        <f>'[24]Div 91 budget'!I35</f>
        <v>48416.209999999992</v>
      </c>
      <c r="J35" s="21">
        <f>'[24]Div 91 budget'!J35</f>
        <v>9011.9900000000016</v>
      </c>
      <c r="K35" s="21">
        <f>'[24]Div 91 budget'!K35</f>
        <v>27636.93</v>
      </c>
      <c r="L35" s="21" t="str">
        <f>'[24]Div 91 budget'!L35</f>
        <v>0</v>
      </c>
      <c r="M35" s="21" t="str">
        <f>'[24]Div 91 budget'!M35</f>
        <v>0</v>
      </c>
    </row>
    <row r="36" spans="1:26">
      <c r="A36" s="5" t="s">
        <v>500</v>
      </c>
      <c r="B36" s="21">
        <f>'[24]Div 91 budget'!B36</f>
        <v>143.61000000000001</v>
      </c>
      <c r="C36" s="21">
        <f>'[24]Div 91 budget'!C36</f>
        <v>20963.350000000002</v>
      </c>
      <c r="D36" s="21">
        <f>'[24]Div 91 budget'!D36</f>
        <v>160.56</v>
      </c>
      <c r="E36" s="21">
        <f>'[24]Div 91 budget'!E36</f>
        <v>160.53</v>
      </c>
      <c r="F36" s="21">
        <f>'[24]Div 91 budget'!F36</f>
        <v>145.01</v>
      </c>
      <c r="G36" s="21">
        <f>'[24]Div 91 budget'!G36</f>
        <v>160.54</v>
      </c>
      <c r="H36" s="21">
        <f>'[24]Div 91 budget'!H36</f>
        <v>155.37</v>
      </c>
      <c r="I36" s="21">
        <f>'[24]Div 91 budget'!I36</f>
        <v>160.53</v>
      </c>
      <c r="J36" s="21">
        <f>'[24]Div 91 budget'!J36</f>
        <v>155.38</v>
      </c>
      <c r="K36" s="21">
        <f>'[24]Div 91 budget'!K36</f>
        <v>476.44</v>
      </c>
      <c r="L36" s="21" t="str">
        <f>'[24]Div 91 budget'!L36</f>
        <v>0</v>
      </c>
      <c r="M36" s="21" t="str">
        <f>'[24]Div 91 budget'!M36</f>
        <v>0</v>
      </c>
    </row>
    <row r="37" spans="1:26">
      <c r="A37" s="5" t="s">
        <v>501</v>
      </c>
      <c r="B37" s="21" t="str">
        <f>'[24]Div 91 budget'!B37</f>
        <v>0</v>
      </c>
      <c r="C37" s="21" t="str">
        <f>'[24]Div 91 budget'!C37</f>
        <v>0</v>
      </c>
      <c r="D37" s="21" t="str">
        <f>'[24]Div 91 budget'!D37</f>
        <v>0</v>
      </c>
      <c r="E37" s="21" t="str">
        <f>'[24]Div 91 budget'!E37</f>
        <v>0</v>
      </c>
      <c r="F37" s="21" t="str">
        <f>'[24]Div 91 budget'!F37</f>
        <v>0</v>
      </c>
      <c r="G37" s="21" t="str">
        <f>'[24]Div 91 budget'!G37</f>
        <v>0</v>
      </c>
      <c r="H37" s="21" t="str">
        <f>'[24]Div 91 budget'!H37</f>
        <v>0</v>
      </c>
      <c r="I37" s="21" t="str">
        <f>'[24]Div 91 budget'!I37</f>
        <v>0</v>
      </c>
      <c r="J37" s="21" t="str">
        <f>'[24]Div 91 budget'!J37</f>
        <v>0</v>
      </c>
      <c r="K37" s="21" t="str">
        <f>'[24]Div 91 budget'!K37</f>
        <v>0</v>
      </c>
      <c r="L37" s="21" t="str">
        <f>'[24]Div 91 budget'!L37</f>
        <v>0</v>
      </c>
      <c r="M37" s="21" t="str">
        <f>'[24]Div 91 budget'!M37</f>
        <v>0</v>
      </c>
    </row>
    <row r="38" spans="1:26">
      <c r="A38" s="5" t="s">
        <v>503</v>
      </c>
      <c r="B38" s="21">
        <f>'[24]Div 91 budget'!B38</f>
        <v>12750</v>
      </c>
      <c r="C38" s="21">
        <f>'[24]Div 91 budget'!C38</f>
        <v>12750</v>
      </c>
      <c r="D38" s="21">
        <f>'[24]Div 91 budget'!D38</f>
        <v>12750</v>
      </c>
      <c r="E38" s="21">
        <f>'[24]Div 91 budget'!E38</f>
        <v>12750</v>
      </c>
      <c r="F38" s="21">
        <f>'[24]Div 91 budget'!F38</f>
        <v>12750</v>
      </c>
      <c r="G38" s="21">
        <f>'[24]Div 91 budget'!G38</f>
        <v>12750</v>
      </c>
      <c r="H38" s="21">
        <f>'[24]Div 91 budget'!H38</f>
        <v>12750</v>
      </c>
      <c r="I38" s="21">
        <f>'[24]Div 91 budget'!I38</f>
        <v>12750</v>
      </c>
      <c r="J38" s="21">
        <f>'[24]Div 91 budget'!J38</f>
        <v>12750</v>
      </c>
      <c r="K38" s="21">
        <f>'[24]Div 91 budget'!K38</f>
        <v>12750</v>
      </c>
      <c r="L38" s="21">
        <f>'[24]Div 91 budget'!L38</f>
        <v>12750</v>
      </c>
      <c r="M38" s="21">
        <f>'[24]Div 91 budget'!M38</f>
        <v>12750</v>
      </c>
    </row>
    <row r="39" spans="1:26">
      <c r="A39" s="5" t="s">
        <v>665</v>
      </c>
      <c r="B39" s="21">
        <f>'[24]Div 91 budget'!B39</f>
        <v>-7270</v>
      </c>
      <c r="C39" s="21">
        <f>'[24]Div 91 budget'!C39</f>
        <v>-7261</v>
      </c>
      <c r="D39" s="21">
        <f>'[24]Div 91 budget'!D39</f>
        <v>-7279</v>
      </c>
      <c r="E39" s="21">
        <f>'[24]Div 91 budget'!E39</f>
        <v>-7261</v>
      </c>
      <c r="F39" s="21">
        <f>'[24]Div 91 budget'!F39</f>
        <v>-7261</v>
      </c>
      <c r="G39" s="21">
        <f>'[24]Div 91 budget'!G39</f>
        <v>-7279</v>
      </c>
      <c r="H39" s="21">
        <f>'[24]Div 91 budget'!H39</f>
        <v>-7261</v>
      </c>
      <c r="I39" s="21">
        <f>'[24]Div 91 budget'!I39</f>
        <v>-7270</v>
      </c>
      <c r="J39" s="21">
        <f>'[24]Div 91 budget'!J39</f>
        <v>-7270</v>
      </c>
      <c r="K39" s="21">
        <f>'[24]Div 91 budget'!K39</f>
        <v>-7261</v>
      </c>
      <c r="L39" s="21">
        <f>'[24]Div 91 budget'!L39</f>
        <v>-7279</v>
      </c>
      <c r="M39" s="21">
        <f>'[24]Div 91 budget'!M39</f>
        <v>-7270</v>
      </c>
    </row>
    <row r="40" spans="1:26">
      <c r="A40" s="5" t="s">
        <v>506</v>
      </c>
      <c r="B40" s="21">
        <f>'[24]Div 91 budget'!B40</f>
        <v>1924</v>
      </c>
      <c r="C40" s="21">
        <f>'[24]Div 91 budget'!C40</f>
        <v>3486</v>
      </c>
      <c r="D40" s="21">
        <f>'[24]Div 91 budget'!D40</f>
        <v>5067</v>
      </c>
      <c r="E40" s="21">
        <f>'[24]Div 91 budget'!E40</f>
        <v>2052</v>
      </c>
      <c r="F40" s="21">
        <f>'[24]Div 91 budget'!F40</f>
        <v>2420</v>
      </c>
      <c r="G40" s="21">
        <f>'[24]Div 91 budget'!G40</f>
        <v>2016</v>
      </c>
      <c r="H40" s="21">
        <f>'[24]Div 91 budget'!H40</f>
        <v>1924</v>
      </c>
      <c r="I40" s="21">
        <f>'[24]Div 91 budget'!I40</f>
        <v>2745</v>
      </c>
      <c r="J40" s="21">
        <f>'[24]Div 91 budget'!J40</f>
        <v>2574</v>
      </c>
      <c r="K40" s="21">
        <f>'[24]Div 91 budget'!K40</f>
        <v>1773</v>
      </c>
      <c r="L40" s="21">
        <f>'[24]Div 91 budget'!L40</f>
        <v>1945</v>
      </c>
      <c r="M40" s="21">
        <f>'[24]Div 91 budget'!M40</f>
        <v>2521</v>
      </c>
    </row>
    <row r="41" spans="1:26">
      <c r="A41" s="9" t="s">
        <v>29</v>
      </c>
      <c r="B41" s="21">
        <f>'[24]Div 91 budget'!B41</f>
        <v>83341.919999999998</v>
      </c>
      <c r="C41" s="21">
        <f>'[24]Div 91 budget'!C41</f>
        <v>104262.13</v>
      </c>
      <c r="D41" s="21">
        <f>'[24]Div 91 budget'!D41</f>
        <v>110395.9</v>
      </c>
      <c r="E41" s="21">
        <f>'[24]Div 91 budget'!E41</f>
        <v>120107.98</v>
      </c>
      <c r="F41" s="21">
        <f>'[24]Div 91 budget'!F41</f>
        <v>108839.38</v>
      </c>
      <c r="G41" s="21">
        <f>'[24]Div 91 budget'!G41</f>
        <v>100567.93999999999</v>
      </c>
      <c r="H41" s="21">
        <f>'[24]Div 91 budget'!H41</f>
        <v>92499.12000000001</v>
      </c>
      <c r="I41" s="21">
        <f>'[24]Div 91 budget'!I41</f>
        <v>120728.27999999997</v>
      </c>
      <c r="J41" s="21">
        <f>'[24]Div 91 budget'!J41</f>
        <v>87638.640000000014</v>
      </c>
      <c r="K41" s="21">
        <f>'[24]Div 91 budget'!K41</f>
        <v>229264.09</v>
      </c>
      <c r="L41" s="21">
        <f>'[24]Div 91 budget'!L41</f>
        <v>15916</v>
      </c>
      <c r="M41" s="21">
        <f>'[24]Div 91 budget'!M41</f>
        <v>16501</v>
      </c>
      <c r="O41" s="22">
        <f t="shared" ref="O41:Z41" si="2">B41-SUM(B27:B40)</f>
        <v>0</v>
      </c>
      <c r="P41" s="22">
        <f t="shared" si="2"/>
        <v>0</v>
      </c>
      <c r="Q41" s="22">
        <f t="shared" si="2"/>
        <v>0</v>
      </c>
      <c r="R41" s="22">
        <f t="shared" si="2"/>
        <v>0</v>
      </c>
      <c r="S41" s="22">
        <f t="shared" si="2"/>
        <v>0</v>
      </c>
      <c r="T41" s="22">
        <f t="shared" si="2"/>
        <v>0</v>
      </c>
      <c r="U41" s="22">
        <f t="shared" si="2"/>
        <v>0</v>
      </c>
      <c r="V41" s="22">
        <f t="shared" si="2"/>
        <v>0</v>
      </c>
      <c r="W41" s="22">
        <f t="shared" si="2"/>
        <v>0</v>
      </c>
      <c r="X41" s="22">
        <f t="shared" si="2"/>
        <v>0</v>
      </c>
      <c r="Y41" s="22">
        <f t="shared" si="2"/>
        <v>0</v>
      </c>
      <c r="Z41" s="22">
        <f t="shared" si="2"/>
        <v>0</v>
      </c>
    </row>
    <row r="42" spans="1:26">
      <c r="A42" s="5"/>
      <c r="B42" s="21">
        <f>'[24]Div 91 budget'!B42</f>
        <v>0</v>
      </c>
      <c r="C42" s="21">
        <f>'[24]Div 91 budget'!C42</f>
        <v>0</v>
      </c>
      <c r="D42" s="21">
        <f>'[24]Div 91 budget'!D42</f>
        <v>0</v>
      </c>
      <c r="E42" s="21">
        <f>'[24]Div 91 budget'!E42</f>
        <v>0</v>
      </c>
      <c r="F42" s="21">
        <f>'[24]Div 91 budget'!F42</f>
        <v>0</v>
      </c>
      <c r="G42" s="21">
        <f>'[24]Div 91 budget'!G42</f>
        <v>0</v>
      </c>
      <c r="H42" s="21">
        <f>'[24]Div 91 budget'!H42</f>
        <v>0</v>
      </c>
      <c r="I42" s="21">
        <f>'[24]Div 91 budget'!I42</f>
        <v>0</v>
      </c>
      <c r="J42" s="21">
        <f>'[24]Div 91 budget'!J42</f>
        <v>0</v>
      </c>
      <c r="K42" s="21">
        <f>'[24]Div 91 budget'!K42</f>
        <v>0</v>
      </c>
      <c r="L42" s="21">
        <f>'[24]Div 91 budget'!L42</f>
        <v>0</v>
      </c>
      <c r="M42" s="21">
        <f>'[24]Div 91 budget'!M42</f>
        <v>0</v>
      </c>
    </row>
    <row r="43" spans="1:26">
      <c r="A43" s="5" t="s">
        <v>507</v>
      </c>
      <c r="B43" s="21">
        <f>'[24]Div 91 budget'!B43</f>
        <v>68675</v>
      </c>
      <c r="C43" s="21">
        <f>'[24]Div 91 budget'!C43</f>
        <v>68675</v>
      </c>
      <c r="D43" s="21">
        <f>'[24]Div 91 budget'!D43</f>
        <v>68675</v>
      </c>
      <c r="E43" s="21">
        <f>'[24]Div 91 budget'!E43</f>
        <v>68675</v>
      </c>
      <c r="F43" s="21">
        <f>'[24]Div 91 budget'!F43</f>
        <v>68675</v>
      </c>
      <c r="G43" s="21">
        <f>'[24]Div 91 budget'!G43</f>
        <v>73487</v>
      </c>
      <c r="H43" s="21">
        <f>'[24]Div 91 budget'!H43</f>
        <v>73487</v>
      </c>
      <c r="I43" s="21">
        <f>'[24]Div 91 budget'!I43</f>
        <v>73487</v>
      </c>
      <c r="J43" s="21">
        <f>'[24]Div 91 budget'!J43</f>
        <v>73487</v>
      </c>
      <c r="K43" s="21">
        <f>'[24]Div 91 budget'!K43</f>
        <v>73487</v>
      </c>
      <c r="L43" s="21">
        <f>'[24]Div 91 budget'!L43</f>
        <v>73487</v>
      </c>
      <c r="M43" s="21">
        <f>'[24]Div 91 budget'!M43</f>
        <v>73487</v>
      </c>
    </row>
    <row r="44" spans="1:26">
      <c r="A44" s="5" t="s">
        <v>508</v>
      </c>
      <c r="B44" s="21">
        <f>'[24]Div 91 budget'!B44</f>
        <v>3238</v>
      </c>
      <c r="C44" s="21">
        <f>'[24]Div 91 budget'!C44</f>
        <v>4538</v>
      </c>
      <c r="D44" s="21">
        <f>'[24]Div 91 budget'!D44</f>
        <v>3238</v>
      </c>
      <c r="E44" s="21">
        <f>'[24]Div 91 budget'!E44</f>
        <v>4175</v>
      </c>
      <c r="F44" s="21">
        <f>'[24]Div 91 budget'!F44</f>
        <v>4442</v>
      </c>
      <c r="G44" s="21">
        <f>'[24]Div 91 budget'!G44</f>
        <v>4386</v>
      </c>
      <c r="H44" s="21">
        <f>'[24]Div 91 budget'!H44</f>
        <v>3738</v>
      </c>
      <c r="I44" s="21">
        <f>'[24]Div 91 budget'!I44</f>
        <v>3719</v>
      </c>
      <c r="J44" s="21">
        <f>'[24]Div 91 budget'!J44</f>
        <v>3719</v>
      </c>
      <c r="K44" s="21">
        <f>'[24]Div 91 budget'!K44</f>
        <v>3952</v>
      </c>
      <c r="L44" s="21">
        <f>'[24]Div 91 budget'!L44</f>
        <v>3821</v>
      </c>
      <c r="M44" s="21">
        <f>'[24]Div 91 budget'!M44</f>
        <v>3719</v>
      </c>
    </row>
    <row r="45" spans="1:26">
      <c r="A45" s="5" t="s">
        <v>661</v>
      </c>
      <c r="B45" s="21">
        <f>'[24]Div 91 budget'!B45</f>
        <v>-41005</v>
      </c>
      <c r="C45" s="21">
        <f>'[24]Div 91 budget'!C45</f>
        <v>-41694</v>
      </c>
      <c r="D45" s="21">
        <f>'[24]Div 91 budget'!D45</f>
        <v>-41055</v>
      </c>
      <c r="E45" s="21">
        <f>'[24]Div 91 budget'!E45</f>
        <v>-41488</v>
      </c>
      <c r="F45" s="21">
        <f>'[24]Div 91 budget'!F45</f>
        <v>-41640</v>
      </c>
      <c r="G45" s="21">
        <f>'[24]Div 91 budget'!G45</f>
        <v>-44457</v>
      </c>
      <c r="H45" s="21">
        <f>'[24]Div 91 budget'!H45</f>
        <v>-43980</v>
      </c>
      <c r="I45" s="21">
        <f>'[24]Div 91 budget'!I45</f>
        <v>-44023</v>
      </c>
      <c r="J45" s="21">
        <f>'[24]Div 91 budget'!J45</f>
        <v>-44023</v>
      </c>
      <c r="K45" s="21">
        <f>'[24]Div 91 budget'!K45</f>
        <v>-44101</v>
      </c>
      <c r="L45" s="21">
        <f>'[24]Div 91 budget'!L45</f>
        <v>-44135</v>
      </c>
      <c r="M45" s="21">
        <f>'[24]Div 91 budget'!M45</f>
        <v>-44023</v>
      </c>
    </row>
    <row r="46" spans="1:26">
      <c r="A46" s="5" t="s">
        <v>662</v>
      </c>
      <c r="B46" s="21">
        <f>'[24]Div 91 budget'!B46</f>
        <v>4174</v>
      </c>
      <c r="C46" s="21">
        <f>'[24]Div 91 budget'!C46</f>
        <v>4166</v>
      </c>
      <c r="D46" s="21">
        <f>'[24]Div 91 budget'!D46</f>
        <v>4166</v>
      </c>
      <c r="E46" s="21">
        <f>'[24]Div 91 budget'!E46</f>
        <v>4166</v>
      </c>
      <c r="F46" s="21">
        <f>'[24]Div 91 budget'!F46</f>
        <v>4166</v>
      </c>
      <c r="G46" s="21">
        <f>'[24]Div 91 budget'!G46</f>
        <v>4166</v>
      </c>
      <c r="H46" s="21">
        <f>'[24]Div 91 budget'!H46</f>
        <v>4166</v>
      </c>
      <c r="I46" s="21">
        <f>'[24]Div 91 budget'!I46</f>
        <v>4166</v>
      </c>
      <c r="J46" s="21">
        <f>'[24]Div 91 budget'!J46</f>
        <v>4166</v>
      </c>
      <c r="K46" s="21">
        <f>'[24]Div 91 budget'!K46</f>
        <v>4166</v>
      </c>
      <c r="L46" s="21">
        <f>'[24]Div 91 budget'!L46</f>
        <v>4166</v>
      </c>
      <c r="M46" s="21">
        <f>'[24]Div 91 budget'!M46</f>
        <v>4166</v>
      </c>
    </row>
    <row r="47" spans="1:26">
      <c r="A47" s="9" t="s">
        <v>27</v>
      </c>
      <c r="B47" s="21">
        <f>'[24]Div 91 budget'!B47</f>
        <v>35082</v>
      </c>
      <c r="C47" s="21">
        <f>'[24]Div 91 budget'!C47</f>
        <v>35685</v>
      </c>
      <c r="D47" s="21">
        <f>'[24]Div 91 budget'!D47</f>
        <v>35024</v>
      </c>
      <c r="E47" s="21">
        <f>'[24]Div 91 budget'!E47</f>
        <v>35528</v>
      </c>
      <c r="F47" s="21">
        <f>'[24]Div 91 budget'!F47</f>
        <v>35643</v>
      </c>
      <c r="G47" s="21">
        <f>'[24]Div 91 budget'!G47</f>
        <v>37582</v>
      </c>
      <c r="H47" s="21">
        <f>'[24]Div 91 budget'!H47</f>
        <v>37411</v>
      </c>
      <c r="I47" s="21">
        <f>'[24]Div 91 budget'!I47</f>
        <v>37349</v>
      </c>
      <c r="J47" s="21">
        <f>'[24]Div 91 budget'!J47</f>
        <v>37349</v>
      </c>
      <c r="K47" s="21">
        <f>'[24]Div 91 budget'!K47</f>
        <v>37504</v>
      </c>
      <c r="L47" s="21">
        <f>'[24]Div 91 budget'!L47</f>
        <v>37339</v>
      </c>
      <c r="M47" s="21">
        <f>'[24]Div 91 budget'!M47</f>
        <v>37349</v>
      </c>
      <c r="O47" s="22">
        <f t="shared" ref="O47:Z47" si="3">B47-SUM(B43:B46)</f>
        <v>0</v>
      </c>
      <c r="P47" s="22">
        <f t="shared" si="3"/>
        <v>0</v>
      </c>
      <c r="Q47" s="22">
        <f t="shared" si="3"/>
        <v>0</v>
      </c>
      <c r="R47" s="22">
        <f t="shared" si="3"/>
        <v>0</v>
      </c>
      <c r="S47" s="22">
        <f t="shared" si="3"/>
        <v>0</v>
      </c>
      <c r="T47" s="22">
        <f t="shared" si="3"/>
        <v>0</v>
      </c>
      <c r="U47" s="22">
        <f t="shared" si="3"/>
        <v>0</v>
      </c>
      <c r="V47" s="22">
        <f t="shared" si="3"/>
        <v>0</v>
      </c>
      <c r="W47" s="22">
        <f t="shared" si="3"/>
        <v>0</v>
      </c>
      <c r="X47" s="22">
        <f t="shared" si="3"/>
        <v>0</v>
      </c>
      <c r="Y47" s="22">
        <f t="shared" si="3"/>
        <v>0</v>
      </c>
      <c r="Z47" s="22">
        <f t="shared" si="3"/>
        <v>0</v>
      </c>
    </row>
    <row r="48" spans="1:26">
      <c r="A48" s="5"/>
      <c r="B48" s="21">
        <f>'[24]Div 91 budget'!B48</f>
        <v>0</v>
      </c>
      <c r="C48" s="21">
        <f>'[24]Div 91 budget'!C48</f>
        <v>0</v>
      </c>
      <c r="D48" s="21">
        <f>'[24]Div 91 budget'!D48</f>
        <v>0</v>
      </c>
      <c r="E48" s="21">
        <f>'[24]Div 91 budget'!E48</f>
        <v>0</v>
      </c>
      <c r="F48" s="21">
        <f>'[24]Div 91 budget'!F48</f>
        <v>0</v>
      </c>
      <c r="G48" s="21">
        <f>'[24]Div 91 budget'!G48</f>
        <v>0</v>
      </c>
      <c r="H48" s="21">
        <f>'[24]Div 91 budget'!H48</f>
        <v>0</v>
      </c>
      <c r="I48" s="21">
        <f>'[24]Div 91 budget'!I48</f>
        <v>0</v>
      </c>
      <c r="J48" s="21">
        <f>'[24]Div 91 budget'!J48</f>
        <v>0</v>
      </c>
      <c r="K48" s="21">
        <f>'[24]Div 91 budget'!K48</f>
        <v>0</v>
      </c>
      <c r="L48" s="21">
        <f>'[24]Div 91 budget'!L48</f>
        <v>0</v>
      </c>
      <c r="M48" s="21">
        <f>'[24]Div 91 budget'!M48</f>
        <v>0</v>
      </c>
    </row>
    <row r="49" spans="1:26">
      <c r="A49" s="5" t="s">
        <v>651</v>
      </c>
      <c r="B49" s="21">
        <f>'[24]Div 91 budget'!B49</f>
        <v>-37056</v>
      </c>
      <c r="C49" s="21">
        <f>'[24]Div 91 budget'!C49</f>
        <v>-37056</v>
      </c>
      <c r="D49" s="21">
        <f>'[24]Div 91 budget'!D49</f>
        <v>-37585</v>
      </c>
      <c r="E49" s="21">
        <f>'[24]Div 91 budget'!E49</f>
        <v>-37585</v>
      </c>
      <c r="F49" s="21">
        <f>'[24]Div 91 budget'!F49</f>
        <v>-37585</v>
      </c>
      <c r="G49" s="21">
        <f>'[24]Div 91 budget'!G49</f>
        <v>-37557</v>
      </c>
      <c r="H49" s="21">
        <f>'[24]Div 91 budget'!H49</f>
        <v>-37896</v>
      </c>
      <c r="I49" s="21">
        <f>'[24]Div 91 budget'!I49</f>
        <v>-37642</v>
      </c>
      <c r="J49" s="21">
        <f>'[24]Div 91 budget'!J49</f>
        <v>-37600</v>
      </c>
      <c r="K49" s="21">
        <f>'[24]Div 91 budget'!K49</f>
        <v>-37566</v>
      </c>
      <c r="L49" s="21">
        <f>'[24]Div 91 budget'!L49</f>
        <v>-37600</v>
      </c>
      <c r="M49" s="21">
        <f>'[24]Div 91 budget'!M49</f>
        <v>-37591</v>
      </c>
    </row>
    <row r="50" spans="1:26">
      <c r="A50" s="5" t="s">
        <v>511</v>
      </c>
      <c r="B50" s="21">
        <f>'[24]Div 91 budget'!B50</f>
        <v>64711.42</v>
      </c>
      <c r="C50" s="21">
        <f>'[24]Div 91 budget'!C50</f>
        <v>64711.42</v>
      </c>
      <c r="D50" s="21">
        <f>'[24]Div 91 budget'!D50</f>
        <v>66033.42</v>
      </c>
      <c r="E50" s="21">
        <f>'[24]Div 91 budget'!E50</f>
        <v>66033.42</v>
      </c>
      <c r="F50" s="21">
        <f>'[24]Div 91 budget'!F50</f>
        <v>66033.42</v>
      </c>
      <c r="G50" s="21">
        <f>'[24]Div 91 budget'!G50</f>
        <v>65938.42</v>
      </c>
      <c r="H50" s="21">
        <f>'[24]Div 91 budget'!H50</f>
        <v>67289.42</v>
      </c>
      <c r="I50" s="21">
        <f>'[24]Div 91 budget'!I50</f>
        <v>66350.42</v>
      </c>
      <c r="J50" s="21">
        <f>'[24]Div 91 budget'!J50</f>
        <v>66176.42</v>
      </c>
      <c r="K50" s="21">
        <f>'[24]Div 91 budget'!K50</f>
        <v>66048.42</v>
      </c>
      <c r="L50" s="21">
        <f>'[24]Div 91 budget'!L50</f>
        <v>66176.42</v>
      </c>
      <c r="M50" s="21">
        <f>'[24]Div 91 budget'!M50</f>
        <v>66158.38</v>
      </c>
    </row>
    <row r="51" spans="1:26">
      <c r="A51" s="5" t="s">
        <v>513</v>
      </c>
      <c r="B51" s="21">
        <f>'[24]Div 91 budget'!B51</f>
        <v>4324</v>
      </c>
      <c r="C51" s="21">
        <f>'[24]Div 91 budget'!C51</f>
        <v>2938</v>
      </c>
      <c r="D51" s="21">
        <f>'[24]Div 91 budget'!D51</f>
        <v>4050</v>
      </c>
      <c r="E51" s="21">
        <f>'[24]Div 91 budget'!E51</f>
        <v>4698</v>
      </c>
      <c r="F51" s="21">
        <f>'[24]Div 91 budget'!F51</f>
        <v>972</v>
      </c>
      <c r="G51" s="21">
        <f>'[24]Div 91 budget'!G51</f>
        <v>4956</v>
      </c>
      <c r="H51" s="21">
        <f>'[24]Div 91 budget'!H51</f>
        <v>5003</v>
      </c>
      <c r="I51" s="21">
        <f>'[24]Div 91 budget'!I51</f>
        <v>3202</v>
      </c>
      <c r="J51" s="21">
        <f>'[24]Div 91 budget'!J51</f>
        <v>3583</v>
      </c>
      <c r="K51" s="21">
        <f>'[24]Div 91 budget'!K51</f>
        <v>3718</v>
      </c>
      <c r="L51" s="21">
        <f>'[24]Div 91 budget'!L51</f>
        <v>5574</v>
      </c>
      <c r="M51" s="21">
        <f>'[24]Div 91 budget'!M51</f>
        <v>1412</v>
      </c>
    </row>
    <row r="52" spans="1:26">
      <c r="A52" s="5" t="s">
        <v>515</v>
      </c>
      <c r="B52" s="21">
        <f>'[24]Div 91 budget'!B52</f>
        <v>5510</v>
      </c>
      <c r="C52" s="21">
        <f>'[24]Div 91 budget'!C52</f>
        <v>7099</v>
      </c>
      <c r="D52" s="21">
        <f>'[24]Div 91 budget'!D52</f>
        <v>7321</v>
      </c>
      <c r="E52" s="21">
        <f>'[24]Div 91 budget'!E52</f>
        <v>7102</v>
      </c>
      <c r="F52" s="21">
        <f>'[24]Div 91 budget'!F52</f>
        <v>6766</v>
      </c>
      <c r="G52" s="21">
        <f>'[24]Div 91 budget'!G52</f>
        <v>7062</v>
      </c>
      <c r="H52" s="21">
        <f>'[24]Div 91 budget'!H52</f>
        <v>6760</v>
      </c>
      <c r="I52" s="21">
        <f>'[24]Div 91 budget'!I52</f>
        <v>7007</v>
      </c>
      <c r="J52" s="21">
        <f>'[24]Div 91 budget'!J52</f>
        <v>6767</v>
      </c>
      <c r="K52" s="21">
        <f>'[24]Div 91 budget'!K52</f>
        <v>6766</v>
      </c>
      <c r="L52" s="21">
        <f>'[24]Div 91 budget'!L52</f>
        <v>6890</v>
      </c>
      <c r="M52" s="21">
        <f>'[24]Div 91 budget'!M52</f>
        <v>6854</v>
      </c>
    </row>
    <row r="53" spans="1:26">
      <c r="A53" s="5" t="s">
        <v>653</v>
      </c>
      <c r="B53" s="21">
        <f>'[24]Div 91 budget'!B53</f>
        <v>-7843</v>
      </c>
      <c r="C53" s="21">
        <f>'[24]Div 91 budget'!C53</f>
        <v>-8325</v>
      </c>
      <c r="D53" s="21">
        <f>'[24]Div 91 budget'!D53</f>
        <v>-10327</v>
      </c>
      <c r="E53" s="21">
        <f>'[24]Div 91 budget'!E53</f>
        <v>-12028</v>
      </c>
      <c r="F53" s="21">
        <f>'[24]Div 91 budget'!F53</f>
        <v>-9488</v>
      </c>
      <c r="G53" s="21">
        <f>'[24]Div 91 budget'!G53</f>
        <v>-13027</v>
      </c>
      <c r="H53" s="21">
        <f>'[24]Div 91 budget'!H53</f>
        <v>-12474</v>
      </c>
      <c r="I53" s="21">
        <f>'[24]Div 91 budget'!I53</f>
        <v>-9588</v>
      </c>
      <c r="J53" s="21">
        <f>'[24]Div 91 budget'!J53</f>
        <v>-9057</v>
      </c>
      <c r="K53" s="21">
        <f>'[24]Div 91 budget'!K53</f>
        <v>-8922</v>
      </c>
      <c r="L53" s="21">
        <f>'[24]Div 91 budget'!L53</f>
        <v>-10516</v>
      </c>
      <c r="M53" s="21">
        <f>'[24]Div 91 budget'!M53</f>
        <v>-6781</v>
      </c>
    </row>
    <row r="54" spans="1:26">
      <c r="A54" s="5" t="s">
        <v>666</v>
      </c>
      <c r="B54" s="21" t="str">
        <f>'[24]Div 91 budget'!B54</f>
        <v>0</v>
      </c>
      <c r="C54" s="21">
        <f>'[24]Div 91 budget'!C54</f>
        <v>612</v>
      </c>
      <c r="D54" s="21">
        <f>'[24]Div 91 budget'!D54</f>
        <v>2935</v>
      </c>
      <c r="E54" s="21">
        <f>'[24]Div 91 budget'!E54</f>
        <v>6122</v>
      </c>
      <c r="F54" s="21">
        <f>'[24]Div 91 budget'!F54</f>
        <v>8428</v>
      </c>
      <c r="G54" s="21">
        <f>'[24]Div 91 budget'!G54</f>
        <v>8377</v>
      </c>
      <c r="H54" s="21">
        <f>'[24]Div 91 budget'!H54</f>
        <v>7325</v>
      </c>
      <c r="I54" s="21">
        <f>'[24]Div 91 budget'!I54</f>
        <v>3592</v>
      </c>
      <c r="J54" s="21">
        <f>'[24]Div 91 budget'!J54</f>
        <v>1794</v>
      </c>
      <c r="K54" s="21">
        <f>'[24]Div 91 budget'!K54</f>
        <v>1174</v>
      </c>
      <c r="L54" s="21">
        <f>'[24]Div 91 budget'!L54</f>
        <v>1035</v>
      </c>
      <c r="M54" s="21">
        <f>'[24]Div 91 budget'!M54</f>
        <v>606</v>
      </c>
    </row>
    <row r="55" spans="1:26">
      <c r="A55" s="9" t="s">
        <v>31</v>
      </c>
      <c r="B55" s="21">
        <f>'[24]Div 91 budget'!B55</f>
        <v>29646.42</v>
      </c>
      <c r="C55" s="21">
        <f>'[24]Div 91 budget'!C55</f>
        <v>29979.42</v>
      </c>
      <c r="D55" s="21">
        <f>'[24]Div 91 budget'!D55</f>
        <v>32427.42</v>
      </c>
      <c r="E55" s="21">
        <f>'[24]Div 91 budget'!E55</f>
        <v>34342.42</v>
      </c>
      <c r="F55" s="21">
        <f>'[24]Div 91 budget'!F55</f>
        <v>35126.42</v>
      </c>
      <c r="G55" s="21">
        <f>'[24]Div 91 budget'!G55</f>
        <v>35749.42</v>
      </c>
      <c r="H55" s="21">
        <f>'[24]Div 91 budget'!H55</f>
        <v>36007.42</v>
      </c>
      <c r="I55" s="21">
        <f>'[24]Div 91 budget'!I55</f>
        <v>32921.42</v>
      </c>
      <c r="J55" s="21">
        <f>'[24]Div 91 budget'!J55</f>
        <v>31663.42</v>
      </c>
      <c r="K55" s="21">
        <f>'[24]Div 91 budget'!K55</f>
        <v>31218.42</v>
      </c>
      <c r="L55" s="21">
        <f>'[24]Div 91 budget'!L55</f>
        <v>31559.42</v>
      </c>
      <c r="M55" s="21">
        <f>'[24]Div 91 budget'!M55</f>
        <v>30658.380000000005</v>
      </c>
      <c r="O55" s="22">
        <f t="shared" ref="O55:Z55" si="4">B55-SUM(B49:B54)</f>
        <v>0</v>
      </c>
      <c r="P55" s="22">
        <f t="shared" si="4"/>
        <v>0</v>
      </c>
      <c r="Q55" s="22">
        <f t="shared" si="4"/>
        <v>0</v>
      </c>
      <c r="R55" s="22">
        <f t="shared" si="4"/>
        <v>0</v>
      </c>
      <c r="S55" s="22">
        <f t="shared" si="4"/>
        <v>0</v>
      </c>
      <c r="T55" s="22">
        <f t="shared" si="4"/>
        <v>0</v>
      </c>
      <c r="U55" s="22">
        <f t="shared" si="4"/>
        <v>0</v>
      </c>
      <c r="V55" s="22">
        <f t="shared" si="4"/>
        <v>0</v>
      </c>
      <c r="W55" s="22">
        <f t="shared" si="4"/>
        <v>0</v>
      </c>
      <c r="X55" s="22">
        <f t="shared" si="4"/>
        <v>0</v>
      </c>
      <c r="Y55" s="22">
        <f t="shared" si="4"/>
        <v>0</v>
      </c>
      <c r="Z55" s="22">
        <f t="shared" si="4"/>
        <v>0</v>
      </c>
    </row>
    <row r="56" spans="1:26">
      <c r="A56" s="5"/>
      <c r="B56" s="21">
        <f>'[24]Div 91 budget'!B56</f>
        <v>0</v>
      </c>
      <c r="C56" s="21">
        <f>'[24]Div 91 budget'!C56</f>
        <v>0</v>
      </c>
      <c r="D56" s="21">
        <f>'[24]Div 91 budget'!D56</f>
        <v>0</v>
      </c>
      <c r="E56" s="21">
        <f>'[24]Div 91 budget'!E56</f>
        <v>0</v>
      </c>
      <c r="F56" s="21">
        <f>'[24]Div 91 budget'!F56</f>
        <v>0</v>
      </c>
      <c r="G56" s="21">
        <f>'[24]Div 91 budget'!G56</f>
        <v>0</v>
      </c>
      <c r="H56" s="21">
        <f>'[24]Div 91 budget'!H56</f>
        <v>0</v>
      </c>
      <c r="I56" s="21">
        <f>'[24]Div 91 budget'!I56</f>
        <v>0</v>
      </c>
      <c r="J56" s="21">
        <f>'[24]Div 91 budget'!J56</f>
        <v>0</v>
      </c>
      <c r="K56" s="21">
        <f>'[24]Div 91 budget'!K56</f>
        <v>0</v>
      </c>
      <c r="L56" s="21">
        <f>'[24]Div 91 budget'!L56</f>
        <v>0</v>
      </c>
      <c r="M56" s="21">
        <f>'[24]Div 91 budget'!M56</f>
        <v>0</v>
      </c>
    </row>
    <row r="57" spans="1:26">
      <c r="A57" s="5" t="s">
        <v>654</v>
      </c>
      <c r="B57" s="21" t="str">
        <f>'[24]Div 91 budget'!B57</f>
        <v>0</v>
      </c>
      <c r="C57" s="21" t="str">
        <f>'[24]Div 91 budget'!C57</f>
        <v>0</v>
      </c>
      <c r="D57" s="21" t="str">
        <f>'[24]Div 91 budget'!D57</f>
        <v>0</v>
      </c>
      <c r="E57" s="21" t="str">
        <f>'[24]Div 91 budget'!E57</f>
        <v>0</v>
      </c>
      <c r="F57" s="21" t="str">
        <f>'[24]Div 91 budget'!F57</f>
        <v>0</v>
      </c>
      <c r="G57" s="21" t="str">
        <f>'[24]Div 91 budget'!G57</f>
        <v>0</v>
      </c>
      <c r="H57" s="21" t="str">
        <f>'[24]Div 91 budget'!H57</f>
        <v>0</v>
      </c>
      <c r="I57" s="21" t="str">
        <f>'[24]Div 91 budget'!I57</f>
        <v>0</v>
      </c>
      <c r="J57" s="21" t="str">
        <f>'[24]Div 91 budget'!J57</f>
        <v>0</v>
      </c>
      <c r="K57" s="21" t="str">
        <f>'[24]Div 91 budget'!K57</f>
        <v>0</v>
      </c>
      <c r="L57" s="21" t="str">
        <f>'[24]Div 91 budget'!L57</f>
        <v>0</v>
      </c>
      <c r="M57" s="21" t="str">
        <f>'[24]Div 91 budget'!M57</f>
        <v>0</v>
      </c>
    </row>
    <row r="58" spans="1:26">
      <c r="A58" s="5" t="s">
        <v>516</v>
      </c>
      <c r="B58" s="21">
        <f>'[24]Div 91 budget'!B58</f>
        <v>9965.76</v>
      </c>
      <c r="C58" s="21">
        <f>'[24]Div 91 budget'!C58</f>
        <v>9965.76</v>
      </c>
      <c r="D58" s="21">
        <f>'[24]Div 91 budget'!D58</f>
        <v>9965.76</v>
      </c>
      <c r="E58" s="21">
        <f>'[24]Div 91 budget'!E58</f>
        <v>9965.76</v>
      </c>
      <c r="F58" s="21">
        <f>'[24]Div 91 budget'!F58</f>
        <v>9965.76</v>
      </c>
      <c r="G58" s="21">
        <f>'[24]Div 91 budget'!G58</f>
        <v>9965.76</v>
      </c>
      <c r="H58" s="21">
        <f>'[24]Div 91 budget'!H58</f>
        <v>9965.76</v>
      </c>
      <c r="I58" s="21">
        <f>'[24]Div 91 budget'!I58</f>
        <v>10345.76</v>
      </c>
      <c r="J58" s="21">
        <f>'[24]Div 91 budget'!J58</f>
        <v>10345.76</v>
      </c>
      <c r="K58" s="21">
        <f>'[24]Div 91 budget'!K58</f>
        <v>10345.76</v>
      </c>
      <c r="L58" s="21">
        <f>'[24]Div 91 budget'!L58</f>
        <v>10345.76</v>
      </c>
      <c r="M58" s="21">
        <f>'[24]Div 91 budget'!M58</f>
        <v>10100.76</v>
      </c>
    </row>
    <row r="59" spans="1:26">
      <c r="A59" s="5" t="s">
        <v>655</v>
      </c>
      <c r="B59" s="21">
        <f>'[24]Div 91 budget'!B59</f>
        <v>-12901</v>
      </c>
      <c r="C59" s="21">
        <f>'[24]Div 91 budget'!C59</f>
        <v>-12745</v>
      </c>
      <c r="D59" s="21">
        <f>'[24]Div 91 budget'!D59</f>
        <v>-12940</v>
      </c>
      <c r="E59" s="21">
        <f>'[24]Div 91 budget'!E59</f>
        <v>-12803</v>
      </c>
      <c r="F59" s="21">
        <f>'[24]Div 91 budget'!F59</f>
        <v>-12546</v>
      </c>
      <c r="G59" s="21">
        <f>'[24]Div 91 budget'!G59</f>
        <v>-12718</v>
      </c>
      <c r="H59" s="21">
        <f>'[24]Div 91 budget'!H59</f>
        <v>-13142</v>
      </c>
      <c r="I59" s="21">
        <f>'[24]Div 91 budget'!I59</f>
        <v>-13583</v>
      </c>
      <c r="J59" s="21">
        <f>'[24]Div 91 budget'!J59</f>
        <v>-13145</v>
      </c>
      <c r="K59" s="21">
        <f>'[24]Div 91 budget'!K59</f>
        <v>-12988</v>
      </c>
      <c r="L59" s="21">
        <f>'[24]Div 91 budget'!L59</f>
        <v>-13279</v>
      </c>
      <c r="M59" s="21">
        <f>'[24]Div 91 budget'!M59</f>
        <v>-14124</v>
      </c>
    </row>
    <row r="60" spans="1:26">
      <c r="A60" s="5" t="s">
        <v>517</v>
      </c>
      <c r="B60" s="21">
        <f>'[24]Div 91 budget'!B60</f>
        <v>9635.2000000000007</v>
      </c>
      <c r="C60" s="21">
        <f>'[24]Div 91 budget'!C60</f>
        <v>9339.08</v>
      </c>
      <c r="D60" s="21">
        <f>'[24]Div 91 budget'!D60</f>
        <v>9569.32</v>
      </c>
      <c r="E60" s="21">
        <f>'[24]Div 91 budget'!E60</f>
        <v>9438.4</v>
      </c>
      <c r="F60" s="21">
        <f>'[24]Div 91 budget'!F60</f>
        <v>9010.52</v>
      </c>
      <c r="G60" s="21">
        <f>'[24]Div 91 budget'!G60</f>
        <v>9229.16</v>
      </c>
      <c r="H60" s="21">
        <f>'[24]Div 91 budget'!H60</f>
        <v>9985.7999999999993</v>
      </c>
      <c r="I60" s="21">
        <f>'[24]Div 91 budget'!I60</f>
        <v>9980.119999999999</v>
      </c>
      <c r="J60" s="21">
        <f>'[24]Div 91 budget'!J60</f>
        <v>9531.4</v>
      </c>
      <c r="K60" s="21">
        <f>'[24]Div 91 budget'!K60</f>
        <v>9368.76</v>
      </c>
      <c r="L60" s="21">
        <f>'[24]Div 91 budget'!L60</f>
        <v>9820.52</v>
      </c>
      <c r="M60" s="21">
        <f>'[24]Div 91 budget'!M60</f>
        <v>10756</v>
      </c>
    </row>
    <row r="61" spans="1:26">
      <c r="A61" s="9" t="s">
        <v>25</v>
      </c>
      <c r="B61" s="21">
        <f>'[24]Div 91 budget'!B61</f>
        <v>6699.9600000000009</v>
      </c>
      <c r="C61" s="21">
        <f>'[24]Div 91 budget'!C61</f>
        <v>6559.84</v>
      </c>
      <c r="D61" s="21">
        <f>'[24]Div 91 budget'!D61</f>
        <v>6595.08</v>
      </c>
      <c r="E61" s="21">
        <f>'[24]Div 91 budget'!E61</f>
        <v>6601.16</v>
      </c>
      <c r="F61" s="21">
        <f>'[24]Div 91 budget'!F61</f>
        <v>6430.2800000000007</v>
      </c>
      <c r="G61" s="21">
        <f>'[24]Div 91 budget'!G61</f>
        <v>6476.92</v>
      </c>
      <c r="H61" s="21">
        <f>'[24]Div 91 budget'!H61</f>
        <v>6809.5599999999995</v>
      </c>
      <c r="I61" s="21">
        <f>'[24]Div 91 budget'!I61</f>
        <v>6742.8799999999992</v>
      </c>
      <c r="J61" s="21">
        <f>'[24]Div 91 budget'!J61</f>
        <v>6732.16</v>
      </c>
      <c r="K61" s="21">
        <f>'[24]Div 91 budget'!K61</f>
        <v>6726.52</v>
      </c>
      <c r="L61" s="21">
        <f>'[24]Div 91 budget'!L61</f>
        <v>6887.2800000000007</v>
      </c>
      <c r="M61" s="21">
        <f>'[24]Div 91 budget'!M61</f>
        <v>6732.76</v>
      </c>
      <c r="O61" s="22">
        <f t="shared" ref="O61:Z61" si="5">B61-SUM(B57:B60)</f>
        <v>0</v>
      </c>
      <c r="P61" s="22">
        <f t="shared" si="5"/>
        <v>0</v>
      </c>
      <c r="Q61" s="22">
        <f t="shared" si="5"/>
        <v>0</v>
      </c>
      <c r="R61" s="22">
        <f t="shared" si="5"/>
        <v>0</v>
      </c>
      <c r="S61" s="22">
        <f t="shared" si="5"/>
        <v>0</v>
      </c>
      <c r="T61" s="22">
        <f t="shared" si="5"/>
        <v>0</v>
      </c>
      <c r="U61" s="22">
        <f t="shared" si="5"/>
        <v>0</v>
      </c>
      <c r="V61" s="22">
        <f t="shared" si="5"/>
        <v>0</v>
      </c>
      <c r="W61" s="22">
        <f t="shared" si="5"/>
        <v>0</v>
      </c>
      <c r="X61" s="22">
        <f t="shared" si="5"/>
        <v>0</v>
      </c>
      <c r="Y61" s="22">
        <f t="shared" si="5"/>
        <v>0</v>
      </c>
      <c r="Z61" s="22">
        <f t="shared" si="5"/>
        <v>0</v>
      </c>
    </row>
    <row r="62" spans="1:26">
      <c r="A62" s="5"/>
      <c r="B62" s="21">
        <f>'[24]Div 91 budget'!B62</f>
        <v>0</v>
      </c>
      <c r="C62" s="21">
        <f>'[24]Div 91 budget'!C62</f>
        <v>0</v>
      </c>
      <c r="D62" s="21">
        <f>'[24]Div 91 budget'!D62</f>
        <v>0</v>
      </c>
      <c r="E62" s="21">
        <f>'[24]Div 91 budget'!E62</f>
        <v>0</v>
      </c>
      <c r="F62" s="21">
        <f>'[24]Div 91 budget'!F62</f>
        <v>0</v>
      </c>
      <c r="G62" s="21">
        <f>'[24]Div 91 budget'!G62</f>
        <v>0</v>
      </c>
      <c r="H62" s="21">
        <f>'[24]Div 91 budget'!H62</f>
        <v>0</v>
      </c>
      <c r="I62" s="21">
        <f>'[24]Div 91 budget'!I62</f>
        <v>0</v>
      </c>
      <c r="J62" s="21">
        <f>'[24]Div 91 budget'!J62</f>
        <v>0</v>
      </c>
      <c r="K62" s="21">
        <f>'[24]Div 91 budget'!K62</f>
        <v>0</v>
      </c>
      <c r="L62" s="21">
        <f>'[24]Div 91 budget'!L62</f>
        <v>0</v>
      </c>
      <c r="M62" s="21">
        <f>'[24]Div 91 budget'!M62</f>
        <v>0</v>
      </c>
    </row>
    <row r="63" spans="1:26">
      <c r="A63" s="5" t="s">
        <v>519</v>
      </c>
      <c r="B63" s="21">
        <f>'[24]Div 91 budget'!B63</f>
        <v>1000</v>
      </c>
      <c r="C63" s="21">
        <f>'[24]Div 91 budget'!C63</f>
        <v>1000</v>
      </c>
      <c r="D63" s="21">
        <f>'[24]Div 91 budget'!D63</f>
        <v>1000</v>
      </c>
      <c r="E63" s="21">
        <f>'[24]Div 91 budget'!E63</f>
        <v>1000</v>
      </c>
      <c r="F63" s="21">
        <f>'[24]Div 91 budget'!F63</f>
        <v>9560</v>
      </c>
      <c r="G63" s="21">
        <f>'[24]Div 91 budget'!G63</f>
        <v>1000</v>
      </c>
      <c r="H63" s="21">
        <f>'[24]Div 91 budget'!H63</f>
        <v>13254</v>
      </c>
      <c r="I63" s="21">
        <f>'[24]Div 91 budget'!I63</f>
        <v>1000</v>
      </c>
      <c r="J63" s="21">
        <f>'[24]Div 91 budget'!J63</f>
        <v>1000</v>
      </c>
      <c r="K63" s="21">
        <f>'[24]Div 91 budget'!K63</f>
        <v>1000</v>
      </c>
      <c r="L63" s="21">
        <f>'[24]Div 91 budget'!L63</f>
        <v>1000</v>
      </c>
      <c r="M63" s="21">
        <f>'[24]Div 91 budget'!M63</f>
        <v>1000</v>
      </c>
    </row>
    <row r="64" spans="1:26">
      <c r="A64" s="5" t="s">
        <v>658</v>
      </c>
      <c r="B64" s="21">
        <f>'[24]Div 91 budget'!B64</f>
        <v>200</v>
      </c>
      <c r="C64" s="21">
        <f>'[24]Div 91 budget'!C64</f>
        <v>200</v>
      </c>
      <c r="D64" s="21">
        <f>'[24]Div 91 budget'!D64</f>
        <v>200</v>
      </c>
      <c r="E64" s="21">
        <f>'[24]Div 91 budget'!E64</f>
        <v>200</v>
      </c>
      <c r="F64" s="21">
        <f>'[24]Div 91 budget'!F64</f>
        <v>1912</v>
      </c>
      <c r="G64" s="21">
        <f>'[24]Div 91 budget'!G64</f>
        <v>200</v>
      </c>
      <c r="H64" s="21">
        <f>'[24]Div 91 budget'!H64</f>
        <v>2650.8</v>
      </c>
      <c r="I64" s="21">
        <f>'[24]Div 91 budget'!I64</f>
        <v>200</v>
      </c>
      <c r="J64" s="21">
        <f>'[24]Div 91 budget'!J64</f>
        <v>200</v>
      </c>
      <c r="K64" s="21">
        <f>'[24]Div 91 budget'!K64</f>
        <v>200</v>
      </c>
      <c r="L64" s="21">
        <f>'[24]Div 91 budget'!L64</f>
        <v>200</v>
      </c>
      <c r="M64" s="21">
        <f>'[24]Div 91 budget'!M64</f>
        <v>200</v>
      </c>
    </row>
    <row r="65" spans="1:26">
      <c r="A65" s="5" t="s">
        <v>520</v>
      </c>
      <c r="B65" s="21">
        <f>'[24]Div 91 budget'!B65</f>
        <v>5692</v>
      </c>
      <c r="C65" s="21">
        <f>'[24]Div 91 budget'!C65</f>
        <v>23650</v>
      </c>
      <c r="D65" s="21">
        <f>'[24]Div 91 budget'!D65</f>
        <v>7812</v>
      </c>
      <c r="E65" s="21">
        <f>'[24]Div 91 budget'!E65</f>
        <v>24550</v>
      </c>
      <c r="F65" s="21">
        <f>'[24]Div 91 budget'!F65</f>
        <v>720</v>
      </c>
      <c r="G65" s="21">
        <f>'[24]Div 91 budget'!G65</f>
        <v>9678</v>
      </c>
      <c r="H65" s="21">
        <f>'[24]Div 91 budget'!H65</f>
        <v>4690</v>
      </c>
      <c r="I65" s="21">
        <f>'[24]Div 91 budget'!I65</f>
        <v>31036</v>
      </c>
      <c r="J65" s="21">
        <f>'[24]Div 91 budget'!J65</f>
        <v>4081</v>
      </c>
      <c r="K65" s="21">
        <f>'[24]Div 91 budget'!K65</f>
        <v>12553</v>
      </c>
      <c r="L65" s="21">
        <f>'[24]Div 91 budget'!L65</f>
        <v>18560</v>
      </c>
      <c r="M65" s="21">
        <f>'[24]Div 91 budget'!M65</f>
        <v>8843</v>
      </c>
    </row>
    <row r="66" spans="1:26">
      <c r="A66" s="5" t="s">
        <v>521</v>
      </c>
      <c r="B66" s="21">
        <f>'[24]Div 91 budget'!B66</f>
        <v>5177.42</v>
      </c>
      <c r="C66" s="21">
        <f>'[24]Div 91 budget'!C66</f>
        <v>6855.76</v>
      </c>
      <c r="D66" s="21">
        <f>'[24]Div 91 budget'!D66</f>
        <v>8111.62</v>
      </c>
      <c r="E66" s="21">
        <f>'[24]Div 91 budget'!E66</f>
        <v>7033.9400000000005</v>
      </c>
      <c r="F66" s="21">
        <f>'[24]Div 91 budget'!F66</f>
        <v>6833.24</v>
      </c>
      <c r="G66" s="21">
        <f>'[24]Div 91 budget'!G66</f>
        <v>7478.66</v>
      </c>
      <c r="H66" s="21">
        <f>'[24]Div 91 budget'!H66</f>
        <v>6016.76</v>
      </c>
      <c r="I66" s="21">
        <f>'[24]Div 91 budget'!I66</f>
        <v>7301.88</v>
      </c>
      <c r="J66" s="21">
        <f>'[24]Div 91 budget'!J66</f>
        <v>5814.3</v>
      </c>
      <c r="K66" s="21">
        <f>'[24]Div 91 budget'!K66</f>
        <v>7499.7</v>
      </c>
      <c r="L66" s="21">
        <f>'[24]Div 91 budget'!L66</f>
        <v>7820.96</v>
      </c>
      <c r="M66" s="21">
        <f>'[24]Div 91 budget'!M66</f>
        <v>11514.380000000001</v>
      </c>
    </row>
    <row r="67" spans="1:26">
      <c r="A67" s="9" t="s">
        <v>24</v>
      </c>
      <c r="B67" s="21">
        <f>'[24]Div 91 budget'!B67</f>
        <v>12069.42</v>
      </c>
      <c r="C67" s="21">
        <f>'[24]Div 91 budget'!C67</f>
        <v>31705.760000000002</v>
      </c>
      <c r="D67" s="21">
        <f>'[24]Div 91 budget'!D67</f>
        <v>17123.62</v>
      </c>
      <c r="E67" s="21">
        <f>'[24]Div 91 budget'!E67</f>
        <v>32783.94</v>
      </c>
      <c r="F67" s="21">
        <f>'[24]Div 91 budget'!F67</f>
        <v>19025.239999999998</v>
      </c>
      <c r="G67" s="21">
        <f>'[24]Div 91 budget'!G67</f>
        <v>18356.66</v>
      </c>
      <c r="H67" s="21">
        <f>'[24]Div 91 budget'!H67</f>
        <v>26611.559999999998</v>
      </c>
      <c r="I67" s="21">
        <f>'[24]Div 91 budget'!I67</f>
        <v>39537.879999999997</v>
      </c>
      <c r="J67" s="21">
        <f>'[24]Div 91 budget'!J67</f>
        <v>11095.3</v>
      </c>
      <c r="K67" s="21">
        <f>'[24]Div 91 budget'!K67</f>
        <v>21252.7</v>
      </c>
      <c r="L67" s="21">
        <f>'[24]Div 91 budget'!L67</f>
        <v>27580.959999999999</v>
      </c>
      <c r="M67" s="21">
        <f>'[24]Div 91 budget'!M67</f>
        <v>21557.38</v>
      </c>
      <c r="O67" s="22">
        <f t="shared" ref="O67:Z67" si="6">B67-SUM(B63:B66)</f>
        <v>0</v>
      </c>
      <c r="P67" s="22">
        <f t="shared" si="6"/>
        <v>0</v>
      </c>
      <c r="Q67" s="22">
        <f t="shared" si="6"/>
        <v>0</v>
      </c>
      <c r="R67" s="22">
        <f t="shared" si="6"/>
        <v>0</v>
      </c>
      <c r="S67" s="22">
        <f t="shared" si="6"/>
        <v>0</v>
      </c>
      <c r="T67" s="22">
        <f t="shared" si="6"/>
        <v>0</v>
      </c>
      <c r="U67" s="22">
        <f t="shared" si="6"/>
        <v>0</v>
      </c>
      <c r="V67" s="22">
        <f t="shared" si="6"/>
        <v>0</v>
      </c>
      <c r="W67" s="22">
        <f t="shared" si="6"/>
        <v>0</v>
      </c>
      <c r="X67" s="22">
        <f t="shared" si="6"/>
        <v>0</v>
      </c>
      <c r="Y67" s="22">
        <f t="shared" si="6"/>
        <v>0</v>
      </c>
      <c r="Z67" s="22">
        <f t="shared" si="6"/>
        <v>0</v>
      </c>
    </row>
    <row r="68" spans="1:26">
      <c r="A68" s="5"/>
      <c r="B68" s="21">
        <f>'[24]Div 91 budget'!B68</f>
        <v>0</v>
      </c>
      <c r="C68" s="21">
        <f>'[24]Div 91 budget'!C68</f>
        <v>0</v>
      </c>
      <c r="D68" s="21">
        <f>'[24]Div 91 budget'!D68</f>
        <v>0</v>
      </c>
      <c r="E68" s="21">
        <f>'[24]Div 91 budget'!E68</f>
        <v>0</v>
      </c>
      <c r="F68" s="21">
        <f>'[24]Div 91 budget'!F68</f>
        <v>0</v>
      </c>
      <c r="G68" s="21">
        <f>'[24]Div 91 budget'!G68</f>
        <v>0</v>
      </c>
      <c r="H68" s="21">
        <f>'[24]Div 91 budget'!H68</f>
        <v>0</v>
      </c>
      <c r="I68" s="21">
        <f>'[24]Div 91 budget'!I68</f>
        <v>0</v>
      </c>
      <c r="J68" s="21">
        <f>'[24]Div 91 budget'!J68</f>
        <v>0</v>
      </c>
      <c r="K68" s="21">
        <f>'[24]Div 91 budget'!K68</f>
        <v>0</v>
      </c>
      <c r="L68" s="21">
        <f>'[24]Div 91 budget'!L68</f>
        <v>0</v>
      </c>
      <c r="M68" s="21">
        <f>'[24]Div 91 budget'!M68</f>
        <v>0</v>
      </c>
    </row>
    <row r="69" spans="1:26">
      <c r="A69" s="5" t="s">
        <v>523</v>
      </c>
      <c r="B69" s="21">
        <f>'[24]Div 91 budget'!B69</f>
        <v>1912.16</v>
      </c>
      <c r="C69" s="21">
        <f>'[24]Div 91 budget'!C69</f>
        <v>1705.16</v>
      </c>
      <c r="D69" s="21">
        <f>'[24]Div 91 budget'!D69</f>
        <v>11775.16</v>
      </c>
      <c r="E69" s="21">
        <f>'[24]Div 91 budget'!E69</f>
        <v>1912.16</v>
      </c>
      <c r="F69" s="21">
        <f>'[24]Div 91 budget'!F69</f>
        <v>2643.16</v>
      </c>
      <c r="G69" s="21">
        <f>'[24]Div 91 budget'!G69</f>
        <v>11787.16</v>
      </c>
      <c r="H69" s="21">
        <f>'[24]Div 91 budget'!H69</f>
        <v>1912.16</v>
      </c>
      <c r="I69" s="21">
        <f>'[24]Div 91 budget'!I69</f>
        <v>2119.16</v>
      </c>
      <c r="J69" s="21">
        <f>'[24]Div 91 budget'!J69</f>
        <v>11989.16</v>
      </c>
      <c r="K69" s="21">
        <f>'[24]Div 91 budget'!K69</f>
        <v>2223.16</v>
      </c>
      <c r="L69" s="21">
        <f>'[24]Div 91 budget'!L69</f>
        <v>2025.16</v>
      </c>
      <c r="M69" s="21">
        <f>'[24]Div 91 budget'!M69</f>
        <v>15115.16</v>
      </c>
    </row>
    <row r="70" spans="1:26">
      <c r="A70" s="5" t="s">
        <v>525</v>
      </c>
      <c r="B70" s="21">
        <f>'[24]Div 91 budget'!B70</f>
        <v>1317</v>
      </c>
      <c r="C70" s="21">
        <f>'[24]Div 91 budget'!C70</f>
        <v>1317</v>
      </c>
      <c r="D70" s="21">
        <f>'[24]Div 91 budget'!D70</f>
        <v>6317</v>
      </c>
      <c r="E70" s="21">
        <f>'[24]Div 91 budget'!E70</f>
        <v>1317</v>
      </c>
      <c r="F70" s="21">
        <f>'[24]Div 91 budget'!F70</f>
        <v>2167</v>
      </c>
      <c r="G70" s="21">
        <f>'[24]Div 91 budget'!G70</f>
        <v>6317</v>
      </c>
      <c r="H70" s="21">
        <f>'[24]Div 91 budget'!H70</f>
        <v>1317</v>
      </c>
      <c r="I70" s="21">
        <f>'[24]Div 91 budget'!I70</f>
        <v>1317</v>
      </c>
      <c r="J70" s="21">
        <f>'[24]Div 91 budget'!J70</f>
        <v>6317</v>
      </c>
      <c r="K70" s="21">
        <f>'[24]Div 91 budget'!K70</f>
        <v>1317</v>
      </c>
      <c r="L70" s="21">
        <f>'[24]Div 91 budget'!L70</f>
        <v>1317</v>
      </c>
      <c r="M70" s="21">
        <f>'[24]Div 91 budget'!M70</f>
        <v>6313</v>
      </c>
    </row>
    <row r="71" spans="1:26">
      <c r="A71" s="9" t="s">
        <v>30</v>
      </c>
      <c r="B71" s="21">
        <f>'[24]Div 91 budget'!B71</f>
        <v>3229.16</v>
      </c>
      <c r="C71" s="21">
        <f>'[24]Div 91 budget'!C71</f>
        <v>3022.16</v>
      </c>
      <c r="D71" s="21">
        <f>'[24]Div 91 budget'!D71</f>
        <v>18092.16</v>
      </c>
      <c r="E71" s="21">
        <f>'[24]Div 91 budget'!E71</f>
        <v>3229.16</v>
      </c>
      <c r="F71" s="21">
        <f>'[24]Div 91 budget'!F71</f>
        <v>4810.16</v>
      </c>
      <c r="G71" s="21">
        <f>'[24]Div 91 budget'!G71</f>
        <v>18104.16</v>
      </c>
      <c r="H71" s="21">
        <f>'[24]Div 91 budget'!H71</f>
        <v>3229.16</v>
      </c>
      <c r="I71" s="21">
        <f>'[24]Div 91 budget'!I71</f>
        <v>3436.16</v>
      </c>
      <c r="J71" s="21">
        <f>'[24]Div 91 budget'!J71</f>
        <v>18306.16</v>
      </c>
      <c r="K71" s="21">
        <f>'[24]Div 91 budget'!K71</f>
        <v>3540.16</v>
      </c>
      <c r="L71" s="21">
        <f>'[24]Div 91 budget'!L71</f>
        <v>3342.16</v>
      </c>
      <c r="M71" s="21">
        <f>'[24]Div 91 budget'!M71</f>
        <v>21428.16</v>
      </c>
      <c r="O71" s="22">
        <f t="shared" ref="O71:Z71" si="7">B71-SUM(B69:B70)</f>
        <v>0</v>
      </c>
      <c r="P71" s="22">
        <f t="shared" si="7"/>
        <v>0</v>
      </c>
      <c r="Q71" s="22">
        <f t="shared" si="7"/>
        <v>0</v>
      </c>
      <c r="R71" s="22">
        <f t="shared" si="7"/>
        <v>0</v>
      </c>
      <c r="S71" s="22">
        <f t="shared" si="7"/>
        <v>0</v>
      </c>
      <c r="T71" s="22">
        <f t="shared" si="7"/>
        <v>0</v>
      </c>
      <c r="U71" s="22">
        <f t="shared" si="7"/>
        <v>0</v>
      </c>
      <c r="V71" s="22">
        <f t="shared" si="7"/>
        <v>0</v>
      </c>
      <c r="W71" s="22">
        <f t="shared" si="7"/>
        <v>0</v>
      </c>
      <c r="X71" s="22">
        <f t="shared" si="7"/>
        <v>0</v>
      </c>
      <c r="Y71" s="22">
        <f t="shared" si="7"/>
        <v>0</v>
      </c>
      <c r="Z71" s="22">
        <f t="shared" si="7"/>
        <v>0</v>
      </c>
    </row>
    <row r="72" spans="1:26">
      <c r="A72" s="5"/>
      <c r="B72" s="21">
        <f>'[24]Div 91 budget'!B72</f>
        <v>0</v>
      </c>
      <c r="C72" s="21">
        <f>'[24]Div 91 budget'!C72</f>
        <v>0</v>
      </c>
      <c r="D72" s="21">
        <f>'[24]Div 91 budget'!D72</f>
        <v>0</v>
      </c>
      <c r="E72" s="21">
        <f>'[24]Div 91 budget'!E72</f>
        <v>0</v>
      </c>
      <c r="F72" s="21">
        <f>'[24]Div 91 budget'!F72</f>
        <v>0</v>
      </c>
      <c r="G72" s="21">
        <f>'[24]Div 91 budget'!G72</f>
        <v>0</v>
      </c>
      <c r="H72" s="21">
        <f>'[24]Div 91 budget'!H72</f>
        <v>0</v>
      </c>
      <c r="I72" s="21">
        <f>'[24]Div 91 budget'!I72</f>
        <v>0</v>
      </c>
      <c r="J72" s="21">
        <f>'[24]Div 91 budget'!J72</f>
        <v>0</v>
      </c>
      <c r="K72" s="21">
        <f>'[24]Div 91 budget'!K72</f>
        <v>0</v>
      </c>
      <c r="L72" s="21">
        <f>'[24]Div 91 budget'!L72</f>
        <v>0</v>
      </c>
      <c r="M72" s="21">
        <f>'[24]Div 91 budget'!M72</f>
        <v>0</v>
      </c>
    </row>
    <row r="73" spans="1:26">
      <c r="A73" s="5" t="s">
        <v>527</v>
      </c>
      <c r="B73" s="21">
        <f>'[24]Div 91 budget'!B73</f>
        <v>18331.480000000003</v>
      </c>
      <c r="C73" s="21">
        <f>'[24]Div 91 budget'!C73</f>
        <v>17908.120000000003</v>
      </c>
      <c r="D73" s="21">
        <f>'[24]Div 91 budget'!D73</f>
        <v>19039.04</v>
      </c>
      <c r="E73" s="21">
        <f>'[24]Div 91 budget'!E73</f>
        <v>19139</v>
      </c>
      <c r="F73" s="21">
        <f>'[24]Div 91 budget'!F73</f>
        <v>17948.79</v>
      </c>
      <c r="G73" s="21">
        <f>'[24]Div 91 budget'!G73</f>
        <v>18184.480000000003</v>
      </c>
      <c r="H73" s="21">
        <f>'[24]Div 91 budget'!H73</f>
        <v>18411.350000000002</v>
      </c>
      <c r="I73" s="21">
        <f>'[24]Div 91 budget'!I73</f>
        <v>19813.240000000002</v>
      </c>
      <c r="J73" s="21">
        <f>'[24]Div 91 budget'!J73</f>
        <v>18486.32</v>
      </c>
      <c r="K73" s="21">
        <f>'[24]Div 91 budget'!K73</f>
        <v>17935.560000000001</v>
      </c>
      <c r="L73" s="21">
        <f>'[24]Div 91 budget'!L73</f>
        <v>19306.580000000002</v>
      </c>
      <c r="M73" s="21">
        <f>'[24]Div 91 budget'!M73</f>
        <v>19249.25</v>
      </c>
    </row>
    <row r="74" spans="1:26">
      <c r="A74" s="5" t="s">
        <v>528</v>
      </c>
      <c r="B74" s="21">
        <f>'[24]Div 91 budget'!B74</f>
        <v>1685.9564</v>
      </c>
      <c r="C74" s="21">
        <f>'[24]Div 91 budget'!C74</f>
        <v>1850.47</v>
      </c>
      <c r="D74" s="21">
        <f>'[24]Div 91 budget'!D74</f>
        <v>1934.3371999999999</v>
      </c>
      <c r="E74" s="21">
        <f>'[24]Div 91 budget'!E74</f>
        <v>1793.01</v>
      </c>
      <c r="F74" s="21">
        <f>'[24]Div 91 budget'!F74</f>
        <v>2134.9575999999997</v>
      </c>
      <c r="G74" s="21">
        <f>'[24]Div 91 budget'!G74</f>
        <v>2116.4315999999999</v>
      </c>
      <c r="H74" s="21">
        <f>'[24]Div 91 budget'!H74</f>
        <v>2087.2919999999999</v>
      </c>
      <c r="I74" s="21">
        <f>'[24]Div 91 budget'!I74</f>
        <v>1920.9016000000001</v>
      </c>
      <c r="J74" s="21">
        <f>'[24]Div 91 budget'!J74</f>
        <v>1793.038</v>
      </c>
      <c r="K74" s="21">
        <f>'[24]Div 91 budget'!K74</f>
        <v>1693.646</v>
      </c>
      <c r="L74" s="21">
        <f>'[24]Div 91 budget'!L74</f>
        <v>1640.6131999999998</v>
      </c>
      <c r="M74" s="21">
        <f>'[24]Div 91 budget'!M74</f>
        <v>1608.7379999999998</v>
      </c>
    </row>
    <row r="75" spans="1:26">
      <c r="A75" s="5" t="s">
        <v>529</v>
      </c>
      <c r="B75" s="21">
        <f>'[24]Div 91 budget'!B75</f>
        <v>12208.9812</v>
      </c>
      <c r="C75" s="21">
        <f>'[24]Div 91 budget'!C75</f>
        <v>13702.0944</v>
      </c>
      <c r="D75" s="21">
        <f>'[24]Div 91 budget'!D75</f>
        <v>15016.9236</v>
      </c>
      <c r="E75" s="21">
        <f>'[24]Div 91 budget'!E75</f>
        <v>13665.76</v>
      </c>
      <c r="F75" s="21">
        <f>'[24]Div 91 budget'!F75</f>
        <v>16881.763200000001</v>
      </c>
      <c r="G75" s="21">
        <f>'[24]Div 91 budget'!G75</f>
        <v>16762.287200000002</v>
      </c>
      <c r="H75" s="21">
        <f>'[24]Div 91 budget'!H75</f>
        <v>16332.8328</v>
      </c>
      <c r="I75" s="21">
        <f>'[24]Div 91 budget'!I75</f>
        <v>14691.2232</v>
      </c>
      <c r="J75" s="21">
        <f>'[24]Div 91 budget'!J75</f>
        <v>13294.251600000001</v>
      </c>
      <c r="K75" s="21">
        <f>'[24]Div 91 budget'!K75</f>
        <v>12111.438400000001</v>
      </c>
      <c r="L75" s="21">
        <f>'[24]Div 91 budget'!L75</f>
        <v>11631.212</v>
      </c>
      <c r="M75" s="21">
        <f>'[24]Div 91 budget'!M75</f>
        <v>11529.7744</v>
      </c>
    </row>
    <row r="76" spans="1:26">
      <c r="A76" s="5" t="s">
        <v>530</v>
      </c>
      <c r="B76" s="21">
        <f>'[24]Div 91 budget'!B76</f>
        <v>174</v>
      </c>
      <c r="C76" s="21">
        <f>'[24]Div 91 budget'!C76</f>
        <v>174</v>
      </c>
      <c r="D76" s="21">
        <f>'[24]Div 91 budget'!D76</f>
        <v>174</v>
      </c>
      <c r="E76" s="21">
        <f>'[24]Div 91 budget'!E76</f>
        <v>174</v>
      </c>
      <c r="F76" s="21">
        <f>'[24]Div 91 budget'!F76</f>
        <v>174</v>
      </c>
      <c r="G76" s="21">
        <f>'[24]Div 91 budget'!G76</f>
        <v>174</v>
      </c>
      <c r="H76" s="21">
        <f>'[24]Div 91 budget'!H76</f>
        <v>174</v>
      </c>
      <c r="I76" s="21">
        <f>'[24]Div 91 budget'!I76</f>
        <v>174</v>
      </c>
      <c r="J76" s="21">
        <f>'[24]Div 91 budget'!J76</f>
        <v>174</v>
      </c>
      <c r="K76" s="21">
        <f>'[24]Div 91 budget'!K76</f>
        <v>174</v>
      </c>
      <c r="L76" s="21">
        <f>'[24]Div 91 budget'!L76</f>
        <v>174</v>
      </c>
      <c r="M76" s="21">
        <f>'[24]Div 91 budget'!M76</f>
        <v>174</v>
      </c>
    </row>
    <row r="77" spans="1:26">
      <c r="A77" s="5" t="s">
        <v>667</v>
      </c>
      <c r="B77" s="21" t="str">
        <f>'[24]Div 91 budget'!B77</f>
        <v>0</v>
      </c>
      <c r="C77" s="21">
        <f>'[24]Div 91 budget'!C77</f>
        <v>5571</v>
      </c>
      <c r="D77" s="21">
        <f>'[24]Div 91 budget'!D77</f>
        <v>1468</v>
      </c>
      <c r="E77" s="21">
        <f>'[24]Div 91 budget'!E77</f>
        <v>4321</v>
      </c>
      <c r="F77" s="21">
        <f>'[24]Div 91 budget'!F77</f>
        <v>5030</v>
      </c>
      <c r="G77" s="21">
        <f>'[24]Div 91 budget'!G77</f>
        <v>3626</v>
      </c>
      <c r="H77" s="21">
        <f>'[24]Div 91 budget'!H77</f>
        <v>5599</v>
      </c>
      <c r="I77" s="21">
        <f>'[24]Div 91 budget'!I77</f>
        <v>3900</v>
      </c>
      <c r="J77" s="21">
        <f>'[24]Div 91 budget'!J77</f>
        <v>4365</v>
      </c>
      <c r="K77" s="21">
        <f>'[24]Div 91 budget'!K77</f>
        <v>14122</v>
      </c>
      <c r="L77" s="21" t="str">
        <f>'[24]Div 91 budget'!L77</f>
        <v>0</v>
      </c>
      <c r="M77" s="21">
        <f>'[24]Div 91 budget'!M77</f>
        <v>8656</v>
      </c>
    </row>
    <row r="78" spans="1:26">
      <c r="A78" s="5" t="s">
        <v>668</v>
      </c>
      <c r="B78" s="21">
        <f>'[24]Div 91 budget'!B78</f>
        <v>4195.93</v>
      </c>
      <c r="C78" s="21">
        <f>'[24]Div 91 budget'!C78</f>
        <v>4171.43</v>
      </c>
      <c r="D78" s="21">
        <f>'[24]Div 91 budget'!D78</f>
        <v>4211.12</v>
      </c>
      <c r="E78" s="21">
        <f>'[24]Div 91 budget'!E78</f>
        <v>4260.12</v>
      </c>
      <c r="F78" s="21">
        <f>'[24]Div 91 budget'!F78</f>
        <v>4217</v>
      </c>
      <c r="G78" s="21">
        <f>'[24]Div 91 budget'!G78</f>
        <v>4206.22</v>
      </c>
      <c r="H78" s="21">
        <f>'[24]Div 91 budget'!H78</f>
        <v>4199.8500000000004</v>
      </c>
      <c r="I78" s="21">
        <f>'[24]Div 91 budget'!I78</f>
        <v>4217.9799999999996</v>
      </c>
      <c r="J78" s="21">
        <f>'[24]Div 91 budget'!J78</f>
        <v>4192.5</v>
      </c>
      <c r="K78" s="21">
        <f>'[24]Div 91 budget'!K78</f>
        <v>4235.62</v>
      </c>
      <c r="L78" s="21">
        <f>'[24]Div 91 budget'!L78</f>
        <v>4262.57</v>
      </c>
      <c r="M78" s="21">
        <f>'[24]Div 91 budget'!M78</f>
        <v>4241.01</v>
      </c>
    </row>
    <row r="79" spans="1:26">
      <c r="A79" s="5" t="s">
        <v>531</v>
      </c>
      <c r="B79" s="21">
        <f>'[24]Div 91 budget'!B79</f>
        <v>14750</v>
      </c>
      <c r="C79" s="21">
        <f>'[24]Div 91 budget'!C79</f>
        <v>14750</v>
      </c>
      <c r="D79" s="21">
        <f>'[24]Div 91 budget'!D79</f>
        <v>14750</v>
      </c>
      <c r="E79" s="21">
        <f>'[24]Div 91 budget'!E79</f>
        <v>14750</v>
      </c>
      <c r="F79" s="21">
        <f>'[24]Div 91 budget'!F79</f>
        <v>14750</v>
      </c>
      <c r="G79" s="21">
        <f>'[24]Div 91 budget'!G79</f>
        <v>14750</v>
      </c>
      <c r="H79" s="21">
        <f>'[24]Div 91 budget'!H79</f>
        <v>14750</v>
      </c>
      <c r="I79" s="21">
        <f>'[24]Div 91 budget'!I79</f>
        <v>14750</v>
      </c>
      <c r="J79" s="21">
        <f>'[24]Div 91 budget'!J79</f>
        <v>14750</v>
      </c>
      <c r="K79" s="21">
        <f>'[24]Div 91 budget'!K79</f>
        <v>14750</v>
      </c>
      <c r="L79" s="21">
        <f>'[24]Div 91 budget'!L79</f>
        <v>14750</v>
      </c>
      <c r="M79" s="21">
        <f>'[24]Div 91 budget'!M79</f>
        <v>14750</v>
      </c>
    </row>
    <row r="80" spans="1:26">
      <c r="A80" s="5" t="s">
        <v>669</v>
      </c>
      <c r="B80" s="21" t="str">
        <f>'[24]Div 91 budget'!B80</f>
        <v>0</v>
      </c>
      <c r="C80" s="21" t="str">
        <f>'[24]Div 91 budget'!C80</f>
        <v>0</v>
      </c>
      <c r="D80" s="21" t="str">
        <f>'[24]Div 91 budget'!D80</f>
        <v>0</v>
      </c>
      <c r="E80" s="21" t="str">
        <f>'[24]Div 91 budget'!E80</f>
        <v>0</v>
      </c>
      <c r="F80" s="21" t="str">
        <f>'[24]Div 91 budget'!F80</f>
        <v>0</v>
      </c>
      <c r="G80" s="21" t="str">
        <f>'[24]Div 91 budget'!G80</f>
        <v>0</v>
      </c>
      <c r="H80" s="21" t="str">
        <f>'[24]Div 91 budget'!H80</f>
        <v>0</v>
      </c>
      <c r="I80" s="21" t="str">
        <f>'[24]Div 91 budget'!I80</f>
        <v>0</v>
      </c>
      <c r="J80" s="21" t="str">
        <f>'[24]Div 91 budget'!J80</f>
        <v>0</v>
      </c>
      <c r="K80" s="21" t="str">
        <f>'[24]Div 91 budget'!K80</f>
        <v>0</v>
      </c>
      <c r="L80" s="21" t="str">
        <f>'[24]Div 91 budget'!L80</f>
        <v>0</v>
      </c>
      <c r="M80" s="21" t="str">
        <f>'[24]Div 91 budget'!M80</f>
        <v>0</v>
      </c>
    </row>
    <row r="81" spans="1:26">
      <c r="A81" s="5" t="s">
        <v>670</v>
      </c>
      <c r="B81" s="21" t="str">
        <f>'[24]Div 91 budget'!B81</f>
        <v>0</v>
      </c>
      <c r="C81" s="21" t="str">
        <f>'[24]Div 91 budget'!C81</f>
        <v>0</v>
      </c>
      <c r="D81" s="21" t="str">
        <f>'[24]Div 91 budget'!D81</f>
        <v>0</v>
      </c>
      <c r="E81" s="21" t="str">
        <f>'[24]Div 91 budget'!E81</f>
        <v>0</v>
      </c>
      <c r="F81" s="21" t="str">
        <f>'[24]Div 91 budget'!F81</f>
        <v>0</v>
      </c>
      <c r="G81" s="21" t="str">
        <f>'[24]Div 91 budget'!G81</f>
        <v>0</v>
      </c>
      <c r="H81" s="21" t="str">
        <f>'[24]Div 91 budget'!H81</f>
        <v>0</v>
      </c>
      <c r="I81" s="21" t="str">
        <f>'[24]Div 91 budget'!I81</f>
        <v>0</v>
      </c>
      <c r="J81" s="21" t="str">
        <f>'[24]Div 91 budget'!J81</f>
        <v>0</v>
      </c>
      <c r="K81" s="21" t="str">
        <f>'[24]Div 91 budget'!K81</f>
        <v>0</v>
      </c>
      <c r="L81" s="21" t="str">
        <f>'[24]Div 91 budget'!L81</f>
        <v>0</v>
      </c>
      <c r="M81" s="21" t="str">
        <f>'[24]Div 91 budget'!M81</f>
        <v>0</v>
      </c>
    </row>
    <row r="82" spans="1:26">
      <c r="A82" s="5" t="s">
        <v>532</v>
      </c>
      <c r="B82" s="21">
        <f>'[24]Div 91 budget'!B82</f>
        <v>8415.6944000000003</v>
      </c>
      <c r="C82" s="21">
        <f>'[24]Div 91 budget'!C82</f>
        <v>10121.384400000001</v>
      </c>
      <c r="D82" s="21">
        <f>'[24]Div 91 budget'!D82</f>
        <v>14214.3544</v>
      </c>
      <c r="E82" s="21">
        <f>'[24]Div 91 budget'!E82</f>
        <v>9816.6043999999983</v>
      </c>
      <c r="F82" s="21">
        <f>'[24]Div 91 budget'!F82</f>
        <v>3105.0744000000004</v>
      </c>
      <c r="G82" s="21">
        <f>'[24]Div 91 budget'!G82</f>
        <v>9875.8943999999992</v>
      </c>
      <c r="H82" s="21">
        <f>'[24]Div 91 budget'!H82</f>
        <v>15016.484399999999</v>
      </c>
      <c r="I82" s="21">
        <f>'[24]Div 91 budget'!I82</f>
        <v>9823.4643999999989</v>
      </c>
      <c r="J82" s="21">
        <f>'[24]Div 91 budget'!J82</f>
        <v>14948.374399999999</v>
      </c>
      <c r="K82" s="21">
        <f>'[24]Div 91 budget'!K82</f>
        <v>4269.8044</v>
      </c>
      <c r="L82" s="21">
        <f>'[24]Div 91 budget'!L82</f>
        <v>4355.5544</v>
      </c>
      <c r="M82" s="21">
        <f>'[24]Div 91 budget'!M82</f>
        <v>15032.264399999998</v>
      </c>
    </row>
    <row r="83" spans="1:26">
      <c r="A83" t="s">
        <v>972</v>
      </c>
      <c r="B83" s="21">
        <f>'[24]Div 91 budget'!B83</f>
        <v>835</v>
      </c>
      <c r="C83" s="21">
        <f>'[24]Div 91 budget'!C83</f>
        <v>835</v>
      </c>
      <c r="D83" s="21">
        <f>'[24]Div 91 budget'!D83</f>
        <v>835</v>
      </c>
      <c r="E83" s="21">
        <f>'[24]Div 91 budget'!E83</f>
        <v>835</v>
      </c>
      <c r="F83" s="21">
        <f>'[24]Div 91 budget'!F83</f>
        <v>835</v>
      </c>
      <c r="G83" s="21">
        <f>'[24]Div 91 budget'!G83</f>
        <v>835</v>
      </c>
      <c r="H83" s="21">
        <f>'[24]Div 91 budget'!H83</f>
        <v>835</v>
      </c>
      <c r="I83" s="21">
        <f>'[24]Div 91 budget'!I83</f>
        <v>835</v>
      </c>
      <c r="J83" s="21">
        <f>'[24]Div 91 budget'!J83</f>
        <v>835</v>
      </c>
      <c r="K83" s="21">
        <f>'[24]Div 91 budget'!K83</f>
        <v>835</v>
      </c>
      <c r="L83" s="21">
        <f>'[24]Div 91 budget'!L83</f>
        <v>835</v>
      </c>
      <c r="M83" s="21">
        <f>'[24]Div 91 budget'!M83</f>
        <v>835</v>
      </c>
    </row>
    <row r="84" spans="1:26">
      <c r="A84" s="5" t="s">
        <v>533</v>
      </c>
      <c r="B84" s="21">
        <f>'[24]Div 91 budget'!B84</f>
        <v>11261.61</v>
      </c>
      <c r="C84" s="21">
        <f>'[24]Div 91 budget'!C84</f>
        <v>25253.84</v>
      </c>
      <c r="D84" s="21">
        <f>'[24]Div 91 budget'!D84</f>
        <v>16334.35</v>
      </c>
      <c r="E84" s="21">
        <f>'[24]Div 91 budget'!E84</f>
        <v>25070.739999999998</v>
      </c>
      <c r="F84" s="21">
        <f>'[24]Div 91 budget'!F84</f>
        <v>11753.01</v>
      </c>
      <c r="G84" s="21">
        <f>'[24]Div 91 budget'!G84</f>
        <v>18948.28</v>
      </c>
      <c r="H84" s="21">
        <f>'[24]Div 91 budget'!H84</f>
        <v>24695.69</v>
      </c>
      <c r="I84" s="21">
        <f>'[24]Div 91 budget'!I84</f>
        <v>17236.259999999998</v>
      </c>
      <c r="J84" s="21">
        <f>'[24]Div 91 budget'!J84</f>
        <v>17400.72</v>
      </c>
      <c r="K84" s="21">
        <f>'[24]Div 91 budget'!K84</f>
        <v>14547.46</v>
      </c>
      <c r="L84" s="21">
        <f>'[24]Div 91 budget'!L84</f>
        <v>14689.34</v>
      </c>
      <c r="M84" s="21">
        <f>'[24]Div 91 budget'!M84</f>
        <v>15688.98</v>
      </c>
    </row>
    <row r="85" spans="1:26">
      <c r="A85" s="5" t="s">
        <v>534</v>
      </c>
      <c r="B85" s="21">
        <f>'[24]Div 91 budget'!B85</f>
        <v>908.58</v>
      </c>
      <c r="C85" s="21">
        <f>'[24]Div 91 budget'!C85</f>
        <v>636.64</v>
      </c>
      <c r="D85" s="21">
        <f>'[24]Div 91 budget'!D85</f>
        <v>830.19</v>
      </c>
      <c r="E85" s="21">
        <f>'[24]Div 91 budget'!E85</f>
        <v>371.7</v>
      </c>
      <c r="F85" s="21">
        <f>'[24]Div 91 budget'!F85</f>
        <v>558.73</v>
      </c>
      <c r="G85" s="21">
        <f>'[24]Div 91 budget'!G85</f>
        <v>518.05999999999995</v>
      </c>
      <c r="H85" s="21">
        <f>'[24]Div 91 budget'!H85</f>
        <v>3529.75</v>
      </c>
      <c r="I85" s="21">
        <f>'[24]Div 91 budget'!I85</f>
        <v>292.65999999999997</v>
      </c>
      <c r="J85" s="21">
        <f>'[24]Div 91 budget'!J85</f>
        <v>578.17000000000007</v>
      </c>
      <c r="K85" s="21">
        <f>'[24]Div 91 budget'!K85</f>
        <v>619.15</v>
      </c>
      <c r="L85" s="21">
        <f>'[24]Div 91 budget'!L85</f>
        <v>545.99</v>
      </c>
      <c r="M85" s="21">
        <f>'[24]Div 91 budget'!M85</f>
        <v>1137.26</v>
      </c>
    </row>
    <row r="86" spans="1:26">
      <c r="A86" s="215" t="s">
        <v>986</v>
      </c>
      <c r="B86" s="21">
        <f>'[24]Div 91 budget'!B86</f>
        <v>0</v>
      </c>
      <c r="C86" s="21">
        <f>'[24]Div 91 budget'!C86</f>
        <v>0</v>
      </c>
      <c r="D86" s="21">
        <f>'[24]Div 91 budget'!D86</f>
        <v>150</v>
      </c>
      <c r="E86" s="21">
        <f>'[24]Div 91 budget'!E86</f>
        <v>0</v>
      </c>
      <c r="F86" s="21">
        <f>'[24]Div 91 budget'!F86</f>
        <v>0</v>
      </c>
      <c r="G86" s="21">
        <f>'[24]Div 91 budget'!G86</f>
        <v>0</v>
      </c>
      <c r="H86" s="21">
        <f>'[24]Div 91 budget'!H86</f>
        <v>0</v>
      </c>
      <c r="I86" s="21">
        <f>'[24]Div 91 budget'!I86</f>
        <v>0</v>
      </c>
      <c r="J86" s="21">
        <f>'[24]Div 91 budget'!J86</f>
        <v>0</v>
      </c>
      <c r="K86" s="21">
        <f>'[24]Div 91 budget'!K86</f>
        <v>0</v>
      </c>
      <c r="L86" s="21">
        <f>'[24]Div 91 budget'!L86</f>
        <v>0</v>
      </c>
      <c r="M86" s="21">
        <f>'[24]Div 91 budget'!M86</f>
        <v>0</v>
      </c>
    </row>
    <row r="87" spans="1:26">
      <c r="A87" s="5" t="s">
        <v>659</v>
      </c>
      <c r="B87" s="21">
        <f>'[24]Div 91 budget'!B87</f>
        <v>-31122</v>
      </c>
      <c r="C87" s="21">
        <f>'[24]Div 91 budget'!C87</f>
        <v>-39674</v>
      </c>
      <c r="D87" s="21">
        <f>'[24]Div 91 budget'!D87</f>
        <v>-37828</v>
      </c>
      <c r="E87" s="21">
        <f>'[24]Div 91 budget'!E87</f>
        <v>-39877</v>
      </c>
      <c r="F87" s="21">
        <f>'[24]Div 91 budget'!F87</f>
        <v>-27947</v>
      </c>
      <c r="G87" s="21">
        <f>'[24]Div 91 budget'!G87</f>
        <v>-36093</v>
      </c>
      <c r="H87" s="21">
        <f>'[24]Div 91 budget'!H87</f>
        <v>-44030</v>
      </c>
      <c r="I87" s="21">
        <f>'[24]Div 91 budget'!I87</f>
        <v>-35861</v>
      </c>
      <c r="J87" s="21">
        <f>'[24]Div 91 budget'!J87</f>
        <v>-38291</v>
      </c>
      <c r="K87" s="21">
        <f>'[24]Div 91 budget'!K87</f>
        <v>-30223</v>
      </c>
      <c r="L87" s="21">
        <f>'[24]Div 91 budget'!L87</f>
        <v>-31189</v>
      </c>
      <c r="M87" s="21">
        <f>'[24]Div 91 budget'!M87</f>
        <v>-38102</v>
      </c>
    </row>
    <row r="88" spans="1:26">
      <c r="A88" s="9" t="s">
        <v>33</v>
      </c>
      <c r="B88" s="21">
        <f>'[24]Div 91 budget'!B88</f>
        <v>41645.23000000001</v>
      </c>
      <c r="C88" s="21">
        <f>'[24]Div 91 budget'!C88</f>
        <v>55299.97</v>
      </c>
      <c r="D88" s="21">
        <f>'[24]Div 91 budget'!D88</f>
        <v>51129.310000000012</v>
      </c>
      <c r="E88" s="21">
        <f>'[24]Div 91 budget'!E88</f>
        <v>54319.929999999978</v>
      </c>
      <c r="F88" s="21">
        <f>'[24]Div 91 budget'!F88</f>
        <v>49441.319999999992</v>
      </c>
      <c r="G88" s="21">
        <f>'[24]Div 91 budget'!G88</f>
        <v>53903.649999999994</v>
      </c>
      <c r="H88" s="21">
        <f>'[24]Div 91 budget'!H88</f>
        <v>61601.240000000005</v>
      </c>
      <c r="I88" s="21">
        <f>'[24]Div 91 budget'!I88</f>
        <v>51793.719999999987</v>
      </c>
      <c r="J88" s="21">
        <f>'[24]Div 91 budget'!J88</f>
        <v>52526.369999999995</v>
      </c>
      <c r="K88" s="21">
        <f>'[24]Div 91 budget'!K88</f>
        <v>55070.679999999993</v>
      </c>
      <c r="L88" s="21">
        <f>'[24]Div 91 budget'!L88</f>
        <v>41001.850000000006</v>
      </c>
      <c r="M88" s="21">
        <f>'[24]Div 91 budget'!M88</f>
        <v>54800.26999999999</v>
      </c>
      <c r="O88" s="22">
        <f t="shared" ref="O88:Z88" si="8">B88-SUM(B73:B87)</f>
        <v>-1.999999993131496E-3</v>
      </c>
      <c r="P88" s="22">
        <f t="shared" si="8"/>
        <v>-8.7999999959720299E-3</v>
      </c>
      <c r="Q88" s="22">
        <f t="shared" si="8"/>
        <v>-5.1999999996041879E-3</v>
      </c>
      <c r="R88" s="22">
        <f t="shared" si="8"/>
        <v>-4.4000000052619725E-3</v>
      </c>
      <c r="S88" s="22">
        <f t="shared" si="8"/>
        <v>-5.1999999996041879E-3</v>
      </c>
      <c r="T88" s="22">
        <f t="shared" si="8"/>
        <v>-3.2000000064726919E-3</v>
      </c>
      <c r="U88" s="22">
        <f t="shared" si="8"/>
        <v>-9.2000000004190952E-3</v>
      </c>
      <c r="V88" s="22">
        <f t="shared" si="8"/>
        <v>-9.2000000149710104E-3</v>
      </c>
      <c r="W88" s="22">
        <f t="shared" si="8"/>
        <v>-4.0000000008149073E-3</v>
      </c>
      <c r="X88" s="22">
        <f t="shared" si="8"/>
        <v>1.1999999987892807E-3</v>
      </c>
      <c r="Y88" s="22">
        <f t="shared" si="8"/>
        <v>-9.6000000048661605E-3</v>
      </c>
      <c r="Z88" s="22">
        <f t="shared" si="8"/>
        <v>-6.8000000028405339E-3</v>
      </c>
    </row>
    <row r="89" spans="1:26">
      <c r="A89" s="5"/>
      <c r="B89" s="21">
        <f>'[24]Div 91 budget'!B89</f>
        <v>0</v>
      </c>
      <c r="C89" s="21">
        <f>'[24]Div 91 budget'!C89</f>
        <v>0</v>
      </c>
      <c r="D89" s="21">
        <f>'[24]Div 91 budget'!D89</f>
        <v>0</v>
      </c>
      <c r="E89" s="21">
        <f>'[24]Div 91 budget'!E89</f>
        <v>0</v>
      </c>
      <c r="F89" s="21">
        <f>'[24]Div 91 budget'!F89</f>
        <v>0</v>
      </c>
      <c r="G89" s="21">
        <f>'[24]Div 91 budget'!G89</f>
        <v>0</v>
      </c>
      <c r="H89" s="21">
        <f>'[24]Div 91 budget'!H89</f>
        <v>0</v>
      </c>
      <c r="I89" s="21">
        <f>'[24]Div 91 budget'!I89</f>
        <v>0</v>
      </c>
      <c r="J89" s="21">
        <f>'[24]Div 91 budget'!J89</f>
        <v>0</v>
      </c>
      <c r="K89" s="21">
        <f>'[24]Div 91 budget'!K89</f>
        <v>0</v>
      </c>
      <c r="L89" s="21">
        <f>'[24]Div 91 budget'!L89</f>
        <v>0</v>
      </c>
      <c r="M89" s="21">
        <f>'[24]Div 91 budget'!M89</f>
        <v>0</v>
      </c>
    </row>
    <row r="90" spans="1:26">
      <c r="A90" s="5" t="s">
        <v>536</v>
      </c>
      <c r="B90" s="21">
        <f>'[24]Div 91 budget'!B90</f>
        <v>3900</v>
      </c>
      <c r="C90" s="21">
        <f>'[24]Div 91 budget'!C90</f>
        <v>3900</v>
      </c>
      <c r="D90" s="21">
        <f>'[24]Div 91 budget'!D90</f>
        <v>3900</v>
      </c>
      <c r="E90" s="21">
        <f>'[24]Div 91 budget'!E90</f>
        <v>3900</v>
      </c>
      <c r="F90" s="21">
        <f>'[24]Div 91 budget'!F90</f>
        <v>3900</v>
      </c>
      <c r="G90" s="21">
        <f>'[24]Div 91 budget'!G90</f>
        <v>3900</v>
      </c>
      <c r="H90" s="21">
        <f>'[24]Div 91 budget'!H90</f>
        <v>3900</v>
      </c>
      <c r="I90" s="21">
        <f>'[24]Div 91 budget'!I90</f>
        <v>3900</v>
      </c>
      <c r="J90" s="21">
        <f>'[24]Div 91 budget'!J90</f>
        <v>3900</v>
      </c>
      <c r="K90" s="21">
        <f>'[24]Div 91 budget'!K90</f>
        <v>3900</v>
      </c>
      <c r="L90" s="21">
        <f>'[24]Div 91 budget'!L90</f>
        <v>3900</v>
      </c>
      <c r="M90" s="21">
        <f>'[24]Div 91 budget'!M90</f>
        <v>3900</v>
      </c>
    </row>
    <row r="91" spans="1:26">
      <c r="A91" s="5" t="s">
        <v>671</v>
      </c>
      <c r="B91" s="21">
        <f>'[24]Div 91 budget'!B91</f>
        <v>6673.2439999999997</v>
      </c>
      <c r="C91" s="21">
        <f>'[24]Div 91 budget'!C91</f>
        <v>27825.6368</v>
      </c>
      <c r="D91" s="21">
        <f>'[24]Div 91 budget'!D91</f>
        <v>7168.3231999999998</v>
      </c>
      <c r="E91" s="21">
        <f>'[24]Div 91 budget'!E91</f>
        <v>46811.619200000001</v>
      </c>
      <c r="F91" s="21">
        <f>'[24]Div 91 budget'!F91</f>
        <v>74520.487999999998</v>
      </c>
      <c r="G91" s="21">
        <f>'[24]Div 91 budget'!G91</f>
        <v>7168.3231999999998</v>
      </c>
      <c r="H91" s="21">
        <f>'[24]Div 91 budget'!H91</f>
        <v>11020.294400000001</v>
      </c>
      <c r="I91" s="21">
        <f>'[24]Div 91 budget'!I91</f>
        <v>54973.494399999996</v>
      </c>
      <c r="J91" s="21">
        <f>'[24]Div 91 budget'!J91</f>
        <v>25983.124</v>
      </c>
      <c r="K91" s="21">
        <f>'[24]Div 91 budget'!K91</f>
        <v>7262.3864000000003</v>
      </c>
      <c r="L91" s="21">
        <f>'[24]Div 91 budget'!L91</f>
        <v>42964.822399999997</v>
      </c>
      <c r="M91" s="21">
        <f>'[24]Div 91 budget'!M91</f>
        <v>6673.2439999999997</v>
      </c>
    </row>
    <row r="92" spans="1:26">
      <c r="A92" s="5" t="s">
        <v>537</v>
      </c>
      <c r="B92" s="21" t="str">
        <f>'[24]Div 91 budget'!B92</f>
        <v>0</v>
      </c>
      <c r="C92" s="21" t="str">
        <f>'[24]Div 91 budget'!C92</f>
        <v>0</v>
      </c>
      <c r="D92" s="21" t="str">
        <f>'[24]Div 91 budget'!D92</f>
        <v>0</v>
      </c>
      <c r="E92" s="21" t="str">
        <f>'[24]Div 91 budget'!E92</f>
        <v>0</v>
      </c>
      <c r="F92" s="21" t="str">
        <f>'[24]Div 91 budget'!F92</f>
        <v>0</v>
      </c>
      <c r="G92" s="21" t="str">
        <f>'[24]Div 91 budget'!G92</f>
        <v>0</v>
      </c>
      <c r="H92" s="21" t="str">
        <f>'[24]Div 91 budget'!H92</f>
        <v>0</v>
      </c>
      <c r="I92" s="21" t="str">
        <f>'[24]Div 91 budget'!I92</f>
        <v>0</v>
      </c>
      <c r="J92" s="21" t="str">
        <f>'[24]Div 91 budget'!J92</f>
        <v>0</v>
      </c>
      <c r="K92" s="21" t="str">
        <f>'[24]Div 91 budget'!K92</f>
        <v>0</v>
      </c>
      <c r="L92" s="21" t="str">
        <f>'[24]Div 91 budget'!L92</f>
        <v>0</v>
      </c>
      <c r="M92" s="21" t="str">
        <f>'[24]Div 91 budget'!M92</f>
        <v>0</v>
      </c>
    </row>
    <row r="93" spans="1:26">
      <c r="A93" s="5" t="s">
        <v>538</v>
      </c>
      <c r="B93" s="21" t="str">
        <f>'[24]Div 91 budget'!B93</f>
        <v>0</v>
      </c>
      <c r="C93" s="21">
        <f>'[24]Div 91 budget'!C93</f>
        <v>1300</v>
      </c>
      <c r="D93" s="21" t="str">
        <f>'[24]Div 91 budget'!D93</f>
        <v>0</v>
      </c>
      <c r="E93" s="21" t="str">
        <f>'[24]Div 91 budget'!E93</f>
        <v>0</v>
      </c>
      <c r="F93" s="21" t="str">
        <f>'[24]Div 91 budget'!F93</f>
        <v>0</v>
      </c>
      <c r="G93" s="21" t="str">
        <f>'[24]Div 91 budget'!G93</f>
        <v>0</v>
      </c>
      <c r="H93" s="21" t="str">
        <f>'[24]Div 91 budget'!H93</f>
        <v>0</v>
      </c>
      <c r="I93" s="21" t="str">
        <f>'[24]Div 91 budget'!I93</f>
        <v>0</v>
      </c>
      <c r="J93" s="21" t="str">
        <f>'[24]Div 91 budget'!J93</f>
        <v>0</v>
      </c>
      <c r="K93" s="21" t="str">
        <f>'[24]Div 91 budget'!K93</f>
        <v>0</v>
      </c>
      <c r="L93" s="21" t="str">
        <f>'[24]Div 91 budget'!L93</f>
        <v>0</v>
      </c>
      <c r="M93" s="21">
        <f>'[24]Div 91 budget'!M93</f>
        <v>411.06</v>
      </c>
    </row>
    <row r="94" spans="1:26">
      <c r="A94" s="5" t="s">
        <v>540</v>
      </c>
      <c r="B94" s="21">
        <f>'[24]Div 91 budget'!B94</f>
        <v>3500</v>
      </c>
      <c r="C94" s="21">
        <f>'[24]Div 91 budget'!C94</f>
        <v>1250</v>
      </c>
      <c r="D94" s="21">
        <f>'[24]Div 91 budget'!D94</f>
        <v>2305</v>
      </c>
      <c r="E94" s="21">
        <f>'[24]Div 91 budget'!E94</f>
        <v>1250</v>
      </c>
      <c r="F94" s="21">
        <f>'[24]Div 91 budget'!F94</f>
        <v>3050</v>
      </c>
      <c r="G94" s="21">
        <f>'[24]Div 91 budget'!G94</f>
        <v>1250</v>
      </c>
      <c r="H94" s="21">
        <f>'[24]Div 91 budget'!H94</f>
        <v>3500</v>
      </c>
      <c r="I94" s="21">
        <f>'[24]Div 91 budget'!I94</f>
        <v>1276</v>
      </c>
      <c r="J94" s="21">
        <f>'[24]Div 91 budget'!J94</f>
        <v>1250</v>
      </c>
      <c r="K94" s="21">
        <f>'[24]Div 91 budget'!K94</f>
        <v>1250</v>
      </c>
      <c r="L94" s="21">
        <f>'[24]Div 91 budget'!L94</f>
        <v>6528</v>
      </c>
      <c r="M94" s="21">
        <f>'[24]Div 91 budget'!M94</f>
        <v>1658</v>
      </c>
    </row>
    <row r="95" spans="1:26">
      <c r="A95" s="5" t="s">
        <v>541</v>
      </c>
      <c r="B95" s="21">
        <f>'[24]Div 91 budget'!B95</f>
        <v>1767</v>
      </c>
      <c r="C95" s="21">
        <f>'[24]Div 91 budget'!C95</f>
        <v>1767</v>
      </c>
      <c r="D95" s="21">
        <f>'[24]Div 91 budget'!D95</f>
        <v>1767</v>
      </c>
      <c r="E95" s="21">
        <f>'[24]Div 91 budget'!E95</f>
        <v>1767</v>
      </c>
      <c r="F95" s="21">
        <f>'[24]Div 91 budget'!F95</f>
        <v>1767</v>
      </c>
      <c r="G95" s="21">
        <f>'[24]Div 91 budget'!G95</f>
        <v>1767</v>
      </c>
      <c r="H95" s="21">
        <f>'[24]Div 91 budget'!H95</f>
        <v>1767</v>
      </c>
      <c r="I95" s="21">
        <f>'[24]Div 91 budget'!I95</f>
        <v>3293.2</v>
      </c>
      <c r="J95" s="21">
        <f>'[24]Div 91 budget'!J95</f>
        <v>1767</v>
      </c>
      <c r="K95" s="21">
        <f>'[24]Div 91 budget'!K95</f>
        <v>2032.72</v>
      </c>
      <c r="L95" s="21">
        <f>'[24]Div 91 budget'!L95</f>
        <v>1767</v>
      </c>
      <c r="M95" s="21">
        <f>'[24]Div 91 budget'!M95</f>
        <v>1763</v>
      </c>
    </row>
    <row r="96" spans="1:26">
      <c r="A96" s="5" t="s">
        <v>542</v>
      </c>
      <c r="B96" s="21">
        <f>'[24]Div 91 budget'!B96</f>
        <v>1120.56</v>
      </c>
      <c r="C96" s="21">
        <f>'[24]Div 91 budget'!C96</f>
        <v>836.64</v>
      </c>
      <c r="D96" s="21">
        <f>'[24]Div 91 budget'!D96</f>
        <v>939.08</v>
      </c>
      <c r="E96" s="21">
        <f>'[24]Div 91 budget'!E96</f>
        <v>1006.16</v>
      </c>
      <c r="F96" s="21">
        <f>'[24]Div 91 budget'!F96</f>
        <v>854.06</v>
      </c>
      <c r="G96" s="21">
        <f>'[24]Div 91 budget'!G96</f>
        <v>1192.06</v>
      </c>
      <c r="H96" s="21">
        <f>'[24]Div 91 budget'!H96</f>
        <v>1895.1</v>
      </c>
      <c r="I96" s="21">
        <f>'[24]Div 91 budget'!I96</f>
        <v>1148.3800000000001</v>
      </c>
      <c r="J96" s="21">
        <f>'[24]Div 91 budget'!J96</f>
        <v>1184</v>
      </c>
      <c r="K96" s="21">
        <f>'[24]Div 91 budget'!K96</f>
        <v>1933.06</v>
      </c>
      <c r="L96" s="21">
        <f>'[24]Div 91 budget'!L96</f>
        <v>1093</v>
      </c>
      <c r="M96" s="21">
        <f>'[24]Div 91 budget'!M96</f>
        <v>2604.48</v>
      </c>
    </row>
    <row r="97" spans="1:26">
      <c r="A97" s="9" t="s">
        <v>28</v>
      </c>
      <c r="B97" s="21">
        <f>'[24]Div 91 budget'!B97</f>
        <v>16960.804</v>
      </c>
      <c r="C97" s="21">
        <f>'[24]Div 91 budget'!C97</f>
        <v>36879.2768</v>
      </c>
      <c r="D97" s="21">
        <f>'[24]Div 91 budget'!D97</f>
        <v>16079.403199999999</v>
      </c>
      <c r="E97" s="21">
        <f>'[24]Div 91 budget'!E97</f>
        <v>54734.779200000004</v>
      </c>
      <c r="F97" s="21">
        <f>'[24]Div 91 budget'!F97</f>
        <v>84091.547999999995</v>
      </c>
      <c r="G97" s="21">
        <f>'[24]Div 91 budget'!G97</f>
        <v>15277.383199999998</v>
      </c>
      <c r="H97" s="21">
        <f>'[24]Div 91 budget'!H97</f>
        <v>22082.394399999997</v>
      </c>
      <c r="I97" s="21">
        <f>'[24]Div 91 budget'!I97</f>
        <v>64591.07439999999</v>
      </c>
      <c r="J97" s="21">
        <f>'[24]Div 91 budget'!J97</f>
        <v>34084.123999999996</v>
      </c>
      <c r="K97" s="21">
        <f>'[24]Div 91 budget'!K97</f>
        <v>16378.166399999998</v>
      </c>
      <c r="L97" s="21">
        <f>'[24]Div 91 budget'!L97</f>
        <v>56252.822399999997</v>
      </c>
      <c r="M97" s="21">
        <f>'[24]Div 91 budget'!M97</f>
        <v>17009.784</v>
      </c>
      <c r="O97" s="22">
        <f t="shared" ref="O97:Z97" si="9">B97-SUM(B90:B96)</f>
        <v>0</v>
      </c>
      <c r="P97" s="22">
        <f t="shared" si="9"/>
        <v>0</v>
      </c>
      <c r="Q97" s="22">
        <f t="shared" si="9"/>
        <v>0</v>
      </c>
      <c r="R97" s="22">
        <f t="shared" si="9"/>
        <v>0</v>
      </c>
      <c r="S97" s="22">
        <f t="shared" si="9"/>
        <v>0</v>
      </c>
      <c r="T97" s="22">
        <f t="shared" si="9"/>
        <v>0</v>
      </c>
      <c r="U97" s="22">
        <f t="shared" si="9"/>
        <v>0</v>
      </c>
      <c r="V97" s="22">
        <f t="shared" si="9"/>
        <v>0</v>
      </c>
      <c r="W97" s="22">
        <f t="shared" si="9"/>
        <v>0</v>
      </c>
      <c r="X97" s="22">
        <f t="shared" si="9"/>
        <v>0</v>
      </c>
      <c r="Y97" s="22">
        <f t="shared" si="9"/>
        <v>0</v>
      </c>
      <c r="Z97" s="22">
        <f t="shared" si="9"/>
        <v>0</v>
      </c>
    </row>
    <row r="98" spans="1:26">
      <c r="A98" s="54"/>
      <c r="B98" s="21">
        <f>'[24]Div 91 budget'!B98</f>
        <v>0</v>
      </c>
      <c r="C98" s="21">
        <f>'[24]Div 91 budget'!C98</f>
        <v>0</v>
      </c>
      <c r="D98" s="21">
        <f>'[24]Div 91 budget'!D98</f>
        <v>0</v>
      </c>
      <c r="E98" s="21">
        <f>'[24]Div 91 budget'!E98</f>
        <v>0</v>
      </c>
      <c r="F98" s="21">
        <f>'[24]Div 91 budget'!F98</f>
        <v>0</v>
      </c>
      <c r="G98" s="21">
        <f>'[24]Div 91 budget'!G98</f>
        <v>0</v>
      </c>
      <c r="H98" s="21">
        <f>'[24]Div 91 budget'!H98</f>
        <v>0</v>
      </c>
      <c r="I98" s="21">
        <f>'[24]Div 91 budget'!I98</f>
        <v>0</v>
      </c>
      <c r="J98" s="21">
        <f>'[24]Div 91 budget'!J98</f>
        <v>0</v>
      </c>
      <c r="K98" s="21">
        <f>'[24]Div 91 budget'!K98</f>
        <v>0</v>
      </c>
      <c r="L98" s="21">
        <f>'[24]Div 91 budget'!L98</f>
        <v>0</v>
      </c>
      <c r="M98" s="21">
        <f>'[24]Div 91 budget'!M98</f>
        <v>0</v>
      </c>
    </row>
    <row r="99" spans="1:26">
      <c r="A99" s="54" t="s">
        <v>557</v>
      </c>
      <c r="B99" s="21">
        <f>'[24]Div 91 budget'!B99</f>
        <v>425</v>
      </c>
      <c r="C99" s="21">
        <f>'[24]Div 91 budget'!C99</f>
        <v>425</v>
      </c>
      <c r="D99" s="21">
        <f>'[24]Div 91 budget'!D99</f>
        <v>425</v>
      </c>
      <c r="E99" s="21">
        <f>'[24]Div 91 budget'!E99</f>
        <v>425</v>
      </c>
      <c r="F99" s="21">
        <f>'[24]Div 91 budget'!F99</f>
        <v>425</v>
      </c>
      <c r="G99" s="21">
        <f>'[24]Div 91 budget'!G99</f>
        <v>425</v>
      </c>
      <c r="H99" s="21">
        <f>'[24]Div 91 budget'!H99</f>
        <v>425</v>
      </c>
      <c r="I99" s="21">
        <f>'[24]Div 91 budget'!I99</f>
        <v>425</v>
      </c>
      <c r="J99" s="21">
        <f>'[24]Div 91 budget'!J99</f>
        <v>425</v>
      </c>
      <c r="K99" s="21">
        <f>'[24]Div 91 budget'!K99</f>
        <v>425</v>
      </c>
      <c r="L99" s="21">
        <f>'[24]Div 91 budget'!L99</f>
        <v>425</v>
      </c>
      <c r="M99" s="21">
        <f>'[24]Div 91 budget'!M99</f>
        <v>425</v>
      </c>
    </row>
    <row r="100" spans="1:26">
      <c r="A100" s="8" t="s">
        <v>32</v>
      </c>
      <c r="B100" s="21">
        <f>'[24]Div 91 budget'!B100</f>
        <v>425</v>
      </c>
      <c r="C100" s="21">
        <f>'[24]Div 91 budget'!C100</f>
        <v>425</v>
      </c>
      <c r="D100" s="21">
        <f>'[24]Div 91 budget'!D100</f>
        <v>425</v>
      </c>
      <c r="E100" s="21">
        <f>'[24]Div 91 budget'!E100</f>
        <v>425</v>
      </c>
      <c r="F100" s="21">
        <f>'[24]Div 91 budget'!F100</f>
        <v>425</v>
      </c>
      <c r="G100" s="21">
        <f>'[24]Div 91 budget'!G100</f>
        <v>425</v>
      </c>
      <c r="H100" s="21">
        <f>'[24]Div 91 budget'!H100</f>
        <v>425</v>
      </c>
      <c r="I100" s="21">
        <f>'[24]Div 91 budget'!I100</f>
        <v>425</v>
      </c>
      <c r="J100" s="21">
        <f>'[24]Div 91 budget'!J100</f>
        <v>425</v>
      </c>
      <c r="K100" s="21">
        <f>'[24]Div 91 budget'!K100</f>
        <v>425</v>
      </c>
      <c r="L100" s="21">
        <f>'[24]Div 91 budget'!L100</f>
        <v>425</v>
      </c>
      <c r="M100" s="21">
        <f>'[24]Div 91 budget'!M100</f>
        <v>425</v>
      </c>
    </row>
    <row r="101" spans="1:26">
      <c r="A101" s="54"/>
      <c r="B101" s="21">
        <f>'[24]Div 91 budget'!B101</f>
        <v>0</v>
      </c>
      <c r="C101" s="21">
        <f>'[24]Div 91 budget'!C101</f>
        <v>0</v>
      </c>
      <c r="D101" s="21">
        <f>'[24]Div 91 budget'!D101</f>
        <v>0</v>
      </c>
      <c r="E101" s="21">
        <f>'[24]Div 91 budget'!E101</f>
        <v>0</v>
      </c>
      <c r="F101" s="21">
        <f>'[24]Div 91 budget'!F101</f>
        <v>0</v>
      </c>
      <c r="G101" s="21">
        <f>'[24]Div 91 budget'!G101</f>
        <v>0</v>
      </c>
      <c r="H101" s="21">
        <f>'[24]Div 91 budget'!H101</f>
        <v>0</v>
      </c>
      <c r="I101" s="21">
        <f>'[24]Div 91 budget'!I101</f>
        <v>0</v>
      </c>
      <c r="J101" s="21">
        <f>'[24]Div 91 budget'!J101</f>
        <v>0</v>
      </c>
      <c r="K101" s="21">
        <f>'[24]Div 91 budget'!K101</f>
        <v>0</v>
      </c>
      <c r="L101" s="21">
        <f>'[24]Div 91 budget'!L101</f>
        <v>0</v>
      </c>
      <c r="M101" s="21">
        <f>'[24]Div 91 budget'!M101</f>
        <v>0</v>
      </c>
    </row>
    <row r="102" spans="1:26">
      <c r="A102" s="5" t="s">
        <v>558</v>
      </c>
      <c r="B102" s="21">
        <f>'[24]Div 91 budget'!B102</f>
        <v>250</v>
      </c>
      <c r="C102" s="21">
        <f>'[24]Div 91 budget'!C102</f>
        <v>250</v>
      </c>
      <c r="D102" s="21">
        <f>'[24]Div 91 budget'!D102</f>
        <v>616</v>
      </c>
      <c r="E102" s="21">
        <f>'[24]Div 91 budget'!E102</f>
        <v>300</v>
      </c>
      <c r="F102" s="21">
        <f>'[24]Div 91 budget'!F102</f>
        <v>350</v>
      </c>
      <c r="G102" s="21">
        <f>'[24]Div 91 budget'!G102</f>
        <v>727</v>
      </c>
      <c r="H102" s="21">
        <f>'[24]Div 91 budget'!H102</f>
        <v>440</v>
      </c>
      <c r="I102" s="21">
        <f>'[24]Div 91 budget'!I102</f>
        <v>540</v>
      </c>
      <c r="J102" s="21">
        <f>'[24]Div 91 budget'!J102</f>
        <v>350</v>
      </c>
      <c r="K102" s="21">
        <f>'[24]Div 91 budget'!K102</f>
        <v>250</v>
      </c>
      <c r="L102" s="21">
        <f>'[24]Div 91 budget'!L102</f>
        <v>440</v>
      </c>
      <c r="M102" s="21">
        <f>'[24]Div 91 budget'!M102</f>
        <v>5150</v>
      </c>
    </row>
    <row r="103" spans="1:26">
      <c r="A103" s="5" t="s">
        <v>559</v>
      </c>
      <c r="B103" s="21" t="str">
        <f>'[24]Div 91 budget'!B103</f>
        <v>0</v>
      </c>
      <c r="C103" s="21" t="str">
        <f>'[24]Div 91 budget'!C103</f>
        <v>0</v>
      </c>
      <c r="D103" s="21" t="str">
        <f>'[24]Div 91 budget'!D103</f>
        <v>0</v>
      </c>
      <c r="E103" s="21" t="str">
        <f>'[24]Div 91 budget'!E103</f>
        <v>0</v>
      </c>
      <c r="F103" s="21" t="str">
        <f>'[24]Div 91 budget'!F103</f>
        <v>0</v>
      </c>
      <c r="G103" s="21" t="str">
        <f>'[24]Div 91 budget'!G103</f>
        <v>0</v>
      </c>
      <c r="H103" s="21" t="str">
        <f>'[24]Div 91 budget'!H103</f>
        <v>0</v>
      </c>
      <c r="I103" s="21" t="str">
        <f>'[24]Div 91 budget'!I103</f>
        <v>0</v>
      </c>
      <c r="J103" s="21" t="str">
        <f>'[24]Div 91 budget'!J103</f>
        <v>0</v>
      </c>
      <c r="K103" s="21" t="str">
        <f>'[24]Div 91 budget'!K103</f>
        <v>0</v>
      </c>
      <c r="L103" s="21" t="str">
        <f>'[24]Div 91 budget'!L103</f>
        <v>0</v>
      </c>
      <c r="M103" s="21" t="str">
        <f>'[24]Div 91 budget'!M103</f>
        <v>0</v>
      </c>
    </row>
    <row r="104" spans="1:26">
      <c r="A104" s="5" t="s">
        <v>560</v>
      </c>
      <c r="B104" s="21">
        <f>'[24]Div 91 budget'!B104</f>
        <v>500</v>
      </c>
      <c r="C104" s="21" t="str">
        <f>'[24]Div 91 budget'!C104</f>
        <v>0</v>
      </c>
      <c r="D104" s="21" t="str">
        <f>'[24]Div 91 budget'!D104</f>
        <v>0</v>
      </c>
      <c r="E104" s="21" t="str">
        <f>'[24]Div 91 budget'!E104</f>
        <v>0</v>
      </c>
      <c r="F104" s="21" t="str">
        <f>'[24]Div 91 budget'!F104</f>
        <v>0</v>
      </c>
      <c r="G104" s="21" t="str">
        <f>'[24]Div 91 budget'!G104</f>
        <v>0</v>
      </c>
      <c r="H104" s="21">
        <f>'[24]Div 91 budget'!H104</f>
        <v>5000</v>
      </c>
      <c r="I104" s="21" t="str">
        <f>'[24]Div 91 budget'!I104</f>
        <v>0</v>
      </c>
      <c r="J104" s="21" t="str">
        <f>'[24]Div 91 budget'!J104</f>
        <v>0</v>
      </c>
      <c r="K104" s="21" t="str">
        <f>'[24]Div 91 budget'!K104</f>
        <v>0</v>
      </c>
      <c r="L104" s="21">
        <f>'[24]Div 91 budget'!L104</f>
        <v>50</v>
      </c>
      <c r="M104" s="21" t="str">
        <f>'[24]Div 91 budget'!M104</f>
        <v>0</v>
      </c>
    </row>
    <row r="105" spans="1:26">
      <c r="A105" s="5" t="s">
        <v>561</v>
      </c>
      <c r="B105" s="21">
        <f>'[24]Div 91 budget'!B105</f>
        <v>14135.855</v>
      </c>
      <c r="C105" s="21">
        <f>'[24]Div 91 budget'!C105</f>
        <v>15135.855</v>
      </c>
      <c r="D105" s="21">
        <f>'[24]Div 91 budget'!D105</f>
        <v>23635.855</v>
      </c>
      <c r="E105" s="21">
        <f>'[24]Div 91 budget'!E105</f>
        <v>7513.2079999999996</v>
      </c>
      <c r="F105" s="21">
        <f>'[24]Div 91 budget'!F105</f>
        <v>10753.207999999999</v>
      </c>
      <c r="G105" s="21">
        <f>'[24]Div 91 budget'!G105</f>
        <v>6753.2079999999996</v>
      </c>
      <c r="H105" s="21">
        <f>'[24]Div 91 budget'!H105</f>
        <v>11853.207999999999</v>
      </c>
      <c r="I105" s="21">
        <f>'[24]Div 91 budget'!I105</f>
        <v>14253.207999999999</v>
      </c>
      <c r="J105" s="21">
        <f>'[24]Div 91 budget'!J105</f>
        <v>14453.207999999999</v>
      </c>
      <c r="K105" s="21">
        <f>'[24]Div 91 budget'!K105</f>
        <v>11753.207999999999</v>
      </c>
      <c r="L105" s="21">
        <f>'[24]Div 91 budget'!L105</f>
        <v>26853.207999999999</v>
      </c>
      <c r="M105" s="21">
        <f>'[24]Div 91 budget'!M105</f>
        <v>17753.207999999999</v>
      </c>
    </row>
    <row r="106" spans="1:26">
      <c r="A106" s="9" t="s">
        <v>35</v>
      </c>
      <c r="B106" s="21">
        <f>'[24]Div 91 budget'!B106</f>
        <v>14885.855</v>
      </c>
      <c r="C106" s="21">
        <f>'[24]Div 91 budget'!C106</f>
        <v>15385.855</v>
      </c>
      <c r="D106" s="21">
        <f>'[24]Div 91 budget'!D106</f>
        <v>24251.855</v>
      </c>
      <c r="E106" s="21">
        <f>'[24]Div 91 budget'!E106</f>
        <v>7813.2079999999996</v>
      </c>
      <c r="F106" s="21">
        <f>'[24]Div 91 budget'!F106</f>
        <v>11103.207999999999</v>
      </c>
      <c r="G106" s="21">
        <f>'[24]Div 91 budget'!G106</f>
        <v>7480.2079999999996</v>
      </c>
      <c r="H106" s="21">
        <f>'[24]Div 91 budget'!H106</f>
        <v>17293.207999999999</v>
      </c>
      <c r="I106" s="21">
        <f>'[24]Div 91 budget'!I106</f>
        <v>14793.207999999999</v>
      </c>
      <c r="J106" s="21">
        <f>'[24]Div 91 budget'!J106</f>
        <v>14803.207999999999</v>
      </c>
      <c r="K106" s="21">
        <f>'[24]Div 91 budget'!K106</f>
        <v>12003.207999999999</v>
      </c>
      <c r="L106" s="21">
        <f>'[24]Div 91 budget'!L106</f>
        <v>27343.207999999999</v>
      </c>
      <c r="M106" s="21">
        <f>'[24]Div 91 budget'!M106</f>
        <v>22903.207999999999</v>
      </c>
      <c r="O106" s="22">
        <f t="shared" ref="O106:Z106" si="10">B106-SUM(B102:B105)</f>
        <v>0</v>
      </c>
      <c r="P106" s="22">
        <f t="shared" si="10"/>
        <v>0</v>
      </c>
      <c r="Q106" s="22">
        <f t="shared" si="10"/>
        <v>0</v>
      </c>
      <c r="R106" s="22">
        <f t="shared" si="10"/>
        <v>0</v>
      </c>
      <c r="S106" s="22">
        <f t="shared" si="10"/>
        <v>0</v>
      </c>
      <c r="T106" s="22">
        <f t="shared" si="10"/>
        <v>0</v>
      </c>
      <c r="U106" s="22">
        <f t="shared" si="10"/>
        <v>0</v>
      </c>
      <c r="V106" s="22">
        <f t="shared" si="10"/>
        <v>0</v>
      </c>
      <c r="W106" s="22">
        <f t="shared" si="10"/>
        <v>0</v>
      </c>
      <c r="X106" s="22">
        <f t="shared" si="10"/>
        <v>0</v>
      </c>
      <c r="Y106" s="22">
        <f t="shared" si="10"/>
        <v>0</v>
      </c>
      <c r="Z106" s="22">
        <f t="shared" si="10"/>
        <v>0</v>
      </c>
    </row>
    <row r="107" spans="1:26">
      <c r="A107" s="5"/>
      <c r="B107" s="21">
        <f>'[24]Div 91 budget'!B107</f>
        <v>0</v>
      </c>
      <c r="C107" s="21">
        <f>'[24]Div 91 budget'!C107</f>
        <v>0</v>
      </c>
      <c r="D107" s="21">
        <f>'[24]Div 91 budget'!D107</f>
        <v>0</v>
      </c>
      <c r="E107" s="21">
        <f>'[24]Div 91 budget'!E107</f>
        <v>0</v>
      </c>
      <c r="F107" s="21">
        <f>'[24]Div 91 budget'!F107</f>
        <v>0</v>
      </c>
      <c r="G107" s="21">
        <f>'[24]Div 91 budget'!G107</f>
        <v>0</v>
      </c>
      <c r="H107" s="21">
        <f>'[24]Div 91 budget'!H107</f>
        <v>0</v>
      </c>
      <c r="I107" s="21">
        <f>'[24]Div 91 budget'!I107</f>
        <v>0</v>
      </c>
      <c r="J107" s="21">
        <f>'[24]Div 91 budget'!J107</f>
        <v>0</v>
      </c>
      <c r="K107" s="21">
        <f>'[24]Div 91 budget'!K107</f>
        <v>0</v>
      </c>
      <c r="L107" s="21">
        <f>'[24]Div 91 budget'!L107</f>
        <v>0</v>
      </c>
      <c r="M107" s="21">
        <f>'[24]Div 91 budget'!M107</f>
        <v>0</v>
      </c>
    </row>
    <row r="108" spans="1:26">
      <c r="A108" s="5" t="s">
        <v>562</v>
      </c>
      <c r="B108" s="21">
        <f>'[24]Div 91 budget'!B108</f>
        <v>817.94</v>
      </c>
      <c r="C108" s="21">
        <f>'[24]Div 91 budget'!C108</f>
        <v>846.94</v>
      </c>
      <c r="D108" s="21">
        <f>'[24]Div 91 budget'!D108</f>
        <v>766.94</v>
      </c>
      <c r="E108" s="21">
        <f>'[24]Div 91 budget'!E108</f>
        <v>1747.94</v>
      </c>
      <c r="F108" s="21">
        <f>'[24]Div 91 budget'!F108</f>
        <v>860.94</v>
      </c>
      <c r="G108" s="21">
        <f>'[24]Div 91 budget'!G108</f>
        <v>882.94</v>
      </c>
      <c r="H108" s="21">
        <f>'[24]Div 91 budget'!H108</f>
        <v>911.94</v>
      </c>
      <c r="I108" s="21">
        <f>'[24]Div 91 budget'!I108</f>
        <v>752.94</v>
      </c>
      <c r="J108" s="21">
        <f>'[24]Div 91 budget'!J108</f>
        <v>837.94</v>
      </c>
      <c r="K108" s="21">
        <f>'[24]Div 91 budget'!K108</f>
        <v>1069.94</v>
      </c>
      <c r="L108" s="21">
        <f>'[24]Div 91 budget'!L108</f>
        <v>1866.94</v>
      </c>
      <c r="M108" s="21">
        <f>'[24]Div 91 budget'!M108</f>
        <v>962.16</v>
      </c>
    </row>
    <row r="109" spans="1:26">
      <c r="A109" s="9" t="s">
        <v>26</v>
      </c>
      <c r="B109" s="21">
        <f>'[24]Div 91 budget'!B109</f>
        <v>817.94</v>
      </c>
      <c r="C109" s="21">
        <f>'[24]Div 91 budget'!C109</f>
        <v>846.94</v>
      </c>
      <c r="D109" s="21">
        <f>'[24]Div 91 budget'!D109</f>
        <v>766.94</v>
      </c>
      <c r="E109" s="21">
        <f>'[24]Div 91 budget'!E109</f>
        <v>1747.94</v>
      </c>
      <c r="F109" s="21">
        <f>'[24]Div 91 budget'!F109</f>
        <v>860.94</v>
      </c>
      <c r="G109" s="21">
        <f>'[24]Div 91 budget'!G109</f>
        <v>882.94</v>
      </c>
      <c r="H109" s="21">
        <f>'[24]Div 91 budget'!H109</f>
        <v>911.94</v>
      </c>
      <c r="I109" s="21">
        <f>'[24]Div 91 budget'!I109</f>
        <v>752.94</v>
      </c>
      <c r="J109" s="21">
        <f>'[24]Div 91 budget'!J109</f>
        <v>837.94</v>
      </c>
      <c r="K109" s="21">
        <f>'[24]Div 91 budget'!K109</f>
        <v>1069.94</v>
      </c>
      <c r="L109" s="21">
        <f>'[24]Div 91 budget'!L109</f>
        <v>1866.94</v>
      </c>
      <c r="M109" s="21">
        <f>'[24]Div 91 budget'!M109</f>
        <v>962.16</v>
      </c>
    </row>
    <row r="110" spans="1:26">
      <c r="A110" s="5"/>
      <c r="B110" s="21">
        <f>'[24]Div 91 budget'!B110</f>
        <v>0</v>
      </c>
      <c r="C110" s="21">
        <f>'[24]Div 91 budget'!C110</f>
        <v>0</v>
      </c>
      <c r="D110" s="21">
        <f>'[24]Div 91 budget'!D110</f>
        <v>0</v>
      </c>
      <c r="E110" s="21">
        <f>'[24]Div 91 budget'!E110</f>
        <v>0</v>
      </c>
      <c r="F110" s="21">
        <f>'[24]Div 91 budget'!F110</f>
        <v>0</v>
      </c>
      <c r="G110" s="21">
        <f>'[24]Div 91 budget'!G110</f>
        <v>0</v>
      </c>
      <c r="H110" s="21">
        <f>'[24]Div 91 budget'!H110</f>
        <v>0</v>
      </c>
      <c r="I110" s="21">
        <f>'[24]Div 91 budget'!I110</f>
        <v>0</v>
      </c>
      <c r="J110" s="21">
        <f>'[24]Div 91 budget'!J110</f>
        <v>0</v>
      </c>
      <c r="K110" s="21">
        <f>'[24]Div 91 budget'!K110</f>
        <v>0</v>
      </c>
      <c r="L110" s="21">
        <f>'[24]Div 91 budget'!L110</f>
        <v>0</v>
      </c>
      <c r="M110" s="21">
        <f>'[24]Div 91 budget'!M110</f>
        <v>0</v>
      </c>
    </row>
    <row r="111" spans="1:26">
      <c r="A111" s="5" t="s">
        <v>564</v>
      </c>
      <c r="B111" s="21">
        <f>'[24]Div 91 budget'!B111</f>
        <v>10788.14</v>
      </c>
      <c r="C111" s="21">
        <f>'[24]Div 91 budget'!C111</f>
        <v>30723.38</v>
      </c>
      <c r="D111" s="21">
        <f>'[24]Div 91 budget'!D111</f>
        <v>9858.619999999999</v>
      </c>
      <c r="E111" s="21">
        <f>'[24]Div 91 budget'!E111</f>
        <v>15126.72</v>
      </c>
      <c r="F111" s="21">
        <f>'[24]Div 91 budget'!F111</f>
        <v>9692.5400000000009</v>
      </c>
      <c r="G111" s="21">
        <f>'[24]Div 91 budget'!G111</f>
        <v>9698.380000000001</v>
      </c>
      <c r="H111" s="21">
        <f>'[24]Div 91 budget'!H111</f>
        <v>13574.24</v>
      </c>
      <c r="I111" s="21">
        <f>'[24]Div 91 budget'!I111</f>
        <v>11286.2</v>
      </c>
      <c r="J111" s="21">
        <f>'[24]Div 91 budget'!J111</f>
        <v>11505.4</v>
      </c>
      <c r="K111" s="21">
        <f>'[24]Div 91 budget'!K111</f>
        <v>11241.54</v>
      </c>
      <c r="L111" s="21">
        <f>'[24]Div 91 budget'!L111</f>
        <v>7979.48</v>
      </c>
      <c r="M111" s="21">
        <f>'[24]Div 91 budget'!M111</f>
        <v>18953.46</v>
      </c>
    </row>
    <row r="112" spans="1:26">
      <c r="A112" s="5" t="s">
        <v>565</v>
      </c>
      <c r="B112" s="21" t="str">
        <f>'[24]Div 91 budget'!B112</f>
        <v>0</v>
      </c>
      <c r="C112" s="21" t="str">
        <f>'[24]Div 91 budget'!C112</f>
        <v>0</v>
      </c>
      <c r="D112" s="21" t="str">
        <f>'[24]Div 91 budget'!D112</f>
        <v>0</v>
      </c>
      <c r="E112" s="21" t="str">
        <f>'[24]Div 91 budget'!E112</f>
        <v>0</v>
      </c>
      <c r="F112" s="21" t="str">
        <f>'[24]Div 91 budget'!F112</f>
        <v>0</v>
      </c>
      <c r="G112" s="21" t="str">
        <f>'[24]Div 91 budget'!G112</f>
        <v>0</v>
      </c>
      <c r="H112" s="21" t="str">
        <f>'[24]Div 91 budget'!H112</f>
        <v>0</v>
      </c>
      <c r="I112" s="21" t="str">
        <f>'[24]Div 91 budget'!I112</f>
        <v>0</v>
      </c>
      <c r="J112" s="21" t="str">
        <f>'[24]Div 91 budget'!J112</f>
        <v>0</v>
      </c>
      <c r="K112" s="21" t="str">
        <f>'[24]Div 91 budget'!K112</f>
        <v>0</v>
      </c>
      <c r="L112" s="21" t="str">
        <f>'[24]Div 91 budget'!L112</f>
        <v>0</v>
      </c>
      <c r="M112" s="21" t="str">
        <f>'[24]Div 91 budget'!M112</f>
        <v>0</v>
      </c>
    </row>
    <row r="113" spans="1:26">
      <c r="A113" s="5" t="s">
        <v>566</v>
      </c>
      <c r="B113" s="21">
        <f>'[24]Div 91 budget'!B113</f>
        <v>14650.94</v>
      </c>
      <c r="C113" s="21">
        <f>'[24]Div 91 budget'!C113</f>
        <v>10950.16</v>
      </c>
      <c r="D113" s="21">
        <f>'[24]Div 91 budget'!D113</f>
        <v>12658.8</v>
      </c>
      <c r="E113" s="21">
        <f>'[24]Div 91 budget'!E113</f>
        <v>12256.48</v>
      </c>
      <c r="F113" s="21">
        <f>'[24]Div 91 budget'!F113</f>
        <v>11012.32</v>
      </c>
      <c r="G113" s="21">
        <f>'[24]Div 91 budget'!G113</f>
        <v>13253.36</v>
      </c>
      <c r="H113" s="21">
        <f>'[24]Div 91 budget'!H113</f>
        <v>13876</v>
      </c>
      <c r="I113" s="21">
        <f>'[24]Div 91 budget'!I113</f>
        <v>13385.56</v>
      </c>
      <c r="J113" s="21">
        <f>'[24]Div 91 budget'!J113</f>
        <v>13879.24</v>
      </c>
      <c r="K113" s="21">
        <f>'[24]Div 91 budget'!K113</f>
        <v>11547.3</v>
      </c>
      <c r="L113" s="21">
        <f>'[24]Div 91 budget'!L113</f>
        <v>12355.52</v>
      </c>
      <c r="M113" s="21">
        <f>'[24]Div 91 budget'!M113</f>
        <v>14900.72</v>
      </c>
    </row>
    <row r="114" spans="1:26">
      <c r="A114" s="5" t="s">
        <v>570</v>
      </c>
      <c r="B114" s="21">
        <f>'[24]Div 91 budget'!B114</f>
        <v>14028</v>
      </c>
      <c r="C114" s="21">
        <f>'[24]Div 91 budget'!C114</f>
        <v>27595.8</v>
      </c>
      <c r="D114" s="21">
        <f>'[24]Div 91 budget'!D114</f>
        <v>12218.82</v>
      </c>
      <c r="E114" s="21">
        <f>'[24]Div 91 budget'!E114</f>
        <v>15081.3</v>
      </c>
      <c r="F114" s="21">
        <f>'[24]Div 91 budget'!F114</f>
        <v>10364.34</v>
      </c>
      <c r="G114" s="21">
        <f>'[24]Div 91 budget'!G114</f>
        <v>13644.74</v>
      </c>
      <c r="H114" s="21">
        <f>'[24]Div 91 budget'!H114</f>
        <v>12963.26</v>
      </c>
      <c r="I114" s="21">
        <f>'[24]Div 91 budget'!I114</f>
        <v>13682.04</v>
      </c>
      <c r="J114" s="21">
        <f>'[24]Div 91 budget'!J114</f>
        <v>13048.82</v>
      </c>
      <c r="K114" s="21">
        <f>'[24]Div 91 budget'!K114</f>
        <v>15225.04</v>
      </c>
      <c r="L114" s="21">
        <f>'[24]Div 91 budget'!L114</f>
        <v>11554.04</v>
      </c>
      <c r="M114" s="21">
        <f>'[24]Div 91 budget'!M114</f>
        <v>14906.42</v>
      </c>
    </row>
    <row r="115" spans="1:26">
      <c r="A115" s="5" t="s">
        <v>572</v>
      </c>
      <c r="B115" s="21">
        <f>'[24]Div 91 budget'!B115</f>
        <v>8465</v>
      </c>
      <c r="C115" s="21">
        <f>'[24]Div 91 budget'!C115</f>
        <v>8465</v>
      </c>
      <c r="D115" s="21">
        <f>'[24]Div 91 budget'!D115</f>
        <v>8465</v>
      </c>
      <c r="E115" s="21">
        <f>'[24]Div 91 budget'!E115</f>
        <v>10965</v>
      </c>
      <c r="F115" s="21">
        <f>'[24]Div 91 budget'!F115</f>
        <v>8465</v>
      </c>
      <c r="G115" s="21">
        <f>'[24]Div 91 budget'!G115</f>
        <v>8465</v>
      </c>
      <c r="H115" s="21">
        <f>'[24]Div 91 budget'!H115</f>
        <v>8465</v>
      </c>
      <c r="I115" s="21">
        <f>'[24]Div 91 budget'!I115</f>
        <v>8465</v>
      </c>
      <c r="J115" s="21">
        <f>'[24]Div 91 budget'!J115</f>
        <v>8465</v>
      </c>
      <c r="K115" s="21">
        <f>'[24]Div 91 budget'!K115</f>
        <v>8465</v>
      </c>
      <c r="L115" s="21">
        <f>'[24]Div 91 budget'!L115</f>
        <v>8465</v>
      </c>
      <c r="M115" s="21">
        <f>'[24]Div 91 budget'!M115</f>
        <v>8465</v>
      </c>
    </row>
    <row r="116" spans="1:26">
      <c r="A116" s="9" t="s">
        <v>34</v>
      </c>
      <c r="B116" s="21">
        <f>'[24]Div 91 budget'!B116</f>
        <v>47932.08</v>
      </c>
      <c r="C116" s="21">
        <f>'[24]Div 91 budget'!C116</f>
        <v>77734.34</v>
      </c>
      <c r="D116" s="21">
        <f>'[24]Div 91 budget'!D116</f>
        <v>43201.24</v>
      </c>
      <c r="E116" s="21">
        <f>'[24]Div 91 budget'!E116</f>
        <v>53429.5</v>
      </c>
      <c r="F116" s="21">
        <f>'[24]Div 91 budget'!F116</f>
        <v>39534.199999999997</v>
      </c>
      <c r="G116" s="21">
        <f>'[24]Div 91 budget'!G116</f>
        <v>45061.48</v>
      </c>
      <c r="H116" s="21">
        <f>'[24]Div 91 budget'!H116</f>
        <v>48878.5</v>
      </c>
      <c r="I116" s="21">
        <f>'[24]Div 91 budget'!I116</f>
        <v>46818.8</v>
      </c>
      <c r="J116" s="21">
        <f>'[24]Div 91 budget'!J116</f>
        <v>46898.46</v>
      </c>
      <c r="K116" s="21">
        <f>'[24]Div 91 budget'!K116</f>
        <v>46478.880000000005</v>
      </c>
      <c r="L116" s="21">
        <f>'[24]Div 91 budget'!L116</f>
        <v>40354.04</v>
      </c>
      <c r="M116" s="21">
        <f>'[24]Div 91 budget'!M116</f>
        <v>57225.599999999999</v>
      </c>
      <c r="O116" s="22">
        <f t="shared" ref="O116:Z116" si="11">B116-SUM(B111:B115)</f>
        <v>0</v>
      </c>
      <c r="P116" s="22">
        <f t="shared" si="11"/>
        <v>0</v>
      </c>
      <c r="Q116" s="22">
        <f t="shared" si="11"/>
        <v>0</v>
      </c>
      <c r="R116" s="22">
        <f t="shared" si="11"/>
        <v>0</v>
      </c>
      <c r="S116" s="22">
        <f t="shared" si="11"/>
        <v>0</v>
      </c>
      <c r="T116" s="22">
        <f t="shared" si="11"/>
        <v>0</v>
      </c>
      <c r="U116" s="22">
        <f t="shared" si="11"/>
        <v>0</v>
      </c>
      <c r="V116" s="22">
        <f t="shared" si="11"/>
        <v>0</v>
      </c>
      <c r="W116" s="22">
        <f t="shared" si="11"/>
        <v>0</v>
      </c>
      <c r="X116" s="22">
        <f t="shared" si="11"/>
        <v>0</v>
      </c>
      <c r="Y116" s="22">
        <f t="shared" si="11"/>
        <v>0</v>
      </c>
      <c r="Z116" s="22">
        <f t="shared" si="11"/>
        <v>0</v>
      </c>
    </row>
    <row r="117" spans="1:26">
      <c r="A117" s="5"/>
      <c r="B117" s="21">
        <f>'[24]Div 91 budget'!B117</f>
        <v>0</v>
      </c>
      <c r="C117" s="21">
        <f>'[24]Div 91 budget'!C117</f>
        <v>0</v>
      </c>
      <c r="D117" s="21">
        <f>'[24]Div 91 budget'!D117</f>
        <v>0</v>
      </c>
      <c r="E117" s="21">
        <f>'[24]Div 91 budget'!E117</f>
        <v>0</v>
      </c>
      <c r="F117" s="21">
        <f>'[24]Div 91 budget'!F117</f>
        <v>0</v>
      </c>
      <c r="G117" s="21">
        <f>'[24]Div 91 budget'!G117</f>
        <v>0</v>
      </c>
      <c r="H117" s="21">
        <f>'[24]Div 91 budget'!H117</f>
        <v>0</v>
      </c>
      <c r="I117" s="21">
        <f>'[24]Div 91 budget'!I117</f>
        <v>0</v>
      </c>
      <c r="J117" s="21">
        <f>'[24]Div 91 budget'!J117</f>
        <v>0</v>
      </c>
      <c r="K117" s="21">
        <f>'[24]Div 91 budget'!K117</f>
        <v>0</v>
      </c>
      <c r="L117" s="21">
        <f>'[24]Div 91 budget'!L117</f>
        <v>0</v>
      </c>
      <c r="M117" s="21">
        <f>'[24]Div 91 budget'!M117</f>
        <v>0</v>
      </c>
    </row>
    <row r="118" spans="1:26">
      <c r="A118" s="5" t="s">
        <v>573</v>
      </c>
      <c r="B118" s="21">
        <f>'[24]Div 91 budget'!B118</f>
        <v>583</v>
      </c>
      <c r="C118" s="21">
        <f>'[24]Div 91 budget'!C118</f>
        <v>583</v>
      </c>
      <c r="D118" s="21">
        <f>'[24]Div 91 budget'!D118</f>
        <v>708</v>
      </c>
      <c r="E118" s="21">
        <f>'[24]Div 91 budget'!E118</f>
        <v>1103</v>
      </c>
      <c r="F118" s="21">
        <f>'[24]Div 91 budget'!F118</f>
        <v>1049</v>
      </c>
      <c r="G118" s="21">
        <f>'[24]Div 91 budget'!G118</f>
        <v>2728</v>
      </c>
      <c r="H118" s="21">
        <f>'[24]Div 91 budget'!H118</f>
        <v>1103</v>
      </c>
      <c r="I118" s="21">
        <f>'[24]Div 91 budget'!I118</f>
        <v>1002</v>
      </c>
      <c r="J118" s="21">
        <f>'[24]Div 91 budget'!J118</f>
        <v>2627</v>
      </c>
      <c r="K118" s="21">
        <f>'[24]Div 91 budget'!K118</f>
        <v>583</v>
      </c>
      <c r="L118" s="21">
        <f>'[24]Div 91 budget'!L118</f>
        <v>1873</v>
      </c>
      <c r="M118" s="21">
        <f>'[24]Div 91 budget'!M118</f>
        <v>9777</v>
      </c>
    </row>
    <row r="119" spans="1:26">
      <c r="A119" s="5" t="s">
        <v>660</v>
      </c>
      <c r="B119" s="21" t="str">
        <f>'[24]Div 91 budget'!B119</f>
        <v>0</v>
      </c>
      <c r="C119" s="21" t="str">
        <f>'[24]Div 91 budget'!C119</f>
        <v>0</v>
      </c>
      <c r="D119" s="21" t="str">
        <f>'[24]Div 91 budget'!D119</f>
        <v>0</v>
      </c>
      <c r="E119" s="21" t="str">
        <f>'[24]Div 91 budget'!E119</f>
        <v>0</v>
      </c>
      <c r="F119" s="21" t="str">
        <f>'[24]Div 91 budget'!F119</f>
        <v>0</v>
      </c>
      <c r="G119" s="21">
        <f>'[24]Div 91 budget'!G119</f>
        <v>2800</v>
      </c>
      <c r="H119" s="21" t="str">
        <f>'[24]Div 91 budget'!H119</f>
        <v>0</v>
      </c>
      <c r="I119" s="21">
        <f>'[24]Div 91 budget'!I119</f>
        <v>2800</v>
      </c>
      <c r="J119" s="21" t="str">
        <f>'[24]Div 91 budget'!J119</f>
        <v>0</v>
      </c>
      <c r="K119" s="21" t="str">
        <f>'[24]Div 91 budget'!K119</f>
        <v>0</v>
      </c>
      <c r="L119" s="21" t="str">
        <f>'[24]Div 91 budget'!L119</f>
        <v>0</v>
      </c>
      <c r="M119" s="21">
        <f>'[24]Div 91 budget'!M119</f>
        <v>300</v>
      </c>
    </row>
    <row r="120" spans="1:26">
      <c r="A120" s="5" t="s">
        <v>574</v>
      </c>
      <c r="B120" s="21" t="str">
        <f>'[24]Div 91 budget'!B120</f>
        <v>0</v>
      </c>
      <c r="C120" s="21" t="str">
        <f>'[24]Div 91 budget'!C120</f>
        <v>0</v>
      </c>
      <c r="D120" s="21" t="str">
        <f>'[24]Div 91 budget'!D120</f>
        <v>0</v>
      </c>
      <c r="E120" s="21" t="str">
        <f>'[24]Div 91 budget'!E120</f>
        <v>0</v>
      </c>
      <c r="F120" s="21">
        <f>'[24]Div 91 budget'!F120</f>
        <v>57</v>
      </c>
      <c r="G120" s="21" t="str">
        <f>'[24]Div 91 budget'!G120</f>
        <v>0</v>
      </c>
      <c r="H120" s="21" t="str">
        <f>'[24]Div 91 budget'!H120</f>
        <v>0</v>
      </c>
      <c r="I120" s="21" t="str">
        <f>'[24]Div 91 budget'!I120</f>
        <v>0</v>
      </c>
      <c r="J120" s="21" t="str">
        <f>'[24]Div 91 budget'!J120</f>
        <v>0</v>
      </c>
      <c r="K120" s="21" t="str">
        <f>'[24]Div 91 budget'!K120</f>
        <v>0</v>
      </c>
      <c r="L120" s="21" t="str">
        <f>'[24]Div 91 budget'!L120</f>
        <v>0</v>
      </c>
      <c r="M120" s="21" t="str">
        <f>'[24]Div 91 budget'!M120</f>
        <v>0</v>
      </c>
    </row>
    <row r="121" spans="1:26">
      <c r="A121" s="5" t="s">
        <v>575</v>
      </c>
      <c r="B121" s="21" t="str">
        <f>'[24]Div 91 budget'!B121</f>
        <v>0</v>
      </c>
      <c r="C121" s="21" t="str">
        <f>'[24]Div 91 budget'!C121</f>
        <v>0</v>
      </c>
      <c r="D121" s="21" t="str">
        <f>'[24]Div 91 budget'!D121</f>
        <v>0</v>
      </c>
      <c r="E121" s="21" t="str">
        <f>'[24]Div 91 budget'!E121</f>
        <v>0</v>
      </c>
      <c r="F121" s="21" t="str">
        <f>'[24]Div 91 budget'!F121</f>
        <v>0</v>
      </c>
      <c r="G121" s="21">
        <f>'[24]Div 91 budget'!G121</f>
        <v>245</v>
      </c>
      <c r="H121" s="21" t="str">
        <f>'[24]Div 91 budget'!H121</f>
        <v>0</v>
      </c>
      <c r="I121" s="21" t="str">
        <f>'[24]Div 91 budget'!I121</f>
        <v>0</v>
      </c>
      <c r="J121" s="21" t="str">
        <f>'[24]Div 91 budget'!J121</f>
        <v>0</v>
      </c>
      <c r="K121" s="21" t="str">
        <f>'[24]Div 91 budget'!K121</f>
        <v>0</v>
      </c>
      <c r="L121" s="21" t="str">
        <f>'[24]Div 91 budget'!L121</f>
        <v>0</v>
      </c>
      <c r="M121" s="21" t="str">
        <f>'[24]Div 91 budget'!M121</f>
        <v>0</v>
      </c>
    </row>
    <row r="122" spans="1:26">
      <c r="A122" s="5" t="s">
        <v>576</v>
      </c>
      <c r="B122" s="21">
        <f>'[24]Div 91 budget'!B122</f>
        <v>4680.8590000000004</v>
      </c>
      <c r="C122" s="21">
        <f>'[24]Div 91 budget'!C122</f>
        <v>4680.8590000000004</v>
      </c>
      <c r="D122" s="21">
        <f>'[24]Div 91 budget'!D122</f>
        <v>4680.8590000000004</v>
      </c>
      <c r="E122" s="21">
        <f>'[24]Div 91 budget'!E122</f>
        <v>4680.8590000000004</v>
      </c>
      <c r="F122" s="21">
        <f>'[24]Div 91 budget'!F122</f>
        <v>4680.8590000000004</v>
      </c>
      <c r="G122" s="21">
        <f>'[24]Div 91 budget'!G122</f>
        <v>4680.8590000000004</v>
      </c>
      <c r="H122" s="21">
        <f>'[24]Div 91 budget'!H122</f>
        <v>4680.8590000000004</v>
      </c>
      <c r="I122" s="21">
        <f>'[24]Div 91 budget'!I122</f>
        <v>4680.8590000000004</v>
      </c>
      <c r="J122" s="21">
        <f>'[24]Div 91 budget'!J122</f>
        <v>4680.8590000000004</v>
      </c>
      <c r="K122" s="21">
        <f>'[24]Div 91 budget'!K122</f>
        <v>4680.8590000000004</v>
      </c>
      <c r="L122" s="21">
        <f>'[24]Div 91 budget'!L122</f>
        <v>4680.8590000000004</v>
      </c>
      <c r="M122" s="21">
        <f>'[24]Div 91 budget'!M122</f>
        <v>4684.5509999999995</v>
      </c>
    </row>
    <row r="123" spans="1:26">
      <c r="A123" s="5" t="s">
        <v>577</v>
      </c>
      <c r="B123" s="21" t="str">
        <f>'[24]Div 91 budget'!B123</f>
        <v>0</v>
      </c>
      <c r="C123" s="21" t="str">
        <f>'[24]Div 91 budget'!C123</f>
        <v>0</v>
      </c>
      <c r="D123" s="21" t="str">
        <f>'[24]Div 91 budget'!D123</f>
        <v>0</v>
      </c>
      <c r="E123" s="21" t="str">
        <f>'[24]Div 91 budget'!E123</f>
        <v>0</v>
      </c>
      <c r="F123" s="21" t="str">
        <f>'[24]Div 91 budget'!F123</f>
        <v>0</v>
      </c>
      <c r="G123" s="21" t="str">
        <f>'[24]Div 91 budget'!G123</f>
        <v>0</v>
      </c>
      <c r="H123" s="21" t="str">
        <f>'[24]Div 91 budget'!H123</f>
        <v>0</v>
      </c>
      <c r="I123" s="21" t="str">
        <f>'[24]Div 91 budget'!I123</f>
        <v>0</v>
      </c>
      <c r="J123" s="21" t="str">
        <f>'[24]Div 91 budget'!J123</f>
        <v>0</v>
      </c>
      <c r="K123" s="21" t="str">
        <f>'[24]Div 91 budget'!K123</f>
        <v>0</v>
      </c>
      <c r="L123" s="21" t="str">
        <f>'[24]Div 91 budget'!L123</f>
        <v>0</v>
      </c>
      <c r="M123" s="21" t="str">
        <f>'[24]Div 91 budget'!M123</f>
        <v>0</v>
      </c>
    </row>
    <row r="124" spans="1:26">
      <c r="A124" s="5" t="s">
        <v>578</v>
      </c>
      <c r="B124" s="21" t="str">
        <f>'[24]Div 91 budget'!B124</f>
        <v>0</v>
      </c>
      <c r="C124" s="21" t="str">
        <f>'[24]Div 91 budget'!C124</f>
        <v>0</v>
      </c>
      <c r="D124" s="21" t="str">
        <f>'[24]Div 91 budget'!D124</f>
        <v>0</v>
      </c>
      <c r="E124" s="21" t="str">
        <f>'[24]Div 91 budget'!E124</f>
        <v>0</v>
      </c>
      <c r="F124" s="21" t="str">
        <f>'[24]Div 91 budget'!F124</f>
        <v>0</v>
      </c>
      <c r="G124" s="21" t="str">
        <f>'[24]Div 91 budget'!G124</f>
        <v>0</v>
      </c>
      <c r="H124" s="21" t="str">
        <f>'[24]Div 91 budget'!H124</f>
        <v>0</v>
      </c>
      <c r="I124" s="21" t="str">
        <f>'[24]Div 91 budget'!I124</f>
        <v>0</v>
      </c>
      <c r="J124" s="21" t="str">
        <f>'[24]Div 91 budget'!J124</f>
        <v>0</v>
      </c>
      <c r="K124" s="21" t="str">
        <f>'[24]Div 91 budget'!K124</f>
        <v>0</v>
      </c>
      <c r="L124" s="21" t="str">
        <f>'[24]Div 91 budget'!L124</f>
        <v>0</v>
      </c>
      <c r="M124" s="21" t="str">
        <f>'[24]Div 91 budget'!M124</f>
        <v>0</v>
      </c>
    </row>
    <row r="125" spans="1:26">
      <c r="A125" s="5" t="s">
        <v>579</v>
      </c>
      <c r="B125" s="21" t="str">
        <f>'[24]Div 91 budget'!B125</f>
        <v>0</v>
      </c>
      <c r="C125" s="21" t="str">
        <f>'[24]Div 91 budget'!C125</f>
        <v>0</v>
      </c>
      <c r="D125" s="21" t="str">
        <f>'[24]Div 91 budget'!D125</f>
        <v>0</v>
      </c>
      <c r="E125" s="21" t="str">
        <f>'[24]Div 91 budget'!E125</f>
        <v>0</v>
      </c>
      <c r="F125" s="21" t="str">
        <f>'[24]Div 91 budget'!F125</f>
        <v>0</v>
      </c>
      <c r="G125" s="21">
        <f>'[24]Div 91 budget'!G125</f>
        <v>2450</v>
      </c>
      <c r="H125" s="21" t="str">
        <f>'[24]Div 91 budget'!H125</f>
        <v>0</v>
      </c>
      <c r="I125" s="21" t="str">
        <f>'[24]Div 91 budget'!I125</f>
        <v>0</v>
      </c>
      <c r="J125" s="21" t="str">
        <f>'[24]Div 91 budget'!J125</f>
        <v>0</v>
      </c>
      <c r="K125" s="21" t="str">
        <f>'[24]Div 91 budget'!K125</f>
        <v>0</v>
      </c>
      <c r="L125" s="21" t="str">
        <f>'[24]Div 91 budget'!L125</f>
        <v>0</v>
      </c>
      <c r="M125" s="21" t="str">
        <f>'[24]Div 91 budget'!M125</f>
        <v>0</v>
      </c>
    </row>
    <row r="126" spans="1:26">
      <c r="A126" s="9" t="s">
        <v>36</v>
      </c>
      <c r="B126" s="21">
        <f>'[24]Div 91 budget'!B126</f>
        <v>5263.8590000000004</v>
      </c>
      <c r="C126" s="21">
        <f>'[24]Div 91 budget'!C126</f>
        <v>5263.8590000000004</v>
      </c>
      <c r="D126" s="21">
        <f>'[24]Div 91 budget'!D126</f>
        <v>5388.8590000000004</v>
      </c>
      <c r="E126" s="21">
        <f>'[24]Div 91 budget'!E126</f>
        <v>5783.8590000000004</v>
      </c>
      <c r="F126" s="21">
        <f>'[24]Div 91 budget'!F126</f>
        <v>5786.8590000000004</v>
      </c>
      <c r="G126" s="21">
        <f>'[24]Div 91 budget'!G126</f>
        <v>12903.859</v>
      </c>
      <c r="H126" s="21">
        <f>'[24]Div 91 budget'!H126</f>
        <v>5783.8590000000004</v>
      </c>
      <c r="I126" s="21">
        <f>'[24]Div 91 budget'!I126</f>
        <v>8482.8590000000004</v>
      </c>
      <c r="J126" s="21">
        <f>'[24]Div 91 budget'!J126</f>
        <v>7307.8590000000004</v>
      </c>
      <c r="K126" s="21">
        <f>'[24]Div 91 budget'!K126</f>
        <v>5263.8590000000004</v>
      </c>
      <c r="L126" s="21">
        <f>'[24]Div 91 budget'!L126</f>
        <v>6553.8590000000004</v>
      </c>
      <c r="M126" s="21">
        <f>'[24]Div 91 budget'!M126</f>
        <v>14761.550999999999</v>
      </c>
      <c r="O126" s="22">
        <f t="shared" ref="O126:Z126" si="12">B126-SUM(B118:B125)</f>
        <v>0</v>
      </c>
      <c r="P126" s="22">
        <f t="shared" si="12"/>
        <v>0</v>
      </c>
      <c r="Q126" s="22">
        <f t="shared" si="12"/>
        <v>0</v>
      </c>
      <c r="R126" s="22">
        <f t="shared" si="12"/>
        <v>0</v>
      </c>
      <c r="S126" s="22">
        <f t="shared" si="12"/>
        <v>0</v>
      </c>
      <c r="T126" s="22">
        <f t="shared" si="12"/>
        <v>0</v>
      </c>
      <c r="U126" s="22">
        <f t="shared" si="12"/>
        <v>0</v>
      </c>
      <c r="V126" s="22">
        <f t="shared" si="12"/>
        <v>0</v>
      </c>
      <c r="W126" s="22">
        <f t="shared" si="12"/>
        <v>0</v>
      </c>
      <c r="X126" s="22">
        <f t="shared" si="12"/>
        <v>0</v>
      </c>
      <c r="Y126" s="22">
        <f t="shared" si="12"/>
        <v>0</v>
      </c>
      <c r="Z126" s="22">
        <f t="shared" si="12"/>
        <v>0</v>
      </c>
    </row>
    <row r="127" spans="1:26">
      <c r="A127" s="5"/>
      <c r="B127" s="21">
        <f>'[24]Div 91 budget'!B127</f>
        <v>0</v>
      </c>
      <c r="C127" s="21">
        <f>'[24]Div 91 budget'!C127</f>
        <v>0</v>
      </c>
      <c r="D127" s="21">
        <f>'[24]Div 91 budget'!D127</f>
        <v>0</v>
      </c>
      <c r="E127" s="21">
        <f>'[24]Div 91 budget'!E127</f>
        <v>0</v>
      </c>
      <c r="F127" s="21">
        <f>'[24]Div 91 budget'!F127</f>
        <v>0</v>
      </c>
      <c r="G127" s="21">
        <f>'[24]Div 91 budget'!G127</f>
        <v>0</v>
      </c>
      <c r="H127" s="21">
        <f>'[24]Div 91 budget'!H127</f>
        <v>0</v>
      </c>
      <c r="I127" s="21">
        <f>'[24]Div 91 budget'!I127</f>
        <v>0</v>
      </c>
      <c r="J127" s="21">
        <f>'[24]Div 91 budget'!J127</f>
        <v>0</v>
      </c>
      <c r="K127" s="21">
        <f>'[24]Div 91 budget'!K127</f>
        <v>0</v>
      </c>
      <c r="L127" s="21">
        <f>'[24]Div 91 budget'!L127</f>
        <v>0</v>
      </c>
      <c r="M127" s="21">
        <f>'[24]Div 91 budget'!M127</f>
        <v>0</v>
      </c>
    </row>
    <row r="128" spans="1:26">
      <c r="A128" s="5" t="s">
        <v>581</v>
      </c>
      <c r="B128" s="21">
        <f>'[24]Div 91 budget'!B128</f>
        <v>3973.6790000000001</v>
      </c>
      <c r="C128" s="21">
        <f>'[24]Div 91 budget'!C128</f>
        <v>5417.3040000000001</v>
      </c>
      <c r="D128" s="21">
        <f>'[24]Div 91 budget'!D128</f>
        <v>21219.784</v>
      </c>
      <c r="E128" s="21">
        <f>'[24]Div 91 budget'!E128</f>
        <v>8155.3040000000001</v>
      </c>
      <c r="F128" s="21">
        <f>'[24]Div 91 budget'!F128</f>
        <v>5327.3040000000001</v>
      </c>
      <c r="G128" s="21">
        <f>'[24]Div 91 budget'!G128</f>
        <v>6619.8040000000001</v>
      </c>
      <c r="H128" s="21">
        <f>'[24]Div 91 budget'!H128</f>
        <v>11123.423999999999</v>
      </c>
      <c r="I128" s="21">
        <f>'[24]Div 91 budget'!I128</f>
        <v>3789.3040000000001</v>
      </c>
      <c r="J128" s="21">
        <f>'[24]Div 91 budget'!J128</f>
        <v>4571.3040000000001</v>
      </c>
      <c r="K128" s="21">
        <f>'[24]Div 91 budget'!K128</f>
        <v>3699.3040000000001</v>
      </c>
      <c r="L128" s="21">
        <f>'[24]Div 91 budget'!L128</f>
        <v>6407.3040000000001</v>
      </c>
      <c r="M128" s="21">
        <f>'[24]Div 91 budget'!M128</f>
        <v>208554.48</v>
      </c>
    </row>
    <row r="129" spans="1:26">
      <c r="A129" s="5" t="s">
        <v>672</v>
      </c>
      <c r="B129" s="21">
        <f>'[24]Div 91 budget'!B129</f>
        <v>77655.138550000003</v>
      </c>
      <c r="C129" s="21">
        <f>'[24]Div 91 budget'!C129</f>
        <v>88650.446670000005</v>
      </c>
      <c r="D129" s="21">
        <f>'[24]Div 91 budget'!D129</f>
        <v>81369.036840000001</v>
      </c>
      <c r="E129" s="21">
        <f>'[24]Div 91 budget'!E129</f>
        <v>78687.285220000005</v>
      </c>
      <c r="F129" s="21">
        <f>'[24]Div 91 budget'!F129</f>
        <v>93164.420440000002</v>
      </c>
      <c r="G129" s="21">
        <f>'[24]Div 91 budget'!G129</f>
        <v>94853.737699999998</v>
      </c>
      <c r="H129" s="21">
        <f>'[24]Div 91 budget'!H129</f>
        <v>82849.34345</v>
      </c>
      <c r="I129" s="21">
        <f>'[24]Div 91 budget'!I129</f>
        <v>85350.099220000004</v>
      </c>
      <c r="J129" s="21">
        <f>'[24]Div 91 budget'!J129</f>
        <v>90049.571280000004</v>
      </c>
      <c r="K129" s="21">
        <f>'[24]Div 91 budget'!K129</f>
        <v>78795.026960000003</v>
      </c>
      <c r="L129" s="21">
        <f>'[24]Div 91 budget'!L129</f>
        <v>80301.070200000002</v>
      </c>
      <c r="M129" s="21">
        <f>'[24]Div 91 budget'!M129</f>
        <v>86414.963260000004</v>
      </c>
    </row>
    <row r="130" spans="1:26">
      <c r="A130" s="5" t="s">
        <v>673</v>
      </c>
      <c r="B130" s="21">
        <f>'[24]Div 91 budget'!B130</f>
        <v>152581.5</v>
      </c>
      <c r="C130" s="21">
        <f>'[24]Div 91 budget'!C130</f>
        <v>125268</v>
      </c>
      <c r="D130" s="21">
        <f>'[24]Div 91 budget'!D130</f>
        <v>143311</v>
      </c>
      <c r="E130" s="21">
        <f>'[24]Div 91 budget'!E130</f>
        <v>154042.5</v>
      </c>
      <c r="F130" s="21">
        <f>'[24]Div 91 budget'!F130</f>
        <v>152022.5</v>
      </c>
      <c r="G130" s="21">
        <f>'[24]Div 91 budget'!G130</f>
        <v>152703</v>
      </c>
      <c r="H130" s="21">
        <f>'[24]Div 91 budget'!H130</f>
        <v>140163</v>
      </c>
      <c r="I130" s="21">
        <f>'[24]Div 91 budget'!I130</f>
        <v>141624</v>
      </c>
      <c r="J130" s="21">
        <f>'[24]Div 91 budget'!J130</f>
        <v>142542.5</v>
      </c>
      <c r="K130" s="21">
        <f>'[24]Div 91 budget'!K130</f>
        <v>154521</v>
      </c>
      <c r="L130" s="21">
        <f>'[24]Div 91 budget'!L130</f>
        <v>147003</v>
      </c>
      <c r="M130" s="21">
        <f>'[24]Div 91 budget'!M130</f>
        <v>138225</v>
      </c>
    </row>
    <row r="131" spans="1:26">
      <c r="A131" s="5" t="s">
        <v>583</v>
      </c>
      <c r="B131" s="21">
        <f>'[24]Div 91 budget'!B131</f>
        <v>60417</v>
      </c>
      <c r="C131" s="21">
        <f>'[24]Div 91 budget'!C131</f>
        <v>60417</v>
      </c>
      <c r="D131" s="21">
        <f>'[24]Div 91 budget'!D131</f>
        <v>60417</v>
      </c>
      <c r="E131" s="21">
        <f>'[24]Div 91 budget'!E131</f>
        <v>60417</v>
      </c>
      <c r="F131" s="21">
        <f>'[24]Div 91 budget'!F131</f>
        <v>60417</v>
      </c>
      <c r="G131" s="21">
        <f>'[24]Div 91 budget'!G131</f>
        <v>60417</v>
      </c>
      <c r="H131" s="21">
        <f>'[24]Div 91 budget'!H131</f>
        <v>60417</v>
      </c>
      <c r="I131" s="21">
        <f>'[24]Div 91 budget'!I131</f>
        <v>60417</v>
      </c>
      <c r="J131" s="21">
        <f>'[24]Div 91 budget'!J131</f>
        <v>60417</v>
      </c>
      <c r="K131" s="21">
        <f>'[24]Div 91 budget'!K131</f>
        <v>60417</v>
      </c>
      <c r="L131" s="21">
        <f>'[24]Div 91 budget'!L131</f>
        <v>60417</v>
      </c>
      <c r="M131" s="21">
        <f>'[24]Div 91 budget'!M131</f>
        <v>60413</v>
      </c>
    </row>
    <row r="132" spans="1:26">
      <c r="A132" s="9" t="s">
        <v>37</v>
      </c>
      <c r="B132" s="21">
        <f>'[24]Div 91 budget'!B132</f>
        <v>294627.31755000004</v>
      </c>
      <c r="C132" s="21">
        <f>'[24]Div 91 budget'!C132</f>
        <v>279752.75066999998</v>
      </c>
      <c r="D132" s="21">
        <f>'[24]Div 91 budget'!D132</f>
        <v>306316.82084</v>
      </c>
      <c r="E132" s="21">
        <f>'[24]Div 91 budget'!E132</f>
        <v>301302.08922000002</v>
      </c>
      <c r="F132" s="21">
        <f>'[24]Div 91 budget'!F132</f>
        <v>310931.22444000002</v>
      </c>
      <c r="G132" s="21">
        <f>'[24]Div 91 budget'!G132</f>
        <v>314593.5417</v>
      </c>
      <c r="H132" s="21">
        <f>'[24]Div 91 budget'!H132</f>
        <v>294552.76744999998</v>
      </c>
      <c r="I132" s="21">
        <f>'[24]Div 91 budget'!I132</f>
        <v>291180.40321999998</v>
      </c>
      <c r="J132" s="21">
        <f>'[24]Div 91 budget'!J132</f>
        <v>297580.37528000004</v>
      </c>
      <c r="K132" s="21">
        <f>'[24]Div 91 budget'!K132</f>
        <v>297432.33095999999</v>
      </c>
      <c r="L132" s="21">
        <f>'[24]Div 91 budget'!L132</f>
        <v>294128.37420000002</v>
      </c>
      <c r="M132" s="21">
        <f>'[24]Div 91 budget'!M132</f>
        <v>493607.44326000003</v>
      </c>
      <c r="O132" s="22">
        <f t="shared" ref="O132:Z132" si="13">B132-SUM(B128:B131)</f>
        <v>0</v>
      </c>
      <c r="P132" s="22">
        <f t="shared" si="13"/>
        <v>0</v>
      </c>
      <c r="Q132" s="22">
        <f t="shared" si="13"/>
        <v>0</v>
      </c>
      <c r="R132" s="22">
        <f t="shared" si="13"/>
        <v>0</v>
      </c>
      <c r="S132" s="22">
        <f t="shared" si="13"/>
        <v>0</v>
      </c>
      <c r="T132" s="22">
        <f t="shared" si="13"/>
        <v>0</v>
      </c>
      <c r="U132" s="22">
        <f t="shared" si="13"/>
        <v>0</v>
      </c>
      <c r="V132" s="22">
        <f t="shared" si="13"/>
        <v>0</v>
      </c>
      <c r="W132" s="22">
        <f t="shared" si="13"/>
        <v>0</v>
      </c>
      <c r="X132" s="22">
        <f t="shared" si="13"/>
        <v>0</v>
      </c>
      <c r="Y132" s="22">
        <f t="shared" si="13"/>
        <v>0</v>
      </c>
      <c r="Z132" s="22">
        <f t="shared" si="13"/>
        <v>0</v>
      </c>
    </row>
    <row r="133" spans="1:26">
      <c r="A133" s="5"/>
      <c r="B133" s="21">
        <f>'[24]Div 91 budget'!B133</f>
        <v>0</v>
      </c>
      <c r="C133" s="21">
        <f>'[24]Div 91 budget'!C133</f>
        <v>0</v>
      </c>
      <c r="D133" s="21">
        <f>'[24]Div 91 budget'!D133</f>
        <v>0</v>
      </c>
      <c r="E133" s="21">
        <f>'[24]Div 91 budget'!E133</f>
        <v>0</v>
      </c>
      <c r="F133" s="21">
        <f>'[24]Div 91 budget'!F133</f>
        <v>0</v>
      </c>
      <c r="G133" s="21">
        <f>'[24]Div 91 budget'!G133</f>
        <v>0</v>
      </c>
      <c r="H133" s="21">
        <f>'[24]Div 91 budget'!H133</f>
        <v>0</v>
      </c>
      <c r="I133" s="21">
        <f>'[24]Div 91 budget'!I133</f>
        <v>0</v>
      </c>
      <c r="J133" s="21">
        <f>'[24]Div 91 budget'!J133</f>
        <v>0</v>
      </c>
      <c r="K133" s="21">
        <f>'[24]Div 91 budget'!K133</f>
        <v>0</v>
      </c>
      <c r="L133" s="21">
        <f>'[24]Div 91 budget'!L133</f>
        <v>0</v>
      </c>
      <c r="M133" s="21">
        <f>'[24]Div 91 budget'!M133</f>
        <v>0</v>
      </c>
    </row>
    <row r="134" spans="1:26">
      <c r="A134" s="5" t="s">
        <v>585</v>
      </c>
      <c r="B134" s="21">
        <f>'[24]Div 91 budget'!B134</f>
        <v>-2999</v>
      </c>
      <c r="C134" s="21">
        <f>'[24]Div 91 budget'!C134</f>
        <v>5392</v>
      </c>
      <c r="D134" s="21">
        <f>'[24]Div 91 budget'!D134</f>
        <v>1861</v>
      </c>
      <c r="E134" s="21">
        <f>'[24]Div 91 budget'!E134</f>
        <v>-8651</v>
      </c>
      <c r="F134" s="21">
        <f>'[24]Div 91 budget'!F134</f>
        <v>225</v>
      </c>
      <c r="G134" s="21">
        <f>'[24]Div 91 budget'!G134</f>
        <v>1193</v>
      </c>
      <c r="H134" s="21">
        <f>'[24]Div 91 budget'!H134</f>
        <v>4349</v>
      </c>
      <c r="I134" s="21">
        <f>'[24]Div 91 budget'!I134</f>
        <v>-876</v>
      </c>
      <c r="J134" s="21">
        <f>'[24]Div 91 budget'!J134</f>
        <v>-2290</v>
      </c>
      <c r="K134" s="21">
        <f>'[24]Div 91 budget'!K134</f>
        <v>2103</v>
      </c>
      <c r="L134" s="21">
        <f>'[24]Div 91 budget'!L134</f>
        <v>1225</v>
      </c>
      <c r="M134" s="21">
        <f>'[24]Div 91 budget'!M134</f>
        <v>87</v>
      </c>
    </row>
    <row r="135" spans="1:26">
      <c r="A135" s="5" t="s">
        <v>674</v>
      </c>
      <c r="B135" s="21">
        <f>'[24]Div 91 budget'!B135</f>
        <v>-50</v>
      </c>
      <c r="C135" s="21">
        <f>'[24]Div 91 budget'!C135</f>
        <v>-48</v>
      </c>
      <c r="D135" s="21">
        <f>'[24]Div 91 budget'!D135</f>
        <v>-50</v>
      </c>
      <c r="E135" s="21">
        <f>'[24]Div 91 budget'!E135</f>
        <v>2443</v>
      </c>
      <c r="F135" s="21">
        <f>'[24]Div 91 budget'!F135</f>
        <v>-50</v>
      </c>
      <c r="G135" s="21">
        <f>'[24]Div 91 budget'!G135</f>
        <v>-50</v>
      </c>
      <c r="H135" s="21">
        <f>'[24]Div 91 budget'!H135</f>
        <v>-50</v>
      </c>
      <c r="I135" s="21">
        <f>'[24]Div 91 budget'!I135</f>
        <v>-36</v>
      </c>
      <c r="J135" s="21">
        <f>'[24]Div 91 budget'!J135</f>
        <v>-50</v>
      </c>
      <c r="K135" s="21">
        <f>'[24]Div 91 budget'!K135</f>
        <v>-43</v>
      </c>
      <c r="L135" s="21">
        <f>'[24]Div 91 budget'!L135</f>
        <v>-50</v>
      </c>
      <c r="M135" s="21">
        <f>'[24]Div 91 budget'!M135</f>
        <v>-50</v>
      </c>
    </row>
    <row r="136" spans="1:26">
      <c r="A136" s="5" t="s">
        <v>675</v>
      </c>
      <c r="B136" s="21">
        <f>'[24]Div 91 budget'!B136</f>
        <v>-1012</v>
      </c>
      <c r="C136" s="21" t="str">
        <f>'[24]Div 91 budget'!C136</f>
        <v>0</v>
      </c>
      <c r="D136" s="21" t="str">
        <f>'[24]Div 91 budget'!D136</f>
        <v>0</v>
      </c>
      <c r="E136" s="21">
        <f>'[24]Div 91 budget'!E136</f>
        <v>-2317</v>
      </c>
      <c r="F136" s="21" t="str">
        <f>'[24]Div 91 budget'!F136</f>
        <v>0</v>
      </c>
      <c r="G136" s="21" t="str">
        <f>'[24]Div 91 budget'!G136</f>
        <v>0</v>
      </c>
      <c r="H136" s="21">
        <f>'[24]Div 91 budget'!H136</f>
        <v>-4228</v>
      </c>
      <c r="I136" s="21" t="str">
        <f>'[24]Div 91 budget'!I136</f>
        <v>0</v>
      </c>
      <c r="J136" s="21" t="str">
        <f>'[24]Div 91 budget'!J136</f>
        <v>0</v>
      </c>
      <c r="K136" s="21">
        <f>'[24]Div 91 budget'!K136</f>
        <v>-1565</v>
      </c>
      <c r="L136" s="21" t="str">
        <f>'[24]Div 91 budget'!L136</f>
        <v>0</v>
      </c>
      <c r="M136" s="21" t="str">
        <f>'[24]Div 91 budget'!M136</f>
        <v>0</v>
      </c>
    </row>
    <row r="137" spans="1:26">
      <c r="A137" s="9" t="s">
        <v>39</v>
      </c>
      <c r="B137" s="21">
        <f>'[24]Div 91 budget'!B137</f>
        <v>-4061</v>
      </c>
      <c r="C137" s="21">
        <f>'[24]Div 91 budget'!C137</f>
        <v>5344</v>
      </c>
      <c r="D137" s="21">
        <f>'[24]Div 91 budget'!D137</f>
        <v>1811</v>
      </c>
      <c r="E137" s="21">
        <f>'[24]Div 91 budget'!E137</f>
        <v>-8525</v>
      </c>
      <c r="F137" s="21">
        <f>'[24]Div 91 budget'!F137</f>
        <v>175</v>
      </c>
      <c r="G137" s="21">
        <f>'[24]Div 91 budget'!G137</f>
        <v>1143</v>
      </c>
      <c r="H137" s="21">
        <f>'[24]Div 91 budget'!H137</f>
        <v>71</v>
      </c>
      <c r="I137" s="21">
        <f>'[24]Div 91 budget'!I137</f>
        <v>-912</v>
      </c>
      <c r="J137" s="21">
        <f>'[24]Div 91 budget'!J137</f>
        <v>-2340</v>
      </c>
      <c r="K137" s="21">
        <f>'[24]Div 91 budget'!K137</f>
        <v>495</v>
      </c>
      <c r="L137" s="21">
        <f>'[24]Div 91 budget'!L137</f>
        <v>1175</v>
      </c>
      <c r="M137" s="21">
        <f>'[24]Div 91 budget'!M137</f>
        <v>37</v>
      </c>
      <c r="O137" s="22">
        <f t="shared" ref="O137:Z137" si="14">B137-SUM(B134:B136)</f>
        <v>0</v>
      </c>
      <c r="P137" s="22">
        <f t="shared" si="14"/>
        <v>0</v>
      </c>
      <c r="Q137" s="22">
        <f t="shared" si="14"/>
        <v>0</v>
      </c>
      <c r="R137" s="22">
        <f t="shared" si="14"/>
        <v>0</v>
      </c>
      <c r="S137" s="22">
        <f t="shared" si="14"/>
        <v>0</v>
      </c>
      <c r="T137" s="22">
        <f t="shared" si="14"/>
        <v>0</v>
      </c>
      <c r="U137" s="22">
        <f t="shared" si="14"/>
        <v>0</v>
      </c>
      <c r="V137" s="22">
        <f t="shared" si="14"/>
        <v>0</v>
      </c>
      <c r="W137" s="22">
        <f t="shared" si="14"/>
        <v>0</v>
      </c>
      <c r="X137" s="22">
        <f t="shared" si="14"/>
        <v>0</v>
      </c>
      <c r="Y137" s="22">
        <f t="shared" si="14"/>
        <v>0</v>
      </c>
      <c r="Z137" s="22">
        <f t="shared" si="14"/>
        <v>0</v>
      </c>
    </row>
    <row r="138" spans="1:26">
      <c r="A138" s="5"/>
      <c r="B138" s="21">
        <f>'[24]Div 91 budget'!B138</f>
        <v>0</v>
      </c>
      <c r="C138" s="21">
        <f>'[24]Div 91 budget'!C138</f>
        <v>0</v>
      </c>
      <c r="D138" s="21">
        <f>'[24]Div 91 budget'!D138</f>
        <v>0</v>
      </c>
      <c r="E138" s="21">
        <f>'[24]Div 91 budget'!E138</f>
        <v>0</v>
      </c>
      <c r="F138" s="21">
        <f>'[24]Div 91 budget'!F138</f>
        <v>0</v>
      </c>
      <c r="G138" s="21">
        <f>'[24]Div 91 budget'!G138</f>
        <v>0</v>
      </c>
      <c r="H138" s="21">
        <f>'[24]Div 91 budget'!H138</f>
        <v>0</v>
      </c>
      <c r="I138" s="21">
        <f>'[24]Div 91 budget'!I138</f>
        <v>0</v>
      </c>
      <c r="J138" s="21">
        <f>'[24]Div 91 budget'!J138</f>
        <v>0</v>
      </c>
      <c r="K138" s="21">
        <f>'[24]Div 91 budget'!K138</f>
        <v>0</v>
      </c>
      <c r="L138" s="21">
        <f>'[24]Div 91 budget'!L138</f>
        <v>0</v>
      </c>
      <c r="M138" s="21">
        <f>'[24]Div 91 budget'!M138</f>
        <v>0</v>
      </c>
    </row>
    <row r="139" spans="1:26">
      <c r="A139" s="9" t="s">
        <v>124</v>
      </c>
      <c r="B139" s="21">
        <f>'[24]Div 91 budget'!B139</f>
        <v>916521.2899999998</v>
      </c>
      <c r="C139" s="21">
        <f>'[24]Div 91 budget'!C139</f>
        <v>1002397.8399999999</v>
      </c>
      <c r="D139" s="21">
        <f>'[24]Div 91 budget'!D139</f>
        <v>1010687.72</v>
      </c>
      <c r="E139" s="21">
        <f>'[24]Div 91 budget'!E139</f>
        <v>1017875.4999999998</v>
      </c>
      <c r="F139" s="21">
        <f>'[24]Div 91 budget'!F139</f>
        <v>1026475.3099999998</v>
      </c>
      <c r="G139" s="21">
        <f>'[24]Div 91 budget'!G139</f>
        <v>1010167.2699999999</v>
      </c>
      <c r="H139" s="21">
        <f>'[24]Div 91 budget'!H139</f>
        <v>968419.24999999988</v>
      </c>
      <c r="I139" s="21">
        <f>'[24]Div 91 budget'!I139</f>
        <v>1046596.9399999998</v>
      </c>
      <c r="J139" s="21">
        <f>'[24]Div 91 budget'!J139</f>
        <v>972863.32999999973</v>
      </c>
      <c r="K139" s="21">
        <f>'[24]Div 91 budget'!K139</f>
        <v>1078374.49</v>
      </c>
      <c r="L139" s="21">
        <f>'[24]Div 91 budget'!L139</f>
        <v>933385.0199999999</v>
      </c>
      <c r="M139" s="21">
        <f>'[24]Div 91 budget'!M139</f>
        <v>1123912.01</v>
      </c>
    </row>
    <row r="140" spans="1:26">
      <c r="A140" s="5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</row>
    <row r="141" spans="1:26">
      <c r="A141" s="5" t="s">
        <v>606</v>
      </c>
      <c r="B141" s="1">
        <f t="shared" ref="B141:M141" si="15">B13+B25+B41+B47+B55+B61+B67+B71+B88+B97+B100+B106+B109+B116+B126+B132+B137</f>
        <v>916521.27594999992</v>
      </c>
      <c r="C141" s="1">
        <f t="shared" si="15"/>
        <v>1002397.8340699999</v>
      </c>
      <c r="D141" s="1">
        <f t="shared" si="15"/>
        <v>1010687.7516399999</v>
      </c>
      <c r="E141" s="1">
        <f t="shared" si="15"/>
        <v>1017875.4980199998</v>
      </c>
      <c r="F141" s="1">
        <f t="shared" si="15"/>
        <v>1026475.3120399999</v>
      </c>
      <c r="G141" s="1">
        <f t="shared" si="15"/>
        <v>1010167.3055</v>
      </c>
      <c r="H141" s="1">
        <f t="shared" si="15"/>
        <v>968419.26144999987</v>
      </c>
      <c r="I141" s="1">
        <f t="shared" si="15"/>
        <v>1046596.93502</v>
      </c>
      <c r="J141" s="1">
        <f t="shared" si="15"/>
        <v>972863.32667999982</v>
      </c>
      <c r="K141" s="1">
        <f t="shared" si="15"/>
        <v>1078374.4869600001</v>
      </c>
      <c r="L141" s="1">
        <f t="shared" si="15"/>
        <v>933385.05719999992</v>
      </c>
      <c r="M141" s="1">
        <f t="shared" si="15"/>
        <v>1123912.00666</v>
      </c>
    </row>
    <row r="142" spans="1:26">
      <c r="A142" s="5" t="s">
        <v>607</v>
      </c>
      <c r="B142" s="1">
        <f t="shared" ref="B142:M142" si="16">B139-B141</f>
        <v>1.4049999881535769E-2</v>
      </c>
      <c r="C142" s="1">
        <f t="shared" si="16"/>
        <v>5.9299999848008156E-3</v>
      </c>
      <c r="D142" s="1">
        <f t="shared" si="16"/>
        <v>-3.1639999942854047E-2</v>
      </c>
      <c r="E142" s="1">
        <f t="shared" si="16"/>
        <v>1.9799999427050352E-3</v>
      </c>
      <c r="F142" s="1">
        <f t="shared" si="16"/>
        <v>-2.0400000503286719E-3</v>
      </c>
      <c r="G142" s="1">
        <f t="shared" si="16"/>
        <v>-3.5500000114552677E-2</v>
      </c>
      <c r="H142" s="1">
        <f t="shared" si="16"/>
        <v>-1.1449999990873039E-2</v>
      </c>
      <c r="I142" s="1">
        <f t="shared" si="16"/>
        <v>4.9799998523667455E-3</v>
      </c>
      <c r="J142" s="1">
        <f t="shared" si="16"/>
        <v>3.3199999015778303E-3</v>
      </c>
      <c r="K142" s="1">
        <f t="shared" si="16"/>
        <v>3.0399998649954796E-3</v>
      </c>
      <c r="L142" s="1">
        <f t="shared" si="16"/>
        <v>-3.7200000020675361E-2</v>
      </c>
      <c r="M142" s="1">
        <f t="shared" si="16"/>
        <v>3.3400000538676977E-3</v>
      </c>
    </row>
    <row r="144" spans="1:26">
      <c r="A144" s="5"/>
    </row>
    <row r="145" spans="1:13">
      <c r="A145" s="5"/>
    </row>
    <row r="146" spans="1:13">
      <c r="A146" s="5"/>
    </row>
    <row r="147" spans="1:13">
      <c r="A147" s="5"/>
      <c r="B147" s="6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</row>
    <row r="148" spans="1:13">
      <c r="A148" s="5"/>
    </row>
    <row r="149" spans="1:13">
      <c r="A149" s="5"/>
      <c r="B149" s="6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</row>
    <row r="150" spans="1:13">
      <c r="A150" s="5"/>
    </row>
    <row r="151" spans="1:13">
      <c r="A151" s="5"/>
      <c r="B151" s="6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</row>
    <row r="152" spans="1:13">
      <c r="A152" s="5"/>
      <c r="B152" s="6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</row>
    <row r="153" spans="1:13">
      <c r="A153" s="5"/>
    </row>
    <row r="154" spans="1:13">
      <c r="A154" s="5"/>
      <c r="B154" s="6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</row>
    <row r="155" spans="1:13">
      <c r="A155" s="5"/>
      <c r="B155" s="6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</row>
    <row r="156" spans="1:13">
      <c r="A156" s="5"/>
    </row>
    <row r="157" spans="1:13">
      <c r="A157" s="5"/>
    </row>
    <row r="159" spans="1:13">
      <c r="A159" s="5"/>
    </row>
    <row r="160" spans="1:13">
      <c r="A160" s="5"/>
      <c r="B160" s="6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</row>
    <row r="161" spans="1:13">
      <c r="A161" s="5"/>
    </row>
    <row r="162" spans="1:13">
      <c r="A162" s="5"/>
      <c r="B162" s="6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</row>
    <row r="163" spans="1:13">
      <c r="A163" s="5"/>
      <c r="B163" s="6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</row>
    <row r="164" spans="1:13">
      <c r="A164" s="5"/>
      <c r="B164" s="6"/>
      <c r="C164" s="5"/>
    </row>
    <row r="165" spans="1:13">
      <c r="A165" s="5"/>
    </row>
    <row r="166" spans="1:13">
      <c r="A166" s="5"/>
      <c r="B166" s="6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</row>
    <row r="167" spans="1:13">
      <c r="A167" s="5"/>
      <c r="B167" s="6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</row>
    <row r="168" spans="1:13">
      <c r="A168" s="5"/>
      <c r="B168" s="6"/>
      <c r="C168" s="5"/>
      <c r="D168" s="5"/>
      <c r="E168" s="5"/>
      <c r="F168" s="5"/>
      <c r="G168" s="5"/>
    </row>
    <row r="169" spans="1:13">
      <c r="A169" s="5"/>
      <c r="B169" s="6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</row>
    <row r="170" spans="1:13">
      <c r="A170" s="5"/>
      <c r="B170" s="6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</row>
    <row r="171" spans="1:13">
      <c r="A171" s="5"/>
    </row>
    <row r="172" spans="1:13">
      <c r="A172" s="5"/>
      <c r="B172" s="6"/>
      <c r="C172" s="5"/>
      <c r="D172" s="5"/>
    </row>
    <row r="173" spans="1:13">
      <c r="A173" s="5"/>
      <c r="B173" s="6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</row>
    <row r="174" spans="1:13">
      <c r="A174" s="5"/>
      <c r="B174" s="6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</row>
    <row r="175" spans="1:13">
      <c r="A175" s="5"/>
    </row>
    <row r="176" spans="1:13">
      <c r="A176" s="5"/>
      <c r="B176" s="6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</row>
    <row r="177" spans="1:13">
      <c r="A177" s="5"/>
      <c r="B177" s="6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</row>
    <row r="178" spans="1:13">
      <c r="A178" s="5"/>
    </row>
    <row r="179" spans="1:13">
      <c r="A179" s="5"/>
      <c r="B179" s="6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</row>
    <row r="180" spans="1:13">
      <c r="A180" s="5"/>
    </row>
    <row r="181" spans="1:13">
      <c r="A181" s="5"/>
    </row>
    <row r="182" spans="1:13">
      <c r="A182" s="5"/>
      <c r="B182" s="6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</row>
    <row r="183" spans="1:13">
      <c r="A183" s="5"/>
    </row>
    <row r="184" spans="1:13">
      <c r="A184" s="5"/>
      <c r="B184" s="6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</row>
    <row r="185" spans="1:13">
      <c r="A185" s="5"/>
      <c r="B185" s="6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</row>
    <row r="186" spans="1:13">
      <c r="A186" s="5"/>
      <c r="B186" s="6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</row>
    <row r="187" spans="1:13">
      <c r="A187" s="5"/>
    </row>
    <row r="188" spans="1:13">
      <c r="A188" s="5"/>
      <c r="B188" s="6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</row>
    <row r="189" spans="1:13">
      <c r="A189" s="5"/>
    </row>
    <row r="190" spans="1:13">
      <c r="A190" s="5"/>
      <c r="B190" s="6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</row>
    <row r="191" spans="1:13">
      <c r="A191" s="5"/>
      <c r="B191" s="6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</row>
    <row r="192" spans="1:13">
      <c r="A192" s="5"/>
    </row>
    <row r="193" spans="1:13">
      <c r="A193" s="5"/>
    </row>
    <row r="195" spans="1:13">
      <c r="A195" s="5"/>
    </row>
    <row r="196" spans="1:13">
      <c r="A196" s="5"/>
      <c r="B196" s="6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</row>
    <row r="197" spans="1:13">
      <c r="A197" s="5"/>
      <c r="B197" s="6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</row>
    <row r="198" spans="1:13">
      <c r="A198" s="5"/>
    </row>
    <row r="199" spans="1:13">
      <c r="A199" s="5"/>
      <c r="B199" s="6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</row>
    <row r="200" spans="1:13">
      <c r="A200" s="5"/>
    </row>
    <row r="201" spans="1:13">
      <c r="A201" s="5"/>
      <c r="B201" s="6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</row>
    <row r="202" spans="1:13">
      <c r="A202" s="5"/>
    </row>
    <row r="203" spans="1:13">
      <c r="A203" s="5"/>
      <c r="B203" s="6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</row>
    <row r="204" spans="1:13">
      <c r="A204" s="5"/>
      <c r="B204" s="6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</row>
    <row r="205" spans="1:13">
      <c r="A205" s="5"/>
      <c r="B205" s="6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</row>
    <row r="206" spans="1:13">
      <c r="A206" s="5"/>
      <c r="B206" s="6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</row>
    <row r="207" spans="1:13">
      <c r="A207" s="5"/>
    </row>
    <row r="209" spans="1:13">
      <c r="A209" s="5"/>
    </row>
    <row r="210" spans="1:13">
      <c r="A210" s="5"/>
      <c r="B210" s="6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</row>
    <row r="211" spans="1:13">
      <c r="A211" s="5"/>
      <c r="B211" s="6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</row>
    <row r="212" spans="1:13">
      <c r="A212" s="5"/>
    </row>
    <row r="214" spans="1:13">
      <c r="A214" s="5"/>
      <c r="B214" s="6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</row>
    <row r="215" spans="1:13">
      <c r="A215" s="5"/>
      <c r="B215" s="6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</row>
    <row r="216" spans="1:13">
      <c r="A216" s="5"/>
      <c r="B216" s="6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</row>
    <row r="217" spans="1:13">
      <c r="A217" s="5"/>
      <c r="B217" s="6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</row>
    <row r="218" spans="1:13">
      <c r="A218" s="5"/>
      <c r="B218" s="6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</row>
    <row r="219" spans="1:13">
      <c r="A219" s="5"/>
      <c r="B219" s="6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</row>
    <row r="220" spans="1:13">
      <c r="A220" s="5"/>
    </row>
    <row r="221" spans="1:13">
      <c r="A221" s="5"/>
      <c r="B221" s="6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</row>
    <row r="222" spans="1:13">
      <c r="A222" s="5"/>
      <c r="B222" s="6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</row>
    <row r="223" spans="1:13">
      <c r="A223" s="5"/>
    </row>
    <row r="224" spans="1:13">
      <c r="A224" s="5"/>
      <c r="B224" s="6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</row>
    <row r="225" spans="1:13">
      <c r="A225" s="5"/>
      <c r="B225" s="6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</row>
    <row r="226" spans="1:13">
      <c r="A226" s="5"/>
    </row>
    <row r="227" spans="1:13">
      <c r="A227" s="5"/>
      <c r="B227" s="6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</row>
    <row r="228" spans="1:13">
      <c r="A228" s="5"/>
      <c r="B228" s="6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</row>
    <row r="229" spans="1:13">
      <c r="A229" s="5"/>
      <c r="B229" s="6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</row>
    <row r="230" spans="1:13">
      <c r="A230" s="5"/>
      <c r="B230" s="6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</row>
    <row r="231" spans="1:13">
      <c r="A231" s="5"/>
      <c r="B231" s="6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</row>
    <row r="232" spans="1:13">
      <c r="A232" s="5"/>
      <c r="B232" s="6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</row>
    <row r="233" spans="1:13">
      <c r="A233" s="5"/>
      <c r="B233" s="6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</row>
    <row r="234" spans="1:13">
      <c r="A234" s="5"/>
      <c r="B234" s="6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</row>
    <row r="235" spans="1:13">
      <c r="A235" s="5"/>
      <c r="B235" s="6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</row>
    <row r="236" spans="1:13">
      <c r="A236" s="5"/>
      <c r="B236" s="6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</row>
    <row r="237" spans="1:13">
      <c r="A237" s="5"/>
    </row>
    <row r="238" spans="1:13">
      <c r="A238" s="5"/>
      <c r="B238" s="6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</row>
    <row r="239" spans="1:13">
      <c r="A239" s="5"/>
      <c r="B239" s="6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</row>
    <row r="240" spans="1:13">
      <c r="A240" s="5"/>
      <c r="B240" s="6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</row>
    <row r="241" spans="1:13">
      <c r="A241" s="5"/>
      <c r="B241" s="6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</row>
    <row r="242" spans="1:13">
      <c r="A242" s="5"/>
      <c r="B242" s="6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</row>
    <row r="243" spans="1:13">
      <c r="A243" s="5"/>
    </row>
    <row r="244" spans="1:13">
      <c r="A244" s="5"/>
      <c r="B244" s="6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</row>
    <row r="245" spans="1:13">
      <c r="A245" s="5"/>
    </row>
    <row r="247" spans="1:13">
      <c r="A247" s="5"/>
    </row>
    <row r="248" spans="1:13">
      <c r="A248" s="5"/>
      <c r="B248" s="6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</row>
    <row r="249" spans="1:13">
      <c r="A249" s="5"/>
      <c r="B249" s="6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</row>
    <row r="250" spans="1:13">
      <c r="A250" s="5"/>
      <c r="B250" s="6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</row>
    <row r="251" spans="1:13">
      <c r="A251" s="5"/>
      <c r="B251" s="6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</row>
    <row r="252" spans="1:13">
      <c r="A252" s="5"/>
    </row>
    <row r="253" spans="1:13">
      <c r="A253" s="5"/>
      <c r="B253" s="6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</row>
    <row r="254" spans="1:13">
      <c r="A254" s="5"/>
      <c r="B254" s="6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</row>
    <row r="255" spans="1:13">
      <c r="A255" s="5"/>
    </row>
    <row r="256" spans="1:13">
      <c r="A256" s="5"/>
      <c r="B256" s="6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</row>
    <row r="257" spans="1:13">
      <c r="A257" s="5"/>
    </row>
    <row r="258" spans="1:13">
      <c r="A258" s="5"/>
      <c r="B258" s="6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</row>
    <row r="259" spans="1:13">
      <c r="A259" s="5"/>
      <c r="B259" s="6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</row>
    <row r="260" spans="1:13">
      <c r="A260" s="5"/>
    </row>
    <row r="261" spans="1:13">
      <c r="A261" s="5"/>
      <c r="B261" s="6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</row>
    <row r="262" spans="1:13">
      <c r="A262" s="5"/>
    </row>
    <row r="263" spans="1:13">
      <c r="A263" s="5"/>
      <c r="B263" s="6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</row>
    <row r="264" spans="1:13">
      <c r="A264" s="5"/>
    </row>
    <row r="265" spans="1:13">
      <c r="A265" s="5"/>
      <c r="B265" s="6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</row>
    <row r="266" spans="1:13">
      <c r="A266" s="5"/>
      <c r="B266" s="6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</row>
    <row r="267" spans="1:13">
      <c r="A267" s="5"/>
    </row>
    <row r="269" spans="1:13">
      <c r="A269" s="5"/>
      <c r="B269" s="6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</row>
    <row r="270" spans="1:13">
      <c r="A270" s="5"/>
    </row>
    <row r="271" spans="1:13">
      <c r="A271" s="5"/>
    </row>
    <row r="272" spans="1:13">
      <c r="A272" s="5"/>
      <c r="B272" s="6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</row>
    <row r="273" spans="1:13">
      <c r="A273" s="5"/>
      <c r="B273" s="6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</row>
    <row r="274" spans="1:13">
      <c r="A274" s="5"/>
      <c r="B274" s="6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</row>
    <row r="275" spans="1:13">
      <c r="A275" s="5"/>
      <c r="B275" s="6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</row>
    <row r="276" spans="1:13">
      <c r="A276" s="5"/>
      <c r="B276" s="6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</row>
    <row r="277" spans="1:13">
      <c r="A277" s="5"/>
      <c r="B277" s="6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</row>
    <row r="278" spans="1:13">
      <c r="A278" s="5"/>
      <c r="B278" s="6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</row>
    <row r="279" spans="1:13">
      <c r="A279" s="5"/>
      <c r="B279" s="6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</row>
    <row r="280" spans="1:13">
      <c r="A280" s="5"/>
      <c r="B280" s="6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</row>
    <row r="281" spans="1:13">
      <c r="A281" s="5"/>
    </row>
    <row r="282" spans="1:13">
      <c r="A282" s="5"/>
      <c r="B282" s="6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</row>
    <row r="283" spans="1:13">
      <c r="A283" s="5"/>
      <c r="B283" s="6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</row>
    <row r="284" spans="1:13">
      <c r="A284" s="5"/>
      <c r="B284" s="6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</row>
    <row r="285" spans="1:13">
      <c r="A285" s="5"/>
    </row>
    <row r="288" spans="1:13">
      <c r="A288" s="5"/>
      <c r="B288" s="6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</row>
    <row r="289" spans="1:18">
      <c r="A289" s="5"/>
    </row>
    <row r="290" spans="1:18">
      <c r="A290" s="5"/>
      <c r="B290" s="6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</row>
    <row r="291" spans="1:18">
      <c r="A291" s="5"/>
      <c r="B291" s="6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</row>
    <row r="292" spans="1:18">
      <c r="A292" s="5"/>
    </row>
    <row r="293" spans="1:18" s="1" customFormat="1">
      <c r="A293" s="5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5" spans="1:18" s="1" customFormat="1">
      <c r="A295" s="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</sheetData>
  <pageMargins left="0.75" right="0.75" top="0.5" bottom="0.5" header="0.5" footer="0.5"/>
  <pageSetup scale="4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1:AD86"/>
  <sheetViews>
    <sheetView view="pageBreakPreview" zoomScale="60" zoomScaleNormal="90" workbookViewId="0">
      <pane xSplit="3" ySplit="5" topLeftCell="D6" activePane="bottomRight" state="frozen"/>
      <selection activeCell="N19" sqref="N19"/>
      <selection pane="topRight" activeCell="N19" sqref="N19"/>
      <selection pane="bottomLeft" activeCell="N19" sqref="N19"/>
      <selection pane="bottomRight" activeCell="N19" sqref="N19"/>
    </sheetView>
  </sheetViews>
  <sheetFormatPr defaultRowHeight="12.75"/>
  <cols>
    <col min="1" max="1" width="3" customWidth="1"/>
    <col min="2" max="2" width="7.7109375" customWidth="1"/>
    <col min="3" max="3" width="78.7109375" bestFit="1" customWidth="1"/>
    <col min="4" max="4" width="22.28515625" customWidth="1"/>
    <col min="5" max="6" width="12.42578125" customWidth="1"/>
    <col min="7" max="8" width="12.28515625" customWidth="1"/>
    <col min="9" max="9" width="12" bestFit="1" customWidth="1"/>
    <col min="10" max="10" width="12.7109375" customWidth="1"/>
    <col min="11" max="12" width="12.28515625" customWidth="1"/>
    <col min="13" max="13" width="13" bestFit="1" customWidth="1"/>
    <col min="14" max="17" width="12.28515625" customWidth="1"/>
    <col min="18" max="18" width="12" bestFit="1" customWidth="1"/>
    <col min="19" max="19" width="13.85546875" bestFit="1" customWidth="1"/>
    <col min="20" max="20" width="12" style="1" bestFit="1" customWidth="1"/>
    <col min="21" max="30" width="12" bestFit="1" customWidth="1"/>
    <col min="31" max="31" width="7.5703125" customWidth="1"/>
  </cols>
  <sheetData>
    <row r="1" spans="2:30">
      <c r="C1" s="5"/>
      <c r="D1" s="39"/>
      <c r="E1" s="39"/>
      <c r="F1" s="39"/>
      <c r="G1" s="39"/>
      <c r="H1" s="39"/>
      <c r="I1" s="39"/>
      <c r="J1" s="39"/>
      <c r="K1" s="1"/>
      <c r="L1" s="1"/>
      <c r="M1" s="1"/>
      <c r="N1" s="1"/>
      <c r="O1" s="1"/>
      <c r="P1" s="1"/>
      <c r="Q1" s="1"/>
      <c r="S1" s="43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</row>
    <row r="2" spans="2:30">
      <c r="C2" s="5"/>
      <c r="D2" s="235" t="s">
        <v>461</v>
      </c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7"/>
      <c r="P2" s="4"/>
      <c r="Q2" s="4"/>
      <c r="R2" s="4"/>
      <c r="S2" s="235" t="s">
        <v>705</v>
      </c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7"/>
    </row>
    <row r="3" spans="2:30">
      <c r="D3" s="26" t="s">
        <v>586</v>
      </c>
      <c r="E3" s="27"/>
      <c r="F3" s="27"/>
      <c r="G3" s="27"/>
      <c r="H3" s="27"/>
      <c r="I3" s="27"/>
      <c r="J3" s="28" t="s">
        <v>458</v>
      </c>
      <c r="K3" s="23" t="s">
        <v>457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5" t="s">
        <v>459</v>
      </c>
      <c r="W3" s="29"/>
      <c r="X3" s="29"/>
      <c r="Y3" s="29"/>
      <c r="Z3" s="29"/>
      <c r="AA3" s="29"/>
      <c r="AB3" s="29"/>
      <c r="AC3" s="29"/>
      <c r="AD3" s="30" t="s">
        <v>587</v>
      </c>
    </row>
    <row r="4" spans="2:30">
      <c r="C4" s="12"/>
      <c r="D4" s="11">
        <v>2015</v>
      </c>
      <c r="E4" s="11">
        <v>2015</v>
      </c>
      <c r="F4" s="11">
        <v>2015</v>
      </c>
      <c r="G4" s="11">
        <v>2015</v>
      </c>
      <c r="H4" s="11">
        <v>2015</v>
      </c>
      <c r="I4" s="11">
        <v>2015</v>
      </c>
      <c r="J4" s="11">
        <v>2016</v>
      </c>
      <c r="K4" s="11">
        <v>2016</v>
      </c>
      <c r="L4" s="11">
        <v>2016</v>
      </c>
      <c r="M4" s="11">
        <v>2016</v>
      </c>
      <c r="N4" s="11">
        <v>2016</v>
      </c>
      <c r="O4" s="11">
        <v>2016</v>
      </c>
      <c r="P4" s="11">
        <v>2016</v>
      </c>
      <c r="Q4" s="11">
        <v>2016</v>
      </c>
      <c r="R4" s="11">
        <v>2016</v>
      </c>
      <c r="S4" s="11">
        <v>2016</v>
      </c>
      <c r="T4" s="11">
        <v>2016</v>
      </c>
      <c r="U4" s="11">
        <v>2016</v>
      </c>
      <c r="V4" s="11">
        <v>2016</v>
      </c>
      <c r="W4" s="11">
        <v>2016</v>
      </c>
      <c r="X4" s="11">
        <v>2016</v>
      </c>
      <c r="Y4" s="11">
        <v>2016</v>
      </c>
      <c r="Z4" s="11">
        <v>2017</v>
      </c>
      <c r="AA4" s="11">
        <v>2017</v>
      </c>
      <c r="AB4" s="11">
        <v>2017</v>
      </c>
      <c r="AC4" s="11">
        <v>2017</v>
      </c>
      <c r="AD4" s="11">
        <v>2017</v>
      </c>
    </row>
    <row r="5" spans="2:30">
      <c r="B5" s="82" t="s">
        <v>735</v>
      </c>
      <c r="D5" s="7" t="s">
        <v>13</v>
      </c>
      <c r="E5" s="7" t="s">
        <v>14</v>
      </c>
      <c r="F5" s="7" t="s">
        <v>15</v>
      </c>
      <c r="G5" s="7" t="s">
        <v>16</v>
      </c>
      <c r="H5" s="7" t="s">
        <v>5</v>
      </c>
      <c r="I5" s="7" t="s">
        <v>6</v>
      </c>
      <c r="J5" s="7" t="s">
        <v>7</v>
      </c>
      <c r="K5" s="7" t="s">
        <v>8</v>
      </c>
      <c r="L5" s="7" t="s">
        <v>9</v>
      </c>
      <c r="M5" s="7" t="s">
        <v>10</v>
      </c>
      <c r="N5" s="7" t="s">
        <v>11</v>
      </c>
      <c r="O5" s="7" t="s">
        <v>12</v>
      </c>
      <c r="P5" s="7" t="s">
        <v>13</v>
      </c>
      <c r="Q5" s="7" t="s">
        <v>14</v>
      </c>
      <c r="R5" s="7" t="s">
        <v>15</v>
      </c>
      <c r="S5" s="7" t="s">
        <v>16</v>
      </c>
      <c r="T5" s="7" t="s">
        <v>5</v>
      </c>
      <c r="U5" s="7" t="s">
        <v>6</v>
      </c>
      <c r="V5" s="7" t="s">
        <v>7</v>
      </c>
      <c r="W5" s="7" t="s">
        <v>8</v>
      </c>
      <c r="X5" s="7" t="s">
        <v>9</v>
      </c>
      <c r="Y5" s="7" t="s">
        <v>10</v>
      </c>
      <c r="Z5" s="7" t="s">
        <v>11</v>
      </c>
      <c r="AA5" s="7" t="s">
        <v>12</v>
      </c>
      <c r="AB5" s="7" t="s">
        <v>13</v>
      </c>
      <c r="AC5" s="7" t="s">
        <v>14</v>
      </c>
      <c r="AD5" s="7" t="s">
        <v>15</v>
      </c>
    </row>
    <row r="6" spans="2:30"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2:30">
      <c r="C7" s="107" t="s">
        <v>756</v>
      </c>
      <c r="D7" s="2">
        <f>'Div 2 forecast'!F248</f>
        <v>0.27883580998705182</v>
      </c>
      <c r="E7" s="2">
        <f>'Div 2 forecast'!G248</f>
        <v>0.29916183120706097</v>
      </c>
      <c r="F7" s="2">
        <f>'Div 2 forecast'!H248</f>
        <v>0.23135575475877429</v>
      </c>
      <c r="G7" s="2">
        <f>'Div 2 forecast'!I248</f>
        <v>0.27392537342359663</v>
      </c>
      <c r="H7" s="2">
        <f>'Div 2 forecast'!J248</f>
        <v>0.434280160836158</v>
      </c>
      <c r="I7" s="2">
        <f>'Div 2 forecast'!K248</f>
        <v>0.5487569919052907</v>
      </c>
      <c r="J7" s="2">
        <f>'Div 2 forecast'!L248</f>
        <v>0.32898215092297678</v>
      </c>
      <c r="K7" s="2">
        <f>'Div 2 forecast'!M248</f>
        <v>0.28258838406519704</v>
      </c>
      <c r="L7" s="2">
        <f>'Div 2 forecast'!N248</f>
        <v>0.3077817775026625</v>
      </c>
      <c r="M7" s="2">
        <f>'Div 2 forecast'!O248</f>
        <v>0.2776729871473218</v>
      </c>
      <c r="N7" s="2">
        <f>'Div 2 forecast'!P248</f>
        <v>0.33634249951605383</v>
      </c>
      <c r="O7" s="2">
        <f>'Div 2 forecast'!Q248</f>
        <v>0.37148839255164318</v>
      </c>
      <c r="P7" s="2">
        <f>'Div 2 forecast'!R248</f>
        <v>0.29132937776442097</v>
      </c>
      <c r="Q7" s="2">
        <f>'Div 2 forecast'!S248</f>
        <v>0.31002884227551047</v>
      </c>
      <c r="R7" s="2">
        <f>'Div 2 forecast'!T248</f>
        <v>0.26619225492336651</v>
      </c>
      <c r="S7" s="2">
        <f>'Div 2 forecast'!U248</f>
        <v>0.3037968756367514</v>
      </c>
      <c r="T7" s="2">
        <f>'Div 2 forecast'!V248</f>
        <v>0.25322938917307469</v>
      </c>
      <c r="U7" s="2">
        <f>'Div 2 forecast'!W248</f>
        <v>0.33259344436869903</v>
      </c>
      <c r="V7" s="2">
        <f>'Div 2 forecast'!X248</f>
        <v>0.31679219406122816</v>
      </c>
      <c r="W7" s="2">
        <f>'Div 2 forecast'!Y248</f>
        <v>0.27657877337144354</v>
      </c>
      <c r="X7" s="2">
        <f>'Div 2 forecast'!Z248</f>
        <v>0.30142899657499161</v>
      </c>
      <c r="Y7" s="2">
        <f>'Div 2 forecast'!AA248</f>
        <v>0.27174340533031222</v>
      </c>
      <c r="Z7" s="2">
        <f>'Div 2 forecast'!AB248</f>
        <v>0.329492082503961</v>
      </c>
      <c r="AA7" s="2">
        <f>'Div 2 forecast'!AC248</f>
        <v>0.3637670589250751</v>
      </c>
      <c r="AB7" s="2">
        <f>'Div 2 forecast'!AD248</f>
        <v>0.2855631971764292</v>
      </c>
      <c r="AC7" s="2">
        <f>'Div 2 forecast'!AE248</f>
        <v>0.3035524166471209</v>
      </c>
      <c r="AD7" s="2">
        <f>'Div 2 forecast'!AF248</f>
        <v>0.26125861571749953</v>
      </c>
    </row>
    <row r="8" spans="2:30"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</row>
    <row r="9" spans="2:30">
      <c r="B9" s="82">
        <v>2</v>
      </c>
      <c r="C9" s="5" t="s">
        <v>324</v>
      </c>
      <c r="D9" s="22">
        <f>'Div 2 forecast'!F58</f>
        <v>1280000</v>
      </c>
      <c r="E9" s="22">
        <f>'Div 2 forecast'!G58</f>
        <v>1094000</v>
      </c>
      <c r="F9" s="22">
        <f>'Div 2 forecast'!H58</f>
        <v>-2114529.5</v>
      </c>
      <c r="G9" s="22">
        <f>'Div 2 forecast'!I58</f>
        <v>10401983.859999999</v>
      </c>
      <c r="H9" s="22">
        <f>'Div 2 forecast'!J58</f>
        <v>-3169797.1799999997</v>
      </c>
      <c r="I9" s="22">
        <f>'Div 2 forecast'!K58</f>
        <v>0</v>
      </c>
      <c r="J9" s="22">
        <f>'Div 2 forecast'!L58</f>
        <v>878613.38885046542</v>
      </c>
      <c r="K9" s="22">
        <f>'Div 2 forecast'!M58</f>
        <v>823597.350323805</v>
      </c>
      <c r="L9" s="22">
        <f>'Div 2 forecast'!N58</f>
        <v>975006.68916991923</v>
      </c>
      <c r="M9" s="22">
        <f>'Div 2 forecast'!O58</f>
        <v>967592.63755230908</v>
      </c>
      <c r="N9" s="22">
        <f>'Div 2 forecast'!P58</f>
        <v>1017490.372794159</v>
      </c>
      <c r="O9" s="22">
        <f>'Div 2 forecast'!Q58</f>
        <v>952458.87388339068</v>
      </c>
      <c r="P9" s="22">
        <f>'Div 2 forecast'!R58</f>
        <v>924490.38236606529</v>
      </c>
      <c r="Q9" s="22">
        <f>'Div 2 forecast'!S58</f>
        <v>874523.58330904029</v>
      </c>
      <c r="R9" s="22">
        <f>'Div 2 forecast'!T58</f>
        <v>1940483.8169911273</v>
      </c>
      <c r="S9" s="22">
        <f>'Div 2 forecast'!U58</f>
        <v>870713.0244143632</v>
      </c>
      <c r="T9" s="22">
        <f>'Div 2 forecast'!V58</f>
        <v>1833836.7779634341</v>
      </c>
      <c r="U9" s="22">
        <f>'Div 2 forecast'!W58</f>
        <v>412752.42621585779</v>
      </c>
      <c r="V9" s="22">
        <f>'Div 2 forecast'!X58</f>
        <v>411937.22416769865</v>
      </c>
      <c r="W9" s="22">
        <f>'Div 2 forecast'!Y58</f>
        <v>823597.350323805</v>
      </c>
      <c r="X9" s="22">
        <f>'Div 2 forecast'!Z58</f>
        <v>975006.68916991923</v>
      </c>
      <c r="Y9" s="22">
        <f>'Div 2 forecast'!AA58</f>
        <v>967592.63755230908</v>
      </c>
      <c r="Z9" s="22">
        <f>'Div 2 forecast'!AB58</f>
        <v>1017490.372794159</v>
      </c>
      <c r="AA9" s="22">
        <f>'Div 2 forecast'!AC58</f>
        <v>952458.87388339068</v>
      </c>
      <c r="AB9" s="22">
        <f>'Div 2 forecast'!AD58</f>
        <v>924490.38236606529</v>
      </c>
      <c r="AC9" s="22">
        <f>'Div 2 forecast'!AE58</f>
        <v>874523.58330904029</v>
      </c>
      <c r="AD9" s="22">
        <f>'Div 2 forecast'!AF58</f>
        <v>1940483.8169911273</v>
      </c>
    </row>
    <row r="10" spans="2:30">
      <c r="B10" s="82"/>
      <c r="C10" s="108" t="s">
        <v>757</v>
      </c>
      <c r="D10" s="22">
        <f>-D9*D7</f>
        <v>-356909.83678342635</v>
      </c>
      <c r="E10" s="22">
        <f>-E9*E$7</f>
        <v>-327283.04334052472</v>
      </c>
      <c r="F10" s="22">
        <f t="shared" ref="F10:AD10" si="0">-F9*F$7</f>
        <v>489208.5684321936</v>
      </c>
      <c r="G10" s="22">
        <f t="shared" si="0"/>
        <v>-2849367.3131967247</v>
      </c>
      <c r="H10" s="22">
        <f t="shared" si="0"/>
        <v>1376580.0291484001</v>
      </c>
      <c r="I10" s="22">
        <f t="shared" si="0"/>
        <v>0</v>
      </c>
      <c r="J10" s="22">
        <f t="shared" si="0"/>
        <v>-289048.12249375187</v>
      </c>
      <c r="K10" s="22">
        <f t="shared" si="0"/>
        <v>-232739.04434838204</v>
      </c>
      <c r="L10" s="22">
        <f t="shared" si="0"/>
        <v>-300089.29186970368</v>
      </c>
      <c r="M10" s="22">
        <f t="shared" si="0"/>
        <v>-268674.33801090554</v>
      </c>
      <c r="N10" s="22">
        <f t="shared" si="0"/>
        <v>-342225.25521910883</v>
      </c>
      <c r="O10" s="22">
        <f t="shared" si="0"/>
        <v>-353827.41603048902</v>
      </c>
      <c r="P10" s="22">
        <f t="shared" si="0"/>
        <v>-269331.2078438974</v>
      </c>
      <c r="Q10" s="22">
        <f t="shared" si="0"/>
        <v>-271127.53407593269</v>
      </c>
      <c r="R10" s="22">
        <f t="shared" si="0"/>
        <v>-516541.76288716943</v>
      </c>
      <c r="S10" s="22">
        <f t="shared" si="0"/>
        <v>-264519.89639330999</v>
      </c>
      <c r="T10" s="22">
        <f t="shared" si="0"/>
        <v>-464381.36712679983</v>
      </c>
      <c r="U10" s="22">
        <f t="shared" si="0"/>
        <v>-137278.75110666946</v>
      </c>
      <c r="V10" s="22">
        <f t="shared" si="0"/>
        <v>-130498.49705957723</v>
      </c>
      <c r="W10" s="22">
        <f t="shared" si="0"/>
        <v>-227789.54490452906</v>
      </c>
      <c r="X10" s="22">
        <f t="shared" si="0"/>
        <v>-293895.28797039349</v>
      </c>
      <c r="Y10" s="22">
        <f t="shared" si="0"/>
        <v>-262936.918301003</v>
      </c>
      <c r="Z10" s="22">
        <f t="shared" si="0"/>
        <v>-335255.02185967908</v>
      </c>
      <c r="AA10" s="22">
        <f t="shared" si="0"/>
        <v>-346473.16329965007</v>
      </c>
      <c r="AB10" s="22">
        <f t="shared" si="0"/>
        <v>-264000.42934731313</v>
      </c>
      <c r="AC10" s="22">
        <f t="shared" si="0"/>
        <v>-265463.74712835893</v>
      </c>
      <c r="AD10" s="22">
        <f t="shared" si="0"/>
        <v>-506968.11584931164</v>
      </c>
    </row>
    <row r="11" spans="2:30">
      <c r="C11" s="9" t="s">
        <v>736</v>
      </c>
      <c r="D11" s="105">
        <f>SUM(D9:D10)</f>
        <v>923090.16321657365</v>
      </c>
      <c r="E11" s="105">
        <f t="shared" ref="E11:AD11" si="1">SUM(E9:E10)</f>
        <v>766716.95665947534</v>
      </c>
      <c r="F11" s="105">
        <f t="shared" si="1"/>
        <v>-1625320.9315678063</v>
      </c>
      <c r="G11" s="105">
        <f t="shared" si="1"/>
        <v>7552616.5468032751</v>
      </c>
      <c r="H11" s="105">
        <f t="shared" si="1"/>
        <v>-1793217.1508515996</v>
      </c>
      <c r="I11" s="105">
        <f t="shared" si="1"/>
        <v>0</v>
      </c>
      <c r="J11" s="105">
        <f t="shared" si="1"/>
        <v>589565.2663567136</v>
      </c>
      <c r="K11" s="105">
        <f t="shared" si="1"/>
        <v>590858.30597542296</v>
      </c>
      <c r="L11" s="105">
        <f t="shared" si="1"/>
        <v>674917.39730021555</v>
      </c>
      <c r="M11" s="105">
        <f t="shared" si="1"/>
        <v>698918.29954140354</v>
      </c>
      <c r="N11" s="105">
        <f t="shared" si="1"/>
        <v>675265.1175750501</v>
      </c>
      <c r="O11" s="105">
        <f t="shared" si="1"/>
        <v>598631.45785290166</v>
      </c>
      <c r="P11" s="105">
        <f t="shared" si="1"/>
        <v>655159.17452216789</v>
      </c>
      <c r="Q11" s="105">
        <f t="shared" si="1"/>
        <v>603396.04923310759</v>
      </c>
      <c r="R11" s="105">
        <f t="shared" si="1"/>
        <v>1423942.054103958</v>
      </c>
      <c r="S11" s="105">
        <f t="shared" si="1"/>
        <v>606193.12802105327</v>
      </c>
      <c r="T11" s="105">
        <f t="shared" si="1"/>
        <v>1369455.4108366342</v>
      </c>
      <c r="U11" s="105">
        <f t="shared" si="1"/>
        <v>275473.67510918831</v>
      </c>
      <c r="V11" s="105">
        <f t="shared" si="1"/>
        <v>281438.72710812138</v>
      </c>
      <c r="W11" s="105">
        <f t="shared" si="1"/>
        <v>595807.805419276</v>
      </c>
      <c r="X11" s="105">
        <f t="shared" si="1"/>
        <v>681111.40119952569</v>
      </c>
      <c r="Y11" s="105">
        <f t="shared" si="1"/>
        <v>704655.71925130603</v>
      </c>
      <c r="Z11" s="105">
        <f t="shared" si="1"/>
        <v>682235.35093447985</v>
      </c>
      <c r="AA11" s="105">
        <f t="shared" si="1"/>
        <v>605985.71058374061</v>
      </c>
      <c r="AB11" s="105">
        <f t="shared" si="1"/>
        <v>660489.95301875216</v>
      </c>
      <c r="AC11" s="105">
        <f t="shared" si="1"/>
        <v>609059.83618068136</v>
      </c>
      <c r="AD11" s="105">
        <f t="shared" si="1"/>
        <v>1433515.7011418156</v>
      </c>
    </row>
    <row r="12" spans="2:30">
      <c r="C12" s="5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</row>
    <row r="13" spans="2:30">
      <c r="C13" s="5" t="s">
        <v>327</v>
      </c>
      <c r="D13" s="22">
        <f>'Div 2 forecast'!F62</f>
        <v>131923.78000000003</v>
      </c>
      <c r="E13" s="22">
        <f>'Div 2 forecast'!G62</f>
        <v>158783.46999999997</v>
      </c>
      <c r="F13" s="22">
        <f>'Div 2 forecast'!H62</f>
        <v>1849941.6199999999</v>
      </c>
      <c r="G13" s="22">
        <f>'Div 2 forecast'!I62</f>
        <v>586174.46</v>
      </c>
      <c r="H13" s="22">
        <f>'Div 2 forecast'!J62</f>
        <v>596010.88</v>
      </c>
      <c r="I13" s="22">
        <f>'Div 2 forecast'!K62</f>
        <v>477.48</v>
      </c>
      <c r="J13" s="22">
        <f>'Div 2 forecast'!L62</f>
        <v>389754.37289794238</v>
      </c>
      <c r="K13" s="22">
        <f>'Div 2 forecast'!M62</f>
        <v>365349.16593502299</v>
      </c>
      <c r="L13" s="22">
        <f>'Div 2 forecast'!N62</f>
        <v>432514.60258978227</v>
      </c>
      <c r="M13" s="22">
        <f>'Div 2 forecast'!O62</f>
        <v>429225.71685741789</v>
      </c>
      <c r="N13" s="22">
        <f>'Div 2 forecast'!P62</f>
        <v>451360.43589881493</v>
      </c>
      <c r="O13" s="22">
        <f>'Div 2 forecast'!Q62</f>
        <v>422512.3539116492</v>
      </c>
      <c r="P13" s="22">
        <f>'Div 2 forecast'!R62</f>
        <v>410105.48416601657</v>
      </c>
      <c r="Q13" s="22">
        <f>'Div 2 forecast'!S62</f>
        <v>387940.12830037455</v>
      </c>
      <c r="R13" s="22">
        <f>'Div 2 forecast'!T62</f>
        <v>860801.87578236649</v>
      </c>
      <c r="S13" s="22">
        <f>'Div 2 forecast'!U62</f>
        <v>386249.75798365462</v>
      </c>
      <c r="T13" s="22">
        <f>'Div 2 forecast'!V62</f>
        <v>813493.07040205691</v>
      </c>
      <c r="U13" s="22">
        <f>'Div 2 forecast'!W62</f>
        <v>183097.66853467026</v>
      </c>
      <c r="V13" s="22">
        <f>'Div 2 forecast'!X62</f>
        <v>182736.04353885603</v>
      </c>
      <c r="W13" s="22">
        <f>'Div 2 forecast'!Y62</f>
        <v>365349.16593502299</v>
      </c>
      <c r="X13" s="22">
        <f>'Div 2 forecast'!Z62</f>
        <v>432514.60258978227</v>
      </c>
      <c r="Y13" s="22">
        <f>'Div 2 forecast'!AA62</f>
        <v>429225.71685741789</v>
      </c>
      <c r="Z13" s="22">
        <f>'Div 2 forecast'!AB62</f>
        <v>451360.43589881493</v>
      </c>
      <c r="AA13" s="22">
        <f>'Div 2 forecast'!AC62</f>
        <v>422512.3539116492</v>
      </c>
      <c r="AB13" s="22">
        <f>'Div 2 forecast'!AD62</f>
        <v>410105.48416601657</v>
      </c>
      <c r="AC13" s="22">
        <f>'Div 2 forecast'!AE62</f>
        <v>387940.12830037455</v>
      </c>
      <c r="AD13" s="22">
        <f>'Div 2 forecast'!AF62</f>
        <v>860801.87578236649</v>
      </c>
    </row>
    <row r="14" spans="2:30">
      <c r="C14" s="5" t="s">
        <v>758</v>
      </c>
      <c r="D14" s="22">
        <f>-D13*D$7</f>
        <v>-36785.074052853633</v>
      </c>
      <c r="E14" s="22">
        <f>-E13*E$7</f>
        <v>-47501.953650611424</v>
      </c>
      <c r="F14" s="22">
        <f t="shared" ref="F14:AD14" si="2">-F13*F$7</f>
        <v>-427994.63975476957</v>
      </c>
      <c r="G14" s="22">
        <f t="shared" si="2"/>
        <v>-160568.0578468751</v>
      </c>
      <c r="H14" s="22">
        <f t="shared" si="2"/>
        <v>-258835.70082650008</v>
      </c>
      <c r="I14" s="22">
        <f t="shared" si="2"/>
        <v>-262.02048849493821</v>
      </c>
      <c r="J14" s="22">
        <f t="shared" si="2"/>
        <v>-128222.23192760105</v>
      </c>
      <c r="K14" s="22">
        <f t="shared" si="2"/>
        <v>-103243.43042114568</v>
      </c>
      <c r="L14" s="22">
        <f t="shared" si="2"/>
        <v>-133120.11318094085</v>
      </c>
      <c r="M14" s="22">
        <f t="shared" si="2"/>
        <v>-119184.38696024979</v>
      </c>
      <c r="N14" s="22">
        <f t="shared" si="2"/>
        <v>-151811.69719286301</v>
      </c>
      <c r="O14" s="22">
        <f t="shared" si="2"/>
        <v>-156958.43518784954</v>
      </c>
      <c r="P14" s="22">
        <f t="shared" si="2"/>
        <v>-119475.7755198622</v>
      </c>
      <c r="Q14" s="22">
        <f t="shared" si="2"/>
        <v>-120272.62884917812</v>
      </c>
      <c r="R14" s="22">
        <f t="shared" si="2"/>
        <v>-229138.79235677177</v>
      </c>
      <c r="S14" s="22">
        <f t="shared" si="2"/>
        <v>-117341.46969088564</v>
      </c>
      <c r="T14" s="22">
        <f t="shared" si="2"/>
        <v>-206000.35331444192</v>
      </c>
      <c r="U14" s="22">
        <f t="shared" si="2"/>
        <v>-60897.084233824346</v>
      </c>
      <c r="V14" s="22">
        <f t="shared" si="2"/>
        <v>-57889.352166742319</v>
      </c>
      <c r="W14" s="22">
        <f t="shared" si="2"/>
        <v>-101047.82416658865</v>
      </c>
      <c r="X14" s="22">
        <f t="shared" si="2"/>
        <v>-130372.44266266935</v>
      </c>
      <c r="Y14" s="22">
        <f t="shared" si="2"/>
        <v>-116639.25795417913</v>
      </c>
      <c r="Z14" s="22">
        <f t="shared" si="2"/>
        <v>-148719.68998419613</v>
      </c>
      <c r="AA14" s="22">
        <f t="shared" si="2"/>
        <v>-153696.07634195109</v>
      </c>
      <c r="AB14" s="22">
        <f t="shared" si="2"/>
        <v>-117111.03323803515</v>
      </c>
      <c r="AC14" s="22">
        <f t="shared" si="2"/>
        <v>-117760.16345997283</v>
      </c>
      <c r="AD14" s="22">
        <f t="shared" si="2"/>
        <v>-224891.90647392804</v>
      </c>
    </row>
    <row r="15" spans="2:30">
      <c r="C15" s="9" t="s">
        <v>759</v>
      </c>
      <c r="D15" s="105">
        <f>SUM(D13:D14)</f>
        <v>95138.705947146402</v>
      </c>
      <c r="E15" s="105">
        <f t="shared" ref="E15:AD15" si="3">SUM(E13:E14)</f>
        <v>111281.51634938855</v>
      </c>
      <c r="F15" s="105">
        <f t="shared" si="3"/>
        <v>1421946.9802452303</v>
      </c>
      <c r="G15" s="105">
        <f t="shared" si="3"/>
        <v>425606.40215312486</v>
      </c>
      <c r="H15" s="105">
        <f t="shared" si="3"/>
        <v>337175.17917349993</v>
      </c>
      <c r="I15" s="105">
        <f t="shared" si="3"/>
        <v>215.45951150506181</v>
      </c>
      <c r="J15" s="105">
        <f t="shared" si="3"/>
        <v>261532.14097034134</v>
      </c>
      <c r="K15" s="105">
        <f t="shared" si="3"/>
        <v>262105.7355138773</v>
      </c>
      <c r="L15" s="105">
        <f t="shared" si="3"/>
        <v>299394.48940884141</v>
      </c>
      <c r="M15" s="105">
        <f t="shared" si="3"/>
        <v>310041.32989716809</v>
      </c>
      <c r="N15" s="105">
        <f t="shared" si="3"/>
        <v>299548.73870595195</v>
      </c>
      <c r="O15" s="105">
        <f t="shared" si="3"/>
        <v>265553.91872379964</v>
      </c>
      <c r="P15" s="105">
        <f t="shared" si="3"/>
        <v>290629.70864615438</v>
      </c>
      <c r="Q15" s="105">
        <f t="shared" si="3"/>
        <v>267667.4994511964</v>
      </c>
      <c r="R15" s="105">
        <f t="shared" si="3"/>
        <v>631663.08342559473</v>
      </c>
      <c r="S15" s="105">
        <f t="shared" si="3"/>
        <v>268908.28829276899</v>
      </c>
      <c r="T15" s="105">
        <f t="shared" si="3"/>
        <v>607492.71708761505</v>
      </c>
      <c r="U15" s="105">
        <f t="shared" si="3"/>
        <v>122200.58430084592</v>
      </c>
      <c r="V15" s="105">
        <f t="shared" si="3"/>
        <v>124846.69137211371</v>
      </c>
      <c r="W15" s="105">
        <f t="shared" si="3"/>
        <v>264301.34176843433</v>
      </c>
      <c r="X15" s="105">
        <f t="shared" si="3"/>
        <v>302142.15992711292</v>
      </c>
      <c r="Y15" s="105">
        <f t="shared" si="3"/>
        <v>312586.45890323876</v>
      </c>
      <c r="Z15" s="105">
        <f t="shared" si="3"/>
        <v>302640.74591461883</v>
      </c>
      <c r="AA15" s="105">
        <f t="shared" si="3"/>
        <v>268816.27756969811</v>
      </c>
      <c r="AB15" s="105">
        <f t="shared" si="3"/>
        <v>292994.45092798141</v>
      </c>
      <c r="AC15" s="105">
        <f t="shared" si="3"/>
        <v>270179.96484040172</v>
      </c>
      <c r="AD15" s="105">
        <f t="shared" si="3"/>
        <v>635909.96930843848</v>
      </c>
    </row>
    <row r="16" spans="2:30">
      <c r="C16" s="5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</row>
    <row r="17" spans="2:30">
      <c r="C17" s="5" t="s">
        <v>326</v>
      </c>
      <c r="D17" s="22">
        <f>'Div 2 forecast'!F61</f>
        <v>325758.88</v>
      </c>
      <c r="E17" s="22">
        <f>'Div 2 forecast'!G61</f>
        <v>315251.02</v>
      </c>
      <c r="F17" s="22">
        <f>'Div 2 forecast'!H61</f>
        <v>1053115.6799999997</v>
      </c>
      <c r="G17" s="22">
        <f>'Div 2 forecast'!I61</f>
        <v>411130.01999999996</v>
      </c>
      <c r="H17" s="22">
        <f>'Div 2 forecast'!J61</f>
        <v>2936044.0700000008</v>
      </c>
      <c r="I17" s="22">
        <f>'Div 2 forecast'!K61</f>
        <v>8068.35</v>
      </c>
      <c r="J17" s="22">
        <f>'Div 2 forecast'!L61</f>
        <v>592184.37803708541</v>
      </c>
      <c r="K17" s="22">
        <f>'Div 2 forecast'!M61</f>
        <v>555103.63357039751</v>
      </c>
      <c r="L17" s="22">
        <f>'Div 2 forecast'!N61</f>
        <v>657153.34768971242</v>
      </c>
      <c r="M17" s="22">
        <f>'Div 2 forecast'!O61</f>
        <v>652156.28572636854</v>
      </c>
      <c r="N17" s="22">
        <f>'Div 2 forecast'!P61</f>
        <v>685787.29987277731</v>
      </c>
      <c r="O17" s="22">
        <f>'Div 2 forecast'!Q61</f>
        <v>641956.14703127765</v>
      </c>
      <c r="P17" s="22">
        <f>'Div 2 forecast'!R61</f>
        <v>623105.41704696394</v>
      </c>
      <c r="Q17" s="22">
        <f>'Div 2 forecast'!S61</f>
        <v>589427.85397135245</v>
      </c>
      <c r="R17" s="22">
        <f>'Div 2 forecast'!T61</f>
        <v>1307883.782375975</v>
      </c>
      <c r="S17" s="22">
        <f>'Div 2 forecast'!U61</f>
        <v>586859.54181306588</v>
      </c>
      <c r="T17" s="22">
        <f>'Div 2 forecast'!V61</f>
        <v>1236003.8050417579</v>
      </c>
      <c r="U17" s="22">
        <f>'Div 2 forecast'!W61</f>
        <v>278194.64386006008</v>
      </c>
      <c r="V17" s="22">
        <f>'Div 2 forecast'!X61</f>
        <v>277645.19865015347</v>
      </c>
      <c r="W17" s="22">
        <f>'Div 2 forecast'!Y61</f>
        <v>555103.63357039751</v>
      </c>
      <c r="X17" s="22">
        <f>'Div 2 forecast'!Z61</f>
        <v>657153.34768971242</v>
      </c>
      <c r="Y17" s="22">
        <f>'Div 2 forecast'!AA61</f>
        <v>652156.28572636854</v>
      </c>
      <c r="Z17" s="22">
        <f>'Div 2 forecast'!AB61</f>
        <v>685787.29987277731</v>
      </c>
      <c r="AA17" s="22">
        <f>'Div 2 forecast'!AC61</f>
        <v>641956.14703127765</v>
      </c>
      <c r="AB17" s="22">
        <f>'Div 2 forecast'!AD61</f>
        <v>623105.41704696394</v>
      </c>
      <c r="AC17" s="22">
        <f>'Div 2 forecast'!AE61</f>
        <v>589427.85397135245</v>
      </c>
      <c r="AD17" s="22">
        <f>'Div 2 forecast'!AF61</f>
        <v>1307883.782375975</v>
      </c>
    </row>
    <row r="18" spans="2:30">
      <c r="C18" s="5" t="s">
        <v>318</v>
      </c>
      <c r="D18" s="22">
        <f>'Div 2 forecast'!F63</f>
        <v>15453.56</v>
      </c>
      <c r="E18" s="22">
        <f>'Div 2 forecast'!G63</f>
        <v>14955.06</v>
      </c>
      <c r="F18" s="22">
        <f>'Div 2 forecast'!H63</f>
        <v>15453.63</v>
      </c>
      <c r="G18" s="22">
        <f>'Div 2 forecast'!I63</f>
        <v>95167.21</v>
      </c>
      <c r="H18" s="22">
        <f>'Div 2 forecast'!J63</f>
        <v>32633.21</v>
      </c>
      <c r="I18" s="22">
        <f>'Div 2 forecast'!K63</f>
        <v>0</v>
      </c>
      <c r="J18" s="22">
        <f>'Div 2 forecast'!L63</f>
        <v>20366.968661200815</v>
      </c>
      <c r="K18" s="22">
        <f>'Div 2 forecast'!M63</f>
        <v>19091.652410896539</v>
      </c>
      <c r="L18" s="22">
        <f>'Div 2 forecast'!N63</f>
        <v>22601.443290963332</v>
      </c>
      <c r="M18" s="22">
        <f>'Div 2 forecast'!O63</f>
        <v>22429.579580639096</v>
      </c>
      <c r="N18" s="22">
        <f>'Div 2 forecast'!P63</f>
        <v>23586.249422951976</v>
      </c>
      <c r="O18" s="22">
        <f>'Div 2 forecast'!Q63</f>
        <v>22078.766704028883</v>
      </c>
      <c r="P18" s="22">
        <f>'Div 2 forecast'!R63</f>
        <v>21430.434459764194</v>
      </c>
      <c r="Q18" s="22">
        <f>'Div 2 forecast'!S63</f>
        <v>20272.163662381488</v>
      </c>
      <c r="R18" s="22">
        <f>'Div 2 forecast'!T63</f>
        <v>44981.98364576936</v>
      </c>
      <c r="S18" s="22">
        <f>'Div 2 forecast'!U63</f>
        <v>20183.831826588401</v>
      </c>
      <c r="T18" s="22">
        <f>'Div 2 forecast'!V63</f>
        <v>42509.819063200535</v>
      </c>
      <c r="U18" s="22">
        <f>'Div 2 forecast'!W63</f>
        <v>9567.9349259310166</v>
      </c>
      <c r="V18" s="22">
        <f>'Div 2 forecast'!X63</f>
        <v>9549.037883411409</v>
      </c>
      <c r="W18" s="22">
        <f>'Div 2 forecast'!Y63</f>
        <v>19091.652410896539</v>
      </c>
      <c r="X18" s="22">
        <f>'Div 2 forecast'!Z63</f>
        <v>22601.443290963332</v>
      </c>
      <c r="Y18" s="22">
        <f>'Div 2 forecast'!AA63</f>
        <v>22429.579580639096</v>
      </c>
      <c r="Z18" s="22">
        <f>'Div 2 forecast'!AB63</f>
        <v>23586.249422951976</v>
      </c>
      <c r="AA18" s="22">
        <f>'Div 2 forecast'!AC63</f>
        <v>22078.766704028883</v>
      </c>
      <c r="AB18" s="22">
        <f>'Div 2 forecast'!AD63</f>
        <v>21430.434459764194</v>
      </c>
      <c r="AC18" s="22">
        <f>'Div 2 forecast'!AE63</f>
        <v>20272.163662381488</v>
      </c>
      <c r="AD18" s="22">
        <f>'Div 2 forecast'!AF63</f>
        <v>44981.98364576936</v>
      </c>
    </row>
    <row r="19" spans="2:30">
      <c r="C19" s="5" t="s">
        <v>760</v>
      </c>
      <c r="D19" s="22">
        <f>-D$7*SUM(D17:D18)</f>
        <v>-95142.247085058319</v>
      </c>
      <c r="E19" s="22">
        <f t="shared" ref="E19:AD19" si="4">-E$7*SUM(E17:E18)</f>
        <v>-98785.055568505282</v>
      </c>
      <c r="F19" s="22">
        <f t="shared" si="4"/>
        <v>-247219.65922711257</v>
      </c>
      <c r="G19" s="22">
        <f t="shared" si="4"/>
        <v>-138687.65779108257</v>
      </c>
      <c r="H19" s="22">
        <f t="shared" si="4"/>
        <v>-1289237.6466290483</v>
      </c>
      <c r="I19" s="22">
        <f t="shared" si="4"/>
        <v>-4427.5634756390527</v>
      </c>
      <c r="J19" s="22">
        <f t="shared" si="4"/>
        <v>-201518.45958756827</v>
      </c>
      <c r="K19" s="22">
        <f t="shared" si="4"/>
        <v>-162260.91800330757</v>
      </c>
      <c r="L19" s="22">
        <f t="shared" si="4"/>
        <v>-209216.1378339832</v>
      </c>
      <c r="M19" s="22">
        <f t="shared" si="4"/>
        <v>-187314.27230715769</v>
      </c>
      <c r="N19" s="22">
        <f t="shared" si="4"/>
        <v>-238592.47266070021</v>
      </c>
      <c r="O19" s="22">
        <f t="shared" si="4"/>
        <v>-246681.26270169808</v>
      </c>
      <c r="P19" s="22">
        <f t="shared" si="4"/>
        <v>-187772.22856631633</v>
      </c>
      <c r="Q19" s="22">
        <f t="shared" si="4"/>
        <v>-189024.59060234486</v>
      </c>
      <c r="R19" s="22">
        <f t="shared" si="4"/>
        <v>-360122.3888659557</v>
      </c>
      <c r="S19" s="22">
        <f t="shared" si="4"/>
        <v>-184417.88028772007</v>
      </c>
      <c r="T19" s="22">
        <f t="shared" si="4"/>
        <v>-323757.22408155265</v>
      </c>
      <c r="U19" s="22">
        <f t="shared" si="4"/>
        <v>-95707.947238851906</v>
      </c>
      <c r="V19" s="22">
        <f t="shared" si="4"/>
        <v>-90980.89231320734</v>
      </c>
      <c r="W19" s="22">
        <f t="shared" si="4"/>
        <v>-158810.22787237153</v>
      </c>
      <c r="X19" s="22">
        <f t="shared" si="4"/>
        <v>-204897.80456234823</v>
      </c>
      <c r="Y19" s="22">
        <f t="shared" si="4"/>
        <v>-183314.26022622158</v>
      </c>
      <c r="Z19" s="22">
        <f t="shared" si="4"/>
        <v>-233732.96803067607</v>
      </c>
      <c r="AA19" s="22">
        <f t="shared" si="4"/>
        <v>-241554.02759305845</v>
      </c>
      <c r="AB19" s="22">
        <f t="shared" si="4"/>
        <v>-184055.71845109347</v>
      </c>
      <c r="AC19" s="22">
        <f t="shared" si="4"/>
        <v>-185075.91378251216</v>
      </c>
      <c r="AD19" s="22">
        <f t="shared" si="4"/>
        <v>-353447.83728243556</v>
      </c>
    </row>
    <row r="20" spans="2:30">
      <c r="C20" s="52" t="s">
        <v>761</v>
      </c>
      <c r="D20" s="105">
        <f>SUM(D17:D19)</f>
        <v>246070.1929149417</v>
      </c>
      <c r="E20" s="105">
        <f t="shared" ref="E20:AD20" si="5">SUM(E17:E19)</f>
        <v>231421.02443149473</v>
      </c>
      <c r="F20" s="105">
        <f t="shared" si="5"/>
        <v>821349.65077288705</v>
      </c>
      <c r="G20" s="105">
        <f t="shared" si="5"/>
        <v>367609.57220891741</v>
      </c>
      <c r="H20" s="105">
        <f t="shared" si="5"/>
        <v>1679439.6333709524</v>
      </c>
      <c r="I20" s="105">
        <f t="shared" si="5"/>
        <v>3640.7865243609476</v>
      </c>
      <c r="J20" s="105">
        <f t="shared" si="5"/>
        <v>411032.88711071794</v>
      </c>
      <c r="K20" s="105">
        <f t="shared" si="5"/>
        <v>411934.36797798646</v>
      </c>
      <c r="L20" s="105">
        <f t="shared" si="5"/>
        <v>470538.65314669255</v>
      </c>
      <c r="M20" s="105">
        <f t="shared" si="5"/>
        <v>487271.59299984999</v>
      </c>
      <c r="N20" s="105">
        <f t="shared" si="5"/>
        <v>470781.07663502905</v>
      </c>
      <c r="O20" s="105">
        <f t="shared" si="5"/>
        <v>417353.65103360848</v>
      </c>
      <c r="P20" s="105">
        <f t="shared" si="5"/>
        <v>456763.62294041179</v>
      </c>
      <c r="Q20" s="105">
        <f t="shared" si="5"/>
        <v>420675.42703138909</v>
      </c>
      <c r="R20" s="105">
        <f t="shared" si="5"/>
        <v>992743.37715578871</v>
      </c>
      <c r="S20" s="105">
        <f t="shared" si="5"/>
        <v>422625.49335193419</v>
      </c>
      <c r="T20" s="105">
        <f t="shared" si="5"/>
        <v>954756.40002340591</v>
      </c>
      <c r="U20" s="105">
        <f t="shared" si="5"/>
        <v>192054.6315471392</v>
      </c>
      <c r="V20" s="105">
        <f t="shared" si="5"/>
        <v>196213.34422035754</v>
      </c>
      <c r="W20" s="105">
        <f t="shared" si="5"/>
        <v>415385.05810892244</v>
      </c>
      <c r="X20" s="105">
        <f t="shared" si="5"/>
        <v>474856.98641832749</v>
      </c>
      <c r="Y20" s="105">
        <f t="shared" si="5"/>
        <v>491271.6050807861</v>
      </c>
      <c r="Z20" s="105">
        <f t="shared" si="5"/>
        <v>475640.58126505319</v>
      </c>
      <c r="AA20" s="105">
        <f t="shared" si="5"/>
        <v>422480.88614224817</v>
      </c>
      <c r="AB20" s="105">
        <f t="shared" si="5"/>
        <v>460480.13305563462</v>
      </c>
      <c r="AC20" s="105">
        <f t="shared" si="5"/>
        <v>424624.10385122173</v>
      </c>
      <c r="AD20" s="105">
        <f t="shared" si="5"/>
        <v>999417.92873930885</v>
      </c>
    </row>
    <row r="21" spans="2:30">
      <c r="C21" s="9"/>
      <c r="D21" s="105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</row>
    <row r="22" spans="2:30">
      <c r="C22" s="9" t="s">
        <v>737</v>
      </c>
      <c r="D22" s="105">
        <f>D15+D20</f>
        <v>341208.8988620881</v>
      </c>
      <c r="E22" s="105">
        <f t="shared" ref="E22:AD22" si="6">E15+E20</f>
        <v>342702.54078088328</v>
      </c>
      <c r="F22" s="105">
        <f t="shared" si="6"/>
        <v>2243296.6310181171</v>
      </c>
      <c r="G22" s="105">
        <f t="shared" si="6"/>
        <v>793215.97436204227</v>
      </c>
      <c r="H22" s="105">
        <f t="shared" si="6"/>
        <v>2016614.8125444525</v>
      </c>
      <c r="I22" s="105">
        <f t="shared" si="6"/>
        <v>3856.2460358660096</v>
      </c>
      <c r="J22" s="105">
        <f t="shared" si="6"/>
        <v>672565.02808105922</v>
      </c>
      <c r="K22" s="105">
        <f t="shared" si="6"/>
        <v>674040.1034918637</v>
      </c>
      <c r="L22" s="105">
        <f t="shared" si="6"/>
        <v>769933.14255553391</v>
      </c>
      <c r="M22" s="105">
        <f t="shared" si="6"/>
        <v>797312.92289701803</v>
      </c>
      <c r="N22" s="105">
        <f t="shared" si="6"/>
        <v>770329.815340981</v>
      </c>
      <c r="O22" s="105">
        <f t="shared" si="6"/>
        <v>682907.56975740811</v>
      </c>
      <c r="P22" s="105">
        <f t="shared" si="6"/>
        <v>747393.33158656617</v>
      </c>
      <c r="Q22" s="105">
        <f t="shared" si="6"/>
        <v>688342.92648258549</v>
      </c>
      <c r="R22" s="105">
        <f t="shared" si="6"/>
        <v>1624406.4605813834</v>
      </c>
      <c r="S22" s="105">
        <f t="shared" si="6"/>
        <v>691533.78164470312</v>
      </c>
      <c r="T22" s="105">
        <f t="shared" si="6"/>
        <v>1562249.117111021</v>
      </c>
      <c r="U22" s="105">
        <f t="shared" si="6"/>
        <v>314255.21584798512</v>
      </c>
      <c r="V22" s="105">
        <f t="shared" si="6"/>
        <v>321060.03559247125</v>
      </c>
      <c r="W22" s="105">
        <f t="shared" si="6"/>
        <v>679686.39987735683</v>
      </c>
      <c r="X22" s="105">
        <f t="shared" si="6"/>
        <v>776999.14634544041</v>
      </c>
      <c r="Y22" s="105">
        <f t="shared" si="6"/>
        <v>803858.0639840248</v>
      </c>
      <c r="Z22" s="105">
        <f t="shared" si="6"/>
        <v>778281.32717967196</v>
      </c>
      <c r="AA22" s="105">
        <f t="shared" si="6"/>
        <v>691297.16371194622</v>
      </c>
      <c r="AB22" s="105">
        <f t="shared" si="6"/>
        <v>753474.58398361597</v>
      </c>
      <c r="AC22" s="105">
        <f t="shared" si="6"/>
        <v>694804.0686916234</v>
      </c>
      <c r="AD22" s="105">
        <f t="shared" si="6"/>
        <v>1635327.8980477473</v>
      </c>
    </row>
    <row r="24" spans="2:30">
      <c r="B24" s="82">
        <v>12</v>
      </c>
      <c r="C24" s="54" t="s">
        <v>324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</row>
    <row r="25" spans="2:30">
      <c r="B25" s="82"/>
      <c r="C25" s="108" t="s">
        <v>757</v>
      </c>
      <c r="D25" s="22">
        <f>-D24*D$7</f>
        <v>0</v>
      </c>
      <c r="E25" s="22">
        <f>-E24*E$7</f>
        <v>0</v>
      </c>
      <c r="F25" s="22">
        <f t="shared" ref="F25:AD25" si="7">-F24*F$7</f>
        <v>0</v>
      </c>
      <c r="G25" s="22">
        <f t="shared" si="7"/>
        <v>0</v>
      </c>
      <c r="H25" s="22">
        <f t="shared" si="7"/>
        <v>0</v>
      </c>
      <c r="I25" s="22">
        <f t="shared" si="7"/>
        <v>0</v>
      </c>
      <c r="J25" s="22">
        <f t="shared" si="7"/>
        <v>0</v>
      </c>
      <c r="K25" s="22">
        <f t="shared" si="7"/>
        <v>0</v>
      </c>
      <c r="L25" s="22">
        <f t="shared" si="7"/>
        <v>0</v>
      </c>
      <c r="M25" s="22">
        <f t="shared" si="7"/>
        <v>0</v>
      </c>
      <c r="N25" s="22">
        <f t="shared" si="7"/>
        <v>0</v>
      </c>
      <c r="O25" s="22">
        <f t="shared" si="7"/>
        <v>0</v>
      </c>
      <c r="P25" s="22">
        <f t="shared" si="7"/>
        <v>0</v>
      </c>
      <c r="Q25" s="22">
        <f t="shared" si="7"/>
        <v>0</v>
      </c>
      <c r="R25" s="22">
        <f t="shared" si="7"/>
        <v>0</v>
      </c>
      <c r="S25" s="22">
        <f t="shared" si="7"/>
        <v>0</v>
      </c>
      <c r="T25" s="22">
        <f t="shared" si="7"/>
        <v>0</v>
      </c>
      <c r="U25" s="22">
        <f t="shared" si="7"/>
        <v>0</v>
      </c>
      <c r="V25" s="22">
        <f t="shared" si="7"/>
        <v>0</v>
      </c>
      <c r="W25" s="22">
        <f t="shared" si="7"/>
        <v>0</v>
      </c>
      <c r="X25" s="22">
        <f t="shared" si="7"/>
        <v>0</v>
      </c>
      <c r="Y25" s="22">
        <f t="shared" si="7"/>
        <v>0</v>
      </c>
      <c r="Z25" s="22">
        <f t="shared" si="7"/>
        <v>0</v>
      </c>
      <c r="AA25" s="22">
        <f t="shared" si="7"/>
        <v>0</v>
      </c>
      <c r="AB25" s="22">
        <f t="shared" si="7"/>
        <v>0</v>
      </c>
      <c r="AC25" s="22">
        <f t="shared" si="7"/>
        <v>0</v>
      </c>
      <c r="AD25" s="22">
        <f t="shared" si="7"/>
        <v>0</v>
      </c>
    </row>
    <row r="26" spans="2:30">
      <c r="C26" s="9" t="s">
        <v>736</v>
      </c>
      <c r="D26" s="105">
        <f>SUM(D24:D25)</f>
        <v>0</v>
      </c>
      <c r="E26" s="105">
        <f t="shared" ref="E26:AD26" si="8">SUM(E24:E25)</f>
        <v>0</v>
      </c>
      <c r="F26" s="105">
        <f t="shared" si="8"/>
        <v>0</v>
      </c>
      <c r="G26" s="105">
        <f t="shared" si="8"/>
        <v>0</v>
      </c>
      <c r="H26" s="105">
        <f t="shared" si="8"/>
        <v>0</v>
      </c>
      <c r="I26" s="105">
        <f t="shared" si="8"/>
        <v>0</v>
      </c>
      <c r="J26" s="105">
        <f t="shared" si="8"/>
        <v>0</v>
      </c>
      <c r="K26" s="105">
        <f t="shared" si="8"/>
        <v>0</v>
      </c>
      <c r="L26" s="105">
        <f t="shared" si="8"/>
        <v>0</v>
      </c>
      <c r="M26" s="105">
        <f t="shared" si="8"/>
        <v>0</v>
      </c>
      <c r="N26" s="105">
        <f t="shared" si="8"/>
        <v>0</v>
      </c>
      <c r="O26" s="105">
        <f t="shared" si="8"/>
        <v>0</v>
      </c>
      <c r="P26" s="105">
        <f t="shared" si="8"/>
        <v>0</v>
      </c>
      <c r="Q26" s="105">
        <f t="shared" si="8"/>
        <v>0</v>
      </c>
      <c r="R26" s="105">
        <f t="shared" si="8"/>
        <v>0</v>
      </c>
      <c r="S26" s="105">
        <f t="shared" si="8"/>
        <v>0</v>
      </c>
      <c r="T26" s="105">
        <f t="shared" si="8"/>
        <v>0</v>
      </c>
      <c r="U26" s="105">
        <f t="shared" si="8"/>
        <v>0</v>
      </c>
      <c r="V26" s="105">
        <f t="shared" si="8"/>
        <v>0</v>
      </c>
      <c r="W26" s="105">
        <f t="shared" si="8"/>
        <v>0</v>
      </c>
      <c r="X26" s="105">
        <f t="shared" si="8"/>
        <v>0</v>
      </c>
      <c r="Y26" s="105">
        <f t="shared" si="8"/>
        <v>0</v>
      </c>
      <c r="Z26" s="105">
        <f t="shared" si="8"/>
        <v>0</v>
      </c>
      <c r="AA26" s="105">
        <f t="shared" si="8"/>
        <v>0</v>
      </c>
      <c r="AB26" s="105">
        <f t="shared" si="8"/>
        <v>0</v>
      </c>
      <c r="AC26" s="105">
        <f t="shared" si="8"/>
        <v>0</v>
      </c>
      <c r="AD26" s="105">
        <f t="shared" si="8"/>
        <v>0</v>
      </c>
    </row>
    <row r="27" spans="2:30">
      <c r="C27" s="5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</row>
    <row r="28" spans="2:30">
      <c r="C28" s="5" t="s">
        <v>327</v>
      </c>
      <c r="D28" s="22">
        <f>'Div 12 forecast'!F34</f>
        <v>12997.16</v>
      </c>
      <c r="E28" s="22">
        <f>'Div 12 forecast'!G34</f>
        <v>12577.92</v>
      </c>
      <c r="F28" s="22">
        <f>'Div 12 forecast'!H34</f>
        <v>48753.9</v>
      </c>
      <c r="G28" s="22">
        <f>'Div 12 forecast'!I34</f>
        <v>13169.39</v>
      </c>
      <c r="H28" s="22">
        <f>'Div 12 forecast'!J34</f>
        <v>39879.75</v>
      </c>
      <c r="I28" s="22">
        <f>'Div 12 forecast'!K34</f>
        <v>0</v>
      </c>
      <c r="J28" s="22">
        <f>'Div 12 forecast'!L34</f>
        <v>13841.542164979845</v>
      </c>
      <c r="K28" s="22">
        <f>'Div 12 forecast'!M34</f>
        <v>12158.732614305945</v>
      </c>
      <c r="L28" s="22">
        <f>'Div 12 forecast'!N34</f>
        <v>15808.115736376632</v>
      </c>
      <c r="M28" s="22">
        <f>'Div 12 forecast'!O34</f>
        <v>11308.151814434654</v>
      </c>
      <c r="N28" s="22">
        <f>'Div 12 forecast'!P34</f>
        <v>9693.502430931605</v>
      </c>
      <c r="O28" s="22">
        <f>'Div 12 forecast'!Q34</f>
        <v>8846.2606124007634</v>
      </c>
      <c r="P28" s="22">
        <f>'Div 12 forecast'!R34</f>
        <v>9485.5347684333155</v>
      </c>
      <c r="Q28" s="22">
        <f>'Div 12 forecast'!S34</f>
        <v>10611.870479199781</v>
      </c>
      <c r="R28" s="22">
        <f>'Div 12 forecast'!T34</f>
        <v>26807.918057274677</v>
      </c>
      <c r="S28" s="22">
        <f>'Div 12 forecast'!U34</f>
        <v>11215.89269761877</v>
      </c>
      <c r="T28" s="22">
        <f>'Div 12 forecast'!V34</f>
        <v>35520.113135602842</v>
      </c>
      <c r="U28" s="22">
        <f>'Div 12 forecast'!W34</f>
        <v>2106.3736577419627</v>
      </c>
      <c r="V28" s="22">
        <f>'Div 12 forecast'!X34</f>
        <v>3361.7022193907374</v>
      </c>
      <c r="W28" s="22">
        <f>'Div 12 forecast'!Y34</f>
        <v>12158.732614305945</v>
      </c>
      <c r="X28" s="22">
        <f>'Div 12 forecast'!Z34</f>
        <v>15808.115736376632</v>
      </c>
      <c r="Y28" s="22">
        <f>'Div 12 forecast'!AA34</f>
        <v>11308.151814434654</v>
      </c>
      <c r="Z28" s="22">
        <f>'Div 12 forecast'!AB34</f>
        <v>9693.502430931605</v>
      </c>
      <c r="AA28" s="22">
        <f>'Div 12 forecast'!AC34</f>
        <v>8846.2606124007634</v>
      </c>
      <c r="AB28" s="22">
        <f>'Div 12 forecast'!AD34</f>
        <v>9485.5347684333155</v>
      </c>
      <c r="AC28" s="22">
        <f>'Div 12 forecast'!AE34</f>
        <v>10611.870479199781</v>
      </c>
      <c r="AD28" s="22">
        <f>'Div 12 forecast'!AF34</f>
        <v>26807.918057274677</v>
      </c>
    </row>
    <row r="29" spans="2:30">
      <c r="C29" s="5" t="s">
        <v>758</v>
      </c>
      <c r="D29" s="22">
        <f>-D28*D$7</f>
        <v>-3624.0736361313102</v>
      </c>
      <c r="E29" s="22">
        <f>-E28*E$7</f>
        <v>-3762.8335799759161</v>
      </c>
      <c r="F29" s="22">
        <f t="shared" ref="F29:AD29" si="9">-F28*F$7</f>
        <v>-11279.495331933806</v>
      </c>
      <c r="G29" s="22">
        <f t="shared" si="9"/>
        <v>-3607.4300735109791</v>
      </c>
      <c r="H29" s="22">
        <f t="shared" si="9"/>
        <v>-17318.984244105774</v>
      </c>
      <c r="I29" s="22">
        <f t="shared" si="9"/>
        <v>0</v>
      </c>
      <c r="J29" s="22">
        <f t="shared" si="9"/>
        <v>-4553.6203135261458</v>
      </c>
      <c r="K29" s="22">
        <f t="shared" si="9"/>
        <v>-3435.9166017575258</v>
      </c>
      <c r="L29" s="22">
        <f t="shared" si="9"/>
        <v>-4865.4499603098102</v>
      </c>
      <c r="M29" s="22">
        <f t="shared" si="9"/>
        <v>-3139.9682934294774</v>
      </c>
      <c r="N29" s="22">
        <f t="shared" si="9"/>
        <v>-3260.3368366844797</v>
      </c>
      <c r="O29" s="22">
        <f t="shared" si="9"/>
        <v>-3286.2831349936741</v>
      </c>
      <c r="P29" s="22">
        <f t="shared" si="9"/>
        <v>-2763.4149418504589</v>
      </c>
      <c r="Q29" s="22">
        <f t="shared" si="9"/>
        <v>-3289.9859190439747</v>
      </c>
      <c r="R29" s="22">
        <f t="shared" si="9"/>
        <v>-7136.0601574667808</v>
      </c>
      <c r="S29" s="22">
        <f t="shared" si="9"/>
        <v>-3407.3531590136377</v>
      </c>
      <c r="T29" s="22">
        <f t="shared" si="9"/>
        <v>-8994.7365526872145</v>
      </c>
      <c r="U29" s="22">
        <f t="shared" si="9"/>
        <v>-700.56606995589459</v>
      </c>
      <c r="V29" s="22">
        <f t="shared" si="9"/>
        <v>-1064.9610218612918</v>
      </c>
      <c r="W29" s="22">
        <f t="shared" si="9"/>
        <v>-3362.8473522161034</v>
      </c>
      <c r="X29" s="22">
        <f t="shared" si="9"/>
        <v>-4765.0244641573427</v>
      </c>
      <c r="Y29" s="22">
        <f t="shared" si="9"/>
        <v>-3072.9156820466214</v>
      </c>
      <c r="Z29" s="22">
        <f t="shared" si="9"/>
        <v>-3193.9323027248629</v>
      </c>
      <c r="AA29" s="22">
        <f t="shared" si="9"/>
        <v>-3217.9782054577595</v>
      </c>
      <c r="AB29" s="22">
        <f t="shared" si="9"/>
        <v>-2708.7196354019975</v>
      </c>
      <c r="AC29" s="22">
        <f t="shared" si="9"/>
        <v>-3221.2589291073346</v>
      </c>
      <c r="AD29" s="22">
        <f t="shared" si="9"/>
        <v>-7003.7995619117419</v>
      </c>
    </row>
    <row r="30" spans="2:30">
      <c r="C30" s="9" t="s">
        <v>759</v>
      </c>
      <c r="D30" s="105">
        <f>SUM(D28:D29)</f>
        <v>9373.0863638686897</v>
      </c>
      <c r="E30" s="105">
        <f t="shared" ref="E30:AD30" si="10">SUM(E28:E29)</f>
        <v>8815.0864200240831</v>
      </c>
      <c r="F30" s="105">
        <f t="shared" si="10"/>
        <v>37474.4046680662</v>
      </c>
      <c r="G30" s="105">
        <f t="shared" si="10"/>
        <v>9561.9599264890203</v>
      </c>
      <c r="H30" s="105">
        <f t="shared" si="10"/>
        <v>22560.765755894226</v>
      </c>
      <c r="I30" s="105">
        <f t="shared" si="10"/>
        <v>0</v>
      </c>
      <c r="J30" s="105">
        <f t="shared" si="10"/>
        <v>9287.9218514536988</v>
      </c>
      <c r="K30" s="105">
        <f t="shared" si="10"/>
        <v>8722.8160125484192</v>
      </c>
      <c r="L30" s="105">
        <f t="shared" si="10"/>
        <v>10942.665776066822</v>
      </c>
      <c r="M30" s="105">
        <f t="shared" si="10"/>
        <v>8168.1835210051759</v>
      </c>
      <c r="N30" s="105">
        <f t="shared" si="10"/>
        <v>6433.1655942471252</v>
      </c>
      <c r="O30" s="105">
        <f t="shared" si="10"/>
        <v>5559.9774774070893</v>
      </c>
      <c r="P30" s="105">
        <f t="shared" si="10"/>
        <v>6722.1198265828571</v>
      </c>
      <c r="Q30" s="105">
        <f t="shared" si="10"/>
        <v>7321.884560155806</v>
      </c>
      <c r="R30" s="105">
        <f t="shared" si="10"/>
        <v>19671.857899807896</v>
      </c>
      <c r="S30" s="105">
        <f t="shared" si="10"/>
        <v>7808.5395386051332</v>
      </c>
      <c r="T30" s="105">
        <f t="shared" si="10"/>
        <v>26525.376582915625</v>
      </c>
      <c r="U30" s="105">
        <f t="shared" si="10"/>
        <v>1405.8075877860681</v>
      </c>
      <c r="V30" s="105">
        <f t="shared" si="10"/>
        <v>2296.7411975294453</v>
      </c>
      <c r="W30" s="105">
        <f t="shared" si="10"/>
        <v>8795.8852620898415</v>
      </c>
      <c r="X30" s="105">
        <f t="shared" si="10"/>
        <v>11043.09127221929</v>
      </c>
      <c r="Y30" s="105">
        <f t="shared" si="10"/>
        <v>8235.2361323880323</v>
      </c>
      <c r="Z30" s="105">
        <f t="shared" si="10"/>
        <v>6499.5701282067421</v>
      </c>
      <c r="AA30" s="105">
        <f t="shared" si="10"/>
        <v>5628.2824069430044</v>
      </c>
      <c r="AB30" s="105">
        <f t="shared" si="10"/>
        <v>6776.8151330313176</v>
      </c>
      <c r="AC30" s="105">
        <f t="shared" si="10"/>
        <v>7390.6115500924461</v>
      </c>
      <c r="AD30" s="105">
        <f t="shared" si="10"/>
        <v>19804.118495362934</v>
      </c>
    </row>
    <row r="31" spans="2:30">
      <c r="C31" s="5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</row>
    <row r="32" spans="2:30">
      <c r="C32" s="5" t="s">
        <v>326</v>
      </c>
      <c r="D32" s="22">
        <f>'Div 12 forecast'!F33</f>
        <v>18417.640000000003</v>
      </c>
      <c r="E32" s="22">
        <f>'Div 12 forecast'!G33</f>
        <v>17823.580000000002</v>
      </c>
      <c r="F32" s="22">
        <f>'Div 12 forecast'!H33</f>
        <v>57440.33</v>
      </c>
      <c r="G32" s="22">
        <f>'Div 12 forecast'!I33</f>
        <v>22621.440000000002</v>
      </c>
      <c r="H32" s="22">
        <f>'Div 12 forecast'!J33</f>
        <v>164423.67999999999</v>
      </c>
      <c r="I32" s="22">
        <f>'Div 12 forecast'!K33</f>
        <v>0</v>
      </c>
      <c r="J32" s="22">
        <f>'Div 12 forecast'!L33</f>
        <v>30505.160852110097</v>
      </c>
      <c r="K32" s="22">
        <f>'Div 12 forecast'!M33</f>
        <v>26796.442891718783</v>
      </c>
      <c r="L32" s="22">
        <f>'Div 12 forecast'!N33</f>
        <v>34839.261952112414</v>
      </c>
      <c r="M32" s="22">
        <f>'Div 12 forecast'!O33</f>
        <v>24921.861012870169</v>
      </c>
      <c r="N32" s="22">
        <f>'Div 12 forecast'!P33</f>
        <v>21363.360191470361</v>
      </c>
      <c r="O32" s="22">
        <f>'Div 12 forecast'!Q33</f>
        <v>19496.137041992981</v>
      </c>
      <c r="P32" s="22">
        <f>'Div 12 forecast'!R33</f>
        <v>20905.023474294529</v>
      </c>
      <c r="Q32" s="22">
        <f>'Div 12 forecast'!S33</f>
        <v>23387.337339388101</v>
      </c>
      <c r="R32" s="22">
        <f>'Div 12 forecast'!T33</f>
        <v>59081.556281813464</v>
      </c>
      <c r="S32" s="22">
        <f>'Div 12 forecast'!U33</f>
        <v>24718.532571212654</v>
      </c>
      <c r="T32" s="22">
        <f>'Div 12 forecast'!V33</f>
        <v>78282.228365287883</v>
      </c>
      <c r="U32" s="22">
        <f>'Div 12 forecast'!W33</f>
        <v>4642.2043496451424</v>
      </c>
      <c r="V32" s="22">
        <f>'Div 12 forecast'!X33</f>
        <v>7408.8035651740738</v>
      </c>
      <c r="W32" s="22">
        <f>'Div 12 forecast'!Y33</f>
        <v>26796.442891718783</v>
      </c>
      <c r="X32" s="22">
        <f>'Div 12 forecast'!Z33</f>
        <v>34839.261952112414</v>
      </c>
      <c r="Y32" s="22">
        <f>'Div 12 forecast'!AA33</f>
        <v>24921.861012870169</v>
      </c>
      <c r="Z32" s="22">
        <f>'Div 12 forecast'!AB33</f>
        <v>21363.360191470361</v>
      </c>
      <c r="AA32" s="22">
        <f>'Div 12 forecast'!AC33</f>
        <v>19496.137041992981</v>
      </c>
      <c r="AB32" s="22">
        <f>'Div 12 forecast'!AD33</f>
        <v>20905.023474294529</v>
      </c>
      <c r="AC32" s="22">
        <f>'Div 12 forecast'!AE33</f>
        <v>23387.337339388101</v>
      </c>
      <c r="AD32" s="22">
        <f>'Div 12 forecast'!AF33</f>
        <v>59081.556281813464</v>
      </c>
    </row>
    <row r="33" spans="2:30">
      <c r="C33" s="5" t="s">
        <v>318</v>
      </c>
      <c r="D33" s="22">
        <f>'Div 12 forecast'!F35</f>
        <v>1254.1300000000001</v>
      </c>
      <c r="E33" s="22">
        <f>'Div 12 forecast'!G35</f>
        <v>1213.69</v>
      </c>
      <c r="F33" s="22">
        <f>'Div 12 forecast'!H35</f>
        <v>1254.1300000000001</v>
      </c>
      <c r="G33" s="22">
        <f>'Div 12 forecast'!I35</f>
        <v>1213.6599999999999</v>
      </c>
      <c r="H33" s="22">
        <f>'Div 12 forecast'!J35</f>
        <v>3723.74</v>
      </c>
      <c r="I33" s="22">
        <f>'Div 12 forecast'!K35</f>
        <v>0</v>
      </c>
      <c r="J33" s="22">
        <f>'Div 12 forecast'!L35</f>
        <v>940.968183125314</v>
      </c>
      <c r="K33" s="22">
        <f>'Div 12 forecast'!M35</f>
        <v>826.5683404943502</v>
      </c>
      <c r="L33" s="22">
        <f>'Div 12 forecast'!N35</f>
        <v>1074.6587169114523</v>
      </c>
      <c r="M33" s="22">
        <f>'Div 12 forecast'!O35</f>
        <v>768.74461967506454</v>
      </c>
      <c r="N33" s="22">
        <f>'Div 12 forecast'!P35</f>
        <v>658.97840441739606</v>
      </c>
      <c r="O33" s="22">
        <f>'Div 12 forecast'!Q35</f>
        <v>601.38167240961445</v>
      </c>
      <c r="P33" s="22">
        <f>'Div 12 forecast'!R35</f>
        <v>644.84046001803949</v>
      </c>
      <c r="Q33" s="22">
        <f>'Div 12 forecast'!S35</f>
        <v>721.4104010489292</v>
      </c>
      <c r="R33" s="22">
        <f>'Div 12 forecast'!T35</f>
        <v>1822.4412892046255</v>
      </c>
      <c r="S33" s="22">
        <f>'Div 12 forecast'!U35</f>
        <v>762.47271062820766</v>
      </c>
      <c r="T33" s="22">
        <f>'Div 12 forecast'!V35</f>
        <v>2414.7089914718672</v>
      </c>
      <c r="U33" s="22">
        <f>'Div 12 forecast'!W35</f>
        <v>143.19434713880113</v>
      </c>
      <c r="V33" s="22">
        <f>'Div 12 forecast'!X35</f>
        <v>228.53340992535595</v>
      </c>
      <c r="W33" s="22">
        <f>'Div 12 forecast'!Y35</f>
        <v>826.5683404943502</v>
      </c>
      <c r="X33" s="22">
        <f>'Div 12 forecast'!Z35</f>
        <v>1074.6587169114523</v>
      </c>
      <c r="Y33" s="22">
        <f>'Div 12 forecast'!AA35</f>
        <v>768.74461967506454</v>
      </c>
      <c r="Z33" s="22">
        <f>'Div 12 forecast'!AB35</f>
        <v>658.97840441739606</v>
      </c>
      <c r="AA33" s="22">
        <f>'Div 12 forecast'!AC35</f>
        <v>601.38167240961445</v>
      </c>
      <c r="AB33" s="22">
        <f>'Div 12 forecast'!AD35</f>
        <v>644.84046001803949</v>
      </c>
      <c r="AC33" s="22">
        <f>'Div 12 forecast'!AE35</f>
        <v>721.4104010489292</v>
      </c>
      <c r="AD33" s="22">
        <f>'Div 12 forecast'!AF35</f>
        <v>1822.4412892046255</v>
      </c>
    </row>
    <row r="34" spans="2:30">
      <c r="C34" s="5" t="s">
        <v>760</v>
      </c>
      <c r="D34" s="22">
        <f>-D$7*SUM(D32:D33)</f>
        <v>-5485.1939218289872</v>
      </c>
      <c r="E34" s="22">
        <f t="shared" ref="E34:AD34" si="11">-E$7*SUM(E32:E33)</f>
        <v>-5695.224554383246</v>
      </c>
      <c r="F34" s="22">
        <f t="shared" si="11"/>
        <v>-13579.301093458687</v>
      </c>
      <c r="G34" s="22">
        <f t="shared" si="11"/>
        <v>-6529.0386680887686</v>
      </c>
      <c r="H34" s="22">
        <f t="shared" si="11"/>
        <v>-73023.088601784999</v>
      </c>
      <c r="I34" s="22">
        <f t="shared" si="11"/>
        <v>0</v>
      </c>
      <c r="J34" s="22">
        <f t="shared" si="11"/>
        <v>-10345.215168213219</v>
      </c>
      <c r="K34" s="22">
        <f t="shared" si="11"/>
        <v>-7805.9421071258967</v>
      </c>
      <c r="L34" s="22">
        <f t="shared" si="11"/>
        <v>-11053.650340601775</v>
      </c>
      <c r="M34" s="22">
        <f t="shared" si="11"/>
        <v>-7133.5872076126461</v>
      </c>
      <c r="N34" s="22">
        <f t="shared" si="11"/>
        <v>-7407.0484085297521</v>
      </c>
      <c r="O34" s="22">
        <f t="shared" si="11"/>
        <v>-7465.9949214899862</v>
      </c>
      <c r="P34" s="22">
        <f t="shared" si="11"/>
        <v>-6278.1084508912172</v>
      </c>
      <c r="Q34" s="22">
        <f t="shared" si="11"/>
        <v>-7474.407150680021</v>
      </c>
      <c r="R34" s="22">
        <f t="shared" si="11"/>
        <v>-16212.172447276542</v>
      </c>
      <c r="S34" s="22">
        <f t="shared" si="11"/>
        <v>-7741.0497927068136</v>
      </c>
      <c r="T34" s="22">
        <f t="shared" si="11"/>
        <v>-20434.836154990146</v>
      </c>
      <c r="U34" s="22">
        <f t="shared" si="11"/>
        <v>-1591.5922352408554</v>
      </c>
      <c r="V34" s="22">
        <f t="shared" si="11"/>
        <v>-2419.4487371266919</v>
      </c>
      <c r="W34" s="22">
        <f t="shared" si="11"/>
        <v>-7639.9385634311147</v>
      </c>
      <c r="X34" s="22">
        <f t="shared" si="11"/>
        <v>-10825.497070337715</v>
      </c>
      <c r="Y34" s="22">
        <f t="shared" si="11"/>
        <v>-6981.2526595859417</v>
      </c>
      <c r="Z34" s="22">
        <f t="shared" si="11"/>
        <v>-7256.1862055664142</v>
      </c>
      <c r="AA34" s="22">
        <f t="shared" si="11"/>
        <v>-7310.8152744298886</v>
      </c>
      <c r="AB34" s="22">
        <f t="shared" si="11"/>
        <v>-6153.8480437993203</v>
      </c>
      <c r="AC34" s="22">
        <f t="shared" si="11"/>
        <v>-7318.2686389454757</v>
      </c>
      <c r="AD34" s="22">
        <f t="shared" si="11"/>
        <v>-15911.69409706614</v>
      </c>
    </row>
    <row r="35" spans="2:30">
      <c r="C35" s="52" t="s">
        <v>761</v>
      </c>
      <c r="D35" s="105">
        <f>SUM(D32:D34)</f>
        <v>14186.576078171016</v>
      </c>
      <c r="E35" s="105">
        <f t="shared" ref="E35:AD35" si="12">SUM(E32:E34)</f>
        <v>13342.045445616754</v>
      </c>
      <c r="F35" s="105">
        <f t="shared" si="12"/>
        <v>45115.158906541314</v>
      </c>
      <c r="G35" s="105">
        <f t="shared" si="12"/>
        <v>17306.061331911234</v>
      </c>
      <c r="H35" s="105">
        <f t="shared" si="12"/>
        <v>95124.331398214985</v>
      </c>
      <c r="I35" s="105">
        <f t="shared" si="12"/>
        <v>0</v>
      </c>
      <c r="J35" s="105">
        <f t="shared" si="12"/>
        <v>21100.913867022195</v>
      </c>
      <c r="K35" s="105">
        <f t="shared" si="12"/>
        <v>19817.069125087233</v>
      </c>
      <c r="L35" s="105">
        <f t="shared" si="12"/>
        <v>24860.270328422092</v>
      </c>
      <c r="M35" s="105">
        <f t="shared" si="12"/>
        <v>18557.018424932587</v>
      </c>
      <c r="N35" s="105">
        <f t="shared" si="12"/>
        <v>14615.290187358007</v>
      </c>
      <c r="O35" s="105">
        <f t="shared" si="12"/>
        <v>12631.523792912609</v>
      </c>
      <c r="P35" s="105">
        <f t="shared" si="12"/>
        <v>15271.755483421352</v>
      </c>
      <c r="Q35" s="105">
        <f t="shared" si="12"/>
        <v>16634.340589757008</v>
      </c>
      <c r="R35" s="105">
        <f t="shared" si="12"/>
        <v>44691.825123741546</v>
      </c>
      <c r="S35" s="105">
        <f t="shared" si="12"/>
        <v>17739.955489134049</v>
      </c>
      <c r="T35" s="105">
        <f t="shared" si="12"/>
        <v>60262.101201769605</v>
      </c>
      <c r="U35" s="105">
        <f t="shared" si="12"/>
        <v>3193.8064615430885</v>
      </c>
      <c r="V35" s="105">
        <f t="shared" si="12"/>
        <v>5217.8882379727384</v>
      </c>
      <c r="W35" s="105">
        <f t="shared" si="12"/>
        <v>19983.072668782017</v>
      </c>
      <c r="X35" s="105">
        <f t="shared" si="12"/>
        <v>25088.423598686149</v>
      </c>
      <c r="Y35" s="105">
        <f t="shared" si="12"/>
        <v>18709.352972959292</v>
      </c>
      <c r="Z35" s="105">
        <f t="shared" si="12"/>
        <v>14766.152390321346</v>
      </c>
      <c r="AA35" s="105">
        <f t="shared" si="12"/>
        <v>12786.703439972705</v>
      </c>
      <c r="AB35" s="105">
        <f t="shared" si="12"/>
        <v>15396.015890513248</v>
      </c>
      <c r="AC35" s="105">
        <f t="shared" si="12"/>
        <v>16790.479101491554</v>
      </c>
      <c r="AD35" s="105">
        <f t="shared" si="12"/>
        <v>44992.30347395195</v>
      </c>
    </row>
    <row r="36" spans="2:30">
      <c r="C36" s="5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</row>
    <row r="37" spans="2:30">
      <c r="C37" s="9" t="s">
        <v>737</v>
      </c>
      <c r="D37" s="105">
        <f>D30+D35</f>
        <v>23559.662442039706</v>
      </c>
      <c r="E37" s="105">
        <f t="shared" ref="E37:AD37" si="13">E30+E35</f>
        <v>22157.131865640837</v>
      </c>
      <c r="F37" s="105">
        <f t="shared" si="13"/>
        <v>82589.563574607513</v>
      </c>
      <c r="G37" s="105">
        <f t="shared" si="13"/>
        <v>26868.021258400255</v>
      </c>
      <c r="H37" s="105">
        <f t="shared" si="13"/>
        <v>117685.09715410921</v>
      </c>
      <c r="I37" s="105">
        <f t="shared" si="13"/>
        <v>0</v>
      </c>
      <c r="J37" s="105">
        <f t="shared" si="13"/>
        <v>30388.835718475893</v>
      </c>
      <c r="K37" s="105">
        <f t="shared" si="13"/>
        <v>28539.885137635654</v>
      </c>
      <c r="L37" s="105">
        <f t="shared" si="13"/>
        <v>35802.936104488916</v>
      </c>
      <c r="M37" s="105">
        <f t="shared" si="13"/>
        <v>26725.201945937763</v>
      </c>
      <c r="N37" s="105">
        <f t="shared" si="13"/>
        <v>21048.455781605131</v>
      </c>
      <c r="O37" s="105">
        <f t="shared" si="13"/>
        <v>18191.501270319699</v>
      </c>
      <c r="P37" s="105">
        <f t="shared" si="13"/>
        <v>21993.875310004209</v>
      </c>
      <c r="Q37" s="105">
        <f t="shared" si="13"/>
        <v>23956.225149912814</v>
      </c>
      <c r="R37" s="105">
        <f t="shared" si="13"/>
        <v>64363.683023549442</v>
      </c>
      <c r="S37" s="105">
        <f t="shared" si="13"/>
        <v>25548.495027739184</v>
      </c>
      <c r="T37" s="105">
        <f t="shared" si="13"/>
        <v>86787.477784685238</v>
      </c>
      <c r="U37" s="105">
        <f t="shared" si="13"/>
        <v>4599.6140493291568</v>
      </c>
      <c r="V37" s="105">
        <f t="shared" si="13"/>
        <v>7514.6294355021837</v>
      </c>
      <c r="W37" s="105">
        <f t="shared" si="13"/>
        <v>28778.95793087186</v>
      </c>
      <c r="X37" s="105">
        <f t="shared" si="13"/>
        <v>36131.514870905441</v>
      </c>
      <c r="Y37" s="105">
        <f t="shared" si="13"/>
        <v>26944.589105347324</v>
      </c>
      <c r="Z37" s="105">
        <f t="shared" si="13"/>
        <v>21265.722518528088</v>
      </c>
      <c r="AA37" s="105">
        <f t="shared" si="13"/>
        <v>18414.985846915712</v>
      </c>
      <c r="AB37" s="105">
        <f t="shared" si="13"/>
        <v>22172.831023544568</v>
      </c>
      <c r="AC37" s="105">
        <f t="shared" si="13"/>
        <v>24181.090651584</v>
      </c>
      <c r="AD37" s="105">
        <f t="shared" si="13"/>
        <v>64796.421969314884</v>
      </c>
    </row>
    <row r="39" spans="2:30">
      <c r="D39" s="109"/>
      <c r="E39" s="109"/>
      <c r="F39" s="109"/>
      <c r="G39" s="109"/>
      <c r="H39" s="109"/>
      <c r="I39" s="109"/>
      <c r="J39" s="109"/>
    </row>
    <row r="40" spans="2:30">
      <c r="C40" s="218" t="s">
        <v>762</v>
      </c>
      <c r="D40" s="109">
        <f>'Div 91 forecast'!F244</f>
        <v>0.50058271592934833</v>
      </c>
      <c r="E40" s="109">
        <f>'Div 91 forecast'!G244</f>
        <v>0.50132515232860364</v>
      </c>
      <c r="F40" s="109">
        <f>'Div 91 forecast'!H244</f>
        <v>0.53531222866920025</v>
      </c>
      <c r="G40" s="109">
        <f>'Div 91 forecast'!I244</f>
        <v>0.50026876604286352</v>
      </c>
      <c r="H40" s="109">
        <f>'Div 91 forecast'!J244</f>
        <v>0.5050359459042002</v>
      </c>
      <c r="I40" s="109">
        <f>'Div 91 forecast'!K244</f>
        <v>0</v>
      </c>
      <c r="J40" s="109">
        <f>'Div 91 forecast'!L244</f>
        <v>0.51298583399737241</v>
      </c>
      <c r="K40" s="109">
        <f>'Div 91 forecast'!M244</f>
        <v>0.5129858339973723</v>
      </c>
      <c r="L40" s="109">
        <f>'Div 91 forecast'!N244</f>
        <v>0.51298583399737241</v>
      </c>
      <c r="M40" s="109">
        <f>'Div 91 forecast'!O244</f>
        <v>0.51298583399737241</v>
      </c>
      <c r="N40" s="109">
        <f>'Div 91 forecast'!P244</f>
        <v>0.51298583399737241</v>
      </c>
      <c r="O40" s="109">
        <f>'Div 91 forecast'!Q244</f>
        <v>0.5129858339973723</v>
      </c>
      <c r="P40" s="109">
        <f>'Div 91 forecast'!R244</f>
        <v>0.51298583399737241</v>
      </c>
      <c r="Q40" s="109">
        <f>'Div 91 forecast'!S244</f>
        <v>0.51298583399737241</v>
      </c>
      <c r="R40" s="109">
        <f>'Div 91 forecast'!T244</f>
        <v>0.51298583399737241</v>
      </c>
      <c r="S40" s="109">
        <f>'Div 91 forecast'!U244</f>
        <v>0.51298583399737241</v>
      </c>
      <c r="T40" s="109">
        <f>'Div 91 forecast'!V244</f>
        <v>0.51298583399737241</v>
      </c>
      <c r="U40" s="109">
        <f>'Div 91 forecast'!W244</f>
        <v>0.5129858339973723</v>
      </c>
      <c r="V40" s="109">
        <f>'Div 91 forecast'!X244</f>
        <v>0.5129858339973723</v>
      </c>
      <c r="W40" s="109">
        <f>'Div 91 forecast'!Y244</f>
        <v>0.5129858339973723</v>
      </c>
      <c r="X40" s="109">
        <f>'Div 91 forecast'!Z244</f>
        <v>0.51298583399737241</v>
      </c>
      <c r="Y40" s="109">
        <f>'Div 91 forecast'!AA244</f>
        <v>0.51298583399737241</v>
      </c>
      <c r="Z40" s="109">
        <f>'Div 91 forecast'!AB244</f>
        <v>0.51298583399737241</v>
      </c>
      <c r="AA40" s="109">
        <f>'Div 91 forecast'!AC244</f>
        <v>0.5129858339973723</v>
      </c>
      <c r="AB40" s="109">
        <f>'Div 91 forecast'!AD244</f>
        <v>0.51298583399737241</v>
      </c>
      <c r="AC40" s="109">
        <f>'Div 91 forecast'!AE244</f>
        <v>0.51298583399737241</v>
      </c>
      <c r="AD40" s="109">
        <f>'Div 91 forecast'!AF244</f>
        <v>0.51298583399737241</v>
      </c>
    </row>
    <row r="41" spans="2:30">
      <c r="B41" s="82">
        <v>91</v>
      </c>
      <c r="C41" s="54" t="s">
        <v>324</v>
      </c>
      <c r="D41" s="22">
        <f>'Div 91 forecast'!F65</f>
        <v>123000</v>
      </c>
      <c r="E41" s="22">
        <f>'Div 91 forecast'!G65</f>
        <v>105000</v>
      </c>
      <c r="F41" s="22">
        <f>'Div 91 forecast'!H65</f>
        <v>457678.87</v>
      </c>
      <c r="G41" s="22">
        <f>'Div 91 forecast'!I65</f>
        <v>135060.99</v>
      </c>
      <c r="H41" s="22">
        <f>'Div 91 forecast'!J65</f>
        <v>1258767.1499999999</v>
      </c>
      <c r="I41" s="22">
        <f>'Div 91 forecast'!K65</f>
        <v>0</v>
      </c>
      <c r="J41" s="22">
        <f>'Div 91 forecast'!L65</f>
        <v>111910.71500780332</v>
      </c>
      <c r="K41" s="22">
        <f>'Div 91 forecast'!M65</f>
        <v>142167.4428150531</v>
      </c>
      <c r="L41" s="22">
        <f>'Div 91 forecast'!N65</f>
        <v>177853.83879505817</v>
      </c>
      <c r="M41" s="22">
        <f>'Div 91 forecast'!O65</f>
        <v>188317.02941648476</v>
      </c>
      <c r="N41" s="22">
        <f>'Div 91 forecast'!P65</f>
        <v>204884.22126921892</v>
      </c>
      <c r="O41" s="22">
        <f>'Div 91 forecast'!Q65</f>
        <v>185661.8653875005</v>
      </c>
      <c r="P41" s="22">
        <f>'Div 91 forecast'!R65</f>
        <v>171552.16557259168</v>
      </c>
      <c r="Q41" s="22">
        <f>'Div 91 forecast'!S65</f>
        <v>157788.10175050847</v>
      </c>
      <c r="R41" s="22">
        <f>'Div 91 forecast'!T65</f>
        <v>205942.34981699145</v>
      </c>
      <c r="S41" s="22">
        <f>'Div 91 forecast'!U65</f>
        <v>149496.93192320297</v>
      </c>
      <c r="T41" s="22">
        <f>'Div 91 forecast'!V65</f>
        <v>391086.37531532976</v>
      </c>
      <c r="U41" s="22">
        <f>'Div 91 forecast'!W65</f>
        <v>27150.04669732093</v>
      </c>
      <c r="V41" s="22">
        <f>'Div 91 forecast'!X65</f>
        <v>28147.959320965863</v>
      </c>
      <c r="W41" s="22">
        <f>'Div 91 forecast'!Y65</f>
        <v>142167.4428150531</v>
      </c>
      <c r="X41" s="22">
        <f>'Div 91 forecast'!Z65</f>
        <v>177853.83879505817</v>
      </c>
      <c r="Y41" s="22">
        <f>'Div 91 forecast'!AA65</f>
        <v>188317.02941648476</v>
      </c>
      <c r="Z41" s="22">
        <f>'Div 91 forecast'!AB65</f>
        <v>204884.22126921892</v>
      </c>
      <c r="AA41" s="22">
        <f>'Div 91 forecast'!AC65</f>
        <v>185661.8653875005</v>
      </c>
      <c r="AB41" s="22">
        <f>'Div 91 forecast'!AD65</f>
        <v>171552.16557259168</v>
      </c>
      <c r="AC41" s="22">
        <f>'Div 91 forecast'!AE65</f>
        <v>157788.10175050847</v>
      </c>
      <c r="AD41" s="22">
        <f>'Div 91 forecast'!AF65</f>
        <v>205942.34981699145</v>
      </c>
    </row>
    <row r="42" spans="2:30">
      <c r="C42" s="54" t="s">
        <v>325</v>
      </c>
      <c r="D42" s="22">
        <f>'Div 91 forecast'!F66</f>
        <v>-69000</v>
      </c>
      <c r="E42" s="22">
        <f>'Div 91 forecast'!G66</f>
        <v>-59000</v>
      </c>
      <c r="F42" s="22">
        <f>'Div 91 forecast'!H66</f>
        <v>-256675.91</v>
      </c>
      <c r="G42" s="22">
        <f>'Div 91 forecast'!I66</f>
        <v>-75638.539999999994</v>
      </c>
      <c r="H42" s="22">
        <f>'Div 91 forecast'!J66</f>
        <v>-703821.55</v>
      </c>
      <c r="I42" s="22">
        <f>'Div 91 forecast'!K66</f>
        <v>0</v>
      </c>
      <c r="J42" s="22">
        <f>'Div 91 forecast'!L66</f>
        <v>-62649.123806668067</v>
      </c>
      <c r="K42" s="22">
        <f>'Div 91 forecast'!M66</f>
        <v>-79587.247079751207</v>
      </c>
      <c r="L42" s="22">
        <f>'Div 91 forecast'!N66</f>
        <v>-99564.97164177573</v>
      </c>
      <c r="M42" s="22">
        <f>'Div 91 forecast'!O66</f>
        <v>-105422.40651393088</v>
      </c>
      <c r="N42" s="22">
        <f>'Div 91 forecast'!P66</f>
        <v>-114696.94339307057</v>
      </c>
      <c r="O42" s="22">
        <f>'Div 91 forecast'!Q66</f>
        <v>-103936.00997033584</v>
      </c>
      <c r="P42" s="22">
        <f>'Div 91 forecast'!R66</f>
        <v>-96037.210194840649</v>
      </c>
      <c r="Q42" s="22">
        <f>'Div 91 forecast'!S66</f>
        <v>-88331.902098002509</v>
      </c>
      <c r="R42" s="22">
        <f>'Div 91 forecast'!T66</f>
        <v>-115289.29798921579</v>
      </c>
      <c r="S42" s="22">
        <f>'Div 91 forecast'!U66</f>
        <v>-83690.393686794938</v>
      </c>
      <c r="T42" s="22">
        <f>'Div 91 forecast'!V66</f>
        <v>-218935.41422305026</v>
      </c>
      <c r="U42" s="22">
        <f>'Div 91 forecast'!W66</f>
        <v>-15198.961393273879</v>
      </c>
      <c r="V42" s="22">
        <f>'Div 91 forecast'!X66</f>
        <v>-15757.606305002029</v>
      </c>
      <c r="W42" s="22">
        <f>'Div 91 forecast'!Y66</f>
        <v>-79587.247079751207</v>
      </c>
      <c r="X42" s="22">
        <f>'Div 91 forecast'!Z66</f>
        <v>-99564.97164177573</v>
      </c>
      <c r="Y42" s="22">
        <f>'Div 91 forecast'!AA66</f>
        <v>-105422.40651393088</v>
      </c>
      <c r="Z42" s="22">
        <f>'Div 91 forecast'!AB66</f>
        <v>-114696.94339307057</v>
      </c>
      <c r="AA42" s="22">
        <f>'Div 91 forecast'!AC66</f>
        <v>-103936.00997033584</v>
      </c>
      <c r="AB42" s="22">
        <f>'Div 91 forecast'!AD66</f>
        <v>-96037.210194840649</v>
      </c>
      <c r="AC42" s="22">
        <f>'Div 91 forecast'!AE66</f>
        <v>-88331.902098002509</v>
      </c>
      <c r="AD42" s="22">
        <f>'Div 91 forecast'!AF66</f>
        <v>-115289.29798921579</v>
      </c>
    </row>
    <row r="43" spans="2:30">
      <c r="C43" s="9" t="s">
        <v>736</v>
      </c>
      <c r="D43" s="105">
        <f t="shared" ref="D43:N43" si="14">SUM(D41:D42)</f>
        <v>54000</v>
      </c>
      <c r="E43" s="105">
        <f t="shared" si="14"/>
        <v>46000</v>
      </c>
      <c r="F43" s="105">
        <f t="shared" si="14"/>
        <v>201002.96</v>
      </c>
      <c r="G43" s="105">
        <f t="shared" si="14"/>
        <v>59422.45</v>
      </c>
      <c r="H43" s="105">
        <f t="shared" si="14"/>
        <v>554945.59999999986</v>
      </c>
      <c r="I43" s="105">
        <f t="shared" si="14"/>
        <v>0</v>
      </c>
      <c r="J43" s="105">
        <f t="shared" si="14"/>
        <v>49261.591201135248</v>
      </c>
      <c r="K43" s="105">
        <f t="shared" si="14"/>
        <v>62580.195735301895</v>
      </c>
      <c r="L43" s="105">
        <f t="shared" si="14"/>
        <v>78288.867153282437</v>
      </c>
      <c r="M43" s="105">
        <f t="shared" si="14"/>
        <v>82894.622902553878</v>
      </c>
      <c r="N43" s="105">
        <f t="shared" si="14"/>
        <v>90187.27787614835</v>
      </c>
      <c r="O43" s="105">
        <f>SUM(O41:O42)</f>
        <v>81725.855417164654</v>
      </c>
      <c r="P43" s="105">
        <f t="shared" ref="P43:AD43" si="15">SUM(P41:P42)</f>
        <v>75514.95537775103</v>
      </c>
      <c r="Q43" s="105">
        <f t="shared" si="15"/>
        <v>69456.199652505966</v>
      </c>
      <c r="R43" s="105">
        <f t="shared" si="15"/>
        <v>90653.051827775664</v>
      </c>
      <c r="S43" s="105">
        <f t="shared" si="15"/>
        <v>65806.538236408029</v>
      </c>
      <c r="T43" s="105">
        <f t="shared" si="15"/>
        <v>172150.9610922795</v>
      </c>
      <c r="U43" s="105">
        <f t="shared" si="15"/>
        <v>11951.08530404705</v>
      </c>
      <c r="V43" s="105">
        <f t="shared" si="15"/>
        <v>12390.353015963834</v>
      </c>
      <c r="W43" s="105">
        <f t="shared" si="15"/>
        <v>62580.195735301895</v>
      </c>
      <c r="X43" s="105">
        <f t="shared" si="15"/>
        <v>78288.867153282437</v>
      </c>
      <c r="Y43" s="105">
        <f t="shared" si="15"/>
        <v>82894.622902553878</v>
      </c>
      <c r="Z43" s="105">
        <f t="shared" si="15"/>
        <v>90187.27787614835</v>
      </c>
      <c r="AA43" s="105">
        <f t="shared" si="15"/>
        <v>81725.855417164654</v>
      </c>
      <c r="AB43" s="105">
        <f t="shared" si="15"/>
        <v>75514.95537775103</v>
      </c>
      <c r="AC43" s="105">
        <f t="shared" si="15"/>
        <v>69456.199652505966</v>
      </c>
      <c r="AD43" s="105">
        <f t="shared" si="15"/>
        <v>90653.051827775664</v>
      </c>
    </row>
    <row r="44" spans="2:30">
      <c r="C44" s="54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</row>
    <row r="45" spans="2:30">
      <c r="C45" s="54" t="s">
        <v>327</v>
      </c>
      <c r="D45" s="22">
        <f>'Div 91 forecast'!F68</f>
        <v>8633.8900000000012</v>
      </c>
      <c r="E45" s="22">
        <f>'Div 91 forecast'!G68</f>
        <v>8355.3799999999992</v>
      </c>
      <c r="F45" s="22">
        <f>'Div 91 forecast'!H68</f>
        <v>49892.729999999996</v>
      </c>
      <c r="G45" s="22">
        <f>'Div 91 forecast'!I68</f>
        <v>8722.89</v>
      </c>
      <c r="H45" s="22">
        <f>'Div 91 forecast'!J68</f>
        <v>26750.14</v>
      </c>
      <c r="I45" s="22">
        <f>'Div 91 forecast'!K68</f>
        <v>0</v>
      </c>
      <c r="J45" s="22">
        <f>'Div 91 forecast'!L68</f>
        <v>5508.3366090432937</v>
      </c>
      <c r="K45" s="22">
        <f>'Div 91 forecast'!M68</f>
        <v>6997.5974134167718</v>
      </c>
      <c r="L45" s="22">
        <f>'Div 91 forecast'!N68</f>
        <v>8754.1109108756227</v>
      </c>
      <c r="M45" s="22">
        <f>'Div 91 forecast'!O68</f>
        <v>9269.1176816158841</v>
      </c>
      <c r="N45" s="22">
        <f>'Div 91 forecast'!P68</f>
        <v>10084.568368219898</v>
      </c>
      <c r="O45" s="22">
        <f>'Div 91 forecast'!Q68</f>
        <v>9138.4283439340634</v>
      </c>
      <c r="P45" s="22">
        <f>'Div 91 forecast'!R68</f>
        <v>8443.9374184882345</v>
      </c>
      <c r="Q45" s="22">
        <f>'Div 91 forecast'!S68</f>
        <v>7766.4589783308047</v>
      </c>
      <c r="R45" s="22">
        <f>'Div 91 forecast'!T68</f>
        <v>10136.650317802319</v>
      </c>
      <c r="S45" s="22">
        <f>'Div 91 forecast'!U68</f>
        <v>7358.3608414512619</v>
      </c>
      <c r="T45" s="22">
        <f>'Div 91 forecast'!V68</f>
        <v>19249.590160310079</v>
      </c>
      <c r="U45" s="22">
        <f>'Div 91 forecast'!W68</f>
        <v>1336.3474279443208</v>
      </c>
      <c r="V45" s="22">
        <f>'Div 91 forecast'!X68</f>
        <v>1385.4655006602939</v>
      </c>
      <c r="W45" s="22">
        <f>'Div 91 forecast'!Y68</f>
        <v>6997.5974134167718</v>
      </c>
      <c r="X45" s="22">
        <f>'Div 91 forecast'!Z68</f>
        <v>8754.1109108756227</v>
      </c>
      <c r="Y45" s="22">
        <f>'Div 91 forecast'!AA68</f>
        <v>9269.1176816158841</v>
      </c>
      <c r="Z45" s="22">
        <f>'Div 91 forecast'!AB68</f>
        <v>10084.568368219898</v>
      </c>
      <c r="AA45" s="22">
        <f>'Div 91 forecast'!AC68</f>
        <v>9138.4283439340634</v>
      </c>
      <c r="AB45" s="22">
        <f>'Div 91 forecast'!AD68</f>
        <v>8443.9374184882345</v>
      </c>
      <c r="AC45" s="22">
        <f>'Div 91 forecast'!AE68</f>
        <v>7766.4589783308047</v>
      </c>
      <c r="AD45" s="22">
        <f>'Div 91 forecast'!AF68</f>
        <v>10136.650317802319</v>
      </c>
    </row>
    <row r="46" spans="2:30">
      <c r="C46" s="5" t="s">
        <v>758</v>
      </c>
      <c r="D46" s="22">
        <f>-D$40*D45</f>
        <v>-4321.9761052352414</v>
      </c>
      <c r="E46" s="22">
        <f t="shared" ref="E46:AD46" si="16">-E$40*E45</f>
        <v>-4188.7621512633677</v>
      </c>
      <c r="F46" s="22">
        <f t="shared" si="16"/>
        <v>-26708.188490690667</v>
      </c>
      <c r="G46" s="22">
        <f t="shared" si="16"/>
        <v>-4363.7894166276337</v>
      </c>
      <c r="H46" s="22">
        <f t="shared" si="16"/>
        <v>-13509.782257969782</v>
      </c>
      <c r="I46" s="22">
        <f t="shared" si="16"/>
        <v>0</v>
      </c>
      <c r="J46" s="22">
        <f t="shared" si="16"/>
        <v>-2825.6986493283325</v>
      </c>
      <c r="K46" s="22">
        <f t="shared" si="16"/>
        <v>-3589.6683450994578</v>
      </c>
      <c r="L46" s="22">
        <f t="shared" si="16"/>
        <v>-4490.7348865210288</v>
      </c>
      <c r="M46" s="22">
        <f t="shared" si="16"/>
        <v>-4754.9260643235157</v>
      </c>
      <c r="N46" s="22">
        <f t="shared" si="16"/>
        <v>-5173.2407148748052</v>
      </c>
      <c r="O46" s="22">
        <f t="shared" si="16"/>
        <v>-4687.884285438241</v>
      </c>
      <c r="P46" s="22">
        <f t="shared" si="16"/>
        <v>-4331.6202788448072</v>
      </c>
      <c r="Q46" s="22">
        <f t="shared" si="16"/>
        <v>-3984.0834362054088</v>
      </c>
      <c r="R46" s="22">
        <f t="shared" si="16"/>
        <v>-5199.9580172175529</v>
      </c>
      <c r="S46" s="22">
        <f t="shared" si="16"/>
        <v>-3774.7348731054826</v>
      </c>
      <c r="T46" s="22">
        <f t="shared" si="16"/>
        <v>-9874.7670624942803</v>
      </c>
      <c r="U46" s="22">
        <f t="shared" si="16"/>
        <v>-685.52729983426082</v>
      </c>
      <c r="V46" s="22">
        <f t="shared" si="16"/>
        <v>-710.72417533080784</v>
      </c>
      <c r="W46" s="22">
        <f t="shared" si="16"/>
        <v>-3589.6683450994578</v>
      </c>
      <c r="X46" s="22">
        <f t="shared" si="16"/>
        <v>-4490.7348865210288</v>
      </c>
      <c r="Y46" s="22">
        <f t="shared" si="16"/>
        <v>-4754.9260643235157</v>
      </c>
      <c r="Z46" s="22">
        <f t="shared" si="16"/>
        <v>-5173.2407148748052</v>
      </c>
      <c r="AA46" s="22">
        <f t="shared" si="16"/>
        <v>-4687.884285438241</v>
      </c>
      <c r="AB46" s="22">
        <f t="shared" si="16"/>
        <v>-4331.6202788448072</v>
      </c>
      <c r="AC46" s="22">
        <f t="shared" si="16"/>
        <v>-3984.0834362054088</v>
      </c>
      <c r="AD46" s="22">
        <f t="shared" si="16"/>
        <v>-5199.9580172175529</v>
      </c>
    </row>
    <row r="47" spans="2:30">
      <c r="C47" s="9" t="s">
        <v>763</v>
      </c>
      <c r="D47" s="105">
        <f>SUM(D45:D46)</f>
        <v>4311.9138947647598</v>
      </c>
      <c r="E47" s="105">
        <f t="shared" ref="E47:AD47" si="17">SUM(E45:E46)</f>
        <v>4166.6178487366315</v>
      </c>
      <c r="F47" s="105">
        <f t="shared" si="17"/>
        <v>23184.541509309329</v>
      </c>
      <c r="G47" s="105">
        <f t="shared" si="17"/>
        <v>4359.1005833723657</v>
      </c>
      <c r="H47" s="105">
        <f t="shared" si="17"/>
        <v>13240.357742030217</v>
      </c>
      <c r="I47" s="105">
        <f t="shared" si="17"/>
        <v>0</v>
      </c>
      <c r="J47" s="105">
        <f t="shared" si="17"/>
        <v>2682.6379597149612</v>
      </c>
      <c r="K47" s="105">
        <f t="shared" si="17"/>
        <v>3407.929068317314</v>
      </c>
      <c r="L47" s="105">
        <f t="shared" si="17"/>
        <v>4263.3760243545939</v>
      </c>
      <c r="M47" s="105">
        <f t="shared" si="17"/>
        <v>4514.1916172923684</v>
      </c>
      <c r="N47" s="105">
        <f t="shared" si="17"/>
        <v>4911.3276533450926</v>
      </c>
      <c r="O47" s="105">
        <f t="shared" si="17"/>
        <v>4450.5440584958224</v>
      </c>
      <c r="P47" s="105">
        <f t="shared" si="17"/>
        <v>4112.3171396434273</v>
      </c>
      <c r="Q47" s="105">
        <f t="shared" si="17"/>
        <v>3782.3755421253959</v>
      </c>
      <c r="R47" s="105">
        <f t="shared" si="17"/>
        <v>4936.6923005847666</v>
      </c>
      <c r="S47" s="105">
        <f t="shared" si="17"/>
        <v>3583.6259683457793</v>
      </c>
      <c r="T47" s="105">
        <f t="shared" si="17"/>
        <v>9374.823097815799</v>
      </c>
      <c r="U47" s="105">
        <f t="shared" si="17"/>
        <v>650.82012811005995</v>
      </c>
      <c r="V47" s="105">
        <f t="shared" si="17"/>
        <v>674.74132532948602</v>
      </c>
      <c r="W47" s="105">
        <f t="shared" si="17"/>
        <v>3407.929068317314</v>
      </c>
      <c r="X47" s="105">
        <f t="shared" si="17"/>
        <v>4263.3760243545939</v>
      </c>
      <c r="Y47" s="105">
        <f t="shared" si="17"/>
        <v>4514.1916172923684</v>
      </c>
      <c r="Z47" s="105">
        <f t="shared" si="17"/>
        <v>4911.3276533450926</v>
      </c>
      <c r="AA47" s="105">
        <f t="shared" si="17"/>
        <v>4450.5440584958224</v>
      </c>
      <c r="AB47" s="105">
        <f t="shared" si="17"/>
        <v>4112.3171396434273</v>
      </c>
      <c r="AC47" s="105">
        <f t="shared" si="17"/>
        <v>3782.3755421253959</v>
      </c>
      <c r="AD47" s="105">
        <f t="shared" si="17"/>
        <v>4936.6923005847666</v>
      </c>
    </row>
    <row r="48" spans="2:30">
      <c r="C48" s="54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</row>
    <row r="49" spans="2:30">
      <c r="C49" s="54" t="s">
        <v>326</v>
      </c>
      <c r="D49" s="22">
        <f>'Div 91 forecast'!F67</f>
        <v>14404.78</v>
      </c>
      <c r="E49" s="22">
        <f>'Div 91 forecast'!G67</f>
        <v>13940.170000000002</v>
      </c>
      <c r="F49" s="22">
        <f>'Div 91 forecast'!H67</f>
        <v>44180.630000000005</v>
      </c>
      <c r="G49" s="22">
        <f>'Div 91 forecast'!I67</f>
        <v>17601.120000000003</v>
      </c>
      <c r="H49" s="22">
        <f>'Div 91 forecast'!J67</f>
        <v>126688.76000000001</v>
      </c>
      <c r="I49" s="22">
        <f>'Div 91 forecast'!K67</f>
        <v>0</v>
      </c>
      <c r="J49" s="22">
        <f>'Div 91 forecast'!L67</f>
        <v>11668.137225152121</v>
      </c>
      <c r="K49" s="22">
        <f>'Div 91 forecast'!M67</f>
        <v>14822.791826496144</v>
      </c>
      <c r="L49" s="22">
        <f>'Div 91 forecast'!N67</f>
        <v>18543.559452158992</v>
      </c>
      <c r="M49" s="22">
        <f>'Div 91 forecast'!O67</f>
        <v>19634.482193339027</v>
      </c>
      <c r="N49" s="22">
        <f>'Div 91 forecast'!P67</f>
        <v>21361.825888352014</v>
      </c>
      <c r="O49" s="22">
        <f>'Div 91 forecast'!Q67</f>
        <v>19357.647055226327</v>
      </c>
      <c r="P49" s="22">
        <f>'Div 91 forecast'!R67</f>
        <v>17886.528640563531</v>
      </c>
      <c r="Q49" s="22">
        <f>'Div 91 forecast'!S67</f>
        <v>16451.447241605259</v>
      </c>
      <c r="R49" s="22">
        <f>'Div 91 forecast'!T67</f>
        <v>21472.149453851525</v>
      </c>
      <c r="S49" s="22">
        <f>'Div 91 forecast'!U67</f>
        <v>15586.985717118569</v>
      </c>
      <c r="T49" s="22">
        <f>'Div 91 forecast'!V67</f>
        <v>40775.805013384343</v>
      </c>
      <c r="U49" s="22">
        <f>'Div 91 forecast'!W67</f>
        <v>2830.7429767698254</v>
      </c>
      <c r="V49" s="22">
        <f>'Div 91 forecast'!X67</f>
        <v>2934.7882545664042</v>
      </c>
      <c r="W49" s="22">
        <f>'Div 91 forecast'!Y67</f>
        <v>14822.791826496144</v>
      </c>
      <c r="X49" s="22">
        <f>'Div 91 forecast'!Z67</f>
        <v>18543.559452158992</v>
      </c>
      <c r="Y49" s="22">
        <f>'Div 91 forecast'!AA67</f>
        <v>19634.482193339027</v>
      </c>
      <c r="Z49" s="22">
        <f>'Div 91 forecast'!AB67</f>
        <v>21361.825888352014</v>
      </c>
      <c r="AA49" s="22">
        <f>'Div 91 forecast'!AC67</f>
        <v>19357.647055226327</v>
      </c>
      <c r="AB49" s="22">
        <f>'Div 91 forecast'!AD67</f>
        <v>17886.528640563531</v>
      </c>
      <c r="AC49" s="22">
        <f>'Div 91 forecast'!AE67</f>
        <v>16451.447241605259</v>
      </c>
      <c r="AD49" s="22">
        <f>'Div 91 forecast'!AF67</f>
        <v>21472.149453851525</v>
      </c>
    </row>
    <row r="50" spans="2:30">
      <c r="C50" s="54" t="s">
        <v>318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</row>
    <row r="51" spans="2:30">
      <c r="C51" s="54" t="s">
        <v>760</v>
      </c>
      <c r="D51" s="22">
        <f>-D$40*SUM(D49:D50)</f>
        <v>-7210.7838947647588</v>
      </c>
      <c r="E51" s="22">
        <f>-E$40*SUM(E49:E50)</f>
        <v>-6988.557848736632</v>
      </c>
      <c r="F51" s="22">
        <f t="shared" ref="F51:AD51" si="18">-F$40*SUM(F49:F50)</f>
        <v>-23650.431509309332</v>
      </c>
      <c r="G51" s="22">
        <f t="shared" si="18"/>
        <v>-8805.2905833723671</v>
      </c>
      <c r="H51" s="22">
        <f t="shared" si="18"/>
        <v>-63982.377742030207</v>
      </c>
      <c r="I51" s="22">
        <f t="shared" si="18"/>
        <v>0</v>
      </c>
      <c r="J51" s="22">
        <f t="shared" si="18"/>
        <v>-5985.5891056404471</v>
      </c>
      <c r="K51" s="22">
        <f t="shared" si="18"/>
        <v>-7603.8822272845582</v>
      </c>
      <c r="L51" s="22">
        <f t="shared" si="18"/>
        <v>-9512.5833108456391</v>
      </c>
      <c r="M51" s="22">
        <f t="shared" si="18"/>
        <v>-10072.211223056578</v>
      </c>
      <c r="N51" s="22">
        <f t="shared" si="18"/>
        <v>-10958.314069042919</v>
      </c>
      <c r="O51" s="22">
        <f t="shared" si="18"/>
        <v>-9930.1987188520561</v>
      </c>
      <c r="P51" s="22">
        <f t="shared" si="18"/>
        <v>-9175.5358119973698</v>
      </c>
      <c r="Q51" s="22">
        <f t="shared" si="18"/>
        <v>-8439.3593836986456</v>
      </c>
      <c r="R51" s="22">
        <f t="shared" si="18"/>
        <v>-11014.908495300249</v>
      </c>
      <c r="S51" s="22">
        <f t="shared" si="18"/>
        <v>-7995.9028676012003</v>
      </c>
      <c r="T51" s="22">
        <f t="shared" si="18"/>
        <v>-20917.410341705207</v>
      </c>
      <c r="U51" s="22">
        <f t="shared" si="18"/>
        <v>-1452.1310467704732</v>
      </c>
      <c r="V51" s="22">
        <f t="shared" si="18"/>
        <v>-1505.5048003744394</v>
      </c>
      <c r="W51" s="22">
        <f t="shared" si="18"/>
        <v>-7603.8822272845582</v>
      </c>
      <c r="X51" s="22">
        <f t="shared" si="18"/>
        <v>-9512.5833108456391</v>
      </c>
      <c r="Y51" s="22">
        <f t="shared" si="18"/>
        <v>-10072.211223056578</v>
      </c>
      <c r="Z51" s="22">
        <f t="shared" si="18"/>
        <v>-10958.314069042919</v>
      </c>
      <c r="AA51" s="22">
        <f t="shared" si="18"/>
        <v>-9930.1987188520561</v>
      </c>
      <c r="AB51" s="22">
        <f t="shared" si="18"/>
        <v>-9175.5358119973698</v>
      </c>
      <c r="AC51" s="22">
        <f t="shared" si="18"/>
        <v>-8439.3593836986456</v>
      </c>
      <c r="AD51" s="22">
        <f t="shared" si="18"/>
        <v>-11014.908495300249</v>
      </c>
    </row>
    <row r="52" spans="2:30">
      <c r="C52" s="9" t="s">
        <v>764</v>
      </c>
      <c r="D52" s="105">
        <f>SUM(D49:D51)</f>
        <v>7193.9961052352419</v>
      </c>
      <c r="E52" s="105">
        <f>SUM(E49:E51)</f>
        <v>6951.6121512633699</v>
      </c>
      <c r="F52" s="105">
        <f t="shared" ref="F52:AD52" si="19">SUM(F49:F51)</f>
        <v>20530.198490690673</v>
      </c>
      <c r="G52" s="105">
        <f t="shared" si="19"/>
        <v>8795.8294166276355</v>
      </c>
      <c r="H52" s="105">
        <f t="shared" si="19"/>
        <v>62706.382257969803</v>
      </c>
      <c r="I52" s="105">
        <f t="shared" si="19"/>
        <v>0</v>
      </c>
      <c r="J52" s="105">
        <f t="shared" si="19"/>
        <v>5682.5481195116736</v>
      </c>
      <c r="K52" s="105">
        <f t="shared" si="19"/>
        <v>7218.9095992115863</v>
      </c>
      <c r="L52" s="105">
        <f t="shared" si="19"/>
        <v>9030.9761413133529</v>
      </c>
      <c r="M52" s="105">
        <f t="shared" si="19"/>
        <v>9562.2709702824486</v>
      </c>
      <c r="N52" s="105">
        <f t="shared" si="19"/>
        <v>10403.511819309095</v>
      </c>
      <c r="O52" s="105">
        <f t="shared" si="19"/>
        <v>9427.4483363742711</v>
      </c>
      <c r="P52" s="105">
        <f t="shared" si="19"/>
        <v>8710.9928285661608</v>
      </c>
      <c r="Q52" s="105">
        <f t="shared" si="19"/>
        <v>8012.0878579066139</v>
      </c>
      <c r="R52" s="105">
        <f t="shared" si="19"/>
        <v>10457.240958551276</v>
      </c>
      <c r="S52" s="105">
        <f t="shared" si="19"/>
        <v>7591.0828495173682</v>
      </c>
      <c r="T52" s="105">
        <f t="shared" si="19"/>
        <v>19858.394671679136</v>
      </c>
      <c r="U52" s="105">
        <f t="shared" si="19"/>
        <v>1378.6119299993522</v>
      </c>
      <c r="V52" s="105">
        <f t="shared" si="19"/>
        <v>1429.2834541919649</v>
      </c>
      <c r="W52" s="105">
        <f t="shared" si="19"/>
        <v>7218.9095992115863</v>
      </c>
      <c r="X52" s="105">
        <f t="shared" si="19"/>
        <v>9030.9761413133529</v>
      </c>
      <c r="Y52" s="105">
        <f t="shared" si="19"/>
        <v>9562.2709702824486</v>
      </c>
      <c r="Z52" s="105">
        <f t="shared" si="19"/>
        <v>10403.511819309095</v>
      </c>
      <c r="AA52" s="105">
        <f t="shared" si="19"/>
        <v>9427.4483363742711</v>
      </c>
      <c r="AB52" s="105">
        <f t="shared" si="19"/>
        <v>8710.9928285661608</v>
      </c>
      <c r="AC52" s="105">
        <f t="shared" si="19"/>
        <v>8012.0878579066139</v>
      </c>
      <c r="AD52" s="105">
        <f t="shared" si="19"/>
        <v>10457.240958551276</v>
      </c>
    </row>
    <row r="53" spans="2:30">
      <c r="C53" s="54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</row>
    <row r="54" spans="2:30">
      <c r="C54" s="9" t="s">
        <v>737</v>
      </c>
      <c r="D54" s="105">
        <f>D47+D52</f>
        <v>11505.910000000002</v>
      </c>
      <c r="E54" s="105">
        <f t="shared" ref="E54:AD54" si="20">E47+E52</f>
        <v>11118.230000000001</v>
      </c>
      <c r="F54" s="105">
        <f t="shared" si="20"/>
        <v>43714.740000000005</v>
      </c>
      <c r="G54" s="105">
        <f t="shared" si="20"/>
        <v>13154.93</v>
      </c>
      <c r="H54" s="105">
        <f t="shared" si="20"/>
        <v>75946.74000000002</v>
      </c>
      <c r="I54" s="105">
        <f t="shared" si="20"/>
        <v>0</v>
      </c>
      <c r="J54" s="105">
        <f t="shared" si="20"/>
        <v>8365.1860792266343</v>
      </c>
      <c r="K54" s="105">
        <f t="shared" si="20"/>
        <v>10626.8386675289</v>
      </c>
      <c r="L54" s="105">
        <f t="shared" si="20"/>
        <v>13294.352165667948</v>
      </c>
      <c r="M54" s="105">
        <f t="shared" si="20"/>
        <v>14076.462587574817</v>
      </c>
      <c r="N54" s="105">
        <f t="shared" si="20"/>
        <v>15314.839472654188</v>
      </c>
      <c r="O54" s="105">
        <f t="shared" si="20"/>
        <v>13877.992394870093</v>
      </c>
      <c r="P54" s="105">
        <f t="shared" si="20"/>
        <v>12823.309968209589</v>
      </c>
      <c r="Q54" s="105">
        <f t="shared" si="20"/>
        <v>11794.463400032009</v>
      </c>
      <c r="R54" s="105">
        <f t="shared" si="20"/>
        <v>15393.933259136043</v>
      </c>
      <c r="S54" s="105">
        <f t="shared" si="20"/>
        <v>11174.708817863147</v>
      </c>
      <c r="T54" s="105">
        <f t="shared" si="20"/>
        <v>29233.217769494935</v>
      </c>
      <c r="U54" s="105">
        <f t="shared" si="20"/>
        <v>2029.4320581094121</v>
      </c>
      <c r="V54" s="105">
        <f t="shared" si="20"/>
        <v>2104.0247795214509</v>
      </c>
      <c r="W54" s="105">
        <f t="shared" si="20"/>
        <v>10626.8386675289</v>
      </c>
      <c r="X54" s="105">
        <f t="shared" si="20"/>
        <v>13294.352165667948</v>
      </c>
      <c r="Y54" s="105">
        <f t="shared" si="20"/>
        <v>14076.462587574817</v>
      </c>
      <c r="Z54" s="105">
        <f t="shared" si="20"/>
        <v>15314.839472654188</v>
      </c>
      <c r="AA54" s="105">
        <f t="shared" si="20"/>
        <v>13877.992394870093</v>
      </c>
      <c r="AB54" s="105">
        <f t="shared" si="20"/>
        <v>12823.309968209589</v>
      </c>
      <c r="AC54" s="105">
        <f t="shared" si="20"/>
        <v>11794.463400032009</v>
      </c>
      <c r="AD54" s="105">
        <f t="shared" si="20"/>
        <v>15393.933259136043</v>
      </c>
    </row>
    <row r="55" spans="2:30">
      <c r="C55" s="48"/>
    </row>
    <row r="56" spans="2:30">
      <c r="C56" s="54" t="s">
        <v>323</v>
      </c>
      <c r="D56" s="22">
        <f>'Div 91 forecast'!F64</f>
        <v>-11532.76</v>
      </c>
      <c r="E56" s="22">
        <f>'Div 91 forecast'!G64</f>
        <v>-11177.320000000002</v>
      </c>
      <c r="F56" s="22">
        <f>'Div 91 forecast'!H64</f>
        <v>-50358.619999999995</v>
      </c>
      <c r="G56" s="22">
        <f>'Div 91 forecast'!I64</f>
        <v>-13169.080000000002</v>
      </c>
      <c r="H56" s="22">
        <f>'Div 91 forecast'!J64</f>
        <v>-77492.159999999989</v>
      </c>
      <c r="I56" s="22">
        <f>'Div 91 forecast'!K64</f>
        <v>0</v>
      </c>
      <c r="J56" s="22">
        <f>'Div 91 forecast'!L64</f>
        <v>-8811.2877549687801</v>
      </c>
      <c r="K56" s="22">
        <f>'Div 91 forecast'!M64</f>
        <v>-11193.550572384018</v>
      </c>
      <c r="L56" s="22">
        <f>'Div 91 forecast'!N64</f>
        <v>-14003.318197366667</v>
      </c>
      <c r="M56" s="22">
        <f>'Div 91 forecast'!O64</f>
        <v>-14827.137287380094</v>
      </c>
      <c r="N56" s="22">
        <f>'Div 91 forecast'!P64</f>
        <v>-16131.554783917723</v>
      </c>
      <c r="O56" s="22">
        <f>'Div 91 forecast'!Q64</f>
        <v>-14618.083004290298</v>
      </c>
      <c r="P56" s="22">
        <f>'Div 91 forecast'!R64</f>
        <v>-13507.156090842178</v>
      </c>
      <c r="Q56" s="22">
        <f>'Div 91 forecast'!S64</f>
        <v>-12423.442819904054</v>
      </c>
      <c r="R56" s="22">
        <f>'Div 91 forecast'!T64</f>
        <v>-16214.866512517803</v>
      </c>
      <c r="S56" s="22">
        <f>'Div 91 forecast'!U64</f>
        <v>-11770.637740706683</v>
      </c>
      <c r="T56" s="22">
        <f>'Div 91 forecast'!V64</f>
        <v>-30792.177404199483</v>
      </c>
      <c r="U56" s="22">
        <f>'Div 91 forecast'!W64</f>
        <v>-2137.6583466047341</v>
      </c>
      <c r="V56" s="22">
        <f>'Div 91 forecast'!X64</f>
        <v>-2216.2289757052476</v>
      </c>
      <c r="W56" s="22">
        <f>'Div 91 forecast'!Y64</f>
        <v>-11193.550572384018</v>
      </c>
      <c r="X56" s="22">
        <f>'Div 91 forecast'!Z64</f>
        <v>-14003.318197366667</v>
      </c>
      <c r="Y56" s="22">
        <f>'Div 91 forecast'!AA64</f>
        <v>-14827.137287380094</v>
      </c>
      <c r="Z56" s="22">
        <f>'Div 91 forecast'!AB64</f>
        <v>-16131.554783917723</v>
      </c>
      <c r="AA56" s="22">
        <f>'Div 91 forecast'!AC64</f>
        <v>-14618.083004290298</v>
      </c>
      <c r="AB56" s="22">
        <f>'Div 91 forecast'!AD64</f>
        <v>-13507.156090842178</v>
      </c>
      <c r="AC56" s="22">
        <f>'Div 91 forecast'!AE64</f>
        <v>-12423.442819904054</v>
      </c>
      <c r="AD56" s="22">
        <f>'Div 91 forecast'!AF64</f>
        <v>-16214.866512517803</v>
      </c>
    </row>
    <row r="57" spans="2:30">
      <c r="C57" s="54" t="s">
        <v>606</v>
      </c>
      <c r="D57" s="22">
        <f t="shared" ref="D57:AD57" si="21">D56-D46-D51</f>
        <v>0</v>
      </c>
      <c r="E57" s="22">
        <f t="shared" si="21"/>
        <v>0</v>
      </c>
      <c r="F57" s="22">
        <f t="shared" si="21"/>
        <v>0</v>
      </c>
      <c r="G57" s="22">
        <f t="shared" si="21"/>
        <v>0</v>
      </c>
      <c r="H57" s="22">
        <f t="shared" si="21"/>
        <v>0</v>
      </c>
      <c r="I57" s="22">
        <f t="shared" si="21"/>
        <v>0</v>
      </c>
      <c r="J57" s="22">
        <f t="shared" si="21"/>
        <v>0</v>
      </c>
      <c r="K57" s="22">
        <f t="shared" si="21"/>
        <v>0</v>
      </c>
      <c r="L57" s="22">
        <f t="shared" si="21"/>
        <v>0</v>
      </c>
      <c r="M57" s="22">
        <f t="shared" si="21"/>
        <v>0</v>
      </c>
      <c r="N57" s="22">
        <f t="shared" si="21"/>
        <v>0</v>
      </c>
      <c r="O57" s="22">
        <f t="shared" si="21"/>
        <v>0</v>
      </c>
      <c r="P57" s="22">
        <f t="shared" si="21"/>
        <v>0</v>
      </c>
      <c r="Q57" s="22">
        <f t="shared" si="21"/>
        <v>0</v>
      </c>
      <c r="R57" s="22">
        <f t="shared" si="21"/>
        <v>0</v>
      </c>
      <c r="S57" s="22">
        <f t="shared" si="21"/>
        <v>0</v>
      </c>
      <c r="T57" s="22">
        <f t="shared" si="21"/>
        <v>0</v>
      </c>
      <c r="U57" s="22">
        <f t="shared" si="21"/>
        <v>0</v>
      </c>
      <c r="V57" s="22">
        <f t="shared" si="21"/>
        <v>0</v>
      </c>
      <c r="W57" s="22">
        <f t="shared" si="21"/>
        <v>0</v>
      </c>
      <c r="X57" s="22">
        <f t="shared" si="21"/>
        <v>0</v>
      </c>
      <c r="Y57" s="22">
        <f t="shared" si="21"/>
        <v>0</v>
      </c>
      <c r="Z57" s="22">
        <f t="shared" si="21"/>
        <v>0</v>
      </c>
      <c r="AA57" s="22">
        <f t="shared" si="21"/>
        <v>0</v>
      </c>
      <c r="AB57" s="22">
        <f t="shared" si="21"/>
        <v>0</v>
      </c>
      <c r="AC57" s="22">
        <f t="shared" si="21"/>
        <v>0</v>
      </c>
      <c r="AD57" s="22">
        <f t="shared" si="21"/>
        <v>0</v>
      </c>
    </row>
    <row r="58" spans="2:30">
      <c r="C58" s="54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</row>
    <row r="59" spans="2:30">
      <c r="C59" s="107" t="s">
        <v>765</v>
      </c>
      <c r="D59" s="109">
        <f>'Div 9 forecast'!F433</f>
        <v>0</v>
      </c>
      <c r="E59" s="109">
        <f>'Div 9 forecast'!G433</f>
        <v>0</v>
      </c>
      <c r="F59" s="109">
        <f>'Div 9 forecast'!H433</f>
        <v>0</v>
      </c>
      <c r="G59" s="109">
        <f>'Div 9 forecast'!I433</f>
        <v>0</v>
      </c>
      <c r="H59" s="109">
        <f>'Div 9 forecast'!J433</f>
        <v>0</v>
      </c>
      <c r="I59" s="109">
        <f>'Div 9 forecast'!K433</f>
        <v>0</v>
      </c>
      <c r="J59" s="109">
        <f>'Div 9 forecast'!L433</f>
        <v>0</v>
      </c>
      <c r="K59" s="109">
        <f>'Div 9 forecast'!M433</f>
        <v>0</v>
      </c>
      <c r="L59" s="109">
        <f>'Div 9 forecast'!N433</f>
        <v>0</v>
      </c>
      <c r="M59" s="109">
        <f>'Div 9 forecast'!O433</f>
        <v>0</v>
      </c>
      <c r="N59" s="109">
        <f>'Div 9 forecast'!P433</f>
        <v>0</v>
      </c>
      <c r="O59" s="109">
        <f>'Div 9 forecast'!Q433</f>
        <v>0</v>
      </c>
      <c r="P59" s="109">
        <f>'Div 9 forecast'!R433</f>
        <v>0</v>
      </c>
      <c r="Q59" s="109">
        <f>'Div 9 forecast'!S433</f>
        <v>0</v>
      </c>
      <c r="R59" s="109">
        <f>'Div 9 forecast'!T433</f>
        <v>0</v>
      </c>
      <c r="S59" s="109">
        <f>'Div 9 forecast'!U433</f>
        <v>0</v>
      </c>
      <c r="T59" s="109">
        <f>'Div 9 forecast'!V433</f>
        <v>0</v>
      </c>
      <c r="U59" s="109">
        <f>'Div 9 forecast'!W433</f>
        <v>0</v>
      </c>
      <c r="V59" s="109">
        <f>'Div 9 forecast'!X433</f>
        <v>0</v>
      </c>
      <c r="W59" s="109">
        <f>'Div 9 forecast'!Y433</f>
        <v>0</v>
      </c>
      <c r="X59" s="109">
        <f>'Div 9 forecast'!Z433</f>
        <v>0</v>
      </c>
      <c r="Y59" s="109">
        <f>'Div 9 forecast'!AA433</f>
        <v>0</v>
      </c>
      <c r="Z59" s="109">
        <f>'Div 9 forecast'!AB433</f>
        <v>0</v>
      </c>
      <c r="AA59" s="109">
        <f>'Div 9 forecast'!AC433</f>
        <v>0</v>
      </c>
      <c r="AB59" s="109">
        <f>'Div 9 forecast'!AD433</f>
        <v>0</v>
      </c>
      <c r="AC59" s="109">
        <f>'Div 9 forecast'!AE433</f>
        <v>0</v>
      </c>
      <c r="AD59" s="109">
        <f>'Div 9 forecast'!AF433</f>
        <v>0</v>
      </c>
    </row>
    <row r="60" spans="2:30">
      <c r="B60" s="82">
        <v>9</v>
      </c>
      <c r="C60" s="9" t="s">
        <v>736</v>
      </c>
      <c r="D60" s="105">
        <v>0</v>
      </c>
      <c r="E60" s="105">
        <v>0</v>
      </c>
      <c r="F60" s="105">
        <v>0</v>
      </c>
      <c r="G60" s="105">
        <v>0</v>
      </c>
      <c r="H60" s="105">
        <v>0</v>
      </c>
      <c r="I60" s="105">
        <v>0</v>
      </c>
      <c r="J60" s="105">
        <v>0</v>
      </c>
      <c r="K60" s="105">
        <v>0</v>
      </c>
      <c r="L60" s="105">
        <v>0</v>
      </c>
      <c r="M60" s="105">
        <v>0</v>
      </c>
      <c r="N60" s="105">
        <v>0</v>
      </c>
      <c r="O60" s="105">
        <v>0</v>
      </c>
      <c r="P60" s="105">
        <v>0</v>
      </c>
      <c r="Q60" s="105">
        <v>0</v>
      </c>
      <c r="R60" s="105">
        <v>0</v>
      </c>
      <c r="S60" s="105">
        <v>0</v>
      </c>
      <c r="T60" s="105">
        <v>0</v>
      </c>
      <c r="U60" s="105">
        <v>0</v>
      </c>
      <c r="V60" s="105">
        <v>0</v>
      </c>
      <c r="W60" s="105">
        <v>0</v>
      </c>
      <c r="X60" s="105">
        <v>0</v>
      </c>
      <c r="Y60" s="105">
        <v>0</v>
      </c>
      <c r="Z60" s="105">
        <v>0</v>
      </c>
      <c r="AA60" s="105">
        <v>0</v>
      </c>
      <c r="AB60" s="105">
        <v>0</v>
      </c>
      <c r="AC60" s="105">
        <v>0</v>
      </c>
      <c r="AD60" s="105">
        <v>0</v>
      </c>
    </row>
    <row r="61" spans="2:30">
      <c r="B61" s="82"/>
      <c r="C61" s="48"/>
    </row>
    <row r="62" spans="2:30">
      <c r="C62" s="54" t="s">
        <v>327</v>
      </c>
      <c r="D62" s="22">
        <f>'Div 9 forecast'!F111</f>
        <v>899.89</v>
      </c>
      <c r="E62" s="22">
        <f>'Div 9 forecast'!G111</f>
        <v>870.86</v>
      </c>
      <c r="F62" s="22">
        <f>'Div 9 forecast'!H111</f>
        <v>1073.92</v>
      </c>
      <c r="G62" s="22">
        <f>'Div 9 forecast'!I111</f>
        <v>884.13</v>
      </c>
      <c r="H62" s="22">
        <f>'Div 9 forecast'!J111</f>
        <v>2711.32</v>
      </c>
      <c r="I62" s="22">
        <f>'Div 9 forecast'!K111</f>
        <v>0</v>
      </c>
      <c r="J62" s="22">
        <f>'Div 9 forecast'!L111</f>
        <v>319.43232417609721</v>
      </c>
      <c r="K62" s="22">
        <f>'Div 9 forecast'!M111</f>
        <v>1025.7925684575198</v>
      </c>
      <c r="L62" s="22">
        <f>'Div 9 forecast'!N111</f>
        <v>1129.0645846944706</v>
      </c>
      <c r="M62" s="22">
        <f>'Div 9 forecast'!O111</f>
        <v>1245.6346745596813</v>
      </c>
      <c r="N62" s="22">
        <f>'Div 9 forecast'!P111</f>
        <v>937.80889612773944</v>
      </c>
      <c r="O62" s="22">
        <f>'Div 9 forecast'!Q111</f>
        <v>608.46155409159178</v>
      </c>
      <c r="P62" s="22">
        <f>'Div 9 forecast'!R111</f>
        <v>494.13606924681579</v>
      </c>
      <c r="Q62" s="22">
        <f>'Div 9 forecast'!S111</f>
        <v>493.42958385369332</v>
      </c>
      <c r="R62" s="22">
        <f>'Div 9 forecast'!T111</f>
        <v>504.73335014365313</v>
      </c>
      <c r="S62" s="22">
        <f>'Div 9 forecast'!U111</f>
        <v>502.89648812153467</v>
      </c>
      <c r="T62" s="22">
        <f>'Div 9 forecast'!V111</f>
        <v>441.95707664048331</v>
      </c>
      <c r="U62" s="22">
        <f>'Div 9 forecast'!W111</f>
        <v>475.82800491647015</v>
      </c>
      <c r="V62" s="22">
        <f>'Div 9 forecast'!X111</f>
        <v>451.94879862892998</v>
      </c>
      <c r="W62" s="22">
        <f>'Div 9 forecast'!Y111</f>
        <v>1025.7925684575198</v>
      </c>
      <c r="X62" s="22">
        <f>'Div 9 forecast'!Z111</f>
        <v>1129.0645846944706</v>
      </c>
      <c r="Y62" s="22">
        <f>'Div 9 forecast'!AA111</f>
        <v>1245.6346745596813</v>
      </c>
      <c r="Z62" s="22">
        <f>'Div 9 forecast'!AB111</f>
        <v>937.80889612773944</v>
      </c>
      <c r="AA62" s="22">
        <f>'Div 9 forecast'!AC111</f>
        <v>608.46155409159178</v>
      </c>
      <c r="AB62" s="22">
        <f>'Div 9 forecast'!AD111</f>
        <v>494.13606924681579</v>
      </c>
      <c r="AC62" s="22">
        <f>'Div 9 forecast'!AE111</f>
        <v>493.42958385369332</v>
      </c>
      <c r="AD62" s="22">
        <f>'Div 9 forecast'!AF111</f>
        <v>504.73335014365313</v>
      </c>
    </row>
    <row r="63" spans="2:30">
      <c r="C63" s="5" t="s">
        <v>758</v>
      </c>
      <c r="D63" s="22">
        <f>-D$59*D62</f>
        <v>0</v>
      </c>
      <c r="E63" s="22">
        <f t="shared" ref="E63:AD63" si="22">-E$59*E62</f>
        <v>0</v>
      </c>
      <c r="F63" s="22">
        <f t="shared" si="22"/>
        <v>0</v>
      </c>
      <c r="G63" s="22">
        <f t="shared" si="22"/>
        <v>0</v>
      </c>
      <c r="H63" s="22">
        <f t="shared" si="22"/>
        <v>0</v>
      </c>
      <c r="I63" s="22">
        <f t="shared" si="22"/>
        <v>0</v>
      </c>
      <c r="J63" s="22">
        <f t="shared" si="22"/>
        <v>0</v>
      </c>
      <c r="K63" s="22">
        <f t="shared" si="22"/>
        <v>0</v>
      </c>
      <c r="L63" s="22">
        <f t="shared" si="22"/>
        <v>0</v>
      </c>
      <c r="M63" s="22">
        <f t="shared" si="22"/>
        <v>0</v>
      </c>
      <c r="N63" s="22">
        <f t="shared" si="22"/>
        <v>0</v>
      </c>
      <c r="O63" s="22">
        <f t="shared" si="22"/>
        <v>0</v>
      </c>
      <c r="P63" s="22">
        <f t="shared" si="22"/>
        <v>0</v>
      </c>
      <c r="Q63" s="22">
        <f t="shared" si="22"/>
        <v>0</v>
      </c>
      <c r="R63" s="22">
        <f t="shared" si="22"/>
        <v>0</v>
      </c>
      <c r="S63" s="22">
        <f t="shared" si="22"/>
        <v>0</v>
      </c>
      <c r="T63" s="22">
        <f t="shared" si="22"/>
        <v>0</v>
      </c>
      <c r="U63" s="22">
        <f t="shared" si="22"/>
        <v>0</v>
      </c>
      <c r="V63" s="22">
        <f t="shared" si="22"/>
        <v>0</v>
      </c>
      <c r="W63" s="22">
        <f t="shared" si="22"/>
        <v>0</v>
      </c>
      <c r="X63" s="22">
        <f t="shared" si="22"/>
        <v>0</v>
      </c>
      <c r="Y63" s="22">
        <f t="shared" si="22"/>
        <v>0</v>
      </c>
      <c r="Z63" s="22">
        <f t="shared" si="22"/>
        <v>0</v>
      </c>
      <c r="AA63" s="22">
        <f t="shared" si="22"/>
        <v>0</v>
      </c>
      <c r="AB63" s="22">
        <f t="shared" si="22"/>
        <v>0</v>
      </c>
      <c r="AC63" s="22">
        <f t="shared" si="22"/>
        <v>0</v>
      </c>
      <c r="AD63" s="22">
        <f t="shared" si="22"/>
        <v>0</v>
      </c>
    </row>
    <row r="64" spans="2:30">
      <c r="C64" s="9" t="s">
        <v>763</v>
      </c>
      <c r="D64" s="105">
        <f>SUM(D62:D63)</f>
        <v>899.89</v>
      </c>
      <c r="E64" s="105">
        <f t="shared" ref="E64:AD64" si="23">SUM(E62:E63)</f>
        <v>870.86</v>
      </c>
      <c r="F64" s="105">
        <f t="shared" si="23"/>
        <v>1073.92</v>
      </c>
      <c r="G64" s="105">
        <f t="shared" si="23"/>
        <v>884.13</v>
      </c>
      <c r="H64" s="105">
        <f t="shared" si="23"/>
        <v>2711.32</v>
      </c>
      <c r="I64" s="105">
        <f t="shared" si="23"/>
        <v>0</v>
      </c>
      <c r="J64" s="105">
        <f t="shared" si="23"/>
        <v>319.43232417609721</v>
      </c>
      <c r="K64" s="105">
        <f t="shared" si="23"/>
        <v>1025.7925684575198</v>
      </c>
      <c r="L64" s="105">
        <f t="shared" si="23"/>
        <v>1129.0645846944706</v>
      </c>
      <c r="M64" s="105">
        <f t="shared" si="23"/>
        <v>1245.6346745596813</v>
      </c>
      <c r="N64" s="105">
        <f t="shared" si="23"/>
        <v>937.80889612773944</v>
      </c>
      <c r="O64" s="105">
        <f t="shared" si="23"/>
        <v>608.46155409159178</v>
      </c>
      <c r="P64" s="105">
        <f t="shared" si="23"/>
        <v>494.13606924681579</v>
      </c>
      <c r="Q64" s="105">
        <f t="shared" si="23"/>
        <v>493.42958385369332</v>
      </c>
      <c r="R64" s="105">
        <f t="shared" si="23"/>
        <v>504.73335014365313</v>
      </c>
      <c r="S64" s="105">
        <f t="shared" si="23"/>
        <v>502.89648812153467</v>
      </c>
      <c r="T64" s="105">
        <f t="shared" si="23"/>
        <v>441.95707664048331</v>
      </c>
      <c r="U64" s="105">
        <f t="shared" si="23"/>
        <v>475.82800491647015</v>
      </c>
      <c r="V64" s="105">
        <f t="shared" si="23"/>
        <v>451.94879862892998</v>
      </c>
      <c r="W64" s="105">
        <f t="shared" si="23"/>
        <v>1025.7925684575198</v>
      </c>
      <c r="X64" s="105">
        <f t="shared" si="23"/>
        <v>1129.0645846944706</v>
      </c>
      <c r="Y64" s="105">
        <f t="shared" si="23"/>
        <v>1245.6346745596813</v>
      </c>
      <c r="Z64" s="105">
        <f t="shared" si="23"/>
        <v>937.80889612773944</v>
      </c>
      <c r="AA64" s="105">
        <f t="shared" si="23"/>
        <v>608.46155409159178</v>
      </c>
      <c r="AB64" s="105">
        <f t="shared" si="23"/>
        <v>494.13606924681579</v>
      </c>
      <c r="AC64" s="105">
        <f t="shared" si="23"/>
        <v>493.42958385369332</v>
      </c>
      <c r="AD64" s="105">
        <f t="shared" si="23"/>
        <v>504.73335014365313</v>
      </c>
    </row>
    <row r="65" spans="2:30">
      <c r="C65" s="54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</row>
    <row r="66" spans="2:30">
      <c r="C66" s="54" t="s">
        <v>326</v>
      </c>
      <c r="D66" s="22">
        <f>'Div 9 forecast'!F110</f>
        <v>1038.0899999999999</v>
      </c>
      <c r="E66" s="22">
        <f>'Div 9 forecast'!G110</f>
        <v>1004.61</v>
      </c>
      <c r="F66" s="22">
        <f>'Div 9 forecast'!H110</f>
        <v>3189.86</v>
      </c>
      <c r="G66" s="22">
        <f>'Div 9 forecast'!I110</f>
        <v>1269.17</v>
      </c>
      <c r="H66" s="22">
        <f>'Div 9 forecast'!J110</f>
        <v>9133.4699999999993</v>
      </c>
      <c r="I66" s="22">
        <f>'Div 9 forecast'!K110</f>
        <v>0</v>
      </c>
      <c r="J66" s="22">
        <f>'Div 9 forecast'!L110</f>
        <v>775.51167912369863</v>
      </c>
      <c r="K66" s="22">
        <f>'Div 9 forecast'!M110</f>
        <v>2490.399552546693</v>
      </c>
      <c r="L66" s="22">
        <f>'Div 9 forecast'!N110</f>
        <v>2741.1213757841442</v>
      </c>
      <c r="M66" s="22">
        <f>'Div 9 forecast'!O110</f>
        <v>3024.1280075022714</v>
      </c>
      <c r="N66" s="22">
        <f>'Div 9 forecast'!P110</f>
        <v>2276.7944778570009</v>
      </c>
      <c r="O66" s="22">
        <f>'Div 9 forecast'!Q110</f>
        <v>1477.2113082571216</v>
      </c>
      <c r="P66" s="22">
        <f>'Div 9 forecast'!R110</f>
        <v>1199.6540856207357</v>
      </c>
      <c r="Q66" s="22">
        <f>'Div 9 forecast'!S110</f>
        <v>1197.9388939133532</v>
      </c>
      <c r="R66" s="22">
        <f>'Div 9 forecast'!T110</f>
        <v>1225.3819612314746</v>
      </c>
      <c r="S66" s="22">
        <f>'Div 9 forecast'!U110</f>
        <v>1220.9224627922799</v>
      </c>
      <c r="T66" s="22">
        <f>'Div 9 forecast'!V110</f>
        <v>1072.9749266611932</v>
      </c>
      <c r="U66" s="22">
        <f>'Div 9 forecast'!W110</f>
        <v>1155.2061176608499</v>
      </c>
      <c r="V66" s="22">
        <f>'Div 9 forecast'!X110</f>
        <v>1097.2326379513183</v>
      </c>
      <c r="W66" s="22">
        <f>'Div 9 forecast'!Y110</f>
        <v>2490.399552546693</v>
      </c>
      <c r="X66" s="22">
        <f>'Div 9 forecast'!Z110</f>
        <v>2741.1213757841442</v>
      </c>
      <c r="Y66" s="22">
        <f>'Div 9 forecast'!AA110</f>
        <v>3024.1280075022714</v>
      </c>
      <c r="Z66" s="22">
        <f>'Div 9 forecast'!AB110</f>
        <v>2276.7944778570009</v>
      </c>
      <c r="AA66" s="22">
        <f>'Div 9 forecast'!AC110</f>
        <v>1477.2113082571216</v>
      </c>
      <c r="AB66" s="22">
        <f>'Div 9 forecast'!AD110</f>
        <v>1199.6540856207357</v>
      </c>
      <c r="AC66" s="22">
        <f>'Div 9 forecast'!AE110</f>
        <v>1197.9388939133532</v>
      </c>
      <c r="AD66" s="22">
        <f>'Div 9 forecast'!AF110</f>
        <v>1225.3819612314746</v>
      </c>
    </row>
    <row r="67" spans="2:30">
      <c r="C67" s="54" t="s">
        <v>318</v>
      </c>
      <c r="D67" s="22">
        <f>'Div 9 forecast'!F112</f>
        <v>143.61000000000001</v>
      </c>
      <c r="E67" s="22">
        <f>'Div 9 forecast'!G112</f>
        <v>138.97</v>
      </c>
      <c r="F67" s="22">
        <f>'Div 9 forecast'!H112</f>
        <v>143.61000000000001</v>
      </c>
      <c r="G67" s="22">
        <f>'Div 9 forecast'!I112</f>
        <v>138.97999999999999</v>
      </c>
      <c r="H67" s="22">
        <f>'Div 9 forecast'!J112</f>
        <v>425.25</v>
      </c>
      <c r="I67" s="22">
        <f>'Div 9 forecast'!K112</f>
        <v>0</v>
      </c>
      <c r="J67" s="22">
        <f>'Div 9 forecast'!L112</f>
        <v>49.125196814731737</v>
      </c>
      <c r="K67" s="22">
        <f>'Div 9 forecast'!M112</f>
        <v>157.75567468489663</v>
      </c>
      <c r="L67" s="22">
        <f>'Div 9 forecast'!N112</f>
        <v>173.63778096884801</v>
      </c>
      <c r="M67" s="22">
        <f>'Div 9 forecast'!O112</f>
        <v>191.56498549365531</v>
      </c>
      <c r="N67" s="22">
        <f>'Div 9 forecast'!P112</f>
        <v>144.22474843680484</v>
      </c>
      <c r="O67" s="22">
        <f>'Div 9 forecast'!Q112</f>
        <v>93.57473034716655</v>
      </c>
      <c r="P67" s="22">
        <f>'Div 9 forecast'!R112</f>
        <v>75.992721518144265</v>
      </c>
      <c r="Q67" s="22">
        <f>'Div 9 forecast'!S112</f>
        <v>75.884071793751488</v>
      </c>
      <c r="R67" s="22">
        <f>'Div 9 forecast'!T112</f>
        <v>77.622467384035843</v>
      </c>
      <c r="S67" s="22">
        <f>'Div 9 forecast'!U112</f>
        <v>77.33997810061463</v>
      </c>
      <c r="T67" s="22">
        <f>'Div 9 forecast'!V112</f>
        <v>67.968163302278128</v>
      </c>
      <c r="U67" s="22">
        <f>'Div 9 forecast'!W112</f>
        <v>73.177141517451588</v>
      </c>
      <c r="V67" s="22">
        <f>'Div 9 forecast'!X112</f>
        <v>69.504780832975896</v>
      </c>
      <c r="W67" s="22">
        <f>'Div 9 forecast'!Y112</f>
        <v>157.75567468489663</v>
      </c>
      <c r="X67" s="22">
        <f>'Div 9 forecast'!Z112</f>
        <v>173.63778096884801</v>
      </c>
      <c r="Y67" s="22">
        <f>'Div 9 forecast'!AA112</f>
        <v>191.56498549365531</v>
      </c>
      <c r="Z67" s="22">
        <f>'Div 9 forecast'!AB112</f>
        <v>144.22474843680484</v>
      </c>
      <c r="AA67" s="22">
        <f>'Div 9 forecast'!AC112</f>
        <v>93.57473034716655</v>
      </c>
      <c r="AB67" s="22">
        <f>'Div 9 forecast'!AD112</f>
        <v>75.992721518144265</v>
      </c>
      <c r="AC67" s="22">
        <f>'Div 9 forecast'!AE112</f>
        <v>75.884071793751488</v>
      </c>
      <c r="AD67" s="22">
        <f>'Div 9 forecast'!AF112</f>
        <v>77.622467384035843</v>
      </c>
    </row>
    <row r="68" spans="2:30">
      <c r="C68" s="54" t="s">
        <v>760</v>
      </c>
      <c r="D68" s="22">
        <f>-D$59*SUM(D66:D67)</f>
        <v>0</v>
      </c>
      <c r="E68" s="22">
        <f t="shared" ref="E68:AD68" si="24">-E$59*SUM(E66:E67)</f>
        <v>0</v>
      </c>
      <c r="F68" s="22">
        <f t="shared" si="24"/>
        <v>0</v>
      </c>
      <c r="G68" s="22">
        <f t="shared" si="24"/>
        <v>0</v>
      </c>
      <c r="H68" s="22">
        <f t="shared" si="24"/>
        <v>0</v>
      </c>
      <c r="I68" s="22">
        <f t="shared" si="24"/>
        <v>0</v>
      </c>
      <c r="J68" s="22">
        <f t="shared" si="24"/>
        <v>0</v>
      </c>
      <c r="K68" s="22">
        <f t="shared" si="24"/>
        <v>0</v>
      </c>
      <c r="L68" s="22">
        <f t="shared" si="24"/>
        <v>0</v>
      </c>
      <c r="M68" s="22">
        <f t="shared" si="24"/>
        <v>0</v>
      </c>
      <c r="N68" s="22">
        <f t="shared" si="24"/>
        <v>0</v>
      </c>
      <c r="O68" s="22">
        <f t="shared" si="24"/>
        <v>0</v>
      </c>
      <c r="P68" s="22">
        <f t="shared" si="24"/>
        <v>0</v>
      </c>
      <c r="Q68" s="22">
        <f t="shared" si="24"/>
        <v>0</v>
      </c>
      <c r="R68" s="22">
        <f t="shared" si="24"/>
        <v>0</v>
      </c>
      <c r="S68" s="22">
        <f t="shared" si="24"/>
        <v>0</v>
      </c>
      <c r="T68" s="22">
        <f t="shared" si="24"/>
        <v>0</v>
      </c>
      <c r="U68" s="22">
        <f t="shared" si="24"/>
        <v>0</v>
      </c>
      <c r="V68" s="22">
        <f t="shared" si="24"/>
        <v>0</v>
      </c>
      <c r="W68" s="22">
        <f t="shared" si="24"/>
        <v>0</v>
      </c>
      <c r="X68" s="22">
        <f t="shared" si="24"/>
        <v>0</v>
      </c>
      <c r="Y68" s="22">
        <f t="shared" si="24"/>
        <v>0</v>
      </c>
      <c r="Z68" s="22">
        <f t="shared" si="24"/>
        <v>0</v>
      </c>
      <c r="AA68" s="22">
        <f t="shared" si="24"/>
        <v>0</v>
      </c>
      <c r="AB68" s="22">
        <f t="shared" si="24"/>
        <v>0</v>
      </c>
      <c r="AC68" s="22">
        <f t="shared" si="24"/>
        <v>0</v>
      </c>
      <c r="AD68" s="22">
        <f t="shared" si="24"/>
        <v>0</v>
      </c>
    </row>
    <row r="69" spans="2:30">
      <c r="C69" s="9" t="s">
        <v>764</v>
      </c>
      <c r="D69" s="105">
        <f>SUM(D66:D68)</f>
        <v>1181.6999999999998</v>
      </c>
      <c r="E69" s="105">
        <f t="shared" ref="E69:AD69" si="25">SUM(E66:E68)</f>
        <v>1143.58</v>
      </c>
      <c r="F69" s="105">
        <f t="shared" si="25"/>
        <v>3333.4700000000003</v>
      </c>
      <c r="G69" s="105">
        <f t="shared" si="25"/>
        <v>1408.15</v>
      </c>
      <c r="H69" s="105">
        <f t="shared" si="25"/>
        <v>9558.7199999999993</v>
      </c>
      <c r="I69" s="105">
        <f t="shared" si="25"/>
        <v>0</v>
      </c>
      <c r="J69" s="105">
        <f t="shared" si="25"/>
        <v>824.63687593843042</v>
      </c>
      <c r="K69" s="105">
        <f t="shared" si="25"/>
        <v>2648.1552272315898</v>
      </c>
      <c r="L69" s="105">
        <f t="shared" si="25"/>
        <v>2914.7591567529921</v>
      </c>
      <c r="M69" s="105">
        <f t="shared" si="25"/>
        <v>3215.6929929959269</v>
      </c>
      <c r="N69" s="105">
        <f t="shared" si="25"/>
        <v>2421.0192262938058</v>
      </c>
      <c r="O69" s="105">
        <f t="shared" si="25"/>
        <v>1570.786038604288</v>
      </c>
      <c r="P69" s="105">
        <f t="shared" si="25"/>
        <v>1275.6468071388799</v>
      </c>
      <c r="Q69" s="105">
        <f t="shared" si="25"/>
        <v>1273.8229657071047</v>
      </c>
      <c r="R69" s="105">
        <f t="shared" si="25"/>
        <v>1303.0044286155105</v>
      </c>
      <c r="S69" s="105">
        <f t="shared" si="25"/>
        <v>1298.2624408928946</v>
      </c>
      <c r="T69" s="105">
        <f t="shared" si="25"/>
        <v>1140.9430899634713</v>
      </c>
      <c r="U69" s="105">
        <f t="shared" si="25"/>
        <v>1228.3832591783016</v>
      </c>
      <c r="V69" s="105">
        <f t="shared" si="25"/>
        <v>1166.7374187842943</v>
      </c>
      <c r="W69" s="105">
        <f t="shared" si="25"/>
        <v>2648.1552272315898</v>
      </c>
      <c r="X69" s="105">
        <f t="shared" si="25"/>
        <v>2914.7591567529921</v>
      </c>
      <c r="Y69" s="105">
        <f t="shared" si="25"/>
        <v>3215.6929929959269</v>
      </c>
      <c r="Z69" s="105">
        <f t="shared" si="25"/>
        <v>2421.0192262938058</v>
      </c>
      <c r="AA69" s="105">
        <f t="shared" si="25"/>
        <v>1570.786038604288</v>
      </c>
      <c r="AB69" s="105">
        <f t="shared" si="25"/>
        <v>1275.6468071388799</v>
      </c>
      <c r="AC69" s="105">
        <f t="shared" si="25"/>
        <v>1273.8229657071047</v>
      </c>
      <c r="AD69" s="105">
        <f t="shared" si="25"/>
        <v>1303.0044286155105</v>
      </c>
    </row>
    <row r="70" spans="2:30">
      <c r="C70" s="54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</row>
    <row r="71" spans="2:30">
      <c r="C71" s="9" t="s">
        <v>737</v>
      </c>
      <c r="D71" s="105">
        <f>D64+D69</f>
        <v>2081.5899999999997</v>
      </c>
      <c r="E71" s="105">
        <f t="shared" ref="E71:AD71" si="26">E64+E69</f>
        <v>2014.44</v>
      </c>
      <c r="F71" s="105">
        <f t="shared" si="26"/>
        <v>4407.3900000000003</v>
      </c>
      <c r="G71" s="105">
        <f t="shared" si="26"/>
        <v>2292.2800000000002</v>
      </c>
      <c r="H71" s="105">
        <f t="shared" si="26"/>
        <v>12270.039999999999</v>
      </c>
      <c r="I71" s="105">
        <f t="shared" si="26"/>
        <v>0</v>
      </c>
      <c r="J71" s="105">
        <f t="shared" si="26"/>
        <v>1144.0692001145276</v>
      </c>
      <c r="K71" s="105">
        <f t="shared" si="26"/>
        <v>3673.9477956891096</v>
      </c>
      <c r="L71" s="105">
        <f t="shared" si="26"/>
        <v>4043.8237414474625</v>
      </c>
      <c r="M71" s="105">
        <f t="shared" si="26"/>
        <v>4461.3276675556081</v>
      </c>
      <c r="N71" s="105">
        <f t="shared" si="26"/>
        <v>3358.8281224215452</v>
      </c>
      <c r="O71" s="105">
        <f t="shared" si="26"/>
        <v>2179.2475926958796</v>
      </c>
      <c r="P71" s="105">
        <f t="shared" si="26"/>
        <v>1769.7828763856958</v>
      </c>
      <c r="Q71" s="105">
        <f t="shared" si="26"/>
        <v>1767.2525495607979</v>
      </c>
      <c r="R71" s="105">
        <f t="shared" si="26"/>
        <v>1807.7377787591636</v>
      </c>
      <c r="S71" s="105">
        <f t="shared" si="26"/>
        <v>1801.1589290144293</v>
      </c>
      <c r="T71" s="105">
        <f t="shared" si="26"/>
        <v>1582.9001666039546</v>
      </c>
      <c r="U71" s="105">
        <f t="shared" si="26"/>
        <v>1704.2112640947716</v>
      </c>
      <c r="V71" s="105">
        <f t="shared" si="26"/>
        <v>1618.6862174132243</v>
      </c>
      <c r="W71" s="105">
        <f t="shared" si="26"/>
        <v>3673.9477956891096</v>
      </c>
      <c r="X71" s="105">
        <f t="shared" si="26"/>
        <v>4043.8237414474625</v>
      </c>
      <c r="Y71" s="105">
        <f t="shared" si="26"/>
        <v>4461.3276675556081</v>
      </c>
      <c r="Z71" s="105">
        <f t="shared" si="26"/>
        <v>3358.8281224215452</v>
      </c>
      <c r="AA71" s="105">
        <f t="shared" si="26"/>
        <v>2179.2475926958796</v>
      </c>
      <c r="AB71" s="105">
        <f t="shared" si="26"/>
        <v>1769.7828763856958</v>
      </c>
      <c r="AC71" s="105">
        <f t="shared" si="26"/>
        <v>1767.2525495607979</v>
      </c>
      <c r="AD71" s="105">
        <f t="shared" si="26"/>
        <v>1807.7377787591636</v>
      </c>
    </row>
    <row r="74" spans="2:30">
      <c r="D74" s="41"/>
    </row>
    <row r="76" spans="2:30">
      <c r="B76" s="110" t="s">
        <v>738</v>
      </c>
      <c r="E76" s="81"/>
    </row>
    <row r="77" spans="2:30">
      <c r="B77" s="106" t="s">
        <v>739</v>
      </c>
      <c r="C77" t="s">
        <v>740</v>
      </c>
    </row>
    <row r="78" spans="2:30">
      <c r="B78" s="106" t="s">
        <v>741</v>
      </c>
      <c r="C78" t="s">
        <v>742</v>
      </c>
    </row>
    <row r="79" spans="2:30">
      <c r="B79" s="106"/>
    </row>
    <row r="80" spans="2:30">
      <c r="B80" s="110" t="s">
        <v>743</v>
      </c>
    </row>
    <row r="81" spans="2:9">
      <c r="B81" t="s">
        <v>744</v>
      </c>
      <c r="C81" t="s">
        <v>745</v>
      </c>
      <c r="D81" t="s">
        <v>766</v>
      </c>
      <c r="I81" s="81"/>
    </row>
    <row r="82" spans="2:9">
      <c r="B82" t="s">
        <v>746</v>
      </c>
      <c r="C82" t="s">
        <v>747</v>
      </c>
      <c r="D82" t="s">
        <v>767</v>
      </c>
    </row>
    <row r="83" spans="2:9">
      <c r="B83" s="5" t="s">
        <v>748</v>
      </c>
      <c r="C83" t="s">
        <v>749</v>
      </c>
    </row>
    <row r="84" spans="2:9">
      <c r="B84" t="s">
        <v>750</v>
      </c>
      <c r="C84" t="s">
        <v>751</v>
      </c>
      <c r="D84" t="s">
        <v>768</v>
      </c>
    </row>
    <row r="85" spans="2:9">
      <c r="B85" t="s">
        <v>752</v>
      </c>
      <c r="C85" t="s">
        <v>753</v>
      </c>
      <c r="D85" t="s">
        <v>767</v>
      </c>
    </row>
    <row r="86" spans="2:9">
      <c r="B86" t="s">
        <v>754</v>
      </c>
      <c r="C86" t="s">
        <v>755</v>
      </c>
      <c r="D86" t="s">
        <v>768</v>
      </c>
    </row>
  </sheetData>
  <mergeCells count="2">
    <mergeCell ref="D2:O2"/>
    <mergeCell ref="S2:AD2"/>
  </mergeCells>
  <pageMargins left="0.75" right="0.75" top="1" bottom="1" header="0.5" footer="0.5"/>
  <pageSetup scale="4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B1:J63"/>
  <sheetViews>
    <sheetView view="pageBreakPreview" zoomScale="60" zoomScaleNormal="90" workbookViewId="0">
      <selection activeCell="N19" sqref="N19"/>
    </sheetView>
  </sheetViews>
  <sheetFormatPr defaultRowHeight="12.75"/>
  <cols>
    <col min="1" max="1" width="2.85546875" customWidth="1"/>
    <col min="2" max="2" width="5.85546875" customWidth="1"/>
    <col min="3" max="3" width="44" bestFit="1" customWidth="1"/>
    <col min="4" max="4" width="11.140625" customWidth="1"/>
    <col min="6" max="6" width="9.7109375" customWidth="1"/>
    <col min="7" max="7" width="4.42578125" customWidth="1"/>
    <col min="8" max="8" width="11.140625" customWidth="1"/>
    <col min="10" max="10" width="10.140625" customWidth="1"/>
  </cols>
  <sheetData>
    <row r="1" spans="2:10">
      <c r="C1" s="48"/>
    </row>
    <row r="2" spans="2:10">
      <c r="B2" s="52" t="s">
        <v>769</v>
      </c>
      <c r="C2" s="48"/>
      <c r="D2" s="238" t="s">
        <v>461</v>
      </c>
      <c r="E2" s="238"/>
      <c r="F2" s="238"/>
      <c r="H2" s="238" t="s">
        <v>705</v>
      </c>
      <c r="I2" s="238"/>
      <c r="J2" s="238"/>
    </row>
    <row r="3" spans="2:10">
      <c r="D3" s="82" t="s">
        <v>770</v>
      </c>
      <c r="E3" s="82" t="s">
        <v>460</v>
      </c>
      <c r="F3" s="82" t="s">
        <v>771</v>
      </c>
      <c r="H3" s="82" t="s">
        <v>770</v>
      </c>
      <c r="I3" s="82" t="s">
        <v>460</v>
      </c>
      <c r="J3" s="82" t="s">
        <v>771</v>
      </c>
    </row>
    <row r="4" spans="2:10">
      <c r="B4" s="119" t="s">
        <v>735</v>
      </c>
      <c r="C4" s="120" t="s">
        <v>772</v>
      </c>
      <c r="D4" s="112" t="s">
        <v>773</v>
      </c>
      <c r="E4" s="112" t="s">
        <v>710</v>
      </c>
      <c r="F4" s="112" t="s">
        <v>774</v>
      </c>
      <c r="H4" s="112" t="s">
        <v>773</v>
      </c>
      <c r="I4" s="112" t="s">
        <v>710</v>
      </c>
      <c r="J4" s="112" t="s">
        <v>774</v>
      </c>
    </row>
    <row r="5" spans="2:10">
      <c r="C5" s="48"/>
      <c r="F5" s="121"/>
    </row>
    <row r="6" spans="2:10">
      <c r="B6" s="82">
        <v>2</v>
      </c>
      <c r="C6" t="s">
        <v>779</v>
      </c>
      <c r="D6" s="113">
        <f>SUM('incent comp w cap credits'!D11:O11)</f>
        <v>9652041.4288616255</v>
      </c>
      <c r="E6" s="18">
        <v>5.2575879716356848E-2</v>
      </c>
      <c r="F6" s="111">
        <f>D6*E6</f>
        <v>507464.56918112189</v>
      </c>
      <c r="H6" s="113">
        <f>SUM('incent comp w cap credits'!S11:AD11)</f>
        <v>8505422.4188045748</v>
      </c>
      <c r="I6" s="18">
        <f>E6</f>
        <v>5.2575879716356848E-2</v>
      </c>
      <c r="J6" s="111">
        <f>H6*I6</f>
        <v>447180.06602787424</v>
      </c>
    </row>
    <row r="7" spans="2:10">
      <c r="B7" s="82"/>
      <c r="C7" t="s">
        <v>780</v>
      </c>
      <c r="D7" s="113">
        <f>-SUM('incent comp w cap credits'!D10:O10)</f>
        <v>3454375.0637124232</v>
      </c>
      <c r="E7" s="109">
        <f>E6</f>
        <v>5.2575879716356848E-2</v>
      </c>
      <c r="F7" s="111">
        <f>D7*E7</f>
        <v>181616.80784492689</v>
      </c>
      <c r="H7" s="113">
        <f>-SUM('incent comp w cap credits'!S10:AD10)</f>
        <v>3499460.7403465947</v>
      </c>
      <c r="I7" s="18">
        <f>E7</f>
        <v>5.2575879716356848E-2</v>
      </c>
      <c r="J7" s="111">
        <f>H7*I7</f>
        <v>183987.22695657564</v>
      </c>
    </row>
    <row r="8" spans="2:10">
      <c r="B8" s="82"/>
      <c r="C8" s="115" t="s">
        <v>775</v>
      </c>
      <c r="D8" s="116">
        <f>SUM(D6:D7)</f>
        <v>13106416.492574049</v>
      </c>
      <c r="E8" s="109"/>
      <c r="F8" s="116">
        <f>SUM(F6:F7)</f>
        <v>689081.37702604872</v>
      </c>
      <c r="H8" s="116">
        <f>SUM(H6:H7)</f>
        <v>12004883.15915117</v>
      </c>
      <c r="I8" s="109"/>
      <c r="J8" s="116">
        <f>SUM(J6:J7)</f>
        <v>631167.29298444989</v>
      </c>
    </row>
    <row r="9" spans="2:10">
      <c r="B9" s="82"/>
      <c r="C9" s="114"/>
      <c r="D9" s="113"/>
      <c r="F9" s="121"/>
      <c r="H9" s="113"/>
      <c r="J9" s="121"/>
    </row>
    <row r="10" spans="2:10">
      <c r="B10" s="82">
        <v>12</v>
      </c>
      <c r="C10" t="s">
        <v>781</v>
      </c>
      <c r="D10" s="113">
        <f>SUM('incent comp w cap credits'!D26:O26)</f>
        <v>0</v>
      </c>
      <c r="E10" s="18">
        <v>5.712253040952902E-2</v>
      </c>
      <c r="F10" s="111">
        <f>D10*E10</f>
        <v>0</v>
      </c>
      <c r="H10" s="113">
        <f>SUM('incent comp w cap credits'!S26:AD26)</f>
        <v>0</v>
      </c>
      <c r="I10" s="18">
        <f>E10</f>
        <v>5.712253040952902E-2</v>
      </c>
      <c r="J10" s="111">
        <f>H10*I10</f>
        <v>0</v>
      </c>
    </row>
    <row r="11" spans="2:10">
      <c r="B11" s="82"/>
      <c r="C11" t="s">
        <v>780</v>
      </c>
      <c r="D11" s="113">
        <f>-SUM('incent comp w cap credits'!D25:O25)</f>
        <v>0</v>
      </c>
      <c r="E11" s="109">
        <f>E10</f>
        <v>5.712253040952902E-2</v>
      </c>
      <c r="F11" s="111">
        <f>D11*E11</f>
        <v>0</v>
      </c>
      <c r="H11" s="113">
        <f>-SUM('incent comp w cap credits'!S25:AD25)</f>
        <v>0</v>
      </c>
      <c r="I11" s="18">
        <f>E11</f>
        <v>5.712253040952902E-2</v>
      </c>
      <c r="J11" s="111">
        <f>H11*I11</f>
        <v>0</v>
      </c>
    </row>
    <row r="12" spans="2:10">
      <c r="B12" s="82"/>
      <c r="C12" s="115" t="s">
        <v>775</v>
      </c>
      <c r="D12" s="116">
        <f>SUM(D10:D11)</f>
        <v>0</v>
      </c>
      <c r="F12" s="116">
        <f>SUM(F10:F11)</f>
        <v>0</v>
      </c>
      <c r="H12" s="116">
        <f>SUM(H10:H11)</f>
        <v>0</v>
      </c>
      <c r="J12" s="116">
        <f>SUM(J10:J11)</f>
        <v>0</v>
      </c>
    </row>
    <row r="13" spans="2:10">
      <c r="B13" s="82"/>
      <c r="D13" s="113"/>
      <c r="F13" s="121"/>
      <c r="H13" s="113"/>
      <c r="J13" s="121"/>
    </row>
    <row r="14" spans="2:10">
      <c r="B14" s="82">
        <v>91</v>
      </c>
      <c r="C14" t="s">
        <v>781</v>
      </c>
      <c r="D14" s="113">
        <f>SUM('incent comp w cap credits'!D43:O43)</f>
        <v>1360309.4202855865</v>
      </c>
      <c r="E14" s="18">
        <v>0.49090457251500325</v>
      </c>
      <c r="F14" s="111">
        <f>D14*E14</f>
        <v>667782.11445342773</v>
      </c>
      <c r="H14" s="113">
        <f>SUM('incent comp w cap credits'!S43:AD43)</f>
        <v>893599.96359118226</v>
      </c>
      <c r="I14" s="18">
        <f>E14</f>
        <v>0.49090457251500325</v>
      </c>
      <c r="J14" s="111">
        <f>H14*I14</f>
        <v>438672.30812615179</v>
      </c>
    </row>
    <row r="15" spans="2:10">
      <c r="B15" s="82"/>
      <c r="C15" t="s">
        <v>780</v>
      </c>
      <c r="D15" s="113">
        <f>-SUM('incent comp w cap credits'!D42:O42)</f>
        <v>1729992.7024055321</v>
      </c>
      <c r="E15" s="109">
        <f>E14</f>
        <v>0.49090457251500325</v>
      </c>
      <c r="F15" s="111">
        <f>D15*E15</f>
        <v>849261.32802846294</v>
      </c>
      <c r="H15" s="113">
        <f>-SUM('incent comp w cap credits'!S42:AD42)</f>
        <v>1136448.3644890443</v>
      </c>
      <c r="I15" s="18">
        <f>E15</f>
        <v>0.49090457251500325</v>
      </c>
      <c r="J15" s="111">
        <f>H15*I15</f>
        <v>557887.69855486893</v>
      </c>
    </row>
    <row r="16" spans="2:10">
      <c r="B16" s="82"/>
      <c r="C16" s="115" t="s">
        <v>775</v>
      </c>
      <c r="D16" s="116">
        <f>SUM(D14:D15)</f>
        <v>3090302.1226911186</v>
      </c>
      <c r="F16" s="116">
        <f>SUM(F14:F15)</f>
        <v>1517043.4424818908</v>
      </c>
      <c r="H16" s="116">
        <f>SUM(H14:H15)</f>
        <v>2030048.3280802267</v>
      </c>
      <c r="J16" s="116">
        <f>SUM(J14:J15)</f>
        <v>996560.00668102072</v>
      </c>
    </row>
    <row r="17" spans="2:10">
      <c r="B17" s="82"/>
      <c r="C17" s="115"/>
    </row>
    <row r="18" spans="2:10">
      <c r="B18" s="82">
        <v>9</v>
      </c>
      <c r="C18" t="s">
        <v>776</v>
      </c>
      <c r="D18" s="17"/>
    </row>
    <row r="19" spans="2:10">
      <c r="B19" s="82"/>
    </row>
    <row r="20" spans="2:10">
      <c r="B20" s="82"/>
    </row>
    <row r="21" spans="2:10">
      <c r="B21" s="82" t="s">
        <v>777</v>
      </c>
      <c r="C21" s="118" t="s">
        <v>782</v>
      </c>
    </row>
    <row r="22" spans="2:10">
      <c r="C22" s="118" t="s">
        <v>783</v>
      </c>
    </row>
    <row r="23" spans="2:10">
      <c r="B23" s="118"/>
      <c r="C23" s="117"/>
    </row>
    <row r="24" spans="2:10">
      <c r="B24" s="118"/>
      <c r="C24" s="117"/>
    </row>
    <row r="25" spans="2:10">
      <c r="B25" s="118"/>
      <c r="C25" s="117"/>
    </row>
    <row r="26" spans="2:10">
      <c r="B26" s="52" t="s">
        <v>778</v>
      </c>
      <c r="C26" s="117"/>
      <c r="D26" s="238" t="s">
        <v>461</v>
      </c>
      <c r="E26" s="238"/>
      <c r="F26" s="238"/>
      <c r="H26" s="238" t="s">
        <v>705</v>
      </c>
      <c r="I26" s="238"/>
      <c r="J26" s="238"/>
    </row>
    <row r="27" spans="2:10">
      <c r="D27" s="82" t="s">
        <v>770</v>
      </c>
      <c r="E27" s="82" t="s">
        <v>460</v>
      </c>
      <c r="F27" s="82" t="s">
        <v>771</v>
      </c>
      <c r="H27" s="82" t="s">
        <v>770</v>
      </c>
      <c r="I27" s="82" t="s">
        <v>460</v>
      </c>
      <c r="J27" s="82" t="s">
        <v>771</v>
      </c>
    </row>
    <row r="28" spans="2:10">
      <c r="B28" s="119" t="s">
        <v>735</v>
      </c>
      <c r="C28" s="120" t="s">
        <v>772</v>
      </c>
      <c r="D28" s="112" t="s">
        <v>773</v>
      </c>
      <c r="E28" s="112" t="s">
        <v>710</v>
      </c>
      <c r="F28" s="112" t="s">
        <v>774</v>
      </c>
      <c r="H28" s="112" t="s">
        <v>773</v>
      </c>
      <c r="I28" s="112" t="s">
        <v>710</v>
      </c>
      <c r="J28" s="112" t="s">
        <v>774</v>
      </c>
    </row>
    <row r="29" spans="2:10">
      <c r="C29" s="114"/>
      <c r="D29" s="113"/>
    </row>
    <row r="30" spans="2:10">
      <c r="B30" s="82">
        <v>2</v>
      </c>
      <c r="C30" t="s">
        <v>784</v>
      </c>
      <c r="D30" s="113">
        <f>SUM('incent comp w cap credits'!D15:O15)</f>
        <v>4089540.5965998746</v>
      </c>
      <c r="E30" s="18">
        <f>E6</f>
        <v>5.2575879716356848E-2</v>
      </c>
      <c r="F30" s="111">
        <f t="shared" ref="F30:F31" si="0">D30*E30</f>
        <v>215011.19450199322</v>
      </c>
      <c r="H30" s="113">
        <f>SUM('incent comp w cap credits'!S15:AD15)</f>
        <v>3773019.6502132686</v>
      </c>
      <c r="I30" s="18">
        <f>E30</f>
        <v>5.2575879716356848E-2</v>
      </c>
      <c r="J30" s="111">
        <f t="shared" ref="J30:J31" si="1">H30*I30</f>
        <v>198369.8272970636</v>
      </c>
    </row>
    <row r="31" spans="2:10">
      <c r="B31" s="82"/>
      <c r="C31" t="s">
        <v>785</v>
      </c>
      <c r="D31" s="113">
        <f>-SUM('incent comp w cap credits'!D14:O14)</f>
        <v>1724487.7414907545</v>
      </c>
      <c r="E31" s="18">
        <f>E30</f>
        <v>5.2575879716356848E-2</v>
      </c>
      <c r="F31" s="111">
        <f t="shared" si="0"/>
        <v>90666.460068949789</v>
      </c>
      <c r="H31" s="113">
        <f>-SUM('incent comp w cap credits'!S14:AD14)</f>
        <v>1552366.6536874147</v>
      </c>
      <c r="I31" s="18">
        <f>E31</f>
        <v>5.2575879716356848E-2</v>
      </c>
      <c r="J31" s="111">
        <f t="shared" si="1"/>
        <v>81617.042459952907</v>
      </c>
    </row>
    <row r="32" spans="2:10">
      <c r="B32" s="82"/>
      <c r="C32" t="s">
        <v>786</v>
      </c>
      <c r="D32" s="116">
        <f>SUM(D30:D31)</f>
        <v>5814028.3380906293</v>
      </c>
      <c r="F32" s="116">
        <f>SUM(F30:F31)</f>
        <v>305677.65457094298</v>
      </c>
      <c r="H32" s="116">
        <f>SUM(H30:H31)</f>
        <v>5325386.3039006833</v>
      </c>
      <c r="J32" s="116">
        <f>SUM(J30:J31)</f>
        <v>279986.86975701654</v>
      </c>
    </row>
    <row r="33" spans="2:10">
      <c r="B33" s="82"/>
      <c r="D33" s="113"/>
      <c r="F33" s="121"/>
      <c r="H33" s="113"/>
    </row>
    <row r="34" spans="2:10">
      <c r="B34" s="82"/>
      <c r="C34" t="s">
        <v>787</v>
      </c>
      <c r="D34" s="113">
        <f>SUM('incent comp w cap credits'!D20:O20)</f>
        <v>6018443.0891274391</v>
      </c>
      <c r="E34" s="18">
        <f>E30</f>
        <v>5.2575879716356848E-2</v>
      </c>
      <c r="F34" s="111">
        <f>D34*E34</f>
        <v>316424.9399337034</v>
      </c>
      <c r="H34" s="113">
        <f>SUM('incent comp w cap credits'!S20:AD20)</f>
        <v>5929807.1518043391</v>
      </c>
      <c r="I34" s="18">
        <f>E34</f>
        <v>5.2575879716356848E-2</v>
      </c>
      <c r="J34" s="111">
        <f>H34*I34</f>
        <v>311764.82755445753</v>
      </c>
    </row>
    <row r="35" spans="2:10">
      <c r="B35" s="82"/>
      <c r="C35" t="s">
        <v>788</v>
      </c>
      <c r="D35" s="113">
        <f>-SUM('incent comp w cap credits'!D19:O19)</f>
        <v>3119083.3528708611</v>
      </c>
      <c r="E35" s="109">
        <f>E34</f>
        <v>5.2575879716356848E-2</v>
      </c>
      <c r="F35" s="111">
        <f>D35*E35</f>
        <v>163988.55118582942</v>
      </c>
      <c r="H35" s="113">
        <f>-SUM('incent comp w cap credits'!S19:AD19)</f>
        <v>2439752.7017220492</v>
      </c>
      <c r="I35" s="18">
        <f>E35</f>
        <v>5.2575879716356848E-2</v>
      </c>
      <c r="J35" s="111">
        <f>H35*I35</f>
        <v>128272.1445833951</v>
      </c>
    </row>
    <row r="36" spans="2:10">
      <c r="B36" s="82"/>
      <c r="C36" t="s">
        <v>789</v>
      </c>
      <c r="D36" s="116">
        <f>SUM(D34:D35)</f>
        <v>9137526.4419982992</v>
      </c>
      <c r="E36" s="109"/>
      <c r="F36" s="116">
        <f>SUM(F34:F35)</f>
        <v>480413.49111953285</v>
      </c>
      <c r="H36" s="116">
        <f>SUM(H34:H35)</f>
        <v>8369559.8535263883</v>
      </c>
      <c r="I36" s="109"/>
      <c r="J36" s="116">
        <f>SUM(J34:J35)</f>
        <v>440036.97213785263</v>
      </c>
    </row>
    <row r="37" spans="2:10">
      <c r="B37" s="82"/>
      <c r="C37" s="115"/>
      <c r="D37" s="111"/>
      <c r="E37" s="109"/>
      <c r="F37" s="122"/>
      <c r="H37" s="111"/>
      <c r="I37" s="109"/>
      <c r="J37" s="122"/>
    </row>
    <row r="38" spans="2:10">
      <c r="B38" s="82">
        <v>12</v>
      </c>
      <c r="C38" t="s">
        <v>784</v>
      </c>
      <c r="D38" s="113">
        <f>SUM('incent comp w cap credits'!D30:O30)</f>
        <v>136900.03336707051</v>
      </c>
      <c r="E38" s="18">
        <f>E10</f>
        <v>5.712253040952902E-2</v>
      </c>
      <c r="F38" s="111">
        <f t="shared" ref="F38:F39" si="2">D38*E38</f>
        <v>7820.0763190760226</v>
      </c>
      <c r="H38" s="113">
        <f>SUM('incent comp w cap credits'!S30:AD30)</f>
        <v>112210.07528716989</v>
      </c>
      <c r="I38" s="18">
        <f>E38</f>
        <v>5.712253040952902E-2</v>
      </c>
      <c r="J38" s="111">
        <f t="shared" ref="J38:J39" si="3">H38*I38</f>
        <v>6409.7234378469029</v>
      </c>
    </row>
    <row r="39" spans="2:10">
      <c r="B39" s="82"/>
      <c r="C39" t="s">
        <v>785</v>
      </c>
      <c r="D39" s="113">
        <f>-SUM('incent comp w cap credits'!D29:O29)</f>
        <v>62134.392006358896</v>
      </c>
      <c r="E39" s="18">
        <f>E38</f>
        <v>5.712253040952902E-2</v>
      </c>
      <c r="F39" s="111">
        <f t="shared" si="2"/>
        <v>3549.2736968608328</v>
      </c>
      <c r="H39" s="113">
        <f>-SUM('incent comp w cap credits'!S29:AD29)</f>
        <v>44714.092936541798</v>
      </c>
      <c r="I39" s="18">
        <f>E39</f>
        <v>5.712253040952902E-2</v>
      </c>
      <c r="J39" s="111">
        <f t="shared" si="3"/>
        <v>2554.1821335021154</v>
      </c>
    </row>
    <row r="40" spans="2:10">
      <c r="B40" s="82"/>
      <c r="C40" t="s">
        <v>786</v>
      </c>
      <c r="D40" s="116">
        <f>SUM(D38:D39)</f>
        <v>199034.4253734294</v>
      </c>
      <c r="F40" s="116">
        <f>SUM(F38:F39)</f>
        <v>11369.350015936856</v>
      </c>
      <c r="H40" s="116">
        <f>SUM(H38:H39)</f>
        <v>156924.16822371169</v>
      </c>
      <c r="J40" s="116">
        <f>SUM(J38:J39)</f>
        <v>8963.9055713490179</v>
      </c>
    </row>
    <row r="41" spans="2:10">
      <c r="B41" s="82"/>
      <c r="D41" s="113"/>
      <c r="F41" s="121"/>
      <c r="H41" s="113"/>
      <c r="J41" s="121"/>
    </row>
    <row r="42" spans="2:10">
      <c r="C42" t="s">
        <v>787</v>
      </c>
      <c r="D42" s="113">
        <f>SUM('incent comp w cap credits'!D35:O35)</f>
        <v>296656.25888619001</v>
      </c>
      <c r="E42" s="18">
        <f>E38</f>
        <v>5.712253040952902E-2</v>
      </c>
      <c r="F42" s="111">
        <f>D42*E42</f>
        <v>16945.756169403503</v>
      </c>
      <c r="H42" s="113">
        <f>SUM('incent comp w cap credits'!S35:AD35)</f>
        <v>254926.25492709776</v>
      </c>
      <c r="I42" s="18">
        <f>E42</f>
        <v>5.712253040952902E-2</v>
      </c>
      <c r="J42" s="111">
        <f>H42*I42</f>
        <v>14562.032749260488</v>
      </c>
    </row>
    <row r="43" spans="2:10">
      <c r="C43" t="s">
        <v>788</v>
      </c>
      <c r="D43" s="113">
        <f>-SUM('incent comp w cap credits'!D34:O34)</f>
        <v>155523.28499311797</v>
      </c>
      <c r="E43" s="18">
        <f>E42</f>
        <v>5.712253040952902E-2</v>
      </c>
      <c r="F43" s="111">
        <f>D43*E43</f>
        <v>8883.8835764092291</v>
      </c>
      <c r="H43" s="113">
        <f>-SUM('incent comp w cap credits'!S34:AD34)</f>
        <v>101584.42747322652</v>
      </c>
      <c r="I43" s="18">
        <f>E43</f>
        <v>5.712253040952902E-2</v>
      </c>
      <c r="J43" s="111">
        <f>H43*I43</f>
        <v>5802.7595474739774</v>
      </c>
    </row>
    <row r="44" spans="2:10">
      <c r="C44" t="s">
        <v>789</v>
      </c>
      <c r="D44" s="116">
        <f>SUM(D42:D43)</f>
        <v>452179.54387930798</v>
      </c>
      <c r="F44" s="116">
        <f>SUM(F42:F43)</f>
        <v>25829.639745812732</v>
      </c>
      <c r="H44" s="116">
        <f>SUM(H42:H43)</f>
        <v>356510.68240032427</v>
      </c>
      <c r="J44" s="116">
        <f>SUM(J42:J43)</f>
        <v>20364.792296734464</v>
      </c>
    </row>
    <row r="45" spans="2:10">
      <c r="D45" s="111"/>
      <c r="F45" s="121"/>
      <c r="J45" s="121"/>
    </row>
    <row r="46" spans="2:10">
      <c r="B46" s="82">
        <v>91</v>
      </c>
      <c r="C46" t="s">
        <v>784</v>
      </c>
      <c r="D46" s="113">
        <f>SUM('incent comp w cap credits'!D47:O47)</f>
        <v>73492.537959733469</v>
      </c>
      <c r="E46" s="18">
        <f>E14</f>
        <v>0.49090457251500325</v>
      </c>
      <c r="F46" s="111">
        <f t="shared" ref="F46:F47" si="4">D46*E46</f>
        <v>36077.82293016561</v>
      </c>
      <c r="H46" s="113">
        <f>SUM('incent comp w cap credits'!S47:AD47)</f>
        <v>48662.7639237599</v>
      </c>
      <c r="I46" s="18">
        <f>E46</f>
        <v>0.49090457251500325</v>
      </c>
      <c r="J46" s="111">
        <f t="shared" ref="J46:J47" si="5">H46*I46</f>
        <v>23888.773321391876</v>
      </c>
    </row>
    <row r="47" spans="2:10">
      <c r="B47" s="82"/>
      <c r="C47" t="s">
        <v>785</v>
      </c>
      <c r="D47" s="113">
        <f>-SUM('incent comp w cap credits'!D46:O46)</f>
        <v>78614.651367372062</v>
      </c>
      <c r="E47" s="18">
        <f>E46</f>
        <v>0.49090457251500325</v>
      </c>
      <c r="F47" s="111">
        <f t="shared" si="4"/>
        <v>38592.291822915795</v>
      </c>
      <c r="H47" s="113">
        <f>-SUM('incent comp w cap credits'!S46:AD46)</f>
        <v>51257.869439289643</v>
      </c>
      <c r="I47" s="18">
        <f>E47</f>
        <v>0.49090457251500325</v>
      </c>
      <c r="J47" s="111">
        <f t="shared" si="5"/>
        <v>25162.72248512433</v>
      </c>
    </row>
    <row r="48" spans="2:10">
      <c r="B48" s="82"/>
      <c r="C48" t="s">
        <v>786</v>
      </c>
      <c r="D48" s="116">
        <f>SUM(D46:D47)</f>
        <v>152107.18932710553</v>
      </c>
      <c r="F48" s="116">
        <f>SUM(F46:F47)</f>
        <v>74670.114753081405</v>
      </c>
      <c r="H48" s="116">
        <f>SUM(H46:H47)</f>
        <v>99920.633363049536</v>
      </c>
      <c r="J48" s="116">
        <f>SUM(J46:J47)</f>
        <v>49051.495806516206</v>
      </c>
    </row>
    <row r="49" spans="2:10">
      <c r="B49" s="82"/>
      <c r="D49" s="113"/>
      <c r="F49" s="121"/>
      <c r="H49" s="113"/>
      <c r="J49" s="121"/>
    </row>
    <row r="50" spans="2:10">
      <c r="C50" t="s">
        <v>787</v>
      </c>
      <c r="D50" s="113">
        <f>SUM('incent comp w cap credits'!D52:O52)</f>
        <v>157503.68340778915</v>
      </c>
      <c r="E50" s="18">
        <f>E46</f>
        <v>0.49090457251500325</v>
      </c>
      <c r="F50" s="111">
        <f>D50*E50</f>
        <v>77319.278372839151</v>
      </c>
      <c r="H50" s="113">
        <f>SUM('incent comp w cap credits'!S52:AD52)</f>
        <v>103080.81141690264</v>
      </c>
      <c r="I50" s="18">
        <f>E50</f>
        <v>0.49090457251500325</v>
      </c>
      <c r="J50" s="111">
        <f>H50*I50</f>
        <v>50602.841663114254</v>
      </c>
    </row>
    <row r="51" spans="2:10">
      <c r="B51" s="82"/>
      <c r="C51" t="s">
        <v>788</v>
      </c>
      <c r="D51" s="113">
        <f>-SUM('incent comp w cap credits'!D51:O51)</f>
        <v>164700.22023293548</v>
      </c>
      <c r="E51" s="18">
        <f>E50</f>
        <v>0.49090457251500325</v>
      </c>
      <c r="F51" s="111">
        <f>D51*E51</f>
        <v>80852.091206576079</v>
      </c>
      <c r="H51" s="113">
        <f>-SUM('incent comp w cap credits'!S51:AD51)</f>
        <v>108577.94229652932</v>
      </c>
      <c r="I51" s="18">
        <f>E51</f>
        <v>0.49090457251500325</v>
      </c>
      <c r="J51" s="111">
        <f>H51*I51</f>
        <v>53301.408347636418</v>
      </c>
    </row>
    <row r="52" spans="2:10">
      <c r="B52" s="82"/>
      <c r="C52" t="s">
        <v>789</v>
      </c>
      <c r="D52" s="116">
        <f>SUM(D50:D51)</f>
        <v>322203.9036407246</v>
      </c>
      <c r="F52" s="116">
        <f>SUM(F50:F51)</f>
        <v>158171.36957941524</v>
      </c>
      <c r="H52" s="116">
        <f>SUM(H50:H51)</f>
        <v>211658.75371343194</v>
      </c>
      <c r="J52" s="116">
        <f>SUM(J50:J51)</f>
        <v>103904.25001075066</v>
      </c>
    </row>
    <row r="53" spans="2:10">
      <c r="B53" s="82"/>
      <c r="D53" s="111"/>
      <c r="F53" s="121"/>
      <c r="H53" s="111"/>
      <c r="J53" s="121"/>
    </row>
    <row r="54" spans="2:10">
      <c r="B54" s="82">
        <v>9</v>
      </c>
      <c r="C54" t="s">
        <v>784</v>
      </c>
      <c r="D54" s="113">
        <f>SUM('incent comp w cap credits'!D64:O64)</f>
        <v>11706.314602107101</v>
      </c>
      <c r="E54" s="18">
        <v>1</v>
      </c>
      <c r="F54" s="111">
        <f t="shared" ref="F54:F55" si="6">D54*E54</f>
        <v>11706.314602107101</v>
      </c>
      <c r="H54" s="113">
        <f>SUM('incent comp w cap credits'!S64:AD64)</f>
        <v>8311.6916494825837</v>
      </c>
      <c r="I54" s="18">
        <f>E54</f>
        <v>1</v>
      </c>
      <c r="J54" s="111">
        <f t="shared" ref="J54:J55" si="7">H54*I54</f>
        <v>8311.6916494825837</v>
      </c>
    </row>
    <row r="55" spans="2:10">
      <c r="B55" s="82"/>
      <c r="C55" t="s">
        <v>785</v>
      </c>
      <c r="D55" s="113">
        <f>-SUM('incent comp w cap credits'!D63:O63)</f>
        <v>0</v>
      </c>
      <c r="E55" s="18">
        <f>E54</f>
        <v>1</v>
      </c>
      <c r="F55" s="111">
        <f t="shared" si="6"/>
        <v>0</v>
      </c>
      <c r="H55" s="113">
        <f>-SUM('incent comp w cap credits'!S63:AD63)</f>
        <v>0</v>
      </c>
      <c r="I55" s="18">
        <f>E55</f>
        <v>1</v>
      </c>
      <c r="J55" s="111">
        <f t="shared" si="7"/>
        <v>0</v>
      </c>
    </row>
    <row r="56" spans="2:10">
      <c r="B56" s="82"/>
      <c r="C56" t="s">
        <v>786</v>
      </c>
      <c r="D56" s="116">
        <f>SUM(D54:D55)</f>
        <v>11706.314602107101</v>
      </c>
      <c r="F56" s="116">
        <f>SUM(F54:F55)</f>
        <v>11706.314602107101</v>
      </c>
      <c r="H56" s="116">
        <f>SUM(H54:H55)</f>
        <v>8311.6916494825837</v>
      </c>
      <c r="J56" s="116">
        <f>SUM(J54:J55)</f>
        <v>8311.6916494825837</v>
      </c>
    </row>
    <row r="57" spans="2:10">
      <c r="B57" s="82"/>
      <c r="D57" s="113"/>
      <c r="F57" s="121"/>
      <c r="H57" s="113"/>
      <c r="J57" s="121"/>
    </row>
    <row r="58" spans="2:10">
      <c r="B58" s="82"/>
      <c r="C58" t="s">
        <v>787</v>
      </c>
      <c r="D58" s="113">
        <f>SUM('incent comp w cap credits'!D69:O69)</f>
        <v>30220.669517817034</v>
      </c>
      <c r="E58" s="18">
        <f>E54</f>
        <v>1</v>
      </c>
      <c r="F58" s="111">
        <f>D58*E58</f>
        <v>30220.669517817034</v>
      </c>
      <c r="H58" s="113">
        <f>SUM('incent comp w cap credits'!S69:AD69)</f>
        <v>21457.213052159059</v>
      </c>
      <c r="I58" s="18">
        <f>E58</f>
        <v>1</v>
      </c>
      <c r="J58" s="111">
        <f>H58*I58</f>
        <v>21457.213052159059</v>
      </c>
    </row>
    <row r="59" spans="2:10">
      <c r="B59" s="82"/>
      <c r="C59" t="s">
        <v>788</v>
      </c>
      <c r="D59" s="113">
        <f>-SUM('incent comp w cap credits'!D68:O68)</f>
        <v>0</v>
      </c>
      <c r="E59" s="18">
        <f>E58</f>
        <v>1</v>
      </c>
      <c r="F59" s="111">
        <f>D59*E59</f>
        <v>0</v>
      </c>
      <c r="H59" s="113">
        <f>-SUM('incent comp w cap credits'!D68:S68)</f>
        <v>0</v>
      </c>
      <c r="I59" s="18">
        <f>E59</f>
        <v>1</v>
      </c>
      <c r="J59" s="111">
        <f>H59*I59</f>
        <v>0</v>
      </c>
    </row>
    <row r="60" spans="2:10">
      <c r="B60" s="82"/>
      <c r="C60" t="s">
        <v>789</v>
      </c>
      <c r="D60" s="116">
        <f>SUM(D58:D59)</f>
        <v>30220.669517817034</v>
      </c>
      <c r="F60" s="116">
        <f>SUM(F58:F59)</f>
        <v>30220.669517817034</v>
      </c>
      <c r="H60" s="116">
        <f>SUM(H58:H59)</f>
        <v>21457.213052159059</v>
      </c>
      <c r="J60" s="116">
        <f>SUM(J58:J59)</f>
        <v>21457.213052159059</v>
      </c>
    </row>
    <row r="61" spans="2:10">
      <c r="B61" s="82"/>
      <c r="D61" s="111"/>
      <c r="F61" s="121"/>
      <c r="H61" s="111"/>
      <c r="J61" s="121"/>
    </row>
    <row r="62" spans="2:10">
      <c r="B62" s="82"/>
    </row>
    <row r="63" spans="2:10">
      <c r="B63" s="82"/>
    </row>
  </sheetData>
  <mergeCells count="4">
    <mergeCell ref="D2:F2"/>
    <mergeCell ref="H2:J2"/>
    <mergeCell ref="D26:F26"/>
    <mergeCell ref="H26:J26"/>
  </mergeCells>
  <pageMargins left="0.7" right="0.53" top="1.17" bottom="0.75" header="0.3" footer="0.3"/>
  <pageSetup scale="82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B2:F31"/>
  <sheetViews>
    <sheetView view="pageBreakPreview" zoomScale="60" zoomScaleNormal="90" workbookViewId="0">
      <selection activeCell="N19" sqref="N19"/>
    </sheetView>
  </sheetViews>
  <sheetFormatPr defaultRowHeight="12.75"/>
  <cols>
    <col min="1" max="1" width="2.85546875" customWidth="1"/>
    <col min="3" max="3" width="27.140625" bestFit="1" customWidth="1"/>
    <col min="4" max="4" width="11.5703125" customWidth="1"/>
    <col min="5" max="5" width="10.5703125" customWidth="1"/>
    <col min="6" max="6" width="11.140625" customWidth="1"/>
  </cols>
  <sheetData>
    <row r="2" spans="2:6">
      <c r="B2" s="82"/>
      <c r="C2" s="82"/>
      <c r="D2" s="82"/>
      <c r="E2" s="82" t="s">
        <v>796</v>
      </c>
      <c r="F2" s="82" t="s">
        <v>707</v>
      </c>
    </row>
    <row r="3" spans="2:6">
      <c r="B3" s="82" t="s">
        <v>735</v>
      </c>
      <c r="C3" s="82" t="s">
        <v>794</v>
      </c>
      <c r="D3" s="82" t="s">
        <v>684</v>
      </c>
      <c r="E3" s="82" t="s">
        <v>795</v>
      </c>
      <c r="F3" s="82" t="s">
        <v>773</v>
      </c>
    </row>
    <row r="5" spans="2:6">
      <c r="B5" t="s">
        <v>793</v>
      </c>
    </row>
    <row r="6" spans="2:6">
      <c r="B6" s="82">
        <v>2</v>
      </c>
      <c r="C6" t="s">
        <v>792</v>
      </c>
      <c r="D6" s="17">
        <f>'final summary'!$H$6</f>
        <v>8505422.4188045748</v>
      </c>
      <c r="E6" s="109">
        <f>'final summary'!I6</f>
        <v>5.2575879716356848E-2</v>
      </c>
      <c r="F6" s="113">
        <f>D6*E6</f>
        <v>447180.06602787424</v>
      </c>
    </row>
    <row r="7" spans="2:6">
      <c r="B7" s="82"/>
    </row>
    <row r="8" spans="2:6">
      <c r="B8" s="82">
        <v>12</v>
      </c>
      <c r="C8" t="s">
        <v>792</v>
      </c>
      <c r="D8" s="17">
        <f>'final summary'!$H$10</f>
        <v>0</v>
      </c>
      <c r="E8" s="109">
        <f>'final summary'!I10</f>
        <v>5.712253040952902E-2</v>
      </c>
      <c r="F8" s="113">
        <f>D8*E8</f>
        <v>0</v>
      </c>
    </row>
    <row r="9" spans="2:6">
      <c r="B9" s="82"/>
    </row>
    <row r="10" spans="2:6">
      <c r="B10" s="82">
        <v>91</v>
      </c>
      <c r="C10" t="s">
        <v>792</v>
      </c>
      <c r="D10" s="17">
        <f>'final summary'!$H$14</f>
        <v>893599.96359118226</v>
      </c>
      <c r="E10" s="109">
        <f>'final summary'!I14</f>
        <v>0.49090457251500325</v>
      </c>
      <c r="F10" s="113">
        <f>D10*E10</f>
        <v>438672.30812615179</v>
      </c>
    </row>
    <row r="11" spans="2:6">
      <c r="B11" s="82"/>
    </row>
    <row r="12" spans="2:6">
      <c r="B12" s="82">
        <v>9</v>
      </c>
      <c r="C12" t="s">
        <v>792</v>
      </c>
      <c r="D12">
        <v>0</v>
      </c>
      <c r="E12" s="109">
        <v>1</v>
      </c>
      <c r="F12" s="113">
        <f>D12*E12</f>
        <v>0</v>
      </c>
    </row>
    <row r="14" spans="2:6">
      <c r="F14" s="17">
        <f>SUM(F6:F13)</f>
        <v>885852.37415402604</v>
      </c>
    </row>
    <row r="16" spans="2:6">
      <c r="B16" t="s">
        <v>778</v>
      </c>
    </row>
    <row r="17" spans="2:6">
      <c r="B17" s="82">
        <v>2</v>
      </c>
      <c r="C17" t="s">
        <v>790</v>
      </c>
      <c r="D17" s="17">
        <f>'final summary'!$H$30</f>
        <v>3773019.6502132686</v>
      </c>
      <c r="E17" s="18">
        <f>E6</f>
        <v>5.2575879716356848E-2</v>
      </c>
      <c r="F17" s="113">
        <f>D17*E17</f>
        <v>198369.8272970636</v>
      </c>
    </row>
    <row r="18" spans="2:6">
      <c r="B18" s="82"/>
      <c r="C18" t="s">
        <v>791</v>
      </c>
      <c r="D18" s="17">
        <f>'final summary'!$H$34</f>
        <v>5929807.1518043391</v>
      </c>
      <c r="E18" s="109">
        <f>E17</f>
        <v>5.2575879716356848E-2</v>
      </c>
      <c r="F18" s="113">
        <f>D18*E18</f>
        <v>311764.82755445753</v>
      </c>
    </row>
    <row r="19" spans="2:6">
      <c r="B19" s="82"/>
    </row>
    <row r="20" spans="2:6">
      <c r="B20" s="82">
        <v>12</v>
      </c>
      <c r="C20" t="s">
        <v>790</v>
      </c>
      <c r="D20" s="17">
        <f>'final summary'!$H$38</f>
        <v>112210.07528716989</v>
      </c>
      <c r="E20" s="109">
        <f>E8</f>
        <v>5.712253040952902E-2</v>
      </c>
      <c r="F20" s="113">
        <f t="shared" ref="F20:F27" si="0">D20*E20</f>
        <v>6409.7234378469029</v>
      </c>
    </row>
    <row r="21" spans="2:6">
      <c r="B21" s="82"/>
      <c r="C21" t="s">
        <v>791</v>
      </c>
      <c r="D21" s="17">
        <f>'final summary'!$H$42</f>
        <v>254926.25492709776</v>
      </c>
      <c r="E21" s="109">
        <f>E20</f>
        <v>5.712253040952902E-2</v>
      </c>
      <c r="F21" s="113">
        <f t="shared" si="0"/>
        <v>14562.032749260488</v>
      </c>
    </row>
    <row r="22" spans="2:6">
      <c r="B22" s="82"/>
    </row>
    <row r="23" spans="2:6">
      <c r="B23" s="82">
        <v>91</v>
      </c>
      <c r="C23" t="s">
        <v>790</v>
      </c>
      <c r="D23" s="17">
        <f>'final summary'!$H$46</f>
        <v>48662.7639237599</v>
      </c>
      <c r="E23" s="109">
        <f>E10</f>
        <v>0.49090457251500325</v>
      </c>
      <c r="F23" s="113">
        <f t="shared" si="0"/>
        <v>23888.773321391876</v>
      </c>
    </row>
    <row r="24" spans="2:6">
      <c r="B24" s="82"/>
      <c r="C24" t="s">
        <v>791</v>
      </c>
      <c r="D24" s="17">
        <f>'final summary'!$H$50</f>
        <v>103080.81141690264</v>
      </c>
      <c r="E24" s="109">
        <f>E23</f>
        <v>0.49090457251500325</v>
      </c>
      <c r="F24" s="113">
        <f t="shared" si="0"/>
        <v>50602.841663114254</v>
      </c>
    </row>
    <row r="25" spans="2:6">
      <c r="B25" s="82"/>
    </row>
    <row r="26" spans="2:6">
      <c r="B26" s="82">
        <v>9</v>
      </c>
      <c r="C26" t="s">
        <v>790</v>
      </c>
      <c r="D26" s="17">
        <f>'final summary'!$H$54</f>
        <v>8311.6916494825837</v>
      </c>
      <c r="E26" s="109">
        <v>1</v>
      </c>
      <c r="F26" s="113">
        <f t="shared" si="0"/>
        <v>8311.6916494825837</v>
      </c>
    </row>
    <row r="27" spans="2:6">
      <c r="C27" t="s">
        <v>791</v>
      </c>
      <c r="D27" s="17">
        <f>'final summary'!$H$58</f>
        <v>21457.213052159059</v>
      </c>
      <c r="E27" s="109">
        <v>1</v>
      </c>
      <c r="F27" s="113">
        <f t="shared" si="0"/>
        <v>21457.213052159059</v>
      </c>
    </row>
    <row r="29" spans="2:6">
      <c r="F29" s="17">
        <f>SUM(F17:F27)</f>
        <v>635366.93072477635</v>
      </c>
    </row>
    <row r="31" spans="2:6">
      <c r="F31" s="17">
        <f>F14+F29</f>
        <v>1521219.3048788025</v>
      </c>
    </row>
  </sheetData>
  <pageMargins left="0.7" right="0.53" top="0.84" bottom="0.33" header="0.3" footer="0.24"/>
  <pageSetup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view="pageBreakPreview" zoomScale="60" zoomScaleNormal="100" workbookViewId="0">
      <selection activeCell="N19" sqref="N19"/>
    </sheetView>
  </sheetViews>
  <sheetFormatPr defaultRowHeight="12.75"/>
  <sheetData>
    <row r="1" spans="1:10">
      <c r="A1" t="s">
        <v>942</v>
      </c>
    </row>
    <row r="2" spans="1:10">
      <c r="A2" t="s">
        <v>943</v>
      </c>
    </row>
    <row r="5" spans="1:10">
      <c r="A5" t="s">
        <v>944</v>
      </c>
      <c r="B5" t="s">
        <v>945</v>
      </c>
    </row>
    <row r="7" spans="1:10">
      <c r="A7" t="s">
        <v>946</v>
      </c>
      <c r="B7">
        <v>2007</v>
      </c>
      <c r="C7">
        <v>2008</v>
      </c>
      <c r="D7">
        <v>2009</v>
      </c>
      <c r="E7">
        <v>2010</v>
      </c>
      <c r="F7">
        <v>2011</v>
      </c>
      <c r="G7">
        <v>2012</v>
      </c>
      <c r="H7">
        <v>2013</v>
      </c>
      <c r="I7">
        <v>2014</v>
      </c>
      <c r="J7">
        <v>2015</v>
      </c>
    </row>
    <row r="9" spans="1:10">
      <c r="A9" t="s">
        <v>947</v>
      </c>
      <c r="B9">
        <v>187.58699999999999</v>
      </c>
      <c r="C9">
        <v>196.708</v>
      </c>
      <c r="D9">
        <v>195.84299999999999</v>
      </c>
      <c r="E9">
        <v>203.49</v>
      </c>
      <c r="F9">
        <v>207.55099999999999</v>
      </c>
      <c r="G9">
        <v>213.649</v>
      </c>
      <c r="H9">
        <v>217.21700000000001</v>
      </c>
      <c r="I9">
        <v>220.12899999999999</v>
      </c>
      <c r="J9">
        <v>218.08</v>
      </c>
    </row>
    <row r="10" spans="1:10">
      <c r="A10" t="s">
        <v>948</v>
      </c>
      <c r="B10">
        <v>188.12200000000001</v>
      </c>
      <c r="C10">
        <v>197.596</v>
      </c>
      <c r="D10">
        <v>196.42099999999999</v>
      </c>
      <c r="E10">
        <v>203.274</v>
      </c>
      <c r="F10">
        <v>208.15600000000001</v>
      </c>
      <c r="G10">
        <v>214.524</v>
      </c>
      <c r="H10">
        <v>219.31100000000001</v>
      </c>
      <c r="I10">
        <v>221.297</v>
      </c>
      <c r="J10">
        <v>219.279</v>
      </c>
    </row>
    <row r="11" spans="1:10">
      <c r="A11" t="s">
        <v>949</v>
      </c>
      <c r="B11">
        <v>190.36500000000001</v>
      </c>
      <c r="C11">
        <v>199.47200000000001</v>
      </c>
      <c r="D11">
        <v>197.267</v>
      </c>
      <c r="E11">
        <v>204.20400000000001</v>
      </c>
      <c r="F11">
        <v>209.71299999999999</v>
      </c>
      <c r="G11">
        <v>215.78399999999999</v>
      </c>
      <c r="H11">
        <v>219.60300000000001</v>
      </c>
      <c r="I11">
        <v>222.821</v>
      </c>
      <c r="J11">
        <v>220.708</v>
      </c>
    </row>
    <row r="12" spans="1:10">
      <c r="A12" t="s">
        <v>950</v>
      </c>
      <c r="B12">
        <v>191.685</v>
      </c>
      <c r="C12">
        <v>200.84100000000001</v>
      </c>
      <c r="D12">
        <v>197.64400000000001</v>
      </c>
      <c r="E12">
        <v>204.32599999999999</v>
      </c>
      <c r="F12">
        <v>211.31399999999999</v>
      </c>
      <c r="G12">
        <v>216.65799999999999</v>
      </c>
      <c r="H12">
        <v>218.91499999999999</v>
      </c>
      <c r="I12">
        <v>223.14099999999999</v>
      </c>
      <c r="J12">
        <v>220.79</v>
      </c>
    </row>
    <row r="13" spans="1:10">
      <c r="A13" t="s">
        <v>15</v>
      </c>
      <c r="B13">
        <v>193.46700000000001</v>
      </c>
      <c r="C13">
        <v>202.72</v>
      </c>
      <c r="D13">
        <v>198.911</v>
      </c>
      <c r="E13">
        <v>204.02600000000001</v>
      </c>
      <c r="F13">
        <v>212.21</v>
      </c>
      <c r="G13">
        <v>215.25399999999999</v>
      </c>
      <c r="H13">
        <v>220.614</v>
      </c>
      <c r="I13">
        <v>223.215</v>
      </c>
      <c r="J13">
        <v>221.74799999999999</v>
      </c>
    </row>
    <row r="14" spans="1:10">
      <c r="A14" t="s">
        <v>951</v>
      </c>
      <c r="B14">
        <v>194.44200000000001</v>
      </c>
      <c r="C14">
        <v>205.12200000000001</v>
      </c>
      <c r="D14">
        <v>201.15700000000001</v>
      </c>
      <c r="E14">
        <v>203.749</v>
      </c>
      <c r="F14">
        <v>211.71700000000001</v>
      </c>
      <c r="G14">
        <v>215.625</v>
      </c>
      <c r="H14">
        <v>220.61</v>
      </c>
      <c r="I14">
        <v>223.76599999999999</v>
      </c>
      <c r="J14">
        <v>222.37200000000001</v>
      </c>
    </row>
    <row r="15" spans="1:10">
      <c r="A15" t="s">
        <v>952</v>
      </c>
      <c r="B15">
        <v>194.815</v>
      </c>
      <c r="C15">
        <v>206.435</v>
      </c>
      <c r="D15">
        <v>200.90799999999999</v>
      </c>
      <c r="E15">
        <v>203.99199999999999</v>
      </c>
      <c r="F15">
        <v>212.261</v>
      </c>
      <c r="G15">
        <v>216.04499999999999</v>
      </c>
      <c r="H15">
        <v>220.71299999999999</v>
      </c>
      <c r="I15">
        <v>223.62100000000001</v>
      </c>
      <c r="J15">
        <v>222.828</v>
      </c>
    </row>
    <row r="16" spans="1:10">
      <c r="A16" t="s">
        <v>953</v>
      </c>
      <c r="B16">
        <v>194.71600000000001</v>
      </c>
      <c r="C16">
        <v>206.251</v>
      </c>
      <c r="D16">
        <v>201.82300000000001</v>
      </c>
      <c r="E16">
        <v>204.98500000000001</v>
      </c>
      <c r="F16">
        <v>213.00899999999999</v>
      </c>
      <c r="G16">
        <v>217.3</v>
      </c>
      <c r="H16">
        <v>220.76900000000001</v>
      </c>
      <c r="I16">
        <v>223.43199999999999</v>
      </c>
      <c r="J16">
        <v>222.93199999999999</v>
      </c>
    </row>
    <row r="17" spans="1:10">
      <c r="A17" t="s">
        <v>954</v>
      </c>
      <c r="B17">
        <v>195.483</v>
      </c>
      <c r="C17">
        <v>205.52199999999999</v>
      </c>
      <c r="D17">
        <v>201.91800000000001</v>
      </c>
      <c r="E17">
        <v>205.1</v>
      </c>
      <c r="F17">
        <v>213.60599999999999</v>
      </c>
      <c r="G17">
        <v>217.98599999999999</v>
      </c>
      <c r="H17">
        <v>220.43899999999999</v>
      </c>
      <c r="I17">
        <v>224.125</v>
      </c>
    </row>
    <row r="18" spans="1:10">
      <c r="A18" t="s">
        <v>955</v>
      </c>
      <c r="B18">
        <v>195.054</v>
      </c>
      <c r="C18">
        <v>202.08600000000001</v>
      </c>
      <c r="D18">
        <v>202.499</v>
      </c>
      <c r="E18">
        <v>205.565</v>
      </c>
      <c r="F18">
        <v>212.476</v>
      </c>
      <c r="G18">
        <v>217.46700000000001</v>
      </c>
      <c r="H18">
        <v>219.22</v>
      </c>
      <c r="I18">
        <v>222.84700000000001</v>
      </c>
    </row>
    <row r="19" spans="1:10">
      <c r="A19" t="s">
        <v>956</v>
      </c>
      <c r="B19">
        <v>196.56899999999999</v>
      </c>
      <c r="C19">
        <v>197.88300000000001</v>
      </c>
      <c r="D19">
        <v>203.047</v>
      </c>
      <c r="E19">
        <v>206.01400000000001</v>
      </c>
      <c r="F19">
        <v>212.90700000000001</v>
      </c>
      <c r="G19">
        <v>216.25299999999999</v>
      </c>
      <c r="H19">
        <v>219.58199999999999</v>
      </c>
      <c r="I19">
        <v>221.23699999999999</v>
      </c>
    </row>
    <row r="20" spans="1:10">
      <c r="A20" t="s">
        <v>957</v>
      </c>
      <c r="B20">
        <v>195.81899999999999</v>
      </c>
      <c r="C20">
        <v>195.38300000000001</v>
      </c>
      <c r="D20">
        <v>202.738</v>
      </c>
      <c r="E20">
        <v>206.136</v>
      </c>
      <c r="F20">
        <v>212.505</v>
      </c>
      <c r="G20">
        <v>215.96199999999999</v>
      </c>
      <c r="H20">
        <v>219.291</v>
      </c>
      <c r="I20">
        <v>219.393</v>
      </c>
    </row>
    <row r="21" spans="1:10">
      <c r="A21" t="s">
        <v>958</v>
      </c>
      <c r="B21">
        <v>190.94466666666668</v>
      </c>
      <c r="C21">
        <v>200.40983333333335</v>
      </c>
      <c r="D21">
        <v>197.87383333333332</v>
      </c>
      <c r="E21">
        <v>203.84483333333336</v>
      </c>
      <c r="F21">
        <v>210.11016666666669</v>
      </c>
      <c r="G21">
        <v>215.249</v>
      </c>
      <c r="H21">
        <v>219.37799999999999</v>
      </c>
      <c r="I21">
        <v>222.39500000000001</v>
      </c>
      <c r="J21">
        <v>220.49600000000001</v>
      </c>
    </row>
    <row r="22" spans="1:10">
      <c r="A22" t="s">
        <v>959</v>
      </c>
      <c r="B22">
        <v>195.40933333333331</v>
      </c>
      <c r="C22">
        <v>202.26000000000002</v>
      </c>
      <c r="D22">
        <v>202.15549999999999</v>
      </c>
      <c r="E22">
        <v>205.29866666666666</v>
      </c>
      <c r="F22">
        <v>212.79400000000001</v>
      </c>
      <c r="G22">
        <v>216.8355</v>
      </c>
      <c r="H22">
        <v>220.00200000000001</v>
      </c>
      <c r="I22">
        <v>222.44300000000001</v>
      </c>
    </row>
    <row r="23" spans="1:10">
      <c r="A23" t="s">
        <v>770</v>
      </c>
      <c r="B23">
        <v>193.17700000000002</v>
      </c>
      <c r="C23">
        <v>201.33491666666666</v>
      </c>
      <c r="D23">
        <v>200.01466666666661</v>
      </c>
      <c r="E23">
        <v>204.57175000000004</v>
      </c>
      <c r="F23">
        <v>211.45208333333335</v>
      </c>
      <c r="G23">
        <v>216.04225</v>
      </c>
      <c r="H23">
        <v>219.69</v>
      </c>
      <c r="I23">
        <v>222.41900000000001</v>
      </c>
    </row>
    <row r="24" spans="1:10">
      <c r="A24" t="s">
        <v>960</v>
      </c>
      <c r="B24" s="175"/>
      <c r="C24" s="175">
        <v>4.2230268958864947E-2</v>
      </c>
      <c r="D24" s="175">
        <v>-6.5574815429847444E-3</v>
      </c>
      <c r="E24" s="175">
        <v>2.2783745858637516E-2</v>
      </c>
      <c r="F24" s="175">
        <v>3.3632861493990703E-2</v>
      </c>
      <c r="G24" s="175">
        <f>D29</f>
        <v>2.1707833729075698E-2</v>
      </c>
      <c r="H24" s="175">
        <f>D30</f>
        <v>1.6884428855929778E-2</v>
      </c>
      <c r="I24" s="175">
        <f>D31</f>
        <v>1.2422049251217704E-2</v>
      </c>
      <c r="J24" s="175"/>
    </row>
    <row r="28" spans="1:10">
      <c r="B28" t="s">
        <v>961</v>
      </c>
      <c r="D28" t="s">
        <v>962</v>
      </c>
    </row>
    <row r="29" spans="1:10">
      <c r="B29">
        <v>2012</v>
      </c>
      <c r="D29">
        <f>(G23/F23)-1</f>
        <v>2.1707833729075698E-2</v>
      </c>
    </row>
    <row r="30" spans="1:10">
      <c r="B30">
        <v>2013</v>
      </c>
      <c r="D30">
        <f>(H23/G23)-1</f>
        <v>1.6884428855929778E-2</v>
      </c>
    </row>
    <row r="31" spans="1:10">
      <c r="B31">
        <v>2014</v>
      </c>
      <c r="D31">
        <f>(I23/H23)-1</f>
        <v>1.2422049251217704E-2</v>
      </c>
    </row>
    <row r="34" spans="1:5">
      <c r="A34" t="s">
        <v>963</v>
      </c>
      <c r="D34">
        <f>AVERAGE(D29:D31)</f>
        <v>1.7004770612074394E-2</v>
      </c>
    </row>
    <row r="40" spans="1:5">
      <c r="A40" t="s">
        <v>964</v>
      </c>
      <c r="E40" t="s">
        <v>965</v>
      </c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8"/>
  <sheetViews>
    <sheetView view="pageBreakPreview" zoomScale="60" zoomScaleNormal="100" workbookViewId="0">
      <selection activeCell="N19" sqref="N19"/>
    </sheetView>
  </sheetViews>
  <sheetFormatPr defaultRowHeight="12"/>
  <cols>
    <col min="1" max="1" width="9.140625" style="176"/>
    <col min="2" max="2" width="15.7109375" style="176" bestFit="1" customWidth="1"/>
    <col min="3" max="3" width="9.140625" style="176"/>
    <col min="4" max="4" width="20.140625" style="176" customWidth="1"/>
    <col min="5" max="16384" width="9.140625" style="176"/>
  </cols>
  <sheetData>
    <row r="3" spans="2:4" ht="15.75">
      <c r="C3" s="177" t="s">
        <v>966</v>
      </c>
    </row>
    <row r="6" spans="2:4" ht="15.75">
      <c r="B6" s="178" t="s">
        <v>22</v>
      </c>
      <c r="C6" s="179">
        <v>0.03</v>
      </c>
      <c r="D6" s="178" t="s">
        <v>967</v>
      </c>
    </row>
    <row r="7" spans="2:4" ht="15.75">
      <c r="B7" s="178" t="s">
        <v>968</v>
      </c>
      <c r="C7" s="179">
        <f>0%</f>
        <v>0</v>
      </c>
      <c r="D7" s="178" t="s">
        <v>969</v>
      </c>
    </row>
    <row r="8" spans="2:4" ht="15.75">
      <c r="B8" s="178"/>
      <c r="C8" s="179"/>
      <c r="D8" s="178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"/>
  <sheetViews>
    <sheetView view="pageBreakPreview" zoomScale="90" zoomScaleNormal="90" zoomScaleSheetLayoutView="90" workbookViewId="0">
      <pane xSplit="2" ySplit="4" topLeftCell="C5" activePane="bottomRight" state="frozen"/>
      <selection activeCell="N19" sqref="N19"/>
      <selection pane="topRight" activeCell="N19" sqref="N19"/>
      <selection pane="bottomLeft" activeCell="N19" sqref="N19"/>
      <selection pane="bottomRight" activeCell="N19" sqref="N19"/>
    </sheetView>
  </sheetViews>
  <sheetFormatPr defaultColWidth="9.140625" defaultRowHeight="12.75"/>
  <cols>
    <col min="1" max="1" width="29.140625" style="56" customWidth="1"/>
    <col min="2" max="2" width="1.140625" style="56" customWidth="1"/>
    <col min="3" max="3" width="13" style="56" customWidth="1"/>
    <col min="4" max="4" width="12.85546875" style="56" bestFit="1" customWidth="1"/>
    <col min="5" max="5" width="12.42578125" style="56" customWidth="1"/>
    <col min="6" max="6" width="9.140625" style="56" customWidth="1"/>
    <col min="7" max="8" width="13" style="56" customWidth="1"/>
    <col min="9" max="9" width="11.85546875" style="56" customWidth="1"/>
    <col min="10" max="10" width="9" style="56" customWidth="1"/>
    <col min="11" max="12" width="12.5703125" style="56" customWidth="1"/>
    <col min="13" max="13" width="11.140625" style="56" customWidth="1"/>
    <col min="14" max="14" width="6.85546875" style="56" bestFit="1" customWidth="1"/>
    <col min="15" max="15" width="12.5703125" style="56" customWidth="1"/>
    <col min="16" max="16" width="12.85546875" style="56" bestFit="1" customWidth="1"/>
    <col min="17" max="17" width="11.42578125" style="56" customWidth="1"/>
    <col min="18" max="18" width="7" style="56" customWidth="1"/>
    <col min="19" max="19" width="6.85546875" style="56" customWidth="1"/>
    <col min="20" max="20" width="12.28515625" style="58" customWidth="1"/>
    <col min="21" max="22" width="11.85546875" style="58" customWidth="1"/>
    <col min="23" max="23" width="6.85546875" style="56" customWidth="1"/>
    <col min="24" max="24" width="9.140625" style="56"/>
    <col min="25" max="25" width="8.42578125" style="56" customWidth="1"/>
    <col min="26" max="26" width="12.140625" style="56" customWidth="1"/>
    <col min="27" max="27" width="11.140625" style="56" bestFit="1" customWidth="1"/>
    <col min="28" max="28" width="11.7109375" style="56" bestFit="1" customWidth="1"/>
    <col min="29" max="256" width="9.140625" style="56"/>
    <col min="257" max="257" width="37.5703125" style="56" bestFit="1" customWidth="1"/>
    <col min="258" max="258" width="2.5703125" style="56" customWidth="1"/>
    <col min="259" max="259" width="14" style="56" bestFit="1" customWidth="1"/>
    <col min="260" max="260" width="12.85546875" style="56" bestFit="1" customWidth="1"/>
    <col min="261" max="261" width="11.85546875" style="56" bestFit="1" customWidth="1"/>
    <col min="262" max="262" width="1" style="56" customWidth="1"/>
    <col min="263" max="263" width="15.140625" style="56" bestFit="1" customWidth="1"/>
    <col min="264" max="264" width="14.5703125" style="56" bestFit="1" customWidth="1"/>
    <col min="265" max="265" width="14.42578125" style="56" customWidth="1"/>
    <col min="266" max="266" width="1.140625" style="56" customWidth="1"/>
    <col min="267" max="268" width="14.5703125" style="56" bestFit="1" customWidth="1"/>
    <col min="269" max="269" width="13.5703125" style="56" bestFit="1" customWidth="1"/>
    <col min="270" max="270" width="1.28515625" style="56" customWidth="1"/>
    <col min="271" max="271" width="11.28515625" style="56" bestFit="1" customWidth="1"/>
    <col min="272" max="272" width="12.85546875" style="56" bestFit="1" customWidth="1"/>
    <col min="273" max="273" width="10.85546875" style="56" bestFit="1" customWidth="1"/>
    <col min="274" max="274" width="9.28515625" style="56" bestFit="1" customWidth="1"/>
    <col min="275" max="275" width="9.140625" style="56" customWidth="1"/>
    <col min="276" max="278" width="18" style="56" customWidth="1"/>
    <col min="279" max="512" width="9.140625" style="56"/>
    <col min="513" max="513" width="37.5703125" style="56" bestFit="1" customWidth="1"/>
    <col min="514" max="514" width="2.5703125" style="56" customWidth="1"/>
    <col min="515" max="515" width="14" style="56" bestFit="1" customWidth="1"/>
    <col min="516" max="516" width="12.85546875" style="56" bestFit="1" customWidth="1"/>
    <col min="517" max="517" width="11.85546875" style="56" bestFit="1" customWidth="1"/>
    <col min="518" max="518" width="1" style="56" customWidth="1"/>
    <col min="519" max="519" width="15.140625" style="56" bestFit="1" customWidth="1"/>
    <col min="520" max="520" width="14.5703125" style="56" bestFit="1" customWidth="1"/>
    <col min="521" max="521" width="14.42578125" style="56" customWidth="1"/>
    <col min="522" max="522" width="1.140625" style="56" customWidth="1"/>
    <col min="523" max="524" width="14.5703125" style="56" bestFit="1" customWidth="1"/>
    <col min="525" max="525" width="13.5703125" style="56" bestFit="1" customWidth="1"/>
    <col min="526" max="526" width="1.28515625" style="56" customWidth="1"/>
    <col min="527" max="527" width="11.28515625" style="56" bestFit="1" customWidth="1"/>
    <col min="528" max="528" width="12.85546875" style="56" bestFit="1" customWidth="1"/>
    <col min="529" max="529" width="10.85546875" style="56" bestFit="1" customWidth="1"/>
    <col min="530" max="530" width="9.28515625" style="56" bestFit="1" customWidth="1"/>
    <col min="531" max="531" width="9.140625" style="56" customWidth="1"/>
    <col min="532" max="534" width="18" style="56" customWidth="1"/>
    <col min="535" max="768" width="9.140625" style="56"/>
    <col min="769" max="769" width="37.5703125" style="56" bestFit="1" customWidth="1"/>
    <col min="770" max="770" width="2.5703125" style="56" customWidth="1"/>
    <col min="771" max="771" width="14" style="56" bestFit="1" customWidth="1"/>
    <col min="772" max="772" width="12.85546875" style="56" bestFit="1" customWidth="1"/>
    <col min="773" max="773" width="11.85546875" style="56" bestFit="1" customWidth="1"/>
    <col min="774" max="774" width="1" style="56" customWidth="1"/>
    <col min="775" max="775" width="15.140625" style="56" bestFit="1" customWidth="1"/>
    <col min="776" max="776" width="14.5703125" style="56" bestFit="1" customWidth="1"/>
    <col min="777" max="777" width="14.42578125" style="56" customWidth="1"/>
    <col min="778" max="778" width="1.140625" style="56" customWidth="1"/>
    <col min="779" max="780" width="14.5703125" style="56" bestFit="1" customWidth="1"/>
    <col min="781" max="781" width="13.5703125" style="56" bestFit="1" customWidth="1"/>
    <col min="782" max="782" width="1.28515625" style="56" customWidth="1"/>
    <col min="783" max="783" width="11.28515625" style="56" bestFit="1" customWidth="1"/>
    <col min="784" max="784" width="12.85546875" style="56" bestFit="1" customWidth="1"/>
    <col min="785" max="785" width="10.85546875" style="56" bestFit="1" customWidth="1"/>
    <col min="786" max="786" width="9.28515625" style="56" bestFit="1" customWidth="1"/>
    <col min="787" max="787" width="9.140625" style="56" customWidth="1"/>
    <col min="788" max="790" width="18" style="56" customWidth="1"/>
    <col min="791" max="1024" width="9.140625" style="56"/>
    <col min="1025" max="1025" width="37.5703125" style="56" bestFit="1" customWidth="1"/>
    <col min="1026" max="1026" width="2.5703125" style="56" customWidth="1"/>
    <col min="1027" max="1027" width="14" style="56" bestFit="1" customWidth="1"/>
    <col min="1028" max="1028" width="12.85546875" style="56" bestFit="1" customWidth="1"/>
    <col min="1029" max="1029" width="11.85546875" style="56" bestFit="1" customWidth="1"/>
    <col min="1030" max="1030" width="1" style="56" customWidth="1"/>
    <col min="1031" max="1031" width="15.140625" style="56" bestFit="1" customWidth="1"/>
    <col min="1032" max="1032" width="14.5703125" style="56" bestFit="1" customWidth="1"/>
    <col min="1033" max="1033" width="14.42578125" style="56" customWidth="1"/>
    <col min="1034" max="1034" width="1.140625" style="56" customWidth="1"/>
    <col min="1035" max="1036" width="14.5703125" style="56" bestFit="1" customWidth="1"/>
    <col min="1037" max="1037" width="13.5703125" style="56" bestFit="1" customWidth="1"/>
    <col min="1038" max="1038" width="1.28515625" style="56" customWidth="1"/>
    <col min="1039" max="1039" width="11.28515625" style="56" bestFit="1" customWidth="1"/>
    <col min="1040" max="1040" width="12.85546875" style="56" bestFit="1" customWidth="1"/>
    <col min="1041" max="1041" width="10.85546875" style="56" bestFit="1" customWidth="1"/>
    <col min="1042" max="1042" width="9.28515625" style="56" bestFit="1" customWidth="1"/>
    <col min="1043" max="1043" width="9.140625" style="56" customWidth="1"/>
    <col min="1044" max="1046" width="18" style="56" customWidth="1"/>
    <col min="1047" max="1280" width="9.140625" style="56"/>
    <col min="1281" max="1281" width="37.5703125" style="56" bestFit="1" customWidth="1"/>
    <col min="1282" max="1282" width="2.5703125" style="56" customWidth="1"/>
    <col min="1283" max="1283" width="14" style="56" bestFit="1" customWidth="1"/>
    <col min="1284" max="1284" width="12.85546875" style="56" bestFit="1" customWidth="1"/>
    <col min="1285" max="1285" width="11.85546875" style="56" bestFit="1" customWidth="1"/>
    <col min="1286" max="1286" width="1" style="56" customWidth="1"/>
    <col min="1287" max="1287" width="15.140625" style="56" bestFit="1" customWidth="1"/>
    <col min="1288" max="1288" width="14.5703125" style="56" bestFit="1" customWidth="1"/>
    <col min="1289" max="1289" width="14.42578125" style="56" customWidth="1"/>
    <col min="1290" max="1290" width="1.140625" style="56" customWidth="1"/>
    <col min="1291" max="1292" width="14.5703125" style="56" bestFit="1" customWidth="1"/>
    <col min="1293" max="1293" width="13.5703125" style="56" bestFit="1" customWidth="1"/>
    <col min="1294" max="1294" width="1.28515625" style="56" customWidth="1"/>
    <col min="1295" max="1295" width="11.28515625" style="56" bestFit="1" customWidth="1"/>
    <col min="1296" max="1296" width="12.85546875" style="56" bestFit="1" customWidth="1"/>
    <col min="1297" max="1297" width="10.85546875" style="56" bestFit="1" customWidth="1"/>
    <col min="1298" max="1298" width="9.28515625" style="56" bestFit="1" customWidth="1"/>
    <col min="1299" max="1299" width="9.140625" style="56" customWidth="1"/>
    <col min="1300" max="1302" width="18" style="56" customWidth="1"/>
    <col min="1303" max="1536" width="9.140625" style="56"/>
    <col min="1537" max="1537" width="37.5703125" style="56" bestFit="1" customWidth="1"/>
    <col min="1538" max="1538" width="2.5703125" style="56" customWidth="1"/>
    <col min="1539" max="1539" width="14" style="56" bestFit="1" customWidth="1"/>
    <col min="1540" max="1540" width="12.85546875" style="56" bestFit="1" customWidth="1"/>
    <col min="1541" max="1541" width="11.85546875" style="56" bestFit="1" customWidth="1"/>
    <col min="1542" max="1542" width="1" style="56" customWidth="1"/>
    <col min="1543" max="1543" width="15.140625" style="56" bestFit="1" customWidth="1"/>
    <col min="1544" max="1544" width="14.5703125" style="56" bestFit="1" customWidth="1"/>
    <col min="1545" max="1545" width="14.42578125" style="56" customWidth="1"/>
    <col min="1546" max="1546" width="1.140625" style="56" customWidth="1"/>
    <col min="1547" max="1548" width="14.5703125" style="56" bestFit="1" customWidth="1"/>
    <col min="1549" max="1549" width="13.5703125" style="56" bestFit="1" customWidth="1"/>
    <col min="1550" max="1550" width="1.28515625" style="56" customWidth="1"/>
    <col min="1551" max="1551" width="11.28515625" style="56" bestFit="1" customWidth="1"/>
    <col min="1552" max="1552" width="12.85546875" style="56" bestFit="1" customWidth="1"/>
    <col min="1553" max="1553" width="10.85546875" style="56" bestFit="1" customWidth="1"/>
    <col min="1554" max="1554" width="9.28515625" style="56" bestFit="1" customWidth="1"/>
    <col min="1555" max="1555" width="9.140625" style="56" customWidth="1"/>
    <col min="1556" max="1558" width="18" style="56" customWidth="1"/>
    <col min="1559" max="1792" width="9.140625" style="56"/>
    <col min="1793" max="1793" width="37.5703125" style="56" bestFit="1" customWidth="1"/>
    <col min="1794" max="1794" width="2.5703125" style="56" customWidth="1"/>
    <col min="1795" max="1795" width="14" style="56" bestFit="1" customWidth="1"/>
    <col min="1796" max="1796" width="12.85546875" style="56" bestFit="1" customWidth="1"/>
    <col min="1797" max="1797" width="11.85546875" style="56" bestFit="1" customWidth="1"/>
    <col min="1798" max="1798" width="1" style="56" customWidth="1"/>
    <col min="1799" max="1799" width="15.140625" style="56" bestFit="1" customWidth="1"/>
    <col min="1800" max="1800" width="14.5703125" style="56" bestFit="1" customWidth="1"/>
    <col min="1801" max="1801" width="14.42578125" style="56" customWidth="1"/>
    <col min="1802" max="1802" width="1.140625" style="56" customWidth="1"/>
    <col min="1803" max="1804" width="14.5703125" style="56" bestFit="1" customWidth="1"/>
    <col min="1805" max="1805" width="13.5703125" style="56" bestFit="1" customWidth="1"/>
    <col min="1806" max="1806" width="1.28515625" style="56" customWidth="1"/>
    <col min="1807" max="1807" width="11.28515625" style="56" bestFit="1" customWidth="1"/>
    <col min="1808" max="1808" width="12.85546875" style="56" bestFit="1" customWidth="1"/>
    <col min="1809" max="1809" width="10.85546875" style="56" bestFit="1" customWidth="1"/>
    <col min="1810" max="1810" width="9.28515625" style="56" bestFit="1" customWidth="1"/>
    <col min="1811" max="1811" width="9.140625" style="56" customWidth="1"/>
    <col min="1812" max="1814" width="18" style="56" customWidth="1"/>
    <col min="1815" max="2048" width="9.140625" style="56"/>
    <col min="2049" max="2049" width="37.5703125" style="56" bestFit="1" customWidth="1"/>
    <col min="2050" max="2050" width="2.5703125" style="56" customWidth="1"/>
    <col min="2051" max="2051" width="14" style="56" bestFit="1" customWidth="1"/>
    <col min="2052" max="2052" width="12.85546875" style="56" bestFit="1" customWidth="1"/>
    <col min="2053" max="2053" width="11.85546875" style="56" bestFit="1" customWidth="1"/>
    <col min="2054" max="2054" width="1" style="56" customWidth="1"/>
    <col min="2055" max="2055" width="15.140625" style="56" bestFit="1" customWidth="1"/>
    <col min="2056" max="2056" width="14.5703125" style="56" bestFit="1" customWidth="1"/>
    <col min="2057" max="2057" width="14.42578125" style="56" customWidth="1"/>
    <col min="2058" max="2058" width="1.140625" style="56" customWidth="1"/>
    <col min="2059" max="2060" width="14.5703125" style="56" bestFit="1" customWidth="1"/>
    <col min="2061" max="2061" width="13.5703125" style="56" bestFit="1" customWidth="1"/>
    <col min="2062" max="2062" width="1.28515625" style="56" customWidth="1"/>
    <col min="2063" max="2063" width="11.28515625" style="56" bestFit="1" customWidth="1"/>
    <col min="2064" max="2064" width="12.85546875" style="56" bestFit="1" customWidth="1"/>
    <col min="2065" max="2065" width="10.85546875" style="56" bestFit="1" customWidth="1"/>
    <col min="2066" max="2066" width="9.28515625" style="56" bestFit="1" customWidth="1"/>
    <col min="2067" max="2067" width="9.140625" style="56" customWidth="1"/>
    <col min="2068" max="2070" width="18" style="56" customWidth="1"/>
    <col min="2071" max="2304" width="9.140625" style="56"/>
    <col min="2305" max="2305" width="37.5703125" style="56" bestFit="1" customWidth="1"/>
    <col min="2306" max="2306" width="2.5703125" style="56" customWidth="1"/>
    <col min="2307" max="2307" width="14" style="56" bestFit="1" customWidth="1"/>
    <col min="2308" max="2308" width="12.85546875" style="56" bestFit="1" customWidth="1"/>
    <col min="2309" max="2309" width="11.85546875" style="56" bestFit="1" customWidth="1"/>
    <col min="2310" max="2310" width="1" style="56" customWidth="1"/>
    <col min="2311" max="2311" width="15.140625" style="56" bestFit="1" customWidth="1"/>
    <col min="2312" max="2312" width="14.5703125" style="56" bestFit="1" customWidth="1"/>
    <col min="2313" max="2313" width="14.42578125" style="56" customWidth="1"/>
    <col min="2314" max="2314" width="1.140625" style="56" customWidth="1"/>
    <col min="2315" max="2316" width="14.5703125" style="56" bestFit="1" customWidth="1"/>
    <col min="2317" max="2317" width="13.5703125" style="56" bestFit="1" customWidth="1"/>
    <col min="2318" max="2318" width="1.28515625" style="56" customWidth="1"/>
    <col min="2319" max="2319" width="11.28515625" style="56" bestFit="1" customWidth="1"/>
    <col min="2320" max="2320" width="12.85546875" style="56" bestFit="1" customWidth="1"/>
    <col min="2321" max="2321" width="10.85546875" style="56" bestFit="1" customWidth="1"/>
    <col min="2322" max="2322" width="9.28515625" style="56" bestFit="1" customWidth="1"/>
    <col min="2323" max="2323" width="9.140625" style="56" customWidth="1"/>
    <col min="2324" max="2326" width="18" style="56" customWidth="1"/>
    <col min="2327" max="2560" width="9.140625" style="56"/>
    <col min="2561" max="2561" width="37.5703125" style="56" bestFit="1" customWidth="1"/>
    <col min="2562" max="2562" width="2.5703125" style="56" customWidth="1"/>
    <col min="2563" max="2563" width="14" style="56" bestFit="1" customWidth="1"/>
    <col min="2564" max="2564" width="12.85546875" style="56" bestFit="1" customWidth="1"/>
    <col min="2565" max="2565" width="11.85546875" style="56" bestFit="1" customWidth="1"/>
    <col min="2566" max="2566" width="1" style="56" customWidth="1"/>
    <col min="2567" max="2567" width="15.140625" style="56" bestFit="1" customWidth="1"/>
    <col min="2568" max="2568" width="14.5703125" style="56" bestFit="1" customWidth="1"/>
    <col min="2569" max="2569" width="14.42578125" style="56" customWidth="1"/>
    <col min="2570" max="2570" width="1.140625" style="56" customWidth="1"/>
    <col min="2571" max="2572" width="14.5703125" style="56" bestFit="1" customWidth="1"/>
    <col min="2573" max="2573" width="13.5703125" style="56" bestFit="1" customWidth="1"/>
    <col min="2574" max="2574" width="1.28515625" style="56" customWidth="1"/>
    <col min="2575" max="2575" width="11.28515625" style="56" bestFit="1" customWidth="1"/>
    <col min="2576" max="2576" width="12.85546875" style="56" bestFit="1" customWidth="1"/>
    <col min="2577" max="2577" width="10.85546875" style="56" bestFit="1" customWidth="1"/>
    <col min="2578" max="2578" width="9.28515625" style="56" bestFit="1" customWidth="1"/>
    <col min="2579" max="2579" width="9.140625" style="56" customWidth="1"/>
    <col min="2580" max="2582" width="18" style="56" customWidth="1"/>
    <col min="2583" max="2816" width="9.140625" style="56"/>
    <col min="2817" max="2817" width="37.5703125" style="56" bestFit="1" customWidth="1"/>
    <col min="2818" max="2818" width="2.5703125" style="56" customWidth="1"/>
    <col min="2819" max="2819" width="14" style="56" bestFit="1" customWidth="1"/>
    <col min="2820" max="2820" width="12.85546875" style="56" bestFit="1" customWidth="1"/>
    <col min="2821" max="2821" width="11.85546875" style="56" bestFit="1" customWidth="1"/>
    <col min="2822" max="2822" width="1" style="56" customWidth="1"/>
    <col min="2823" max="2823" width="15.140625" style="56" bestFit="1" customWidth="1"/>
    <col min="2824" max="2824" width="14.5703125" style="56" bestFit="1" customWidth="1"/>
    <col min="2825" max="2825" width="14.42578125" style="56" customWidth="1"/>
    <col min="2826" max="2826" width="1.140625" style="56" customWidth="1"/>
    <col min="2827" max="2828" width="14.5703125" style="56" bestFit="1" customWidth="1"/>
    <col min="2829" max="2829" width="13.5703125" style="56" bestFit="1" customWidth="1"/>
    <col min="2830" max="2830" width="1.28515625" style="56" customWidth="1"/>
    <col min="2831" max="2831" width="11.28515625" style="56" bestFit="1" customWidth="1"/>
    <col min="2832" max="2832" width="12.85546875" style="56" bestFit="1" customWidth="1"/>
    <col min="2833" max="2833" width="10.85546875" style="56" bestFit="1" customWidth="1"/>
    <col min="2834" max="2834" width="9.28515625" style="56" bestFit="1" customWidth="1"/>
    <col min="2835" max="2835" width="9.140625" style="56" customWidth="1"/>
    <col min="2836" max="2838" width="18" style="56" customWidth="1"/>
    <col min="2839" max="3072" width="9.140625" style="56"/>
    <col min="3073" max="3073" width="37.5703125" style="56" bestFit="1" customWidth="1"/>
    <col min="3074" max="3074" width="2.5703125" style="56" customWidth="1"/>
    <col min="3075" max="3075" width="14" style="56" bestFit="1" customWidth="1"/>
    <col min="3076" max="3076" width="12.85546875" style="56" bestFit="1" customWidth="1"/>
    <col min="3077" max="3077" width="11.85546875" style="56" bestFit="1" customWidth="1"/>
    <col min="3078" max="3078" width="1" style="56" customWidth="1"/>
    <col min="3079" max="3079" width="15.140625" style="56" bestFit="1" customWidth="1"/>
    <col min="3080" max="3080" width="14.5703125" style="56" bestFit="1" customWidth="1"/>
    <col min="3081" max="3081" width="14.42578125" style="56" customWidth="1"/>
    <col min="3082" max="3082" width="1.140625" style="56" customWidth="1"/>
    <col min="3083" max="3084" width="14.5703125" style="56" bestFit="1" customWidth="1"/>
    <col min="3085" max="3085" width="13.5703125" style="56" bestFit="1" customWidth="1"/>
    <col min="3086" max="3086" width="1.28515625" style="56" customWidth="1"/>
    <col min="3087" max="3087" width="11.28515625" style="56" bestFit="1" customWidth="1"/>
    <col min="3088" max="3088" width="12.85546875" style="56" bestFit="1" customWidth="1"/>
    <col min="3089" max="3089" width="10.85546875" style="56" bestFit="1" customWidth="1"/>
    <col min="3090" max="3090" width="9.28515625" style="56" bestFit="1" customWidth="1"/>
    <col min="3091" max="3091" width="9.140625" style="56" customWidth="1"/>
    <col min="3092" max="3094" width="18" style="56" customWidth="1"/>
    <col min="3095" max="3328" width="9.140625" style="56"/>
    <col min="3329" max="3329" width="37.5703125" style="56" bestFit="1" customWidth="1"/>
    <col min="3330" max="3330" width="2.5703125" style="56" customWidth="1"/>
    <col min="3331" max="3331" width="14" style="56" bestFit="1" customWidth="1"/>
    <col min="3332" max="3332" width="12.85546875" style="56" bestFit="1" customWidth="1"/>
    <col min="3333" max="3333" width="11.85546875" style="56" bestFit="1" customWidth="1"/>
    <col min="3334" max="3334" width="1" style="56" customWidth="1"/>
    <col min="3335" max="3335" width="15.140625" style="56" bestFit="1" customWidth="1"/>
    <col min="3336" max="3336" width="14.5703125" style="56" bestFit="1" customWidth="1"/>
    <col min="3337" max="3337" width="14.42578125" style="56" customWidth="1"/>
    <col min="3338" max="3338" width="1.140625" style="56" customWidth="1"/>
    <col min="3339" max="3340" width="14.5703125" style="56" bestFit="1" customWidth="1"/>
    <col min="3341" max="3341" width="13.5703125" style="56" bestFit="1" customWidth="1"/>
    <col min="3342" max="3342" width="1.28515625" style="56" customWidth="1"/>
    <col min="3343" max="3343" width="11.28515625" style="56" bestFit="1" customWidth="1"/>
    <col min="3344" max="3344" width="12.85546875" style="56" bestFit="1" customWidth="1"/>
    <col min="3345" max="3345" width="10.85546875" style="56" bestFit="1" customWidth="1"/>
    <col min="3346" max="3346" width="9.28515625" style="56" bestFit="1" customWidth="1"/>
    <col min="3347" max="3347" width="9.140625" style="56" customWidth="1"/>
    <col min="3348" max="3350" width="18" style="56" customWidth="1"/>
    <col min="3351" max="3584" width="9.140625" style="56"/>
    <col min="3585" max="3585" width="37.5703125" style="56" bestFit="1" customWidth="1"/>
    <col min="3586" max="3586" width="2.5703125" style="56" customWidth="1"/>
    <col min="3587" max="3587" width="14" style="56" bestFit="1" customWidth="1"/>
    <col min="3588" max="3588" width="12.85546875" style="56" bestFit="1" customWidth="1"/>
    <col min="3589" max="3589" width="11.85546875" style="56" bestFit="1" customWidth="1"/>
    <col min="3590" max="3590" width="1" style="56" customWidth="1"/>
    <col min="3591" max="3591" width="15.140625" style="56" bestFit="1" customWidth="1"/>
    <col min="3592" max="3592" width="14.5703125" style="56" bestFit="1" customWidth="1"/>
    <col min="3593" max="3593" width="14.42578125" style="56" customWidth="1"/>
    <col min="3594" max="3594" width="1.140625" style="56" customWidth="1"/>
    <col min="3595" max="3596" width="14.5703125" style="56" bestFit="1" customWidth="1"/>
    <col min="3597" max="3597" width="13.5703125" style="56" bestFit="1" customWidth="1"/>
    <col min="3598" max="3598" width="1.28515625" style="56" customWidth="1"/>
    <col min="3599" max="3599" width="11.28515625" style="56" bestFit="1" customWidth="1"/>
    <col min="3600" max="3600" width="12.85546875" style="56" bestFit="1" customWidth="1"/>
    <col min="3601" max="3601" width="10.85546875" style="56" bestFit="1" customWidth="1"/>
    <col min="3602" max="3602" width="9.28515625" style="56" bestFit="1" customWidth="1"/>
    <col min="3603" max="3603" width="9.140625" style="56" customWidth="1"/>
    <col min="3604" max="3606" width="18" style="56" customWidth="1"/>
    <col min="3607" max="3840" width="9.140625" style="56"/>
    <col min="3841" max="3841" width="37.5703125" style="56" bestFit="1" customWidth="1"/>
    <col min="3842" max="3842" width="2.5703125" style="56" customWidth="1"/>
    <col min="3843" max="3843" width="14" style="56" bestFit="1" customWidth="1"/>
    <col min="3844" max="3844" width="12.85546875" style="56" bestFit="1" customWidth="1"/>
    <col min="3845" max="3845" width="11.85546875" style="56" bestFit="1" customWidth="1"/>
    <col min="3846" max="3846" width="1" style="56" customWidth="1"/>
    <col min="3847" max="3847" width="15.140625" style="56" bestFit="1" customWidth="1"/>
    <col min="3848" max="3848" width="14.5703125" style="56" bestFit="1" customWidth="1"/>
    <col min="3849" max="3849" width="14.42578125" style="56" customWidth="1"/>
    <col min="3850" max="3850" width="1.140625" style="56" customWidth="1"/>
    <col min="3851" max="3852" width="14.5703125" style="56" bestFit="1" customWidth="1"/>
    <col min="3853" max="3853" width="13.5703125" style="56" bestFit="1" customWidth="1"/>
    <col min="3854" max="3854" width="1.28515625" style="56" customWidth="1"/>
    <col min="3855" max="3855" width="11.28515625" style="56" bestFit="1" customWidth="1"/>
    <col min="3856" max="3856" width="12.85546875" style="56" bestFit="1" customWidth="1"/>
    <col min="3857" max="3857" width="10.85546875" style="56" bestFit="1" customWidth="1"/>
    <col min="3858" max="3858" width="9.28515625" style="56" bestFit="1" customWidth="1"/>
    <col min="3859" max="3859" width="9.140625" style="56" customWidth="1"/>
    <col min="3860" max="3862" width="18" style="56" customWidth="1"/>
    <col min="3863" max="4096" width="9.140625" style="56"/>
    <col min="4097" max="4097" width="37.5703125" style="56" bestFit="1" customWidth="1"/>
    <col min="4098" max="4098" width="2.5703125" style="56" customWidth="1"/>
    <col min="4099" max="4099" width="14" style="56" bestFit="1" customWidth="1"/>
    <col min="4100" max="4100" width="12.85546875" style="56" bestFit="1" customWidth="1"/>
    <col min="4101" max="4101" width="11.85546875" style="56" bestFit="1" customWidth="1"/>
    <col min="4102" max="4102" width="1" style="56" customWidth="1"/>
    <col min="4103" max="4103" width="15.140625" style="56" bestFit="1" customWidth="1"/>
    <col min="4104" max="4104" width="14.5703125" style="56" bestFit="1" customWidth="1"/>
    <col min="4105" max="4105" width="14.42578125" style="56" customWidth="1"/>
    <col min="4106" max="4106" width="1.140625" style="56" customWidth="1"/>
    <col min="4107" max="4108" width="14.5703125" style="56" bestFit="1" customWidth="1"/>
    <col min="4109" max="4109" width="13.5703125" style="56" bestFit="1" customWidth="1"/>
    <col min="4110" max="4110" width="1.28515625" style="56" customWidth="1"/>
    <col min="4111" max="4111" width="11.28515625" style="56" bestFit="1" customWidth="1"/>
    <col min="4112" max="4112" width="12.85546875" style="56" bestFit="1" customWidth="1"/>
    <col min="4113" max="4113" width="10.85546875" style="56" bestFit="1" customWidth="1"/>
    <col min="4114" max="4114" width="9.28515625" style="56" bestFit="1" customWidth="1"/>
    <col min="4115" max="4115" width="9.140625" style="56" customWidth="1"/>
    <col min="4116" max="4118" width="18" style="56" customWidth="1"/>
    <col min="4119" max="4352" width="9.140625" style="56"/>
    <col min="4353" max="4353" width="37.5703125" style="56" bestFit="1" customWidth="1"/>
    <col min="4354" max="4354" width="2.5703125" style="56" customWidth="1"/>
    <col min="4355" max="4355" width="14" style="56" bestFit="1" customWidth="1"/>
    <col min="4356" max="4356" width="12.85546875" style="56" bestFit="1" customWidth="1"/>
    <col min="4357" max="4357" width="11.85546875" style="56" bestFit="1" customWidth="1"/>
    <col min="4358" max="4358" width="1" style="56" customWidth="1"/>
    <col min="4359" max="4359" width="15.140625" style="56" bestFit="1" customWidth="1"/>
    <col min="4360" max="4360" width="14.5703125" style="56" bestFit="1" customWidth="1"/>
    <col min="4361" max="4361" width="14.42578125" style="56" customWidth="1"/>
    <col min="4362" max="4362" width="1.140625" style="56" customWidth="1"/>
    <col min="4363" max="4364" width="14.5703125" style="56" bestFit="1" customWidth="1"/>
    <col min="4365" max="4365" width="13.5703125" style="56" bestFit="1" customWidth="1"/>
    <col min="4366" max="4366" width="1.28515625" style="56" customWidth="1"/>
    <col min="4367" max="4367" width="11.28515625" style="56" bestFit="1" customWidth="1"/>
    <col min="4368" max="4368" width="12.85546875" style="56" bestFit="1" customWidth="1"/>
    <col min="4369" max="4369" width="10.85546875" style="56" bestFit="1" customWidth="1"/>
    <col min="4370" max="4370" width="9.28515625" style="56" bestFit="1" customWidth="1"/>
    <col min="4371" max="4371" width="9.140625" style="56" customWidth="1"/>
    <col min="4372" max="4374" width="18" style="56" customWidth="1"/>
    <col min="4375" max="4608" width="9.140625" style="56"/>
    <col min="4609" max="4609" width="37.5703125" style="56" bestFit="1" customWidth="1"/>
    <col min="4610" max="4610" width="2.5703125" style="56" customWidth="1"/>
    <col min="4611" max="4611" width="14" style="56" bestFit="1" customWidth="1"/>
    <col min="4612" max="4612" width="12.85546875" style="56" bestFit="1" customWidth="1"/>
    <col min="4613" max="4613" width="11.85546875" style="56" bestFit="1" customWidth="1"/>
    <col min="4614" max="4614" width="1" style="56" customWidth="1"/>
    <col min="4615" max="4615" width="15.140625" style="56" bestFit="1" customWidth="1"/>
    <col min="4616" max="4616" width="14.5703125" style="56" bestFit="1" customWidth="1"/>
    <col min="4617" max="4617" width="14.42578125" style="56" customWidth="1"/>
    <col min="4618" max="4618" width="1.140625" style="56" customWidth="1"/>
    <col min="4619" max="4620" width="14.5703125" style="56" bestFit="1" customWidth="1"/>
    <col min="4621" max="4621" width="13.5703125" style="56" bestFit="1" customWidth="1"/>
    <col min="4622" max="4622" width="1.28515625" style="56" customWidth="1"/>
    <col min="4623" max="4623" width="11.28515625" style="56" bestFit="1" customWidth="1"/>
    <col min="4624" max="4624" width="12.85546875" style="56" bestFit="1" customWidth="1"/>
    <col min="4625" max="4625" width="10.85546875" style="56" bestFit="1" customWidth="1"/>
    <col min="4626" max="4626" width="9.28515625" style="56" bestFit="1" customWidth="1"/>
    <col min="4627" max="4627" width="9.140625" style="56" customWidth="1"/>
    <col min="4628" max="4630" width="18" style="56" customWidth="1"/>
    <col min="4631" max="4864" width="9.140625" style="56"/>
    <col min="4865" max="4865" width="37.5703125" style="56" bestFit="1" customWidth="1"/>
    <col min="4866" max="4866" width="2.5703125" style="56" customWidth="1"/>
    <col min="4867" max="4867" width="14" style="56" bestFit="1" customWidth="1"/>
    <col min="4868" max="4868" width="12.85546875" style="56" bestFit="1" customWidth="1"/>
    <col min="4869" max="4869" width="11.85546875" style="56" bestFit="1" customWidth="1"/>
    <col min="4870" max="4870" width="1" style="56" customWidth="1"/>
    <col min="4871" max="4871" width="15.140625" style="56" bestFit="1" customWidth="1"/>
    <col min="4872" max="4872" width="14.5703125" style="56" bestFit="1" customWidth="1"/>
    <col min="4873" max="4873" width="14.42578125" style="56" customWidth="1"/>
    <col min="4874" max="4874" width="1.140625" style="56" customWidth="1"/>
    <col min="4875" max="4876" width="14.5703125" style="56" bestFit="1" customWidth="1"/>
    <col min="4877" max="4877" width="13.5703125" style="56" bestFit="1" customWidth="1"/>
    <col min="4878" max="4878" width="1.28515625" style="56" customWidth="1"/>
    <col min="4879" max="4879" width="11.28515625" style="56" bestFit="1" customWidth="1"/>
    <col min="4880" max="4880" width="12.85546875" style="56" bestFit="1" customWidth="1"/>
    <col min="4881" max="4881" width="10.85546875" style="56" bestFit="1" customWidth="1"/>
    <col min="4882" max="4882" width="9.28515625" style="56" bestFit="1" customWidth="1"/>
    <col min="4883" max="4883" width="9.140625" style="56" customWidth="1"/>
    <col min="4884" max="4886" width="18" style="56" customWidth="1"/>
    <col min="4887" max="5120" width="9.140625" style="56"/>
    <col min="5121" max="5121" width="37.5703125" style="56" bestFit="1" customWidth="1"/>
    <col min="5122" max="5122" width="2.5703125" style="56" customWidth="1"/>
    <col min="5123" max="5123" width="14" style="56" bestFit="1" customWidth="1"/>
    <col min="5124" max="5124" width="12.85546875" style="56" bestFit="1" customWidth="1"/>
    <col min="5125" max="5125" width="11.85546875" style="56" bestFit="1" customWidth="1"/>
    <col min="5126" max="5126" width="1" style="56" customWidth="1"/>
    <col min="5127" max="5127" width="15.140625" style="56" bestFit="1" customWidth="1"/>
    <col min="5128" max="5128" width="14.5703125" style="56" bestFit="1" customWidth="1"/>
    <col min="5129" max="5129" width="14.42578125" style="56" customWidth="1"/>
    <col min="5130" max="5130" width="1.140625" style="56" customWidth="1"/>
    <col min="5131" max="5132" width="14.5703125" style="56" bestFit="1" customWidth="1"/>
    <col min="5133" max="5133" width="13.5703125" style="56" bestFit="1" customWidth="1"/>
    <col min="5134" max="5134" width="1.28515625" style="56" customWidth="1"/>
    <col min="5135" max="5135" width="11.28515625" style="56" bestFit="1" customWidth="1"/>
    <col min="5136" max="5136" width="12.85546875" style="56" bestFit="1" customWidth="1"/>
    <col min="5137" max="5137" width="10.85546875" style="56" bestFit="1" customWidth="1"/>
    <col min="5138" max="5138" width="9.28515625" style="56" bestFit="1" customWidth="1"/>
    <col min="5139" max="5139" width="9.140625" style="56" customWidth="1"/>
    <col min="5140" max="5142" width="18" style="56" customWidth="1"/>
    <col min="5143" max="5376" width="9.140625" style="56"/>
    <col min="5377" max="5377" width="37.5703125" style="56" bestFit="1" customWidth="1"/>
    <col min="5378" max="5378" width="2.5703125" style="56" customWidth="1"/>
    <col min="5379" max="5379" width="14" style="56" bestFit="1" customWidth="1"/>
    <col min="5380" max="5380" width="12.85546875" style="56" bestFit="1" customWidth="1"/>
    <col min="5381" max="5381" width="11.85546875" style="56" bestFit="1" customWidth="1"/>
    <col min="5382" max="5382" width="1" style="56" customWidth="1"/>
    <col min="5383" max="5383" width="15.140625" style="56" bestFit="1" customWidth="1"/>
    <col min="5384" max="5384" width="14.5703125" style="56" bestFit="1" customWidth="1"/>
    <col min="5385" max="5385" width="14.42578125" style="56" customWidth="1"/>
    <col min="5386" max="5386" width="1.140625" style="56" customWidth="1"/>
    <col min="5387" max="5388" width="14.5703125" style="56" bestFit="1" customWidth="1"/>
    <col min="5389" max="5389" width="13.5703125" style="56" bestFit="1" customWidth="1"/>
    <col min="5390" max="5390" width="1.28515625" style="56" customWidth="1"/>
    <col min="5391" max="5391" width="11.28515625" style="56" bestFit="1" customWidth="1"/>
    <col min="5392" max="5392" width="12.85546875" style="56" bestFit="1" customWidth="1"/>
    <col min="5393" max="5393" width="10.85546875" style="56" bestFit="1" customWidth="1"/>
    <col min="5394" max="5394" width="9.28515625" style="56" bestFit="1" customWidth="1"/>
    <col min="5395" max="5395" width="9.140625" style="56" customWidth="1"/>
    <col min="5396" max="5398" width="18" style="56" customWidth="1"/>
    <col min="5399" max="5632" width="9.140625" style="56"/>
    <col min="5633" max="5633" width="37.5703125" style="56" bestFit="1" customWidth="1"/>
    <col min="5634" max="5634" width="2.5703125" style="56" customWidth="1"/>
    <col min="5635" max="5635" width="14" style="56" bestFit="1" customWidth="1"/>
    <col min="5636" max="5636" width="12.85546875" style="56" bestFit="1" customWidth="1"/>
    <col min="5637" max="5637" width="11.85546875" style="56" bestFit="1" customWidth="1"/>
    <col min="5638" max="5638" width="1" style="56" customWidth="1"/>
    <col min="5639" max="5639" width="15.140625" style="56" bestFit="1" customWidth="1"/>
    <col min="5640" max="5640" width="14.5703125" style="56" bestFit="1" customWidth="1"/>
    <col min="5641" max="5641" width="14.42578125" style="56" customWidth="1"/>
    <col min="5642" max="5642" width="1.140625" style="56" customWidth="1"/>
    <col min="5643" max="5644" width="14.5703125" style="56" bestFit="1" customWidth="1"/>
    <col min="5645" max="5645" width="13.5703125" style="56" bestFit="1" customWidth="1"/>
    <col min="5646" max="5646" width="1.28515625" style="56" customWidth="1"/>
    <col min="5647" max="5647" width="11.28515625" style="56" bestFit="1" customWidth="1"/>
    <col min="5648" max="5648" width="12.85546875" style="56" bestFit="1" customWidth="1"/>
    <col min="5649" max="5649" width="10.85546875" style="56" bestFit="1" customWidth="1"/>
    <col min="5650" max="5650" width="9.28515625" style="56" bestFit="1" customWidth="1"/>
    <col min="5651" max="5651" width="9.140625" style="56" customWidth="1"/>
    <col min="5652" max="5654" width="18" style="56" customWidth="1"/>
    <col min="5655" max="5888" width="9.140625" style="56"/>
    <col min="5889" max="5889" width="37.5703125" style="56" bestFit="1" customWidth="1"/>
    <col min="5890" max="5890" width="2.5703125" style="56" customWidth="1"/>
    <col min="5891" max="5891" width="14" style="56" bestFit="1" customWidth="1"/>
    <col min="5892" max="5892" width="12.85546875" style="56" bestFit="1" customWidth="1"/>
    <col min="5893" max="5893" width="11.85546875" style="56" bestFit="1" customWidth="1"/>
    <col min="5894" max="5894" width="1" style="56" customWidth="1"/>
    <col min="5895" max="5895" width="15.140625" style="56" bestFit="1" customWidth="1"/>
    <col min="5896" max="5896" width="14.5703125" style="56" bestFit="1" customWidth="1"/>
    <col min="5897" max="5897" width="14.42578125" style="56" customWidth="1"/>
    <col min="5898" max="5898" width="1.140625" style="56" customWidth="1"/>
    <col min="5899" max="5900" width="14.5703125" style="56" bestFit="1" customWidth="1"/>
    <col min="5901" max="5901" width="13.5703125" style="56" bestFit="1" customWidth="1"/>
    <col min="5902" max="5902" width="1.28515625" style="56" customWidth="1"/>
    <col min="5903" max="5903" width="11.28515625" style="56" bestFit="1" customWidth="1"/>
    <col min="5904" max="5904" width="12.85546875" style="56" bestFit="1" customWidth="1"/>
    <col min="5905" max="5905" width="10.85546875" style="56" bestFit="1" customWidth="1"/>
    <col min="5906" max="5906" width="9.28515625" style="56" bestFit="1" customWidth="1"/>
    <col min="5907" max="5907" width="9.140625" style="56" customWidth="1"/>
    <col min="5908" max="5910" width="18" style="56" customWidth="1"/>
    <col min="5911" max="6144" width="9.140625" style="56"/>
    <col min="6145" max="6145" width="37.5703125" style="56" bestFit="1" customWidth="1"/>
    <col min="6146" max="6146" width="2.5703125" style="56" customWidth="1"/>
    <col min="6147" max="6147" width="14" style="56" bestFit="1" customWidth="1"/>
    <col min="6148" max="6148" width="12.85546875" style="56" bestFit="1" customWidth="1"/>
    <col min="6149" max="6149" width="11.85546875" style="56" bestFit="1" customWidth="1"/>
    <col min="6150" max="6150" width="1" style="56" customWidth="1"/>
    <col min="6151" max="6151" width="15.140625" style="56" bestFit="1" customWidth="1"/>
    <col min="6152" max="6152" width="14.5703125" style="56" bestFit="1" customWidth="1"/>
    <col min="6153" max="6153" width="14.42578125" style="56" customWidth="1"/>
    <col min="6154" max="6154" width="1.140625" style="56" customWidth="1"/>
    <col min="6155" max="6156" width="14.5703125" style="56" bestFit="1" customWidth="1"/>
    <col min="6157" max="6157" width="13.5703125" style="56" bestFit="1" customWidth="1"/>
    <col min="6158" max="6158" width="1.28515625" style="56" customWidth="1"/>
    <col min="6159" max="6159" width="11.28515625" style="56" bestFit="1" customWidth="1"/>
    <col min="6160" max="6160" width="12.85546875" style="56" bestFit="1" customWidth="1"/>
    <col min="6161" max="6161" width="10.85546875" style="56" bestFit="1" customWidth="1"/>
    <col min="6162" max="6162" width="9.28515625" style="56" bestFit="1" customWidth="1"/>
    <col min="6163" max="6163" width="9.140625" style="56" customWidth="1"/>
    <col min="6164" max="6166" width="18" style="56" customWidth="1"/>
    <col min="6167" max="6400" width="9.140625" style="56"/>
    <col min="6401" max="6401" width="37.5703125" style="56" bestFit="1" customWidth="1"/>
    <col min="6402" max="6402" width="2.5703125" style="56" customWidth="1"/>
    <col min="6403" max="6403" width="14" style="56" bestFit="1" customWidth="1"/>
    <col min="6404" max="6404" width="12.85546875" style="56" bestFit="1" customWidth="1"/>
    <col min="6405" max="6405" width="11.85546875" style="56" bestFit="1" customWidth="1"/>
    <col min="6406" max="6406" width="1" style="56" customWidth="1"/>
    <col min="6407" max="6407" width="15.140625" style="56" bestFit="1" customWidth="1"/>
    <col min="6408" max="6408" width="14.5703125" style="56" bestFit="1" customWidth="1"/>
    <col min="6409" max="6409" width="14.42578125" style="56" customWidth="1"/>
    <col min="6410" max="6410" width="1.140625" style="56" customWidth="1"/>
    <col min="6411" max="6412" width="14.5703125" style="56" bestFit="1" customWidth="1"/>
    <col min="6413" max="6413" width="13.5703125" style="56" bestFit="1" customWidth="1"/>
    <col min="6414" max="6414" width="1.28515625" style="56" customWidth="1"/>
    <col min="6415" max="6415" width="11.28515625" style="56" bestFit="1" customWidth="1"/>
    <col min="6416" max="6416" width="12.85546875" style="56" bestFit="1" customWidth="1"/>
    <col min="6417" max="6417" width="10.85546875" style="56" bestFit="1" customWidth="1"/>
    <col min="6418" max="6418" width="9.28515625" style="56" bestFit="1" customWidth="1"/>
    <col min="6419" max="6419" width="9.140625" style="56" customWidth="1"/>
    <col min="6420" max="6422" width="18" style="56" customWidth="1"/>
    <col min="6423" max="6656" width="9.140625" style="56"/>
    <col min="6657" max="6657" width="37.5703125" style="56" bestFit="1" customWidth="1"/>
    <col min="6658" max="6658" width="2.5703125" style="56" customWidth="1"/>
    <col min="6659" max="6659" width="14" style="56" bestFit="1" customWidth="1"/>
    <col min="6660" max="6660" width="12.85546875" style="56" bestFit="1" customWidth="1"/>
    <col min="6661" max="6661" width="11.85546875" style="56" bestFit="1" customWidth="1"/>
    <col min="6662" max="6662" width="1" style="56" customWidth="1"/>
    <col min="6663" max="6663" width="15.140625" style="56" bestFit="1" customWidth="1"/>
    <col min="6664" max="6664" width="14.5703125" style="56" bestFit="1" customWidth="1"/>
    <col min="6665" max="6665" width="14.42578125" style="56" customWidth="1"/>
    <col min="6666" max="6666" width="1.140625" style="56" customWidth="1"/>
    <col min="6667" max="6668" width="14.5703125" style="56" bestFit="1" customWidth="1"/>
    <col min="6669" max="6669" width="13.5703125" style="56" bestFit="1" customWidth="1"/>
    <col min="6670" max="6670" width="1.28515625" style="56" customWidth="1"/>
    <col min="6671" max="6671" width="11.28515625" style="56" bestFit="1" customWidth="1"/>
    <col min="6672" max="6672" width="12.85546875" style="56" bestFit="1" customWidth="1"/>
    <col min="6673" max="6673" width="10.85546875" style="56" bestFit="1" customWidth="1"/>
    <col min="6674" max="6674" width="9.28515625" style="56" bestFit="1" customWidth="1"/>
    <col min="6675" max="6675" width="9.140625" style="56" customWidth="1"/>
    <col min="6676" max="6678" width="18" style="56" customWidth="1"/>
    <col min="6679" max="6912" width="9.140625" style="56"/>
    <col min="6913" max="6913" width="37.5703125" style="56" bestFit="1" customWidth="1"/>
    <col min="6914" max="6914" width="2.5703125" style="56" customWidth="1"/>
    <col min="6915" max="6915" width="14" style="56" bestFit="1" customWidth="1"/>
    <col min="6916" max="6916" width="12.85546875" style="56" bestFit="1" customWidth="1"/>
    <col min="6917" max="6917" width="11.85546875" style="56" bestFit="1" customWidth="1"/>
    <col min="6918" max="6918" width="1" style="56" customWidth="1"/>
    <col min="6919" max="6919" width="15.140625" style="56" bestFit="1" customWidth="1"/>
    <col min="6920" max="6920" width="14.5703125" style="56" bestFit="1" customWidth="1"/>
    <col min="6921" max="6921" width="14.42578125" style="56" customWidth="1"/>
    <col min="6922" max="6922" width="1.140625" style="56" customWidth="1"/>
    <col min="6923" max="6924" width="14.5703125" style="56" bestFit="1" customWidth="1"/>
    <col min="6925" max="6925" width="13.5703125" style="56" bestFit="1" customWidth="1"/>
    <col min="6926" max="6926" width="1.28515625" style="56" customWidth="1"/>
    <col min="6927" max="6927" width="11.28515625" style="56" bestFit="1" customWidth="1"/>
    <col min="6928" max="6928" width="12.85546875" style="56" bestFit="1" customWidth="1"/>
    <col min="6929" max="6929" width="10.85546875" style="56" bestFit="1" customWidth="1"/>
    <col min="6930" max="6930" width="9.28515625" style="56" bestFit="1" customWidth="1"/>
    <col min="6931" max="6931" width="9.140625" style="56" customWidth="1"/>
    <col min="6932" max="6934" width="18" style="56" customWidth="1"/>
    <col min="6935" max="7168" width="9.140625" style="56"/>
    <col min="7169" max="7169" width="37.5703125" style="56" bestFit="1" customWidth="1"/>
    <col min="7170" max="7170" width="2.5703125" style="56" customWidth="1"/>
    <col min="7171" max="7171" width="14" style="56" bestFit="1" customWidth="1"/>
    <col min="7172" max="7172" width="12.85546875" style="56" bestFit="1" customWidth="1"/>
    <col min="7173" max="7173" width="11.85546875" style="56" bestFit="1" customWidth="1"/>
    <col min="7174" max="7174" width="1" style="56" customWidth="1"/>
    <col min="7175" max="7175" width="15.140625" style="56" bestFit="1" customWidth="1"/>
    <col min="7176" max="7176" width="14.5703125" style="56" bestFit="1" customWidth="1"/>
    <col min="7177" max="7177" width="14.42578125" style="56" customWidth="1"/>
    <col min="7178" max="7178" width="1.140625" style="56" customWidth="1"/>
    <col min="7179" max="7180" width="14.5703125" style="56" bestFit="1" customWidth="1"/>
    <col min="7181" max="7181" width="13.5703125" style="56" bestFit="1" customWidth="1"/>
    <col min="7182" max="7182" width="1.28515625" style="56" customWidth="1"/>
    <col min="7183" max="7183" width="11.28515625" style="56" bestFit="1" customWidth="1"/>
    <col min="7184" max="7184" width="12.85546875" style="56" bestFit="1" customWidth="1"/>
    <col min="7185" max="7185" width="10.85546875" style="56" bestFit="1" customWidth="1"/>
    <col min="7186" max="7186" width="9.28515625" style="56" bestFit="1" customWidth="1"/>
    <col min="7187" max="7187" width="9.140625" style="56" customWidth="1"/>
    <col min="7188" max="7190" width="18" style="56" customWidth="1"/>
    <col min="7191" max="7424" width="9.140625" style="56"/>
    <col min="7425" max="7425" width="37.5703125" style="56" bestFit="1" customWidth="1"/>
    <col min="7426" max="7426" width="2.5703125" style="56" customWidth="1"/>
    <col min="7427" max="7427" width="14" style="56" bestFit="1" customWidth="1"/>
    <col min="7428" max="7428" width="12.85546875" style="56" bestFit="1" customWidth="1"/>
    <col min="7429" max="7429" width="11.85546875" style="56" bestFit="1" customWidth="1"/>
    <col min="7430" max="7430" width="1" style="56" customWidth="1"/>
    <col min="7431" max="7431" width="15.140625" style="56" bestFit="1" customWidth="1"/>
    <col min="7432" max="7432" width="14.5703125" style="56" bestFit="1" customWidth="1"/>
    <col min="7433" max="7433" width="14.42578125" style="56" customWidth="1"/>
    <col min="7434" max="7434" width="1.140625" style="56" customWidth="1"/>
    <col min="7435" max="7436" width="14.5703125" style="56" bestFit="1" customWidth="1"/>
    <col min="7437" max="7437" width="13.5703125" style="56" bestFit="1" customWidth="1"/>
    <col min="7438" max="7438" width="1.28515625" style="56" customWidth="1"/>
    <col min="7439" max="7439" width="11.28515625" style="56" bestFit="1" customWidth="1"/>
    <col min="7440" max="7440" width="12.85546875" style="56" bestFit="1" customWidth="1"/>
    <col min="7441" max="7441" width="10.85546875" style="56" bestFit="1" customWidth="1"/>
    <col min="7442" max="7442" width="9.28515625" style="56" bestFit="1" customWidth="1"/>
    <col min="7443" max="7443" width="9.140625" style="56" customWidth="1"/>
    <col min="7444" max="7446" width="18" style="56" customWidth="1"/>
    <col min="7447" max="7680" width="9.140625" style="56"/>
    <col min="7681" max="7681" width="37.5703125" style="56" bestFit="1" customWidth="1"/>
    <col min="7682" max="7682" width="2.5703125" style="56" customWidth="1"/>
    <col min="7683" max="7683" width="14" style="56" bestFit="1" customWidth="1"/>
    <col min="7684" max="7684" width="12.85546875" style="56" bestFit="1" customWidth="1"/>
    <col min="7685" max="7685" width="11.85546875" style="56" bestFit="1" customWidth="1"/>
    <col min="7686" max="7686" width="1" style="56" customWidth="1"/>
    <col min="7687" max="7687" width="15.140625" style="56" bestFit="1" customWidth="1"/>
    <col min="7688" max="7688" width="14.5703125" style="56" bestFit="1" customWidth="1"/>
    <col min="7689" max="7689" width="14.42578125" style="56" customWidth="1"/>
    <col min="7690" max="7690" width="1.140625" style="56" customWidth="1"/>
    <col min="7691" max="7692" width="14.5703125" style="56" bestFit="1" customWidth="1"/>
    <col min="7693" max="7693" width="13.5703125" style="56" bestFit="1" customWidth="1"/>
    <col min="7694" max="7694" width="1.28515625" style="56" customWidth="1"/>
    <col min="7695" max="7695" width="11.28515625" style="56" bestFit="1" customWidth="1"/>
    <col min="7696" max="7696" width="12.85546875" style="56" bestFit="1" customWidth="1"/>
    <col min="7697" max="7697" width="10.85546875" style="56" bestFit="1" customWidth="1"/>
    <col min="7698" max="7698" width="9.28515625" style="56" bestFit="1" customWidth="1"/>
    <col min="7699" max="7699" width="9.140625" style="56" customWidth="1"/>
    <col min="7700" max="7702" width="18" style="56" customWidth="1"/>
    <col min="7703" max="7936" width="9.140625" style="56"/>
    <col min="7937" max="7937" width="37.5703125" style="56" bestFit="1" customWidth="1"/>
    <col min="7938" max="7938" width="2.5703125" style="56" customWidth="1"/>
    <col min="7939" max="7939" width="14" style="56" bestFit="1" customWidth="1"/>
    <col min="7940" max="7940" width="12.85546875" style="56" bestFit="1" customWidth="1"/>
    <col min="7941" max="7941" width="11.85546875" style="56" bestFit="1" customWidth="1"/>
    <col min="7942" max="7942" width="1" style="56" customWidth="1"/>
    <col min="7943" max="7943" width="15.140625" style="56" bestFit="1" customWidth="1"/>
    <col min="7944" max="7944" width="14.5703125" style="56" bestFit="1" customWidth="1"/>
    <col min="7945" max="7945" width="14.42578125" style="56" customWidth="1"/>
    <col min="7946" max="7946" width="1.140625" style="56" customWidth="1"/>
    <col min="7947" max="7948" width="14.5703125" style="56" bestFit="1" customWidth="1"/>
    <col min="7949" max="7949" width="13.5703125" style="56" bestFit="1" customWidth="1"/>
    <col min="7950" max="7950" width="1.28515625" style="56" customWidth="1"/>
    <col min="7951" max="7951" width="11.28515625" style="56" bestFit="1" customWidth="1"/>
    <col min="7952" max="7952" width="12.85546875" style="56" bestFit="1" customWidth="1"/>
    <col min="7953" max="7953" width="10.85546875" style="56" bestFit="1" customWidth="1"/>
    <col min="7954" max="7954" width="9.28515625" style="56" bestFit="1" customWidth="1"/>
    <col min="7955" max="7955" width="9.140625" style="56" customWidth="1"/>
    <col min="7956" max="7958" width="18" style="56" customWidth="1"/>
    <col min="7959" max="8192" width="9.140625" style="56"/>
    <col min="8193" max="8193" width="37.5703125" style="56" bestFit="1" customWidth="1"/>
    <col min="8194" max="8194" width="2.5703125" style="56" customWidth="1"/>
    <col min="8195" max="8195" width="14" style="56" bestFit="1" customWidth="1"/>
    <col min="8196" max="8196" width="12.85546875" style="56" bestFit="1" customWidth="1"/>
    <col min="8197" max="8197" width="11.85546875" style="56" bestFit="1" customWidth="1"/>
    <col min="8198" max="8198" width="1" style="56" customWidth="1"/>
    <col min="8199" max="8199" width="15.140625" style="56" bestFit="1" customWidth="1"/>
    <col min="8200" max="8200" width="14.5703125" style="56" bestFit="1" customWidth="1"/>
    <col min="8201" max="8201" width="14.42578125" style="56" customWidth="1"/>
    <col min="8202" max="8202" width="1.140625" style="56" customWidth="1"/>
    <col min="8203" max="8204" width="14.5703125" style="56" bestFit="1" customWidth="1"/>
    <col min="8205" max="8205" width="13.5703125" style="56" bestFit="1" customWidth="1"/>
    <col min="8206" max="8206" width="1.28515625" style="56" customWidth="1"/>
    <col min="8207" max="8207" width="11.28515625" style="56" bestFit="1" customWidth="1"/>
    <col min="8208" max="8208" width="12.85546875" style="56" bestFit="1" customWidth="1"/>
    <col min="8209" max="8209" width="10.85546875" style="56" bestFit="1" customWidth="1"/>
    <col min="8210" max="8210" width="9.28515625" style="56" bestFit="1" customWidth="1"/>
    <col min="8211" max="8211" width="9.140625" style="56" customWidth="1"/>
    <col min="8212" max="8214" width="18" style="56" customWidth="1"/>
    <col min="8215" max="8448" width="9.140625" style="56"/>
    <col min="8449" max="8449" width="37.5703125" style="56" bestFit="1" customWidth="1"/>
    <col min="8450" max="8450" width="2.5703125" style="56" customWidth="1"/>
    <col min="8451" max="8451" width="14" style="56" bestFit="1" customWidth="1"/>
    <col min="8452" max="8452" width="12.85546875" style="56" bestFit="1" customWidth="1"/>
    <col min="8453" max="8453" width="11.85546875" style="56" bestFit="1" customWidth="1"/>
    <col min="8454" max="8454" width="1" style="56" customWidth="1"/>
    <col min="8455" max="8455" width="15.140625" style="56" bestFit="1" customWidth="1"/>
    <col min="8456" max="8456" width="14.5703125" style="56" bestFit="1" customWidth="1"/>
    <col min="8457" max="8457" width="14.42578125" style="56" customWidth="1"/>
    <col min="8458" max="8458" width="1.140625" style="56" customWidth="1"/>
    <col min="8459" max="8460" width="14.5703125" style="56" bestFit="1" customWidth="1"/>
    <col min="8461" max="8461" width="13.5703125" style="56" bestFit="1" customWidth="1"/>
    <col min="8462" max="8462" width="1.28515625" style="56" customWidth="1"/>
    <col min="8463" max="8463" width="11.28515625" style="56" bestFit="1" customWidth="1"/>
    <col min="8464" max="8464" width="12.85546875" style="56" bestFit="1" customWidth="1"/>
    <col min="8465" max="8465" width="10.85546875" style="56" bestFit="1" customWidth="1"/>
    <col min="8466" max="8466" width="9.28515625" style="56" bestFit="1" customWidth="1"/>
    <col min="8467" max="8467" width="9.140625" style="56" customWidth="1"/>
    <col min="8468" max="8470" width="18" style="56" customWidth="1"/>
    <col min="8471" max="8704" width="9.140625" style="56"/>
    <col min="8705" max="8705" width="37.5703125" style="56" bestFit="1" customWidth="1"/>
    <col min="8706" max="8706" width="2.5703125" style="56" customWidth="1"/>
    <col min="8707" max="8707" width="14" style="56" bestFit="1" customWidth="1"/>
    <col min="8708" max="8708" width="12.85546875" style="56" bestFit="1" customWidth="1"/>
    <col min="8709" max="8709" width="11.85546875" style="56" bestFit="1" customWidth="1"/>
    <col min="8710" max="8710" width="1" style="56" customWidth="1"/>
    <col min="8711" max="8711" width="15.140625" style="56" bestFit="1" customWidth="1"/>
    <col min="8712" max="8712" width="14.5703125" style="56" bestFit="1" customWidth="1"/>
    <col min="8713" max="8713" width="14.42578125" style="56" customWidth="1"/>
    <col min="8714" max="8714" width="1.140625" style="56" customWidth="1"/>
    <col min="8715" max="8716" width="14.5703125" style="56" bestFit="1" customWidth="1"/>
    <col min="8717" max="8717" width="13.5703125" style="56" bestFit="1" customWidth="1"/>
    <col min="8718" max="8718" width="1.28515625" style="56" customWidth="1"/>
    <col min="8719" max="8719" width="11.28515625" style="56" bestFit="1" customWidth="1"/>
    <col min="8720" max="8720" width="12.85546875" style="56" bestFit="1" customWidth="1"/>
    <col min="8721" max="8721" width="10.85546875" style="56" bestFit="1" customWidth="1"/>
    <col min="8722" max="8722" width="9.28515625" style="56" bestFit="1" customWidth="1"/>
    <col min="8723" max="8723" width="9.140625" style="56" customWidth="1"/>
    <col min="8724" max="8726" width="18" style="56" customWidth="1"/>
    <col min="8727" max="8960" width="9.140625" style="56"/>
    <col min="8961" max="8961" width="37.5703125" style="56" bestFit="1" customWidth="1"/>
    <col min="8962" max="8962" width="2.5703125" style="56" customWidth="1"/>
    <col min="8963" max="8963" width="14" style="56" bestFit="1" customWidth="1"/>
    <col min="8964" max="8964" width="12.85546875" style="56" bestFit="1" customWidth="1"/>
    <col min="8965" max="8965" width="11.85546875" style="56" bestFit="1" customWidth="1"/>
    <col min="8966" max="8966" width="1" style="56" customWidth="1"/>
    <col min="8967" max="8967" width="15.140625" style="56" bestFit="1" customWidth="1"/>
    <col min="8968" max="8968" width="14.5703125" style="56" bestFit="1" customWidth="1"/>
    <col min="8969" max="8969" width="14.42578125" style="56" customWidth="1"/>
    <col min="8970" max="8970" width="1.140625" style="56" customWidth="1"/>
    <col min="8971" max="8972" width="14.5703125" style="56" bestFit="1" customWidth="1"/>
    <col min="8973" max="8973" width="13.5703125" style="56" bestFit="1" customWidth="1"/>
    <col min="8974" max="8974" width="1.28515625" style="56" customWidth="1"/>
    <col min="8975" max="8975" width="11.28515625" style="56" bestFit="1" customWidth="1"/>
    <col min="8976" max="8976" width="12.85546875" style="56" bestFit="1" customWidth="1"/>
    <col min="8977" max="8977" width="10.85546875" style="56" bestFit="1" customWidth="1"/>
    <col min="8978" max="8978" width="9.28515625" style="56" bestFit="1" customWidth="1"/>
    <col min="8979" max="8979" width="9.140625" style="56" customWidth="1"/>
    <col min="8980" max="8982" width="18" style="56" customWidth="1"/>
    <col min="8983" max="9216" width="9.140625" style="56"/>
    <col min="9217" max="9217" width="37.5703125" style="56" bestFit="1" customWidth="1"/>
    <col min="9218" max="9218" width="2.5703125" style="56" customWidth="1"/>
    <col min="9219" max="9219" width="14" style="56" bestFit="1" customWidth="1"/>
    <col min="9220" max="9220" width="12.85546875" style="56" bestFit="1" customWidth="1"/>
    <col min="9221" max="9221" width="11.85546875" style="56" bestFit="1" customWidth="1"/>
    <col min="9222" max="9222" width="1" style="56" customWidth="1"/>
    <col min="9223" max="9223" width="15.140625" style="56" bestFit="1" customWidth="1"/>
    <col min="9224" max="9224" width="14.5703125" style="56" bestFit="1" customWidth="1"/>
    <col min="9225" max="9225" width="14.42578125" style="56" customWidth="1"/>
    <col min="9226" max="9226" width="1.140625" style="56" customWidth="1"/>
    <col min="9227" max="9228" width="14.5703125" style="56" bestFit="1" customWidth="1"/>
    <col min="9229" max="9229" width="13.5703125" style="56" bestFit="1" customWidth="1"/>
    <col min="9230" max="9230" width="1.28515625" style="56" customWidth="1"/>
    <col min="9231" max="9231" width="11.28515625" style="56" bestFit="1" customWidth="1"/>
    <col min="9232" max="9232" width="12.85546875" style="56" bestFit="1" customWidth="1"/>
    <col min="9233" max="9233" width="10.85546875" style="56" bestFit="1" customWidth="1"/>
    <col min="9234" max="9234" width="9.28515625" style="56" bestFit="1" customWidth="1"/>
    <col min="9235" max="9235" width="9.140625" style="56" customWidth="1"/>
    <col min="9236" max="9238" width="18" style="56" customWidth="1"/>
    <col min="9239" max="9472" width="9.140625" style="56"/>
    <col min="9473" max="9473" width="37.5703125" style="56" bestFit="1" customWidth="1"/>
    <col min="9474" max="9474" width="2.5703125" style="56" customWidth="1"/>
    <col min="9475" max="9475" width="14" style="56" bestFit="1" customWidth="1"/>
    <col min="9476" max="9476" width="12.85546875" style="56" bestFit="1" customWidth="1"/>
    <col min="9477" max="9477" width="11.85546875" style="56" bestFit="1" customWidth="1"/>
    <col min="9478" max="9478" width="1" style="56" customWidth="1"/>
    <col min="9479" max="9479" width="15.140625" style="56" bestFit="1" customWidth="1"/>
    <col min="9480" max="9480" width="14.5703125" style="56" bestFit="1" customWidth="1"/>
    <col min="9481" max="9481" width="14.42578125" style="56" customWidth="1"/>
    <col min="9482" max="9482" width="1.140625" style="56" customWidth="1"/>
    <col min="9483" max="9484" width="14.5703125" style="56" bestFit="1" customWidth="1"/>
    <col min="9485" max="9485" width="13.5703125" style="56" bestFit="1" customWidth="1"/>
    <col min="9486" max="9486" width="1.28515625" style="56" customWidth="1"/>
    <col min="9487" max="9487" width="11.28515625" style="56" bestFit="1" customWidth="1"/>
    <col min="9488" max="9488" width="12.85546875" style="56" bestFit="1" customWidth="1"/>
    <col min="9489" max="9489" width="10.85546875" style="56" bestFit="1" customWidth="1"/>
    <col min="9490" max="9490" width="9.28515625" style="56" bestFit="1" customWidth="1"/>
    <col min="9491" max="9491" width="9.140625" style="56" customWidth="1"/>
    <col min="9492" max="9494" width="18" style="56" customWidth="1"/>
    <col min="9495" max="9728" width="9.140625" style="56"/>
    <col min="9729" max="9729" width="37.5703125" style="56" bestFit="1" customWidth="1"/>
    <col min="9730" max="9730" width="2.5703125" style="56" customWidth="1"/>
    <col min="9731" max="9731" width="14" style="56" bestFit="1" customWidth="1"/>
    <col min="9732" max="9732" width="12.85546875" style="56" bestFit="1" customWidth="1"/>
    <col min="9733" max="9733" width="11.85546875" style="56" bestFit="1" customWidth="1"/>
    <col min="9734" max="9734" width="1" style="56" customWidth="1"/>
    <col min="9735" max="9735" width="15.140625" style="56" bestFit="1" customWidth="1"/>
    <col min="9736" max="9736" width="14.5703125" style="56" bestFit="1" customWidth="1"/>
    <col min="9737" max="9737" width="14.42578125" style="56" customWidth="1"/>
    <col min="9738" max="9738" width="1.140625" style="56" customWidth="1"/>
    <col min="9739" max="9740" width="14.5703125" style="56" bestFit="1" customWidth="1"/>
    <col min="9741" max="9741" width="13.5703125" style="56" bestFit="1" customWidth="1"/>
    <col min="9742" max="9742" width="1.28515625" style="56" customWidth="1"/>
    <col min="9743" max="9743" width="11.28515625" style="56" bestFit="1" customWidth="1"/>
    <col min="9744" max="9744" width="12.85546875" style="56" bestFit="1" customWidth="1"/>
    <col min="9745" max="9745" width="10.85546875" style="56" bestFit="1" customWidth="1"/>
    <col min="9746" max="9746" width="9.28515625" style="56" bestFit="1" customWidth="1"/>
    <col min="9747" max="9747" width="9.140625" style="56" customWidth="1"/>
    <col min="9748" max="9750" width="18" style="56" customWidth="1"/>
    <col min="9751" max="9984" width="9.140625" style="56"/>
    <col min="9985" max="9985" width="37.5703125" style="56" bestFit="1" customWidth="1"/>
    <col min="9986" max="9986" width="2.5703125" style="56" customWidth="1"/>
    <col min="9987" max="9987" width="14" style="56" bestFit="1" customWidth="1"/>
    <col min="9988" max="9988" width="12.85546875" style="56" bestFit="1" customWidth="1"/>
    <col min="9989" max="9989" width="11.85546875" style="56" bestFit="1" customWidth="1"/>
    <col min="9990" max="9990" width="1" style="56" customWidth="1"/>
    <col min="9991" max="9991" width="15.140625" style="56" bestFit="1" customWidth="1"/>
    <col min="9992" max="9992" width="14.5703125" style="56" bestFit="1" customWidth="1"/>
    <col min="9993" max="9993" width="14.42578125" style="56" customWidth="1"/>
    <col min="9994" max="9994" width="1.140625" style="56" customWidth="1"/>
    <col min="9995" max="9996" width="14.5703125" style="56" bestFit="1" customWidth="1"/>
    <col min="9997" max="9997" width="13.5703125" style="56" bestFit="1" customWidth="1"/>
    <col min="9998" max="9998" width="1.28515625" style="56" customWidth="1"/>
    <col min="9999" max="9999" width="11.28515625" style="56" bestFit="1" customWidth="1"/>
    <col min="10000" max="10000" width="12.85546875" style="56" bestFit="1" customWidth="1"/>
    <col min="10001" max="10001" width="10.85546875" style="56" bestFit="1" customWidth="1"/>
    <col min="10002" max="10002" width="9.28515625" style="56" bestFit="1" customWidth="1"/>
    <col min="10003" max="10003" width="9.140625" style="56" customWidth="1"/>
    <col min="10004" max="10006" width="18" style="56" customWidth="1"/>
    <col min="10007" max="10240" width="9.140625" style="56"/>
    <col min="10241" max="10241" width="37.5703125" style="56" bestFit="1" customWidth="1"/>
    <col min="10242" max="10242" width="2.5703125" style="56" customWidth="1"/>
    <col min="10243" max="10243" width="14" style="56" bestFit="1" customWidth="1"/>
    <col min="10244" max="10244" width="12.85546875" style="56" bestFit="1" customWidth="1"/>
    <col min="10245" max="10245" width="11.85546875" style="56" bestFit="1" customWidth="1"/>
    <col min="10246" max="10246" width="1" style="56" customWidth="1"/>
    <col min="10247" max="10247" width="15.140625" style="56" bestFit="1" customWidth="1"/>
    <col min="10248" max="10248" width="14.5703125" style="56" bestFit="1" customWidth="1"/>
    <col min="10249" max="10249" width="14.42578125" style="56" customWidth="1"/>
    <col min="10250" max="10250" width="1.140625" style="56" customWidth="1"/>
    <col min="10251" max="10252" width="14.5703125" style="56" bestFit="1" customWidth="1"/>
    <col min="10253" max="10253" width="13.5703125" style="56" bestFit="1" customWidth="1"/>
    <col min="10254" max="10254" width="1.28515625" style="56" customWidth="1"/>
    <col min="10255" max="10255" width="11.28515625" style="56" bestFit="1" customWidth="1"/>
    <col min="10256" max="10256" width="12.85546875" style="56" bestFit="1" customWidth="1"/>
    <col min="10257" max="10257" width="10.85546875" style="56" bestFit="1" customWidth="1"/>
    <col min="10258" max="10258" width="9.28515625" style="56" bestFit="1" customWidth="1"/>
    <col min="10259" max="10259" width="9.140625" style="56" customWidth="1"/>
    <col min="10260" max="10262" width="18" style="56" customWidth="1"/>
    <col min="10263" max="10496" width="9.140625" style="56"/>
    <col min="10497" max="10497" width="37.5703125" style="56" bestFit="1" customWidth="1"/>
    <col min="10498" max="10498" width="2.5703125" style="56" customWidth="1"/>
    <col min="10499" max="10499" width="14" style="56" bestFit="1" customWidth="1"/>
    <col min="10500" max="10500" width="12.85546875" style="56" bestFit="1" customWidth="1"/>
    <col min="10501" max="10501" width="11.85546875" style="56" bestFit="1" customWidth="1"/>
    <col min="10502" max="10502" width="1" style="56" customWidth="1"/>
    <col min="10503" max="10503" width="15.140625" style="56" bestFit="1" customWidth="1"/>
    <col min="10504" max="10504" width="14.5703125" style="56" bestFit="1" customWidth="1"/>
    <col min="10505" max="10505" width="14.42578125" style="56" customWidth="1"/>
    <col min="10506" max="10506" width="1.140625" style="56" customWidth="1"/>
    <col min="10507" max="10508" width="14.5703125" style="56" bestFit="1" customWidth="1"/>
    <col min="10509" max="10509" width="13.5703125" style="56" bestFit="1" customWidth="1"/>
    <col min="10510" max="10510" width="1.28515625" style="56" customWidth="1"/>
    <col min="10511" max="10511" width="11.28515625" style="56" bestFit="1" customWidth="1"/>
    <col min="10512" max="10512" width="12.85546875" style="56" bestFit="1" customWidth="1"/>
    <col min="10513" max="10513" width="10.85546875" style="56" bestFit="1" customWidth="1"/>
    <col min="10514" max="10514" width="9.28515625" style="56" bestFit="1" customWidth="1"/>
    <col min="10515" max="10515" width="9.140625" style="56" customWidth="1"/>
    <col min="10516" max="10518" width="18" style="56" customWidth="1"/>
    <col min="10519" max="10752" width="9.140625" style="56"/>
    <col min="10753" max="10753" width="37.5703125" style="56" bestFit="1" customWidth="1"/>
    <col min="10754" max="10754" width="2.5703125" style="56" customWidth="1"/>
    <col min="10755" max="10755" width="14" style="56" bestFit="1" customWidth="1"/>
    <col min="10756" max="10756" width="12.85546875" style="56" bestFit="1" customWidth="1"/>
    <col min="10757" max="10757" width="11.85546875" style="56" bestFit="1" customWidth="1"/>
    <col min="10758" max="10758" width="1" style="56" customWidth="1"/>
    <col min="10759" max="10759" width="15.140625" style="56" bestFit="1" customWidth="1"/>
    <col min="10760" max="10760" width="14.5703125" style="56" bestFit="1" customWidth="1"/>
    <col min="10761" max="10761" width="14.42578125" style="56" customWidth="1"/>
    <col min="10762" max="10762" width="1.140625" style="56" customWidth="1"/>
    <col min="10763" max="10764" width="14.5703125" style="56" bestFit="1" customWidth="1"/>
    <col min="10765" max="10765" width="13.5703125" style="56" bestFit="1" customWidth="1"/>
    <col min="10766" max="10766" width="1.28515625" style="56" customWidth="1"/>
    <col min="10767" max="10767" width="11.28515625" style="56" bestFit="1" customWidth="1"/>
    <col min="10768" max="10768" width="12.85546875" style="56" bestFit="1" customWidth="1"/>
    <col min="10769" max="10769" width="10.85546875" style="56" bestFit="1" customWidth="1"/>
    <col min="10770" max="10770" width="9.28515625" style="56" bestFit="1" customWidth="1"/>
    <col min="10771" max="10771" width="9.140625" style="56" customWidth="1"/>
    <col min="10772" max="10774" width="18" style="56" customWidth="1"/>
    <col min="10775" max="11008" width="9.140625" style="56"/>
    <col min="11009" max="11009" width="37.5703125" style="56" bestFit="1" customWidth="1"/>
    <col min="11010" max="11010" width="2.5703125" style="56" customWidth="1"/>
    <col min="11011" max="11011" width="14" style="56" bestFit="1" customWidth="1"/>
    <col min="11012" max="11012" width="12.85546875" style="56" bestFit="1" customWidth="1"/>
    <col min="11013" max="11013" width="11.85546875" style="56" bestFit="1" customWidth="1"/>
    <col min="11014" max="11014" width="1" style="56" customWidth="1"/>
    <col min="11015" max="11015" width="15.140625" style="56" bestFit="1" customWidth="1"/>
    <col min="11016" max="11016" width="14.5703125" style="56" bestFit="1" customWidth="1"/>
    <col min="11017" max="11017" width="14.42578125" style="56" customWidth="1"/>
    <col min="11018" max="11018" width="1.140625" style="56" customWidth="1"/>
    <col min="11019" max="11020" width="14.5703125" style="56" bestFit="1" customWidth="1"/>
    <col min="11021" max="11021" width="13.5703125" style="56" bestFit="1" customWidth="1"/>
    <col min="11022" max="11022" width="1.28515625" style="56" customWidth="1"/>
    <col min="11023" max="11023" width="11.28515625" style="56" bestFit="1" customWidth="1"/>
    <col min="11024" max="11024" width="12.85546875" style="56" bestFit="1" customWidth="1"/>
    <col min="11025" max="11025" width="10.85546875" style="56" bestFit="1" customWidth="1"/>
    <col min="11026" max="11026" width="9.28515625" style="56" bestFit="1" customWidth="1"/>
    <col min="11027" max="11027" width="9.140625" style="56" customWidth="1"/>
    <col min="11028" max="11030" width="18" style="56" customWidth="1"/>
    <col min="11031" max="11264" width="9.140625" style="56"/>
    <col min="11265" max="11265" width="37.5703125" style="56" bestFit="1" customWidth="1"/>
    <col min="11266" max="11266" width="2.5703125" style="56" customWidth="1"/>
    <col min="11267" max="11267" width="14" style="56" bestFit="1" customWidth="1"/>
    <col min="11268" max="11268" width="12.85546875" style="56" bestFit="1" customWidth="1"/>
    <col min="11269" max="11269" width="11.85546875" style="56" bestFit="1" customWidth="1"/>
    <col min="11270" max="11270" width="1" style="56" customWidth="1"/>
    <col min="11271" max="11271" width="15.140625" style="56" bestFit="1" customWidth="1"/>
    <col min="11272" max="11272" width="14.5703125" style="56" bestFit="1" customWidth="1"/>
    <col min="11273" max="11273" width="14.42578125" style="56" customWidth="1"/>
    <col min="11274" max="11274" width="1.140625" style="56" customWidth="1"/>
    <col min="11275" max="11276" width="14.5703125" style="56" bestFit="1" customWidth="1"/>
    <col min="11277" max="11277" width="13.5703125" style="56" bestFit="1" customWidth="1"/>
    <col min="11278" max="11278" width="1.28515625" style="56" customWidth="1"/>
    <col min="11279" max="11279" width="11.28515625" style="56" bestFit="1" customWidth="1"/>
    <col min="11280" max="11280" width="12.85546875" style="56" bestFit="1" customWidth="1"/>
    <col min="11281" max="11281" width="10.85546875" style="56" bestFit="1" customWidth="1"/>
    <col min="11282" max="11282" width="9.28515625" style="56" bestFit="1" customWidth="1"/>
    <col min="11283" max="11283" width="9.140625" style="56" customWidth="1"/>
    <col min="11284" max="11286" width="18" style="56" customWidth="1"/>
    <col min="11287" max="11520" width="9.140625" style="56"/>
    <col min="11521" max="11521" width="37.5703125" style="56" bestFit="1" customWidth="1"/>
    <col min="11522" max="11522" width="2.5703125" style="56" customWidth="1"/>
    <col min="11523" max="11523" width="14" style="56" bestFit="1" customWidth="1"/>
    <col min="11524" max="11524" width="12.85546875" style="56" bestFit="1" customWidth="1"/>
    <col min="11525" max="11525" width="11.85546875" style="56" bestFit="1" customWidth="1"/>
    <col min="11526" max="11526" width="1" style="56" customWidth="1"/>
    <col min="11527" max="11527" width="15.140625" style="56" bestFit="1" customWidth="1"/>
    <col min="11528" max="11528" width="14.5703125" style="56" bestFit="1" customWidth="1"/>
    <col min="11529" max="11529" width="14.42578125" style="56" customWidth="1"/>
    <col min="11530" max="11530" width="1.140625" style="56" customWidth="1"/>
    <col min="11531" max="11532" width="14.5703125" style="56" bestFit="1" customWidth="1"/>
    <col min="11533" max="11533" width="13.5703125" style="56" bestFit="1" customWidth="1"/>
    <col min="11534" max="11534" width="1.28515625" style="56" customWidth="1"/>
    <col min="11535" max="11535" width="11.28515625" style="56" bestFit="1" customWidth="1"/>
    <col min="11536" max="11536" width="12.85546875" style="56" bestFit="1" customWidth="1"/>
    <col min="11537" max="11537" width="10.85546875" style="56" bestFit="1" customWidth="1"/>
    <col min="11538" max="11538" width="9.28515625" style="56" bestFit="1" customWidth="1"/>
    <col min="11539" max="11539" width="9.140625" style="56" customWidth="1"/>
    <col min="11540" max="11542" width="18" style="56" customWidth="1"/>
    <col min="11543" max="11776" width="9.140625" style="56"/>
    <col min="11777" max="11777" width="37.5703125" style="56" bestFit="1" customWidth="1"/>
    <col min="11778" max="11778" width="2.5703125" style="56" customWidth="1"/>
    <col min="11779" max="11779" width="14" style="56" bestFit="1" customWidth="1"/>
    <col min="11780" max="11780" width="12.85546875" style="56" bestFit="1" customWidth="1"/>
    <col min="11781" max="11781" width="11.85546875" style="56" bestFit="1" customWidth="1"/>
    <col min="11782" max="11782" width="1" style="56" customWidth="1"/>
    <col min="11783" max="11783" width="15.140625" style="56" bestFit="1" customWidth="1"/>
    <col min="11784" max="11784" width="14.5703125" style="56" bestFit="1" customWidth="1"/>
    <col min="11785" max="11785" width="14.42578125" style="56" customWidth="1"/>
    <col min="11786" max="11786" width="1.140625" style="56" customWidth="1"/>
    <col min="11787" max="11788" width="14.5703125" style="56" bestFit="1" customWidth="1"/>
    <col min="11789" max="11789" width="13.5703125" style="56" bestFit="1" customWidth="1"/>
    <col min="11790" max="11790" width="1.28515625" style="56" customWidth="1"/>
    <col min="11791" max="11791" width="11.28515625" style="56" bestFit="1" customWidth="1"/>
    <col min="11792" max="11792" width="12.85546875" style="56" bestFit="1" customWidth="1"/>
    <col min="11793" max="11793" width="10.85546875" style="56" bestFit="1" customWidth="1"/>
    <col min="11794" max="11794" width="9.28515625" style="56" bestFit="1" customWidth="1"/>
    <col min="11795" max="11795" width="9.140625" style="56" customWidth="1"/>
    <col min="11796" max="11798" width="18" style="56" customWidth="1"/>
    <col min="11799" max="12032" width="9.140625" style="56"/>
    <col min="12033" max="12033" width="37.5703125" style="56" bestFit="1" customWidth="1"/>
    <col min="12034" max="12034" width="2.5703125" style="56" customWidth="1"/>
    <col min="12035" max="12035" width="14" style="56" bestFit="1" customWidth="1"/>
    <col min="12036" max="12036" width="12.85546875" style="56" bestFit="1" customWidth="1"/>
    <col min="12037" max="12037" width="11.85546875" style="56" bestFit="1" customWidth="1"/>
    <col min="12038" max="12038" width="1" style="56" customWidth="1"/>
    <col min="12039" max="12039" width="15.140625" style="56" bestFit="1" customWidth="1"/>
    <col min="12040" max="12040" width="14.5703125" style="56" bestFit="1" customWidth="1"/>
    <col min="12041" max="12041" width="14.42578125" style="56" customWidth="1"/>
    <col min="12042" max="12042" width="1.140625" style="56" customWidth="1"/>
    <col min="12043" max="12044" width="14.5703125" style="56" bestFit="1" customWidth="1"/>
    <col min="12045" max="12045" width="13.5703125" style="56" bestFit="1" customWidth="1"/>
    <col min="12046" max="12046" width="1.28515625" style="56" customWidth="1"/>
    <col min="12047" max="12047" width="11.28515625" style="56" bestFit="1" customWidth="1"/>
    <col min="12048" max="12048" width="12.85546875" style="56" bestFit="1" customWidth="1"/>
    <col min="12049" max="12049" width="10.85546875" style="56" bestFit="1" customWidth="1"/>
    <col min="12050" max="12050" width="9.28515625" style="56" bestFit="1" customWidth="1"/>
    <col min="12051" max="12051" width="9.140625" style="56" customWidth="1"/>
    <col min="12052" max="12054" width="18" style="56" customWidth="1"/>
    <col min="12055" max="12288" width="9.140625" style="56"/>
    <col min="12289" max="12289" width="37.5703125" style="56" bestFit="1" customWidth="1"/>
    <col min="12290" max="12290" width="2.5703125" style="56" customWidth="1"/>
    <col min="12291" max="12291" width="14" style="56" bestFit="1" customWidth="1"/>
    <col min="12292" max="12292" width="12.85546875" style="56" bestFit="1" customWidth="1"/>
    <col min="12293" max="12293" width="11.85546875" style="56" bestFit="1" customWidth="1"/>
    <col min="12294" max="12294" width="1" style="56" customWidth="1"/>
    <col min="12295" max="12295" width="15.140625" style="56" bestFit="1" customWidth="1"/>
    <col min="12296" max="12296" width="14.5703125" style="56" bestFit="1" customWidth="1"/>
    <col min="12297" max="12297" width="14.42578125" style="56" customWidth="1"/>
    <col min="12298" max="12298" width="1.140625" style="56" customWidth="1"/>
    <col min="12299" max="12300" width="14.5703125" style="56" bestFit="1" customWidth="1"/>
    <col min="12301" max="12301" width="13.5703125" style="56" bestFit="1" customWidth="1"/>
    <col min="12302" max="12302" width="1.28515625" style="56" customWidth="1"/>
    <col min="12303" max="12303" width="11.28515625" style="56" bestFit="1" customWidth="1"/>
    <col min="12304" max="12304" width="12.85546875" style="56" bestFit="1" customWidth="1"/>
    <col min="12305" max="12305" width="10.85546875" style="56" bestFit="1" customWidth="1"/>
    <col min="12306" max="12306" width="9.28515625" style="56" bestFit="1" customWidth="1"/>
    <col min="12307" max="12307" width="9.140625" style="56" customWidth="1"/>
    <col min="12308" max="12310" width="18" style="56" customWidth="1"/>
    <col min="12311" max="12544" width="9.140625" style="56"/>
    <col min="12545" max="12545" width="37.5703125" style="56" bestFit="1" customWidth="1"/>
    <col min="12546" max="12546" width="2.5703125" style="56" customWidth="1"/>
    <col min="12547" max="12547" width="14" style="56" bestFit="1" customWidth="1"/>
    <col min="12548" max="12548" width="12.85546875" style="56" bestFit="1" customWidth="1"/>
    <col min="12549" max="12549" width="11.85546875" style="56" bestFit="1" customWidth="1"/>
    <col min="12550" max="12550" width="1" style="56" customWidth="1"/>
    <col min="12551" max="12551" width="15.140625" style="56" bestFit="1" customWidth="1"/>
    <col min="12552" max="12552" width="14.5703125" style="56" bestFit="1" customWidth="1"/>
    <col min="12553" max="12553" width="14.42578125" style="56" customWidth="1"/>
    <col min="12554" max="12554" width="1.140625" style="56" customWidth="1"/>
    <col min="12555" max="12556" width="14.5703125" style="56" bestFit="1" customWidth="1"/>
    <col min="12557" max="12557" width="13.5703125" style="56" bestFit="1" customWidth="1"/>
    <col min="12558" max="12558" width="1.28515625" style="56" customWidth="1"/>
    <col min="12559" max="12559" width="11.28515625" style="56" bestFit="1" customWidth="1"/>
    <col min="12560" max="12560" width="12.85546875" style="56" bestFit="1" customWidth="1"/>
    <col min="12561" max="12561" width="10.85546875" style="56" bestFit="1" customWidth="1"/>
    <col min="12562" max="12562" width="9.28515625" style="56" bestFit="1" customWidth="1"/>
    <col min="12563" max="12563" width="9.140625" style="56" customWidth="1"/>
    <col min="12564" max="12566" width="18" style="56" customWidth="1"/>
    <col min="12567" max="12800" width="9.140625" style="56"/>
    <col min="12801" max="12801" width="37.5703125" style="56" bestFit="1" customWidth="1"/>
    <col min="12802" max="12802" width="2.5703125" style="56" customWidth="1"/>
    <col min="12803" max="12803" width="14" style="56" bestFit="1" customWidth="1"/>
    <col min="12804" max="12804" width="12.85546875" style="56" bestFit="1" customWidth="1"/>
    <col min="12805" max="12805" width="11.85546875" style="56" bestFit="1" customWidth="1"/>
    <col min="12806" max="12806" width="1" style="56" customWidth="1"/>
    <col min="12807" max="12807" width="15.140625" style="56" bestFit="1" customWidth="1"/>
    <col min="12808" max="12808" width="14.5703125" style="56" bestFit="1" customWidth="1"/>
    <col min="12809" max="12809" width="14.42578125" style="56" customWidth="1"/>
    <col min="12810" max="12810" width="1.140625" style="56" customWidth="1"/>
    <col min="12811" max="12812" width="14.5703125" style="56" bestFit="1" customWidth="1"/>
    <col min="12813" max="12813" width="13.5703125" style="56" bestFit="1" customWidth="1"/>
    <col min="12814" max="12814" width="1.28515625" style="56" customWidth="1"/>
    <col min="12815" max="12815" width="11.28515625" style="56" bestFit="1" customWidth="1"/>
    <col min="12816" max="12816" width="12.85546875" style="56" bestFit="1" customWidth="1"/>
    <col min="12817" max="12817" width="10.85546875" style="56" bestFit="1" customWidth="1"/>
    <col min="12818" max="12818" width="9.28515625" style="56" bestFit="1" customWidth="1"/>
    <col min="12819" max="12819" width="9.140625" style="56" customWidth="1"/>
    <col min="12820" max="12822" width="18" style="56" customWidth="1"/>
    <col min="12823" max="13056" width="9.140625" style="56"/>
    <col min="13057" max="13057" width="37.5703125" style="56" bestFit="1" customWidth="1"/>
    <col min="13058" max="13058" width="2.5703125" style="56" customWidth="1"/>
    <col min="13059" max="13059" width="14" style="56" bestFit="1" customWidth="1"/>
    <col min="13060" max="13060" width="12.85546875" style="56" bestFit="1" customWidth="1"/>
    <col min="13061" max="13061" width="11.85546875" style="56" bestFit="1" customWidth="1"/>
    <col min="13062" max="13062" width="1" style="56" customWidth="1"/>
    <col min="13063" max="13063" width="15.140625" style="56" bestFit="1" customWidth="1"/>
    <col min="13064" max="13064" width="14.5703125" style="56" bestFit="1" customWidth="1"/>
    <col min="13065" max="13065" width="14.42578125" style="56" customWidth="1"/>
    <col min="13066" max="13066" width="1.140625" style="56" customWidth="1"/>
    <col min="13067" max="13068" width="14.5703125" style="56" bestFit="1" customWidth="1"/>
    <col min="13069" max="13069" width="13.5703125" style="56" bestFit="1" customWidth="1"/>
    <col min="13070" max="13070" width="1.28515625" style="56" customWidth="1"/>
    <col min="13071" max="13071" width="11.28515625" style="56" bestFit="1" customWidth="1"/>
    <col min="13072" max="13072" width="12.85546875" style="56" bestFit="1" customWidth="1"/>
    <col min="13073" max="13073" width="10.85546875" style="56" bestFit="1" customWidth="1"/>
    <col min="13074" max="13074" width="9.28515625" style="56" bestFit="1" customWidth="1"/>
    <col min="13075" max="13075" width="9.140625" style="56" customWidth="1"/>
    <col min="13076" max="13078" width="18" style="56" customWidth="1"/>
    <col min="13079" max="13312" width="9.140625" style="56"/>
    <col min="13313" max="13313" width="37.5703125" style="56" bestFit="1" customWidth="1"/>
    <col min="13314" max="13314" width="2.5703125" style="56" customWidth="1"/>
    <col min="13315" max="13315" width="14" style="56" bestFit="1" customWidth="1"/>
    <col min="13316" max="13316" width="12.85546875" style="56" bestFit="1" customWidth="1"/>
    <col min="13317" max="13317" width="11.85546875" style="56" bestFit="1" customWidth="1"/>
    <col min="13318" max="13318" width="1" style="56" customWidth="1"/>
    <col min="13319" max="13319" width="15.140625" style="56" bestFit="1" customWidth="1"/>
    <col min="13320" max="13320" width="14.5703125" style="56" bestFit="1" customWidth="1"/>
    <col min="13321" max="13321" width="14.42578125" style="56" customWidth="1"/>
    <col min="13322" max="13322" width="1.140625" style="56" customWidth="1"/>
    <col min="13323" max="13324" width="14.5703125" style="56" bestFit="1" customWidth="1"/>
    <col min="13325" max="13325" width="13.5703125" style="56" bestFit="1" customWidth="1"/>
    <col min="13326" max="13326" width="1.28515625" style="56" customWidth="1"/>
    <col min="13327" max="13327" width="11.28515625" style="56" bestFit="1" customWidth="1"/>
    <col min="13328" max="13328" width="12.85546875" style="56" bestFit="1" customWidth="1"/>
    <col min="13329" max="13329" width="10.85546875" style="56" bestFit="1" customWidth="1"/>
    <col min="13330" max="13330" width="9.28515625" style="56" bestFit="1" customWidth="1"/>
    <col min="13331" max="13331" width="9.140625" style="56" customWidth="1"/>
    <col min="13332" max="13334" width="18" style="56" customWidth="1"/>
    <col min="13335" max="13568" width="9.140625" style="56"/>
    <col min="13569" max="13569" width="37.5703125" style="56" bestFit="1" customWidth="1"/>
    <col min="13570" max="13570" width="2.5703125" style="56" customWidth="1"/>
    <col min="13571" max="13571" width="14" style="56" bestFit="1" customWidth="1"/>
    <col min="13572" max="13572" width="12.85546875" style="56" bestFit="1" customWidth="1"/>
    <col min="13573" max="13573" width="11.85546875" style="56" bestFit="1" customWidth="1"/>
    <col min="13574" max="13574" width="1" style="56" customWidth="1"/>
    <col min="13575" max="13575" width="15.140625" style="56" bestFit="1" customWidth="1"/>
    <col min="13576" max="13576" width="14.5703125" style="56" bestFit="1" customWidth="1"/>
    <col min="13577" max="13577" width="14.42578125" style="56" customWidth="1"/>
    <col min="13578" max="13578" width="1.140625" style="56" customWidth="1"/>
    <col min="13579" max="13580" width="14.5703125" style="56" bestFit="1" customWidth="1"/>
    <col min="13581" max="13581" width="13.5703125" style="56" bestFit="1" customWidth="1"/>
    <col min="13582" max="13582" width="1.28515625" style="56" customWidth="1"/>
    <col min="13583" max="13583" width="11.28515625" style="56" bestFit="1" customWidth="1"/>
    <col min="13584" max="13584" width="12.85546875" style="56" bestFit="1" customWidth="1"/>
    <col min="13585" max="13585" width="10.85546875" style="56" bestFit="1" customWidth="1"/>
    <col min="13586" max="13586" width="9.28515625" style="56" bestFit="1" customWidth="1"/>
    <col min="13587" max="13587" width="9.140625" style="56" customWidth="1"/>
    <col min="13588" max="13590" width="18" style="56" customWidth="1"/>
    <col min="13591" max="13824" width="9.140625" style="56"/>
    <col min="13825" max="13825" width="37.5703125" style="56" bestFit="1" customWidth="1"/>
    <col min="13826" max="13826" width="2.5703125" style="56" customWidth="1"/>
    <col min="13827" max="13827" width="14" style="56" bestFit="1" customWidth="1"/>
    <col min="13828" max="13828" width="12.85546875" style="56" bestFit="1" customWidth="1"/>
    <col min="13829" max="13829" width="11.85546875" style="56" bestFit="1" customWidth="1"/>
    <col min="13830" max="13830" width="1" style="56" customWidth="1"/>
    <col min="13831" max="13831" width="15.140625" style="56" bestFit="1" customWidth="1"/>
    <col min="13832" max="13832" width="14.5703125" style="56" bestFit="1" customWidth="1"/>
    <col min="13833" max="13833" width="14.42578125" style="56" customWidth="1"/>
    <col min="13834" max="13834" width="1.140625" style="56" customWidth="1"/>
    <col min="13835" max="13836" width="14.5703125" style="56" bestFit="1" customWidth="1"/>
    <col min="13837" max="13837" width="13.5703125" style="56" bestFit="1" customWidth="1"/>
    <col min="13838" max="13838" width="1.28515625" style="56" customWidth="1"/>
    <col min="13839" max="13839" width="11.28515625" style="56" bestFit="1" customWidth="1"/>
    <col min="13840" max="13840" width="12.85546875" style="56" bestFit="1" customWidth="1"/>
    <col min="13841" max="13841" width="10.85546875" style="56" bestFit="1" customWidth="1"/>
    <col min="13842" max="13842" width="9.28515625" style="56" bestFit="1" customWidth="1"/>
    <col min="13843" max="13843" width="9.140625" style="56" customWidth="1"/>
    <col min="13844" max="13846" width="18" style="56" customWidth="1"/>
    <col min="13847" max="14080" width="9.140625" style="56"/>
    <col min="14081" max="14081" width="37.5703125" style="56" bestFit="1" customWidth="1"/>
    <col min="14082" max="14082" width="2.5703125" style="56" customWidth="1"/>
    <col min="14083" max="14083" width="14" style="56" bestFit="1" customWidth="1"/>
    <col min="14084" max="14084" width="12.85546875" style="56" bestFit="1" customWidth="1"/>
    <col min="14085" max="14085" width="11.85546875" style="56" bestFit="1" customWidth="1"/>
    <col min="14086" max="14086" width="1" style="56" customWidth="1"/>
    <col min="14087" max="14087" width="15.140625" style="56" bestFit="1" customWidth="1"/>
    <col min="14088" max="14088" width="14.5703125" style="56" bestFit="1" customWidth="1"/>
    <col min="14089" max="14089" width="14.42578125" style="56" customWidth="1"/>
    <col min="14090" max="14090" width="1.140625" style="56" customWidth="1"/>
    <col min="14091" max="14092" width="14.5703125" style="56" bestFit="1" customWidth="1"/>
    <col min="14093" max="14093" width="13.5703125" style="56" bestFit="1" customWidth="1"/>
    <col min="14094" max="14094" width="1.28515625" style="56" customWidth="1"/>
    <col min="14095" max="14095" width="11.28515625" style="56" bestFit="1" customWidth="1"/>
    <col min="14096" max="14096" width="12.85546875" style="56" bestFit="1" customWidth="1"/>
    <col min="14097" max="14097" width="10.85546875" style="56" bestFit="1" customWidth="1"/>
    <col min="14098" max="14098" width="9.28515625" style="56" bestFit="1" customWidth="1"/>
    <col min="14099" max="14099" width="9.140625" style="56" customWidth="1"/>
    <col min="14100" max="14102" width="18" style="56" customWidth="1"/>
    <col min="14103" max="14336" width="9.140625" style="56"/>
    <col min="14337" max="14337" width="37.5703125" style="56" bestFit="1" customWidth="1"/>
    <col min="14338" max="14338" width="2.5703125" style="56" customWidth="1"/>
    <col min="14339" max="14339" width="14" style="56" bestFit="1" customWidth="1"/>
    <col min="14340" max="14340" width="12.85546875" style="56" bestFit="1" customWidth="1"/>
    <col min="14341" max="14341" width="11.85546875" style="56" bestFit="1" customWidth="1"/>
    <col min="14342" max="14342" width="1" style="56" customWidth="1"/>
    <col min="14343" max="14343" width="15.140625" style="56" bestFit="1" customWidth="1"/>
    <col min="14344" max="14344" width="14.5703125" style="56" bestFit="1" customWidth="1"/>
    <col min="14345" max="14345" width="14.42578125" style="56" customWidth="1"/>
    <col min="14346" max="14346" width="1.140625" style="56" customWidth="1"/>
    <col min="14347" max="14348" width="14.5703125" style="56" bestFit="1" customWidth="1"/>
    <col min="14349" max="14349" width="13.5703125" style="56" bestFit="1" customWidth="1"/>
    <col min="14350" max="14350" width="1.28515625" style="56" customWidth="1"/>
    <col min="14351" max="14351" width="11.28515625" style="56" bestFit="1" customWidth="1"/>
    <col min="14352" max="14352" width="12.85546875" style="56" bestFit="1" customWidth="1"/>
    <col min="14353" max="14353" width="10.85546875" style="56" bestFit="1" customWidth="1"/>
    <col min="14354" max="14354" width="9.28515625" style="56" bestFit="1" customWidth="1"/>
    <col min="14355" max="14355" width="9.140625" style="56" customWidth="1"/>
    <col min="14356" max="14358" width="18" style="56" customWidth="1"/>
    <col min="14359" max="14592" width="9.140625" style="56"/>
    <col min="14593" max="14593" width="37.5703125" style="56" bestFit="1" customWidth="1"/>
    <col min="14594" max="14594" width="2.5703125" style="56" customWidth="1"/>
    <col min="14595" max="14595" width="14" style="56" bestFit="1" customWidth="1"/>
    <col min="14596" max="14596" width="12.85546875" style="56" bestFit="1" customWidth="1"/>
    <col min="14597" max="14597" width="11.85546875" style="56" bestFit="1" customWidth="1"/>
    <col min="14598" max="14598" width="1" style="56" customWidth="1"/>
    <col min="14599" max="14599" width="15.140625" style="56" bestFit="1" customWidth="1"/>
    <col min="14600" max="14600" width="14.5703125" style="56" bestFit="1" customWidth="1"/>
    <col min="14601" max="14601" width="14.42578125" style="56" customWidth="1"/>
    <col min="14602" max="14602" width="1.140625" style="56" customWidth="1"/>
    <col min="14603" max="14604" width="14.5703125" style="56" bestFit="1" customWidth="1"/>
    <col min="14605" max="14605" width="13.5703125" style="56" bestFit="1" customWidth="1"/>
    <col min="14606" max="14606" width="1.28515625" style="56" customWidth="1"/>
    <col min="14607" max="14607" width="11.28515625" style="56" bestFit="1" customWidth="1"/>
    <col min="14608" max="14608" width="12.85546875" style="56" bestFit="1" customWidth="1"/>
    <col min="14609" max="14609" width="10.85546875" style="56" bestFit="1" customWidth="1"/>
    <col min="14610" max="14610" width="9.28515625" style="56" bestFit="1" customWidth="1"/>
    <col min="14611" max="14611" width="9.140625" style="56" customWidth="1"/>
    <col min="14612" max="14614" width="18" style="56" customWidth="1"/>
    <col min="14615" max="14848" width="9.140625" style="56"/>
    <col min="14849" max="14849" width="37.5703125" style="56" bestFit="1" customWidth="1"/>
    <col min="14850" max="14850" width="2.5703125" style="56" customWidth="1"/>
    <col min="14851" max="14851" width="14" style="56" bestFit="1" customWidth="1"/>
    <col min="14852" max="14852" width="12.85546875" style="56" bestFit="1" customWidth="1"/>
    <col min="14853" max="14853" width="11.85546875" style="56" bestFit="1" customWidth="1"/>
    <col min="14854" max="14854" width="1" style="56" customWidth="1"/>
    <col min="14855" max="14855" width="15.140625" style="56" bestFit="1" customWidth="1"/>
    <col min="14856" max="14856" width="14.5703125" style="56" bestFit="1" customWidth="1"/>
    <col min="14857" max="14857" width="14.42578125" style="56" customWidth="1"/>
    <col min="14858" max="14858" width="1.140625" style="56" customWidth="1"/>
    <col min="14859" max="14860" width="14.5703125" style="56" bestFit="1" customWidth="1"/>
    <col min="14861" max="14861" width="13.5703125" style="56" bestFit="1" customWidth="1"/>
    <col min="14862" max="14862" width="1.28515625" style="56" customWidth="1"/>
    <col min="14863" max="14863" width="11.28515625" style="56" bestFit="1" customWidth="1"/>
    <col min="14864" max="14864" width="12.85546875" style="56" bestFit="1" customWidth="1"/>
    <col min="14865" max="14865" width="10.85546875" style="56" bestFit="1" customWidth="1"/>
    <col min="14866" max="14866" width="9.28515625" style="56" bestFit="1" customWidth="1"/>
    <col min="14867" max="14867" width="9.140625" style="56" customWidth="1"/>
    <col min="14868" max="14870" width="18" style="56" customWidth="1"/>
    <col min="14871" max="15104" width="9.140625" style="56"/>
    <col min="15105" max="15105" width="37.5703125" style="56" bestFit="1" customWidth="1"/>
    <col min="15106" max="15106" width="2.5703125" style="56" customWidth="1"/>
    <col min="15107" max="15107" width="14" style="56" bestFit="1" customWidth="1"/>
    <col min="15108" max="15108" width="12.85546875" style="56" bestFit="1" customWidth="1"/>
    <col min="15109" max="15109" width="11.85546875" style="56" bestFit="1" customWidth="1"/>
    <col min="15110" max="15110" width="1" style="56" customWidth="1"/>
    <col min="15111" max="15111" width="15.140625" style="56" bestFit="1" customWidth="1"/>
    <col min="15112" max="15112" width="14.5703125" style="56" bestFit="1" customWidth="1"/>
    <col min="15113" max="15113" width="14.42578125" style="56" customWidth="1"/>
    <col min="15114" max="15114" width="1.140625" style="56" customWidth="1"/>
    <col min="15115" max="15116" width="14.5703125" style="56" bestFit="1" customWidth="1"/>
    <col min="15117" max="15117" width="13.5703125" style="56" bestFit="1" customWidth="1"/>
    <col min="15118" max="15118" width="1.28515625" style="56" customWidth="1"/>
    <col min="15119" max="15119" width="11.28515625" style="56" bestFit="1" customWidth="1"/>
    <col min="15120" max="15120" width="12.85546875" style="56" bestFit="1" customWidth="1"/>
    <col min="15121" max="15121" width="10.85546875" style="56" bestFit="1" customWidth="1"/>
    <col min="15122" max="15122" width="9.28515625" style="56" bestFit="1" customWidth="1"/>
    <col min="15123" max="15123" width="9.140625" style="56" customWidth="1"/>
    <col min="15124" max="15126" width="18" style="56" customWidth="1"/>
    <col min="15127" max="15360" width="9.140625" style="56"/>
    <col min="15361" max="15361" width="37.5703125" style="56" bestFit="1" customWidth="1"/>
    <col min="15362" max="15362" width="2.5703125" style="56" customWidth="1"/>
    <col min="15363" max="15363" width="14" style="56" bestFit="1" customWidth="1"/>
    <col min="15364" max="15364" width="12.85546875" style="56" bestFit="1" customWidth="1"/>
    <col min="15365" max="15365" width="11.85546875" style="56" bestFit="1" customWidth="1"/>
    <col min="15366" max="15366" width="1" style="56" customWidth="1"/>
    <col min="15367" max="15367" width="15.140625" style="56" bestFit="1" customWidth="1"/>
    <col min="15368" max="15368" width="14.5703125" style="56" bestFit="1" customWidth="1"/>
    <col min="15369" max="15369" width="14.42578125" style="56" customWidth="1"/>
    <col min="15370" max="15370" width="1.140625" style="56" customWidth="1"/>
    <col min="15371" max="15372" width="14.5703125" style="56" bestFit="1" customWidth="1"/>
    <col min="15373" max="15373" width="13.5703125" style="56" bestFit="1" customWidth="1"/>
    <col min="15374" max="15374" width="1.28515625" style="56" customWidth="1"/>
    <col min="15375" max="15375" width="11.28515625" style="56" bestFit="1" customWidth="1"/>
    <col min="15376" max="15376" width="12.85546875" style="56" bestFit="1" customWidth="1"/>
    <col min="15377" max="15377" width="10.85546875" style="56" bestFit="1" customWidth="1"/>
    <col min="15378" max="15378" width="9.28515625" style="56" bestFit="1" customWidth="1"/>
    <col min="15379" max="15379" width="9.140625" style="56" customWidth="1"/>
    <col min="15380" max="15382" width="18" style="56" customWidth="1"/>
    <col min="15383" max="15616" width="9.140625" style="56"/>
    <col min="15617" max="15617" width="37.5703125" style="56" bestFit="1" customWidth="1"/>
    <col min="15618" max="15618" width="2.5703125" style="56" customWidth="1"/>
    <col min="15619" max="15619" width="14" style="56" bestFit="1" customWidth="1"/>
    <col min="15620" max="15620" width="12.85546875" style="56" bestFit="1" customWidth="1"/>
    <col min="15621" max="15621" width="11.85546875" style="56" bestFit="1" customWidth="1"/>
    <col min="15622" max="15622" width="1" style="56" customWidth="1"/>
    <col min="15623" max="15623" width="15.140625" style="56" bestFit="1" customWidth="1"/>
    <col min="15624" max="15624" width="14.5703125" style="56" bestFit="1" customWidth="1"/>
    <col min="15625" max="15625" width="14.42578125" style="56" customWidth="1"/>
    <col min="15626" max="15626" width="1.140625" style="56" customWidth="1"/>
    <col min="15627" max="15628" width="14.5703125" style="56" bestFit="1" customWidth="1"/>
    <col min="15629" max="15629" width="13.5703125" style="56" bestFit="1" customWidth="1"/>
    <col min="15630" max="15630" width="1.28515625" style="56" customWidth="1"/>
    <col min="15631" max="15631" width="11.28515625" style="56" bestFit="1" customWidth="1"/>
    <col min="15632" max="15632" width="12.85546875" style="56" bestFit="1" customWidth="1"/>
    <col min="15633" max="15633" width="10.85546875" style="56" bestFit="1" customWidth="1"/>
    <col min="15634" max="15634" width="9.28515625" style="56" bestFit="1" customWidth="1"/>
    <col min="15635" max="15635" width="9.140625" style="56" customWidth="1"/>
    <col min="15636" max="15638" width="18" style="56" customWidth="1"/>
    <col min="15639" max="15872" width="9.140625" style="56"/>
    <col min="15873" max="15873" width="37.5703125" style="56" bestFit="1" customWidth="1"/>
    <col min="15874" max="15874" width="2.5703125" style="56" customWidth="1"/>
    <col min="15875" max="15875" width="14" style="56" bestFit="1" customWidth="1"/>
    <col min="15876" max="15876" width="12.85546875" style="56" bestFit="1" customWidth="1"/>
    <col min="15877" max="15877" width="11.85546875" style="56" bestFit="1" customWidth="1"/>
    <col min="15878" max="15878" width="1" style="56" customWidth="1"/>
    <col min="15879" max="15879" width="15.140625" style="56" bestFit="1" customWidth="1"/>
    <col min="15880" max="15880" width="14.5703125" style="56" bestFit="1" customWidth="1"/>
    <col min="15881" max="15881" width="14.42578125" style="56" customWidth="1"/>
    <col min="15882" max="15882" width="1.140625" style="56" customWidth="1"/>
    <col min="15883" max="15884" width="14.5703125" style="56" bestFit="1" customWidth="1"/>
    <col min="15885" max="15885" width="13.5703125" style="56" bestFit="1" customWidth="1"/>
    <col min="15886" max="15886" width="1.28515625" style="56" customWidth="1"/>
    <col min="15887" max="15887" width="11.28515625" style="56" bestFit="1" customWidth="1"/>
    <col min="15888" max="15888" width="12.85546875" style="56" bestFit="1" customWidth="1"/>
    <col min="15889" max="15889" width="10.85546875" style="56" bestFit="1" customWidth="1"/>
    <col min="15890" max="15890" width="9.28515625" style="56" bestFit="1" customWidth="1"/>
    <col min="15891" max="15891" width="9.140625" style="56" customWidth="1"/>
    <col min="15892" max="15894" width="18" style="56" customWidth="1"/>
    <col min="15895" max="16128" width="9.140625" style="56"/>
    <col min="16129" max="16129" width="37.5703125" style="56" bestFit="1" customWidth="1"/>
    <col min="16130" max="16130" width="2.5703125" style="56" customWidth="1"/>
    <col min="16131" max="16131" width="14" style="56" bestFit="1" customWidth="1"/>
    <col min="16132" max="16132" width="12.85546875" style="56" bestFit="1" customWidth="1"/>
    <col min="16133" max="16133" width="11.85546875" style="56" bestFit="1" customWidth="1"/>
    <col min="16134" max="16134" width="1" style="56" customWidth="1"/>
    <col min="16135" max="16135" width="15.140625" style="56" bestFit="1" customWidth="1"/>
    <col min="16136" max="16136" width="14.5703125" style="56" bestFit="1" customWidth="1"/>
    <col min="16137" max="16137" width="14.42578125" style="56" customWidth="1"/>
    <col min="16138" max="16138" width="1.140625" style="56" customWidth="1"/>
    <col min="16139" max="16140" width="14.5703125" style="56" bestFit="1" customWidth="1"/>
    <col min="16141" max="16141" width="13.5703125" style="56" bestFit="1" customWidth="1"/>
    <col min="16142" max="16142" width="1.28515625" style="56" customWidth="1"/>
    <col min="16143" max="16143" width="11.28515625" style="56" bestFit="1" customWidth="1"/>
    <col min="16144" max="16144" width="12.85546875" style="56" bestFit="1" customWidth="1"/>
    <col min="16145" max="16145" width="10.85546875" style="56" bestFit="1" customWidth="1"/>
    <col min="16146" max="16146" width="9.28515625" style="56" bestFit="1" customWidth="1"/>
    <col min="16147" max="16147" width="9.140625" style="56" customWidth="1"/>
    <col min="16148" max="16150" width="18" style="56" customWidth="1"/>
    <col min="16151" max="16384" width="9.140625" style="56"/>
  </cols>
  <sheetData>
    <row r="1" spans="1:24" ht="20.25">
      <c r="A1" s="55" t="s">
        <v>680</v>
      </c>
      <c r="G1" s="57"/>
      <c r="H1" s="57"/>
      <c r="I1" s="57"/>
    </row>
    <row r="2" spans="1:24" ht="21" thickBot="1">
      <c r="A2" s="55"/>
      <c r="C2" s="59"/>
      <c r="D2" s="59"/>
      <c r="E2" s="59"/>
      <c r="K2" s="59"/>
      <c r="L2" s="59"/>
    </row>
    <row r="3" spans="1:24" ht="13.5" thickBot="1">
      <c r="C3" s="229" t="s">
        <v>681</v>
      </c>
      <c r="D3" s="230"/>
      <c r="E3" s="231"/>
      <c r="G3" s="229" t="s">
        <v>682</v>
      </c>
      <c r="H3" s="230"/>
      <c r="I3" s="231"/>
      <c r="K3" s="229" t="s">
        <v>683</v>
      </c>
      <c r="L3" s="230"/>
      <c r="M3" s="231"/>
      <c r="O3" s="229" t="s">
        <v>684</v>
      </c>
      <c r="P3" s="230"/>
      <c r="Q3" s="231"/>
      <c r="T3" s="232" t="s">
        <v>685</v>
      </c>
      <c r="U3" s="233"/>
      <c r="V3" s="234"/>
    </row>
    <row r="4" spans="1:24">
      <c r="C4" s="60" t="s">
        <v>686</v>
      </c>
      <c r="D4" s="60" t="s">
        <v>687</v>
      </c>
      <c r="E4" s="60" t="s">
        <v>688</v>
      </c>
      <c r="G4" s="60" t="s">
        <v>686</v>
      </c>
      <c r="H4" s="60" t="s">
        <v>687</v>
      </c>
      <c r="I4" s="60" t="s">
        <v>688</v>
      </c>
      <c r="K4" s="60" t="s">
        <v>686</v>
      </c>
      <c r="L4" s="60" t="s">
        <v>687</v>
      </c>
      <c r="M4" s="60" t="s">
        <v>688</v>
      </c>
      <c r="O4" s="60" t="s">
        <v>686</v>
      </c>
      <c r="P4" s="60" t="s">
        <v>687</v>
      </c>
      <c r="Q4" s="60" t="s">
        <v>688</v>
      </c>
      <c r="T4" s="61" t="s">
        <v>686</v>
      </c>
      <c r="U4" s="61" t="s">
        <v>687</v>
      </c>
      <c r="V4" s="61" t="s">
        <v>688</v>
      </c>
    </row>
    <row r="5" spans="1:24"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24">
      <c r="A6" s="62" t="s">
        <v>22</v>
      </c>
      <c r="C6" s="66">
        <f>'Div 9 forecast'!AH75</f>
        <v>4929596.88</v>
      </c>
      <c r="D6" s="66">
        <f>'Div 9 forecast'!AI75</f>
        <v>4927623.3196000019</v>
      </c>
      <c r="E6" s="66">
        <f t="shared" ref="E6:E23" si="0">D6-C6</f>
        <v>-1973.5603999979794</v>
      </c>
      <c r="F6" s="103">
        <f>IF(C6=0,0,E6/C6)</f>
        <v>-4.0034924721836068E-4</v>
      </c>
      <c r="G6" s="66">
        <f>'Div 2 forecast'!AK33+'Div 12 forecast'!AK20</f>
        <v>4000049.6377005954</v>
      </c>
      <c r="H6" s="66">
        <f>'Div 2 forecast'!AL33+'Div 12 forecast'!AL20</f>
        <v>4213831.0046499986</v>
      </c>
      <c r="I6" s="66">
        <f t="shared" ref="I6:I23" si="1">H6-G6</f>
        <v>213781.36694940319</v>
      </c>
      <c r="J6" s="103">
        <f>IF(G6=0,0,I6/G6)</f>
        <v>5.3444678519613105E-2</v>
      </c>
      <c r="K6" s="66">
        <f>'Div 91 forecast'!AK26</f>
        <v>1167647.5346992277</v>
      </c>
      <c r="L6" s="66">
        <f>'Div 91 forecast'!AL26</f>
        <v>1309001.7751807149</v>
      </c>
      <c r="M6" s="66">
        <f t="shared" ref="M6:M23" si="2">L6-K6</f>
        <v>141354.24048148724</v>
      </c>
      <c r="N6" s="103">
        <f>IF(K6=0,0,M6/K6)</f>
        <v>0.12105899792602949</v>
      </c>
      <c r="O6" s="66">
        <f t="shared" ref="O6:P23" si="3">C6+G6+K6</f>
        <v>10097294.052399823</v>
      </c>
      <c r="P6" s="66">
        <f t="shared" si="3"/>
        <v>10450456.099430716</v>
      </c>
      <c r="Q6" s="66">
        <f t="shared" ref="Q6:Q23" si="4">P6-O6</f>
        <v>353162.04703089222</v>
      </c>
      <c r="R6" s="103">
        <f>IF(O6=0,0,Q6/O6)</f>
        <v>3.4975909902015406E-2</v>
      </c>
      <c r="T6" s="64">
        <f>C6+K6</f>
        <v>6097244.4146992275</v>
      </c>
      <c r="U6" s="64">
        <f>D6+L6</f>
        <v>6236625.094780717</v>
      </c>
      <c r="V6" s="64">
        <f t="shared" ref="V6:V23" si="5">U6-T6</f>
        <v>139380.6800814895</v>
      </c>
      <c r="W6" s="99">
        <f>IF(T6=0,0,V6/T6)</f>
        <v>2.2859618313064631E-2</v>
      </c>
      <c r="X6" s="65"/>
    </row>
    <row r="7" spans="1:24">
      <c r="A7" s="62" t="s">
        <v>23</v>
      </c>
      <c r="C7" s="66">
        <f>'Div 9 forecast'!AH94</f>
        <v>2093177.1099999999</v>
      </c>
      <c r="D7" s="66">
        <f>'Div 9 forecast'!AI94</f>
        <v>2114994.1718135523</v>
      </c>
      <c r="E7" s="66">
        <f t="shared" si="0"/>
        <v>21817.061813552398</v>
      </c>
      <c r="F7" s="103">
        <f t="shared" ref="F7:F25" si="6">IF(C7=0,0,E7/C7)</f>
        <v>1.0422941140204041E-2</v>
      </c>
      <c r="G7" s="66">
        <f>'Div 2 forecast'!AK53+'Div 12 forecast'!AK30</f>
        <v>1458383.1854927195</v>
      </c>
      <c r="H7" s="66">
        <f>'Div 2 forecast'!AL53+'Div 12 forecast'!AL30</f>
        <v>1528659.0174905178</v>
      </c>
      <c r="I7" s="66">
        <f t="shared" si="1"/>
        <v>70275.83199779829</v>
      </c>
      <c r="J7" s="103">
        <f t="shared" ref="J7:J25" si="7">IF(G7=0,0,I7/G7)</f>
        <v>4.8187494683748271E-2</v>
      </c>
      <c r="K7" s="66">
        <f>'Div 91 forecast'!AK55</f>
        <v>542524.57628202997</v>
      </c>
      <c r="L7" s="66">
        <f>'Div 91 forecast'!AL55</f>
        <v>735823.03729615058</v>
      </c>
      <c r="M7" s="66">
        <f t="shared" si="2"/>
        <v>193298.46101412061</v>
      </c>
      <c r="N7" s="103">
        <f t="shared" ref="N7:N25" si="8">IF(K7=0,0,M7/K7)</f>
        <v>0.35629438640146488</v>
      </c>
      <c r="O7" s="66">
        <f t="shared" si="3"/>
        <v>4094084.8717747494</v>
      </c>
      <c r="P7" s="66">
        <f t="shared" si="3"/>
        <v>4379476.2266002204</v>
      </c>
      <c r="Q7" s="66">
        <f t="shared" si="4"/>
        <v>285391.35482547106</v>
      </c>
      <c r="R7" s="103">
        <f t="shared" ref="R7:R25" si="9">IF(O7=0,0,Q7/O7)</f>
        <v>6.9708216552373636E-2</v>
      </c>
      <c r="T7" s="64">
        <f t="shared" ref="T7:U23" si="10">C7+K7</f>
        <v>2635701.6862820298</v>
      </c>
      <c r="U7" s="64">
        <f t="shared" si="10"/>
        <v>2850817.2091097031</v>
      </c>
      <c r="V7" s="64">
        <f t="shared" si="5"/>
        <v>215115.52282767324</v>
      </c>
      <c r="W7" s="99">
        <f t="shared" ref="W7:W25" si="11">IF(T7=0,0,V7/T7)</f>
        <v>8.1616035664157136E-2</v>
      </c>
    </row>
    <row r="8" spans="1:24">
      <c r="A8" s="62" t="s">
        <v>29</v>
      </c>
      <c r="C8" s="66">
        <f>'Div 9 forecast'!AH123</f>
        <v>115988.53</v>
      </c>
      <c r="D8" s="66">
        <f>'Div 9 forecast'!AI123</f>
        <v>82353.919999999998</v>
      </c>
      <c r="E8" s="66">
        <f>D8-C8</f>
        <v>-33634.61</v>
      </c>
      <c r="F8" s="103">
        <f t="shared" si="6"/>
        <v>-0.28998220772347061</v>
      </c>
      <c r="G8" s="66">
        <f>'Div 2 forecast'!AK72+'Div 12 forecast'!AK40</f>
        <v>1894914.7695654356</v>
      </c>
      <c r="H8" s="66">
        <f>'Div 2 forecast'!AL72+'Div 12 forecast'!AL40</f>
        <v>1698936.157997712</v>
      </c>
      <c r="I8" s="66">
        <f>H8-G8</f>
        <v>-195978.61156772356</v>
      </c>
      <c r="J8" s="103">
        <f t="shared" si="7"/>
        <v>-0.10342344400675484</v>
      </c>
      <c r="K8" s="66">
        <f>'Div 91 forecast'!AK79</f>
        <v>889407.1515933664</v>
      </c>
      <c r="L8" s="66">
        <f>'Div 91 forecast'!AL79</f>
        <v>584207.06392008741</v>
      </c>
      <c r="M8" s="66">
        <f>L8-K8</f>
        <v>-305200.08767327899</v>
      </c>
      <c r="N8" s="103">
        <f t="shared" si="8"/>
        <v>-0.34315002653904375</v>
      </c>
      <c r="O8" s="66">
        <f>C8+G8+K8</f>
        <v>2900310.451158802</v>
      </c>
      <c r="P8" s="66">
        <f>D8+H8+L8</f>
        <v>2365497.1419177996</v>
      </c>
      <c r="Q8" s="66">
        <f>P8-O8</f>
        <v>-534813.30924100243</v>
      </c>
      <c r="R8" s="103">
        <f t="shared" si="9"/>
        <v>-0.18439864223063462</v>
      </c>
      <c r="T8" s="64">
        <f>C8+K8</f>
        <v>1005395.6815933664</v>
      </c>
      <c r="U8" s="64">
        <f>D8+L8</f>
        <v>666560.98392008746</v>
      </c>
      <c r="V8" s="64">
        <f>U8-T8</f>
        <v>-338834.69767327898</v>
      </c>
      <c r="W8" s="99">
        <f t="shared" si="11"/>
        <v>-0.33701626521439654</v>
      </c>
    </row>
    <row r="9" spans="1:24">
      <c r="A9" s="62" t="s">
        <v>27</v>
      </c>
      <c r="C9" s="66">
        <f>'Div 9 forecast'!AH132</f>
        <v>89947.10000000002</v>
      </c>
      <c r="D9" s="66">
        <f>'Div 9 forecast'!AI132</f>
        <v>8633</v>
      </c>
      <c r="E9" s="66">
        <f t="shared" si="0"/>
        <v>-81314.10000000002</v>
      </c>
      <c r="F9" s="103">
        <f t="shared" si="6"/>
        <v>-0.90402136366820052</v>
      </c>
      <c r="G9" s="66">
        <f>'Div 2 forecast'!AK80+'Div 12 forecast'!AK44+'SS Controller 1903'!I14</f>
        <v>1040012.7296512563</v>
      </c>
      <c r="H9" s="66">
        <f>'Div 2 forecast'!AL80+'Div 12 forecast'!AL44</f>
        <v>1076438.6664644496</v>
      </c>
      <c r="I9" s="66">
        <f t="shared" si="1"/>
        <v>36425.936813193257</v>
      </c>
      <c r="J9" s="103">
        <f t="shared" si="7"/>
        <v>3.5024510541719844E-2</v>
      </c>
      <c r="K9" s="66">
        <f>'Div 91 forecast'!AK85</f>
        <v>121590.18701942344</v>
      </c>
      <c r="L9" s="66">
        <f>'Div 91 forecast'!AL85</f>
        <v>215431.01712534661</v>
      </c>
      <c r="M9" s="66">
        <f t="shared" si="2"/>
        <v>93840.830105923174</v>
      </c>
      <c r="N9" s="103">
        <f t="shared" si="8"/>
        <v>0.77177963457637055</v>
      </c>
      <c r="O9" s="66">
        <f t="shared" si="3"/>
        <v>1251550.0166706797</v>
      </c>
      <c r="P9" s="66">
        <f t="shared" si="3"/>
        <v>1300502.6835897963</v>
      </c>
      <c r="Q9" s="66">
        <f t="shared" si="4"/>
        <v>48952.666919116629</v>
      </c>
      <c r="R9" s="103">
        <f t="shared" si="9"/>
        <v>3.9113632109836441E-2</v>
      </c>
      <c r="T9" s="64">
        <f t="shared" si="10"/>
        <v>211537.28701942344</v>
      </c>
      <c r="U9" s="64">
        <f t="shared" si="10"/>
        <v>224064.01712534661</v>
      </c>
      <c r="V9" s="64">
        <f t="shared" si="5"/>
        <v>12526.730105923169</v>
      </c>
      <c r="W9" s="99">
        <f t="shared" si="11"/>
        <v>5.9217598383839339E-2</v>
      </c>
    </row>
    <row r="10" spans="1:24">
      <c r="A10" s="62" t="s">
        <v>31</v>
      </c>
      <c r="C10" s="66">
        <f>'Div 9 forecast'!AH173</f>
        <v>621710.18000000017</v>
      </c>
      <c r="D10" s="66">
        <f>'Div 9 forecast'!AI173</f>
        <v>564851.23999999987</v>
      </c>
      <c r="E10" s="66">
        <f t="shared" si="0"/>
        <v>-56858.940000000293</v>
      </c>
      <c r="F10" s="103">
        <f t="shared" si="6"/>
        <v>-9.1455700468022386E-2</v>
      </c>
      <c r="G10" s="66">
        <f>'Div 2 forecast'!AK90+'Div 12 forecast'!AK54</f>
        <v>437290.53536491317</v>
      </c>
      <c r="H10" s="66">
        <f>'Div 2 forecast'!AL90+'Div 12 forecast'!AL54</f>
        <v>431037.05014654237</v>
      </c>
      <c r="I10" s="66">
        <f t="shared" si="1"/>
        <v>-6253.485218370799</v>
      </c>
      <c r="J10" s="103">
        <f t="shared" si="7"/>
        <v>-1.4300527252784806E-2</v>
      </c>
      <c r="K10" s="66">
        <f>'Div 91 forecast'!AK107</f>
        <v>180109.41552617546</v>
      </c>
      <c r="L10" s="66">
        <f>'Div 91 forecast'!AL107</f>
        <v>192090.95922512072</v>
      </c>
      <c r="M10" s="66">
        <f t="shared" si="2"/>
        <v>11981.543698945257</v>
      </c>
      <c r="N10" s="103">
        <f t="shared" si="8"/>
        <v>6.652369429961294E-2</v>
      </c>
      <c r="O10" s="66">
        <f t="shared" si="3"/>
        <v>1239110.1308910889</v>
      </c>
      <c r="P10" s="66">
        <f t="shared" si="3"/>
        <v>1187979.249371663</v>
      </c>
      <c r="Q10" s="66">
        <f t="shared" si="4"/>
        <v>-51130.881519425893</v>
      </c>
      <c r="R10" s="103">
        <f t="shared" si="9"/>
        <v>-4.126419455763454E-2</v>
      </c>
      <c r="T10" s="64">
        <f t="shared" si="10"/>
        <v>801819.59552617557</v>
      </c>
      <c r="U10" s="64">
        <f t="shared" si="10"/>
        <v>756942.1992251206</v>
      </c>
      <c r="V10" s="64">
        <f t="shared" si="5"/>
        <v>-44877.396301054978</v>
      </c>
      <c r="W10" s="99">
        <f t="shared" si="11"/>
        <v>-5.5969443190778123E-2</v>
      </c>
    </row>
    <row r="11" spans="1:24">
      <c r="A11" s="62" t="s">
        <v>25</v>
      </c>
      <c r="C11" s="66">
        <f>'Div 9 forecast'!AH201</f>
        <v>999843.40999999992</v>
      </c>
      <c r="D11" s="66">
        <f>'Div 9 forecast'!AI201</f>
        <v>1063544.9600000002</v>
      </c>
      <c r="E11" s="66">
        <f t="shared" si="0"/>
        <v>63701.550000000279</v>
      </c>
      <c r="F11" s="103">
        <f t="shared" si="6"/>
        <v>6.3711526587948694E-2</v>
      </c>
      <c r="G11" s="66">
        <f>'Div 2 forecast'!AK99+'Div 12 forecast'!AK60</f>
        <v>8132.9655543108356</v>
      </c>
      <c r="H11" s="66">
        <f>'Div 2 forecast'!AL99+'Div 12 forecast'!AL60</f>
        <v>9227.7869429096991</v>
      </c>
      <c r="I11" s="66">
        <f t="shared" si="1"/>
        <v>1094.8213885988635</v>
      </c>
      <c r="J11" s="103">
        <f t="shared" si="7"/>
        <v>0.13461527425485764</v>
      </c>
      <c r="K11" s="66">
        <f>'Div 91 forecast'!AK119</f>
        <v>37854.853740613784</v>
      </c>
      <c r="L11" s="66">
        <f>'Div 91 forecast'!AL119</f>
        <v>39269.61673559418</v>
      </c>
      <c r="M11" s="66">
        <f t="shared" si="2"/>
        <v>1414.7629949803959</v>
      </c>
      <c r="N11" s="103">
        <f t="shared" si="8"/>
        <v>3.7373357844004092E-2</v>
      </c>
      <c r="O11" s="66">
        <f t="shared" si="3"/>
        <v>1045831.2292949245</v>
      </c>
      <c r="P11" s="66">
        <f t="shared" si="3"/>
        <v>1112042.363678504</v>
      </c>
      <c r="Q11" s="66">
        <f t="shared" si="4"/>
        <v>66211.134383579483</v>
      </c>
      <c r="R11" s="103">
        <f t="shared" si="9"/>
        <v>6.3309578571503849E-2</v>
      </c>
      <c r="T11" s="64">
        <f t="shared" si="10"/>
        <v>1037698.2637406137</v>
      </c>
      <c r="U11" s="64">
        <f t="shared" si="10"/>
        <v>1102814.5767355943</v>
      </c>
      <c r="V11" s="64">
        <f t="shared" si="5"/>
        <v>65116.312994980603</v>
      </c>
      <c r="W11" s="99">
        <f t="shared" si="11"/>
        <v>6.275071980968186E-2</v>
      </c>
    </row>
    <row r="12" spans="1:24">
      <c r="A12" s="62" t="s">
        <v>24</v>
      </c>
      <c r="C12" s="66">
        <f>'Div 9 forecast'!AH256</f>
        <v>773591.78000000014</v>
      </c>
      <c r="D12" s="66">
        <f>'Div 9 forecast'!AI256</f>
        <v>708550.70000000007</v>
      </c>
      <c r="E12" s="66">
        <f t="shared" si="0"/>
        <v>-65041.080000000075</v>
      </c>
      <c r="F12" s="103">
        <f t="shared" si="6"/>
        <v>-8.4076746523857923E-2</v>
      </c>
      <c r="G12" s="66">
        <f>'Div 2 forecast'!AK113+'Div 12 forecast'!AK70</f>
        <v>50143.355380820103</v>
      </c>
      <c r="H12" s="66">
        <f>'Div 2 forecast'!AL113+'Div 12 forecast'!AL70</f>
        <v>56580.091193022025</v>
      </c>
      <c r="I12" s="66">
        <f t="shared" si="1"/>
        <v>6436.7358122019214</v>
      </c>
      <c r="J12" s="103">
        <f t="shared" si="7"/>
        <v>0.12836667517196068</v>
      </c>
      <c r="K12" s="66">
        <f>'Div 91 forecast'!AK135</f>
        <v>106611.68831697799</v>
      </c>
      <c r="L12" s="66">
        <f>'Div 91 forecast'!AL135</f>
        <v>136815.31053985187</v>
      </c>
      <c r="M12" s="66">
        <f t="shared" si="2"/>
        <v>30203.622222873877</v>
      </c>
      <c r="N12" s="103">
        <f t="shared" si="8"/>
        <v>0.2833049799668535</v>
      </c>
      <c r="O12" s="66">
        <f t="shared" si="3"/>
        <v>930346.82369779819</v>
      </c>
      <c r="P12" s="66">
        <f t="shared" si="3"/>
        <v>901946.10173287394</v>
      </c>
      <c r="Q12" s="66">
        <f t="shared" si="4"/>
        <v>-28400.721964924247</v>
      </c>
      <c r="R12" s="103">
        <f t="shared" si="9"/>
        <v>-3.0527026310512316E-2</v>
      </c>
      <c r="T12" s="64">
        <f t="shared" si="10"/>
        <v>880203.46831697808</v>
      </c>
      <c r="U12" s="64">
        <f t="shared" si="10"/>
        <v>845366.01053985197</v>
      </c>
      <c r="V12" s="64">
        <f t="shared" si="5"/>
        <v>-34837.45777712611</v>
      </c>
      <c r="W12" s="99">
        <f t="shared" si="11"/>
        <v>-3.9578869012795663E-2</v>
      </c>
    </row>
    <row r="13" spans="1:24">
      <c r="A13" s="62" t="s">
        <v>30</v>
      </c>
      <c r="C13" s="66">
        <f>'Div 9 forecast'!AH261</f>
        <v>50</v>
      </c>
      <c r="D13" s="66">
        <f>'Div 9 forecast'!AI261</f>
        <v>0</v>
      </c>
      <c r="E13" s="66">
        <f t="shared" si="0"/>
        <v>-50</v>
      </c>
      <c r="F13" s="103">
        <f t="shared" si="6"/>
        <v>-1</v>
      </c>
      <c r="G13" s="66">
        <f>'Div 2 forecast'!AK124+'Div 12 forecast'!AK78</f>
        <v>877722.00356829818</v>
      </c>
      <c r="H13" s="66">
        <f>'Div 2 forecast'!AL124+'Div 12 forecast'!AL78</f>
        <v>863783.76590706583</v>
      </c>
      <c r="I13" s="66">
        <f t="shared" si="1"/>
        <v>-13938.237661232357</v>
      </c>
      <c r="J13" s="103">
        <f t="shared" si="7"/>
        <v>-1.5880013950394012E-2</v>
      </c>
      <c r="K13" s="66">
        <f>'Div 91 forecast'!AK139</f>
        <v>54539.051438804774</v>
      </c>
      <c r="L13" s="66">
        <f>'Div 91 forecast'!AL139</f>
        <v>50940.637312943581</v>
      </c>
      <c r="M13" s="66">
        <f t="shared" si="2"/>
        <v>-3598.4141258611926</v>
      </c>
      <c r="N13" s="103">
        <f t="shared" si="8"/>
        <v>-6.5978670896005079E-2</v>
      </c>
      <c r="O13" s="66">
        <f t="shared" si="3"/>
        <v>932311.0550071029</v>
      </c>
      <c r="P13" s="66">
        <f t="shared" si="3"/>
        <v>914724.40322000941</v>
      </c>
      <c r="Q13" s="66">
        <f t="shared" si="4"/>
        <v>-17586.651787093491</v>
      </c>
      <c r="R13" s="103">
        <f t="shared" si="9"/>
        <v>-1.8863502360764676E-2</v>
      </c>
      <c r="T13" s="64">
        <f t="shared" si="10"/>
        <v>54589.051438804774</v>
      </c>
      <c r="U13" s="64">
        <f t="shared" si="10"/>
        <v>50940.637312943581</v>
      </c>
      <c r="V13" s="64">
        <f t="shared" si="5"/>
        <v>-3648.4141258611926</v>
      </c>
      <c r="W13" s="99">
        <f t="shared" si="11"/>
        <v>-6.6834173331462354E-2</v>
      </c>
    </row>
    <row r="14" spans="1:24">
      <c r="A14" s="62" t="s">
        <v>33</v>
      </c>
      <c r="C14" s="66">
        <f>'Div 9 forecast'!AH287</f>
        <v>165304.87999999998</v>
      </c>
      <c r="D14" s="66">
        <f>'Div 9 forecast'!AI287</f>
        <v>77442.839999999982</v>
      </c>
      <c r="E14" s="66">
        <f t="shared" si="0"/>
        <v>-87862.04</v>
      </c>
      <c r="F14" s="103">
        <f t="shared" si="6"/>
        <v>-0.53151510106658684</v>
      </c>
      <c r="G14" s="66">
        <f>'Div 2 forecast'!AK138+'Div 12 forecast'!AK93</f>
        <v>170627.03760561527</v>
      </c>
      <c r="H14" s="66">
        <f>'Div 2 forecast'!AL138+'Div 12 forecast'!AL93</f>
        <v>150223.80823444229</v>
      </c>
      <c r="I14" s="66">
        <f t="shared" si="1"/>
        <v>-20403.229371172987</v>
      </c>
      <c r="J14" s="103">
        <f t="shared" si="7"/>
        <v>-0.1195779382768908</v>
      </c>
      <c r="K14" s="66">
        <f>'Div 91 forecast'!AK156</f>
        <v>232457.84297187763</v>
      </c>
      <c r="L14" s="66">
        <f>'Div 91 forecast'!AL156</f>
        <v>305604.56132995163</v>
      </c>
      <c r="M14" s="66">
        <f t="shared" si="2"/>
        <v>73146.718358073995</v>
      </c>
      <c r="N14" s="103">
        <f t="shared" si="8"/>
        <v>0.31466659684579096</v>
      </c>
      <c r="O14" s="66">
        <f t="shared" si="3"/>
        <v>568389.76057749288</v>
      </c>
      <c r="P14" s="66">
        <f t="shared" si="3"/>
        <v>533271.20956439385</v>
      </c>
      <c r="Q14" s="66">
        <f t="shared" si="4"/>
        <v>-35118.55101309903</v>
      </c>
      <c r="R14" s="103">
        <f t="shared" si="9"/>
        <v>-6.1786037414569242E-2</v>
      </c>
      <c r="T14" s="64">
        <f t="shared" si="10"/>
        <v>397762.72297187761</v>
      </c>
      <c r="U14" s="64">
        <f t="shared" si="10"/>
        <v>383047.40132995159</v>
      </c>
      <c r="V14" s="64">
        <f t="shared" si="5"/>
        <v>-14715.321641926013</v>
      </c>
      <c r="W14" s="99">
        <f t="shared" si="11"/>
        <v>-3.6995225525360276E-2</v>
      </c>
    </row>
    <row r="15" spans="1:24">
      <c r="A15" s="62" t="s">
        <v>28</v>
      </c>
      <c r="C15" s="66">
        <f>'Div 9 forecast'!AH305</f>
        <v>130353.50901425001</v>
      </c>
      <c r="D15" s="66">
        <f>'Div 9 forecast'!AI305</f>
        <v>126741.29000749999</v>
      </c>
      <c r="E15" s="66">
        <f t="shared" si="0"/>
        <v>-3612.2190067500196</v>
      </c>
      <c r="F15" s="103">
        <f t="shared" si="6"/>
        <v>-2.7710945674313519E-2</v>
      </c>
      <c r="G15" s="66">
        <f>'Div 2 forecast'!AK147+'Div 12 forecast'!AK97</f>
        <v>18241.796285130604</v>
      </c>
      <c r="H15" s="66">
        <f>'Div 2 forecast'!AL147+'Div 12 forecast'!AL97</f>
        <v>15187.159111676869</v>
      </c>
      <c r="I15" s="66">
        <f t="shared" si="1"/>
        <v>-3054.6371734537352</v>
      </c>
      <c r="J15" s="103">
        <f t="shared" si="7"/>
        <v>-0.16745265245307311</v>
      </c>
      <c r="K15" s="66">
        <f>'Div 91 forecast'!AK166</f>
        <v>179954.09950838331</v>
      </c>
      <c r="L15" s="66">
        <f>'Div 91 forecast'!AL166</f>
        <v>213259.53020310082</v>
      </c>
      <c r="M15" s="66">
        <f t="shared" si="2"/>
        <v>33305.430694717506</v>
      </c>
      <c r="N15" s="103">
        <f t="shared" si="8"/>
        <v>0.18507736575996117</v>
      </c>
      <c r="O15" s="66">
        <f t="shared" si="3"/>
        <v>328549.40480776393</v>
      </c>
      <c r="P15" s="66">
        <f t="shared" si="3"/>
        <v>355187.97932227771</v>
      </c>
      <c r="Q15" s="66">
        <f t="shared" si="4"/>
        <v>26638.574514513777</v>
      </c>
      <c r="R15" s="103">
        <f t="shared" si="9"/>
        <v>8.1079357091211765E-2</v>
      </c>
      <c r="T15" s="64">
        <f t="shared" si="10"/>
        <v>310307.60852263332</v>
      </c>
      <c r="U15" s="64">
        <f t="shared" si="10"/>
        <v>340000.8202106008</v>
      </c>
      <c r="V15" s="64">
        <f t="shared" si="5"/>
        <v>29693.211687967472</v>
      </c>
      <c r="W15" s="99">
        <f t="shared" si="11"/>
        <v>9.5689602421726305E-2</v>
      </c>
      <c r="X15" s="65"/>
    </row>
    <row r="16" spans="1:24">
      <c r="A16" s="62" t="s">
        <v>32</v>
      </c>
      <c r="C16" s="66">
        <v>0</v>
      </c>
      <c r="D16" s="66">
        <v>0</v>
      </c>
      <c r="E16" s="66">
        <f t="shared" si="0"/>
        <v>0</v>
      </c>
      <c r="F16" s="103">
        <f t="shared" si="6"/>
        <v>0</v>
      </c>
      <c r="G16" s="66">
        <f>'Div 2 forecast'!AK167+'Div 12 forecast'!AK100</f>
        <v>264517.11792942521</v>
      </c>
      <c r="H16" s="66">
        <f>'Div 2 forecast'!AL167+'Div 12 forecast'!AL100</f>
        <v>295264.26675116143</v>
      </c>
      <c r="I16" s="66">
        <f t="shared" si="1"/>
        <v>30747.14882173622</v>
      </c>
      <c r="J16" s="103">
        <f t="shared" si="7"/>
        <v>0.11623878659505034</v>
      </c>
      <c r="K16" s="66">
        <f>'Div 91 forecast'!AK169</f>
        <v>1043.2664993305832</v>
      </c>
      <c r="L16" s="66">
        <f>'Div 91 forecast'!AL169</f>
        <v>2503.6133198265165</v>
      </c>
      <c r="M16" s="66">
        <f t="shared" si="2"/>
        <v>1460.3468204959333</v>
      </c>
      <c r="N16" s="103">
        <f t="shared" si="8"/>
        <v>1.3997831056906089</v>
      </c>
      <c r="O16" s="66">
        <f t="shared" si="3"/>
        <v>265560.38442875579</v>
      </c>
      <c r="P16" s="66">
        <f t="shared" si="3"/>
        <v>297767.88007098797</v>
      </c>
      <c r="Q16" s="66">
        <f t="shared" si="4"/>
        <v>32207.495642232185</v>
      </c>
      <c r="R16" s="103">
        <f t="shared" si="9"/>
        <v>0.12128125101006085</v>
      </c>
      <c r="T16" s="64">
        <f t="shared" si="10"/>
        <v>1043.2664993305832</v>
      </c>
      <c r="U16" s="64">
        <f t="shared" si="10"/>
        <v>2503.6133198265165</v>
      </c>
      <c r="V16" s="64">
        <f t="shared" si="5"/>
        <v>1460.3468204959333</v>
      </c>
      <c r="W16" s="99">
        <f t="shared" si="11"/>
        <v>1.3997831056906089</v>
      </c>
    </row>
    <row r="17" spans="1:24">
      <c r="A17" s="62" t="s">
        <v>35</v>
      </c>
      <c r="C17" s="66">
        <f>'Div 9 forecast'!AH317</f>
        <v>61617.479999999996</v>
      </c>
      <c r="D17" s="66">
        <f>'Div 9 forecast'!AI317</f>
        <v>44701.2</v>
      </c>
      <c r="E17" s="66">
        <f t="shared" si="0"/>
        <v>-16916.28</v>
      </c>
      <c r="F17" s="103">
        <f t="shared" si="6"/>
        <v>-0.27453703072569668</v>
      </c>
      <c r="G17" s="66">
        <f>'Div 2 forecast'!AK174+'Div 12 forecast'!AK106</f>
        <v>29168.854807619464</v>
      </c>
      <c r="H17" s="66">
        <f>'Div 2 forecast'!AL174+'Div 12 forecast'!AL106</f>
        <v>29477.453442303904</v>
      </c>
      <c r="I17" s="66">
        <f t="shared" si="1"/>
        <v>308.59863468444019</v>
      </c>
      <c r="J17" s="103">
        <f t="shared" si="7"/>
        <v>1.0579730905439191E-2</v>
      </c>
      <c r="K17" s="66">
        <f>'Div 91 forecast'!AK178</f>
        <v>77659.703160894715</v>
      </c>
      <c r="L17" s="66">
        <f>'Div 91 forecast'!AL178</f>
        <v>93301.046672927201</v>
      </c>
      <c r="M17" s="66">
        <f t="shared" si="2"/>
        <v>15641.343512032487</v>
      </c>
      <c r="N17" s="103">
        <f t="shared" si="8"/>
        <v>0.2014087470773212</v>
      </c>
      <c r="O17" s="66">
        <f t="shared" si="3"/>
        <v>168446.03796851417</v>
      </c>
      <c r="P17" s="66">
        <f t="shared" si="3"/>
        <v>167479.7001152311</v>
      </c>
      <c r="Q17" s="66">
        <f t="shared" si="4"/>
        <v>-966.3378532830684</v>
      </c>
      <c r="R17" s="103">
        <f t="shared" si="9"/>
        <v>-5.7367799500496162E-3</v>
      </c>
      <c r="T17" s="64">
        <f t="shared" si="10"/>
        <v>139277.18316089473</v>
      </c>
      <c r="U17" s="64">
        <f t="shared" si="10"/>
        <v>138002.2466729272</v>
      </c>
      <c r="V17" s="64">
        <f t="shared" si="5"/>
        <v>-1274.9364879675268</v>
      </c>
      <c r="W17" s="99">
        <f t="shared" si="11"/>
        <v>-9.1539508412853549E-3</v>
      </c>
    </row>
    <row r="18" spans="1:24">
      <c r="A18" s="62" t="s">
        <v>26</v>
      </c>
      <c r="C18" s="66">
        <f>'Div 9 forecast'!AH326</f>
        <v>10070.290000000001</v>
      </c>
      <c r="D18" s="66">
        <f>'Div 9 forecast'!AI326</f>
        <v>11278.5</v>
      </c>
      <c r="E18" s="66">
        <f t="shared" si="0"/>
        <v>1208.2099999999991</v>
      </c>
      <c r="F18" s="103">
        <f t="shared" si="6"/>
        <v>0.1199776769090065</v>
      </c>
      <c r="G18" s="66">
        <f>'Div 2 forecast'!AK181+'Div 12 forecast'!AK111</f>
        <v>12789.831552141093</v>
      </c>
      <c r="H18" s="66">
        <f>'Div 2 forecast'!AL181+'Div 12 forecast'!AL111</f>
        <v>14972.993127328686</v>
      </c>
      <c r="I18" s="66">
        <f t="shared" si="1"/>
        <v>2183.1615751875925</v>
      </c>
      <c r="J18" s="103">
        <f t="shared" si="7"/>
        <v>0.17069509995400356</v>
      </c>
      <c r="K18" s="66">
        <f>'Div 91 forecast'!AK183</f>
        <v>6015.1751562862182</v>
      </c>
      <c r="L18" s="66">
        <f>'Div 91 forecast'!AL183</f>
        <v>6050.6443085336741</v>
      </c>
      <c r="M18" s="66">
        <f t="shared" si="2"/>
        <v>35.469152247455895</v>
      </c>
      <c r="N18" s="103">
        <f t="shared" si="8"/>
        <v>5.8966117072066487E-3</v>
      </c>
      <c r="O18" s="66">
        <f t="shared" si="3"/>
        <v>28875.296708427311</v>
      </c>
      <c r="P18" s="66">
        <f t="shared" si="3"/>
        <v>32302.137435862358</v>
      </c>
      <c r="Q18" s="66">
        <f t="shared" si="4"/>
        <v>3426.8407274350466</v>
      </c>
      <c r="R18" s="103">
        <f t="shared" si="9"/>
        <v>0.11867724726911348</v>
      </c>
      <c r="T18" s="64">
        <f t="shared" si="10"/>
        <v>16085.46515628622</v>
      </c>
      <c r="U18" s="64">
        <f t="shared" si="10"/>
        <v>17329.144308533672</v>
      </c>
      <c r="V18" s="64">
        <f t="shared" si="5"/>
        <v>1243.6791522474523</v>
      </c>
      <c r="W18" s="99">
        <f t="shared" si="11"/>
        <v>7.7316952923889862E-2</v>
      </c>
    </row>
    <row r="19" spans="1:24">
      <c r="A19" s="62" t="s">
        <v>34</v>
      </c>
      <c r="C19" s="66">
        <f>'Div 9 forecast'!AH370</f>
        <v>434610.81000000006</v>
      </c>
      <c r="D19" s="66">
        <f>'Div 9 forecast'!AI370</f>
        <v>398830.78</v>
      </c>
      <c r="E19" s="66">
        <f t="shared" si="0"/>
        <v>-35780.030000000028</v>
      </c>
      <c r="F19" s="103">
        <f t="shared" si="6"/>
        <v>-8.2326599285461918E-2</v>
      </c>
      <c r="G19" s="66">
        <f>'Div 2 forecast'!AK205+'Div 12 forecast'!AK134</f>
        <v>152620.68888930278</v>
      </c>
      <c r="H19" s="66">
        <f>'Div 2 forecast'!AL205+'Div 12 forecast'!AL134</f>
        <v>154902.78665252044</v>
      </c>
      <c r="I19" s="66">
        <f t="shared" si="1"/>
        <v>2282.0977632176655</v>
      </c>
      <c r="J19" s="103">
        <f t="shared" si="7"/>
        <v>1.4952741858431083E-2</v>
      </c>
      <c r="K19" s="66">
        <f>'Div 91 forecast'!AK202</f>
        <v>267182.86284807377</v>
      </c>
      <c r="L19" s="66">
        <f>'Div 91 forecast'!AL202</f>
        <v>291374.99521111138</v>
      </c>
      <c r="M19" s="66">
        <f t="shared" si="2"/>
        <v>24192.132363037614</v>
      </c>
      <c r="N19" s="103">
        <f t="shared" si="8"/>
        <v>9.0545224739184749E-2</v>
      </c>
      <c r="O19" s="66">
        <f t="shared" si="3"/>
        <v>854414.36173737654</v>
      </c>
      <c r="P19" s="66">
        <f t="shared" si="3"/>
        <v>845108.56186363182</v>
      </c>
      <c r="Q19" s="66">
        <f t="shared" si="4"/>
        <v>-9305.7998737447197</v>
      </c>
      <c r="R19" s="103">
        <f t="shared" si="9"/>
        <v>-1.0891436626629489E-2</v>
      </c>
      <c r="T19" s="64">
        <f t="shared" si="10"/>
        <v>701793.67284807377</v>
      </c>
      <c r="U19" s="64">
        <f t="shared" si="10"/>
        <v>690205.77521111141</v>
      </c>
      <c r="V19" s="64">
        <f t="shared" si="5"/>
        <v>-11587.897636962356</v>
      </c>
      <c r="W19" s="99">
        <f t="shared" si="11"/>
        <v>-1.651182973755726E-2</v>
      </c>
    </row>
    <row r="20" spans="1:24">
      <c r="A20" s="62" t="s">
        <v>36</v>
      </c>
      <c r="C20" s="66">
        <f>'Div 9 forecast'!AH379</f>
        <v>8310.15</v>
      </c>
      <c r="D20" s="66">
        <f>'Div 9 forecast'!AI379</f>
        <v>10216.4</v>
      </c>
      <c r="E20" s="66">
        <f t="shared" si="0"/>
        <v>1906.25</v>
      </c>
      <c r="F20" s="103">
        <f t="shared" si="6"/>
        <v>0.22938815785515304</v>
      </c>
      <c r="G20" s="66">
        <f>'Div 2 forecast'!AK221+'Div 12 forecast'!AK145</f>
        <v>81383.940690519419</v>
      </c>
      <c r="H20" s="66">
        <f>'Div 2 forecast'!AL221+'Div 12 forecast'!AL145</f>
        <v>73742.205801230855</v>
      </c>
      <c r="I20" s="66">
        <f t="shared" si="1"/>
        <v>-7641.7348892885639</v>
      </c>
      <c r="J20" s="103">
        <f t="shared" si="7"/>
        <v>-9.3897331886986957E-2</v>
      </c>
      <c r="K20" s="66">
        <f>'Div 91 forecast'!AK213</f>
        <v>32540.628479897798</v>
      </c>
      <c r="L20" s="66">
        <f>'Div 91 forecast'!AL213</f>
        <v>43467.145373340951</v>
      </c>
      <c r="M20" s="66">
        <f t="shared" si="2"/>
        <v>10926.516893443153</v>
      </c>
      <c r="N20" s="103">
        <f t="shared" si="8"/>
        <v>0.33578075789756445</v>
      </c>
      <c r="O20" s="66">
        <f t="shared" si="3"/>
        <v>122234.71917041721</v>
      </c>
      <c r="P20" s="66">
        <f t="shared" si="3"/>
        <v>127425.75117457181</v>
      </c>
      <c r="Q20" s="66">
        <f t="shared" si="4"/>
        <v>5191.0320041545929</v>
      </c>
      <c r="R20" s="103">
        <f t="shared" si="9"/>
        <v>4.2467737803016173E-2</v>
      </c>
      <c r="T20" s="64">
        <f t="shared" si="10"/>
        <v>40850.778479897795</v>
      </c>
      <c r="U20" s="64">
        <f t="shared" si="10"/>
        <v>53683.545373340952</v>
      </c>
      <c r="V20" s="64">
        <f t="shared" si="5"/>
        <v>12832.766893443157</v>
      </c>
      <c r="W20" s="99">
        <f t="shared" si="11"/>
        <v>0.31413763387050297</v>
      </c>
    </row>
    <row r="21" spans="1:24">
      <c r="A21" s="62" t="s">
        <v>37</v>
      </c>
      <c r="C21" s="66">
        <f>'Div 9 forecast'!AH403</f>
        <v>2553017.34</v>
      </c>
      <c r="D21" s="66">
        <f>'Div 9 forecast'!AI403</f>
        <v>2367320</v>
      </c>
      <c r="E21" s="66">
        <f t="shared" si="0"/>
        <v>-185697.33999999985</v>
      </c>
      <c r="F21" s="103">
        <f t="shared" si="6"/>
        <v>-7.2736419408729852E-2</v>
      </c>
      <c r="G21" s="66">
        <f>'Div 2 forecast'!AK233+'Div 12 forecast'!AK151+'SS Controller 1903'!I26</f>
        <v>688396.94671778241</v>
      </c>
      <c r="H21" s="66">
        <f>'Div 2 forecast'!AL233+'Div 12 forecast'!AL151</f>
        <v>656920.98874170589</v>
      </c>
      <c r="I21" s="66">
        <f t="shared" si="1"/>
        <v>-31475.957976076519</v>
      </c>
      <c r="J21" s="103">
        <f t="shared" si="7"/>
        <v>-4.5723558371592414E-2</v>
      </c>
      <c r="K21" s="66">
        <f>'Div 91 forecast'!AK224</f>
        <v>1615040.1005490078</v>
      </c>
      <c r="L21" s="66">
        <f>'Div 91 forecast'!AL224</f>
        <v>1853658.3357435323</v>
      </c>
      <c r="M21" s="66">
        <f t="shared" si="2"/>
        <v>238618.23519452452</v>
      </c>
      <c r="N21" s="103">
        <f t="shared" si="8"/>
        <v>0.14774756064162739</v>
      </c>
      <c r="O21" s="66">
        <f t="shared" si="3"/>
        <v>4856454.3872667905</v>
      </c>
      <c r="P21" s="66">
        <f t="shared" si="3"/>
        <v>4877899.3244852386</v>
      </c>
      <c r="Q21" s="66">
        <f t="shared" si="4"/>
        <v>21444.937218448147</v>
      </c>
      <c r="R21" s="103">
        <f t="shared" si="9"/>
        <v>4.4157600398090722E-3</v>
      </c>
      <c r="T21" s="64">
        <f t="shared" si="10"/>
        <v>4168057.4405490076</v>
      </c>
      <c r="U21" s="64">
        <f t="shared" si="10"/>
        <v>4220978.3357435325</v>
      </c>
      <c r="V21" s="64">
        <f t="shared" si="5"/>
        <v>52920.895194524899</v>
      </c>
      <c r="W21" s="99">
        <f t="shared" si="11"/>
        <v>1.2696776843736173E-2</v>
      </c>
      <c r="X21" s="65"/>
    </row>
    <row r="22" spans="1:24">
      <c r="A22" s="62" t="s">
        <v>38</v>
      </c>
      <c r="C22" s="66">
        <f>'Div 9 forecast'!AH406</f>
        <v>564321.71039999998</v>
      </c>
      <c r="D22" s="66">
        <f>'Div 9 forecast'!AI406</f>
        <v>313426.18041533593</v>
      </c>
      <c r="E22" s="66">
        <f t="shared" si="0"/>
        <v>-250895.52998466406</v>
      </c>
      <c r="F22" s="103">
        <f t="shared" si="6"/>
        <v>-0.44459662876841194</v>
      </c>
      <c r="G22" s="66">
        <v>0</v>
      </c>
      <c r="H22" s="66">
        <v>0</v>
      </c>
      <c r="I22" s="66">
        <f t="shared" si="1"/>
        <v>0</v>
      </c>
      <c r="J22" s="103">
        <f t="shared" si="7"/>
        <v>0</v>
      </c>
      <c r="K22" s="66">
        <f>'Div 91 forecast'!AK227</f>
        <v>0</v>
      </c>
      <c r="L22" s="66">
        <f>'Div 91 forecast'!AL227</f>
        <v>0</v>
      </c>
      <c r="M22" s="66">
        <f t="shared" si="2"/>
        <v>0</v>
      </c>
      <c r="N22" s="103">
        <f t="shared" si="8"/>
        <v>0</v>
      </c>
      <c r="O22" s="66">
        <f t="shared" si="3"/>
        <v>564321.71039999998</v>
      </c>
      <c r="P22" s="66">
        <f t="shared" si="3"/>
        <v>313426.18041533593</v>
      </c>
      <c r="Q22" s="66">
        <f t="shared" si="4"/>
        <v>-250895.52998466406</v>
      </c>
      <c r="R22" s="103">
        <f t="shared" si="9"/>
        <v>-0.44459662876841194</v>
      </c>
      <c r="T22" s="64">
        <f t="shared" si="10"/>
        <v>564321.71039999998</v>
      </c>
      <c r="U22" s="64">
        <f t="shared" si="10"/>
        <v>313426.18041533593</v>
      </c>
      <c r="V22" s="64">
        <f t="shared" si="5"/>
        <v>-250895.52998466406</v>
      </c>
      <c r="W22" s="99">
        <f t="shared" si="11"/>
        <v>-0.44459662876841194</v>
      </c>
    </row>
    <row r="23" spans="1:24">
      <c r="A23" s="62" t="s">
        <v>39</v>
      </c>
      <c r="C23" s="66">
        <f>'Div 9 forecast'!AH422</f>
        <v>25714.400000000005</v>
      </c>
      <c r="D23" s="66">
        <f>'Div 9 forecast'!AI422</f>
        <v>5500</v>
      </c>
      <c r="E23" s="66">
        <f t="shared" si="0"/>
        <v>-20214.400000000005</v>
      </c>
      <c r="F23" s="103">
        <f t="shared" si="6"/>
        <v>-0.78611206172417014</v>
      </c>
      <c r="G23" s="125">
        <f>'Div 2 forecast'!AK238+'Div 12 forecast'!AK156+'SS Controller 1903'!I28</f>
        <v>-3612045.0894983839</v>
      </c>
      <c r="H23" s="66">
        <f>'Div 2 forecast'!AL238+'Div 12 forecast'!AL156</f>
        <v>-3313964.4821012351</v>
      </c>
      <c r="I23" s="66">
        <f t="shared" si="1"/>
        <v>298080.60739714885</v>
      </c>
      <c r="J23" s="103">
        <f t="shared" si="7"/>
        <v>-8.2524054936020816E-2</v>
      </c>
      <c r="K23" s="66">
        <f>'Div 91 forecast'!AK233</f>
        <v>-14309.345115030106</v>
      </c>
      <c r="L23" s="66">
        <f>'Div 91 forecast'!AL233</f>
        <v>-2742.6838466413233</v>
      </c>
      <c r="M23" s="66">
        <f t="shared" si="2"/>
        <v>11566.661268388783</v>
      </c>
      <c r="N23" s="103">
        <f t="shared" si="8"/>
        <v>-0.8083291845578251</v>
      </c>
      <c r="O23" s="66">
        <f t="shared" si="3"/>
        <v>-3600640.0346134142</v>
      </c>
      <c r="P23" s="66">
        <f t="shared" si="3"/>
        <v>-3311207.1659478764</v>
      </c>
      <c r="Q23" s="66">
        <f t="shared" si="4"/>
        <v>289432.8686655378</v>
      </c>
      <c r="R23" s="103">
        <f t="shared" si="9"/>
        <v>-8.0383727860375523E-2</v>
      </c>
      <c r="T23" s="64">
        <f t="shared" si="10"/>
        <v>11405.054884969899</v>
      </c>
      <c r="U23" s="64">
        <f t="shared" si="10"/>
        <v>2757.3161533586767</v>
      </c>
      <c r="V23" s="64">
        <f t="shared" si="5"/>
        <v>-8647.7387316112217</v>
      </c>
      <c r="W23" s="99">
        <f t="shared" si="11"/>
        <v>-0.75823736218995363</v>
      </c>
    </row>
    <row r="24" spans="1:24">
      <c r="A24" s="65"/>
      <c r="C24" s="59"/>
      <c r="D24" s="59"/>
      <c r="E24" s="59"/>
      <c r="F24" s="43"/>
      <c r="G24" s="59"/>
      <c r="H24" s="59"/>
      <c r="I24" s="59"/>
      <c r="J24" s="43"/>
      <c r="K24" s="59"/>
      <c r="L24" s="59"/>
      <c r="M24" s="59"/>
      <c r="N24" s="43"/>
      <c r="O24" s="59"/>
      <c r="P24" s="59"/>
      <c r="Q24" s="59"/>
      <c r="R24" s="43"/>
      <c r="T24" s="64">
        <f>C24+G24</f>
        <v>0</v>
      </c>
      <c r="U24" s="64">
        <f>D24+H24</f>
        <v>0</v>
      </c>
      <c r="V24" s="64"/>
      <c r="W24" s="100"/>
    </row>
    <row r="25" spans="1:24">
      <c r="A25" s="62" t="s">
        <v>689</v>
      </c>
      <c r="C25" s="59">
        <f>SUM(C6:C23)</f>
        <v>13577225.559414253</v>
      </c>
      <c r="D25" s="59">
        <f>SUM(D6:D23)</f>
        <v>12826008.501836389</v>
      </c>
      <c r="E25" s="59">
        <f>SUM(E6:E23)</f>
        <v>-751217.05757785973</v>
      </c>
      <c r="F25" s="43">
        <f t="shared" si="6"/>
        <v>-5.5329202147413444E-2</v>
      </c>
      <c r="G25" s="59">
        <f>SUM(G6:G23)</f>
        <v>7572350.3072574958</v>
      </c>
      <c r="H25" s="59">
        <f>SUM(H6:H23)</f>
        <v>7955220.7205533516</v>
      </c>
      <c r="I25" s="59">
        <f>SUM(I6:I23)</f>
        <v>382870.41329585179</v>
      </c>
      <c r="J25" s="43">
        <f t="shared" si="7"/>
        <v>5.0561635127854679E-2</v>
      </c>
      <c r="K25" s="59">
        <f>SUM(K6:K23)</f>
        <v>5497868.7926753415</v>
      </c>
      <c r="L25" s="59">
        <f>SUM(L6:L23)</f>
        <v>6070056.6056514932</v>
      </c>
      <c r="M25" s="59">
        <f>SUM(M6:M23)</f>
        <v>572187.8129761517</v>
      </c>
      <c r="N25" s="43">
        <f t="shared" si="8"/>
        <v>0.10407447586571394</v>
      </c>
      <c r="O25" s="59">
        <f>SUM(O6:O23)</f>
        <v>26647444.659347095</v>
      </c>
      <c r="P25" s="59">
        <f>SUM(P6:P23)</f>
        <v>26851285.828041233</v>
      </c>
      <c r="Q25" s="59">
        <f>SUM(Q6:Q23)</f>
        <v>203841.168694144</v>
      </c>
      <c r="R25" s="43">
        <f t="shared" si="9"/>
        <v>7.6495578206461478E-3</v>
      </c>
      <c r="T25" s="64">
        <f>SUM(T6:T23)</f>
        <v>19075094.352089595</v>
      </c>
      <c r="U25" s="64">
        <f>SUM(U6:U23)</f>
        <v>18896065.10748788</v>
      </c>
      <c r="V25" s="64">
        <f>SUM(V6:V23)</f>
        <v>-179029.24460170703</v>
      </c>
      <c r="W25" s="100">
        <f t="shared" si="11"/>
        <v>-9.3854971984500372E-3</v>
      </c>
    </row>
    <row r="26" spans="1:24">
      <c r="A26" s="67" t="s">
        <v>690</v>
      </c>
      <c r="C26" s="93">
        <f>-'[21]C.2.2 B 09'!$P$124</f>
        <v>-13577225.559414255</v>
      </c>
      <c r="D26" s="93">
        <f>-'[21]C.2.2-F 09'!$P$119</f>
        <v>-12826008.501836389</v>
      </c>
      <c r="E26" s="93"/>
      <c r="F26" s="93"/>
      <c r="G26" s="93">
        <f>'[21]C.2.2 B 02'!$P$40+'[21]C.2.2 B 12'!$P$34</f>
        <v>-7572350.3251129044</v>
      </c>
      <c r="H26" s="93">
        <f>'[21]C.2.2-F 02'!$P$38+'[21]C.2.2-F 12'!$P$34</f>
        <v>-7955220.7210243605</v>
      </c>
      <c r="I26" s="93"/>
      <c r="J26" s="98"/>
      <c r="K26" s="93">
        <f>'[21]C.2.2 B 91'!$P$54</f>
        <v>-5497868.7926753415</v>
      </c>
      <c r="L26" s="93">
        <f>'[21]C.2.2-F 91'!$P$52</f>
        <v>-6070056.6056514932</v>
      </c>
      <c r="M26" s="93"/>
      <c r="N26" s="98"/>
      <c r="O26" s="93">
        <f>-SUM([21]C.2!$D$18:$D$25)</f>
        <v>-26647444.677202497</v>
      </c>
      <c r="P26" s="93">
        <f>-SUM([21]C.2!$K$18:$K$25)</f>
        <v>-26851285.828512244</v>
      </c>
      <c r="Q26" s="69"/>
      <c r="R26" s="63"/>
      <c r="T26" s="64"/>
      <c r="U26" s="64"/>
      <c r="V26" s="64"/>
    </row>
    <row r="27" spans="1:24">
      <c r="A27" s="70" t="s">
        <v>691</v>
      </c>
      <c r="B27" s="71"/>
      <c r="C27" s="66"/>
      <c r="D27" s="83">
        <f>-[21]F.4!$K$18</f>
        <v>-32916.762107525225</v>
      </c>
      <c r="E27" s="66">
        <f t="shared" ref="E27:E32" si="12">D27-C27</f>
        <v>-32916.762107525225</v>
      </c>
      <c r="F27" s="66"/>
      <c r="G27" s="66"/>
      <c r="H27" s="83">
        <f>-SUM([21]F.4!$K$24:$K$27)</f>
        <v>-5171.6810332114537</v>
      </c>
      <c r="I27" s="66">
        <f>H27-G27</f>
        <v>-5171.6810332114537</v>
      </c>
      <c r="J27" s="71"/>
      <c r="K27" s="66"/>
      <c r="L27" s="83">
        <f>-[21]F.4!$K$21</f>
        <v>-7707.4277690902472</v>
      </c>
      <c r="M27" s="66">
        <f>L27-K27</f>
        <v>-7707.4277690902472</v>
      </c>
      <c r="N27" s="71"/>
      <c r="O27" s="66"/>
      <c r="P27" s="66">
        <f t="shared" ref="P27:P32" si="13">D27+H27+L27</f>
        <v>-45795.870909826925</v>
      </c>
      <c r="Q27" s="66">
        <f t="shared" ref="Q27:Q32" si="14">P27-O27</f>
        <v>-45795.870909826925</v>
      </c>
      <c r="R27" s="63"/>
      <c r="T27" s="64">
        <f t="shared" ref="T27:T32" si="15">C27+K27</f>
        <v>0</v>
      </c>
      <c r="U27" s="64">
        <f t="shared" ref="U27:U32" si="16">D27+L27</f>
        <v>-40624.18987661547</v>
      </c>
      <c r="V27" s="64">
        <f t="shared" ref="V27:V32" si="17">U27-T27</f>
        <v>-40624.18987661547</v>
      </c>
      <c r="W27" s="99">
        <f t="shared" ref="W27:W33" si="18">IF(T27=0,0,V27/T27)</f>
        <v>0</v>
      </c>
    </row>
    <row r="28" spans="1:24">
      <c r="A28" s="70" t="s">
        <v>692</v>
      </c>
      <c r="B28" s="71"/>
      <c r="C28" s="66"/>
      <c r="D28" s="83">
        <f>-[21]F.2.2!$J$20</f>
        <v>0</v>
      </c>
      <c r="E28" s="66">
        <f t="shared" si="12"/>
        <v>0</v>
      </c>
      <c r="F28" s="66"/>
      <c r="G28" s="66"/>
      <c r="H28" s="66"/>
      <c r="I28" s="66"/>
      <c r="J28" s="71"/>
      <c r="K28" s="66"/>
      <c r="L28" s="66"/>
      <c r="M28" s="66"/>
      <c r="N28" s="71"/>
      <c r="O28" s="66"/>
      <c r="P28" s="66">
        <f t="shared" si="13"/>
        <v>0</v>
      </c>
      <c r="Q28" s="66">
        <f t="shared" si="14"/>
        <v>0</v>
      </c>
      <c r="R28" s="63"/>
      <c r="T28" s="64">
        <f t="shared" si="15"/>
        <v>0</v>
      </c>
      <c r="U28" s="64">
        <f t="shared" si="16"/>
        <v>0</v>
      </c>
      <c r="V28" s="64">
        <f t="shared" si="17"/>
        <v>0</v>
      </c>
      <c r="W28" s="99">
        <f t="shared" si="18"/>
        <v>0</v>
      </c>
    </row>
    <row r="29" spans="1:24">
      <c r="A29" s="70" t="s">
        <v>693</v>
      </c>
      <c r="B29" s="71"/>
      <c r="C29" s="66"/>
      <c r="D29" s="83">
        <f>-[21]F.8!$I$16</f>
        <v>-14795.2</v>
      </c>
      <c r="E29" s="66">
        <f t="shared" si="12"/>
        <v>-14795.2</v>
      </c>
      <c r="F29" s="66"/>
      <c r="G29" s="66"/>
      <c r="H29" s="83">
        <f>-[21]F.8!$I$20-[21]F.8!$I$22</f>
        <v>-23129.790365492343</v>
      </c>
      <c r="I29" s="66">
        <f>H29-G29</f>
        <v>-23129.790365492343</v>
      </c>
      <c r="J29" s="71"/>
      <c r="K29" s="66"/>
      <c r="L29" s="83">
        <f>-[21]F.8!$I$18</f>
        <v>-16495.193810957306</v>
      </c>
      <c r="M29" s="66">
        <f>L29-K29</f>
        <v>-16495.193810957306</v>
      </c>
      <c r="N29" s="71"/>
      <c r="O29" s="66"/>
      <c r="P29" s="66">
        <f t="shared" si="13"/>
        <v>-54420.184176449649</v>
      </c>
      <c r="Q29" s="66">
        <f t="shared" si="14"/>
        <v>-54420.184176449649</v>
      </c>
      <c r="R29" s="63"/>
      <c r="T29" s="64">
        <f t="shared" si="15"/>
        <v>0</v>
      </c>
      <c r="U29" s="64">
        <f t="shared" si="16"/>
        <v>-31290.393810957306</v>
      </c>
      <c r="V29" s="64">
        <f t="shared" si="17"/>
        <v>-31290.393810957306</v>
      </c>
      <c r="W29" s="99">
        <f t="shared" si="18"/>
        <v>0</v>
      </c>
    </row>
    <row r="30" spans="1:24">
      <c r="A30" s="70" t="s">
        <v>694</v>
      </c>
      <c r="B30" s="71"/>
      <c r="C30" s="66"/>
      <c r="D30" s="83">
        <f>[21]F.9!$G$22</f>
        <v>-22749.760240000003</v>
      </c>
      <c r="E30" s="66">
        <f t="shared" si="12"/>
        <v>-22749.760240000003</v>
      </c>
      <c r="F30" s="66"/>
      <c r="G30" s="66"/>
      <c r="H30" s="66"/>
      <c r="I30" s="66"/>
      <c r="J30" s="71"/>
      <c r="K30" s="66"/>
      <c r="L30" s="66"/>
      <c r="M30" s="66"/>
      <c r="N30" s="71"/>
      <c r="O30" s="66"/>
      <c r="P30" s="66">
        <f t="shared" si="13"/>
        <v>-22749.760240000003</v>
      </c>
      <c r="Q30" s="66">
        <f t="shared" si="14"/>
        <v>-22749.760240000003</v>
      </c>
      <c r="R30" s="63"/>
      <c r="T30" s="64">
        <f t="shared" si="15"/>
        <v>0</v>
      </c>
      <c r="U30" s="64">
        <f t="shared" si="16"/>
        <v>-22749.760240000003</v>
      </c>
      <c r="V30" s="64">
        <f t="shared" si="17"/>
        <v>-22749.760240000003</v>
      </c>
      <c r="W30" s="99">
        <f t="shared" si="18"/>
        <v>0</v>
      </c>
    </row>
    <row r="31" spans="1:24">
      <c r="A31" s="70" t="s">
        <v>985</v>
      </c>
      <c r="B31" s="71"/>
      <c r="C31" s="71"/>
      <c r="D31" s="86">
        <f>[21]F.6!$N$27+[21]F.6!$J$27</f>
        <v>267488.07499999995</v>
      </c>
      <c r="E31" s="66">
        <f t="shared" si="12"/>
        <v>267488.07499999995</v>
      </c>
      <c r="F31" s="66"/>
      <c r="G31" s="71"/>
      <c r="H31" s="71"/>
      <c r="I31" s="66">
        <f>H31-G31</f>
        <v>0</v>
      </c>
      <c r="J31" s="71"/>
      <c r="K31" s="71"/>
      <c r="L31" s="71"/>
      <c r="M31" s="66">
        <f>L31-K31</f>
        <v>0</v>
      </c>
      <c r="N31" s="71"/>
      <c r="O31" s="66"/>
      <c r="P31" s="66">
        <f t="shared" si="13"/>
        <v>267488.07499999995</v>
      </c>
      <c r="Q31" s="66">
        <f t="shared" si="14"/>
        <v>267488.07499999995</v>
      </c>
      <c r="T31" s="64">
        <f t="shared" si="15"/>
        <v>0</v>
      </c>
      <c r="U31" s="64">
        <f t="shared" si="16"/>
        <v>267488.07499999995</v>
      </c>
      <c r="V31" s="64">
        <f t="shared" si="17"/>
        <v>267488.07499999995</v>
      </c>
      <c r="W31" s="99">
        <f t="shared" si="18"/>
        <v>0</v>
      </c>
    </row>
    <row r="32" spans="1:24">
      <c r="A32" s="70" t="s">
        <v>797</v>
      </c>
      <c r="B32" s="71"/>
      <c r="C32" s="71"/>
      <c r="D32" s="123">
        <f>-SUM([21]F.10!$F$36:$F$37)</f>
        <v>-29768.904701641644</v>
      </c>
      <c r="E32" s="66">
        <f t="shared" si="12"/>
        <v>-29768.904701641644</v>
      </c>
      <c r="F32" s="66"/>
      <c r="G32" s="71"/>
      <c r="H32" s="123">
        <f>-SUM([21]F.10!$F$15:$F$17, [21]F.10!$F$27:$F$31)</f>
        <v>-978286.47706650291</v>
      </c>
      <c r="I32" s="66">
        <f>H32-G32</f>
        <v>-978286.47706650291</v>
      </c>
      <c r="J32" s="71"/>
      <c r="K32" s="71"/>
      <c r="L32" s="123">
        <f>-SUM([21]F.10!$F$19, [21]F.10!$F$33:$F$34)</f>
        <v>-513163.92311065795</v>
      </c>
      <c r="M32" s="66">
        <f>L32-K32</f>
        <v>-513163.92311065795</v>
      </c>
      <c r="N32" s="71"/>
      <c r="O32" s="66"/>
      <c r="P32" s="66">
        <f t="shared" si="13"/>
        <v>-1521219.3048788025</v>
      </c>
      <c r="Q32" s="66">
        <f t="shared" si="14"/>
        <v>-1521219.3048788025</v>
      </c>
      <c r="T32" s="64">
        <f t="shared" si="15"/>
        <v>0</v>
      </c>
      <c r="U32" s="64">
        <f t="shared" si="16"/>
        <v>-542932.8278122996</v>
      </c>
      <c r="V32" s="64">
        <f t="shared" si="17"/>
        <v>-542932.8278122996</v>
      </c>
      <c r="W32" s="99">
        <f t="shared" si="18"/>
        <v>0</v>
      </c>
    </row>
    <row r="33" spans="1:31">
      <c r="A33" s="62" t="s">
        <v>695</v>
      </c>
      <c r="B33" s="62"/>
      <c r="C33" s="72">
        <f>SUM(C27:C32)+C25</f>
        <v>13577225.559414253</v>
      </c>
      <c r="D33" s="72">
        <f>SUM(D27:D32)+D25</f>
        <v>12993265.949787222</v>
      </c>
      <c r="E33" s="72">
        <f>SUM(E27:E32)+E25</f>
        <v>-583959.6096270266</v>
      </c>
      <c r="F33" s="59"/>
      <c r="G33" s="72">
        <f>SUM(G27:G32)+G25</f>
        <v>7572350.3072574958</v>
      </c>
      <c r="H33" s="72">
        <f>SUM(H27:H32)+H25</f>
        <v>6948632.7720881449</v>
      </c>
      <c r="I33" s="72">
        <f>SUM(I27:I32)+I25</f>
        <v>-623717.53516935487</v>
      </c>
      <c r="K33" s="72">
        <f>SUM(K27:K32)+K25</f>
        <v>5497868.7926753415</v>
      </c>
      <c r="L33" s="72">
        <f>SUM(L27:L32)+L25</f>
        <v>5532690.0609607873</v>
      </c>
      <c r="M33" s="72">
        <f>SUM(M27:M32)+M25</f>
        <v>34821.268285446218</v>
      </c>
      <c r="O33" s="72">
        <f t="shared" ref="O33:P33" si="19">SUM(O27:O32)+O25</f>
        <v>26647444.659347095</v>
      </c>
      <c r="P33" s="72">
        <f t="shared" si="19"/>
        <v>25474588.782836154</v>
      </c>
      <c r="Q33" s="72">
        <f>SUM(Q27:Q32)+Q25</f>
        <v>-1172855.8765109349</v>
      </c>
      <c r="R33" s="63">
        <f>Q33/O33</f>
        <v>-4.4013821644227846E-2</v>
      </c>
      <c r="T33" s="73">
        <f t="shared" ref="T33:U33" si="20">SUM(T25:T32)</f>
        <v>19075094.352089595</v>
      </c>
      <c r="U33" s="73">
        <f t="shared" si="20"/>
        <v>18525956.010748006</v>
      </c>
      <c r="V33" s="73">
        <f>SUM(V25:V32)</f>
        <v>-549138.34134157945</v>
      </c>
      <c r="W33" s="100">
        <f t="shared" si="18"/>
        <v>-2.8788237227325889E-2</v>
      </c>
    </row>
    <row r="34" spans="1:31">
      <c r="G34" s="60"/>
      <c r="H34" s="60"/>
      <c r="I34" s="60"/>
      <c r="K34" s="60"/>
      <c r="L34" s="60"/>
      <c r="M34" s="74"/>
      <c r="P34" s="68">
        <f>-[21]C.1!$F$19</f>
        <v>-25474588.783307165</v>
      </c>
    </row>
    <row r="35" spans="1:31">
      <c r="H35" s="75"/>
      <c r="P35" s="59"/>
    </row>
    <row r="36" spans="1:31">
      <c r="A36" s="85" t="s">
        <v>711</v>
      </c>
      <c r="G36" s="75"/>
      <c r="H36" s="75"/>
      <c r="I36" s="75"/>
      <c r="K36" s="75"/>
      <c r="L36" s="75"/>
      <c r="M36" s="75"/>
      <c r="S36" s="66"/>
      <c r="T36" s="66"/>
      <c r="U36" s="66"/>
      <c r="V36" s="66"/>
    </row>
    <row r="37" spans="1:31">
      <c r="A37" s="62" t="s">
        <v>22</v>
      </c>
      <c r="G37" s="66">
        <f>'Div 2 forecast'!AH33+'Div 12 forecast'!AH20</f>
        <v>72431677.830000013</v>
      </c>
      <c r="H37" s="66">
        <f>'Div 2 forecast'!AI33+'Div 12 forecast'!AI20</f>
        <v>77205873.669</v>
      </c>
      <c r="I37" s="75"/>
      <c r="K37" s="76">
        <f>'Div 91 forecast'!AH26</f>
        <v>2378348.21</v>
      </c>
      <c r="L37" s="76">
        <f>'Div 91 forecast'!AI26</f>
        <v>2666509.6405080003</v>
      </c>
      <c r="M37" s="75"/>
      <c r="O37" s="59">
        <f>G25+K25</f>
        <v>13070219.099932838</v>
      </c>
      <c r="P37" s="59">
        <f>H25+L25</f>
        <v>14025277.326204844</v>
      </c>
      <c r="Q37" s="56" t="s">
        <v>804</v>
      </c>
      <c r="S37" s="66"/>
      <c r="AC37" s="97"/>
      <c r="AD37" s="97"/>
      <c r="AE37" s="97"/>
    </row>
    <row r="38" spans="1:31">
      <c r="A38" s="62" t="s">
        <v>29</v>
      </c>
      <c r="G38" s="66">
        <f>'Div 2 forecast'!AH72+'Div 12 forecast'!AH40</f>
        <v>35331238.559999995</v>
      </c>
      <c r="H38" s="66">
        <f>'Div 2 forecast'!AI72+'Div 12 forecast'!AI40</f>
        <v>32259035.700000003</v>
      </c>
      <c r="I38" s="75"/>
      <c r="K38" s="76">
        <f>'Div 91 forecast'!AH79</f>
        <v>1811608.2499999995</v>
      </c>
      <c r="L38" s="76">
        <f>'Div 91 forecast'!AI79</f>
        <v>1190062.3800000001</v>
      </c>
      <c r="M38" s="75"/>
      <c r="O38" s="59">
        <f>'[22]C.2.1 B'!$D$158</f>
        <v>13070219.117788246</v>
      </c>
      <c r="P38" s="59">
        <f>'[22]C.2.1 F'!$D$154</f>
        <v>14025277.326675855</v>
      </c>
      <c r="Q38" s="56" t="s">
        <v>606</v>
      </c>
      <c r="S38" s="66"/>
    </row>
    <row r="39" spans="1:31">
      <c r="A39" s="62" t="s">
        <v>23</v>
      </c>
      <c r="G39" s="66">
        <f>'Div 2 forecast'!AH53+'Div 12 forecast'!AH30</f>
        <v>26423920.949999996</v>
      </c>
      <c r="H39" s="66">
        <f>'Div 2 forecast'!AI53+'Div 12 forecast'!AI30</f>
        <v>28018293.659454256</v>
      </c>
      <c r="I39" s="75"/>
      <c r="K39" s="76">
        <f>'Div 91 forecast'!AH55</f>
        <v>1105052.9517999999</v>
      </c>
      <c r="L39" s="76">
        <f>'Div 91 forecast'!AI55</f>
        <v>1498912.5758727009</v>
      </c>
      <c r="M39" s="75"/>
      <c r="O39" s="66">
        <f>O37-O38</f>
        <v>-1.7855407670140266E-2</v>
      </c>
      <c r="P39" s="59">
        <f>P37-P38</f>
        <v>-4.7101080417633057E-4</v>
      </c>
      <c r="Q39" s="56" t="s">
        <v>607</v>
      </c>
      <c r="S39" s="66"/>
    </row>
    <row r="40" spans="1:31">
      <c r="A40" s="62" t="s">
        <v>27</v>
      </c>
      <c r="G40" s="66">
        <f>'Div 2 forecast'!AH80+'Div 12 forecast'!AH44</f>
        <v>17417459.640000001</v>
      </c>
      <c r="H40" s="66">
        <f>'Div 2 forecast'!AI80+'Div 12 forecast'!AI44</f>
        <v>20474002</v>
      </c>
      <c r="I40" s="75"/>
      <c r="K40" s="76">
        <f>'Div 91 forecast'!AH85</f>
        <v>247663.61</v>
      </c>
      <c r="L40" s="76">
        <f>'Div 91 forecast'!AI85</f>
        <v>438845</v>
      </c>
      <c r="M40" s="75"/>
      <c r="S40" s="66"/>
    </row>
    <row r="41" spans="1:31">
      <c r="A41" s="62" t="s">
        <v>31</v>
      </c>
      <c r="G41" s="66">
        <f>'Div 2 forecast'!AH90+'Div 12 forecast'!AH54</f>
        <v>7992119.2000000002</v>
      </c>
      <c r="H41" s="66">
        <f>'Div 2 forecast'!AI90+'Div 12 forecast'!AI54</f>
        <v>7990111</v>
      </c>
      <c r="I41" s="75"/>
      <c r="K41" s="76">
        <f>'Div 91 forecast'!AH107</f>
        <v>366859.76999999996</v>
      </c>
      <c r="L41" s="76">
        <f>'Div 91 forecast'!AI107</f>
        <v>391299.99999999988</v>
      </c>
      <c r="M41" s="75"/>
      <c r="P41" s="59"/>
      <c r="S41" s="66"/>
    </row>
    <row r="42" spans="1:31">
      <c r="A42" s="62" t="s">
        <v>25</v>
      </c>
      <c r="G42" s="66">
        <f>'Div 2 forecast'!AH99+'Div 12 forecast'!AH60</f>
        <v>150283.60999999999</v>
      </c>
      <c r="H42" s="66">
        <f>'Div 2 forecast'!AI99+'Div 12 forecast'!AI60</f>
        <v>173377</v>
      </c>
      <c r="I42" s="75"/>
      <c r="K42" s="76">
        <f>'Div 91 forecast'!AH119</f>
        <v>77105.48</v>
      </c>
      <c r="L42" s="76">
        <f>'Div 91 forecast'!AI119</f>
        <v>79994.400000000009</v>
      </c>
      <c r="M42" s="75"/>
      <c r="S42" s="66"/>
    </row>
    <row r="43" spans="1:31">
      <c r="A43" s="62" t="s">
        <v>24</v>
      </c>
      <c r="G43" s="66">
        <f>'Div 2 forecast'!AH113+'Div 12 forecast'!AH70</f>
        <v>930914.40000000014</v>
      </c>
      <c r="H43" s="66">
        <f>'Div 2 forecast'!AI113+'Div 12 forecast'!AI70</f>
        <v>1069428.9200000004</v>
      </c>
      <c r="I43" s="75"/>
      <c r="K43" s="76">
        <f>'Div 91 forecast'!AH135</f>
        <v>217154.33</v>
      </c>
      <c r="L43" s="76">
        <f>'Div 91 forecast'!AI135</f>
        <v>278700.42</v>
      </c>
      <c r="M43" s="75"/>
      <c r="S43" s="66"/>
    </row>
    <row r="44" spans="1:31">
      <c r="A44" s="62" t="s">
        <v>30</v>
      </c>
      <c r="G44" s="66">
        <f>'Div 2 forecast'!AH124+'Div 12 forecast'!AH78</f>
        <v>16253162.029999999</v>
      </c>
      <c r="H44" s="66">
        <f>'Div 2 forecast'!AI124+'Div 12 forecast'!AI78</f>
        <v>16426141</v>
      </c>
      <c r="I44" s="75"/>
      <c r="K44" s="76">
        <f>'Div 91 forecast'!AH139</f>
        <v>111089.05000000002</v>
      </c>
      <c r="L44" s="76">
        <f>'Div 91 forecast'!AI139</f>
        <v>103768.92000000003</v>
      </c>
      <c r="M44" s="75"/>
      <c r="S44" s="66"/>
    </row>
    <row r="45" spans="1:31">
      <c r="A45" s="62" t="s">
        <v>33</v>
      </c>
      <c r="G45" s="66">
        <f>'Div 2 forecast'!AH138+'Div 12 forecast'!AH93</f>
        <v>3106199.6999999993</v>
      </c>
      <c r="H45" s="66">
        <f>'Div 2 forecast'!AI138+'Div 12 forecast'!AI93</f>
        <v>2833590.1299999994</v>
      </c>
      <c r="I45" s="75"/>
      <c r="K45" s="76">
        <f>'Div 91 forecast'!AH156</f>
        <v>473486.8</v>
      </c>
      <c r="L45" s="76">
        <f>'Div 91 forecast'!AI156</f>
        <v>622533.53999999992</v>
      </c>
      <c r="M45" s="75"/>
      <c r="S45" s="66"/>
    </row>
    <row r="46" spans="1:31">
      <c r="A46" s="62" t="s">
        <v>28</v>
      </c>
      <c r="G46" s="66">
        <f>'Div 2 forecast'!AH147+'Div 12 forecast'!AH97</f>
        <v>340496.37</v>
      </c>
      <c r="H46" s="66">
        <f>'Div 2 forecast'!AI147+'Div 12 forecast'!AI97</f>
        <v>288505</v>
      </c>
      <c r="I46" s="75"/>
      <c r="K46" s="76">
        <f>'Div 91 forecast'!AH166</f>
        <v>366543.41120000003</v>
      </c>
      <c r="L46" s="76">
        <f>'Div 91 forecast'!AI166</f>
        <v>434421.55999999994</v>
      </c>
      <c r="M46" s="75"/>
      <c r="S46" s="66"/>
    </row>
    <row r="47" spans="1:31">
      <c r="A47" s="62" t="s">
        <v>32</v>
      </c>
      <c r="G47" s="66">
        <f>'Div 2 forecast'!AH167+'Div 12 forecast'!AH100</f>
        <v>4921608.4966666652</v>
      </c>
      <c r="H47" s="66">
        <f>'Div 2 forecast'!AI167+'Div 12 forecast'!AI100</f>
        <v>5592596.9999999963</v>
      </c>
      <c r="I47" s="75"/>
      <c r="K47" s="76">
        <f>'Div 91 forecast'!AH169</f>
        <v>2125</v>
      </c>
      <c r="L47" s="76">
        <f>'Div 91 forecast'!AI169</f>
        <v>5100</v>
      </c>
      <c r="M47" s="75"/>
      <c r="S47" s="66"/>
    </row>
    <row r="48" spans="1:31">
      <c r="A48" s="62" t="s">
        <v>35</v>
      </c>
      <c r="G48" s="66">
        <f>'Div 2 forecast'!AH174+'Div 12 forecast'!AH106</f>
        <v>544024.79333334009</v>
      </c>
      <c r="H48" s="66">
        <f>'Div 2 forecast'!AI174+'Div 12 forecast'!AI106</f>
        <v>559901.01333334809</v>
      </c>
      <c r="I48" s="75"/>
      <c r="K48" s="76">
        <f>'Div 91 forecast'!AH178</f>
        <v>158182.85100000002</v>
      </c>
      <c r="L48" s="76">
        <f>'Div 91 forecast'!AI178</f>
        <v>190059.43700000003</v>
      </c>
      <c r="M48" s="75"/>
      <c r="S48" s="66"/>
    </row>
    <row r="49" spans="1:22">
      <c r="A49" s="62" t="s">
        <v>26</v>
      </c>
      <c r="G49" s="66">
        <f>'Div 2 forecast'!AH181+'Div 12 forecast'!AH111</f>
        <v>237271.1</v>
      </c>
      <c r="H49" s="66">
        <f>'Div 2 forecast'!AI181+'Div 12 forecast'!AI111</f>
        <v>282533</v>
      </c>
      <c r="I49" s="75"/>
      <c r="K49" s="76">
        <f>'Div 91 forecast'!AH183</f>
        <v>12252.140000000003</v>
      </c>
      <c r="L49" s="76">
        <f>'Div 91 forecast'!AI183</f>
        <v>12325.500000000004</v>
      </c>
      <c r="M49" s="75"/>
      <c r="S49" s="66"/>
    </row>
    <row r="50" spans="1:22">
      <c r="A50" s="62" t="s">
        <v>34</v>
      </c>
      <c r="G50" s="66">
        <f>'Div 2 forecast'!AH205+'Div 12 forecast'!AH134</f>
        <v>2795327.24</v>
      </c>
      <c r="H50" s="66">
        <f>'Div 2 forecast'!AI205+'Div 12 forecast'!AI134</f>
        <v>2893357.9800000009</v>
      </c>
      <c r="I50" s="75"/>
      <c r="K50" s="76">
        <f>'Div 91 forecast'!AH202</f>
        <v>544217.21</v>
      </c>
      <c r="L50" s="76">
        <f>'Div 91 forecast'!AI202</f>
        <v>593547.12000000011</v>
      </c>
      <c r="M50" s="75"/>
      <c r="S50" s="66"/>
    </row>
    <row r="51" spans="1:22">
      <c r="A51" s="62" t="s">
        <v>36</v>
      </c>
      <c r="G51" s="66">
        <f>'Div 2 forecast'!AH221+'Div 12 forecast'!AH145</f>
        <v>1511276.0599999998</v>
      </c>
      <c r="H51" s="66">
        <f>'Div 2 forecast'!AI221+'Div 12 forecast'!AI145</f>
        <v>1389212.0099999998</v>
      </c>
      <c r="I51" s="75"/>
      <c r="K51" s="76">
        <f>'Div 91 forecast'!AH213</f>
        <v>66281.084999999992</v>
      </c>
      <c r="L51" s="76">
        <f>'Div 91 forecast'!AI213</f>
        <v>88544.999999999971</v>
      </c>
      <c r="M51" s="75"/>
      <c r="S51" s="66"/>
    </row>
    <row r="52" spans="1:22">
      <c r="A52" s="62" t="s">
        <v>37</v>
      </c>
      <c r="G52" s="66">
        <f>'Div 2 forecast'!AH233+'Div 12 forecast'!AH151</f>
        <v>12682210.383333333</v>
      </c>
      <c r="H52" s="66">
        <f>'Div 2 forecast'!AI233+'Div 12 forecast'!AI151</f>
        <v>12371430.252</v>
      </c>
      <c r="I52" s="75"/>
      <c r="K52" s="76">
        <f>'Div 91 forecast'!AH224</f>
        <v>3289629.4627199997</v>
      </c>
      <c r="L52" s="76">
        <f>'Div 91 forecast'!AI224</f>
        <v>3776005.43879</v>
      </c>
      <c r="M52" s="75"/>
      <c r="S52" s="66"/>
    </row>
    <row r="53" spans="1:22">
      <c r="A53" s="62" t="s">
        <v>38</v>
      </c>
      <c r="G53" s="66">
        <v>0</v>
      </c>
      <c r="H53" s="66">
        <v>0</v>
      </c>
      <c r="I53" s="75"/>
      <c r="K53" s="76">
        <f>'Div 91 forecast'!AH227</f>
        <v>0</v>
      </c>
      <c r="L53" s="76">
        <f>'Div 91 forecast'!AI227</f>
        <v>0</v>
      </c>
      <c r="M53" s="75"/>
      <c r="S53" s="66"/>
    </row>
    <row r="54" spans="1:22">
      <c r="A54" s="62" t="s">
        <v>39</v>
      </c>
      <c r="G54" s="66">
        <f>'Div 2 forecast'!AH238+'Div 12 forecast'!AH156</f>
        <v>-67417680.526666671</v>
      </c>
      <c r="H54" s="66">
        <f>'Div 2 forecast'!AI238+'Div 12 forecast'!AI156</f>
        <v>-63033059.000000007</v>
      </c>
      <c r="I54" s="75"/>
      <c r="K54" s="76">
        <f>'Div 91 forecast'!AH233</f>
        <v>-29146.3</v>
      </c>
      <c r="L54" s="76">
        <f>'Div 91 forecast'!AI233</f>
        <v>-5587</v>
      </c>
      <c r="M54" s="75"/>
      <c r="S54" s="66"/>
    </row>
    <row r="55" spans="1:22">
      <c r="A55" s="65"/>
      <c r="H55" s="75"/>
      <c r="I55" s="75"/>
      <c r="L55" s="75"/>
      <c r="M55" s="75"/>
      <c r="S55" s="66"/>
    </row>
    <row r="56" spans="1:22">
      <c r="A56" s="62" t="s">
        <v>689</v>
      </c>
      <c r="G56" s="59">
        <f>SUM(G37:G55)</f>
        <v>135651509.8366667</v>
      </c>
      <c r="H56" s="59">
        <f>SUM(H37:H55)</f>
        <v>146794330.33378756</v>
      </c>
      <c r="I56" s="75"/>
      <c r="K56" s="59">
        <f>SUM(K37:K55)</f>
        <v>11198453.311719997</v>
      </c>
      <c r="L56" s="59">
        <f>SUM(L37:L55)</f>
        <v>12365043.9321707</v>
      </c>
      <c r="M56" s="75"/>
      <c r="S56" s="66"/>
      <c r="T56" s="66"/>
      <c r="U56" s="66"/>
      <c r="V56" s="66"/>
    </row>
    <row r="57" spans="1:22" ht="20.100000000000001" customHeight="1">
      <c r="A57" s="62"/>
      <c r="G57" s="59"/>
      <c r="H57" s="59"/>
      <c r="I57" s="75"/>
      <c r="M57" s="75"/>
      <c r="S57" s="66"/>
      <c r="T57" s="66"/>
      <c r="U57" s="66"/>
      <c r="V57" s="66"/>
    </row>
    <row r="58" spans="1:22">
      <c r="A58" s="62"/>
      <c r="G58" s="75"/>
      <c r="H58" s="75"/>
      <c r="I58" s="75"/>
      <c r="K58" s="75"/>
      <c r="L58" s="75"/>
      <c r="M58" s="75"/>
      <c r="S58" s="66"/>
      <c r="T58" s="66"/>
      <c r="U58" s="66"/>
      <c r="V58" s="66"/>
    </row>
    <row r="59" spans="1:22">
      <c r="S59" s="66"/>
      <c r="T59" s="66"/>
      <c r="U59" s="66"/>
      <c r="V59" s="66"/>
    </row>
    <row r="60" spans="1:22">
      <c r="E60" s="56" t="s">
        <v>696</v>
      </c>
      <c r="G60" s="77">
        <f>'Div 2 forecast'!AI345</f>
        <v>5.5048745706848652E-2</v>
      </c>
      <c r="H60" s="77">
        <f>'Div 2 forecast'!AK339</f>
        <v>5.4192969867871685E-2</v>
      </c>
      <c r="K60" s="78">
        <f>'[23]C.2.2 B 91'!$P$55</f>
        <v>0.52470981356795987</v>
      </c>
      <c r="L60" s="78">
        <f>[23]Allocation!$E$17</f>
        <v>0.49090457251500325</v>
      </c>
      <c r="S60" s="66"/>
      <c r="T60" s="66"/>
      <c r="U60" s="66"/>
      <c r="V60" s="66"/>
    </row>
    <row r="61" spans="1:22">
      <c r="H61" s="59"/>
      <c r="L61" s="59"/>
    </row>
    <row r="62" spans="1:22" ht="20.100000000000001" customHeight="1">
      <c r="G62" s="76">
        <f>G56*G60</f>
        <v>7467445.4697487438</v>
      </c>
      <c r="H62" s="76">
        <f>H56*H60</f>
        <v>7955220.7205533516</v>
      </c>
      <c r="K62" s="76">
        <f>K56*K60</f>
        <v>5875938.349442102</v>
      </c>
      <c r="L62" s="76">
        <f>L56*L60</f>
        <v>6070056.6056514923</v>
      </c>
    </row>
    <row r="63" spans="1:22">
      <c r="G63" s="66">
        <f>G25-G62</f>
        <v>104904.83750875201</v>
      </c>
      <c r="H63" s="66">
        <f>H25-H62</f>
        <v>0</v>
      </c>
      <c r="K63" s="59">
        <f>K25-K62</f>
        <v>-378069.55676676054</v>
      </c>
      <c r="L63" s="59">
        <f>L25-L62</f>
        <v>0</v>
      </c>
    </row>
    <row r="64" spans="1:22">
      <c r="G64" s="91"/>
    </row>
    <row r="65" spans="3:20">
      <c r="G65" s="63"/>
      <c r="H65" s="63"/>
      <c r="T65" s="76"/>
    </row>
    <row r="66" spans="3:20">
      <c r="T66" s="76"/>
    </row>
    <row r="67" spans="3:20">
      <c r="C67" s="76">
        <f>'Div 9 forecast'!AH424</f>
        <v>13577225.559414251</v>
      </c>
      <c r="D67" s="76">
        <f>'Div 9 forecast'!AI424</f>
        <v>12826008.501836391</v>
      </c>
      <c r="G67" s="59">
        <f>'Div 2 forecast'!AH240+'Div 12 forecast'!AH158</f>
        <v>135651509.83666667</v>
      </c>
      <c r="H67" s="59">
        <f>'Div 2 forecast'!AI240+'Div 12 forecast'!AI158</f>
        <v>146794330.33378762</v>
      </c>
      <c r="K67" s="76">
        <f>'Div 91 forecast'!AH235</f>
        <v>11198453.311720001</v>
      </c>
      <c r="L67" s="76">
        <f>'Div 91 forecast'!AI235</f>
        <v>12365043.9321707</v>
      </c>
    </row>
    <row r="68" spans="3:20">
      <c r="C68" s="59">
        <f>C25-C67</f>
        <v>0</v>
      </c>
      <c r="D68" s="59">
        <f>D25-D67</f>
        <v>0</v>
      </c>
      <c r="G68" s="59">
        <f>G56-G67</f>
        <v>0</v>
      </c>
      <c r="H68" s="59">
        <f>H56-H67</f>
        <v>0</v>
      </c>
      <c r="K68" s="59">
        <f>K56-K67</f>
        <v>0</v>
      </c>
      <c r="L68" s="59">
        <f>L56-L67</f>
        <v>0</v>
      </c>
    </row>
    <row r="71" spans="3:20">
      <c r="C71" s="94">
        <f>'[23]C.2.2 B 09'!$P$120</f>
        <v>14158368.630000003</v>
      </c>
      <c r="D71" s="94">
        <f>'[23]C.2.2-F 09'!$P$111</f>
        <v>14101941.501397001</v>
      </c>
      <c r="G71" s="94">
        <f>-'[23]C.2.2 B 02'!$P$41-'[23]C.2.2 B 12'!$P$33</f>
        <v>7380265.3965238798</v>
      </c>
      <c r="H71" s="94">
        <f>-'[23]C.2.2-F 02'!$P$40-'[23]C.2.2-F 12'!$P$33</f>
        <v>7695358.1910093306</v>
      </c>
      <c r="K71" s="94">
        <f>-'[23]C.2.2 B 91'!$P$56</f>
        <v>5375376.6460580975</v>
      </c>
      <c r="L71" s="94">
        <f>-'[23]C.2.2-F 91'!$P$56</f>
        <v>5668970.772105406</v>
      </c>
      <c r="P71" s="94">
        <f>SUM([21]C.2!$K$18:$K$25)</f>
        <v>26851285.828512244</v>
      </c>
    </row>
    <row r="72" spans="3:20">
      <c r="C72" s="66">
        <f>C67-C71</f>
        <v>-581143.07058575191</v>
      </c>
      <c r="D72" s="66">
        <f>D67-D71</f>
        <v>-1275932.9995606095</v>
      </c>
      <c r="G72" s="83">
        <f>G62-G71</f>
        <v>87180.073224863969</v>
      </c>
      <c r="H72" s="59">
        <f>H62-H71</f>
        <v>259862.529544021</v>
      </c>
      <c r="K72" s="59">
        <f>K62-K71</f>
        <v>500561.70338400453</v>
      </c>
      <c r="L72" s="59">
        <f>L62-L71</f>
        <v>401085.83354608621</v>
      </c>
      <c r="P72" s="66">
        <f>P25-P71</f>
        <v>-4.7101080417633057E-4</v>
      </c>
    </row>
    <row r="73" spans="3:20">
      <c r="G73" s="98" t="s">
        <v>720</v>
      </c>
    </row>
    <row r="74" spans="3:20">
      <c r="G74" s="98" t="s">
        <v>723</v>
      </c>
    </row>
    <row r="76" spans="3:20">
      <c r="G76" s="94">
        <f>-'[23]C.2.2 B 02'!$P$41</f>
        <v>4102561.0616182131</v>
      </c>
      <c r="H76" s="56" t="s">
        <v>717</v>
      </c>
      <c r="I76" s="56" t="s">
        <v>719</v>
      </c>
    </row>
    <row r="77" spans="3:20">
      <c r="G77" s="94">
        <f>-'[23]C.2.2 B 12'!$P$33</f>
        <v>3277704.3349056663</v>
      </c>
      <c r="H77" s="56" t="s">
        <v>718</v>
      </c>
      <c r="I77" s="56" t="s">
        <v>719</v>
      </c>
    </row>
    <row r="78" spans="3:20">
      <c r="G78" s="94">
        <f>SUM(G76:G77)</f>
        <v>7380265.3965238798</v>
      </c>
      <c r="H78" s="56" t="s">
        <v>722</v>
      </c>
    </row>
    <row r="81" spans="3:12">
      <c r="C81" s="66">
        <f>'Div 2 forecast'!AH33</f>
        <v>39491951.800000004</v>
      </c>
      <c r="D81" s="66">
        <f>+'Div 12 forecast'!AH20</f>
        <v>32939726.030000009</v>
      </c>
      <c r="E81" s="66">
        <f>SUM(C81:D81)</f>
        <v>72431677.830000013</v>
      </c>
      <c r="F81" s="59">
        <f t="shared" ref="F81:F98" si="21">G37-E81</f>
        <v>0</v>
      </c>
      <c r="G81" s="97">
        <f>'[23]C.2.2 B 02'!P$40</f>
        <v>5.0357421673705098E-2</v>
      </c>
      <c r="H81" s="97">
        <f>'[23]C.2.2 B 12'!$P$32</f>
        <v>5.731530764714441E-2</v>
      </c>
      <c r="I81" s="66">
        <f t="shared" ref="I81:I98" si="22">C81*G81</f>
        <v>1988712.8695102374</v>
      </c>
      <c r="K81" s="66">
        <f t="shared" ref="K81:K98" si="23">D81*H81</f>
        <v>1887950.5312221013</v>
      </c>
      <c r="L81" s="59">
        <f t="shared" ref="L81:L98" si="24">I81+K81</f>
        <v>3876663.4007323384</v>
      </c>
    </row>
    <row r="82" spans="3:12">
      <c r="C82" s="66">
        <f>'Div 2 forecast'!AH72</f>
        <v>34525320.479999997</v>
      </c>
      <c r="D82" s="66">
        <f>+'Div 12 forecast'!AH40</f>
        <v>805918.08000000007</v>
      </c>
      <c r="E82" s="66">
        <f t="shared" ref="E82:E98" si="25">SUM(C82:D82)</f>
        <v>35331238.559999995</v>
      </c>
      <c r="F82" s="59">
        <f t="shared" si="21"/>
        <v>0</v>
      </c>
      <c r="G82" s="97">
        <f>G81</f>
        <v>5.0357421673705098E-2</v>
      </c>
      <c r="H82" s="97">
        <f>H81</f>
        <v>5.731530764714441E-2</v>
      </c>
      <c r="I82" s="66">
        <f t="shared" si="22"/>
        <v>1738606.1218311663</v>
      </c>
      <c r="K82" s="66">
        <f t="shared" si="23"/>
        <v>46191.442693595942</v>
      </c>
      <c r="L82" s="59">
        <f t="shared" si="24"/>
        <v>1784797.5645247623</v>
      </c>
    </row>
    <row r="83" spans="3:12">
      <c r="C83" s="66">
        <f>'Div 2 forecast'!AH53</f>
        <v>14646280.239999996</v>
      </c>
      <c r="D83" s="66">
        <f>+'Div 12 forecast'!AH30</f>
        <v>11777640.710000001</v>
      </c>
      <c r="E83" s="66">
        <f t="shared" si="25"/>
        <v>26423920.949999996</v>
      </c>
      <c r="F83" s="59">
        <f t="shared" si="21"/>
        <v>0</v>
      </c>
      <c r="G83" s="97">
        <f t="shared" ref="G83:G98" si="26">G82</f>
        <v>5.0357421673705098E-2</v>
      </c>
      <c r="H83" s="97">
        <f t="shared" ref="H83:H98" si="27">H82</f>
        <v>5.731530764714441E-2</v>
      </c>
      <c r="I83" s="66">
        <f t="shared" si="22"/>
        <v>737548.90999693458</v>
      </c>
      <c r="K83" s="66">
        <f t="shared" si="23"/>
        <v>675039.10065118235</v>
      </c>
      <c r="L83" s="59">
        <f t="shared" si="24"/>
        <v>1412588.0106481169</v>
      </c>
    </row>
    <row r="84" spans="3:12">
      <c r="C84" s="66">
        <f>'Div 2 forecast'!AH80</f>
        <v>17354559.280000001</v>
      </c>
      <c r="D84" s="66">
        <f>+'Div 12 forecast'!AH44</f>
        <v>62900.359999999993</v>
      </c>
      <c r="E84" s="66">
        <f t="shared" si="25"/>
        <v>17417459.640000001</v>
      </c>
      <c r="F84" s="59">
        <f t="shared" si="21"/>
        <v>0</v>
      </c>
      <c r="G84" s="97">
        <f t="shared" si="26"/>
        <v>5.0357421673705098E-2</v>
      </c>
      <c r="H84" s="97">
        <f t="shared" si="27"/>
        <v>5.731530764714441E-2</v>
      </c>
      <c r="I84" s="66">
        <f t="shared" si="22"/>
        <v>873930.85962427198</v>
      </c>
      <c r="K84" s="66">
        <f t="shared" si="23"/>
        <v>3605.1534845161359</v>
      </c>
      <c r="L84" s="59">
        <f t="shared" si="24"/>
        <v>877536.01310878806</v>
      </c>
    </row>
    <row r="85" spans="3:12">
      <c r="C85" s="66">
        <f>'Div 2 forecast'!AH90</f>
        <v>5463115.7999999998</v>
      </c>
      <c r="D85" s="66">
        <f>+'Div 12 forecast'!AH54</f>
        <v>2529003.4000000004</v>
      </c>
      <c r="E85" s="66">
        <f t="shared" si="25"/>
        <v>7992119.2000000002</v>
      </c>
      <c r="F85" s="59">
        <f t="shared" si="21"/>
        <v>0</v>
      </c>
      <c r="G85" s="97">
        <f t="shared" si="26"/>
        <v>5.0357421673705098E-2</v>
      </c>
      <c r="H85" s="97">
        <f t="shared" si="27"/>
        <v>5.731530764714441E-2</v>
      </c>
      <c r="I85" s="66">
        <f t="shared" si="22"/>
        <v>275108.42599288077</v>
      </c>
      <c r="K85" s="66">
        <f t="shared" si="23"/>
        <v>144950.60791167425</v>
      </c>
      <c r="L85" s="59">
        <f t="shared" si="24"/>
        <v>420059.03390455502</v>
      </c>
    </row>
    <row r="86" spans="3:12">
      <c r="C86" s="66">
        <f>'Div 2 forecast'!AH99</f>
        <v>127098.7</v>
      </c>
      <c r="D86" s="66">
        <f>+'Div 12 forecast'!AH60</f>
        <v>23184.91</v>
      </c>
      <c r="E86" s="66">
        <f t="shared" si="25"/>
        <v>150283.60999999999</v>
      </c>
      <c r="F86" s="59">
        <f t="shared" si="21"/>
        <v>0</v>
      </c>
      <c r="G86" s="97">
        <f t="shared" si="26"/>
        <v>5.0357421673705098E-2</v>
      </c>
      <c r="H86" s="97">
        <f t="shared" si="27"/>
        <v>5.731530764714441E-2</v>
      </c>
      <c r="I86" s="66">
        <f t="shared" si="22"/>
        <v>6400.3628300797418</v>
      </c>
      <c r="K86" s="66">
        <f t="shared" si="23"/>
        <v>1328.8502494213549</v>
      </c>
      <c r="L86" s="59">
        <f t="shared" si="24"/>
        <v>7729.2130795010962</v>
      </c>
    </row>
    <row r="87" spans="3:12">
      <c r="C87" s="66">
        <f>'Div 2 forecast'!AH113</f>
        <v>851145.87000000011</v>
      </c>
      <c r="D87" s="66">
        <f>+'Div 12 forecast'!AH70</f>
        <v>79768.53</v>
      </c>
      <c r="E87" s="66">
        <f t="shared" si="25"/>
        <v>930914.40000000014</v>
      </c>
      <c r="F87" s="59">
        <f t="shared" si="21"/>
        <v>0</v>
      </c>
      <c r="G87" s="97">
        <f t="shared" si="26"/>
        <v>5.0357421673705098E-2</v>
      </c>
      <c r="H87" s="97">
        <f t="shared" si="27"/>
        <v>5.731530764714441E-2</v>
      </c>
      <c r="I87" s="66">
        <f t="shared" si="22"/>
        <v>42861.511481422589</v>
      </c>
      <c r="K87" s="66">
        <f t="shared" si="23"/>
        <v>4571.9578375104684</v>
      </c>
      <c r="L87" s="59">
        <f t="shared" si="24"/>
        <v>47433.469318933057</v>
      </c>
    </row>
    <row r="88" spans="3:12">
      <c r="C88" s="66">
        <f>'Div 2 forecast'!AH124</f>
        <v>14249661.969999999</v>
      </c>
      <c r="D88" s="66">
        <f>+'Div 12 forecast'!AH78</f>
        <v>2003500.06</v>
      </c>
      <c r="E88" s="66">
        <f t="shared" si="25"/>
        <v>16253162.029999999</v>
      </c>
      <c r="F88" s="59">
        <f t="shared" si="21"/>
        <v>0</v>
      </c>
      <c r="G88" s="97">
        <f t="shared" si="26"/>
        <v>5.0357421673705098E-2</v>
      </c>
      <c r="H88" s="97">
        <f t="shared" si="27"/>
        <v>5.731530764714441E-2</v>
      </c>
      <c r="I88" s="66">
        <f t="shared" si="22"/>
        <v>717576.23653104925</v>
      </c>
      <c r="K88" s="66">
        <f t="shared" si="23"/>
        <v>114831.22230997229</v>
      </c>
      <c r="L88" s="59">
        <f t="shared" si="24"/>
        <v>832407.45884102152</v>
      </c>
    </row>
    <row r="89" spans="3:12">
      <c r="C89" s="66">
        <f>'Div 2 forecast'!AH138</f>
        <v>1941349.2699999996</v>
      </c>
      <c r="D89" s="66">
        <f>+'Div 12 forecast'!AH93</f>
        <v>1164850.43</v>
      </c>
      <c r="E89" s="66">
        <f t="shared" si="25"/>
        <v>3106199.6999999993</v>
      </c>
      <c r="F89" s="59">
        <f t="shared" si="21"/>
        <v>0</v>
      </c>
      <c r="G89" s="97">
        <f t="shared" si="26"/>
        <v>5.0357421673705098E-2</v>
      </c>
      <c r="H89" s="97">
        <f t="shared" si="27"/>
        <v>5.731530764714441E-2</v>
      </c>
      <c r="I89" s="66">
        <f t="shared" si="22"/>
        <v>97761.343805329554</v>
      </c>
      <c r="K89" s="66">
        <f t="shared" si="23"/>
        <v>66763.760758358447</v>
      </c>
      <c r="L89" s="59">
        <f t="shared" si="24"/>
        <v>164525.10456368799</v>
      </c>
    </row>
    <row r="90" spans="3:12">
      <c r="C90" s="66">
        <f>'Div 2 forecast'!AH147</f>
        <v>338152.98</v>
      </c>
      <c r="D90" s="66">
        <f>+'Div 12 forecast'!AH97</f>
        <v>2343.39</v>
      </c>
      <c r="E90" s="66">
        <f t="shared" si="25"/>
        <v>340496.37</v>
      </c>
      <c r="F90" s="59">
        <f t="shared" si="21"/>
        <v>0</v>
      </c>
      <c r="G90" s="97">
        <f t="shared" si="26"/>
        <v>5.0357421673705098E-2</v>
      </c>
      <c r="H90" s="97">
        <f t="shared" si="27"/>
        <v>5.731530764714441E-2</v>
      </c>
      <c r="I90" s="66">
        <f t="shared" si="22"/>
        <v>17028.512204079965</v>
      </c>
      <c r="K90" s="66">
        <f t="shared" si="23"/>
        <v>134.31211878724173</v>
      </c>
      <c r="L90" s="59">
        <f t="shared" si="24"/>
        <v>17162.824322867207</v>
      </c>
    </row>
    <row r="91" spans="3:12">
      <c r="C91" s="66">
        <f>'Div 2 forecast'!AH167</f>
        <v>4658170.546666665</v>
      </c>
      <c r="D91" s="66">
        <f>+'Div 12 forecast'!AH100</f>
        <v>263437.95</v>
      </c>
      <c r="E91" s="66">
        <f t="shared" si="25"/>
        <v>4921608.4966666652</v>
      </c>
      <c r="F91" s="59">
        <f t="shared" si="21"/>
        <v>0</v>
      </c>
      <c r="G91" s="97">
        <f t="shared" si="26"/>
        <v>5.0357421673705098E-2</v>
      </c>
      <c r="H91" s="97">
        <f t="shared" si="27"/>
        <v>5.731530764714441E-2</v>
      </c>
      <c r="I91" s="66">
        <f t="shared" si="22"/>
        <v>234573.45844652664</v>
      </c>
      <c r="K91" s="66">
        <f t="shared" si="23"/>
        <v>15099.027150183047</v>
      </c>
      <c r="L91" s="59">
        <f t="shared" si="24"/>
        <v>249672.48559670968</v>
      </c>
    </row>
    <row r="92" spans="3:12">
      <c r="C92" s="66">
        <f>'Div 2 forecast'!AH174</f>
        <v>533986.79333334009</v>
      </c>
      <c r="D92" s="66">
        <f>+'Div 12 forecast'!AH106</f>
        <v>10038</v>
      </c>
      <c r="E92" s="66">
        <f t="shared" si="25"/>
        <v>544024.79333334009</v>
      </c>
      <c r="F92" s="59">
        <f t="shared" si="21"/>
        <v>0</v>
      </c>
      <c r="G92" s="97">
        <f t="shared" si="26"/>
        <v>5.0357421673705098E-2</v>
      </c>
      <c r="H92" s="97">
        <f t="shared" si="27"/>
        <v>5.731530764714441E-2</v>
      </c>
      <c r="I92" s="66">
        <f t="shared" si="22"/>
        <v>26890.198120076624</v>
      </c>
      <c r="K92" s="66">
        <f t="shared" si="23"/>
        <v>575.33105816203556</v>
      </c>
      <c r="L92" s="59">
        <f t="shared" si="24"/>
        <v>27465.529178238659</v>
      </c>
    </row>
    <row r="93" spans="3:12">
      <c r="C93" s="66">
        <f>'Div 2 forecast'!AH181</f>
        <v>214413.39</v>
      </c>
      <c r="D93" s="66">
        <f>+'Div 12 forecast'!AH111</f>
        <v>22857.71</v>
      </c>
      <c r="E93" s="66">
        <f t="shared" si="25"/>
        <v>237271.1</v>
      </c>
      <c r="F93" s="59">
        <f t="shared" si="21"/>
        <v>0</v>
      </c>
      <c r="G93" s="97">
        <f t="shared" si="26"/>
        <v>5.0357421673705098E-2</v>
      </c>
      <c r="H93" s="97">
        <f t="shared" si="27"/>
        <v>5.731530764714441E-2</v>
      </c>
      <c r="I93" s="66">
        <f t="shared" si="22"/>
        <v>10797.305492718584</v>
      </c>
      <c r="K93" s="66">
        <f t="shared" si="23"/>
        <v>1310.0966807592092</v>
      </c>
      <c r="L93" s="59">
        <f t="shared" si="24"/>
        <v>12107.402173477793</v>
      </c>
    </row>
    <row r="94" spans="3:12">
      <c r="C94" s="66">
        <f>'Div 2 forecast'!AH205</f>
        <v>1999286.3500000003</v>
      </c>
      <c r="D94" s="66">
        <f>+'Div 12 forecast'!AH134</f>
        <v>796040.89</v>
      </c>
      <c r="E94" s="66">
        <f t="shared" si="25"/>
        <v>2795327.24</v>
      </c>
      <c r="F94" s="59">
        <f t="shared" si="21"/>
        <v>0</v>
      </c>
      <c r="G94" s="97">
        <f t="shared" si="26"/>
        <v>5.0357421673705098E-2</v>
      </c>
      <c r="H94" s="97">
        <f t="shared" si="27"/>
        <v>5.731530764714441E-2</v>
      </c>
      <c r="I94" s="66">
        <f t="shared" si="22"/>
        <v>100678.90577343278</v>
      </c>
      <c r="K94" s="66">
        <f t="shared" si="23"/>
        <v>45625.328510056643</v>
      </c>
      <c r="L94" s="59">
        <f t="shared" si="24"/>
        <v>146304.23428348941</v>
      </c>
    </row>
    <row r="95" spans="3:12">
      <c r="C95" s="66">
        <f>'Div 2 forecast'!AH221</f>
        <v>1387305.4599999997</v>
      </c>
      <c r="D95" s="66">
        <f>+'Div 12 forecast'!AH145</f>
        <v>123970.6</v>
      </c>
      <c r="E95" s="66">
        <f t="shared" si="25"/>
        <v>1511276.0599999998</v>
      </c>
      <c r="F95" s="59">
        <f t="shared" si="21"/>
        <v>0</v>
      </c>
      <c r="G95" s="97">
        <f t="shared" si="26"/>
        <v>5.0357421673705098E-2</v>
      </c>
      <c r="H95" s="97">
        <f t="shared" si="27"/>
        <v>5.731530764714441E-2</v>
      </c>
      <c r="I95" s="66">
        <f t="shared" si="22"/>
        <v>69861.126039453404</v>
      </c>
      <c r="K95" s="66">
        <f t="shared" si="23"/>
        <v>7105.4130782010816</v>
      </c>
      <c r="L95" s="59">
        <f t="shared" si="24"/>
        <v>76966.53911765448</v>
      </c>
    </row>
    <row r="96" spans="3:12">
      <c r="C96" s="66">
        <f>'Div 2 forecast'!AH233</f>
        <v>10102719.283333333</v>
      </c>
      <c r="D96" s="66">
        <f>+'Div 12 forecast'!AH151</f>
        <v>2579491.1</v>
      </c>
      <c r="E96" s="66">
        <f t="shared" si="25"/>
        <v>12682210.383333333</v>
      </c>
      <c r="F96" s="59">
        <f t="shared" si="21"/>
        <v>0</v>
      </c>
      <c r="G96" s="97">
        <f t="shared" si="26"/>
        <v>5.0357421673705098E-2</v>
      </c>
      <c r="H96" s="97">
        <f t="shared" si="27"/>
        <v>5.731530764714441E-2</v>
      </c>
      <c r="I96" s="66">
        <f t="shared" si="22"/>
        <v>508746.89500188845</v>
      </c>
      <c r="K96" s="66">
        <f t="shared" si="23"/>
        <v>147844.32596957096</v>
      </c>
      <c r="L96" s="59">
        <f t="shared" si="24"/>
        <v>656591.22097145941</v>
      </c>
    </row>
    <row r="97" spans="3:13">
      <c r="C97" s="66"/>
      <c r="D97" s="66"/>
      <c r="E97" s="66">
        <f t="shared" si="25"/>
        <v>0</v>
      </c>
      <c r="F97" s="59">
        <f t="shared" si="21"/>
        <v>0</v>
      </c>
      <c r="G97" s="97">
        <f t="shared" si="26"/>
        <v>5.0357421673705098E-2</v>
      </c>
      <c r="H97" s="97">
        <f t="shared" si="27"/>
        <v>5.731530764714441E-2</v>
      </c>
      <c r="I97" s="66">
        <f t="shared" si="22"/>
        <v>0</v>
      </c>
      <c r="K97" s="66">
        <f t="shared" si="23"/>
        <v>0</v>
      </c>
      <c r="L97" s="59">
        <f t="shared" si="24"/>
        <v>0</v>
      </c>
    </row>
    <row r="98" spans="3:13">
      <c r="C98" s="101">
        <f>'Div 2 forecast'!AH238</f>
        <v>-67431909.696666673</v>
      </c>
      <c r="D98" s="101">
        <f>+'Div 12 forecast'!AH156</f>
        <v>14229.17</v>
      </c>
      <c r="E98" s="101">
        <f t="shared" si="25"/>
        <v>-67417680.526666671</v>
      </c>
      <c r="F98" s="59">
        <f t="shared" si="21"/>
        <v>0</v>
      </c>
      <c r="G98" s="97">
        <f t="shared" si="26"/>
        <v>5.0357421673705098E-2</v>
      </c>
      <c r="H98" s="97">
        <f t="shared" si="27"/>
        <v>5.731530764714441E-2</v>
      </c>
      <c r="I98" s="66">
        <f t="shared" si="22"/>
        <v>-3395697.1108582471</v>
      </c>
      <c r="K98" s="66">
        <f t="shared" si="23"/>
        <v>815.5492561135178</v>
      </c>
      <c r="L98" s="59">
        <f t="shared" si="24"/>
        <v>-3394881.5616021338</v>
      </c>
    </row>
    <row r="99" spans="3:13">
      <c r="D99" s="66"/>
      <c r="E99" s="66"/>
      <c r="F99" s="66"/>
      <c r="L99" s="59">
        <f>SUM(L81:L98)</f>
        <v>7215127.9427634683</v>
      </c>
      <c r="M99" s="56" t="s">
        <v>721</v>
      </c>
    </row>
  </sheetData>
  <mergeCells count="5">
    <mergeCell ref="C3:E3"/>
    <mergeCell ref="G3:I3"/>
    <mergeCell ref="K3:M3"/>
    <mergeCell ref="O3:Q3"/>
    <mergeCell ref="T3:V3"/>
  </mergeCells>
  <pageMargins left="0" right="0" top="0.69" bottom="0" header="0.5" footer="0.5"/>
  <pageSetup scale="64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"/>
  <sheetViews>
    <sheetView view="pageBreakPreview" zoomScale="60" zoomScaleNormal="100" workbookViewId="0">
      <selection activeCell="N19" sqref="N19"/>
    </sheetView>
  </sheetViews>
  <sheetFormatPr defaultRowHeight="12.75"/>
  <cols>
    <col min="1" max="12" width="13.42578125" customWidth="1"/>
  </cols>
  <sheetData>
    <row r="1" spans="1:11">
      <c r="A1" s="182"/>
      <c r="B1" s="182"/>
      <c r="C1" s="182"/>
      <c r="D1" s="182"/>
      <c r="E1" s="182"/>
      <c r="F1" s="182"/>
      <c r="G1" s="182"/>
      <c r="H1" s="180"/>
      <c r="I1" s="197" t="s">
        <v>0</v>
      </c>
      <c r="J1" s="182"/>
      <c r="K1" s="180"/>
    </row>
    <row r="2" spans="1:11">
      <c r="A2" s="182"/>
      <c r="B2" s="182"/>
      <c r="C2" s="182"/>
      <c r="D2" s="182"/>
      <c r="E2" s="182"/>
      <c r="F2" s="182"/>
      <c r="G2" s="182"/>
      <c r="H2" s="180"/>
      <c r="I2" s="197" t="s">
        <v>1</v>
      </c>
      <c r="J2" s="182"/>
      <c r="K2" s="180"/>
    </row>
    <row r="3" spans="1:11" ht="26.25">
      <c r="A3" s="198" t="s">
        <v>978</v>
      </c>
      <c r="B3" s="182"/>
      <c r="C3" s="182"/>
      <c r="D3" s="182"/>
      <c r="E3" s="182"/>
      <c r="F3" s="182"/>
      <c r="G3" s="182"/>
      <c r="H3" s="180"/>
      <c r="I3" s="197" t="s">
        <v>979</v>
      </c>
      <c r="J3" s="182"/>
      <c r="K3" s="180"/>
    </row>
    <row r="4" spans="1:11">
      <c r="A4" s="182"/>
      <c r="B4" s="182"/>
      <c r="C4" s="182"/>
      <c r="D4" s="182"/>
      <c r="E4" s="182"/>
      <c r="F4" s="182"/>
      <c r="G4" s="182"/>
      <c r="H4" s="180"/>
      <c r="I4" s="197" t="s">
        <v>2</v>
      </c>
      <c r="J4" s="182"/>
      <c r="K4" s="180"/>
    </row>
    <row r="5" spans="1:11" ht="23.25">
      <c r="A5" s="199" t="s">
        <v>980</v>
      </c>
      <c r="B5" s="183"/>
      <c r="C5" s="184"/>
      <c r="D5" s="184"/>
      <c r="E5" s="184"/>
      <c r="F5" s="184"/>
      <c r="G5" s="184"/>
      <c r="H5" s="185"/>
      <c r="I5" s="185"/>
      <c r="J5" s="185"/>
      <c r="K5" s="185"/>
    </row>
    <row r="6" spans="1:11" ht="18">
      <c r="A6" s="200" t="s">
        <v>981</v>
      </c>
      <c r="B6" s="189"/>
      <c r="C6" s="190"/>
      <c r="D6" s="191"/>
      <c r="E6" s="191"/>
      <c r="F6" s="191"/>
      <c r="G6" s="191"/>
      <c r="H6" s="180"/>
      <c r="I6" s="180"/>
      <c r="J6" s="180"/>
      <c r="K6" s="180"/>
    </row>
    <row r="7" spans="1:11">
      <c r="A7" s="182"/>
      <c r="B7" s="182"/>
      <c r="C7" s="182"/>
      <c r="D7" s="180"/>
      <c r="E7" s="180"/>
      <c r="F7" s="180"/>
      <c r="G7" s="180"/>
      <c r="H7" s="180"/>
      <c r="I7" s="180"/>
      <c r="J7" s="180"/>
      <c r="K7" s="180"/>
    </row>
    <row r="8" spans="1:11">
      <c r="A8" s="182"/>
      <c r="B8" s="182"/>
      <c r="C8" s="182"/>
      <c r="D8" s="180"/>
      <c r="E8" s="180"/>
      <c r="F8" s="180"/>
      <c r="G8" s="180"/>
      <c r="H8" s="180"/>
      <c r="I8" s="180"/>
      <c r="J8" s="180"/>
      <c r="K8" s="180"/>
    </row>
    <row r="9" spans="1:11">
      <c r="A9" s="186"/>
      <c r="B9" s="201" t="s">
        <v>466</v>
      </c>
      <c r="C9" s="201" t="s">
        <v>466</v>
      </c>
      <c r="D9" s="201" t="s">
        <v>466</v>
      </c>
      <c r="E9" s="201" t="s">
        <v>466</v>
      </c>
      <c r="F9" s="201" t="s">
        <v>466</v>
      </c>
      <c r="G9" s="201" t="s">
        <v>466</v>
      </c>
      <c r="H9" s="192"/>
      <c r="I9" s="192"/>
      <c r="J9" s="192"/>
      <c r="K9" s="192"/>
    </row>
    <row r="10" spans="1:11">
      <c r="A10" s="187"/>
      <c r="B10" s="202" t="s">
        <v>13</v>
      </c>
      <c r="C10" s="202" t="s">
        <v>14</v>
      </c>
      <c r="D10" s="202" t="s">
        <v>15</v>
      </c>
      <c r="E10" s="202" t="s">
        <v>16</v>
      </c>
      <c r="F10" s="202" t="s">
        <v>5</v>
      </c>
      <c r="G10" s="202" t="s">
        <v>6</v>
      </c>
      <c r="H10" s="180"/>
      <c r="I10" s="211"/>
      <c r="J10" s="212">
        <f>'[21]C.2.2 B 02'!$P$39</f>
        <v>5.3548758908672334E-2</v>
      </c>
      <c r="K10" s="180" t="s">
        <v>982</v>
      </c>
    </row>
    <row r="11" spans="1:11">
      <c r="A11" s="203" t="s">
        <v>22</v>
      </c>
      <c r="B11" s="206" t="s">
        <v>40</v>
      </c>
      <c r="C11" s="206" t="s">
        <v>40</v>
      </c>
      <c r="D11" s="206" t="s">
        <v>40</v>
      </c>
      <c r="E11" s="206" t="s">
        <v>40</v>
      </c>
      <c r="F11" s="206" t="s">
        <v>40</v>
      </c>
      <c r="G11" s="206" t="s">
        <v>40</v>
      </c>
      <c r="H11" s="210">
        <f>SUM(B11:G11)</f>
        <v>0</v>
      </c>
      <c r="I11" s="213">
        <f>H11*$J$10</f>
        <v>0</v>
      </c>
      <c r="J11" s="180"/>
      <c r="K11" s="180"/>
    </row>
    <row r="12" spans="1:11">
      <c r="A12" s="203" t="s">
        <v>23</v>
      </c>
      <c r="B12" s="206" t="s">
        <v>40</v>
      </c>
      <c r="C12" s="206" t="s">
        <v>40</v>
      </c>
      <c r="D12" s="206" t="s">
        <v>40</v>
      </c>
      <c r="E12" s="206" t="s">
        <v>40</v>
      </c>
      <c r="F12" s="206" t="s">
        <v>40</v>
      </c>
      <c r="G12" s="206" t="s">
        <v>40</v>
      </c>
      <c r="H12" s="210">
        <f t="shared" ref="H12:H33" si="0">SUM(B12:G12)</f>
        <v>0</v>
      </c>
      <c r="I12" s="213">
        <f t="shared" ref="I12:I13" si="1">H12*$J$10</f>
        <v>0</v>
      </c>
      <c r="J12" s="180"/>
      <c r="K12" s="180"/>
    </row>
    <row r="13" spans="1:11">
      <c r="A13" s="203" t="s">
        <v>29</v>
      </c>
      <c r="B13" s="206" t="s">
        <v>40</v>
      </c>
      <c r="C13" s="206" t="s">
        <v>40</v>
      </c>
      <c r="D13" s="206" t="s">
        <v>40</v>
      </c>
      <c r="E13" s="206">
        <v>4946490</v>
      </c>
      <c r="F13" s="193">
        <v>-4946490</v>
      </c>
      <c r="G13" s="206" t="s">
        <v>40</v>
      </c>
      <c r="H13" s="210">
        <f t="shared" si="0"/>
        <v>0</v>
      </c>
      <c r="I13" s="213">
        <f t="shared" si="1"/>
        <v>0</v>
      </c>
      <c r="J13" s="180"/>
      <c r="K13" s="180"/>
    </row>
    <row r="14" spans="1:11">
      <c r="A14" s="203" t="s">
        <v>27</v>
      </c>
      <c r="B14" s="206" t="s">
        <v>40</v>
      </c>
      <c r="C14" s="193">
        <v>-1000000</v>
      </c>
      <c r="D14" s="193">
        <v>-1000000</v>
      </c>
      <c r="E14" s="206">
        <v>0</v>
      </c>
      <c r="F14" s="193">
        <v>0</v>
      </c>
      <c r="G14" s="193">
        <v>0</v>
      </c>
      <c r="H14" s="210">
        <f t="shared" si="0"/>
        <v>-2000000</v>
      </c>
      <c r="I14" s="213">
        <f>-H14*$J$10</f>
        <v>107097.51781734466</v>
      </c>
      <c r="J14" s="180"/>
      <c r="K14" s="180"/>
    </row>
    <row r="15" spans="1:11">
      <c r="A15" s="203" t="s">
        <v>31</v>
      </c>
      <c r="B15" s="206" t="s">
        <v>40</v>
      </c>
      <c r="C15" s="206" t="s">
        <v>40</v>
      </c>
      <c r="D15" s="206" t="s">
        <v>40</v>
      </c>
      <c r="E15" s="206" t="s">
        <v>40</v>
      </c>
      <c r="F15" s="206" t="s">
        <v>40</v>
      </c>
      <c r="G15" s="206" t="s">
        <v>40</v>
      </c>
      <c r="H15" s="210">
        <f t="shared" si="0"/>
        <v>0</v>
      </c>
      <c r="I15" s="213">
        <f t="shared" ref="I15:I33" si="2">-H15*$J$10</f>
        <v>0</v>
      </c>
      <c r="J15" s="180"/>
      <c r="K15" s="180"/>
    </row>
    <row r="16" spans="1:11">
      <c r="A16" s="203" t="s">
        <v>25</v>
      </c>
      <c r="B16" s="206" t="s">
        <v>40</v>
      </c>
      <c r="C16" s="206" t="s">
        <v>40</v>
      </c>
      <c r="D16" s="206" t="s">
        <v>40</v>
      </c>
      <c r="E16" s="206" t="s">
        <v>40</v>
      </c>
      <c r="F16" s="206" t="s">
        <v>40</v>
      </c>
      <c r="G16" s="206" t="s">
        <v>40</v>
      </c>
      <c r="H16" s="210">
        <f t="shared" si="0"/>
        <v>0</v>
      </c>
      <c r="I16" s="213">
        <f t="shared" si="2"/>
        <v>0</v>
      </c>
      <c r="J16" s="180"/>
      <c r="K16" s="180"/>
    </row>
    <row r="17" spans="1:9">
      <c r="A17" s="203" t="s">
        <v>24</v>
      </c>
      <c r="B17" s="206" t="s">
        <v>40</v>
      </c>
      <c r="C17" s="206" t="s">
        <v>40</v>
      </c>
      <c r="D17" s="206" t="s">
        <v>40</v>
      </c>
      <c r="E17" s="206" t="s">
        <v>40</v>
      </c>
      <c r="F17" s="206" t="s">
        <v>40</v>
      </c>
      <c r="G17" s="206" t="s">
        <v>40</v>
      </c>
      <c r="H17" s="210">
        <f t="shared" si="0"/>
        <v>0</v>
      </c>
      <c r="I17" s="213">
        <f t="shared" si="2"/>
        <v>0</v>
      </c>
    </row>
    <row r="18" spans="1:9">
      <c r="A18" s="203" t="s">
        <v>30</v>
      </c>
      <c r="B18" s="206" t="s">
        <v>40</v>
      </c>
      <c r="C18" s="206" t="s">
        <v>40</v>
      </c>
      <c r="D18" s="206" t="s">
        <v>40</v>
      </c>
      <c r="E18" s="206" t="s">
        <v>40</v>
      </c>
      <c r="F18" s="206" t="s">
        <v>40</v>
      </c>
      <c r="G18" s="206" t="s">
        <v>40</v>
      </c>
      <c r="H18" s="210">
        <f t="shared" si="0"/>
        <v>0</v>
      </c>
      <c r="I18" s="213">
        <f t="shared" si="2"/>
        <v>0</v>
      </c>
    </row>
    <row r="19" spans="1:9">
      <c r="A19" s="203" t="s">
        <v>33</v>
      </c>
      <c r="B19" s="206" t="s">
        <v>40</v>
      </c>
      <c r="C19" s="206" t="s">
        <v>40</v>
      </c>
      <c r="D19" s="206" t="s">
        <v>40</v>
      </c>
      <c r="E19" s="206" t="s">
        <v>40</v>
      </c>
      <c r="F19" s="206" t="s">
        <v>40</v>
      </c>
      <c r="G19" s="206" t="s">
        <v>40</v>
      </c>
      <c r="H19" s="210">
        <f t="shared" si="0"/>
        <v>0</v>
      </c>
      <c r="I19" s="213">
        <f t="shared" si="2"/>
        <v>0</v>
      </c>
    </row>
    <row r="20" spans="1:9">
      <c r="A20" s="203" t="s">
        <v>28</v>
      </c>
      <c r="B20" s="206" t="s">
        <v>40</v>
      </c>
      <c r="C20" s="206" t="s">
        <v>40</v>
      </c>
      <c r="D20" s="206" t="s">
        <v>40</v>
      </c>
      <c r="E20" s="206" t="s">
        <v>40</v>
      </c>
      <c r="F20" s="206" t="s">
        <v>40</v>
      </c>
      <c r="G20" s="206" t="s">
        <v>40</v>
      </c>
      <c r="H20" s="210">
        <f t="shared" si="0"/>
        <v>0</v>
      </c>
      <c r="I20" s="213">
        <f t="shared" si="2"/>
        <v>0</v>
      </c>
    </row>
    <row r="21" spans="1:9">
      <c r="A21" s="203" t="s">
        <v>32</v>
      </c>
      <c r="B21" s="206" t="s">
        <v>40</v>
      </c>
      <c r="C21" s="206" t="s">
        <v>40</v>
      </c>
      <c r="D21" s="206" t="s">
        <v>40</v>
      </c>
      <c r="E21" s="206" t="s">
        <v>40</v>
      </c>
      <c r="F21" s="206" t="s">
        <v>40</v>
      </c>
      <c r="G21" s="206" t="s">
        <v>40</v>
      </c>
      <c r="H21" s="210">
        <f t="shared" si="0"/>
        <v>0</v>
      </c>
      <c r="I21" s="213">
        <f t="shared" si="2"/>
        <v>0</v>
      </c>
    </row>
    <row r="22" spans="1:9">
      <c r="A22" s="203" t="s">
        <v>35</v>
      </c>
      <c r="B22" s="206" t="s">
        <v>40</v>
      </c>
      <c r="C22" s="206" t="s">
        <v>40</v>
      </c>
      <c r="D22" s="206" t="s">
        <v>40</v>
      </c>
      <c r="E22" s="206" t="s">
        <v>40</v>
      </c>
      <c r="F22" s="206" t="s">
        <v>40</v>
      </c>
      <c r="G22" s="206" t="s">
        <v>40</v>
      </c>
      <c r="H22" s="210">
        <f t="shared" si="0"/>
        <v>0</v>
      </c>
      <c r="I22" s="213">
        <f t="shared" si="2"/>
        <v>0</v>
      </c>
    </row>
    <row r="23" spans="1:9">
      <c r="A23" s="203" t="s">
        <v>26</v>
      </c>
      <c r="B23" s="206" t="s">
        <v>40</v>
      </c>
      <c r="C23" s="206" t="s">
        <v>40</v>
      </c>
      <c r="D23" s="206" t="s">
        <v>40</v>
      </c>
      <c r="E23" s="206" t="s">
        <v>40</v>
      </c>
      <c r="F23" s="206" t="s">
        <v>40</v>
      </c>
      <c r="G23" s="206" t="s">
        <v>40</v>
      </c>
      <c r="H23" s="210">
        <f t="shared" si="0"/>
        <v>0</v>
      </c>
      <c r="I23" s="213">
        <f t="shared" si="2"/>
        <v>0</v>
      </c>
    </row>
    <row r="24" spans="1:9">
      <c r="A24" s="203" t="s">
        <v>34</v>
      </c>
      <c r="B24" s="206" t="s">
        <v>40</v>
      </c>
      <c r="C24" s="206" t="s">
        <v>40</v>
      </c>
      <c r="D24" s="206" t="s">
        <v>40</v>
      </c>
      <c r="E24" s="206" t="s">
        <v>40</v>
      </c>
      <c r="F24" s="206" t="s">
        <v>40</v>
      </c>
      <c r="G24" s="206" t="s">
        <v>40</v>
      </c>
      <c r="H24" s="210">
        <f t="shared" si="0"/>
        <v>0</v>
      </c>
      <c r="I24" s="213">
        <f t="shared" si="2"/>
        <v>0</v>
      </c>
    </row>
    <row r="25" spans="1:9">
      <c r="A25" s="203" t="s">
        <v>36</v>
      </c>
      <c r="B25" s="206" t="s">
        <v>40</v>
      </c>
      <c r="C25" s="206" t="s">
        <v>40</v>
      </c>
      <c r="D25" s="206" t="s">
        <v>40</v>
      </c>
      <c r="E25" s="206" t="s">
        <v>40</v>
      </c>
      <c r="F25" s="206" t="s">
        <v>40</v>
      </c>
      <c r="G25" s="206" t="s">
        <v>40</v>
      </c>
      <c r="H25" s="210">
        <f t="shared" si="0"/>
        <v>0</v>
      </c>
      <c r="I25" s="213">
        <f t="shared" si="2"/>
        <v>0</v>
      </c>
    </row>
    <row r="26" spans="1:9">
      <c r="A26" s="203" t="s">
        <v>37</v>
      </c>
      <c r="B26" s="206">
        <v>3704.8</v>
      </c>
      <c r="C26" s="193">
        <v>281.85000000000002</v>
      </c>
      <c r="D26" s="193">
        <v>276</v>
      </c>
      <c r="E26" s="206">
        <v>0</v>
      </c>
      <c r="F26" s="193">
        <v>0</v>
      </c>
      <c r="G26" s="193">
        <v>0</v>
      </c>
      <c r="H26" s="210">
        <f t="shared" si="0"/>
        <v>4262.6499999999996</v>
      </c>
      <c r="I26" s="213">
        <f t="shared" si="2"/>
        <v>-228.25961716205211</v>
      </c>
    </row>
    <row r="27" spans="1:9">
      <c r="A27" s="203" t="s">
        <v>38</v>
      </c>
      <c r="B27" s="206" t="s">
        <v>40</v>
      </c>
      <c r="C27" s="206" t="s">
        <v>40</v>
      </c>
      <c r="D27" s="206" t="s">
        <v>40</v>
      </c>
      <c r="E27" s="206" t="s">
        <v>40</v>
      </c>
      <c r="F27" s="206" t="s">
        <v>40</v>
      </c>
      <c r="G27" s="206" t="s">
        <v>40</v>
      </c>
      <c r="H27" s="210">
        <f t="shared" si="0"/>
        <v>0</v>
      </c>
      <c r="I27" s="213">
        <f t="shared" si="2"/>
        <v>0</v>
      </c>
    </row>
    <row r="28" spans="1:9">
      <c r="A28" s="203" t="s">
        <v>39</v>
      </c>
      <c r="B28" s="207">
        <v>38560.089999999997</v>
      </c>
      <c r="C28" s="194">
        <v>0</v>
      </c>
      <c r="D28" s="194">
        <v>469.5</v>
      </c>
      <c r="E28" s="207">
        <v>-1028.5</v>
      </c>
      <c r="F28" s="194">
        <v>-3868759</v>
      </c>
      <c r="G28" s="194">
        <v>3867442.62</v>
      </c>
      <c r="H28" s="210">
        <f t="shared" si="0"/>
        <v>36684.709999999963</v>
      </c>
      <c r="I28" s="213">
        <f t="shared" si="2"/>
        <v>-1964.420691424559</v>
      </c>
    </row>
    <row r="29" spans="1:9">
      <c r="A29" s="188"/>
      <c r="B29" s="193"/>
      <c r="C29" s="193"/>
      <c r="D29" s="193"/>
      <c r="E29" s="193"/>
      <c r="F29" s="193"/>
      <c r="G29" s="193"/>
      <c r="H29" s="210">
        <f t="shared" si="0"/>
        <v>0</v>
      </c>
      <c r="I29" s="213">
        <f t="shared" si="2"/>
        <v>0</v>
      </c>
    </row>
    <row r="30" spans="1:9">
      <c r="A30" s="204" t="s">
        <v>124</v>
      </c>
      <c r="B30" s="208">
        <v>42264.89</v>
      </c>
      <c r="C30" s="195">
        <v>-999718.15</v>
      </c>
      <c r="D30" s="195">
        <v>-999254.5</v>
      </c>
      <c r="E30" s="208">
        <v>4945461.5</v>
      </c>
      <c r="F30" s="195">
        <v>-8815249</v>
      </c>
      <c r="G30" s="195">
        <v>3867442.62</v>
      </c>
      <c r="H30" s="210">
        <f t="shared" si="0"/>
        <v>-1959052.6399999997</v>
      </c>
      <c r="I30" s="213">
        <f t="shared" si="2"/>
        <v>104904.83750875804</v>
      </c>
    </row>
    <row r="31" spans="1:9">
      <c r="A31" s="203" t="s">
        <v>983</v>
      </c>
      <c r="B31" s="206" t="s">
        <v>40</v>
      </c>
      <c r="C31" s="206" t="s">
        <v>40</v>
      </c>
      <c r="D31" s="206" t="s">
        <v>40</v>
      </c>
      <c r="E31" s="206" t="s">
        <v>40</v>
      </c>
      <c r="F31" s="206" t="s">
        <v>40</v>
      </c>
      <c r="G31" s="206" t="s">
        <v>40</v>
      </c>
      <c r="H31" s="210">
        <f t="shared" si="0"/>
        <v>0</v>
      </c>
      <c r="I31" s="213">
        <f t="shared" si="2"/>
        <v>0</v>
      </c>
    </row>
    <row r="32" spans="1:9">
      <c r="A32" s="188"/>
      <c r="B32" s="193"/>
      <c r="C32" s="193"/>
      <c r="D32" s="193"/>
      <c r="E32" s="193"/>
      <c r="F32" s="193"/>
      <c r="G32" s="193"/>
      <c r="H32" s="210">
        <f t="shared" si="0"/>
        <v>0</v>
      </c>
      <c r="I32" s="213">
        <f t="shared" si="2"/>
        <v>0</v>
      </c>
    </row>
    <row r="33" spans="1:12" ht="13.5" thickBot="1">
      <c r="A33" s="205" t="s">
        <v>984</v>
      </c>
      <c r="B33" s="209">
        <v>42264.89</v>
      </c>
      <c r="C33" s="196">
        <v>-999718.15</v>
      </c>
      <c r="D33" s="196">
        <v>-999254.5</v>
      </c>
      <c r="E33" s="209">
        <v>4945461.5</v>
      </c>
      <c r="F33" s="196">
        <v>-8815249</v>
      </c>
      <c r="G33" s="196">
        <v>3867442.62</v>
      </c>
      <c r="H33" s="210">
        <f t="shared" si="0"/>
        <v>-1959052.6399999997</v>
      </c>
      <c r="I33" s="213">
        <f t="shared" si="2"/>
        <v>104904.83750875804</v>
      </c>
      <c r="J33" s="181"/>
      <c r="K33" s="181">
        <v>104905</v>
      </c>
      <c r="L33" s="214"/>
    </row>
  </sheetData>
  <pageMargins left="0.7" right="0.7" top="0.75" bottom="0.75" header="0.3" footer="0.3"/>
  <pageSetup scale="5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AL345"/>
  <sheetViews>
    <sheetView view="pageBreakPreview" zoomScale="60" zoomScaleNormal="80" workbookViewId="0">
      <pane xSplit="5" ySplit="7" topLeftCell="F17" activePane="bottomRight" state="frozen"/>
      <selection activeCell="N19" sqref="N19"/>
      <selection pane="topRight" activeCell="N19" sqref="N19"/>
      <selection pane="bottomLeft" activeCell="N19" sqref="N19"/>
      <selection pane="bottomRight" activeCell="N19" sqref="N19"/>
    </sheetView>
  </sheetViews>
  <sheetFormatPr defaultRowHeight="12.75"/>
  <cols>
    <col min="1" max="1" width="75.5703125" bestFit="1" customWidth="1"/>
    <col min="2" max="2" width="13.140625" customWidth="1"/>
    <col min="3" max="3" width="7" customWidth="1"/>
    <col min="4" max="4" width="13" style="1" bestFit="1" customWidth="1"/>
    <col min="5" max="5" width="14.28515625" style="1" customWidth="1"/>
    <col min="6" max="6" width="13" bestFit="1" customWidth="1"/>
    <col min="7" max="10" width="12.28515625" bestFit="1" customWidth="1"/>
    <col min="11" max="11" width="12" bestFit="1" customWidth="1"/>
    <col min="12" max="12" width="12.7109375" customWidth="1"/>
    <col min="13" max="13" width="12.7109375" bestFit="1" customWidth="1"/>
    <col min="14" max="14" width="12.28515625" bestFit="1" customWidth="1"/>
    <col min="15" max="15" width="13" bestFit="1" customWidth="1"/>
    <col min="16" max="19" width="12.28515625" bestFit="1" customWidth="1"/>
    <col min="20" max="20" width="12" bestFit="1" customWidth="1"/>
    <col min="21" max="21" width="13.85546875" bestFit="1" customWidth="1"/>
    <col min="22" max="22" width="12" style="1" bestFit="1" customWidth="1"/>
    <col min="23" max="32" width="12" bestFit="1" customWidth="1"/>
    <col min="33" max="33" width="7.5703125" customWidth="1"/>
    <col min="34" max="35" width="13" bestFit="1" customWidth="1"/>
    <col min="36" max="36" width="5.7109375" customWidth="1"/>
    <col min="37" max="37" width="13.5703125" customWidth="1"/>
    <col min="38" max="38" width="13" customWidth="1"/>
  </cols>
  <sheetData>
    <row r="1" spans="1:38">
      <c r="D1" s="42" t="s">
        <v>590</v>
      </c>
      <c r="U1" s="43">
        <v>0.03</v>
      </c>
      <c r="V1" s="40">
        <f>U1</f>
        <v>0.03</v>
      </c>
      <c r="W1" s="40">
        <f t="shared" ref="W1:AF3" si="0">V1</f>
        <v>0.03</v>
      </c>
      <c r="X1" s="40">
        <f t="shared" si="0"/>
        <v>0.03</v>
      </c>
      <c r="Y1" s="40">
        <f t="shared" si="0"/>
        <v>0.03</v>
      </c>
      <c r="Z1" s="40">
        <f t="shared" si="0"/>
        <v>0.03</v>
      </c>
      <c r="AA1" s="40">
        <f t="shared" si="0"/>
        <v>0.03</v>
      </c>
      <c r="AB1" s="40">
        <f t="shared" si="0"/>
        <v>0.03</v>
      </c>
      <c r="AC1" s="40">
        <f t="shared" si="0"/>
        <v>0.03</v>
      </c>
      <c r="AD1" s="40">
        <f t="shared" si="0"/>
        <v>0.03</v>
      </c>
      <c r="AE1" s="40">
        <f t="shared" si="0"/>
        <v>0.03</v>
      </c>
      <c r="AF1" s="40">
        <f t="shared" si="0"/>
        <v>0.03</v>
      </c>
      <c r="AK1" s="41" t="s">
        <v>708</v>
      </c>
    </row>
    <row r="2" spans="1:38">
      <c r="A2" s="5"/>
      <c r="B2" s="5"/>
      <c r="C2" s="5"/>
      <c r="D2" s="42" t="s">
        <v>589</v>
      </c>
      <c r="E2" s="39"/>
      <c r="F2" s="39">
        <f t="shared" ref="F2:M2" si="1">(F53-F37-F38-F39-F42-F44-F46-F48-F50-F52)/F33</f>
        <v>0.37093959399074938</v>
      </c>
      <c r="G2" s="39">
        <f t="shared" si="1"/>
        <v>0.36979095797160072</v>
      </c>
      <c r="H2" s="39">
        <f t="shared" si="1"/>
        <v>0.36978316553460933</v>
      </c>
      <c r="I2" s="39">
        <f t="shared" si="1"/>
        <v>0.37370718912784956</v>
      </c>
      <c r="J2" s="39">
        <f t="shared" si="1"/>
        <v>0.36972658348712106</v>
      </c>
      <c r="K2" s="39">
        <f t="shared" si="1"/>
        <v>0.36973304223181663</v>
      </c>
      <c r="L2" s="39">
        <f t="shared" si="1"/>
        <v>0.3545670444987426</v>
      </c>
      <c r="M2" s="39">
        <f t="shared" si="1"/>
        <v>0.34228038793055832</v>
      </c>
      <c r="N2" s="1"/>
      <c r="O2" s="1"/>
      <c r="P2" s="1"/>
      <c r="Q2" s="1"/>
      <c r="R2" s="1"/>
      <c r="S2" s="1"/>
      <c r="U2" s="44">
        <f>AVERAGE($F2:K2)</f>
        <v>0.37061342205729114</v>
      </c>
      <c r="V2" s="40">
        <f>U2</f>
        <v>0.37061342205729114</v>
      </c>
      <c r="W2" s="40">
        <f t="shared" si="0"/>
        <v>0.37061342205729114</v>
      </c>
      <c r="X2" s="40">
        <f t="shared" si="0"/>
        <v>0.37061342205729114</v>
      </c>
      <c r="Y2" s="40">
        <f t="shared" si="0"/>
        <v>0.37061342205729114</v>
      </c>
      <c r="Z2" s="40">
        <f t="shared" si="0"/>
        <v>0.37061342205729114</v>
      </c>
      <c r="AA2" s="40">
        <f t="shared" si="0"/>
        <v>0.37061342205729114</v>
      </c>
      <c r="AB2" s="40">
        <f t="shared" si="0"/>
        <v>0.37061342205729114</v>
      </c>
      <c r="AC2" s="40">
        <f t="shared" si="0"/>
        <v>0.37061342205729114</v>
      </c>
      <c r="AD2" s="40">
        <f t="shared" si="0"/>
        <v>0.37061342205729114</v>
      </c>
      <c r="AE2" s="40">
        <f t="shared" si="0"/>
        <v>0.37061342205729114</v>
      </c>
      <c r="AF2" s="40">
        <f t="shared" si="0"/>
        <v>0.37061342205729114</v>
      </c>
      <c r="AK2" s="41" t="s">
        <v>709</v>
      </c>
    </row>
    <row r="3" spans="1:38">
      <c r="A3" s="5"/>
      <c r="B3" s="5"/>
      <c r="C3" s="5"/>
      <c r="D3" s="42"/>
      <c r="E3" s="39"/>
      <c r="F3" s="39"/>
      <c r="G3" s="39"/>
      <c r="H3" s="39"/>
      <c r="I3" s="39"/>
      <c r="J3" s="39"/>
      <c r="K3" s="39"/>
      <c r="L3" s="39"/>
      <c r="M3" s="1"/>
      <c r="N3" s="1"/>
      <c r="O3" s="1"/>
      <c r="P3" s="1"/>
      <c r="Q3" s="1"/>
      <c r="R3" s="1"/>
      <c r="S3" s="1"/>
      <c r="U3" s="43"/>
      <c r="V3" s="40"/>
      <c r="W3" s="40"/>
      <c r="X3" s="40"/>
      <c r="Y3" s="40">
        <f>Escalation!C7</f>
        <v>0</v>
      </c>
      <c r="Z3" s="40">
        <f>Y3</f>
        <v>0</v>
      </c>
      <c r="AA3" s="40">
        <f t="shared" si="0"/>
        <v>0</v>
      </c>
      <c r="AB3" s="40">
        <f t="shared" si="0"/>
        <v>0</v>
      </c>
      <c r="AC3" s="40">
        <f t="shared" si="0"/>
        <v>0</v>
      </c>
      <c r="AD3" s="40">
        <f t="shared" si="0"/>
        <v>0</v>
      </c>
      <c r="AE3" s="40">
        <f t="shared" si="0"/>
        <v>0</v>
      </c>
      <c r="AF3" s="40">
        <f t="shared" si="0"/>
        <v>0</v>
      </c>
      <c r="AK3" s="41" t="s">
        <v>710</v>
      </c>
    </row>
    <row r="4" spans="1:38">
      <c r="A4" s="5" t="s">
        <v>43</v>
      </c>
      <c r="B4" s="5"/>
      <c r="C4" s="5"/>
      <c r="F4" s="235" t="s">
        <v>461</v>
      </c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7"/>
      <c r="R4" s="4"/>
      <c r="S4" s="4"/>
      <c r="T4" s="4"/>
      <c r="U4" s="235" t="s">
        <v>705</v>
      </c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7"/>
      <c r="AK4" t="s">
        <v>707</v>
      </c>
    </row>
    <row r="5" spans="1:38">
      <c r="F5" s="26" t="s">
        <v>586</v>
      </c>
      <c r="G5" s="27"/>
      <c r="H5" s="27"/>
      <c r="I5" s="27"/>
      <c r="J5" s="27"/>
      <c r="K5" s="27"/>
      <c r="L5" s="28" t="s">
        <v>458</v>
      </c>
      <c r="M5" s="23" t="s">
        <v>457</v>
      </c>
      <c r="N5" s="24"/>
      <c r="O5" s="24"/>
      <c r="P5" s="24"/>
      <c r="Q5" s="24"/>
      <c r="R5" s="24"/>
      <c r="S5" s="24"/>
      <c r="T5" s="24"/>
      <c r="U5" s="24"/>
      <c r="V5" s="24"/>
      <c r="W5" s="24"/>
      <c r="X5" s="25" t="s">
        <v>459</v>
      </c>
      <c r="Y5" s="29"/>
      <c r="Z5" s="29"/>
      <c r="AA5" s="29"/>
      <c r="AB5" s="29"/>
      <c r="AC5" s="29"/>
      <c r="AD5" s="29"/>
      <c r="AE5" s="29"/>
      <c r="AF5" s="30" t="s">
        <v>587</v>
      </c>
    </row>
    <row r="6" spans="1:38">
      <c r="A6" s="12"/>
      <c r="B6" s="36"/>
      <c r="C6" s="36"/>
      <c r="D6" s="36" t="s">
        <v>467</v>
      </c>
      <c r="E6" s="36" t="s">
        <v>456</v>
      </c>
      <c r="F6" s="11">
        <v>2015</v>
      </c>
      <c r="G6" s="11">
        <v>2015</v>
      </c>
      <c r="H6" s="11">
        <v>2015</v>
      </c>
      <c r="I6" s="11">
        <v>2015</v>
      </c>
      <c r="J6" s="11">
        <v>2015</v>
      </c>
      <c r="K6" s="11">
        <v>2015</v>
      </c>
      <c r="L6" s="11">
        <v>2015</v>
      </c>
      <c r="M6" s="11">
        <v>2015</v>
      </c>
      <c r="N6" s="11">
        <v>2015</v>
      </c>
      <c r="O6" s="11">
        <v>2015</v>
      </c>
      <c r="P6" s="11">
        <v>2016</v>
      </c>
      <c r="Q6" s="11">
        <v>2016</v>
      </c>
      <c r="R6" s="11">
        <v>2016</v>
      </c>
      <c r="S6" s="11">
        <v>2016</v>
      </c>
      <c r="T6" s="11">
        <v>2016</v>
      </c>
      <c r="U6" s="11">
        <v>2016</v>
      </c>
      <c r="V6" s="11">
        <v>2016</v>
      </c>
      <c r="W6" s="11">
        <v>2016</v>
      </c>
      <c r="X6" s="11">
        <v>2016</v>
      </c>
      <c r="Y6" s="11">
        <v>2016</v>
      </c>
      <c r="Z6" s="11">
        <v>2016</v>
      </c>
      <c r="AA6" s="11">
        <v>2016</v>
      </c>
      <c r="AB6" s="11">
        <v>2017</v>
      </c>
      <c r="AC6" s="11">
        <v>2017</v>
      </c>
      <c r="AD6" s="11">
        <v>2017</v>
      </c>
      <c r="AE6" s="11">
        <v>2017</v>
      </c>
      <c r="AF6" s="11">
        <v>2017</v>
      </c>
      <c r="AK6" s="84">
        <f>'[21]C.2.2 B 02'!$P$39</f>
        <v>5.3548758908672334E-2</v>
      </c>
      <c r="AL6" s="84">
        <f>'[21]C.2.2-F 02'!$O$37</f>
        <v>5.2575879716356848E-2</v>
      </c>
    </row>
    <row r="7" spans="1:38">
      <c r="B7" s="10" t="s">
        <v>455</v>
      </c>
      <c r="C7" s="10" t="s">
        <v>456</v>
      </c>
      <c r="D7" s="80" t="s">
        <v>468</v>
      </c>
      <c r="E7" s="35" t="s">
        <v>588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5</v>
      </c>
      <c r="K7" s="7" t="s">
        <v>6</v>
      </c>
      <c r="L7" s="7" t="s">
        <v>7</v>
      </c>
      <c r="M7" s="7" t="s">
        <v>8</v>
      </c>
      <c r="N7" s="7" t="s">
        <v>9</v>
      </c>
      <c r="O7" s="7" t="s">
        <v>10</v>
      </c>
      <c r="P7" s="7" t="s">
        <v>11</v>
      </c>
      <c r="Q7" s="7" t="s">
        <v>12</v>
      </c>
      <c r="R7" s="7" t="s">
        <v>13</v>
      </c>
      <c r="S7" s="7" t="s">
        <v>14</v>
      </c>
      <c r="T7" s="7" t="s">
        <v>15</v>
      </c>
      <c r="U7" s="7" t="s">
        <v>16</v>
      </c>
      <c r="V7" s="7" t="s">
        <v>5</v>
      </c>
      <c r="W7" s="7" t="s">
        <v>6</v>
      </c>
      <c r="X7" s="7" t="s">
        <v>7</v>
      </c>
      <c r="Y7" s="7" t="s">
        <v>8</v>
      </c>
      <c r="Z7" s="7" t="s">
        <v>9</v>
      </c>
      <c r="AA7" s="7" t="s">
        <v>10</v>
      </c>
      <c r="AB7" s="7" t="s">
        <v>11</v>
      </c>
      <c r="AC7" s="7" t="s">
        <v>12</v>
      </c>
      <c r="AD7" s="7" t="s">
        <v>13</v>
      </c>
      <c r="AE7" s="7" t="s">
        <v>14</v>
      </c>
      <c r="AF7" s="7" t="s">
        <v>15</v>
      </c>
      <c r="AH7" s="82" t="s">
        <v>686</v>
      </c>
      <c r="AI7" s="82" t="s">
        <v>687</v>
      </c>
      <c r="AK7" s="82" t="s">
        <v>686</v>
      </c>
      <c r="AL7" s="82" t="s">
        <v>687</v>
      </c>
    </row>
    <row r="8" spans="1:38">
      <c r="D8" s="3"/>
      <c r="E8" s="3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38">
      <c r="A9" s="5" t="s">
        <v>48</v>
      </c>
      <c r="B9" s="5" t="str">
        <f>RIGHT(A9,10)</f>
        <v>9030-01000</v>
      </c>
      <c r="C9" s="5" t="str">
        <f>LEFT(B9,4)</f>
        <v>9030</v>
      </c>
      <c r="D9" s="1">
        <f>SUM($F9:K9)</f>
        <v>21900.959999999999</v>
      </c>
      <c r="E9" s="2">
        <f t="shared" ref="E9:E27" si="2">D9/$D$33</f>
        <v>1.1754734932186092E-3</v>
      </c>
      <c r="F9" s="22">
        <f>'Div 2 history (2)'!B10</f>
        <v>3369.38</v>
      </c>
      <c r="G9" s="22">
        <f>'Div 2 history (2)'!C10</f>
        <v>3369.38</v>
      </c>
      <c r="H9" s="22">
        <f>'Div 2 history (2)'!D10</f>
        <v>5054.0600000000004</v>
      </c>
      <c r="I9" s="22">
        <f>'Div 2 history (2)'!E10</f>
        <v>3369.37</v>
      </c>
      <c r="J9" s="22">
        <f>'Div 2 history (2)'!F10</f>
        <v>3369.39</v>
      </c>
      <c r="K9" s="22">
        <f>'Div 2 history (2)'!G10</f>
        <v>3369.38</v>
      </c>
      <c r="L9" s="1">
        <f t="shared" ref="L9:W18" si="3">$E9*L$33</f>
        <v>4002.3485267824303</v>
      </c>
      <c r="M9" s="1">
        <f t="shared" si="3"/>
        <v>4179.5721851059297</v>
      </c>
      <c r="N9" s="1">
        <f t="shared" si="3"/>
        <v>3989.8587565201988</v>
      </c>
      <c r="O9" s="1">
        <f t="shared" si="3"/>
        <v>4369.2855549179831</v>
      </c>
      <c r="P9" s="1">
        <f t="shared" si="3"/>
        <v>3989.8587565201988</v>
      </c>
      <c r="Q9" s="1">
        <f t="shared" si="3"/>
        <v>3989.8587565201988</v>
      </c>
      <c r="R9" s="1">
        <f t="shared" si="3"/>
        <v>4369.2855549179831</v>
      </c>
      <c r="S9" s="1">
        <f t="shared" si="3"/>
        <v>3989.8587565201988</v>
      </c>
      <c r="T9" s="1">
        <f t="shared" si="3"/>
        <v>4179.5721851059297</v>
      </c>
      <c r="U9" s="1">
        <f t="shared" si="3"/>
        <v>4179.5721851059297</v>
      </c>
      <c r="V9" s="1">
        <f t="shared" si="3"/>
        <v>3989.8587565201988</v>
      </c>
      <c r="W9" s="1">
        <f t="shared" si="3"/>
        <v>4369.2855549179831</v>
      </c>
      <c r="X9" s="1">
        <f t="shared" ref="X9:AF18" si="4">$E9*X$33</f>
        <v>4179.5721851059297</v>
      </c>
      <c r="Y9" s="1">
        <f t="shared" si="4"/>
        <v>4304.9593506591073</v>
      </c>
      <c r="Z9" s="1">
        <f t="shared" si="4"/>
        <v>4109.5545192158042</v>
      </c>
      <c r="AA9" s="1">
        <f t="shared" si="4"/>
        <v>4500.3641215655225</v>
      </c>
      <c r="AB9" s="1">
        <f t="shared" si="4"/>
        <v>4109.5545192158042</v>
      </c>
      <c r="AC9" s="1">
        <f t="shared" si="4"/>
        <v>4109.5545192158042</v>
      </c>
      <c r="AD9" s="1">
        <f t="shared" si="4"/>
        <v>4500.3641215655225</v>
      </c>
      <c r="AE9" s="1">
        <f t="shared" si="4"/>
        <v>4109.5545192158042</v>
      </c>
      <c r="AF9" s="1">
        <f t="shared" si="4"/>
        <v>4304.9593506591073</v>
      </c>
    </row>
    <row r="10" spans="1:38">
      <c r="A10" s="5" t="s">
        <v>50</v>
      </c>
      <c r="B10" s="5" t="str">
        <f t="shared" ref="B10:B73" si="5">RIGHT(A10,10)</f>
        <v>9200-01000</v>
      </c>
      <c r="C10" s="5" t="str">
        <f t="shared" ref="C10:C32" si="6">LEFT(B10,4)</f>
        <v>9200</v>
      </c>
      <c r="D10" s="1">
        <f>SUM($F10:K10)</f>
        <v>18534307.969999999</v>
      </c>
      <c r="E10" s="2">
        <f t="shared" si="2"/>
        <v>0.99477775101572763</v>
      </c>
      <c r="F10" s="22">
        <f>'Div 2 history (2)'!B11</f>
        <v>2868799.08</v>
      </c>
      <c r="G10" s="22">
        <f>'Div 2 history (2)'!C11</f>
        <v>2847270.9699999997</v>
      </c>
      <c r="H10" s="22">
        <f>'Div 2 history (2)'!D11</f>
        <v>4266708.51</v>
      </c>
      <c r="I10" s="22">
        <f>'Div 2 history (2)'!E11</f>
        <v>2863286.0400000005</v>
      </c>
      <c r="J10" s="22">
        <f>'Div 2 history (2)'!F11</f>
        <v>2854180.41</v>
      </c>
      <c r="K10" s="22">
        <f>'Div 2 history (2)'!G11</f>
        <v>2834062.96</v>
      </c>
      <c r="L10" s="1">
        <f t="shared" si="3"/>
        <v>3387100.8484861557</v>
      </c>
      <c r="M10" s="1">
        <f t="shared" si="3"/>
        <v>3537081.3910257425</v>
      </c>
      <c r="N10" s="1">
        <f t="shared" si="3"/>
        <v>3376531.0265005101</v>
      </c>
      <c r="O10" s="1">
        <f t="shared" si="3"/>
        <v>3697631.7058120854</v>
      </c>
      <c r="P10" s="1">
        <f t="shared" si="3"/>
        <v>3376531.0265005101</v>
      </c>
      <c r="Q10" s="1">
        <f t="shared" si="3"/>
        <v>3376531.0265005101</v>
      </c>
      <c r="R10" s="1">
        <f t="shared" si="3"/>
        <v>3697631.7058120854</v>
      </c>
      <c r="S10" s="1">
        <f t="shared" si="3"/>
        <v>3376531.0265005101</v>
      </c>
      <c r="T10" s="1">
        <f t="shared" si="3"/>
        <v>3537081.3910257425</v>
      </c>
      <c r="U10" s="1">
        <f t="shared" si="3"/>
        <v>3537081.3910257425</v>
      </c>
      <c r="V10" s="1">
        <f t="shared" si="3"/>
        <v>3376531.0265005101</v>
      </c>
      <c r="W10" s="1">
        <f t="shared" si="3"/>
        <v>3697631.7058120854</v>
      </c>
      <c r="X10" s="1">
        <f t="shared" si="4"/>
        <v>3537081.3910257425</v>
      </c>
      <c r="Y10" s="1">
        <f t="shared" si="4"/>
        <v>3643193.8327565151</v>
      </c>
      <c r="Z10" s="1">
        <f t="shared" si="4"/>
        <v>3477826.9572955254</v>
      </c>
      <c r="AA10" s="1">
        <f t="shared" si="4"/>
        <v>3808560.656986448</v>
      </c>
      <c r="AB10" s="1">
        <f t="shared" si="4"/>
        <v>3477826.9572955254</v>
      </c>
      <c r="AC10" s="1">
        <f t="shared" si="4"/>
        <v>3477826.9572955254</v>
      </c>
      <c r="AD10" s="1">
        <f t="shared" si="4"/>
        <v>3808560.656986448</v>
      </c>
      <c r="AE10" s="1">
        <f t="shared" si="4"/>
        <v>3477826.9572955254</v>
      </c>
      <c r="AF10" s="1">
        <f t="shared" si="4"/>
        <v>3643193.8327565151</v>
      </c>
    </row>
    <row r="11" spans="1:38">
      <c r="A11" s="5" t="s">
        <v>59</v>
      </c>
      <c r="B11" s="5" t="str">
        <f t="shared" si="5"/>
        <v>8700-01000</v>
      </c>
      <c r="C11" s="5" t="str">
        <f t="shared" si="6"/>
        <v>8700</v>
      </c>
      <c r="D11" s="1">
        <f>SUM($F11:K11)</f>
        <v>146.4</v>
      </c>
      <c r="E11" s="2">
        <f t="shared" si="2"/>
        <v>7.8576153468708409E-6</v>
      </c>
      <c r="F11" s="22">
        <f>'Div 2 history (2)'!B12</f>
        <v>0</v>
      </c>
      <c r="G11" s="22">
        <f>'Div 2 history (2)'!C12</f>
        <v>0</v>
      </c>
      <c r="H11" s="22">
        <f>'Div 2 history (2)'!D12</f>
        <v>0</v>
      </c>
      <c r="I11" s="22">
        <f>'Div 2 history (2)'!E12</f>
        <v>0</v>
      </c>
      <c r="J11" s="22">
        <f>'Div 2 history (2)'!F12</f>
        <v>146.4</v>
      </c>
      <c r="K11" s="22">
        <f>'Div 2 history (2)'!G12</f>
        <v>0</v>
      </c>
      <c r="L11" s="1">
        <f t="shared" si="3"/>
        <v>26.754252978908134</v>
      </c>
      <c r="M11" s="1">
        <f t="shared" si="3"/>
        <v>27.93892906518747</v>
      </c>
      <c r="N11" s="1">
        <f t="shared" si="3"/>
        <v>26.670763379986866</v>
      </c>
      <c r="O11" s="1">
        <f t="shared" si="3"/>
        <v>29.207094357507291</v>
      </c>
      <c r="P11" s="1">
        <f t="shared" si="3"/>
        <v>26.670763379986866</v>
      </c>
      <c r="Q11" s="1">
        <f t="shared" si="3"/>
        <v>26.670763379986866</v>
      </c>
      <c r="R11" s="1">
        <f t="shared" si="3"/>
        <v>29.207094357507291</v>
      </c>
      <c r="S11" s="1">
        <f t="shared" si="3"/>
        <v>26.670763379986866</v>
      </c>
      <c r="T11" s="1">
        <f t="shared" si="3"/>
        <v>27.93892906518747</v>
      </c>
      <c r="U11" s="1">
        <f t="shared" si="3"/>
        <v>27.93892906518747</v>
      </c>
      <c r="V11" s="1">
        <f t="shared" si="3"/>
        <v>26.670763379986866</v>
      </c>
      <c r="W11" s="1">
        <f t="shared" si="3"/>
        <v>29.207094357507291</v>
      </c>
      <c r="X11" s="1">
        <f t="shared" si="4"/>
        <v>27.93892906518747</v>
      </c>
      <c r="Y11" s="1">
        <f t="shared" si="4"/>
        <v>28.777096937143096</v>
      </c>
      <c r="Z11" s="1">
        <f t="shared" si="4"/>
        <v>27.470886281386473</v>
      </c>
      <c r="AA11" s="1">
        <f t="shared" si="4"/>
        <v>30.083307188232506</v>
      </c>
      <c r="AB11" s="1">
        <f t="shared" si="4"/>
        <v>27.470886281386473</v>
      </c>
      <c r="AC11" s="1">
        <f t="shared" si="4"/>
        <v>27.470886281386473</v>
      </c>
      <c r="AD11" s="1">
        <f t="shared" si="4"/>
        <v>30.083307188232506</v>
      </c>
      <c r="AE11" s="1">
        <f t="shared" si="4"/>
        <v>27.470886281386473</v>
      </c>
      <c r="AF11" s="1">
        <f t="shared" si="4"/>
        <v>28.777096937143096</v>
      </c>
    </row>
    <row r="12" spans="1:38">
      <c r="A12" s="5" t="s">
        <v>360</v>
      </c>
      <c r="B12" s="5" t="str">
        <f t="shared" ref="B12" si="7">RIGHT(A12,10)</f>
        <v>9200-01001</v>
      </c>
      <c r="C12" s="5" t="str">
        <f t="shared" ref="C12" si="8">LEFT(B12,4)</f>
        <v>9200</v>
      </c>
      <c r="D12" s="1">
        <f>SUM($F12:K12)</f>
        <v>745575.98</v>
      </c>
      <c r="E12" s="2">
        <f t="shared" si="2"/>
        <v>4.0016729936518218E-2</v>
      </c>
      <c r="F12" s="22">
        <f>'Div 2 history (2)'!B13</f>
        <v>82479.22</v>
      </c>
      <c r="G12" s="22">
        <f>'Div 2 history (2)'!C13</f>
        <v>112981.96</v>
      </c>
      <c r="H12" s="22">
        <f>'Div 2 history (2)'!D13</f>
        <v>164419.98000000001</v>
      </c>
      <c r="I12" s="22">
        <f>'Div 2 history (2)'!E13</f>
        <v>128573.90000000002</v>
      </c>
      <c r="J12" s="22">
        <f>'Div 2 history (2)'!F13</f>
        <v>137768.66999999998</v>
      </c>
      <c r="K12" s="22">
        <f>'Div 2 history (2)'!G13</f>
        <v>119352.25</v>
      </c>
      <c r="L12" s="1">
        <f t="shared" si="3"/>
        <v>136252.24305954477</v>
      </c>
      <c r="M12" s="1">
        <f t="shared" si="3"/>
        <v>142285.48099677343</v>
      </c>
      <c r="N12" s="1">
        <f t="shared" si="3"/>
        <v>135827.05289878292</v>
      </c>
      <c r="O12" s="1">
        <f t="shared" si="3"/>
        <v>148743.90709392738</v>
      </c>
      <c r="P12" s="1">
        <f t="shared" si="3"/>
        <v>135827.05289878292</v>
      </c>
      <c r="Q12" s="1">
        <f t="shared" si="3"/>
        <v>135827.05289878292</v>
      </c>
      <c r="R12" s="1">
        <f t="shared" si="3"/>
        <v>148743.90709392738</v>
      </c>
      <c r="S12" s="1">
        <f t="shared" si="3"/>
        <v>135827.05289878292</v>
      </c>
      <c r="T12" s="1">
        <f t="shared" si="3"/>
        <v>142285.48099677343</v>
      </c>
      <c r="U12" s="1">
        <f t="shared" si="3"/>
        <v>142285.48099677343</v>
      </c>
      <c r="V12" s="1">
        <f t="shared" si="3"/>
        <v>135827.05289878292</v>
      </c>
      <c r="W12" s="1">
        <f t="shared" si="3"/>
        <v>148743.90709392738</v>
      </c>
      <c r="X12" s="1">
        <f t="shared" si="4"/>
        <v>142285.48099677343</v>
      </c>
      <c r="Y12" s="1">
        <f t="shared" si="4"/>
        <v>146554.04542667666</v>
      </c>
      <c r="Z12" s="1">
        <f t="shared" si="4"/>
        <v>139901.86448574642</v>
      </c>
      <c r="AA12" s="1">
        <f t="shared" si="4"/>
        <v>153206.22430674519</v>
      </c>
      <c r="AB12" s="1">
        <f t="shared" si="4"/>
        <v>139901.86448574642</v>
      </c>
      <c r="AC12" s="1">
        <f t="shared" si="4"/>
        <v>139901.86448574642</v>
      </c>
      <c r="AD12" s="1">
        <f t="shared" si="4"/>
        <v>153206.22430674519</v>
      </c>
      <c r="AE12" s="1">
        <f t="shared" si="4"/>
        <v>139901.86448574642</v>
      </c>
      <c r="AF12" s="1">
        <f t="shared" si="4"/>
        <v>146554.04542667666</v>
      </c>
    </row>
    <row r="13" spans="1:38">
      <c r="A13" s="5" t="s">
        <v>397</v>
      </c>
      <c r="B13" s="5" t="str">
        <f t="shared" si="5"/>
        <v>8560-01002</v>
      </c>
      <c r="C13" s="5" t="str">
        <f t="shared" si="6"/>
        <v>8560</v>
      </c>
      <c r="D13" s="1">
        <f>SUM($F13:K13)</f>
        <v>-10798.85</v>
      </c>
      <c r="E13" s="2">
        <f t="shared" si="2"/>
        <v>-5.7959842546827993E-4</v>
      </c>
      <c r="F13" s="22">
        <f>'Div 2 history (2)'!B14</f>
        <v>-255.49</v>
      </c>
      <c r="G13" s="22">
        <f>'Div 2 history (2)'!C14</f>
        <v>-1896.41</v>
      </c>
      <c r="H13" s="22">
        <f>'Div 2 history (2)'!D14</f>
        <v>-6617.38</v>
      </c>
      <c r="I13" s="22">
        <f>'Div 2 history (2)'!E14</f>
        <v>-931.16</v>
      </c>
      <c r="J13" s="22">
        <f>'Div 2 history (2)'!F14</f>
        <v>-417.66</v>
      </c>
      <c r="K13" s="22">
        <f>'Div 2 history (2)'!G14</f>
        <v>-680.75</v>
      </c>
      <c r="L13" s="1">
        <f t="shared" si="3"/>
        <v>-1973.4642403093039</v>
      </c>
      <c r="M13" s="1">
        <f t="shared" si="3"/>
        <v>-2060.8490719644788</v>
      </c>
      <c r="N13" s="1">
        <f t="shared" si="3"/>
        <v>-1967.3058273631912</v>
      </c>
      <c r="O13" s="1">
        <f t="shared" si="3"/>
        <v>-2154.3922875858443</v>
      </c>
      <c r="P13" s="1">
        <f t="shared" si="3"/>
        <v>-1967.3058273631912</v>
      </c>
      <c r="Q13" s="1">
        <f t="shared" si="3"/>
        <v>-1967.3058273631912</v>
      </c>
      <c r="R13" s="1">
        <f t="shared" si="3"/>
        <v>-2154.3922875858443</v>
      </c>
      <c r="S13" s="1">
        <f t="shared" si="3"/>
        <v>-1967.3058273631912</v>
      </c>
      <c r="T13" s="1">
        <f t="shared" si="3"/>
        <v>-2060.8490719644788</v>
      </c>
      <c r="U13" s="1">
        <f t="shared" si="3"/>
        <v>-2060.8490719644788</v>
      </c>
      <c r="V13" s="1">
        <f t="shared" si="3"/>
        <v>-1967.3058273631912</v>
      </c>
      <c r="W13" s="1">
        <f t="shared" si="3"/>
        <v>-2154.3922875858443</v>
      </c>
      <c r="X13" s="1">
        <f t="shared" si="4"/>
        <v>-2060.8490719644788</v>
      </c>
      <c r="Y13" s="1">
        <f t="shared" si="4"/>
        <v>-2122.6745441234134</v>
      </c>
      <c r="Z13" s="1">
        <f t="shared" si="4"/>
        <v>-2026.3250021840868</v>
      </c>
      <c r="AA13" s="1">
        <f t="shared" si="4"/>
        <v>-2219.0240562134195</v>
      </c>
      <c r="AB13" s="1">
        <f t="shared" si="4"/>
        <v>-2026.3250021840868</v>
      </c>
      <c r="AC13" s="1">
        <f t="shared" si="4"/>
        <v>-2026.3250021840868</v>
      </c>
      <c r="AD13" s="1">
        <f t="shared" si="4"/>
        <v>-2219.0240562134195</v>
      </c>
      <c r="AE13" s="1">
        <f t="shared" si="4"/>
        <v>-2026.3250021840868</v>
      </c>
      <c r="AF13" s="1">
        <f t="shared" si="4"/>
        <v>-2122.6745441234134</v>
      </c>
    </row>
    <row r="14" spans="1:38">
      <c r="A14" s="5" t="s">
        <v>67</v>
      </c>
      <c r="B14" s="5" t="str">
        <f t="shared" si="5"/>
        <v>8700-01002</v>
      </c>
      <c r="C14" s="5" t="str">
        <f t="shared" si="6"/>
        <v>8700</v>
      </c>
      <c r="D14" s="1">
        <f>SUM($F14:K14)</f>
        <v>-124656.21</v>
      </c>
      <c r="E14" s="2">
        <f t="shared" si="2"/>
        <v>-6.690577518980563E-3</v>
      </c>
      <c r="F14" s="22">
        <f>'Div 2 history (2)'!B15</f>
        <v>-1703.19</v>
      </c>
      <c r="G14" s="22">
        <f>'Div 2 history (2)'!C15</f>
        <v>-1214.1199999999999</v>
      </c>
      <c r="H14" s="22">
        <f>'Div 2 history (2)'!D15</f>
        <v>-20648.87</v>
      </c>
      <c r="I14" s="22">
        <f>'Div 2 history (2)'!E15</f>
        <v>-39193.89</v>
      </c>
      <c r="J14" s="22">
        <f>'Div 2 history (2)'!F15</f>
        <v>-33539.47</v>
      </c>
      <c r="K14" s="22">
        <f>'Div 2 history (2)'!G15</f>
        <v>-28356.67</v>
      </c>
      <c r="L14" s="1">
        <f t="shared" si="3"/>
        <v>-22780.626897075806</v>
      </c>
      <c r="M14" s="1">
        <f t="shared" si="3"/>
        <v>-23789.351152493942</v>
      </c>
      <c r="N14" s="1">
        <f t="shared" si="3"/>
        <v>-22709.537436857601</v>
      </c>
      <c r="O14" s="1">
        <f t="shared" si="3"/>
        <v>-24869.164533601393</v>
      </c>
      <c r="P14" s="1">
        <f t="shared" si="3"/>
        <v>-22709.537436857601</v>
      </c>
      <c r="Q14" s="1">
        <f t="shared" si="3"/>
        <v>-22709.537436857601</v>
      </c>
      <c r="R14" s="1">
        <f t="shared" si="3"/>
        <v>-24869.164533601393</v>
      </c>
      <c r="S14" s="1">
        <f t="shared" si="3"/>
        <v>-22709.537436857601</v>
      </c>
      <c r="T14" s="1">
        <f t="shared" si="3"/>
        <v>-23789.351152493942</v>
      </c>
      <c r="U14" s="1">
        <f t="shared" si="3"/>
        <v>-23789.351152493942</v>
      </c>
      <c r="V14" s="1">
        <f t="shared" si="3"/>
        <v>-22709.537436857601</v>
      </c>
      <c r="W14" s="1">
        <f t="shared" si="3"/>
        <v>-24869.164533601393</v>
      </c>
      <c r="X14" s="1">
        <f t="shared" si="4"/>
        <v>-23789.351152493942</v>
      </c>
      <c r="Y14" s="1">
        <f t="shared" si="4"/>
        <v>-24503.03168706876</v>
      </c>
      <c r="Z14" s="1">
        <f t="shared" si="4"/>
        <v>-23390.82355996333</v>
      </c>
      <c r="AA14" s="1">
        <f t="shared" si="4"/>
        <v>-25615.239469609434</v>
      </c>
      <c r="AB14" s="1">
        <f t="shared" si="4"/>
        <v>-23390.82355996333</v>
      </c>
      <c r="AC14" s="1">
        <f t="shared" si="4"/>
        <v>-23390.82355996333</v>
      </c>
      <c r="AD14" s="1">
        <f t="shared" si="4"/>
        <v>-25615.239469609434</v>
      </c>
      <c r="AE14" s="1">
        <f t="shared" si="4"/>
        <v>-23390.82355996333</v>
      </c>
      <c r="AF14" s="1">
        <f t="shared" si="4"/>
        <v>-24503.03168706876</v>
      </c>
    </row>
    <row r="15" spans="1:38">
      <c r="A15" s="5" t="s">
        <v>361</v>
      </c>
      <c r="B15" s="5" t="str">
        <f t="shared" si="5"/>
        <v>9200-01002</v>
      </c>
      <c r="C15" s="5" t="str">
        <f t="shared" si="6"/>
        <v>9200</v>
      </c>
      <c r="D15" s="1">
        <f>SUM($F15:K15)</f>
        <v>-698630.01</v>
      </c>
      <c r="E15" s="2">
        <f t="shared" si="2"/>
        <v>-3.7497034756560993E-2</v>
      </c>
      <c r="F15" s="22">
        <f>'Div 2 history (2)'!B16</f>
        <v>-53795.21</v>
      </c>
      <c r="G15" s="22">
        <f>'Div 2 history (2)'!C16</f>
        <v>-100089.65</v>
      </c>
      <c r="H15" s="22">
        <f>'Div 2 history (2)'!D16</f>
        <v>-156249.4</v>
      </c>
      <c r="I15" s="22">
        <f>'Div 2 history (2)'!E16</f>
        <v>-141484.65</v>
      </c>
      <c r="J15" s="22">
        <f>'Div 2 history (2)'!F16</f>
        <v>-138978.25</v>
      </c>
      <c r="K15" s="22">
        <f>'Div 2 history (2)'!G16</f>
        <v>-108032.85</v>
      </c>
      <c r="L15" s="1">
        <f t="shared" si="3"/>
        <v>-127672.97832101859</v>
      </c>
      <c r="M15" s="1">
        <f t="shared" si="3"/>
        <v>-133326.32713252195</v>
      </c>
      <c r="N15" s="1">
        <f t="shared" si="3"/>
        <v>-127274.56070264931</v>
      </c>
      <c r="O15" s="1">
        <f t="shared" si="3"/>
        <v>-139378.09168754276</v>
      </c>
      <c r="P15" s="1">
        <f t="shared" si="3"/>
        <v>-127274.56070264931</v>
      </c>
      <c r="Q15" s="1">
        <f t="shared" si="3"/>
        <v>-127274.56070264931</v>
      </c>
      <c r="R15" s="1">
        <f t="shared" si="3"/>
        <v>-139378.09168754276</v>
      </c>
      <c r="S15" s="1">
        <f t="shared" si="3"/>
        <v>-127274.56070264931</v>
      </c>
      <c r="T15" s="1">
        <f t="shared" si="3"/>
        <v>-133326.32713252195</v>
      </c>
      <c r="U15" s="1">
        <f t="shared" si="3"/>
        <v>-133326.32713252195</v>
      </c>
      <c r="V15" s="1">
        <f t="shared" si="3"/>
        <v>-127274.56070264931</v>
      </c>
      <c r="W15" s="1">
        <f t="shared" si="3"/>
        <v>-139378.09168754276</v>
      </c>
      <c r="X15" s="1">
        <f t="shared" si="4"/>
        <v>-133326.32713252195</v>
      </c>
      <c r="Y15" s="1">
        <f t="shared" si="4"/>
        <v>-137326.11694649761</v>
      </c>
      <c r="Z15" s="1">
        <f t="shared" si="4"/>
        <v>-131092.7975237288</v>
      </c>
      <c r="AA15" s="1">
        <f t="shared" si="4"/>
        <v>-143559.43443816906</v>
      </c>
      <c r="AB15" s="1">
        <f t="shared" si="4"/>
        <v>-131092.7975237288</v>
      </c>
      <c r="AC15" s="1">
        <f t="shared" si="4"/>
        <v>-131092.7975237288</v>
      </c>
      <c r="AD15" s="1">
        <f t="shared" si="4"/>
        <v>-143559.43443816906</v>
      </c>
      <c r="AE15" s="1">
        <f t="shared" si="4"/>
        <v>-131092.7975237288</v>
      </c>
      <c r="AF15" s="1">
        <f t="shared" si="4"/>
        <v>-137326.11694649761</v>
      </c>
    </row>
    <row r="16" spans="1:38">
      <c r="A16" s="5" t="s">
        <v>68</v>
      </c>
      <c r="B16" s="5" t="str">
        <f t="shared" si="5"/>
        <v>8560-01006</v>
      </c>
      <c r="C16" s="5" t="str">
        <f t="shared" si="6"/>
        <v>8560</v>
      </c>
      <c r="D16" s="1">
        <f>SUM($F16:K16)</f>
        <v>2464.81</v>
      </c>
      <c r="E16" s="2">
        <f t="shared" si="2"/>
        <v>1.322918639557426E-4</v>
      </c>
      <c r="F16" s="22" t="str">
        <f>'Div 2 history (2)'!B17</f>
        <v>0</v>
      </c>
      <c r="G16" s="22" t="str">
        <f>'Div 2 history (2)'!C17</f>
        <v>0</v>
      </c>
      <c r="H16" s="22">
        <f>'Div 2 history (2)'!D17</f>
        <v>1379.46</v>
      </c>
      <c r="I16" s="22">
        <f>'Div 2 history (2)'!E17</f>
        <v>625.52</v>
      </c>
      <c r="J16" s="22">
        <f>'Div 2 history (2)'!F17</f>
        <v>344.87</v>
      </c>
      <c r="K16" s="22">
        <f>'Div 2 history (2)'!G17</f>
        <v>114.96</v>
      </c>
      <c r="L16" s="1">
        <f t="shared" si="3"/>
        <v>450.43818500643823</v>
      </c>
      <c r="M16" s="1">
        <f t="shared" si="3"/>
        <v>470.38355019921261</v>
      </c>
      <c r="N16" s="1">
        <f t="shared" si="3"/>
        <v>449.03254294143051</v>
      </c>
      <c r="O16" s="1">
        <f t="shared" si="3"/>
        <v>491.73455084240123</v>
      </c>
      <c r="P16" s="1">
        <f t="shared" si="3"/>
        <v>449.03254294143051</v>
      </c>
      <c r="Q16" s="1">
        <f t="shared" si="3"/>
        <v>449.03254294143051</v>
      </c>
      <c r="R16" s="1">
        <f t="shared" si="3"/>
        <v>491.73455084240123</v>
      </c>
      <c r="S16" s="1">
        <f t="shared" si="3"/>
        <v>449.03254294143051</v>
      </c>
      <c r="T16" s="1">
        <f t="shared" si="3"/>
        <v>470.38355019921261</v>
      </c>
      <c r="U16" s="1">
        <f t="shared" si="3"/>
        <v>470.38355019921261</v>
      </c>
      <c r="V16" s="1">
        <f t="shared" si="3"/>
        <v>449.03254294143051</v>
      </c>
      <c r="W16" s="1">
        <f t="shared" si="3"/>
        <v>491.73455084240123</v>
      </c>
      <c r="X16" s="1">
        <f t="shared" si="4"/>
        <v>470.38355019921261</v>
      </c>
      <c r="Y16" s="1">
        <f t="shared" si="4"/>
        <v>484.49505670518897</v>
      </c>
      <c r="Z16" s="1">
        <f t="shared" si="4"/>
        <v>462.50351922967343</v>
      </c>
      <c r="AA16" s="1">
        <f t="shared" si="4"/>
        <v>506.48658736767322</v>
      </c>
      <c r="AB16" s="1">
        <f t="shared" si="4"/>
        <v>462.50351922967343</v>
      </c>
      <c r="AC16" s="1">
        <f t="shared" si="4"/>
        <v>462.50351922967343</v>
      </c>
      <c r="AD16" s="1">
        <f t="shared" si="4"/>
        <v>506.48658736767322</v>
      </c>
      <c r="AE16" s="1">
        <f t="shared" si="4"/>
        <v>462.50351922967343</v>
      </c>
      <c r="AF16" s="1">
        <f t="shared" si="4"/>
        <v>484.49505670518897</v>
      </c>
    </row>
    <row r="17" spans="1:32">
      <c r="A17" s="5" t="s">
        <v>816</v>
      </c>
      <c r="B17" s="5" t="str">
        <f t="shared" si="5"/>
        <v>8740-01006</v>
      </c>
      <c r="C17" s="5" t="str">
        <f t="shared" si="6"/>
        <v>8740</v>
      </c>
      <c r="D17" s="1">
        <f>SUM($F17:K17)</f>
        <v>222.6</v>
      </c>
      <c r="E17" s="2">
        <f t="shared" si="2"/>
        <v>1.1947439728233942E-5</v>
      </c>
      <c r="F17" s="22" t="str">
        <f>'Div 2 history (2)'!B18</f>
        <v>0</v>
      </c>
      <c r="G17" s="22" t="str">
        <f>'Div 2 history (2)'!C18</f>
        <v>0</v>
      </c>
      <c r="H17" s="22" t="str">
        <f>'Div 2 history (2)'!D18</f>
        <v>0</v>
      </c>
      <c r="I17" s="22" t="str">
        <f>'Div 2 history (2)'!E18</f>
        <v>0</v>
      </c>
      <c r="J17" s="22">
        <f>'Div 2 history (2)'!F18</f>
        <v>222.6</v>
      </c>
      <c r="K17" s="22">
        <f>'Div 2 history (2)'!G18</f>
        <v>0</v>
      </c>
      <c r="L17" s="1">
        <f t="shared" si="3"/>
        <v>40.679622357274255</v>
      </c>
      <c r="M17" s="1">
        <f t="shared" si="3"/>
        <v>42.480912636002259</v>
      </c>
      <c r="N17" s="1">
        <f t="shared" si="3"/>
        <v>40.552677106455441</v>
      </c>
      <c r="O17" s="1">
        <f t="shared" si="3"/>
        <v>44.409147568177069</v>
      </c>
      <c r="P17" s="1">
        <f t="shared" si="3"/>
        <v>40.552677106455441</v>
      </c>
      <c r="Q17" s="1">
        <f t="shared" si="3"/>
        <v>40.552677106455441</v>
      </c>
      <c r="R17" s="1">
        <f t="shared" si="3"/>
        <v>44.409147568177069</v>
      </c>
      <c r="S17" s="1">
        <f t="shared" si="3"/>
        <v>40.552677106455441</v>
      </c>
      <c r="T17" s="1">
        <f t="shared" si="3"/>
        <v>42.480912636002259</v>
      </c>
      <c r="U17" s="1">
        <f t="shared" si="3"/>
        <v>42.480912636002259</v>
      </c>
      <c r="V17" s="1">
        <f t="shared" si="3"/>
        <v>40.552677106455441</v>
      </c>
      <c r="W17" s="1">
        <f t="shared" si="3"/>
        <v>44.409147568177069</v>
      </c>
      <c r="X17" s="1">
        <f t="shared" si="4"/>
        <v>42.480912636002259</v>
      </c>
      <c r="Y17" s="1">
        <f t="shared" si="4"/>
        <v>43.755340015082325</v>
      </c>
      <c r="Z17" s="1">
        <f t="shared" si="4"/>
        <v>41.769257419649101</v>
      </c>
      <c r="AA17" s="1">
        <f t="shared" si="4"/>
        <v>45.741421995222375</v>
      </c>
      <c r="AB17" s="1">
        <f t="shared" si="4"/>
        <v>41.769257419649101</v>
      </c>
      <c r="AC17" s="1">
        <f t="shared" si="4"/>
        <v>41.769257419649101</v>
      </c>
      <c r="AD17" s="1">
        <f t="shared" si="4"/>
        <v>45.741421995222375</v>
      </c>
      <c r="AE17" s="1">
        <f t="shared" si="4"/>
        <v>41.769257419649101</v>
      </c>
      <c r="AF17" s="1">
        <f t="shared" si="4"/>
        <v>43.755340015082325</v>
      </c>
    </row>
    <row r="18" spans="1:32">
      <c r="A18" s="5" t="s">
        <v>362</v>
      </c>
      <c r="B18" s="5" t="str">
        <f t="shared" si="5"/>
        <v>9200-01006</v>
      </c>
      <c r="C18" s="5" t="str">
        <f t="shared" si="6"/>
        <v>9200</v>
      </c>
      <c r="D18" s="1">
        <f>SUM($F18:K18)</f>
        <v>530.14</v>
      </c>
      <c r="E18" s="2">
        <f t="shared" si="2"/>
        <v>2.8453799180260296E-5</v>
      </c>
      <c r="F18" s="22">
        <f>'Div 2 history (2)'!B19</f>
        <v>117.81</v>
      </c>
      <c r="G18" s="22">
        <f>'Div 2 history (2)'!C19</f>
        <v>58.91</v>
      </c>
      <c r="H18" s="22">
        <f>'Div 2 history (2)'!D19</f>
        <v>353.42</v>
      </c>
      <c r="I18" s="22">
        <f>'Div 2 history (2)'!E19</f>
        <v>0</v>
      </c>
      <c r="J18" s="22">
        <f>'Div 2 history (2)'!F19</f>
        <v>0</v>
      </c>
      <c r="K18" s="22">
        <f>'Div 2 history (2)'!G19</f>
        <v>0</v>
      </c>
      <c r="L18" s="1">
        <f t="shared" si="3"/>
        <v>96.881828375945062</v>
      </c>
      <c r="M18" s="1">
        <f t="shared" si="3"/>
        <v>101.17174764083664</v>
      </c>
      <c r="N18" s="1">
        <f t="shared" si="3"/>
        <v>96.579497938977028</v>
      </c>
      <c r="O18" s="1">
        <f t="shared" si="3"/>
        <v>105.76399592000624</v>
      </c>
      <c r="P18" s="1">
        <f t="shared" si="3"/>
        <v>96.579497938977028</v>
      </c>
      <c r="Q18" s="1">
        <f t="shared" si="3"/>
        <v>96.579497938977028</v>
      </c>
      <c r="R18" s="1">
        <f t="shared" si="3"/>
        <v>105.76399592000624</v>
      </c>
      <c r="S18" s="1">
        <f t="shared" si="3"/>
        <v>96.579497938977028</v>
      </c>
      <c r="T18" s="1">
        <f t="shared" si="3"/>
        <v>101.17174764083664</v>
      </c>
      <c r="U18" s="1">
        <f t="shared" si="3"/>
        <v>101.17174764083664</v>
      </c>
      <c r="V18" s="1">
        <f t="shared" si="3"/>
        <v>96.579497938977028</v>
      </c>
      <c r="W18" s="1">
        <f t="shared" si="3"/>
        <v>105.76399592000624</v>
      </c>
      <c r="X18" s="1">
        <f t="shared" si="4"/>
        <v>101.17174764083664</v>
      </c>
      <c r="Y18" s="1">
        <f t="shared" si="4"/>
        <v>104.20690007006175</v>
      </c>
      <c r="Z18" s="1">
        <f t="shared" si="4"/>
        <v>99.476882877146338</v>
      </c>
      <c r="AA18" s="1">
        <f t="shared" si="4"/>
        <v>108.93691579760643</v>
      </c>
      <c r="AB18" s="1">
        <f t="shared" si="4"/>
        <v>99.476882877146338</v>
      </c>
      <c r="AC18" s="1">
        <f t="shared" si="4"/>
        <v>99.476882877146338</v>
      </c>
      <c r="AD18" s="1">
        <f t="shared" si="4"/>
        <v>108.93691579760643</v>
      </c>
      <c r="AE18" s="1">
        <f t="shared" si="4"/>
        <v>99.476882877146338</v>
      </c>
      <c r="AF18" s="1">
        <f t="shared" si="4"/>
        <v>104.20690007006175</v>
      </c>
    </row>
    <row r="19" spans="1:32">
      <c r="A19" s="5" t="s">
        <v>93</v>
      </c>
      <c r="B19" s="5" t="str">
        <f t="shared" ref="B19" si="9">RIGHT(A19,10)</f>
        <v>9030-01008</v>
      </c>
      <c r="C19" s="5" t="str">
        <f t="shared" ref="C19" si="10">LEFT(B19,4)</f>
        <v>9030</v>
      </c>
      <c r="D19" s="1">
        <f>SUM($F19:K19)</f>
        <v>168.47</v>
      </c>
      <c r="E19" s="2">
        <f t="shared" si="2"/>
        <v>9.0421615948588141E-6</v>
      </c>
      <c r="F19" s="22">
        <f>'Div 2 history (2)'!B20</f>
        <v>336.94</v>
      </c>
      <c r="G19" s="22">
        <f>'Div 2 history (2)'!C20</f>
        <v>336.94</v>
      </c>
      <c r="H19" s="22">
        <f>'Div 2 history (2)'!D20</f>
        <v>-1516.23</v>
      </c>
      <c r="I19" s="22">
        <f>'Div 2 history (2)'!E20</f>
        <v>336.94</v>
      </c>
      <c r="J19" s="22">
        <f>'Div 2 history (2)'!F20</f>
        <v>505.42</v>
      </c>
      <c r="K19" s="22">
        <f>'Div 2 history (2)'!G20</f>
        <v>168.46</v>
      </c>
      <c r="L19" s="1">
        <f t="shared" ref="L19:W32" si="11">$E19*L$33</f>
        <v>30.787493165004459</v>
      </c>
      <c r="M19" s="1">
        <f t="shared" si="11"/>
        <v>32.150760789700357</v>
      </c>
      <c r="N19" s="1">
        <f t="shared" si="11"/>
        <v>30.691417394988981</v>
      </c>
      <c r="O19" s="1">
        <f t="shared" si="11"/>
        <v>33.610103732303635</v>
      </c>
      <c r="P19" s="1">
        <f t="shared" si="11"/>
        <v>30.691417394988981</v>
      </c>
      <c r="Q19" s="1">
        <f t="shared" si="11"/>
        <v>30.691417394988981</v>
      </c>
      <c r="R19" s="1">
        <f t="shared" si="11"/>
        <v>33.610103732303635</v>
      </c>
      <c r="S19" s="1">
        <f t="shared" si="11"/>
        <v>30.691417394988981</v>
      </c>
      <c r="T19" s="1">
        <f t="shared" si="11"/>
        <v>32.150760789700357</v>
      </c>
      <c r="U19" s="1">
        <f t="shared" si="11"/>
        <v>32.150760789700357</v>
      </c>
      <c r="V19" s="1">
        <f t="shared" si="11"/>
        <v>30.691417394988981</v>
      </c>
      <c r="W19" s="1">
        <f t="shared" si="11"/>
        <v>33.610103732303635</v>
      </c>
      <c r="X19" s="1">
        <f t="shared" ref="X19:AF32" si="12">$E19*X$33</f>
        <v>32.150760789700357</v>
      </c>
      <c r="Y19" s="1">
        <f t="shared" si="12"/>
        <v>33.115283613391369</v>
      </c>
      <c r="Z19" s="1">
        <f t="shared" si="12"/>
        <v>31.61215991683865</v>
      </c>
      <c r="AA19" s="1">
        <f t="shared" si="12"/>
        <v>34.618406844272748</v>
      </c>
      <c r="AB19" s="1">
        <f t="shared" si="12"/>
        <v>31.61215991683865</v>
      </c>
      <c r="AC19" s="1">
        <f t="shared" si="12"/>
        <v>31.61215991683865</v>
      </c>
      <c r="AD19" s="1">
        <f t="shared" si="12"/>
        <v>34.618406844272748</v>
      </c>
      <c r="AE19" s="1">
        <f t="shared" si="12"/>
        <v>31.61215991683865</v>
      </c>
      <c r="AF19" s="1">
        <f t="shared" si="12"/>
        <v>33.115283613391369</v>
      </c>
    </row>
    <row r="20" spans="1:32">
      <c r="A20" s="5" t="s">
        <v>96</v>
      </c>
      <c r="B20" s="5" t="str">
        <f t="shared" si="5"/>
        <v>9200-01008</v>
      </c>
      <c r="C20" s="5" t="str">
        <f t="shared" si="6"/>
        <v>9200</v>
      </c>
      <c r="D20" s="1">
        <f>SUM($F20:K20)</f>
        <v>139301.52000000034</v>
      </c>
      <c r="E20" s="2">
        <f t="shared" si="2"/>
        <v>7.4766240532406969E-3</v>
      </c>
      <c r="F20" s="22">
        <f>'Div 2 history (2)'!B21</f>
        <v>301775.56000000006</v>
      </c>
      <c r="G20" s="22">
        <f>'Div 2 history (2)'!C21</f>
        <v>271839.71000000014</v>
      </c>
      <c r="H20" s="22">
        <f>'Div 2 history (2)'!D21</f>
        <v>-1281989.1399999999</v>
      </c>
      <c r="I20" s="22">
        <f>'Div 2 history (2)'!E21</f>
        <v>284090.82</v>
      </c>
      <c r="J20" s="22">
        <f>'Div 2 history (2)'!F21</f>
        <v>431940.16</v>
      </c>
      <c r="K20" s="22">
        <f>'Div 2 history (2)'!G21</f>
        <v>131644.41</v>
      </c>
      <c r="L20" s="1">
        <f t="shared" si="11"/>
        <v>25457.022584880055</v>
      </c>
      <c r="M20" s="1">
        <f t="shared" si="11"/>
        <v>26584.257417710403</v>
      </c>
      <c r="N20" s="1">
        <f t="shared" si="11"/>
        <v>25377.581136560908</v>
      </c>
      <c r="O20" s="1">
        <f t="shared" si="11"/>
        <v>27790.93332502868</v>
      </c>
      <c r="P20" s="1">
        <f t="shared" si="11"/>
        <v>25377.581136560908</v>
      </c>
      <c r="Q20" s="1">
        <f t="shared" si="11"/>
        <v>25377.581136560908</v>
      </c>
      <c r="R20" s="1">
        <f t="shared" si="11"/>
        <v>27790.93332502868</v>
      </c>
      <c r="S20" s="1">
        <f t="shared" si="11"/>
        <v>25377.581136560908</v>
      </c>
      <c r="T20" s="1">
        <f t="shared" si="11"/>
        <v>26584.257417710403</v>
      </c>
      <c r="U20" s="1">
        <f t="shared" si="11"/>
        <v>26584.257417710403</v>
      </c>
      <c r="V20" s="1">
        <f t="shared" si="11"/>
        <v>25377.581136560908</v>
      </c>
      <c r="W20" s="1">
        <f t="shared" si="11"/>
        <v>27790.93332502868</v>
      </c>
      <c r="X20" s="1">
        <f t="shared" si="12"/>
        <v>26584.257417710403</v>
      </c>
      <c r="Y20" s="1">
        <f t="shared" si="12"/>
        <v>27381.785140241715</v>
      </c>
      <c r="Z20" s="1">
        <f t="shared" si="12"/>
        <v>26138.908570657735</v>
      </c>
      <c r="AA20" s="1">
        <f t="shared" si="12"/>
        <v>28624.661324779539</v>
      </c>
      <c r="AB20" s="1">
        <f t="shared" si="12"/>
        <v>26138.908570657735</v>
      </c>
      <c r="AC20" s="1">
        <f t="shared" si="12"/>
        <v>26138.908570657735</v>
      </c>
      <c r="AD20" s="1">
        <f t="shared" si="12"/>
        <v>28624.661324779539</v>
      </c>
      <c r="AE20" s="1">
        <f t="shared" si="12"/>
        <v>26138.908570657735</v>
      </c>
      <c r="AF20" s="1">
        <f t="shared" si="12"/>
        <v>27381.785140241715</v>
      </c>
    </row>
    <row r="21" spans="1:32">
      <c r="A21" s="5" t="s">
        <v>77</v>
      </c>
      <c r="B21" s="5" t="str">
        <f t="shared" si="5"/>
        <v>8560-01008</v>
      </c>
      <c r="C21" s="5" t="str">
        <f t="shared" si="6"/>
        <v>8560</v>
      </c>
      <c r="D21" s="1">
        <f>SUM($F21:K21)</f>
        <v>-63.230000000000004</v>
      </c>
      <c r="E21" s="2">
        <f t="shared" si="2"/>
        <v>-3.39369548075576E-6</v>
      </c>
      <c r="F21" s="22" t="str">
        <f>'Div 2 history (2)'!B22</f>
        <v>0</v>
      </c>
      <c r="G21" s="22" t="str">
        <f>'Div 2 history (2)'!C22</f>
        <v>0</v>
      </c>
      <c r="H21" s="22">
        <f>'Div 2 history (2)'!D22</f>
        <v>-229.91</v>
      </c>
      <c r="I21" s="22">
        <f>'Div 2 history (2)'!E22</f>
        <v>10.979999999999997</v>
      </c>
      <c r="J21" s="22">
        <f>'Div 2 history (2)'!F22</f>
        <v>46.49</v>
      </c>
      <c r="K21" s="22">
        <f>'Div 2 history (2)'!G22</f>
        <v>109.21</v>
      </c>
      <c r="L21" s="1">
        <f t="shared" si="11"/>
        <v>-11.555132621969681</v>
      </c>
      <c r="M21" s="1">
        <f t="shared" si="11"/>
        <v>-12.066792928905762</v>
      </c>
      <c r="N21" s="1">
        <f t="shared" si="11"/>
        <v>-11.519073555441048</v>
      </c>
      <c r="O21" s="1">
        <f t="shared" si="11"/>
        <v>-12.614512132685697</v>
      </c>
      <c r="P21" s="1">
        <f t="shared" si="11"/>
        <v>-11.519073555441048</v>
      </c>
      <c r="Q21" s="1">
        <f t="shared" si="11"/>
        <v>-11.519073555441048</v>
      </c>
      <c r="R21" s="1">
        <f t="shared" si="11"/>
        <v>-12.614512132685697</v>
      </c>
      <c r="S21" s="1">
        <f t="shared" si="11"/>
        <v>-11.519073555441048</v>
      </c>
      <c r="T21" s="1">
        <f t="shared" si="11"/>
        <v>-12.066792928905762</v>
      </c>
      <c r="U21" s="1">
        <f t="shared" si="11"/>
        <v>-12.066792928905762</v>
      </c>
      <c r="V21" s="1">
        <f t="shared" si="11"/>
        <v>-11.519073555441048</v>
      </c>
      <c r="W21" s="1">
        <f t="shared" si="11"/>
        <v>-12.614512132685697</v>
      </c>
      <c r="X21" s="1">
        <f t="shared" si="12"/>
        <v>-12.066792928905762</v>
      </c>
      <c r="Y21" s="1">
        <f t="shared" si="12"/>
        <v>-12.428796716772936</v>
      </c>
      <c r="Z21" s="1">
        <f t="shared" si="12"/>
        <v>-11.86464576210428</v>
      </c>
      <c r="AA21" s="1">
        <f t="shared" si="12"/>
        <v>-12.992947496666266</v>
      </c>
      <c r="AB21" s="1">
        <f t="shared" si="12"/>
        <v>-11.86464576210428</v>
      </c>
      <c r="AC21" s="1">
        <f t="shared" si="12"/>
        <v>-11.86464576210428</v>
      </c>
      <c r="AD21" s="1">
        <f t="shared" si="12"/>
        <v>-12.992947496666266</v>
      </c>
      <c r="AE21" s="1">
        <f t="shared" si="12"/>
        <v>-11.86464576210428</v>
      </c>
      <c r="AF21" s="1">
        <f t="shared" si="12"/>
        <v>-12.428796716772936</v>
      </c>
    </row>
    <row r="22" spans="1:32">
      <c r="A22" s="5" t="s">
        <v>81</v>
      </c>
      <c r="B22" s="5" t="str">
        <f t="shared" si="5"/>
        <v>8700-01008</v>
      </c>
      <c r="C22" s="5" t="str">
        <f t="shared" si="6"/>
        <v>8700</v>
      </c>
      <c r="D22" s="1">
        <f>SUM($F22:K22)</f>
        <v>0</v>
      </c>
      <c r="E22" s="2">
        <f t="shared" si="2"/>
        <v>0</v>
      </c>
      <c r="F22" s="22" t="str">
        <f>'Div 2 history (2)'!B23</f>
        <v>0</v>
      </c>
      <c r="G22" s="22" t="str">
        <f>'Div 2 history (2)'!C23</f>
        <v>0</v>
      </c>
      <c r="H22" s="22" t="str">
        <f>'Div 2 history (2)'!D23</f>
        <v>0</v>
      </c>
      <c r="I22" s="22" t="str">
        <f>'Div 2 history (2)'!E23</f>
        <v>0</v>
      </c>
      <c r="J22" s="22">
        <f>'Div 2 history (2)'!F23</f>
        <v>73.2</v>
      </c>
      <c r="K22" s="22">
        <f>'Div 2 history (2)'!G23</f>
        <v>-73.2</v>
      </c>
      <c r="L22" s="1">
        <f t="shared" si="11"/>
        <v>0</v>
      </c>
      <c r="M22" s="1">
        <f t="shared" si="11"/>
        <v>0</v>
      </c>
      <c r="N22" s="1">
        <f t="shared" si="11"/>
        <v>0</v>
      </c>
      <c r="O22" s="1">
        <f t="shared" si="11"/>
        <v>0</v>
      </c>
      <c r="P22" s="1">
        <f t="shared" si="11"/>
        <v>0</v>
      </c>
      <c r="Q22" s="1">
        <f t="shared" si="11"/>
        <v>0</v>
      </c>
      <c r="R22" s="1">
        <f t="shared" si="11"/>
        <v>0</v>
      </c>
      <c r="S22" s="1">
        <f t="shared" si="11"/>
        <v>0</v>
      </c>
      <c r="T22" s="1">
        <f t="shared" si="11"/>
        <v>0</v>
      </c>
      <c r="U22" s="1">
        <f t="shared" si="11"/>
        <v>0</v>
      </c>
      <c r="V22" s="1">
        <f t="shared" si="11"/>
        <v>0</v>
      </c>
      <c r="W22" s="1">
        <f t="shared" si="11"/>
        <v>0</v>
      </c>
      <c r="X22" s="1">
        <f t="shared" si="12"/>
        <v>0</v>
      </c>
      <c r="Y22" s="1">
        <f t="shared" si="12"/>
        <v>0</v>
      </c>
      <c r="Z22" s="1">
        <f t="shared" si="12"/>
        <v>0</v>
      </c>
      <c r="AA22" s="1">
        <f t="shared" si="12"/>
        <v>0</v>
      </c>
      <c r="AB22" s="1">
        <f t="shared" si="12"/>
        <v>0</v>
      </c>
      <c r="AC22" s="1">
        <f t="shared" si="12"/>
        <v>0</v>
      </c>
      <c r="AD22" s="1">
        <f t="shared" si="12"/>
        <v>0</v>
      </c>
      <c r="AE22" s="1">
        <f t="shared" si="12"/>
        <v>0</v>
      </c>
      <c r="AF22" s="1">
        <f t="shared" si="12"/>
        <v>0</v>
      </c>
    </row>
    <row r="23" spans="1:32">
      <c r="A23" s="5" t="s">
        <v>82</v>
      </c>
      <c r="B23" s="5" t="str">
        <f t="shared" si="5"/>
        <v>8740-01008</v>
      </c>
      <c r="C23" s="5" t="str">
        <f t="shared" si="6"/>
        <v>8740</v>
      </c>
      <c r="D23" s="1">
        <f>SUM($F23:K23)</f>
        <v>0</v>
      </c>
      <c r="E23" s="2">
        <f t="shared" si="2"/>
        <v>0</v>
      </c>
      <c r="F23" s="22" t="str">
        <f>'Div 2 history (2)'!B24</f>
        <v>0</v>
      </c>
      <c r="G23" s="22" t="str">
        <f>'Div 2 history (2)'!C24</f>
        <v>0</v>
      </c>
      <c r="H23" s="22" t="str">
        <f>'Div 2 history (2)'!D24</f>
        <v>0</v>
      </c>
      <c r="I23" s="22" t="str">
        <f>'Div 2 history (2)'!E24</f>
        <v>0</v>
      </c>
      <c r="J23" s="22">
        <f>'Div 2 history (2)'!F24</f>
        <v>-111.3</v>
      </c>
      <c r="K23" s="22">
        <f>'Div 2 history (2)'!G24</f>
        <v>111.3</v>
      </c>
      <c r="L23" s="1">
        <f t="shared" si="11"/>
        <v>0</v>
      </c>
      <c r="M23" s="1">
        <f t="shared" si="11"/>
        <v>0</v>
      </c>
      <c r="N23" s="1">
        <f t="shared" si="11"/>
        <v>0</v>
      </c>
      <c r="O23" s="1">
        <f t="shared" si="11"/>
        <v>0</v>
      </c>
      <c r="P23" s="1">
        <f t="shared" si="11"/>
        <v>0</v>
      </c>
      <c r="Q23" s="1">
        <f t="shared" si="11"/>
        <v>0</v>
      </c>
      <c r="R23" s="1">
        <f t="shared" si="11"/>
        <v>0</v>
      </c>
      <c r="S23" s="1">
        <f t="shared" si="11"/>
        <v>0</v>
      </c>
      <c r="T23" s="1">
        <f t="shared" si="11"/>
        <v>0</v>
      </c>
      <c r="U23" s="1">
        <f t="shared" si="11"/>
        <v>0</v>
      </c>
      <c r="V23" s="1">
        <f t="shared" si="11"/>
        <v>0</v>
      </c>
      <c r="W23" s="1">
        <f t="shared" si="11"/>
        <v>0</v>
      </c>
      <c r="X23" s="1">
        <f t="shared" si="12"/>
        <v>0</v>
      </c>
      <c r="Y23" s="1">
        <f t="shared" si="12"/>
        <v>0</v>
      </c>
      <c r="Z23" s="1">
        <f t="shared" si="12"/>
        <v>0</v>
      </c>
      <c r="AA23" s="1">
        <f t="shared" si="12"/>
        <v>0</v>
      </c>
      <c r="AB23" s="1">
        <f t="shared" si="12"/>
        <v>0</v>
      </c>
      <c r="AC23" s="1">
        <f t="shared" si="12"/>
        <v>0</v>
      </c>
      <c r="AD23" s="1">
        <f t="shared" si="12"/>
        <v>0</v>
      </c>
      <c r="AE23" s="1">
        <f t="shared" si="12"/>
        <v>0</v>
      </c>
      <c r="AF23" s="1">
        <f t="shared" si="12"/>
        <v>0</v>
      </c>
    </row>
    <row r="24" spans="1:32">
      <c r="A24" s="5" t="s">
        <v>86</v>
      </c>
      <c r="B24" s="5" t="str">
        <f t="shared" si="5"/>
        <v>8780-01008</v>
      </c>
      <c r="C24" s="5" t="str">
        <f t="shared" si="6"/>
        <v>8780</v>
      </c>
      <c r="D24" s="1">
        <f>SUM($F24:K24)</f>
        <v>-1002.23</v>
      </c>
      <c r="E24" s="2">
        <f t="shared" si="2"/>
        <v>-5.3791925062119964E-5</v>
      </c>
      <c r="F24" s="22">
        <f>'Div 2 history (2)'!B25</f>
        <v>-1002.23</v>
      </c>
      <c r="G24" s="22" t="str">
        <f>'Div 2 history (2)'!C25</f>
        <v>0</v>
      </c>
      <c r="H24" s="22" t="str">
        <f>'Div 2 history (2)'!D25</f>
        <v>0</v>
      </c>
      <c r="I24" s="22" t="str">
        <f>'Div 2 history (2)'!E25</f>
        <v>0</v>
      </c>
      <c r="J24" s="22" t="str">
        <f>'Div 2 history (2)'!F25</f>
        <v>0</v>
      </c>
      <c r="K24" s="22">
        <f>'Div 2 history (2)'!G25</f>
        <v>0</v>
      </c>
      <c r="L24" s="1">
        <f t="shared" si="11"/>
        <v>-183.15515685144194</v>
      </c>
      <c r="M24" s="1">
        <f t="shared" si="11"/>
        <v>-191.26525189209588</v>
      </c>
      <c r="N24" s="1">
        <f t="shared" si="11"/>
        <v>-182.5836009721601</v>
      </c>
      <c r="O24" s="1">
        <f t="shared" si="11"/>
        <v>-199.94690012243532</v>
      </c>
      <c r="P24" s="1">
        <f t="shared" si="11"/>
        <v>-182.5836009721601</v>
      </c>
      <c r="Q24" s="1">
        <f t="shared" si="11"/>
        <v>-182.5836009721601</v>
      </c>
      <c r="R24" s="1">
        <f t="shared" si="11"/>
        <v>-199.94690012243532</v>
      </c>
      <c r="S24" s="1">
        <f t="shared" si="11"/>
        <v>-182.5836009721601</v>
      </c>
      <c r="T24" s="1">
        <f t="shared" si="11"/>
        <v>-191.26525189209588</v>
      </c>
      <c r="U24" s="1">
        <f t="shared" si="11"/>
        <v>-191.26525189209588</v>
      </c>
      <c r="V24" s="1">
        <f t="shared" si="11"/>
        <v>-182.5836009721601</v>
      </c>
      <c r="W24" s="1">
        <f t="shared" si="11"/>
        <v>-199.94690012243532</v>
      </c>
      <c r="X24" s="1">
        <f t="shared" si="12"/>
        <v>-191.26525189209588</v>
      </c>
      <c r="Y24" s="1">
        <f t="shared" si="12"/>
        <v>-197.00320944885877</v>
      </c>
      <c r="Z24" s="1">
        <f t="shared" si="12"/>
        <v>-188.06110900132489</v>
      </c>
      <c r="AA24" s="1">
        <f t="shared" si="12"/>
        <v>-205.94530712610836</v>
      </c>
      <c r="AB24" s="1">
        <f t="shared" si="12"/>
        <v>-188.06110900132489</v>
      </c>
      <c r="AC24" s="1">
        <f t="shared" si="12"/>
        <v>-188.06110900132489</v>
      </c>
      <c r="AD24" s="1">
        <f t="shared" si="12"/>
        <v>-205.94530712610836</v>
      </c>
      <c r="AE24" s="1">
        <f t="shared" si="12"/>
        <v>-188.06110900132489</v>
      </c>
      <c r="AF24" s="1">
        <f t="shared" si="12"/>
        <v>-197.00320944885877</v>
      </c>
    </row>
    <row r="25" spans="1:32">
      <c r="A25" s="5" t="s">
        <v>358</v>
      </c>
      <c r="B25" s="5" t="str">
        <f t="shared" si="5"/>
        <v>9200-01010</v>
      </c>
      <c r="C25" s="5" t="str">
        <f t="shared" si="6"/>
        <v>9200</v>
      </c>
      <c r="D25" s="1">
        <f>SUM($F25:K25)</f>
        <v>-63153</v>
      </c>
      <c r="E25" s="2">
        <f t="shared" si="2"/>
        <v>-3.389562718585616E-3</v>
      </c>
      <c r="F25" s="22">
        <f>'Div 2 history (2)'!B26</f>
        <v>-9838</v>
      </c>
      <c r="G25" s="22">
        <f>'Div 2 history (2)'!C26</f>
        <v>0</v>
      </c>
      <c r="H25" s="22">
        <f>'Div 2 history (2)'!D26</f>
        <v>0</v>
      </c>
      <c r="I25" s="22">
        <f>'Div 2 history (2)'!E26</f>
        <v>-53315</v>
      </c>
      <c r="J25" s="22">
        <f>'Div 2 history (2)'!F26</f>
        <v>0</v>
      </c>
      <c r="K25" s="22">
        <f>'Div 2 history (2)'!G26</f>
        <v>0</v>
      </c>
      <c r="L25" s="1">
        <f t="shared" si="11"/>
        <v>-11541.061054487604</v>
      </c>
      <c r="M25" s="1">
        <f t="shared" si="11"/>
        <v>-12052.098273591422</v>
      </c>
      <c r="N25" s="1">
        <f t="shared" si="11"/>
        <v>-11505.045899838186</v>
      </c>
      <c r="O25" s="1">
        <f t="shared" si="11"/>
        <v>-12599.150477866515</v>
      </c>
      <c r="P25" s="1">
        <f t="shared" si="11"/>
        <v>-11505.045899838186</v>
      </c>
      <c r="Q25" s="1">
        <f t="shared" si="11"/>
        <v>-11505.045899838186</v>
      </c>
      <c r="R25" s="1">
        <f t="shared" si="11"/>
        <v>-12599.150477866515</v>
      </c>
      <c r="S25" s="1">
        <f t="shared" si="11"/>
        <v>-11505.045899838186</v>
      </c>
      <c r="T25" s="1">
        <f t="shared" si="11"/>
        <v>-12052.098273591422</v>
      </c>
      <c r="U25" s="1">
        <f t="shared" si="11"/>
        <v>-12052.098273591422</v>
      </c>
      <c r="V25" s="1">
        <f t="shared" si="11"/>
        <v>-11505.045899838186</v>
      </c>
      <c r="W25" s="1">
        <f t="shared" si="11"/>
        <v>-12599.150477866515</v>
      </c>
      <c r="X25" s="1">
        <f t="shared" si="12"/>
        <v>-12052.098273591422</v>
      </c>
      <c r="Y25" s="1">
        <f t="shared" si="12"/>
        <v>-12413.661221799164</v>
      </c>
      <c r="Z25" s="1">
        <f t="shared" si="12"/>
        <v>-11850.197276833331</v>
      </c>
      <c r="AA25" s="1">
        <f t="shared" si="12"/>
        <v>-12977.124992202509</v>
      </c>
      <c r="AB25" s="1">
        <f t="shared" si="12"/>
        <v>-11850.197276833331</v>
      </c>
      <c r="AC25" s="1">
        <f t="shared" si="12"/>
        <v>-11850.197276833331</v>
      </c>
      <c r="AD25" s="1">
        <f t="shared" si="12"/>
        <v>-12977.124992202509</v>
      </c>
      <c r="AE25" s="1">
        <f t="shared" si="12"/>
        <v>-11850.197276833331</v>
      </c>
      <c r="AF25" s="1">
        <f t="shared" si="12"/>
        <v>-12413.661221799164</v>
      </c>
    </row>
    <row r="26" spans="1:32">
      <c r="A26" s="5" t="s">
        <v>363</v>
      </c>
      <c r="B26" s="5" t="str">
        <f t="shared" si="5"/>
        <v>9200-01011</v>
      </c>
      <c r="C26" s="5" t="str">
        <f t="shared" si="6"/>
        <v>9200</v>
      </c>
      <c r="D26" s="1">
        <f>SUM($F26:K26)</f>
        <v>524353.57000000007</v>
      </c>
      <c r="E26" s="2">
        <f t="shared" si="2"/>
        <v>2.8143228543842311E-2</v>
      </c>
      <c r="F26" s="22">
        <f>'Div 2 history (2)'!B27</f>
        <v>34633.869999999995</v>
      </c>
      <c r="G26" s="22">
        <f>'Div 2 history (2)'!C27</f>
        <v>64833.71</v>
      </c>
      <c r="H26" s="22">
        <f>'Div 2 history (2)'!D27</f>
        <v>103630.7</v>
      </c>
      <c r="I26" s="22">
        <f>'Div 2 history (2)'!E27</f>
        <v>109839.90000000001</v>
      </c>
      <c r="J26" s="22">
        <f>'Div 2 history (2)'!F27</f>
        <v>116494.59</v>
      </c>
      <c r="K26" s="22">
        <f>'Div 2 history (2)'!G27</f>
        <v>94920.799999999988</v>
      </c>
      <c r="L26" s="1">
        <f t="shared" si="11"/>
        <v>95824.372009382627</v>
      </c>
      <c r="M26" s="1">
        <f t="shared" si="11"/>
        <v>100067.46719472551</v>
      </c>
      <c r="N26" s="1">
        <f t="shared" si="11"/>
        <v>95525.341481703421</v>
      </c>
      <c r="O26" s="1">
        <f t="shared" si="11"/>
        <v>104609.5915005861</v>
      </c>
      <c r="P26" s="1">
        <f t="shared" si="11"/>
        <v>95525.341481703421</v>
      </c>
      <c r="Q26" s="1">
        <f t="shared" si="11"/>
        <v>95525.341481703421</v>
      </c>
      <c r="R26" s="1">
        <f t="shared" si="11"/>
        <v>104609.5915005861</v>
      </c>
      <c r="S26" s="1">
        <f t="shared" si="11"/>
        <v>95525.341481703421</v>
      </c>
      <c r="T26" s="1">
        <f t="shared" si="11"/>
        <v>100067.46719472551</v>
      </c>
      <c r="U26" s="1">
        <f t="shared" si="11"/>
        <v>100067.46719472551</v>
      </c>
      <c r="V26" s="1">
        <f t="shared" si="11"/>
        <v>95525.341481703421</v>
      </c>
      <c r="W26" s="1">
        <f t="shared" si="11"/>
        <v>104609.5915005861</v>
      </c>
      <c r="X26" s="1">
        <f t="shared" si="12"/>
        <v>100067.46719472551</v>
      </c>
      <c r="Y26" s="1">
        <f t="shared" si="12"/>
        <v>103069.49121056727</v>
      </c>
      <c r="Z26" s="1">
        <f t="shared" si="12"/>
        <v>98391.101726154535</v>
      </c>
      <c r="AA26" s="1">
        <f t="shared" si="12"/>
        <v>107747.87924560369</v>
      </c>
      <c r="AB26" s="1">
        <f t="shared" si="12"/>
        <v>98391.101726154535</v>
      </c>
      <c r="AC26" s="1">
        <f t="shared" si="12"/>
        <v>98391.101726154535</v>
      </c>
      <c r="AD26" s="1">
        <f t="shared" si="12"/>
        <v>107747.87924560369</v>
      </c>
      <c r="AE26" s="1">
        <f t="shared" si="12"/>
        <v>98391.101726154535</v>
      </c>
      <c r="AF26" s="1">
        <f t="shared" si="12"/>
        <v>103069.49121056727</v>
      </c>
    </row>
    <row r="27" spans="1:32">
      <c r="A27" s="5" t="s">
        <v>398</v>
      </c>
      <c r="B27" s="5" t="str">
        <f t="shared" si="5"/>
        <v>8560-01011</v>
      </c>
      <c r="C27" s="5" t="str">
        <f t="shared" si="6"/>
        <v>8560</v>
      </c>
      <c r="D27" s="1">
        <f>SUM($F27:K27)</f>
        <v>10798.85</v>
      </c>
      <c r="E27" s="2">
        <f t="shared" si="2"/>
        <v>5.7959842546827993E-4</v>
      </c>
      <c r="F27" s="22">
        <f>'Div 2 history (2)'!B28</f>
        <v>255.49</v>
      </c>
      <c r="G27" s="22">
        <f>'Div 2 history (2)'!C28</f>
        <v>1896.41</v>
      </c>
      <c r="H27" s="22">
        <f>'Div 2 history (2)'!D28</f>
        <v>6617.38</v>
      </c>
      <c r="I27" s="22">
        <f>'Div 2 history (2)'!E28</f>
        <v>931.16</v>
      </c>
      <c r="J27" s="22">
        <f>'Div 2 history (2)'!F28</f>
        <v>417.66</v>
      </c>
      <c r="K27" s="22">
        <f>'Div 2 history (2)'!G28</f>
        <v>680.75</v>
      </c>
      <c r="L27" s="1">
        <f t="shared" si="11"/>
        <v>1973.4642403093039</v>
      </c>
      <c r="M27" s="1">
        <f t="shared" si="11"/>
        <v>2060.8490719644788</v>
      </c>
      <c r="N27" s="1">
        <f t="shared" si="11"/>
        <v>1967.3058273631912</v>
      </c>
      <c r="O27" s="1">
        <f t="shared" si="11"/>
        <v>2154.3922875858443</v>
      </c>
      <c r="P27" s="1">
        <f t="shared" si="11"/>
        <v>1967.3058273631912</v>
      </c>
      <c r="Q27" s="1">
        <f t="shared" si="11"/>
        <v>1967.3058273631912</v>
      </c>
      <c r="R27" s="1">
        <f t="shared" si="11"/>
        <v>2154.3922875858443</v>
      </c>
      <c r="S27" s="1">
        <f t="shared" si="11"/>
        <v>1967.3058273631912</v>
      </c>
      <c r="T27" s="1">
        <f t="shared" si="11"/>
        <v>2060.8490719644788</v>
      </c>
      <c r="U27" s="1">
        <f t="shared" si="11"/>
        <v>2060.8490719644788</v>
      </c>
      <c r="V27" s="1">
        <f t="shared" si="11"/>
        <v>1967.3058273631912</v>
      </c>
      <c r="W27" s="1">
        <f t="shared" si="11"/>
        <v>2154.3922875858443</v>
      </c>
      <c r="X27" s="1">
        <f t="shared" si="12"/>
        <v>2060.8490719644788</v>
      </c>
      <c r="Y27" s="1">
        <f t="shared" si="12"/>
        <v>2122.6745441234134</v>
      </c>
      <c r="Z27" s="1">
        <f t="shared" si="12"/>
        <v>2026.3250021840868</v>
      </c>
      <c r="AA27" s="1">
        <f t="shared" si="12"/>
        <v>2219.0240562134195</v>
      </c>
      <c r="AB27" s="1">
        <f t="shared" si="12"/>
        <v>2026.3250021840868</v>
      </c>
      <c r="AC27" s="1">
        <f t="shared" si="12"/>
        <v>2026.3250021840868</v>
      </c>
      <c r="AD27" s="1">
        <f t="shared" si="12"/>
        <v>2219.0240562134195</v>
      </c>
      <c r="AE27" s="1">
        <f t="shared" si="12"/>
        <v>2026.3250021840868</v>
      </c>
      <c r="AF27" s="1">
        <f t="shared" si="12"/>
        <v>2122.6745441234134</v>
      </c>
    </row>
    <row r="28" spans="1:32">
      <c r="A28" s="5" t="s">
        <v>97</v>
      </c>
      <c r="B28" s="5" t="str">
        <f t="shared" si="5"/>
        <v>8700-01011</v>
      </c>
      <c r="C28" s="5" t="str">
        <f t="shared" si="6"/>
        <v>8700</v>
      </c>
      <c r="D28" s="1">
        <f>SUM($F28:K28)</f>
        <v>124656.21</v>
      </c>
      <c r="E28" s="2">
        <f t="shared" ref="E28:E32" si="13">D28/$D$33</f>
        <v>6.690577518980563E-3</v>
      </c>
      <c r="F28" s="22">
        <f>'Div 2 history (2)'!B29</f>
        <v>1703.19</v>
      </c>
      <c r="G28" s="22">
        <f>'Div 2 history (2)'!C29</f>
        <v>1214.1199999999999</v>
      </c>
      <c r="H28" s="22">
        <f>'Div 2 history (2)'!D29</f>
        <v>20648.87</v>
      </c>
      <c r="I28" s="22">
        <f>'Div 2 history (2)'!E29</f>
        <v>39193.89</v>
      </c>
      <c r="J28" s="22">
        <f>'Div 2 history (2)'!F29</f>
        <v>33539.47</v>
      </c>
      <c r="K28" s="22">
        <f>'Div 2 history (2)'!G29</f>
        <v>28356.67</v>
      </c>
      <c r="L28" s="1">
        <f t="shared" si="11"/>
        <v>22780.626897075806</v>
      </c>
      <c r="M28" s="1">
        <f t="shared" si="11"/>
        <v>23789.351152493942</v>
      </c>
      <c r="N28" s="1">
        <f t="shared" si="11"/>
        <v>22709.537436857601</v>
      </c>
      <c r="O28" s="1">
        <f t="shared" si="11"/>
        <v>24869.164533601393</v>
      </c>
      <c r="P28" s="1">
        <f t="shared" si="11"/>
        <v>22709.537436857601</v>
      </c>
      <c r="Q28" s="1">
        <f t="shared" si="11"/>
        <v>22709.537436857601</v>
      </c>
      <c r="R28" s="1">
        <f t="shared" si="11"/>
        <v>24869.164533601393</v>
      </c>
      <c r="S28" s="1">
        <f t="shared" si="11"/>
        <v>22709.537436857601</v>
      </c>
      <c r="T28" s="1">
        <f t="shared" si="11"/>
        <v>23789.351152493942</v>
      </c>
      <c r="U28" s="1">
        <f t="shared" si="11"/>
        <v>23789.351152493942</v>
      </c>
      <c r="V28" s="1">
        <f t="shared" si="11"/>
        <v>22709.537436857601</v>
      </c>
      <c r="W28" s="1">
        <f t="shared" si="11"/>
        <v>24869.164533601393</v>
      </c>
      <c r="X28" s="1">
        <f t="shared" si="12"/>
        <v>23789.351152493942</v>
      </c>
      <c r="Y28" s="1">
        <f t="shared" si="12"/>
        <v>24503.03168706876</v>
      </c>
      <c r="Z28" s="1">
        <f t="shared" si="12"/>
        <v>23390.82355996333</v>
      </c>
      <c r="AA28" s="1">
        <f t="shared" si="12"/>
        <v>25615.239469609434</v>
      </c>
      <c r="AB28" s="1">
        <f t="shared" si="12"/>
        <v>23390.82355996333</v>
      </c>
      <c r="AC28" s="1">
        <f t="shared" si="12"/>
        <v>23390.82355996333</v>
      </c>
      <c r="AD28" s="1">
        <f t="shared" si="12"/>
        <v>25615.239469609434</v>
      </c>
      <c r="AE28" s="1">
        <f t="shared" si="12"/>
        <v>23390.82355996333</v>
      </c>
      <c r="AF28" s="1">
        <f t="shared" si="12"/>
        <v>24503.03168706876</v>
      </c>
    </row>
    <row r="29" spans="1:32">
      <c r="A29" s="5" t="s">
        <v>364</v>
      </c>
      <c r="B29" s="5" t="str">
        <f t="shared" si="5"/>
        <v>9200-01012</v>
      </c>
      <c r="C29" s="5" t="str">
        <f t="shared" si="6"/>
        <v>9200</v>
      </c>
      <c r="D29" s="1">
        <f>SUM($F29:K29)</f>
        <v>-571299.53999999992</v>
      </c>
      <c r="E29" s="2">
        <f t="shared" si="13"/>
        <v>-3.0662923723799529E-2</v>
      </c>
      <c r="F29" s="22">
        <f>'Div 2 history (2)'!B30</f>
        <v>-63317.88</v>
      </c>
      <c r="G29" s="22">
        <f>'Div 2 history (2)'!C30</f>
        <v>-77726.01999999999</v>
      </c>
      <c r="H29" s="22">
        <f>'Div 2 history (2)'!D30</f>
        <v>-111801.28</v>
      </c>
      <c r="I29" s="22">
        <f>'Div 2 history (2)'!E30</f>
        <v>-96929.200000000012</v>
      </c>
      <c r="J29" s="22">
        <f>'Div 2 history (2)'!F30</f>
        <v>-115284.95999999999</v>
      </c>
      <c r="K29" s="22">
        <f>'Div 2 history (2)'!G30</f>
        <v>-106240.2</v>
      </c>
      <c r="L29" s="1">
        <f t="shared" si="11"/>
        <v>-104403.63674790878</v>
      </c>
      <c r="M29" s="1">
        <f t="shared" si="11"/>
        <v>-109026.62105897698</v>
      </c>
      <c r="N29" s="1">
        <f t="shared" si="11"/>
        <v>-104077.83367783701</v>
      </c>
      <c r="O29" s="1">
        <f t="shared" si="11"/>
        <v>-113975.40690697067</v>
      </c>
      <c r="P29" s="1">
        <f t="shared" si="11"/>
        <v>-104077.83367783701</v>
      </c>
      <c r="Q29" s="1">
        <f t="shared" si="11"/>
        <v>-104077.83367783701</v>
      </c>
      <c r="R29" s="1">
        <f t="shared" si="11"/>
        <v>-113975.40690697067</v>
      </c>
      <c r="S29" s="1">
        <f t="shared" si="11"/>
        <v>-104077.83367783701</v>
      </c>
      <c r="T29" s="1">
        <f t="shared" si="11"/>
        <v>-109026.62105897698</v>
      </c>
      <c r="U29" s="1">
        <f t="shared" si="11"/>
        <v>-109026.62105897698</v>
      </c>
      <c r="V29" s="1">
        <f t="shared" si="11"/>
        <v>-104077.83367783701</v>
      </c>
      <c r="W29" s="1">
        <f t="shared" si="11"/>
        <v>-113975.40690697067</v>
      </c>
      <c r="X29" s="1">
        <f t="shared" si="12"/>
        <v>-109026.62105897698</v>
      </c>
      <c r="Y29" s="1">
        <f t="shared" si="12"/>
        <v>-112297.41969074629</v>
      </c>
      <c r="Z29" s="1">
        <f t="shared" si="12"/>
        <v>-107200.16868817213</v>
      </c>
      <c r="AA29" s="1">
        <f t="shared" si="12"/>
        <v>-117394.66911417979</v>
      </c>
      <c r="AB29" s="1">
        <f t="shared" si="12"/>
        <v>-107200.16868817213</v>
      </c>
      <c r="AC29" s="1">
        <f t="shared" si="12"/>
        <v>-107200.16868817213</v>
      </c>
      <c r="AD29" s="1">
        <f t="shared" si="12"/>
        <v>-117394.66911417979</v>
      </c>
      <c r="AE29" s="1">
        <f t="shared" si="12"/>
        <v>-107200.16868817213</v>
      </c>
      <c r="AF29" s="1">
        <f t="shared" si="12"/>
        <v>-112297.41969074629</v>
      </c>
    </row>
    <row r="30" spans="1:32">
      <c r="A30" s="5" t="s">
        <v>102</v>
      </c>
      <c r="B30" s="5" t="str">
        <f t="shared" si="5"/>
        <v>8560-01014</v>
      </c>
      <c r="C30" s="5" t="str">
        <f t="shared" si="6"/>
        <v>8560</v>
      </c>
      <c r="D30" s="1">
        <f>SUM($F30:K30)</f>
        <v>-2464.81</v>
      </c>
      <c r="E30" s="2">
        <f t="shared" si="13"/>
        <v>-1.322918639557426E-4</v>
      </c>
      <c r="F30" s="22" t="str">
        <f>'Div 2 history (2)'!B31</f>
        <v>0</v>
      </c>
      <c r="G30" s="22" t="str">
        <f>'Div 2 history (2)'!C31</f>
        <v>0</v>
      </c>
      <c r="H30" s="22">
        <f>'Div 2 history (2)'!D31</f>
        <v>-1379.46</v>
      </c>
      <c r="I30" s="22">
        <f>'Div 2 history (2)'!E31</f>
        <v>-625.52</v>
      </c>
      <c r="J30" s="22">
        <f>'Div 2 history (2)'!F31</f>
        <v>-344.87</v>
      </c>
      <c r="K30" s="22">
        <f>'Div 2 history (2)'!G31</f>
        <v>-114.96</v>
      </c>
      <c r="L30" s="1">
        <f t="shared" si="11"/>
        <v>-450.43818500643823</v>
      </c>
      <c r="M30" s="1">
        <f t="shared" si="11"/>
        <v>-470.38355019921261</v>
      </c>
      <c r="N30" s="1">
        <f t="shared" si="11"/>
        <v>-449.03254294143051</v>
      </c>
      <c r="O30" s="1">
        <f t="shared" si="11"/>
        <v>-491.73455084240123</v>
      </c>
      <c r="P30" s="1">
        <f t="shared" si="11"/>
        <v>-449.03254294143051</v>
      </c>
      <c r="Q30" s="1">
        <f t="shared" si="11"/>
        <v>-449.03254294143051</v>
      </c>
      <c r="R30" s="1">
        <f t="shared" si="11"/>
        <v>-491.73455084240123</v>
      </c>
      <c r="S30" s="1">
        <f t="shared" si="11"/>
        <v>-449.03254294143051</v>
      </c>
      <c r="T30" s="1">
        <f t="shared" si="11"/>
        <v>-470.38355019921261</v>
      </c>
      <c r="U30" s="1">
        <f t="shared" si="11"/>
        <v>-470.38355019921261</v>
      </c>
      <c r="V30" s="1">
        <f t="shared" si="11"/>
        <v>-449.03254294143051</v>
      </c>
      <c r="W30" s="1">
        <f t="shared" si="11"/>
        <v>-491.73455084240123</v>
      </c>
      <c r="X30" s="1">
        <f t="shared" si="12"/>
        <v>-470.38355019921261</v>
      </c>
      <c r="Y30" s="1">
        <f t="shared" si="12"/>
        <v>-484.49505670518897</v>
      </c>
      <c r="Z30" s="1">
        <f t="shared" si="12"/>
        <v>-462.50351922967343</v>
      </c>
      <c r="AA30" s="1">
        <f t="shared" si="12"/>
        <v>-506.48658736767322</v>
      </c>
      <c r="AB30" s="1">
        <f t="shared" si="12"/>
        <v>-462.50351922967343</v>
      </c>
      <c r="AC30" s="1">
        <f t="shared" si="12"/>
        <v>-462.50351922967343</v>
      </c>
      <c r="AD30" s="1">
        <f t="shared" si="12"/>
        <v>-506.48658736767322</v>
      </c>
      <c r="AE30" s="1">
        <f t="shared" si="12"/>
        <v>-462.50351922967343</v>
      </c>
      <c r="AF30" s="1">
        <f t="shared" si="12"/>
        <v>-484.49505670518897</v>
      </c>
    </row>
    <row r="31" spans="1:32">
      <c r="A31" s="5" t="s">
        <v>365</v>
      </c>
      <c r="B31" s="5" t="str">
        <f t="shared" si="5"/>
        <v>9200-01014</v>
      </c>
      <c r="C31" s="5" t="str">
        <f t="shared" si="6"/>
        <v>9200</v>
      </c>
      <c r="D31" s="1">
        <f>SUM($F31:K31)</f>
        <v>-530.14</v>
      </c>
      <c r="E31" s="2">
        <f t="shared" si="13"/>
        <v>-2.8453799180260296E-5</v>
      </c>
      <c r="F31" s="22">
        <f>'Div 2 history (2)'!B32</f>
        <v>-117.81</v>
      </c>
      <c r="G31" s="22">
        <f>'Div 2 history (2)'!C32</f>
        <v>-58.91</v>
      </c>
      <c r="H31" s="22">
        <f>'Div 2 history (2)'!D32</f>
        <v>-353.42</v>
      </c>
      <c r="I31" s="22">
        <f>'Div 2 history (2)'!E32</f>
        <v>0</v>
      </c>
      <c r="J31" s="22">
        <f>'Div 2 history (2)'!F32</f>
        <v>0</v>
      </c>
      <c r="K31" s="22">
        <f>'Div 2 history (2)'!G32</f>
        <v>0</v>
      </c>
      <c r="L31" s="1">
        <f t="shared" si="11"/>
        <v>-96.881828375945062</v>
      </c>
      <c r="M31" s="1">
        <f t="shared" si="11"/>
        <v>-101.17174764083664</v>
      </c>
      <c r="N31" s="1">
        <f t="shared" si="11"/>
        <v>-96.579497938977028</v>
      </c>
      <c r="O31" s="1">
        <f t="shared" si="11"/>
        <v>-105.76399592000624</v>
      </c>
      <c r="P31" s="1">
        <f t="shared" si="11"/>
        <v>-96.579497938977028</v>
      </c>
      <c r="Q31" s="1">
        <f t="shared" si="11"/>
        <v>-96.579497938977028</v>
      </c>
      <c r="R31" s="1">
        <f t="shared" si="11"/>
        <v>-105.76399592000624</v>
      </c>
      <c r="S31" s="1">
        <f t="shared" si="11"/>
        <v>-96.579497938977028</v>
      </c>
      <c r="T31" s="1">
        <f t="shared" si="11"/>
        <v>-101.17174764083664</v>
      </c>
      <c r="U31" s="1">
        <f t="shared" si="11"/>
        <v>-101.17174764083664</v>
      </c>
      <c r="V31" s="1">
        <f t="shared" si="11"/>
        <v>-96.579497938977028</v>
      </c>
      <c r="W31" s="1">
        <f t="shared" si="11"/>
        <v>-105.76399592000624</v>
      </c>
      <c r="X31" s="1">
        <f t="shared" si="12"/>
        <v>-101.17174764083664</v>
      </c>
      <c r="Y31" s="1">
        <f t="shared" si="12"/>
        <v>-104.20690007006175</v>
      </c>
      <c r="Z31" s="1">
        <f t="shared" si="12"/>
        <v>-99.476882877146338</v>
      </c>
      <c r="AA31" s="1">
        <f t="shared" si="12"/>
        <v>-108.93691579760643</v>
      </c>
      <c r="AB31" s="1">
        <f t="shared" si="12"/>
        <v>-99.476882877146338</v>
      </c>
      <c r="AC31" s="1">
        <f t="shared" si="12"/>
        <v>-99.476882877146338</v>
      </c>
      <c r="AD31" s="1">
        <f t="shared" si="12"/>
        <v>-108.93691579760643</v>
      </c>
      <c r="AE31" s="1">
        <f t="shared" si="12"/>
        <v>-99.476882877146338</v>
      </c>
      <c r="AF31" s="1">
        <f t="shared" si="12"/>
        <v>-104.20690007006175</v>
      </c>
    </row>
    <row r="32" spans="1:32">
      <c r="A32" s="5" t="s">
        <v>817</v>
      </c>
      <c r="B32" s="5" t="str">
        <f t="shared" si="5"/>
        <v>8740-01014</v>
      </c>
      <c r="C32" s="5" t="str">
        <f t="shared" si="6"/>
        <v>8740</v>
      </c>
      <c r="D32" s="1">
        <f>SUM($F32:K32)</f>
        <v>-222.6</v>
      </c>
      <c r="E32" s="2">
        <f t="shared" si="13"/>
        <v>-1.1947439728233942E-5</v>
      </c>
      <c r="F32" s="22" t="str">
        <f>'Div 2 history (2)'!B33</f>
        <v>0</v>
      </c>
      <c r="G32" s="22" t="str">
        <f>'Div 2 history (2)'!C33</f>
        <v>0</v>
      </c>
      <c r="H32" s="22" t="str">
        <f>'Div 2 history (2)'!D33</f>
        <v>0</v>
      </c>
      <c r="I32" s="22" t="str">
        <f>'Div 2 history (2)'!E33</f>
        <v>0</v>
      </c>
      <c r="J32" s="22">
        <f>'Div 2 history (2)'!F33</f>
        <v>-222.6</v>
      </c>
      <c r="K32" s="22">
        <f>'Div 2 history (2)'!G33</f>
        <v>0</v>
      </c>
      <c r="L32" s="1">
        <f t="shared" si="11"/>
        <v>-40.679622357274255</v>
      </c>
      <c r="M32" s="1">
        <f t="shared" si="11"/>
        <v>-42.480912636002259</v>
      </c>
      <c r="N32" s="1">
        <f t="shared" si="11"/>
        <v>-40.552677106455441</v>
      </c>
      <c r="O32" s="1">
        <f t="shared" si="11"/>
        <v>-44.409147568177069</v>
      </c>
      <c r="P32" s="1">
        <f t="shared" si="11"/>
        <v>-40.552677106455441</v>
      </c>
      <c r="Q32" s="1">
        <f t="shared" si="11"/>
        <v>-40.552677106455441</v>
      </c>
      <c r="R32" s="1">
        <f t="shared" si="11"/>
        <v>-44.409147568177069</v>
      </c>
      <c r="S32" s="1">
        <f t="shared" si="11"/>
        <v>-40.552677106455441</v>
      </c>
      <c r="T32" s="1">
        <f t="shared" si="11"/>
        <v>-42.480912636002259</v>
      </c>
      <c r="U32" s="1">
        <f t="shared" si="11"/>
        <v>-42.480912636002259</v>
      </c>
      <c r="V32" s="1">
        <f t="shared" si="11"/>
        <v>-40.552677106455441</v>
      </c>
      <c r="W32" s="1">
        <f t="shared" si="11"/>
        <v>-44.409147568177069</v>
      </c>
      <c r="X32" s="1">
        <f t="shared" si="12"/>
        <v>-42.480912636002259</v>
      </c>
      <c r="Y32" s="1">
        <f t="shared" si="12"/>
        <v>-43.755340015082325</v>
      </c>
      <c r="Z32" s="1">
        <f t="shared" si="12"/>
        <v>-41.769257419649101</v>
      </c>
      <c r="AA32" s="1">
        <f t="shared" si="12"/>
        <v>-45.741421995222375</v>
      </c>
      <c r="AB32" s="1">
        <f t="shared" si="12"/>
        <v>-41.769257419649101</v>
      </c>
      <c r="AC32" s="1">
        <f t="shared" si="12"/>
        <v>-41.769257419649101</v>
      </c>
      <c r="AD32" s="1">
        <f t="shared" si="12"/>
        <v>-45.741421995222375</v>
      </c>
      <c r="AE32" s="1">
        <f t="shared" si="12"/>
        <v>-41.769257419649101</v>
      </c>
      <c r="AF32" s="1">
        <f t="shared" si="12"/>
        <v>-43.755340015082325</v>
      </c>
    </row>
    <row r="33" spans="1:38">
      <c r="A33" s="9" t="s">
        <v>22</v>
      </c>
      <c r="B33" s="5"/>
      <c r="C33" s="5"/>
      <c r="D33" s="31">
        <f>SUM(D9:D32)</f>
        <v>18631606.859999996</v>
      </c>
      <c r="E33" s="32">
        <f>SUM(E9:E32)</f>
        <v>1</v>
      </c>
      <c r="F33" s="34">
        <f>SUM(F9:F32)</f>
        <v>3163440.7300000004</v>
      </c>
      <c r="G33" s="34">
        <f t="shared" ref="G33:K33" si="14">SUM(G9:G32)</f>
        <v>3122816.9999999995</v>
      </c>
      <c r="H33" s="34">
        <f t="shared" si="14"/>
        <v>2988027.2899999996</v>
      </c>
      <c r="I33" s="34">
        <f t="shared" si="14"/>
        <v>3097779.1</v>
      </c>
      <c r="J33" s="34">
        <f t="shared" si="14"/>
        <v>3290150.2200000007</v>
      </c>
      <c r="K33" s="34">
        <f t="shared" si="14"/>
        <v>2969392.5199999991</v>
      </c>
      <c r="L33" s="34">
        <f>'Div 2 history (2)'!H34</f>
        <v>3404881.9900000007</v>
      </c>
      <c r="M33" s="34">
        <f>'Div 2 budget'!B15</f>
        <v>3555649.8800000008</v>
      </c>
      <c r="N33" s="34">
        <f>'Div 2 budget'!C15</f>
        <v>3394256.6799999997</v>
      </c>
      <c r="O33" s="34">
        <f>'Div 2 budget'!D15</f>
        <v>3717043.03</v>
      </c>
      <c r="P33" s="34">
        <f>'Div 2 budget'!E15</f>
        <v>3394256.6799999997</v>
      </c>
      <c r="Q33" s="34">
        <f>'Div 2 budget'!F15</f>
        <v>3394256.6799999997</v>
      </c>
      <c r="R33" s="34">
        <f>'Div 2 budget'!G15</f>
        <v>3717043.03</v>
      </c>
      <c r="S33" s="34">
        <f>'Div 2 budget'!H15</f>
        <v>3394256.6799999997</v>
      </c>
      <c r="T33" s="34">
        <f>'Div 2 budget'!I15</f>
        <v>3555649.8800000008</v>
      </c>
      <c r="U33" s="34">
        <f>'Div 2 budget'!J15</f>
        <v>3555649.8800000008</v>
      </c>
      <c r="V33" s="34">
        <f>'Div 2 budget'!K15</f>
        <v>3394256.6799999997</v>
      </c>
      <c r="W33" s="34">
        <f>'Div 2 budget'!L15</f>
        <v>3717043.03</v>
      </c>
      <c r="X33" s="34">
        <f>'Div 2 budget'!M15</f>
        <v>3555649.8800000008</v>
      </c>
      <c r="Y33" s="38">
        <f t="shared" ref="Y33:AF33" si="15">(1+Y$1)*M33</f>
        <v>3662319.3764000009</v>
      </c>
      <c r="Z33" s="38">
        <f t="shared" si="15"/>
        <v>3496084.3803999997</v>
      </c>
      <c r="AA33" s="38">
        <f t="shared" si="15"/>
        <v>3828554.3208999997</v>
      </c>
      <c r="AB33" s="38">
        <f t="shared" si="15"/>
        <v>3496084.3803999997</v>
      </c>
      <c r="AC33" s="38">
        <f t="shared" si="15"/>
        <v>3496084.3803999997</v>
      </c>
      <c r="AD33" s="38">
        <f t="shared" si="15"/>
        <v>3828554.3208999997</v>
      </c>
      <c r="AE33" s="38">
        <f t="shared" si="15"/>
        <v>3496084.3803999997</v>
      </c>
      <c r="AF33" s="38">
        <f t="shared" si="15"/>
        <v>3662319.3764000009</v>
      </c>
      <c r="AH33" s="15">
        <f>SUM(F33:Q33)</f>
        <v>39491951.800000004</v>
      </c>
      <c r="AI33" s="15">
        <f>SUM(U33:AF33)</f>
        <v>43188684.386199996</v>
      </c>
      <c r="AK33" s="15">
        <f>AH33*$AK$6</f>
        <v>2114745.0057711084</v>
      </c>
      <c r="AL33" s="15">
        <f>AI33*$AL$6</f>
        <v>2270683.0753965499</v>
      </c>
    </row>
    <row r="34" spans="1:38">
      <c r="A34" s="5"/>
      <c r="B34" s="5" t="str">
        <f t="shared" si="5"/>
        <v/>
      </c>
      <c r="C34" s="5" t="s">
        <v>465</v>
      </c>
      <c r="F34" s="1">
        <f>F33-'Div 2 history (2)'!B34</f>
        <v>0</v>
      </c>
      <c r="G34" s="1">
        <f>G33-'Div 2 history (2)'!C34</f>
        <v>0</v>
      </c>
      <c r="H34" s="1">
        <f>H33-'Div 2 history (2)'!D34</f>
        <v>0</v>
      </c>
      <c r="I34" s="1">
        <f>I33-'Div 2 history (2)'!E34</f>
        <v>0</v>
      </c>
      <c r="J34" s="1">
        <f>J33-'Div 2 history (2)'!F34</f>
        <v>0</v>
      </c>
      <c r="K34" s="1">
        <f>K33-'Div 2 history (2)'!G34</f>
        <v>0</v>
      </c>
      <c r="L34" s="1">
        <f>L33-'Div 2 history (2)'!H34</f>
        <v>0</v>
      </c>
      <c r="M34" s="1">
        <f>M33-SUM(M9:M32)</f>
        <v>0</v>
      </c>
      <c r="N34" s="1">
        <f t="shared" ref="N34:AF34" si="16">N33-SUM(N9:N32)</f>
        <v>0</v>
      </c>
      <c r="O34" s="1">
        <f t="shared" si="16"/>
        <v>0</v>
      </c>
      <c r="P34" s="1">
        <f t="shared" si="16"/>
        <v>0</v>
      </c>
      <c r="Q34" s="1">
        <f t="shared" si="16"/>
        <v>0</v>
      </c>
      <c r="R34" s="1">
        <f t="shared" si="16"/>
        <v>0</v>
      </c>
      <c r="S34" s="1">
        <f t="shared" si="16"/>
        <v>0</v>
      </c>
      <c r="T34" s="1">
        <f t="shared" si="16"/>
        <v>0</v>
      </c>
      <c r="U34" s="1">
        <f t="shared" si="16"/>
        <v>0</v>
      </c>
      <c r="V34" s="1">
        <f t="shared" si="16"/>
        <v>0</v>
      </c>
      <c r="W34" s="1">
        <f t="shared" si="16"/>
        <v>0</v>
      </c>
      <c r="X34" s="1">
        <f t="shared" si="16"/>
        <v>0</v>
      </c>
      <c r="Y34" s="1">
        <f t="shared" si="16"/>
        <v>0</v>
      </c>
      <c r="Z34" s="1">
        <f t="shared" si="16"/>
        <v>0</v>
      </c>
      <c r="AA34" s="1">
        <f t="shared" si="16"/>
        <v>0</v>
      </c>
      <c r="AB34" s="1">
        <f t="shared" si="16"/>
        <v>0</v>
      </c>
      <c r="AC34" s="1">
        <f t="shared" si="16"/>
        <v>0</v>
      </c>
      <c r="AD34" s="1">
        <f t="shared" si="16"/>
        <v>0</v>
      </c>
      <c r="AE34" s="1">
        <f t="shared" si="16"/>
        <v>0</v>
      </c>
      <c r="AF34" s="1">
        <f t="shared" si="16"/>
        <v>0</v>
      </c>
    </row>
    <row r="35" spans="1:38">
      <c r="A35" s="5" t="s">
        <v>120</v>
      </c>
      <c r="B35" s="5" t="str">
        <f t="shared" ref="B35:B52" si="17">RIGHT(A35,10)</f>
        <v>9260-01202</v>
      </c>
      <c r="C35" s="5" t="str">
        <f t="shared" ref="C35:C52" si="18">LEFT(B35,4)</f>
        <v>9260</v>
      </c>
      <c r="D35" s="1">
        <f>SUM($F35:K35)</f>
        <v>1493980.6799999997</v>
      </c>
      <c r="E35" s="2">
        <f t="shared" ref="E35:E52" si="19">D35/$D$53</f>
        <v>0.20813916262952156</v>
      </c>
      <c r="F35" s="49">
        <f>'Div 2 history (2)'!B36</f>
        <v>253862.26999999996</v>
      </c>
      <c r="G35" s="49">
        <f>'Div 2 history (2)'!C36</f>
        <v>249825.33999999997</v>
      </c>
      <c r="H35" s="49">
        <f>'Div 2 history (2)'!D36</f>
        <v>239042.13999999998</v>
      </c>
      <c r="I35" s="49">
        <f>'Div 2 history (2)'!E36</f>
        <v>250487.53999999992</v>
      </c>
      <c r="J35" s="49">
        <f>'Div 2 history (2)'!F36</f>
        <v>263212.03999999992</v>
      </c>
      <c r="K35" s="49">
        <f>'Div 2 history (2)'!G36</f>
        <v>237551.35</v>
      </c>
      <c r="L35" s="1">
        <f t="shared" ref="L35:W43" si="20">$E35*L$53</f>
        <v>261199.17187191642</v>
      </c>
      <c r="M35" s="1">
        <f t="shared" si="20"/>
        <v>263313.04153314832</v>
      </c>
      <c r="N35" s="1">
        <f t="shared" si="20"/>
        <v>251672.77560742732</v>
      </c>
      <c r="O35" s="1">
        <f t="shared" si="20"/>
        <v>274953.28456356149</v>
      </c>
      <c r="P35" s="1">
        <f t="shared" si="20"/>
        <v>251672.77560742732</v>
      </c>
      <c r="Q35" s="1">
        <f t="shared" si="20"/>
        <v>251672.77560742732</v>
      </c>
      <c r="R35" s="1">
        <f t="shared" si="20"/>
        <v>274953.28456356149</v>
      </c>
      <c r="S35" s="1">
        <f t="shared" si="20"/>
        <v>251672.77560742732</v>
      </c>
      <c r="T35" s="1">
        <f t="shared" si="20"/>
        <v>263313.04153314832</v>
      </c>
      <c r="U35" s="1">
        <f t="shared" si="20"/>
        <v>263313.04153314832</v>
      </c>
      <c r="V35" s="1">
        <f t="shared" si="20"/>
        <v>251672.77560742732</v>
      </c>
      <c r="W35" s="1">
        <f t="shared" si="20"/>
        <v>274953.28456356149</v>
      </c>
      <c r="X35" s="1">
        <f t="shared" ref="X35:AF43" si="21">$E35*X$53</f>
        <v>263312.20897649782</v>
      </c>
      <c r="Y35" s="1">
        <f t="shared" si="21"/>
        <v>282508.267178346</v>
      </c>
      <c r="Z35" s="1">
        <f t="shared" si="21"/>
        <v>269685.03800642071</v>
      </c>
      <c r="AA35" s="1">
        <f t="shared" si="21"/>
        <v>295331.49237760389</v>
      </c>
      <c r="AB35" s="1">
        <f t="shared" si="21"/>
        <v>269685.03800642071</v>
      </c>
      <c r="AC35" s="1">
        <f t="shared" si="21"/>
        <v>269685.03800642071</v>
      </c>
      <c r="AD35" s="1">
        <f t="shared" si="21"/>
        <v>295331.49237760389</v>
      </c>
      <c r="AE35" s="1">
        <f t="shared" si="21"/>
        <v>269685.03800642071</v>
      </c>
      <c r="AF35" s="1">
        <f t="shared" si="21"/>
        <v>282508.267178346</v>
      </c>
    </row>
    <row r="36" spans="1:38">
      <c r="A36" s="5" t="s">
        <v>475</v>
      </c>
      <c r="B36" s="5" t="str">
        <f t="shared" si="17"/>
        <v>9260-01203</v>
      </c>
      <c r="C36" s="5" t="str">
        <f t="shared" si="18"/>
        <v>9260</v>
      </c>
      <c r="D36" s="1">
        <f>SUM($F36:K36)</f>
        <v>1195184.6599999999</v>
      </c>
      <c r="E36" s="2">
        <f t="shared" si="19"/>
        <v>0.16651134626456446</v>
      </c>
      <c r="F36" s="49">
        <f>'Div 2 history (2)'!B37</f>
        <v>203089.83999999997</v>
      </c>
      <c r="G36" s="49">
        <f>'Div 2 history (2)'!C37</f>
        <v>199860.29999999993</v>
      </c>
      <c r="H36" s="49">
        <f>'Div 2 history (2)'!D37</f>
        <v>191233.74999999994</v>
      </c>
      <c r="I36" s="49">
        <f>'Div 2 history (2)'!E37</f>
        <v>200390.03</v>
      </c>
      <c r="J36" s="49">
        <f>'Div 2 history (2)'!F37</f>
        <v>210569.60000000001</v>
      </c>
      <c r="K36" s="49">
        <f>'Div 2 history (2)'!G37</f>
        <v>190041.13999999993</v>
      </c>
      <c r="L36" s="1">
        <f t="shared" si="20"/>
        <v>208959.35777832015</v>
      </c>
      <c r="M36" s="1">
        <f t="shared" si="20"/>
        <v>210650.45367143693</v>
      </c>
      <c r="N36" s="1">
        <f t="shared" si="20"/>
        <v>201338.24002705267</v>
      </c>
      <c r="O36" s="1">
        <f t="shared" si="20"/>
        <v>219962.64899957311</v>
      </c>
      <c r="P36" s="1">
        <f t="shared" si="20"/>
        <v>201338.24002705267</v>
      </c>
      <c r="Q36" s="1">
        <f t="shared" si="20"/>
        <v>201338.24002705267</v>
      </c>
      <c r="R36" s="1">
        <f t="shared" si="20"/>
        <v>219962.64899957311</v>
      </c>
      <c r="S36" s="1">
        <f t="shared" si="20"/>
        <v>201338.24002705267</v>
      </c>
      <c r="T36" s="1">
        <f t="shared" si="20"/>
        <v>210650.45367143693</v>
      </c>
      <c r="U36" s="1">
        <f t="shared" si="20"/>
        <v>210650.45367143693</v>
      </c>
      <c r="V36" s="1">
        <f t="shared" si="20"/>
        <v>201338.24002705267</v>
      </c>
      <c r="W36" s="1">
        <f t="shared" si="20"/>
        <v>219962.64899957311</v>
      </c>
      <c r="X36" s="1">
        <f t="shared" si="21"/>
        <v>210649.78762605187</v>
      </c>
      <c r="Y36" s="1">
        <f t="shared" si="21"/>
        <v>226006.63567800666</v>
      </c>
      <c r="Z36" s="1">
        <f t="shared" si="21"/>
        <v>215748.0513448079</v>
      </c>
      <c r="AA36" s="1">
        <f t="shared" si="21"/>
        <v>236265.2168330712</v>
      </c>
      <c r="AB36" s="1">
        <f t="shared" si="21"/>
        <v>215748.0513448079</v>
      </c>
      <c r="AC36" s="1">
        <f t="shared" si="21"/>
        <v>215748.0513448079</v>
      </c>
      <c r="AD36" s="1">
        <f t="shared" si="21"/>
        <v>236265.2168330712</v>
      </c>
      <c r="AE36" s="1">
        <f t="shared" si="21"/>
        <v>215748.0513448079</v>
      </c>
      <c r="AF36" s="1">
        <f t="shared" si="21"/>
        <v>226006.63567800666</v>
      </c>
    </row>
    <row r="37" spans="1:38">
      <c r="A37" s="126" t="s">
        <v>331</v>
      </c>
      <c r="B37" s="5" t="str">
        <f t="shared" si="17"/>
        <v>9260-01206</v>
      </c>
      <c r="C37" s="5" t="str">
        <f t="shared" si="18"/>
        <v>9260</v>
      </c>
      <c r="D37" s="1">
        <f>SUM($F37:K37)</f>
        <v>89034.93</v>
      </c>
      <c r="E37" s="2">
        <f t="shared" si="19"/>
        <v>1.2404213804811767E-2</v>
      </c>
      <c r="F37" s="49">
        <f>'Div 2 history (2)'!B38</f>
        <v>-5463.6</v>
      </c>
      <c r="G37" s="49">
        <f>'Div 2 history (2)'!C38</f>
        <v>11621.09</v>
      </c>
      <c r="H37" s="49">
        <f>'Div 2 history (2)'!D38</f>
        <v>44892.17</v>
      </c>
      <c r="I37" s="49">
        <f>'Div 2 history (2)'!E38</f>
        <v>12233.07</v>
      </c>
      <c r="J37" s="49">
        <f>'Div 2 history (2)'!F38</f>
        <v>-14008.56</v>
      </c>
      <c r="K37" s="49">
        <f>'Div 2 history (2)'!G38</f>
        <v>39760.76</v>
      </c>
      <c r="L37" s="1">
        <f t="shared" si="20"/>
        <v>15566.36594770024</v>
      </c>
      <c r="M37" s="1">
        <f t="shared" si="20"/>
        <v>15692.343639270461</v>
      </c>
      <c r="N37" s="1">
        <f t="shared" si="20"/>
        <v>14998.633020550842</v>
      </c>
      <c r="O37" s="1">
        <f t="shared" si="20"/>
        <v>16386.052893526561</v>
      </c>
      <c r="P37" s="1">
        <f t="shared" si="20"/>
        <v>14998.633020550842</v>
      </c>
      <c r="Q37" s="1">
        <f t="shared" si="20"/>
        <v>14998.633020550842</v>
      </c>
      <c r="R37" s="1">
        <f t="shared" si="20"/>
        <v>16386.052893526561</v>
      </c>
      <c r="S37" s="1">
        <f t="shared" si="20"/>
        <v>14998.633020550842</v>
      </c>
      <c r="T37" s="1">
        <f t="shared" si="20"/>
        <v>15692.343639270461</v>
      </c>
      <c r="U37" s="1">
        <f t="shared" si="20"/>
        <v>15692.343639270461</v>
      </c>
      <c r="V37" s="1">
        <f t="shared" si="20"/>
        <v>14998.633020550842</v>
      </c>
      <c r="W37" s="1">
        <f t="shared" si="20"/>
        <v>16386.052893526561</v>
      </c>
      <c r="X37" s="1">
        <f t="shared" si="21"/>
        <v>15692.294022415243</v>
      </c>
      <c r="Y37" s="1">
        <f t="shared" si="21"/>
        <v>16836.297904900173</v>
      </c>
      <c r="Z37" s="1">
        <f t="shared" si="21"/>
        <v>16072.087679841354</v>
      </c>
      <c r="AA37" s="1">
        <f t="shared" si="21"/>
        <v>17600.507893204816</v>
      </c>
      <c r="AB37" s="1">
        <f t="shared" si="21"/>
        <v>16072.087679841354</v>
      </c>
      <c r="AC37" s="1">
        <f t="shared" si="21"/>
        <v>16072.087679841354</v>
      </c>
      <c r="AD37" s="1">
        <f t="shared" si="21"/>
        <v>17600.507893204816</v>
      </c>
      <c r="AE37" s="1">
        <f t="shared" si="21"/>
        <v>16072.087679841354</v>
      </c>
      <c r="AF37" s="1">
        <f t="shared" si="21"/>
        <v>16836.297904900173</v>
      </c>
    </row>
    <row r="38" spans="1:38">
      <c r="A38" s="126" t="s">
        <v>477</v>
      </c>
      <c r="B38" s="5" t="str">
        <f t="shared" si="17"/>
        <v>9260-01207</v>
      </c>
      <c r="C38" s="5" t="str">
        <f t="shared" si="18"/>
        <v>9260</v>
      </c>
      <c r="D38" s="1">
        <f>SUM($F38:K38)</f>
        <v>-246075.51</v>
      </c>
      <c r="E38" s="2">
        <f t="shared" si="19"/>
        <v>-3.4282873453914058E-2</v>
      </c>
      <c r="F38" s="49">
        <f>'Div 2 history (2)'!B39</f>
        <v>-54128.41</v>
      </c>
      <c r="G38" s="49">
        <f>'Div 2 history (2)'!C39</f>
        <v>-43849.64</v>
      </c>
      <c r="H38" s="49">
        <f>'Div 2 history (2)'!D39</f>
        <v>-27817.64</v>
      </c>
      <c r="I38" s="49">
        <f>'Div 2 history (2)'!E39</f>
        <v>-39915.03</v>
      </c>
      <c r="J38" s="49">
        <f>'Div 2 history (2)'!F39</f>
        <v>-61361.46</v>
      </c>
      <c r="K38" s="49">
        <f>'Div 2 history (2)'!G39</f>
        <v>-19003.330000000002</v>
      </c>
      <c r="L38" s="1">
        <f t="shared" si="20"/>
        <v>-43022.456910192108</v>
      </c>
      <c r="M38" s="1">
        <f t="shared" si="20"/>
        <v>-43370.635144304993</v>
      </c>
      <c r="N38" s="1">
        <f t="shared" si="20"/>
        <v>-41453.351733245472</v>
      </c>
      <c r="O38" s="1">
        <f t="shared" si="20"/>
        <v>-45287.914784248445</v>
      </c>
      <c r="P38" s="1">
        <f t="shared" si="20"/>
        <v>-41453.351733245472</v>
      </c>
      <c r="Q38" s="1">
        <f t="shared" si="20"/>
        <v>-41453.351733245472</v>
      </c>
      <c r="R38" s="1">
        <f t="shared" si="20"/>
        <v>-45287.914784248445</v>
      </c>
      <c r="S38" s="1">
        <f t="shared" si="20"/>
        <v>-41453.351733245472</v>
      </c>
      <c r="T38" s="1">
        <f t="shared" si="20"/>
        <v>-43370.635144304993</v>
      </c>
      <c r="U38" s="1">
        <f t="shared" si="20"/>
        <v>-43370.635144304993</v>
      </c>
      <c r="V38" s="1">
        <f t="shared" si="20"/>
        <v>-41453.351733245472</v>
      </c>
      <c r="W38" s="1">
        <f t="shared" si="20"/>
        <v>-45287.914784248445</v>
      </c>
      <c r="X38" s="1">
        <f t="shared" si="21"/>
        <v>-43370.498012811178</v>
      </c>
      <c r="Y38" s="1">
        <f t="shared" si="21"/>
        <v>-46532.30584288932</v>
      </c>
      <c r="Z38" s="1">
        <f t="shared" si="21"/>
        <v>-44420.175009759412</v>
      </c>
      <c r="AA38" s="1">
        <f t="shared" si="21"/>
        <v>-48644.436021676003</v>
      </c>
      <c r="AB38" s="1">
        <f t="shared" si="21"/>
        <v>-44420.175009759412</v>
      </c>
      <c r="AC38" s="1">
        <f t="shared" si="21"/>
        <v>-44420.175009759412</v>
      </c>
      <c r="AD38" s="1">
        <f t="shared" si="21"/>
        <v>-48644.436021676003</v>
      </c>
      <c r="AE38" s="1">
        <f t="shared" si="21"/>
        <v>-44420.175009759412</v>
      </c>
      <c r="AF38" s="1">
        <f t="shared" si="21"/>
        <v>-46532.30584288932</v>
      </c>
    </row>
    <row r="39" spans="1:38">
      <c r="A39" s="126" t="s">
        <v>478</v>
      </c>
      <c r="B39" s="5" t="str">
        <f t="shared" si="17"/>
        <v>9250-01208</v>
      </c>
      <c r="C39" s="5" t="str">
        <f t="shared" si="18"/>
        <v>9250</v>
      </c>
      <c r="D39" s="1">
        <f>SUM($F39:K39)</f>
        <v>136015.19</v>
      </c>
      <c r="E39" s="2">
        <f t="shared" si="19"/>
        <v>1.8949433637585781E-2</v>
      </c>
      <c r="F39" s="49">
        <f>'Div 2 history (2)'!B40</f>
        <v>-880.05</v>
      </c>
      <c r="G39" s="49">
        <f>'Div 2 history (2)'!C40</f>
        <v>50340.03</v>
      </c>
      <c r="H39" s="49">
        <f>'Div 2 history (2)'!D40</f>
        <v>717.6</v>
      </c>
      <c r="I39" s="49">
        <f>'Div 2 history (2)'!E40</f>
        <v>536.25</v>
      </c>
      <c r="J39" s="49">
        <f>'Div 2 history (2)'!F40</f>
        <v>-246.79</v>
      </c>
      <c r="K39" s="49">
        <f>'Div 2 history (2)'!G40</f>
        <v>85548.15</v>
      </c>
      <c r="L39" s="1">
        <f t="shared" si="20"/>
        <v>23780.130135284864</v>
      </c>
      <c r="M39" s="1">
        <f t="shared" si="20"/>
        <v>23972.581341285531</v>
      </c>
      <c r="N39" s="1">
        <f t="shared" si="20"/>
        <v>22912.826685330092</v>
      </c>
      <c r="O39" s="1">
        <f t="shared" si="20"/>
        <v>25032.333912803271</v>
      </c>
      <c r="P39" s="1">
        <f t="shared" si="20"/>
        <v>22912.826685330092</v>
      </c>
      <c r="Q39" s="1">
        <f t="shared" si="20"/>
        <v>22912.826685330092</v>
      </c>
      <c r="R39" s="1">
        <f t="shared" si="20"/>
        <v>25032.333912803271</v>
      </c>
      <c r="S39" s="1">
        <f t="shared" si="20"/>
        <v>22912.826685330092</v>
      </c>
      <c r="T39" s="1">
        <f t="shared" si="20"/>
        <v>23972.581341285531</v>
      </c>
      <c r="U39" s="1">
        <f t="shared" si="20"/>
        <v>23972.581341285531</v>
      </c>
      <c r="V39" s="1">
        <f t="shared" si="20"/>
        <v>22912.826685330092</v>
      </c>
      <c r="W39" s="1">
        <f t="shared" si="20"/>
        <v>25032.333912803271</v>
      </c>
      <c r="X39" s="1">
        <f t="shared" si="21"/>
        <v>23972.505543550978</v>
      </c>
      <c r="Y39" s="1">
        <f t="shared" si="21"/>
        <v>25720.155656118321</v>
      </c>
      <c r="Z39" s="1">
        <f t="shared" si="21"/>
        <v>24552.701501200496</v>
      </c>
      <c r="AA39" s="1">
        <f t="shared" si="21"/>
        <v>26887.609449356034</v>
      </c>
      <c r="AB39" s="1">
        <f t="shared" si="21"/>
        <v>24552.701501200496</v>
      </c>
      <c r="AC39" s="1">
        <f t="shared" si="21"/>
        <v>24552.701501200496</v>
      </c>
      <c r="AD39" s="1">
        <f t="shared" si="21"/>
        <v>26887.609449356034</v>
      </c>
      <c r="AE39" s="1">
        <f t="shared" si="21"/>
        <v>24552.701501200496</v>
      </c>
      <c r="AF39" s="1">
        <f t="shared" si="21"/>
        <v>25720.155656118321</v>
      </c>
    </row>
    <row r="40" spans="1:38">
      <c r="A40" s="5" t="s">
        <v>479</v>
      </c>
      <c r="B40" s="5" t="str">
        <f t="shared" si="17"/>
        <v>9250-01221</v>
      </c>
      <c r="C40" s="5" t="str">
        <f t="shared" si="18"/>
        <v>9250</v>
      </c>
      <c r="D40" s="1">
        <f>SUM($F40:K40)</f>
        <v>70195.69</v>
      </c>
      <c r="E40" s="2">
        <f t="shared" si="19"/>
        <v>9.7795589544046064E-3</v>
      </c>
      <c r="F40" s="49">
        <f>'Div 2 history (2)'!B41</f>
        <v>12025.36</v>
      </c>
      <c r="G40" s="49">
        <f>'Div 2 history (2)'!C41</f>
        <v>11838.42</v>
      </c>
      <c r="H40" s="49">
        <f>'Div 2 history (2)'!D41</f>
        <v>11304.24</v>
      </c>
      <c r="I40" s="49">
        <f>'Div 2 history (2)'!E41</f>
        <v>11681.79</v>
      </c>
      <c r="J40" s="49">
        <f>'Div 2 history (2)'!F41</f>
        <v>12261.07</v>
      </c>
      <c r="K40" s="49">
        <f>'Div 2 history (2)'!G41</f>
        <v>11084.81</v>
      </c>
      <c r="L40" s="1">
        <f t="shared" si="20"/>
        <v>12272.619279773931</v>
      </c>
      <c r="M40" s="1">
        <f t="shared" si="20"/>
        <v>12371.940871697223</v>
      </c>
      <c r="N40" s="1">
        <f t="shared" si="20"/>
        <v>11825.015125348564</v>
      </c>
      <c r="O40" s="1">
        <f t="shared" si="20"/>
        <v>12918.865542294398</v>
      </c>
      <c r="P40" s="1">
        <f t="shared" si="20"/>
        <v>11825.015125348564</v>
      </c>
      <c r="Q40" s="1">
        <f t="shared" si="20"/>
        <v>11825.015125348564</v>
      </c>
      <c r="R40" s="1">
        <f t="shared" si="20"/>
        <v>12918.865542294398</v>
      </c>
      <c r="S40" s="1">
        <f t="shared" si="20"/>
        <v>11825.015125348564</v>
      </c>
      <c r="T40" s="1">
        <f t="shared" si="20"/>
        <v>12371.940871697223</v>
      </c>
      <c r="U40" s="1">
        <f t="shared" si="20"/>
        <v>12371.940871697223</v>
      </c>
      <c r="V40" s="1">
        <f t="shared" si="20"/>
        <v>11825.015125348564</v>
      </c>
      <c r="W40" s="1">
        <f t="shared" si="20"/>
        <v>12918.865542294398</v>
      </c>
      <c r="X40" s="1">
        <f t="shared" si="21"/>
        <v>12371.901753461405</v>
      </c>
      <c r="Y40" s="1">
        <f t="shared" si="21"/>
        <v>13273.841496590405</v>
      </c>
      <c r="Z40" s="1">
        <f t="shared" si="21"/>
        <v>12671.333424162438</v>
      </c>
      <c r="AA40" s="1">
        <f t="shared" si="21"/>
        <v>13876.349382359918</v>
      </c>
      <c r="AB40" s="1">
        <f t="shared" si="21"/>
        <v>12671.333424162438</v>
      </c>
      <c r="AC40" s="1">
        <f t="shared" si="21"/>
        <v>12671.333424162438</v>
      </c>
      <c r="AD40" s="1">
        <f t="shared" si="21"/>
        <v>13876.349382359918</v>
      </c>
      <c r="AE40" s="1">
        <f t="shared" si="21"/>
        <v>12671.333424162438</v>
      </c>
      <c r="AF40" s="1">
        <f t="shared" si="21"/>
        <v>13273.841496590405</v>
      </c>
    </row>
    <row r="41" spans="1:38">
      <c r="A41" s="5" t="s">
        <v>121</v>
      </c>
      <c r="B41" s="5" t="str">
        <f t="shared" si="17"/>
        <v>9260-01251</v>
      </c>
      <c r="C41" s="5" t="str">
        <f t="shared" si="18"/>
        <v>9260</v>
      </c>
      <c r="D41" s="1">
        <f>SUM($F41:K41)</f>
        <v>3081335.41</v>
      </c>
      <c r="E41" s="2">
        <f t="shared" si="19"/>
        <v>0.42928705879790469</v>
      </c>
      <c r="F41" s="49">
        <f>'Div 2 history (2)'!B42</f>
        <v>523591.01</v>
      </c>
      <c r="G41" s="49">
        <f>'Div 2 history (2)'!C42</f>
        <v>515264.82999999996</v>
      </c>
      <c r="H41" s="49">
        <f>'Div 2 history (2)'!D42</f>
        <v>493024.49</v>
      </c>
      <c r="I41" s="49">
        <f>'Div 2 history (2)'!E42</f>
        <v>516630.56000000006</v>
      </c>
      <c r="J41" s="49">
        <f>'Div 2 history (2)'!F42</f>
        <v>542874.75000000012</v>
      </c>
      <c r="K41" s="49">
        <f>'Div 2 history (2)'!G42</f>
        <v>489949.77</v>
      </c>
      <c r="L41" s="1">
        <f t="shared" si="20"/>
        <v>538723.3370056781</v>
      </c>
      <c r="M41" s="1">
        <f t="shared" si="20"/>
        <v>543083.19354631205</v>
      </c>
      <c r="N41" s="1">
        <f t="shared" si="20"/>
        <v>519075.14306821569</v>
      </c>
      <c r="O41" s="1">
        <f t="shared" si="20"/>
        <v>567091.19680283195</v>
      </c>
      <c r="P41" s="1">
        <f t="shared" si="20"/>
        <v>519075.14306821569</v>
      </c>
      <c r="Q41" s="1">
        <f t="shared" si="20"/>
        <v>519075.14306821569</v>
      </c>
      <c r="R41" s="1">
        <f t="shared" si="20"/>
        <v>567091.19680283195</v>
      </c>
      <c r="S41" s="1">
        <f t="shared" si="20"/>
        <v>519075.14306821569</v>
      </c>
      <c r="T41" s="1">
        <f t="shared" si="20"/>
        <v>543083.19354631205</v>
      </c>
      <c r="U41" s="1">
        <f t="shared" si="20"/>
        <v>543083.19354631205</v>
      </c>
      <c r="V41" s="1">
        <f t="shared" si="20"/>
        <v>519075.14306821569</v>
      </c>
      <c r="W41" s="1">
        <f t="shared" si="20"/>
        <v>567091.19680283195</v>
      </c>
      <c r="X41" s="1">
        <f t="shared" si="21"/>
        <v>543081.47639807686</v>
      </c>
      <c r="Y41" s="1">
        <f t="shared" si="21"/>
        <v>582673.34974798898</v>
      </c>
      <c r="Z41" s="1">
        <f t="shared" si="21"/>
        <v>556225.43737070286</v>
      </c>
      <c r="AA41" s="1">
        <f t="shared" si="21"/>
        <v>609121.25393164798</v>
      </c>
      <c r="AB41" s="1">
        <f t="shared" si="21"/>
        <v>556225.43737070286</v>
      </c>
      <c r="AC41" s="1">
        <f t="shared" si="21"/>
        <v>556225.43737070286</v>
      </c>
      <c r="AD41" s="1">
        <f t="shared" si="21"/>
        <v>609121.25393164798</v>
      </c>
      <c r="AE41" s="1">
        <f t="shared" si="21"/>
        <v>556225.43737070286</v>
      </c>
      <c r="AF41" s="1">
        <f t="shared" si="21"/>
        <v>582673.34974798898</v>
      </c>
    </row>
    <row r="42" spans="1:38">
      <c r="A42" s="126" t="s">
        <v>332</v>
      </c>
      <c r="B42" s="5" t="str">
        <f t="shared" si="17"/>
        <v>9260-01252</v>
      </c>
      <c r="C42" s="5" t="str">
        <f t="shared" si="18"/>
        <v>9260</v>
      </c>
      <c r="D42" s="1">
        <f>SUM($F42:K42)</f>
        <v>284434.09000000003</v>
      </c>
      <c r="E42" s="2">
        <f t="shared" si="19"/>
        <v>3.9626933673526481E-2</v>
      </c>
      <c r="F42" s="49">
        <f>'Div 2 history (2)'!B43</f>
        <v>-78419.199999999997</v>
      </c>
      <c r="G42" s="49">
        <f>'Div 2 history (2)'!C43</f>
        <v>105793.94</v>
      </c>
      <c r="H42" s="49">
        <f>'Div 2 history (2)'!D43</f>
        <v>-69419.839999999997</v>
      </c>
      <c r="I42" s="49">
        <f>'Div 2 history (2)'!E43</f>
        <v>62495.62</v>
      </c>
      <c r="J42" s="49">
        <f>'Div 2 history (2)'!F43</f>
        <v>176347.65</v>
      </c>
      <c r="K42" s="49">
        <f>'Div 2 history (2)'!G43</f>
        <v>87635.92</v>
      </c>
      <c r="L42" s="1">
        <f t="shared" si="20"/>
        <v>49728.855101487767</v>
      </c>
      <c r="M42" s="1">
        <f t="shared" si="20"/>
        <v>50131.307824953452</v>
      </c>
      <c r="N42" s="1">
        <f t="shared" si="20"/>
        <v>47915.155708488011</v>
      </c>
      <c r="O42" s="1">
        <f t="shared" si="20"/>
        <v>52347.455582456183</v>
      </c>
      <c r="P42" s="1">
        <f t="shared" si="20"/>
        <v>47915.155708488011</v>
      </c>
      <c r="Q42" s="1">
        <f t="shared" si="20"/>
        <v>47915.155708488011</v>
      </c>
      <c r="R42" s="1">
        <f t="shared" si="20"/>
        <v>52347.455582456183</v>
      </c>
      <c r="S42" s="1">
        <f t="shared" si="20"/>
        <v>47915.155708488011</v>
      </c>
      <c r="T42" s="1">
        <f t="shared" si="20"/>
        <v>50131.307824953452</v>
      </c>
      <c r="U42" s="1">
        <f t="shared" si="20"/>
        <v>50131.307824953452</v>
      </c>
      <c r="V42" s="1">
        <f t="shared" si="20"/>
        <v>47915.155708488011</v>
      </c>
      <c r="W42" s="1">
        <f t="shared" si="20"/>
        <v>52347.455582456183</v>
      </c>
      <c r="X42" s="1">
        <f t="shared" si="21"/>
        <v>50131.149317218755</v>
      </c>
      <c r="Y42" s="1">
        <f t="shared" si="21"/>
        <v>53785.823985588439</v>
      </c>
      <c r="Z42" s="1">
        <f t="shared" si="21"/>
        <v>51344.451369994764</v>
      </c>
      <c r="AA42" s="1">
        <f t="shared" si="21"/>
        <v>56227.195844838985</v>
      </c>
      <c r="AB42" s="1">
        <f t="shared" si="21"/>
        <v>51344.451369994764</v>
      </c>
      <c r="AC42" s="1">
        <f t="shared" si="21"/>
        <v>51344.451369994764</v>
      </c>
      <c r="AD42" s="1">
        <f t="shared" si="21"/>
        <v>56227.195844838985</v>
      </c>
      <c r="AE42" s="1">
        <f t="shared" si="21"/>
        <v>51344.451369994764</v>
      </c>
      <c r="AF42" s="1">
        <f t="shared" si="21"/>
        <v>53785.823985588439</v>
      </c>
    </row>
    <row r="43" spans="1:38">
      <c r="A43" s="5" t="s">
        <v>483</v>
      </c>
      <c r="B43" s="5" t="str">
        <f t="shared" si="17"/>
        <v>9260-01257</v>
      </c>
      <c r="C43" s="5" t="str">
        <f t="shared" si="18"/>
        <v>9260</v>
      </c>
      <c r="D43" s="1">
        <f>SUM($F43:K43)</f>
        <v>672291.34</v>
      </c>
      <c r="E43" s="2">
        <f t="shared" si="19"/>
        <v>9.3662627920114067E-2</v>
      </c>
      <c r="F43" s="49">
        <f>'Div 2 history (2)'!B44</f>
        <v>114238.03</v>
      </c>
      <c r="G43" s="49">
        <f>'Div 2 history (2)'!C44</f>
        <v>112421.40000000002</v>
      </c>
      <c r="H43" s="49">
        <f>'Div 2 history (2)'!D44</f>
        <v>107568.97999999997</v>
      </c>
      <c r="I43" s="49">
        <f>'Div 2 history (2)'!E44</f>
        <v>112719.35999999999</v>
      </c>
      <c r="J43" s="49">
        <f>'Div 2 history (2)'!F44</f>
        <v>118445.40999999999</v>
      </c>
      <c r="K43" s="49">
        <f>'Div 2 history (2)'!G44</f>
        <v>106898.15999999999</v>
      </c>
      <c r="L43" s="1">
        <f t="shared" si="20"/>
        <v>117539.633286731</v>
      </c>
      <c r="M43" s="1">
        <f t="shared" si="20"/>
        <v>118490.87468239281</v>
      </c>
      <c r="N43" s="1">
        <f t="shared" si="20"/>
        <v>113252.75475090927</v>
      </c>
      <c r="O43" s="1">
        <f t="shared" si="20"/>
        <v>123728.98431098729</v>
      </c>
      <c r="P43" s="1">
        <f t="shared" si="20"/>
        <v>113252.75475090927</v>
      </c>
      <c r="Q43" s="1">
        <f t="shared" si="20"/>
        <v>113252.75475090927</v>
      </c>
      <c r="R43" s="1">
        <f t="shared" si="20"/>
        <v>123728.98431098729</v>
      </c>
      <c r="S43" s="1">
        <f t="shared" si="20"/>
        <v>113252.75475090927</v>
      </c>
      <c r="T43" s="1">
        <f t="shared" si="20"/>
        <v>118490.87468239281</v>
      </c>
      <c r="U43" s="1">
        <f t="shared" si="20"/>
        <v>118490.87468239281</v>
      </c>
      <c r="V43" s="1">
        <f t="shared" si="20"/>
        <v>113252.75475090927</v>
      </c>
      <c r="W43" s="1">
        <f t="shared" si="20"/>
        <v>123728.98431098729</v>
      </c>
      <c r="X43" s="1">
        <f t="shared" si="21"/>
        <v>118490.50003188112</v>
      </c>
      <c r="Y43" s="1">
        <f t="shared" si="21"/>
        <v>127128.72665957652</v>
      </c>
      <c r="Z43" s="1">
        <f t="shared" si="21"/>
        <v>121358.2732403792</v>
      </c>
      <c r="AA43" s="1">
        <f t="shared" si="21"/>
        <v>132899.17829107345</v>
      </c>
      <c r="AB43" s="1">
        <f t="shared" si="21"/>
        <v>121358.2732403792</v>
      </c>
      <c r="AC43" s="1">
        <f t="shared" si="21"/>
        <v>121358.2732403792</v>
      </c>
      <c r="AD43" s="1">
        <f t="shared" si="21"/>
        <v>132899.17829107345</v>
      </c>
      <c r="AE43" s="1">
        <f t="shared" si="21"/>
        <v>121358.2732403792</v>
      </c>
      <c r="AF43" s="1">
        <f t="shared" si="21"/>
        <v>127128.72665957652</v>
      </c>
    </row>
    <row r="44" spans="1:38">
      <c r="A44" s="126" t="s">
        <v>484</v>
      </c>
      <c r="B44" s="5" t="str">
        <f t="shared" si="17"/>
        <v>9260-01258</v>
      </c>
      <c r="C44" s="5" t="str">
        <f t="shared" si="18"/>
        <v>9260</v>
      </c>
      <c r="D44" s="1">
        <f>SUM($F44:K44)</f>
        <v>16893.43</v>
      </c>
      <c r="E44" s="2">
        <f t="shared" si="19"/>
        <v>2.3535675000431995E-3</v>
      </c>
      <c r="F44" s="49">
        <f>'Div 2 history (2)'!B45</f>
        <v>14899.83</v>
      </c>
      <c r="G44" s="49">
        <f>'Div 2 history (2)'!C45</f>
        <v>1357.78</v>
      </c>
      <c r="H44" s="49">
        <f>'Div 2 history (2)'!D45</f>
        <v>-1649.11</v>
      </c>
      <c r="I44" s="49">
        <f>'Div 2 history (2)'!E45</f>
        <v>490.95</v>
      </c>
      <c r="J44" s="49">
        <f>'Div 2 history (2)'!F45</f>
        <v>-2893.79</v>
      </c>
      <c r="K44" s="49">
        <f>'Div 2 history (2)'!G45</f>
        <v>4687.7700000000004</v>
      </c>
      <c r="L44" s="1">
        <f t="shared" ref="L44:V52" si="22">$E44*L$53</f>
        <v>2953.552201274912</v>
      </c>
      <c r="M44" s="1">
        <f t="shared" si="22"/>
        <v>2977.4551269480507</v>
      </c>
      <c r="N44" s="1">
        <f t="shared" si="22"/>
        <v>2845.8309230811351</v>
      </c>
      <c r="O44" s="1">
        <f t="shared" si="22"/>
        <v>3109.079071922542</v>
      </c>
      <c r="P44" s="1">
        <f t="shared" si="22"/>
        <v>2845.8309230811351</v>
      </c>
      <c r="Q44" s="1">
        <f t="shared" si="22"/>
        <v>2845.8309230811351</v>
      </c>
      <c r="R44" s="1">
        <f t="shared" si="22"/>
        <v>3109.079071922542</v>
      </c>
      <c r="S44" s="1">
        <f t="shared" si="22"/>
        <v>2845.8309230811351</v>
      </c>
      <c r="T44" s="1">
        <f t="shared" si="22"/>
        <v>2977.4551269480507</v>
      </c>
      <c r="U44" s="1">
        <f t="shared" si="22"/>
        <v>2977.4551269480507</v>
      </c>
      <c r="V44" s="1">
        <f t="shared" si="22"/>
        <v>2845.8309230811351</v>
      </c>
      <c r="W44" s="1">
        <f t="shared" ref="W44:AF52" si="23">$E44*W$53</f>
        <v>3109.079071922542</v>
      </c>
      <c r="X44" s="1">
        <f t="shared" si="23"/>
        <v>2977.4457126780508</v>
      </c>
      <c r="Y44" s="1">
        <f t="shared" si="23"/>
        <v>3194.5082690083291</v>
      </c>
      <c r="Z44" s="1">
        <f t="shared" si="23"/>
        <v>3049.5075154578362</v>
      </c>
      <c r="AA44" s="1">
        <f t="shared" si="23"/>
        <v>3339.5089776372383</v>
      </c>
      <c r="AB44" s="1">
        <f t="shared" si="23"/>
        <v>3049.5075154578362</v>
      </c>
      <c r="AC44" s="1">
        <f t="shared" si="23"/>
        <v>3049.5075154578362</v>
      </c>
      <c r="AD44" s="1">
        <f t="shared" si="23"/>
        <v>3339.5089776372383</v>
      </c>
      <c r="AE44" s="1">
        <f t="shared" si="23"/>
        <v>3049.5075154578362</v>
      </c>
      <c r="AF44" s="1">
        <f t="shared" si="23"/>
        <v>3194.5082690083291</v>
      </c>
    </row>
    <row r="45" spans="1:38">
      <c r="A45" s="5" t="s">
        <v>485</v>
      </c>
      <c r="B45" s="5" t="str">
        <f t="shared" si="17"/>
        <v>9260-01260</v>
      </c>
      <c r="C45" s="5" t="str">
        <f t="shared" si="18"/>
        <v>9260</v>
      </c>
      <c r="D45" s="1">
        <f>SUM($F45:K45)</f>
        <v>18674.860000000004</v>
      </c>
      <c r="E45" s="2">
        <f t="shared" si="19"/>
        <v>2.6017536736978077E-3</v>
      </c>
      <c r="F45" s="49">
        <f>'Div 2 history (2)'!B46</f>
        <v>3173.2900000000009</v>
      </c>
      <c r="G45" s="49">
        <f>'Div 2 history (2)'!C46</f>
        <v>3122.8400000000011</v>
      </c>
      <c r="H45" s="49">
        <f>'Div 2 history (2)'!D46</f>
        <v>2988.0200000000004</v>
      </c>
      <c r="I45" s="49">
        <f>'Div 2 history (2)'!E46</f>
        <v>3131.1300000000006</v>
      </c>
      <c r="J45" s="49">
        <f>'Div 2 history (2)'!F46</f>
        <v>3290.1599999999994</v>
      </c>
      <c r="K45" s="49">
        <f>'Div 2 history (2)'!G46</f>
        <v>2969.4200000000005</v>
      </c>
      <c r="L45" s="1">
        <f t="shared" si="22"/>
        <v>3265.0073940875723</v>
      </c>
      <c r="M45" s="1">
        <f t="shared" si="22"/>
        <v>3291.4309084677943</v>
      </c>
      <c r="N45" s="1">
        <f t="shared" si="22"/>
        <v>3145.9267935647749</v>
      </c>
      <c r="O45" s="1">
        <f t="shared" si="22"/>
        <v>3436.9347371779095</v>
      </c>
      <c r="P45" s="1">
        <f t="shared" si="22"/>
        <v>3145.9267935647749</v>
      </c>
      <c r="Q45" s="1">
        <f t="shared" si="22"/>
        <v>3145.9267935647749</v>
      </c>
      <c r="R45" s="1">
        <f t="shared" si="22"/>
        <v>3436.9347371779095</v>
      </c>
      <c r="S45" s="1">
        <f t="shared" si="22"/>
        <v>3145.9267935647749</v>
      </c>
      <c r="T45" s="1">
        <f t="shared" si="22"/>
        <v>3291.4309084677943</v>
      </c>
      <c r="U45" s="1">
        <f t="shared" si="22"/>
        <v>3291.4309084677943</v>
      </c>
      <c r="V45" s="1">
        <f t="shared" si="22"/>
        <v>3145.9267935647749</v>
      </c>
      <c r="W45" s="1">
        <f t="shared" si="23"/>
        <v>3436.9347371779095</v>
      </c>
      <c r="X45" s="1">
        <f t="shared" si="23"/>
        <v>3291.4205014530994</v>
      </c>
      <c r="Y45" s="1">
        <f t="shared" si="23"/>
        <v>3531.3725331429378</v>
      </c>
      <c r="Z45" s="1">
        <f t="shared" si="23"/>
        <v>3371.0812972926715</v>
      </c>
      <c r="AA45" s="1">
        <f t="shared" si="23"/>
        <v>3691.6637193345919</v>
      </c>
      <c r="AB45" s="1">
        <f t="shared" si="23"/>
        <v>3371.0812972926715</v>
      </c>
      <c r="AC45" s="1">
        <f t="shared" si="23"/>
        <v>3371.0812972926715</v>
      </c>
      <c r="AD45" s="1">
        <f t="shared" si="23"/>
        <v>3691.6637193345919</v>
      </c>
      <c r="AE45" s="1">
        <f t="shared" si="23"/>
        <v>3371.0812972926715</v>
      </c>
      <c r="AF45" s="1">
        <f t="shared" si="23"/>
        <v>3531.3725331429378</v>
      </c>
    </row>
    <row r="46" spans="1:38">
      <c r="A46" s="126" t="s">
        <v>487</v>
      </c>
      <c r="B46" s="5" t="str">
        <f t="shared" si="17"/>
        <v>9260-01261</v>
      </c>
      <c r="C46" s="5" t="str">
        <f t="shared" si="18"/>
        <v>9260</v>
      </c>
      <c r="D46" s="1">
        <f>SUM($F46:K46)</f>
        <v>-36475.56</v>
      </c>
      <c r="E46" s="2">
        <f t="shared" si="19"/>
        <v>-5.0817206785049402E-3</v>
      </c>
      <c r="F46" s="49">
        <f>'Div 2 history (2)'!B47</f>
        <v>-6416.99</v>
      </c>
      <c r="G46" s="49">
        <f>'Div 2 history (2)'!C47</f>
        <v>-5820.84</v>
      </c>
      <c r="H46" s="49">
        <f>'Div 2 history (2)'!D47</f>
        <v>-5569.95</v>
      </c>
      <c r="I46" s="49">
        <f>'Div 2 history (2)'!E47</f>
        <v>-5566.28</v>
      </c>
      <c r="J46" s="49">
        <f>'Div 2 history (2)'!F47</f>
        <v>-7774.08</v>
      </c>
      <c r="K46" s="49">
        <f>'Div 2 history (2)'!G47</f>
        <v>-5327.42</v>
      </c>
      <c r="L46" s="1">
        <f t="shared" si="22"/>
        <v>-6377.1815747740457</v>
      </c>
      <c r="M46" s="1">
        <f t="shared" si="22"/>
        <v>-6428.7917332537691</v>
      </c>
      <c r="N46" s="1">
        <f t="shared" si="22"/>
        <v>-6144.5944716201093</v>
      </c>
      <c r="O46" s="1">
        <f t="shared" si="22"/>
        <v>-6712.9884358981553</v>
      </c>
      <c r="P46" s="1">
        <f t="shared" si="22"/>
        <v>-6144.5944716201093</v>
      </c>
      <c r="Q46" s="1">
        <f t="shared" si="22"/>
        <v>-6144.5944716201093</v>
      </c>
      <c r="R46" s="1">
        <f t="shared" si="22"/>
        <v>-6712.9884358981553</v>
      </c>
      <c r="S46" s="1">
        <f t="shared" si="22"/>
        <v>-6144.5944716201093</v>
      </c>
      <c r="T46" s="1">
        <f t="shared" si="22"/>
        <v>-6428.7917332537691</v>
      </c>
      <c r="U46" s="1">
        <f t="shared" si="22"/>
        <v>-6428.7917332537691</v>
      </c>
      <c r="V46" s="1">
        <f t="shared" si="22"/>
        <v>-6144.5944716201093</v>
      </c>
      <c r="W46" s="1">
        <f t="shared" si="23"/>
        <v>-6712.9884358981553</v>
      </c>
      <c r="X46" s="1">
        <f t="shared" si="23"/>
        <v>-6428.7714063710555</v>
      </c>
      <c r="Y46" s="1">
        <f t="shared" si="23"/>
        <v>-6897.4434461627643</v>
      </c>
      <c r="Z46" s="1">
        <f t="shared" si="23"/>
        <v>-6584.3641196922836</v>
      </c>
      <c r="AA46" s="1">
        <f t="shared" si="23"/>
        <v>-7210.5226756405136</v>
      </c>
      <c r="AB46" s="1">
        <f t="shared" si="23"/>
        <v>-6584.3641196922836</v>
      </c>
      <c r="AC46" s="1">
        <f t="shared" si="23"/>
        <v>-6584.3641196922836</v>
      </c>
      <c r="AD46" s="1">
        <f t="shared" si="23"/>
        <v>-7210.5226756405136</v>
      </c>
      <c r="AE46" s="1">
        <f t="shared" si="23"/>
        <v>-6584.3641196922836</v>
      </c>
      <c r="AF46" s="1">
        <f t="shared" si="23"/>
        <v>-6897.4434461627643</v>
      </c>
    </row>
    <row r="47" spans="1:38">
      <c r="A47" s="5" t="s">
        <v>122</v>
      </c>
      <c r="B47" s="5" t="str">
        <f t="shared" si="17"/>
        <v>9260-01263</v>
      </c>
      <c r="C47" s="5" t="str">
        <f t="shared" si="18"/>
        <v>9260</v>
      </c>
      <c r="D47" s="1">
        <f>SUM($F47:K47)</f>
        <v>130723.31000000001</v>
      </c>
      <c r="E47" s="2">
        <f t="shared" si="19"/>
        <v>1.8212176799742397E-2</v>
      </c>
      <c r="F47" s="49">
        <f>'Div 2 history (2)'!B48</f>
        <v>22212.949999999993</v>
      </c>
      <c r="G47" s="49">
        <f>'Div 2 history (2)'!C48</f>
        <v>21859.720000000008</v>
      </c>
      <c r="H47" s="49">
        <f>'Div 2 history (2)'!D48</f>
        <v>20916.19000000001</v>
      </c>
      <c r="I47" s="49">
        <f>'Div 2 history (2)'!E48</f>
        <v>21917.679999999997</v>
      </c>
      <c r="J47" s="49">
        <f>'Div 2 history (2)'!F48</f>
        <v>23031.010000000006</v>
      </c>
      <c r="K47" s="49">
        <f>'Div 2 history (2)'!G48</f>
        <v>20785.759999999998</v>
      </c>
      <c r="L47" s="1">
        <f t="shared" si="22"/>
        <v>22854.927626209879</v>
      </c>
      <c r="M47" s="1">
        <f t="shared" si="22"/>
        <v>23039.891222275135</v>
      </c>
      <c r="N47" s="1">
        <f t="shared" si="22"/>
        <v>22021.367949878822</v>
      </c>
      <c r="O47" s="1">
        <f t="shared" si="22"/>
        <v>24058.412491332001</v>
      </c>
      <c r="P47" s="1">
        <f t="shared" si="22"/>
        <v>22021.367949878822</v>
      </c>
      <c r="Q47" s="1">
        <f t="shared" si="22"/>
        <v>22021.367949878822</v>
      </c>
      <c r="R47" s="1">
        <f t="shared" si="22"/>
        <v>24058.412491332001</v>
      </c>
      <c r="S47" s="1">
        <f t="shared" si="22"/>
        <v>22021.367949878822</v>
      </c>
      <c r="T47" s="1">
        <f t="shared" si="22"/>
        <v>23039.891222275135</v>
      </c>
      <c r="U47" s="1">
        <f t="shared" si="22"/>
        <v>23039.891222275135</v>
      </c>
      <c r="V47" s="1">
        <f t="shared" si="22"/>
        <v>22021.367949878822</v>
      </c>
      <c r="W47" s="1">
        <f t="shared" si="23"/>
        <v>24058.412491332001</v>
      </c>
      <c r="X47" s="1">
        <f t="shared" si="23"/>
        <v>23039.818373567934</v>
      </c>
      <c r="Y47" s="1">
        <f t="shared" si="23"/>
        <v>24719.473472654114</v>
      </c>
      <c r="Z47" s="1">
        <f t="shared" si="23"/>
        <v>23597.440915819021</v>
      </c>
      <c r="AA47" s="1">
        <f t="shared" si="23"/>
        <v>25841.505681880815</v>
      </c>
      <c r="AB47" s="1">
        <f t="shared" si="23"/>
        <v>23597.440915819021</v>
      </c>
      <c r="AC47" s="1">
        <f t="shared" si="23"/>
        <v>23597.440915819021</v>
      </c>
      <c r="AD47" s="1">
        <f t="shared" si="23"/>
        <v>25841.505681880815</v>
      </c>
      <c r="AE47" s="1">
        <f t="shared" si="23"/>
        <v>23597.440915819021</v>
      </c>
      <c r="AF47" s="1">
        <f t="shared" si="23"/>
        <v>24719.473472654114</v>
      </c>
    </row>
    <row r="48" spans="1:38">
      <c r="A48" s="126" t="s">
        <v>333</v>
      </c>
      <c r="B48" s="5" t="str">
        <f t="shared" si="17"/>
        <v>9260-01264</v>
      </c>
      <c r="C48" s="5" t="str">
        <f t="shared" si="18"/>
        <v>9260</v>
      </c>
      <c r="D48" s="1">
        <f>SUM($F48:K48)</f>
        <v>71489.919999999998</v>
      </c>
      <c r="E48" s="2">
        <f t="shared" si="19"/>
        <v>9.9598691498818375E-3</v>
      </c>
      <c r="F48" s="49">
        <f>'Div 2 history (2)'!B49</f>
        <v>5255.62</v>
      </c>
      <c r="G48" s="49">
        <f>'Div 2 history (2)'!C49</f>
        <v>7112.63</v>
      </c>
      <c r="H48" s="49">
        <f>'Div 2 history (2)'!D49</f>
        <v>34509.410000000003</v>
      </c>
      <c r="I48" s="49">
        <f>'Div 2 history (2)'!E49</f>
        <v>8300.81</v>
      </c>
      <c r="J48" s="49">
        <f>'Div 2 history (2)'!F49</f>
        <v>6478.31</v>
      </c>
      <c r="K48" s="49">
        <f>'Div 2 history (2)'!G49</f>
        <v>9833.14</v>
      </c>
      <c r="L48" s="1">
        <f t="shared" si="22"/>
        <v>12498.89516723172</v>
      </c>
      <c r="M48" s="1">
        <f t="shared" si="22"/>
        <v>12600.047996712687</v>
      </c>
      <c r="N48" s="1">
        <f t="shared" si="22"/>
        <v>12043.038330557885</v>
      </c>
      <c r="O48" s="1">
        <f t="shared" si="22"/>
        <v>13157.056567281881</v>
      </c>
      <c r="P48" s="1">
        <f t="shared" si="22"/>
        <v>12043.038330557885</v>
      </c>
      <c r="Q48" s="1">
        <f t="shared" si="22"/>
        <v>12043.038330557885</v>
      </c>
      <c r="R48" s="1">
        <f t="shared" si="22"/>
        <v>13157.056567281881</v>
      </c>
      <c r="S48" s="1">
        <f t="shared" si="22"/>
        <v>12043.038330557885</v>
      </c>
      <c r="T48" s="1">
        <f t="shared" si="22"/>
        <v>12600.047996712687</v>
      </c>
      <c r="U48" s="1">
        <f t="shared" si="22"/>
        <v>12600.047996712687</v>
      </c>
      <c r="V48" s="1">
        <f t="shared" si="22"/>
        <v>12043.038330557885</v>
      </c>
      <c r="W48" s="1">
        <f t="shared" si="23"/>
        <v>13157.056567281881</v>
      </c>
      <c r="X48" s="1">
        <f t="shared" si="23"/>
        <v>12600.008157236087</v>
      </c>
      <c r="Y48" s="1">
        <f t="shared" si="23"/>
        <v>13518.577375390547</v>
      </c>
      <c r="Z48" s="1">
        <f t="shared" si="23"/>
        <v>12904.960586422027</v>
      </c>
      <c r="AA48" s="1">
        <f t="shared" si="23"/>
        <v>14132.193974259104</v>
      </c>
      <c r="AB48" s="1">
        <f t="shared" si="23"/>
        <v>12904.960586422027</v>
      </c>
      <c r="AC48" s="1">
        <f t="shared" si="23"/>
        <v>12904.960586422027</v>
      </c>
      <c r="AD48" s="1">
        <f t="shared" si="23"/>
        <v>14132.193974259104</v>
      </c>
      <c r="AE48" s="1">
        <f t="shared" si="23"/>
        <v>12904.960586422027</v>
      </c>
      <c r="AF48" s="1">
        <f t="shared" si="23"/>
        <v>13518.577375390547</v>
      </c>
    </row>
    <row r="49" spans="1:38">
      <c r="A49" s="5" t="s">
        <v>489</v>
      </c>
      <c r="B49" s="5" t="str">
        <f t="shared" si="17"/>
        <v>9260-01266</v>
      </c>
      <c r="C49" s="5" t="str">
        <f t="shared" si="18"/>
        <v>9260</v>
      </c>
      <c r="D49" s="1">
        <f>SUM($F49:K49)</f>
        <v>93373.93</v>
      </c>
      <c r="E49" s="2">
        <f t="shared" si="19"/>
        <v>1.3008716820640254E-2</v>
      </c>
      <c r="F49" s="49">
        <f>'Div 2 history (2)'!B50</f>
        <v>15866.430000000002</v>
      </c>
      <c r="G49" s="49">
        <f>'Div 2 history (2)'!C50</f>
        <v>15614.110000000002</v>
      </c>
      <c r="H49" s="49">
        <f>'Div 2 history (2)'!D50</f>
        <v>14940.149999999998</v>
      </c>
      <c r="I49" s="49">
        <f>'Div 2 history (2)'!E50</f>
        <v>15655.500000000002</v>
      </c>
      <c r="J49" s="49">
        <f>'Div 2 history (2)'!F50</f>
        <v>16450.759999999998</v>
      </c>
      <c r="K49" s="49">
        <f>'Div 2 history (2)'!G50</f>
        <v>14846.980000000001</v>
      </c>
      <c r="L49" s="1">
        <f t="shared" si="22"/>
        <v>16324.972281720735</v>
      </c>
      <c r="M49" s="1">
        <f t="shared" si="22"/>
        <v>16457.089330099829</v>
      </c>
      <c r="N49" s="1">
        <f t="shared" si="22"/>
        <v>15729.571638418796</v>
      </c>
      <c r="O49" s="1">
        <f t="shared" si="22"/>
        <v>17184.605590822015</v>
      </c>
      <c r="P49" s="1">
        <f t="shared" si="22"/>
        <v>15729.571638418796</v>
      </c>
      <c r="Q49" s="1">
        <f t="shared" si="22"/>
        <v>15729.571638418796</v>
      </c>
      <c r="R49" s="1">
        <f t="shared" si="22"/>
        <v>17184.605590822015</v>
      </c>
      <c r="S49" s="1">
        <f t="shared" si="22"/>
        <v>15729.571638418796</v>
      </c>
      <c r="T49" s="1">
        <f t="shared" si="22"/>
        <v>16457.089330099829</v>
      </c>
      <c r="U49" s="1">
        <f t="shared" si="22"/>
        <v>16457.089330099829</v>
      </c>
      <c r="V49" s="1">
        <f t="shared" si="22"/>
        <v>15729.571638418796</v>
      </c>
      <c r="W49" s="1">
        <f t="shared" si="23"/>
        <v>17184.605590822015</v>
      </c>
      <c r="X49" s="1">
        <f t="shared" si="23"/>
        <v>16457.037295232549</v>
      </c>
      <c r="Y49" s="1">
        <f t="shared" si="23"/>
        <v>17656.792699576396</v>
      </c>
      <c r="Z49" s="1">
        <f t="shared" si="23"/>
        <v>16855.339696132392</v>
      </c>
      <c r="AA49" s="1">
        <f t="shared" si="23"/>
        <v>18458.24545472832</v>
      </c>
      <c r="AB49" s="1">
        <f t="shared" si="23"/>
        <v>16855.339696132392</v>
      </c>
      <c r="AC49" s="1">
        <f t="shared" si="23"/>
        <v>16855.339696132392</v>
      </c>
      <c r="AD49" s="1">
        <f t="shared" si="23"/>
        <v>18458.24545472832</v>
      </c>
      <c r="AE49" s="1">
        <f t="shared" si="23"/>
        <v>16855.339696132392</v>
      </c>
      <c r="AF49" s="1">
        <f t="shared" si="23"/>
        <v>17656.792699576396</v>
      </c>
    </row>
    <row r="50" spans="1:38">
      <c r="A50" s="126" t="s">
        <v>491</v>
      </c>
      <c r="B50" s="5" t="str">
        <f t="shared" si="17"/>
        <v>9260-01267</v>
      </c>
      <c r="C50" s="5" t="str">
        <f t="shared" si="18"/>
        <v>9260</v>
      </c>
      <c r="D50" s="1">
        <f>SUM($F50:K50)</f>
        <v>1811.3900000000003</v>
      </c>
      <c r="E50" s="2">
        <f t="shared" si="19"/>
        <v>2.5236015622068767E-4</v>
      </c>
      <c r="F50" s="49">
        <f>'Div 2 history (2)'!B51</f>
        <v>1595.76</v>
      </c>
      <c r="G50" s="49">
        <f>'Div 2 history (2)'!C51</f>
        <v>-4998.45</v>
      </c>
      <c r="H50" s="49">
        <f>'Div 2 history (2)'!D51</f>
        <v>3684.42</v>
      </c>
      <c r="I50" s="49">
        <f>'Div 2 history (2)'!E51</f>
        <v>2726.17</v>
      </c>
      <c r="J50" s="49">
        <f>'Div 2 history (2)'!F51</f>
        <v>-5626.71</v>
      </c>
      <c r="K50" s="49">
        <f>'Div 2 history (2)'!G51</f>
        <v>4430.2</v>
      </c>
      <c r="L50" s="1">
        <f t="shared" si="22"/>
        <v>316.69323055574642</v>
      </c>
      <c r="M50" s="1">
        <f t="shared" si="22"/>
        <v>319.25621039673001</v>
      </c>
      <c r="N50" s="1">
        <f t="shared" si="22"/>
        <v>305.14286771602559</v>
      </c>
      <c r="O50" s="1">
        <f t="shared" si="22"/>
        <v>333.36952531781725</v>
      </c>
      <c r="P50" s="1">
        <f t="shared" si="22"/>
        <v>305.14286771602559</v>
      </c>
      <c r="Q50" s="1">
        <f t="shared" si="22"/>
        <v>305.14286771602559</v>
      </c>
      <c r="R50" s="1">
        <f t="shared" si="22"/>
        <v>333.36952531781725</v>
      </c>
      <c r="S50" s="1">
        <f t="shared" si="22"/>
        <v>305.14286771602559</v>
      </c>
      <c r="T50" s="1">
        <f t="shared" si="22"/>
        <v>319.25621039673001</v>
      </c>
      <c r="U50" s="1">
        <f t="shared" si="22"/>
        <v>319.25621039673001</v>
      </c>
      <c r="V50" s="1">
        <f t="shared" si="22"/>
        <v>305.14286771602559</v>
      </c>
      <c r="W50" s="1">
        <f t="shared" si="23"/>
        <v>333.36952531781725</v>
      </c>
      <c r="X50" s="1">
        <f t="shared" si="23"/>
        <v>319.25520095610511</v>
      </c>
      <c r="Y50" s="1">
        <f t="shared" si="23"/>
        <v>342.52963035919868</v>
      </c>
      <c r="Z50" s="1">
        <f t="shared" si="23"/>
        <v>326.98199349837012</v>
      </c>
      <c r="AA50" s="1">
        <f t="shared" si="23"/>
        <v>358.07726240333182</v>
      </c>
      <c r="AB50" s="1">
        <f t="shared" si="23"/>
        <v>326.98199349837012</v>
      </c>
      <c r="AC50" s="1">
        <f t="shared" si="23"/>
        <v>326.98199349837012</v>
      </c>
      <c r="AD50" s="1">
        <f t="shared" si="23"/>
        <v>358.07726240333182</v>
      </c>
      <c r="AE50" s="1">
        <f t="shared" si="23"/>
        <v>326.98199349837012</v>
      </c>
      <c r="AF50" s="1">
        <f t="shared" si="23"/>
        <v>342.52963035919868</v>
      </c>
    </row>
    <row r="51" spans="1:38">
      <c r="A51" s="5" t="s">
        <v>123</v>
      </c>
      <c r="B51" s="5" t="str">
        <f t="shared" si="17"/>
        <v>9260-01269</v>
      </c>
      <c r="C51" s="5" t="str">
        <f t="shared" si="18"/>
        <v>9260</v>
      </c>
      <c r="D51" s="1">
        <f>SUM($F51:K51)</f>
        <v>149398.06999999998</v>
      </c>
      <c r="E51" s="2">
        <f t="shared" si="19"/>
        <v>2.0813916541589178E-2</v>
      </c>
      <c r="F51" s="49">
        <f>'Div 2 history (2)'!B52</f>
        <v>25386.239999999998</v>
      </c>
      <c r="G51" s="49">
        <f>'Div 2 history (2)'!C52</f>
        <v>24982.529999999995</v>
      </c>
      <c r="H51" s="49">
        <f>'Div 2 history (2)'!D52</f>
        <v>23904.229999999992</v>
      </c>
      <c r="I51" s="49">
        <f>'Div 2 history (2)'!E52</f>
        <v>25048.730000000003</v>
      </c>
      <c r="J51" s="49">
        <f>'Div 2 history (2)'!F52</f>
        <v>26321.199999999993</v>
      </c>
      <c r="K51" s="49">
        <f>'Div 2 history (2)'!G52</f>
        <v>23755.14</v>
      </c>
      <c r="L51" s="1">
        <f t="shared" si="22"/>
        <v>26119.917536860383</v>
      </c>
      <c r="M51" s="1">
        <f t="shared" si="22"/>
        <v>26331.304505813427</v>
      </c>
      <c r="N51" s="1">
        <f t="shared" si="22"/>
        <v>25167.277897658438</v>
      </c>
      <c r="O51" s="1">
        <f t="shared" si="22"/>
        <v>27495.328824437598</v>
      </c>
      <c r="P51" s="1">
        <f t="shared" si="22"/>
        <v>25167.277897658438</v>
      </c>
      <c r="Q51" s="1">
        <f t="shared" si="22"/>
        <v>25167.277897658438</v>
      </c>
      <c r="R51" s="1">
        <f t="shared" si="22"/>
        <v>27495.328824437598</v>
      </c>
      <c r="S51" s="1">
        <f t="shared" si="22"/>
        <v>25167.277897658438</v>
      </c>
      <c r="T51" s="1">
        <f t="shared" si="22"/>
        <v>26331.304505813427</v>
      </c>
      <c r="U51" s="1">
        <f t="shared" si="22"/>
        <v>26331.304505813427</v>
      </c>
      <c r="V51" s="1">
        <f t="shared" si="22"/>
        <v>25167.277897658438</v>
      </c>
      <c r="W51" s="1">
        <f t="shared" si="23"/>
        <v>27495.328824437598</v>
      </c>
      <c r="X51" s="1">
        <f t="shared" si="23"/>
        <v>26331.22125014726</v>
      </c>
      <c r="Y51" s="1">
        <f t="shared" si="23"/>
        <v>28250.827096029941</v>
      </c>
      <c r="Z51" s="1">
        <f t="shared" si="23"/>
        <v>26968.504161670888</v>
      </c>
      <c r="AA51" s="1">
        <f t="shared" si="23"/>
        <v>29533.149633122255</v>
      </c>
      <c r="AB51" s="1">
        <f t="shared" si="23"/>
        <v>26968.504161670888</v>
      </c>
      <c r="AC51" s="1">
        <f t="shared" si="23"/>
        <v>26968.504161670888</v>
      </c>
      <c r="AD51" s="1">
        <f t="shared" si="23"/>
        <v>29533.149633122255</v>
      </c>
      <c r="AE51" s="1">
        <f t="shared" si="23"/>
        <v>26968.504161670888</v>
      </c>
      <c r="AF51" s="1">
        <f t="shared" si="23"/>
        <v>28250.827096029941</v>
      </c>
    </row>
    <row r="52" spans="1:38">
      <c r="A52" s="126" t="s">
        <v>334</v>
      </c>
      <c r="B52" s="5" t="str">
        <f t="shared" si="17"/>
        <v>9260-01270</v>
      </c>
      <c r="C52" s="5" t="str">
        <f t="shared" si="18"/>
        <v>9260</v>
      </c>
      <c r="D52" s="1">
        <f>SUM($F52:K52)</f>
        <v>-44488.72</v>
      </c>
      <c r="E52" s="2">
        <f t="shared" si="19"/>
        <v>-6.1981021918297166E-3</v>
      </c>
      <c r="F52" s="49">
        <f>'Div 2 history (2)'!B53</f>
        <v>-2751.35</v>
      </c>
      <c r="G52" s="49">
        <f>'Div 2 history (2)'!C53</f>
        <v>-21077.59</v>
      </c>
      <c r="H52" s="49">
        <f>'Div 2 history (2)'!D53</f>
        <v>524.32000000000005</v>
      </c>
      <c r="I52" s="49">
        <f>'Div 2 history (2)'!E53</f>
        <v>-1005.8</v>
      </c>
      <c r="J52" s="49">
        <f>'Div 2 history (2)'!F53</f>
        <v>-21802.29</v>
      </c>
      <c r="K52" s="49">
        <f>'Div 2 history (2)'!G53</f>
        <v>1623.99</v>
      </c>
      <c r="L52" s="1">
        <f t="shared" si="22"/>
        <v>-7778.1573598673094</v>
      </c>
      <c r="M52" s="1">
        <f t="shared" si="22"/>
        <v>-7841.1055336516201</v>
      </c>
      <c r="N52" s="1">
        <f t="shared" si="22"/>
        <v>-7494.4741893326664</v>
      </c>
      <c r="O52" s="1">
        <f t="shared" si="22"/>
        <v>-8187.7361961793322</v>
      </c>
      <c r="P52" s="1">
        <f t="shared" si="22"/>
        <v>-7494.4741893326664</v>
      </c>
      <c r="Q52" s="1">
        <f t="shared" si="22"/>
        <v>-7494.4741893326664</v>
      </c>
      <c r="R52" s="1">
        <f t="shared" si="22"/>
        <v>-8187.7361961793322</v>
      </c>
      <c r="S52" s="1">
        <f t="shared" si="22"/>
        <v>-7494.4741893326664</v>
      </c>
      <c r="T52" s="1">
        <f t="shared" si="22"/>
        <v>-7841.1055336516201</v>
      </c>
      <c r="U52" s="1">
        <f t="shared" si="22"/>
        <v>-7841.1055336516201</v>
      </c>
      <c r="V52" s="1">
        <f t="shared" si="22"/>
        <v>-7494.4741893326664</v>
      </c>
      <c r="W52" s="1">
        <f t="shared" si="23"/>
        <v>-8187.7361961793322</v>
      </c>
      <c r="X52" s="1">
        <f t="shared" si="23"/>
        <v>-7841.0807412428521</v>
      </c>
      <c r="Y52" s="1">
        <f t="shared" si="23"/>
        <v>-8412.7133398958194</v>
      </c>
      <c r="Z52" s="1">
        <f t="shared" si="23"/>
        <v>-8030.8549532628567</v>
      </c>
      <c r="AA52" s="1">
        <f t="shared" si="23"/>
        <v>-8794.5716082281306</v>
      </c>
      <c r="AB52" s="1">
        <f t="shared" si="23"/>
        <v>-8030.8549532628567</v>
      </c>
      <c r="AC52" s="1">
        <f t="shared" si="23"/>
        <v>-8030.8549532628567</v>
      </c>
      <c r="AD52" s="1">
        <f t="shared" si="23"/>
        <v>-8794.5716082281306</v>
      </c>
      <c r="AE52" s="1">
        <f t="shared" si="23"/>
        <v>-8030.8549532628567</v>
      </c>
      <c r="AF52" s="1">
        <f t="shared" si="23"/>
        <v>-8412.7133398958194</v>
      </c>
    </row>
    <row r="53" spans="1:38">
      <c r="A53" s="9" t="s">
        <v>23</v>
      </c>
      <c r="B53" s="5"/>
      <c r="C53" s="5"/>
      <c r="D53" s="31">
        <f t="shared" ref="D53:J53" si="24">SUM(D35:D52)</f>
        <v>7177797.1099999994</v>
      </c>
      <c r="E53" s="32">
        <f t="shared" si="24"/>
        <v>0.99999999999999989</v>
      </c>
      <c r="F53" s="31">
        <f t="shared" si="24"/>
        <v>1047137.0300000001</v>
      </c>
      <c r="G53" s="31">
        <f t="shared" si="24"/>
        <v>1255268.44</v>
      </c>
      <c r="H53" s="31">
        <f t="shared" si="24"/>
        <v>1084793.5699999998</v>
      </c>
      <c r="I53" s="31">
        <f t="shared" si="24"/>
        <v>1197958.0799999996</v>
      </c>
      <c r="J53" s="31">
        <f t="shared" si="24"/>
        <v>1285568.2799999998</v>
      </c>
      <c r="K53" s="31">
        <f t="shared" ref="K53" si="25">SUM(K35:K52)</f>
        <v>1307071.7099999997</v>
      </c>
      <c r="L53" s="31">
        <f>'Div 2 history (2)'!H54</f>
        <v>1254925.6399999999</v>
      </c>
      <c r="M53" s="31">
        <f>'Div 2 budget'!B26</f>
        <v>1265081.68</v>
      </c>
      <c r="N53" s="31">
        <f>'Div 2 budget'!C26</f>
        <v>1209156.28</v>
      </c>
      <c r="O53" s="31">
        <f>'Div 2 budget'!D26</f>
        <v>1321006.97</v>
      </c>
      <c r="P53" s="31">
        <f>'Div 2 budget'!E26</f>
        <v>1209156.28</v>
      </c>
      <c r="Q53" s="31">
        <f>'Div 2 budget'!F26</f>
        <v>1209156.28</v>
      </c>
      <c r="R53" s="31">
        <f>'Div 2 budget'!G26</f>
        <v>1321006.97</v>
      </c>
      <c r="S53" s="31">
        <f>'Div 2 budget'!H26</f>
        <v>1209156.28</v>
      </c>
      <c r="T53" s="31">
        <f>'Div 2 budget'!I26</f>
        <v>1265081.68</v>
      </c>
      <c r="U53" s="31">
        <f>'Div 2 budget'!J26</f>
        <v>1265081.68</v>
      </c>
      <c r="V53" s="31">
        <f>'Div 2 budget'!K26</f>
        <v>1209156.28</v>
      </c>
      <c r="W53" s="31">
        <f>'Div 2 budget'!L26</f>
        <v>1321006.97</v>
      </c>
      <c r="X53" s="31">
        <f>'Div 2 budget'!M26</f>
        <v>1265077.68</v>
      </c>
      <c r="Y53" s="38">
        <f t="shared" ref="Y53:AF53" si="26">Y2*Y33</f>
        <v>1357304.7167543289</v>
      </c>
      <c r="Z53" s="38">
        <f t="shared" si="26"/>
        <v>1295695.7960210883</v>
      </c>
      <c r="AA53" s="38">
        <f t="shared" si="26"/>
        <v>1418913.6184009772</v>
      </c>
      <c r="AB53" s="38">
        <f t="shared" si="26"/>
        <v>1295695.7960210883</v>
      </c>
      <c r="AC53" s="38">
        <f t="shared" si="26"/>
        <v>1295695.7960210883</v>
      </c>
      <c r="AD53" s="38">
        <f t="shared" si="26"/>
        <v>1418913.6184009772</v>
      </c>
      <c r="AE53" s="38">
        <f t="shared" si="26"/>
        <v>1295695.7960210883</v>
      </c>
      <c r="AF53" s="38">
        <f t="shared" si="26"/>
        <v>1357304.7167543289</v>
      </c>
      <c r="AH53" s="15">
        <f>SUM(F53:Q53)</f>
        <v>14646280.239999996</v>
      </c>
      <c r="AI53" s="15">
        <f>SUM(U53:AF53)</f>
        <v>15795542.464394966</v>
      </c>
      <c r="AK53" s="15">
        <f>AH53*$AK$6</f>
        <v>784290.12948061142</v>
      </c>
      <c r="AL53" s="15">
        <f>AI53*$AL$6</f>
        <v>830464.54066263651</v>
      </c>
    </row>
    <row r="54" spans="1:38">
      <c r="B54" s="5" t="str">
        <f>RIGHT(A54,10)</f>
        <v/>
      </c>
      <c r="C54" s="5" t="s">
        <v>465</v>
      </c>
      <c r="F54" s="1">
        <f>F53-'Div 2 history (2)'!B54</f>
        <v>0</v>
      </c>
      <c r="G54" s="1">
        <f>G53-'Div 2 history (2)'!C54</f>
        <v>0</v>
      </c>
      <c r="H54" s="1">
        <f>H53-'Div 2 history (2)'!D54</f>
        <v>0</v>
      </c>
      <c r="I54" s="1">
        <f>I53-'Div 2 history (2)'!E54</f>
        <v>0</v>
      </c>
      <c r="J54" s="1">
        <f>J53-'Div 2 history (2)'!F54</f>
        <v>0</v>
      </c>
      <c r="K54" s="1">
        <f>K53-'Div 2 history (2)'!G54</f>
        <v>0</v>
      </c>
      <c r="L54" s="1">
        <f>L53-'Div 2 history (2)'!H54</f>
        <v>0</v>
      </c>
      <c r="M54" s="1">
        <f t="shared" ref="M54" si="27">M53-SUM(M35:M52)</f>
        <v>0</v>
      </c>
      <c r="N54" s="1">
        <f t="shared" ref="N54:AF54" si="28">N53-SUM(N35:N52)</f>
        <v>0</v>
      </c>
      <c r="O54" s="1">
        <f t="shared" si="28"/>
        <v>0</v>
      </c>
      <c r="P54" s="1">
        <f t="shared" si="28"/>
        <v>0</v>
      </c>
      <c r="Q54" s="1">
        <f t="shared" si="28"/>
        <v>0</v>
      </c>
      <c r="R54" s="1">
        <f t="shared" si="28"/>
        <v>0</v>
      </c>
      <c r="S54" s="1">
        <f t="shared" si="28"/>
        <v>0</v>
      </c>
      <c r="T54" s="1">
        <f t="shared" si="28"/>
        <v>0</v>
      </c>
      <c r="U54" s="1">
        <f t="shared" si="28"/>
        <v>0</v>
      </c>
      <c r="V54" s="1">
        <f t="shared" si="28"/>
        <v>0</v>
      </c>
      <c r="W54" s="1">
        <f t="shared" si="28"/>
        <v>0</v>
      </c>
      <c r="X54" s="1">
        <f t="shared" si="28"/>
        <v>0</v>
      </c>
      <c r="Y54" s="1">
        <f t="shared" si="28"/>
        <v>0</v>
      </c>
      <c r="Z54" s="1">
        <f t="shared" si="28"/>
        <v>0</v>
      </c>
      <c r="AA54" s="1">
        <f t="shared" si="28"/>
        <v>0</v>
      </c>
      <c r="AB54" s="1">
        <f t="shared" si="28"/>
        <v>0</v>
      </c>
      <c r="AC54" s="1">
        <f t="shared" si="28"/>
        <v>0</v>
      </c>
      <c r="AD54" s="1">
        <f t="shared" si="28"/>
        <v>0</v>
      </c>
      <c r="AE54" s="1">
        <f t="shared" si="28"/>
        <v>0</v>
      </c>
      <c r="AF54" s="1">
        <f t="shared" si="28"/>
        <v>0</v>
      </c>
    </row>
    <row r="55" spans="1:38">
      <c r="A55" s="5" t="s">
        <v>319</v>
      </c>
      <c r="B55" s="5" t="str">
        <f t="shared" si="5"/>
        <v>9260-07421</v>
      </c>
      <c r="C55" s="5" t="str">
        <f t="shared" ref="C55:C71" si="29">LEFT(B55,4)</f>
        <v>9260</v>
      </c>
      <c r="D55" s="1">
        <f>SUM($F55:K55)</f>
        <v>36899.99</v>
      </c>
      <c r="E55" s="2">
        <f t="shared" ref="E55:E71" si="30">D55/$D$72</f>
        <v>1.8697976037744702E-3</v>
      </c>
      <c r="F55" s="22">
        <f>'Div 2 history (2)'!B56</f>
        <v>2620.61</v>
      </c>
      <c r="G55" s="22">
        <f>'Div 2 history (2)'!C56</f>
        <v>7300.21</v>
      </c>
      <c r="H55" s="22">
        <f>'Div 2 history (2)'!D56</f>
        <v>7393.1</v>
      </c>
      <c r="I55" s="22">
        <f>'Div 2 history (2)'!E56</f>
        <v>6393.07</v>
      </c>
      <c r="J55" s="22">
        <f>'Div 2 history (2)'!F56</f>
        <v>6470.88</v>
      </c>
      <c r="K55" s="22">
        <f>'Div 2 history (2)'!G56</f>
        <v>6722.12</v>
      </c>
      <c r="L55" s="1">
        <f t="shared" ref="L55:AF55" si="31">$E55*L$72</f>
        <v>4327.5906095917062</v>
      </c>
      <c r="M55" s="1">
        <f t="shared" si="31"/>
        <v>4056.6103414484987</v>
      </c>
      <c r="N55" s="1">
        <f t="shared" si="31"/>
        <v>4802.3736559049439</v>
      </c>
      <c r="O55" s="1">
        <f t="shared" si="31"/>
        <v>4765.8559103679954</v>
      </c>
      <c r="P55" s="1">
        <f t="shared" si="31"/>
        <v>5011.6260900770076</v>
      </c>
      <c r="Q55" s="1">
        <f t="shared" si="31"/>
        <v>4691.3148956594914</v>
      </c>
      <c r="R55" s="1">
        <f t="shared" si="31"/>
        <v>4553.5567157924843</v>
      </c>
      <c r="S55" s="1">
        <f t="shared" si="31"/>
        <v>4307.4463638054176</v>
      </c>
      <c r="T55" s="1">
        <f t="shared" si="31"/>
        <v>9557.8096703744832</v>
      </c>
      <c r="U55" s="1">
        <f t="shared" si="31"/>
        <v>4288.677541136467</v>
      </c>
      <c r="V55" s="1">
        <f t="shared" si="31"/>
        <v>9032.5220632269957</v>
      </c>
      <c r="W55" s="1">
        <f t="shared" si="31"/>
        <v>2033.0028502239727</v>
      </c>
      <c r="X55" s="1">
        <f t="shared" si="31"/>
        <v>2028.9875907556993</v>
      </c>
      <c r="Y55" s="1">
        <f t="shared" si="31"/>
        <v>4056.6103414484987</v>
      </c>
      <c r="Z55" s="1">
        <f t="shared" si="31"/>
        <v>4802.3736559049439</v>
      </c>
      <c r="AA55" s="1">
        <f t="shared" si="31"/>
        <v>4765.8559103679954</v>
      </c>
      <c r="AB55" s="1">
        <f t="shared" si="31"/>
        <v>5011.6260900770076</v>
      </c>
      <c r="AC55" s="1">
        <f t="shared" si="31"/>
        <v>4691.3148956594914</v>
      </c>
      <c r="AD55" s="1">
        <f t="shared" si="31"/>
        <v>4553.5567157924843</v>
      </c>
      <c r="AE55" s="1">
        <f t="shared" si="31"/>
        <v>4307.4463638054176</v>
      </c>
      <c r="AF55" s="1">
        <f t="shared" si="31"/>
        <v>9557.8096703744832</v>
      </c>
      <c r="AH55" s="15">
        <f>SUM(F55:Q55)</f>
        <v>64555.361503049637</v>
      </c>
      <c r="AI55" s="15">
        <f>SUM(U55:AF55)</f>
        <v>59129.783688773445</v>
      </c>
    </row>
    <row r="56" spans="1:38">
      <c r="A56" s="5" t="s">
        <v>494</v>
      </c>
      <c r="B56" s="5" t="str">
        <f t="shared" si="5"/>
        <v>9210-07443</v>
      </c>
      <c r="C56" s="5" t="str">
        <f t="shared" si="29"/>
        <v>9210</v>
      </c>
      <c r="D56" s="1">
        <f>SUM($F56:K56)</f>
        <v>1537.71</v>
      </c>
      <c r="E56" s="2">
        <f t="shared" si="30"/>
        <v>7.7918895731409165E-5</v>
      </c>
      <c r="F56" s="22">
        <f>'Div 2 history (2)'!B57</f>
        <v>389.79</v>
      </c>
      <c r="G56" s="22">
        <f>'Div 2 history (2)'!C57</f>
        <v>-110.95</v>
      </c>
      <c r="H56" s="22">
        <f>'Div 2 history (2)'!D57</f>
        <v>150</v>
      </c>
      <c r="I56" s="22">
        <f>'Div 2 history (2)'!E57</f>
        <v>186.2</v>
      </c>
      <c r="J56" s="22">
        <f>'Div 2 history (2)'!F57</f>
        <v>716.76</v>
      </c>
      <c r="K56" s="22">
        <f>'Div 2 history (2)'!G57</f>
        <v>205.91</v>
      </c>
      <c r="L56" s="1">
        <f t="shared" ref="L56:N71" si="32">$E56*L$72</f>
        <v>180.34095283698625</v>
      </c>
      <c r="M56" s="1">
        <f t="shared" si="32"/>
        <v>169.04856310662339</v>
      </c>
      <c r="N56" s="1">
        <f t="shared" si="32"/>
        <v>200.12628714592043</v>
      </c>
      <c r="O56" s="1">
        <f t="shared" ref="O56:AC65" si="33">$E56*O$72</f>
        <v>198.60450617823938</v>
      </c>
      <c r="P56" s="1">
        <f t="shared" si="33"/>
        <v>208.84633180042368</v>
      </c>
      <c r="Q56" s="1">
        <f t="shared" si="33"/>
        <v>195.49820550641226</v>
      </c>
      <c r="R56" s="1">
        <f t="shared" si="33"/>
        <v>189.75749579989755</v>
      </c>
      <c r="S56" s="1">
        <f t="shared" si="33"/>
        <v>179.50149439301285</v>
      </c>
      <c r="T56" s="1">
        <f t="shared" si="33"/>
        <v>398.29657157716161</v>
      </c>
      <c r="U56" s="1">
        <f t="shared" si="33"/>
        <v>178.71935308873952</v>
      </c>
      <c r="V56" s="1">
        <f t="shared" si="33"/>
        <v>376.40659257210598</v>
      </c>
      <c r="W56" s="1">
        <f t="shared" si="33"/>
        <v>84.7200449869473</v>
      </c>
      <c r="X56" s="1">
        <f t="shared" si="33"/>
        <v>84.552719612686801</v>
      </c>
      <c r="Y56" s="1">
        <f t="shared" si="33"/>
        <v>169.04856310662339</v>
      </c>
      <c r="Z56" s="1">
        <f t="shared" si="33"/>
        <v>200.12628714592043</v>
      </c>
      <c r="AA56" s="1">
        <f t="shared" si="33"/>
        <v>198.60450617823938</v>
      </c>
      <c r="AB56" s="1">
        <f t="shared" si="33"/>
        <v>208.84633180042368</v>
      </c>
      <c r="AC56" s="1">
        <f t="shared" si="33"/>
        <v>195.49820550641226</v>
      </c>
      <c r="AD56" s="1">
        <f t="shared" ref="AD56:AF71" si="34">$E56*AD$72</f>
        <v>189.75749579989755</v>
      </c>
      <c r="AE56" s="1">
        <f t="shared" si="34"/>
        <v>179.50149439301285</v>
      </c>
      <c r="AF56" s="1">
        <f t="shared" si="34"/>
        <v>398.29657157716161</v>
      </c>
    </row>
    <row r="57" spans="1:38">
      <c r="A57" s="5" t="s">
        <v>399</v>
      </c>
      <c r="B57" s="5" t="str">
        <f t="shared" si="5"/>
        <v>9260-07447</v>
      </c>
      <c r="C57" s="5" t="str">
        <f t="shared" si="29"/>
        <v>9260</v>
      </c>
      <c r="D57" s="1">
        <f>SUM($F57:K57)</f>
        <v>161099.74</v>
      </c>
      <c r="E57" s="2">
        <f t="shared" si="30"/>
        <v>8.1632517466993949E-3</v>
      </c>
      <c r="F57" s="22">
        <f>'Div 2 history (2)'!B58</f>
        <v>16598.099999999999</v>
      </c>
      <c r="G57" s="22">
        <f>'Div 2 history (2)'!C58</f>
        <v>10384.68</v>
      </c>
      <c r="H57" s="22">
        <f>'Div 2 history (2)'!D58</f>
        <v>59208.68</v>
      </c>
      <c r="I57" s="22">
        <f>'Div 2 history (2)'!E58</f>
        <v>18982.849999999999</v>
      </c>
      <c r="J57" s="22">
        <f>'Div 2 history (2)'!F58</f>
        <v>26334.799999999999</v>
      </c>
      <c r="K57" s="22">
        <f>'Div 2 history (2)'!G58</f>
        <v>29590.63</v>
      </c>
      <c r="L57" s="1">
        <f t="shared" si="32"/>
        <v>18893.601923243488</v>
      </c>
      <c r="M57" s="1">
        <f t="shared" si="32"/>
        <v>17710.543316913216</v>
      </c>
      <c r="N57" s="1">
        <f t="shared" si="32"/>
        <v>20966.432439389173</v>
      </c>
      <c r="O57" s="1">
        <f t="shared" si="33"/>
        <v>20807.001520535574</v>
      </c>
      <c r="P57" s="1">
        <f t="shared" si="33"/>
        <v>21879.99671784796</v>
      </c>
      <c r="Q57" s="1">
        <f t="shared" si="33"/>
        <v>20481.56679578697</v>
      </c>
      <c r="R57" s="1">
        <f t="shared" si="33"/>
        <v>19880.135549885603</v>
      </c>
      <c r="S57" s="1">
        <f t="shared" si="33"/>
        <v>18805.655212182937</v>
      </c>
      <c r="T57" s="1">
        <f t="shared" si="33"/>
        <v>41727.942280385847</v>
      </c>
      <c r="U57" s="1">
        <f t="shared" si="33"/>
        <v>18723.713389107266</v>
      </c>
      <c r="V57" s="1">
        <f t="shared" si="33"/>
        <v>39434.61653865307</v>
      </c>
      <c r="W57" s="1">
        <f t="shared" si="33"/>
        <v>8875.7810121450166</v>
      </c>
      <c r="X57" s="1">
        <f t="shared" si="33"/>
        <v>8858.2510004466021</v>
      </c>
      <c r="Y57" s="1">
        <f t="shared" si="33"/>
        <v>17710.543316913216</v>
      </c>
      <c r="Z57" s="1">
        <f t="shared" si="33"/>
        <v>20966.432439389173</v>
      </c>
      <c r="AA57" s="1">
        <f t="shared" si="33"/>
        <v>20807.001520535574</v>
      </c>
      <c r="AB57" s="1">
        <f t="shared" si="33"/>
        <v>21879.99671784796</v>
      </c>
      <c r="AC57" s="1">
        <f t="shared" si="33"/>
        <v>20481.56679578697</v>
      </c>
      <c r="AD57" s="1">
        <f t="shared" si="34"/>
        <v>19880.135549885603</v>
      </c>
      <c r="AE57" s="1">
        <f t="shared" si="34"/>
        <v>18805.655212182937</v>
      </c>
      <c r="AF57" s="1">
        <f t="shared" si="34"/>
        <v>41727.942280385847</v>
      </c>
    </row>
    <row r="58" spans="1:38">
      <c r="A58" s="5" t="s">
        <v>324</v>
      </c>
      <c r="B58" s="5" t="str">
        <f t="shared" si="5"/>
        <v>9260-07452</v>
      </c>
      <c r="C58" s="5" t="str">
        <f t="shared" si="29"/>
        <v>9260</v>
      </c>
      <c r="D58" s="1">
        <f>SUM($F58:K58)</f>
        <v>7491657.1799999997</v>
      </c>
      <c r="E58" s="2">
        <f t="shared" si="30"/>
        <v>0.37961751868940358</v>
      </c>
      <c r="F58" s="22">
        <f>'Div 2 history (2)'!B59</f>
        <v>1280000</v>
      </c>
      <c r="G58" s="22">
        <f>'Div 2 history (2)'!C59</f>
        <v>1094000</v>
      </c>
      <c r="H58" s="22">
        <f>'Div 2 history (2)'!D59</f>
        <v>-2114529.5</v>
      </c>
      <c r="I58" s="22">
        <f>'Div 2 history (2)'!E59</f>
        <v>10401983.859999999</v>
      </c>
      <c r="J58" s="22">
        <f>'Div 2 history (2)'!F59</f>
        <v>-3169797.1799999997</v>
      </c>
      <c r="K58" s="22">
        <f>'Div 2 history (2)'!G59</f>
        <v>0</v>
      </c>
      <c r="L58" s="1">
        <f t="shared" si="32"/>
        <v>878613.38885046542</v>
      </c>
      <c r="M58" s="1">
        <f t="shared" si="32"/>
        <v>823597.350323805</v>
      </c>
      <c r="N58" s="1">
        <f t="shared" si="32"/>
        <v>975006.68916991923</v>
      </c>
      <c r="O58" s="1">
        <f t="shared" si="33"/>
        <v>967592.63755230908</v>
      </c>
      <c r="P58" s="1">
        <f t="shared" si="33"/>
        <v>1017490.372794159</v>
      </c>
      <c r="Q58" s="1">
        <f t="shared" si="33"/>
        <v>952458.87388339068</v>
      </c>
      <c r="R58" s="1">
        <f t="shared" si="33"/>
        <v>924490.38236606529</v>
      </c>
      <c r="S58" s="1">
        <f t="shared" si="33"/>
        <v>874523.58330904029</v>
      </c>
      <c r="T58" s="1">
        <f t="shared" si="33"/>
        <v>1940483.8169911273</v>
      </c>
      <c r="U58" s="1">
        <f t="shared" si="33"/>
        <v>870713.0244143632</v>
      </c>
      <c r="V58" s="1">
        <f t="shared" si="33"/>
        <v>1833836.7779634341</v>
      </c>
      <c r="W58" s="1">
        <f t="shared" si="33"/>
        <v>412752.42621585779</v>
      </c>
      <c r="X58" s="1">
        <f t="shared" si="33"/>
        <v>411937.22416769865</v>
      </c>
      <c r="Y58" s="1">
        <f t="shared" si="33"/>
        <v>823597.350323805</v>
      </c>
      <c r="Z58" s="1">
        <f t="shared" si="33"/>
        <v>975006.68916991923</v>
      </c>
      <c r="AA58" s="1">
        <f t="shared" si="33"/>
        <v>967592.63755230908</v>
      </c>
      <c r="AB58" s="1">
        <f t="shared" si="33"/>
        <v>1017490.372794159</v>
      </c>
      <c r="AC58" s="1">
        <f t="shared" si="33"/>
        <v>952458.87388339068</v>
      </c>
      <c r="AD58" s="1">
        <f t="shared" si="34"/>
        <v>924490.38236606529</v>
      </c>
      <c r="AE58" s="1">
        <f t="shared" si="34"/>
        <v>874523.58330904029</v>
      </c>
      <c r="AF58" s="1">
        <f t="shared" si="34"/>
        <v>1940483.8169911273</v>
      </c>
    </row>
    <row r="59" spans="1:38">
      <c r="A59" s="5" t="s">
        <v>400</v>
      </c>
      <c r="B59" s="5" t="str">
        <f t="shared" si="5"/>
        <v>9260-07453</v>
      </c>
      <c r="C59" s="5" t="str">
        <f t="shared" si="29"/>
        <v>9260</v>
      </c>
      <c r="D59" s="1">
        <f>SUM($F59:K59)</f>
        <v>162</v>
      </c>
      <c r="E59" s="2">
        <f t="shared" si="30"/>
        <v>8.2088697533919172E-6</v>
      </c>
      <c r="F59" s="22">
        <f>'Div 2 history (2)'!B60</f>
        <v>0</v>
      </c>
      <c r="G59" s="22">
        <f>'Div 2 history (2)'!C60</f>
        <v>54</v>
      </c>
      <c r="H59" s="22">
        <f>'Div 2 history (2)'!D60</f>
        <v>27</v>
      </c>
      <c r="I59" s="22">
        <f>'Div 2 history (2)'!E60</f>
        <v>27</v>
      </c>
      <c r="J59" s="22">
        <f>'Div 2 history (2)'!F60</f>
        <v>27</v>
      </c>
      <c r="K59" s="22">
        <f>'Div 2 history (2)'!G60</f>
        <v>27</v>
      </c>
      <c r="L59" s="1">
        <f t="shared" si="32"/>
        <v>18.999183434842571</v>
      </c>
      <c r="M59" s="1">
        <f t="shared" si="32"/>
        <v>17.809513642541823</v>
      </c>
      <c r="N59" s="1">
        <f t="shared" si="32"/>
        <v>21.083597373782517</v>
      </c>
      <c r="O59" s="1">
        <f t="shared" si="33"/>
        <v>20.923275520660447</v>
      </c>
      <c r="P59" s="1">
        <f t="shared" si="33"/>
        <v>22.002266845938856</v>
      </c>
      <c r="Q59" s="1">
        <f t="shared" si="33"/>
        <v>20.596022196668283</v>
      </c>
      <c r="R59" s="1">
        <f t="shared" si="33"/>
        <v>19.99123002359574</v>
      </c>
      <c r="S59" s="1">
        <f t="shared" si="33"/>
        <v>18.9107452586431</v>
      </c>
      <c r="T59" s="1">
        <f t="shared" si="33"/>
        <v>41.961126997613455</v>
      </c>
      <c r="U59" s="1">
        <f t="shared" si="33"/>
        <v>18.828345527034227</v>
      </c>
      <c r="V59" s="1">
        <f t="shared" si="33"/>
        <v>39.654985658336862</v>
      </c>
      <c r="W59" s="1">
        <f t="shared" si="33"/>
        <v>8.9253807856393355</v>
      </c>
      <c r="X59" s="1">
        <f t="shared" si="33"/>
        <v>8.9077528124648104</v>
      </c>
      <c r="Y59" s="1">
        <f t="shared" si="33"/>
        <v>17.809513642541823</v>
      </c>
      <c r="Z59" s="1">
        <f t="shared" si="33"/>
        <v>21.083597373782517</v>
      </c>
      <c r="AA59" s="1">
        <f t="shared" si="33"/>
        <v>20.923275520660447</v>
      </c>
      <c r="AB59" s="1">
        <f t="shared" si="33"/>
        <v>22.002266845938856</v>
      </c>
      <c r="AC59" s="1">
        <f t="shared" si="33"/>
        <v>20.596022196668283</v>
      </c>
      <c r="AD59" s="1">
        <f t="shared" si="34"/>
        <v>19.99123002359574</v>
      </c>
      <c r="AE59" s="1">
        <f t="shared" si="34"/>
        <v>18.9107452586431</v>
      </c>
      <c r="AF59" s="1">
        <f t="shared" si="34"/>
        <v>41.961126997613455</v>
      </c>
    </row>
    <row r="60" spans="1:38">
      <c r="A60" s="54" t="s">
        <v>325</v>
      </c>
      <c r="B60" s="5" t="str">
        <f t="shared" si="5"/>
        <v>9260-07454</v>
      </c>
      <c r="C60" s="5" t="str">
        <f t="shared" si="29"/>
        <v>9260</v>
      </c>
      <c r="D60" s="1">
        <f>SUM($F60:K60)</f>
        <v>0</v>
      </c>
      <c r="E60" s="2">
        <f t="shared" si="30"/>
        <v>0</v>
      </c>
      <c r="F60" s="22" t="str">
        <f>'Div 2 history (2)'!B61</f>
        <v>0</v>
      </c>
      <c r="G60" s="22" t="str">
        <f>'Div 2 history (2)'!C61</f>
        <v>0</v>
      </c>
      <c r="H60" s="22" t="str">
        <f>'Div 2 history (2)'!D61</f>
        <v>0</v>
      </c>
      <c r="I60" s="22">
        <f>'Div 2 history (2)'!E61</f>
        <v>-4752510</v>
      </c>
      <c r="J60" s="22">
        <f>'Div 2 history (2)'!F61</f>
        <v>4752510</v>
      </c>
      <c r="K60" s="22">
        <f>'Div 2 history (2)'!G61</f>
        <v>0</v>
      </c>
      <c r="L60" s="1">
        <f t="shared" si="32"/>
        <v>0</v>
      </c>
      <c r="M60" s="1">
        <f t="shared" si="32"/>
        <v>0</v>
      </c>
      <c r="N60" s="1">
        <f t="shared" si="32"/>
        <v>0</v>
      </c>
      <c r="O60" s="1">
        <f t="shared" si="33"/>
        <v>0</v>
      </c>
      <c r="P60" s="1">
        <f t="shared" si="33"/>
        <v>0</v>
      </c>
      <c r="Q60" s="1">
        <f t="shared" si="33"/>
        <v>0</v>
      </c>
      <c r="R60" s="1">
        <f t="shared" si="33"/>
        <v>0</v>
      </c>
      <c r="S60" s="1">
        <f t="shared" si="33"/>
        <v>0</v>
      </c>
      <c r="T60" s="1">
        <f t="shared" si="33"/>
        <v>0</v>
      </c>
      <c r="U60" s="1">
        <f t="shared" si="33"/>
        <v>0</v>
      </c>
      <c r="V60" s="1">
        <f t="shared" si="33"/>
        <v>0</v>
      </c>
      <c r="W60" s="1">
        <f t="shared" si="33"/>
        <v>0</v>
      </c>
      <c r="X60" s="1">
        <f t="shared" si="33"/>
        <v>0</v>
      </c>
      <c r="Y60" s="1">
        <f t="shared" si="33"/>
        <v>0</v>
      </c>
      <c r="Z60" s="1">
        <f t="shared" si="33"/>
        <v>0</v>
      </c>
      <c r="AA60" s="1">
        <f t="shared" si="33"/>
        <v>0</v>
      </c>
      <c r="AB60" s="1">
        <f t="shared" si="33"/>
        <v>0</v>
      </c>
      <c r="AC60" s="1">
        <f t="shared" si="33"/>
        <v>0</v>
      </c>
      <c r="AD60" s="1">
        <f t="shared" si="34"/>
        <v>0</v>
      </c>
      <c r="AE60" s="1">
        <f t="shared" si="34"/>
        <v>0</v>
      </c>
      <c r="AF60" s="1">
        <f t="shared" si="34"/>
        <v>0</v>
      </c>
    </row>
    <row r="61" spans="1:38">
      <c r="A61" s="5" t="s">
        <v>326</v>
      </c>
      <c r="B61" s="5" t="str">
        <f t="shared" si="5"/>
        <v>9260-07458</v>
      </c>
      <c r="C61" s="5" t="str">
        <f t="shared" si="29"/>
        <v>9260</v>
      </c>
      <c r="D61" s="1">
        <f>SUM($F61:K61)</f>
        <v>5049368.0199999996</v>
      </c>
      <c r="E61" s="2">
        <f t="shared" si="30"/>
        <v>0.25586175563655822</v>
      </c>
      <c r="F61" s="22">
        <f>'Div 2 history (2)'!B62</f>
        <v>325758.88</v>
      </c>
      <c r="G61" s="22">
        <f>'Div 2 history (2)'!C62</f>
        <v>315251.02</v>
      </c>
      <c r="H61" s="22">
        <f>'Div 2 history (2)'!D62</f>
        <v>1053115.6799999997</v>
      </c>
      <c r="I61" s="22">
        <f>'Div 2 history (2)'!E62</f>
        <v>411130.01999999996</v>
      </c>
      <c r="J61" s="22">
        <f>'Div 2 history (2)'!F62</f>
        <v>2936044.0700000008</v>
      </c>
      <c r="K61" s="22">
        <f>'Div 2 history (2)'!G62</f>
        <v>8068.35</v>
      </c>
      <c r="L61" s="1">
        <f t="shared" si="32"/>
        <v>592184.37803708541</v>
      </c>
      <c r="M61" s="1">
        <f t="shared" si="32"/>
        <v>555103.63357039751</v>
      </c>
      <c r="N61" s="1">
        <f t="shared" si="32"/>
        <v>657153.34768971242</v>
      </c>
      <c r="O61" s="1">
        <f t="shared" si="33"/>
        <v>652156.28572636854</v>
      </c>
      <c r="P61" s="1">
        <f t="shared" si="33"/>
        <v>685787.29987277731</v>
      </c>
      <c r="Q61" s="1">
        <f t="shared" si="33"/>
        <v>641956.14703127765</v>
      </c>
      <c r="R61" s="1">
        <f t="shared" si="33"/>
        <v>623105.41704696394</v>
      </c>
      <c r="S61" s="1">
        <f t="shared" si="33"/>
        <v>589427.85397135245</v>
      </c>
      <c r="T61" s="1">
        <f t="shared" si="33"/>
        <v>1307883.782375975</v>
      </c>
      <c r="U61" s="1">
        <f t="shared" si="33"/>
        <v>586859.54181306588</v>
      </c>
      <c r="V61" s="1">
        <f t="shared" si="33"/>
        <v>1236003.8050417579</v>
      </c>
      <c r="W61" s="1">
        <f t="shared" si="33"/>
        <v>278194.64386006008</v>
      </c>
      <c r="X61" s="1">
        <f t="shared" si="33"/>
        <v>277645.19865015347</v>
      </c>
      <c r="Y61" s="1">
        <f t="shared" si="33"/>
        <v>555103.63357039751</v>
      </c>
      <c r="Z61" s="1">
        <f t="shared" si="33"/>
        <v>657153.34768971242</v>
      </c>
      <c r="AA61" s="1">
        <f t="shared" si="33"/>
        <v>652156.28572636854</v>
      </c>
      <c r="AB61" s="1">
        <f t="shared" si="33"/>
        <v>685787.29987277731</v>
      </c>
      <c r="AC61" s="1">
        <f t="shared" si="33"/>
        <v>641956.14703127765</v>
      </c>
      <c r="AD61" s="1">
        <f t="shared" si="34"/>
        <v>623105.41704696394</v>
      </c>
      <c r="AE61" s="1">
        <f t="shared" si="34"/>
        <v>589427.85397135245</v>
      </c>
      <c r="AF61" s="1">
        <f t="shared" si="34"/>
        <v>1307883.782375975</v>
      </c>
    </row>
    <row r="62" spans="1:38">
      <c r="A62" s="5" t="s">
        <v>327</v>
      </c>
      <c r="B62" s="5" t="str">
        <f t="shared" si="5"/>
        <v>9260-07460</v>
      </c>
      <c r="C62" s="5" t="str">
        <f t="shared" si="29"/>
        <v>9260</v>
      </c>
      <c r="D62" s="1">
        <f>SUM($F62:K62)</f>
        <v>3323311.69</v>
      </c>
      <c r="E62" s="2">
        <f t="shared" si="30"/>
        <v>0.16839896798231341</v>
      </c>
      <c r="F62" s="22">
        <f>'Div 2 history (2)'!B63</f>
        <v>131923.78000000003</v>
      </c>
      <c r="G62" s="22">
        <f>'Div 2 history (2)'!C63</f>
        <v>158783.46999999997</v>
      </c>
      <c r="H62" s="22">
        <f>'Div 2 history (2)'!D63</f>
        <v>1849941.6199999999</v>
      </c>
      <c r="I62" s="22">
        <f>'Div 2 history (2)'!E63</f>
        <v>586174.46</v>
      </c>
      <c r="J62" s="22">
        <f>'Div 2 history (2)'!F63</f>
        <v>596010.88</v>
      </c>
      <c r="K62" s="22">
        <f>'Div 2 history (2)'!G63</f>
        <v>477.48</v>
      </c>
      <c r="L62" s="1">
        <f t="shared" si="32"/>
        <v>389754.37289794238</v>
      </c>
      <c r="M62" s="1">
        <f t="shared" si="32"/>
        <v>365349.16593502299</v>
      </c>
      <c r="N62" s="1">
        <f t="shared" si="32"/>
        <v>432514.60258978227</v>
      </c>
      <c r="O62" s="1">
        <f t="shared" si="33"/>
        <v>429225.71685741789</v>
      </c>
      <c r="P62" s="1">
        <f t="shared" si="33"/>
        <v>451360.43589881493</v>
      </c>
      <c r="Q62" s="1">
        <f t="shared" si="33"/>
        <v>422512.3539116492</v>
      </c>
      <c r="R62" s="1">
        <f t="shared" si="33"/>
        <v>410105.48416601657</v>
      </c>
      <c r="S62" s="1">
        <f t="shared" si="33"/>
        <v>387940.12830037455</v>
      </c>
      <c r="T62" s="1">
        <f t="shared" si="33"/>
        <v>860801.87578236649</v>
      </c>
      <c r="U62" s="1">
        <f t="shared" si="33"/>
        <v>386249.75798365462</v>
      </c>
      <c r="V62" s="1">
        <f t="shared" si="33"/>
        <v>813493.07040205691</v>
      </c>
      <c r="W62" s="1">
        <f t="shared" si="33"/>
        <v>183097.66853467026</v>
      </c>
      <c r="X62" s="1">
        <f t="shared" si="33"/>
        <v>182736.04353885603</v>
      </c>
      <c r="Y62" s="1">
        <f t="shared" si="33"/>
        <v>365349.16593502299</v>
      </c>
      <c r="Z62" s="1">
        <f t="shared" si="33"/>
        <v>432514.60258978227</v>
      </c>
      <c r="AA62" s="1">
        <f t="shared" si="33"/>
        <v>429225.71685741789</v>
      </c>
      <c r="AB62" s="1">
        <f t="shared" si="33"/>
        <v>451360.43589881493</v>
      </c>
      <c r="AC62" s="1">
        <f t="shared" si="33"/>
        <v>422512.3539116492</v>
      </c>
      <c r="AD62" s="1">
        <f t="shared" si="34"/>
        <v>410105.48416601657</v>
      </c>
      <c r="AE62" s="1">
        <f t="shared" si="34"/>
        <v>387940.12830037455</v>
      </c>
      <c r="AF62" s="1">
        <f t="shared" si="34"/>
        <v>860801.87578236649</v>
      </c>
    </row>
    <row r="63" spans="1:38">
      <c r="A63" s="5" t="s">
        <v>318</v>
      </c>
      <c r="B63" s="5" t="str">
        <f t="shared" ref="B63" si="35">RIGHT(A63,10)</f>
        <v>9260-07463</v>
      </c>
      <c r="C63" s="5" t="str">
        <f t="shared" si="29"/>
        <v>9260</v>
      </c>
      <c r="D63" s="1">
        <f>SUM($F63:K63)</f>
        <v>173662.67</v>
      </c>
      <c r="E63" s="2">
        <f t="shared" si="30"/>
        <v>8.7998409818289009E-3</v>
      </c>
      <c r="F63" s="22">
        <f>'Div 2 history (2)'!B64</f>
        <v>15453.56</v>
      </c>
      <c r="G63" s="22">
        <f>'Div 2 history (2)'!C64</f>
        <v>14955.06</v>
      </c>
      <c r="H63" s="22">
        <f>'Div 2 history (2)'!D64</f>
        <v>15453.63</v>
      </c>
      <c r="I63" s="22">
        <f>'Div 2 history (2)'!E64</f>
        <v>95167.21</v>
      </c>
      <c r="J63" s="22">
        <f>'Div 2 history (2)'!F64</f>
        <v>32633.21</v>
      </c>
      <c r="K63" s="22">
        <f>'Div 2 history (2)'!G64</f>
        <v>0</v>
      </c>
      <c r="L63" s="1">
        <f t="shared" si="32"/>
        <v>20366.968661200815</v>
      </c>
      <c r="M63" s="1">
        <f t="shared" si="32"/>
        <v>19091.652410896539</v>
      </c>
      <c r="N63" s="1">
        <f t="shared" si="32"/>
        <v>22601.443290963332</v>
      </c>
      <c r="O63" s="1">
        <f t="shared" si="33"/>
        <v>22429.579580639096</v>
      </c>
      <c r="P63" s="1">
        <f t="shared" si="33"/>
        <v>23586.249422951976</v>
      </c>
      <c r="Q63" s="1">
        <f t="shared" si="33"/>
        <v>22078.766704028883</v>
      </c>
      <c r="R63" s="1">
        <f t="shared" si="33"/>
        <v>21430.434459764194</v>
      </c>
      <c r="S63" s="1">
        <f t="shared" si="33"/>
        <v>20272.163662381488</v>
      </c>
      <c r="T63" s="1">
        <f t="shared" si="33"/>
        <v>44981.98364576936</v>
      </c>
      <c r="U63" s="1">
        <f t="shared" si="33"/>
        <v>20183.831826588401</v>
      </c>
      <c r="V63" s="1">
        <f t="shared" si="33"/>
        <v>42509.819063200535</v>
      </c>
      <c r="W63" s="1">
        <f t="shared" si="33"/>
        <v>9567.9349259310166</v>
      </c>
      <c r="X63" s="1">
        <f t="shared" si="33"/>
        <v>9549.037883411409</v>
      </c>
      <c r="Y63" s="1">
        <f t="shared" si="33"/>
        <v>19091.652410896539</v>
      </c>
      <c r="Z63" s="1">
        <f t="shared" si="33"/>
        <v>22601.443290963332</v>
      </c>
      <c r="AA63" s="1">
        <f t="shared" si="33"/>
        <v>22429.579580639096</v>
      </c>
      <c r="AB63" s="1">
        <f t="shared" si="33"/>
        <v>23586.249422951976</v>
      </c>
      <c r="AC63" s="1">
        <f t="shared" si="33"/>
        <v>22078.766704028883</v>
      </c>
      <c r="AD63" s="1">
        <f t="shared" si="34"/>
        <v>21430.434459764194</v>
      </c>
      <c r="AE63" s="1">
        <f t="shared" si="34"/>
        <v>20272.163662381488</v>
      </c>
      <c r="AF63" s="1">
        <f t="shared" si="34"/>
        <v>44981.98364576936</v>
      </c>
    </row>
    <row r="64" spans="1:38">
      <c r="A64" s="5" t="s">
        <v>401</v>
      </c>
      <c r="B64" s="5" t="str">
        <f t="shared" si="5"/>
        <v>9260-07486</v>
      </c>
      <c r="C64" s="5" t="str">
        <f t="shared" si="29"/>
        <v>9260</v>
      </c>
      <c r="D64" s="1">
        <f>SUM($F64:K64)</f>
        <v>-1052776.6499999999</v>
      </c>
      <c r="E64" s="2">
        <f t="shared" si="30"/>
        <v>-5.3346335797915236E-2</v>
      </c>
      <c r="F64" s="22">
        <f>'Div 2 history (2)'!B65</f>
        <v>-35930.35</v>
      </c>
      <c r="G64" s="22">
        <f>'Div 2 history (2)'!C65</f>
        <v>-564212.28</v>
      </c>
      <c r="H64" s="22">
        <f>'Div 2 history (2)'!D65</f>
        <v>-14432.28</v>
      </c>
      <c r="I64" s="22">
        <f>'Div 2 history (2)'!E65</f>
        <v>-34447</v>
      </c>
      <c r="J64" s="22">
        <f>'Div 2 history (2)'!F65</f>
        <v>-392639.61</v>
      </c>
      <c r="K64" s="22">
        <f>'Div 2 history (2)'!G65</f>
        <v>-11115.13</v>
      </c>
      <c r="L64" s="1">
        <f t="shared" si="32"/>
        <v>-123468.49808190775</v>
      </c>
      <c r="M64" s="1">
        <f t="shared" si="32"/>
        <v>-115737.28463410171</v>
      </c>
      <c r="N64" s="1">
        <f t="shared" si="32"/>
        <v>-137014.3148957997</v>
      </c>
      <c r="O64" s="1">
        <f t="shared" si="33"/>
        <v>-135972.44388683897</v>
      </c>
      <c r="P64" s="1">
        <f t="shared" si="33"/>
        <v>-142984.39989181218</v>
      </c>
      <c r="Q64" s="1">
        <f t="shared" si="33"/>
        <v>-133845.74846625971</v>
      </c>
      <c r="R64" s="1">
        <f t="shared" si="33"/>
        <v>-129915.43317049717</v>
      </c>
      <c r="S64" s="1">
        <f t="shared" si="33"/>
        <v>-122893.77186665226</v>
      </c>
      <c r="T64" s="1">
        <f t="shared" si="33"/>
        <v>-272689.47352328425</v>
      </c>
      <c r="U64" s="1">
        <f t="shared" si="33"/>
        <v>-122358.28721600973</v>
      </c>
      <c r="V64" s="1">
        <f t="shared" si="33"/>
        <v>-257702.73430359209</v>
      </c>
      <c r="W64" s="1">
        <f t="shared" si="33"/>
        <v>-58002.669651109551</v>
      </c>
      <c r="X64" s="1">
        <f t="shared" si="33"/>
        <v>-57888.112129227033</v>
      </c>
      <c r="Y64" s="1">
        <f t="shared" si="33"/>
        <v>-115737.28463410171</v>
      </c>
      <c r="Z64" s="1">
        <f t="shared" si="33"/>
        <v>-137014.3148957997</v>
      </c>
      <c r="AA64" s="1">
        <f t="shared" si="33"/>
        <v>-135972.44388683897</v>
      </c>
      <c r="AB64" s="1">
        <f t="shared" si="33"/>
        <v>-142984.39989181218</v>
      </c>
      <c r="AC64" s="1">
        <f t="shared" si="33"/>
        <v>-133845.74846625971</v>
      </c>
      <c r="AD64" s="1">
        <f t="shared" si="34"/>
        <v>-129915.43317049717</v>
      </c>
      <c r="AE64" s="1">
        <f t="shared" si="34"/>
        <v>-122893.77186665226</v>
      </c>
      <c r="AF64" s="1">
        <f t="shared" si="34"/>
        <v>-272689.47352328425</v>
      </c>
    </row>
    <row r="65" spans="1:38">
      <c r="A65" s="5" t="s">
        <v>328</v>
      </c>
      <c r="B65" s="5" t="str">
        <f t="shared" si="5"/>
        <v>9260-07487</v>
      </c>
      <c r="C65" s="5" t="str">
        <f t="shared" si="29"/>
        <v>9260</v>
      </c>
      <c r="D65" s="1">
        <f>SUM($F65:K65)</f>
        <v>-810076.05999999994</v>
      </c>
      <c r="E65" s="2">
        <f t="shared" si="30"/>
        <v>-4.1048202881980834E-2</v>
      </c>
      <c r="F65" s="22">
        <f>'Div 2 history (2)'!B66</f>
        <v>-430141.85</v>
      </c>
      <c r="G65" s="22">
        <f>'Div 2 history (2)'!C66</f>
        <v>-23788.65</v>
      </c>
      <c r="H65" s="22">
        <f>'Div 2 history (2)'!D66</f>
        <v>-17411.849999999999</v>
      </c>
      <c r="I65" s="22">
        <f>'Div 2 history (2)'!E66</f>
        <v>-36872.870000000003</v>
      </c>
      <c r="J65" s="22">
        <f>'Div 2 history (2)'!F66</f>
        <v>-36872.870000000003</v>
      </c>
      <c r="K65" s="22">
        <f>'Div 2 history (2)'!G66</f>
        <v>-264987.96999999997</v>
      </c>
      <c r="L65" s="1">
        <f t="shared" si="32"/>
        <v>-95004.837408114414</v>
      </c>
      <c r="M65" s="1">
        <f t="shared" si="32"/>
        <v>-89055.929889299558</v>
      </c>
      <c r="N65" s="1">
        <f t="shared" si="32"/>
        <v>-105427.88574802522</v>
      </c>
      <c r="O65" s="1">
        <f t="shared" si="33"/>
        <v>-104626.20121031519</v>
      </c>
      <c r="P65" s="1">
        <f t="shared" si="33"/>
        <v>-110021.6644297949</v>
      </c>
      <c r="Q65" s="1">
        <f t="shared" si="33"/>
        <v>-102989.78094289868</v>
      </c>
      <c r="R65" s="1">
        <f t="shared" si="33"/>
        <v>-99965.53612387742</v>
      </c>
      <c r="S65" s="1">
        <f t="shared" si="33"/>
        <v>-94562.605004847414</v>
      </c>
      <c r="T65" s="1">
        <f t="shared" si="33"/>
        <v>-209825.33599621191</v>
      </c>
      <c r="U65" s="1">
        <f t="shared" si="33"/>
        <v>-94150.567659620428</v>
      </c>
      <c r="V65" s="1">
        <f t="shared" si="33"/>
        <v>-198293.54655223474</v>
      </c>
      <c r="W65" s="1">
        <f t="shared" si="33"/>
        <v>-44631.094449570475</v>
      </c>
      <c r="X65" s="1">
        <f t="shared" si="33"/>
        <v>-44542.946307255625</v>
      </c>
      <c r="Y65" s="1">
        <f t="shared" si="33"/>
        <v>-89055.929889299558</v>
      </c>
      <c r="Z65" s="1">
        <f t="shared" si="33"/>
        <v>-105427.88574802522</v>
      </c>
      <c r="AA65" s="1">
        <f t="shared" si="33"/>
        <v>-104626.20121031519</v>
      </c>
      <c r="AB65" s="1">
        <f t="shared" si="33"/>
        <v>-110021.6644297949</v>
      </c>
      <c r="AC65" s="1">
        <f t="shared" si="33"/>
        <v>-102989.78094289868</v>
      </c>
      <c r="AD65" s="1">
        <f t="shared" si="34"/>
        <v>-99965.53612387742</v>
      </c>
      <c r="AE65" s="1">
        <f t="shared" si="34"/>
        <v>-94562.605004847414</v>
      </c>
      <c r="AF65" s="1">
        <f t="shared" si="34"/>
        <v>-209825.33599621191</v>
      </c>
    </row>
    <row r="66" spans="1:38">
      <c r="A66" s="5" t="s">
        <v>402</v>
      </c>
      <c r="B66" s="5" t="str">
        <f t="shared" si="5"/>
        <v>9260-07488</v>
      </c>
      <c r="C66" s="5" t="str">
        <f t="shared" si="29"/>
        <v>9260</v>
      </c>
      <c r="D66" s="1">
        <f>SUM($F66:K66)</f>
        <v>454926.87000000005</v>
      </c>
      <c r="E66" s="2">
        <f t="shared" si="30"/>
        <v>2.3052070513260844E-2</v>
      </c>
      <c r="F66" s="22">
        <f>'Div 2 history (2)'!B67</f>
        <v>93049.18</v>
      </c>
      <c r="G66" s="22">
        <f>'Div 2 history (2)'!C67</f>
        <v>66852.2</v>
      </c>
      <c r="H66" s="22">
        <f>'Div 2 history (2)'!D67</f>
        <v>81447.259999999995</v>
      </c>
      <c r="I66" s="22">
        <f>'Div 2 history (2)'!E67</f>
        <v>90709.53</v>
      </c>
      <c r="J66" s="22">
        <f>'Div 2 history (2)'!F67</f>
        <v>90709.53</v>
      </c>
      <c r="K66" s="22">
        <f>'Div 2 history (2)'!G67</f>
        <v>32159.17</v>
      </c>
      <c r="L66" s="1">
        <f t="shared" si="32"/>
        <v>53353.327484992471</v>
      </c>
      <c r="M66" s="1">
        <f t="shared" si="32"/>
        <v>50012.508010023776</v>
      </c>
      <c r="N66" s="1">
        <f t="shared" si="32"/>
        <v>59206.759022191975</v>
      </c>
      <c r="O66" s="1">
        <f t="shared" ref="O66:AC71" si="36">$E66*O$72</f>
        <v>58756.544708405418</v>
      </c>
      <c r="P66" s="1">
        <f t="shared" si="36"/>
        <v>61786.557957578618</v>
      </c>
      <c r="Q66" s="1">
        <f t="shared" si="36"/>
        <v>57837.55501469646</v>
      </c>
      <c r="R66" s="1">
        <f t="shared" si="36"/>
        <v>56139.183346200218</v>
      </c>
      <c r="S66" s="1">
        <f t="shared" si="36"/>
        <v>53104.976233838555</v>
      </c>
      <c r="T66" s="1">
        <f t="shared" si="36"/>
        <v>117834.84053516535</v>
      </c>
      <c r="U66" s="1">
        <f t="shared" si="36"/>
        <v>52873.582085754206</v>
      </c>
      <c r="V66" s="1">
        <f t="shared" si="36"/>
        <v>111358.75620643258</v>
      </c>
      <c r="W66" s="1">
        <f t="shared" si="36"/>
        <v>25064.170026969408</v>
      </c>
      <c r="X66" s="1">
        <f t="shared" si="36"/>
        <v>25014.667319187116</v>
      </c>
      <c r="Y66" s="1">
        <f t="shared" si="36"/>
        <v>50012.508010023776</v>
      </c>
      <c r="Z66" s="1">
        <f t="shared" si="36"/>
        <v>59206.759022191975</v>
      </c>
      <c r="AA66" s="1">
        <f t="shared" si="36"/>
        <v>58756.544708405418</v>
      </c>
      <c r="AB66" s="1">
        <f t="shared" si="36"/>
        <v>61786.557957578618</v>
      </c>
      <c r="AC66" s="1">
        <f t="shared" si="36"/>
        <v>57837.55501469646</v>
      </c>
      <c r="AD66" s="1">
        <f t="shared" si="34"/>
        <v>56139.183346200218</v>
      </c>
      <c r="AE66" s="1">
        <f t="shared" si="34"/>
        <v>53104.976233838555</v>
      </c>
      <c r="AF66" s="1">
        <f t="shared" si="34"/>
        <v>117834.84053516535</v>
      </c>
    </row>
    <row r="67" spans="1:38">
      <c r="A67" s="5" t="s">
        <v>329</v>
      </c>
      <c r="B67" s="5" t="str">
        <f t="shared" si="5"/>
        <v>9260-07489</v>
      </c>
      <c r="C67" s="5" t="str">
        <f t="shared" si="29"/>
        <v>9260</v>
      </c>
      <c r="D67" s="1">
        <f>SUM($F67:K67)</f>
        <v>4578028.7</v>
      </c>
      <c r="E67" s="2">
        <f t="shared" si="30"/>
        <v>0.23197803287401308</v>
      </c>
      <c r="F67" s="22">
        <f>'Div 2 history (2)'!B68</f>
        <v>752458.94</v>
      </c>
      <c r="G67" s="22">
        <f>'Div 2 history (2)'!C68</f>
        <v>785011.36</v>
      </c>
      <c r="H67" s="22">
        <f>'Div 2 history (2)'!D68</f>
        <v>762275.37</v>
      </c>
      <c r="I67" s="22">
        <f>'Div 2 history (2)'!E68</f>
        <v>761739.07</v>
      </c>
      <c r="J67" s="22">
        <f>'Div 2 history (2)'!F68</f>
        <v>767920.03999999992</v>
      </c>
      <c r="K67" s="22">
        <f>'Div 2 history (2)'!G68</f>
        <v>748623.92</v>
      </c>
      <c r="L67" s="1">
        <f t="shared" si="32"/>
        <v>536906.21630415972</v>
      </c>
      <c r="M67" s="1">
        <f t="shared" si="32"/>
        <v>503286.81844813592</v>
      </c>
      <c r="N67" s="1">
        <f t="shared" si="32"/>
        <v>595810.5794840802</v>
      </c>
      <c r="O67" s="1">
        <f t="shared" si="36"/>
        <v>591279.97426908009</v>
      </c>
      <c r="P67" s="1">
        <f t="shared" si="36"/>
        <v>621771.66102325032</v>
      </c>
      <c r="Q67" s="1">
        <f t="shared" si="36"/>
        <v>582031.97976657061</v>
      </c>
      <c r="R67" s="1">
        <f t="shared" si="36"/>
        <v>564940.89380446274</v>
      </c>
      <c r="S67" s="1">
        <f t="shared" si="36"/>
        <v>534407.00328677183</v>
      </c>
      <c r="T67" s="1">
        <f t="shared" si="36"/>
        <v>1185797.8004902422</v>
      </c>
      <c r="U67" s="1">
        <f t="shared" si="36"/>
        <v>532078.43331036612</v>
      </c>
      <c r="V67" s="1">
        <f t="shared" si="36"/>
        <v>1120627.545937991</v>
      </c>
      <c r="W67" s="1">
        <f t="shared" si="36"/>
        <v>252226.23083386067</v>
      </c>
      <c r="X67" s="1">
        <f t="shared" si="36"/>
        <v>251728.07424672603</v>
      </c>
      <c r="Y67" s="1">
        <f t="shared" si="36"/>
        <v>503286.81844813592</v>
      </c>
      <c r="Z67" s="1">
        <f t="shared" si="36"/>
        <v>595810.5794840802</v>
      </c>
      <c r="AA67" s="1">
        <f t="shared" si="36"/>
        <v>591279.97426908009</v>
      </c>
      <c r="AB67" s="1">
        <f t="shared" si="36"/>
        <v>621771.66102325032</v>
      </c>
      <c r="AC67" s="1">
        <f t="shared" si="36"/>
        <v>582031.97976657061</v>
      </c>
      <c r="AD67" s="1">
        <f t="shared" si="34"/>
        <v>564940.89380446274</v>
      </c>
      <c r="AE67" s="1">
        <f t="shared" si="34"/>
        <v>534407.00328677183</v>
      </c>
      <c r="AF67" s="1">
        <f t="shared" si="34"/>
        <v>1185797.8004902422</v>
      </c>
    </row>
    <row r="68" spans="1:38">
      <c r="A68" s="5" t="s">
        <v>403</v>
      </c>
      <c r="B68" s="5" t="str">
        <f t="shared" si="5"/>
        <v>9210-07495</v>
      </c>
      <c r="C68" s="5" t="str">
        <f t="shared" si="29"/>
        <v>9210</v>
      </c>
      <c r="D68" s="1">
        <f>SUM($F68:K68)</f>
        <v>205753.81</v>
      </c>
      <c r="E68" s="2">
        <f t="shared" si="30"/>
        <v>1.0425964367618194E-2</v>
      </c>
      <c r="F68" s="22">
        <f>'Div 2 history (2)'!B69</f>
        <v>20154.509999999998</v>
      </c>
      <c r="G68" s="22">
        <f>'Div 2 history (2)'!C69</f>
        <v>21905.45</v>
      </c>
      <c r="H68" s="22">
        <f>'Div 2 history (2)'!D69</f>
        <v>1613.6</v>
      </c>
      <c r="I68" s="22">
        <f>'Div 2 history (2)'!E69</f>
        <v>83664.31</v>
      </c>
      <c r="J68" s="22">
        <f>'Div 2 history (2)'!F69</f>
        <v>19084.34</v>
      </c>
      <c r="K68" s="22">
        <f>'Div 2 history (2)'!G69</f>
        <v>59331.6</v>
      </c>
      <c r="L68" s="1">
        <f t="shared" si="32"/>
        <v>24130.582583998432</v>
      </c>
      <c r="M68" s="1">
        <f t="shared" si="32"/>
        <v>22619.60053209851</v>
      </c>
      <c r="N68" s="1">
        <f t="shared" si="32"/>
        <v>26777.965976307078</v>
      </c>
      <c r="O68" s="1">
        <f t="shared" si="36"/>
        <v>26574.343555898893</v>
      </c>
      <c r="P68" s="1">
        <f t="shared" si="36"/>
        <v>27944.75451968273</v>
      </c>
      <c r="Q68" s="1">
        <f t="shared" si="36"/>
        <v>26158.703937093014</v>
      </c>
      <c r="R68" s="1">
        <f t="shared" si="36"/>
        <v>25390.566320624774</v>
      </c>
      <c r="S68" s="1">
        <f t="shared" si="36"/>
        <v>24018.258561143539</v>
      </c>
      <c r="T68" s="1">
        <f t="shared" si="36"/>
        <v>53294.208343535982</v>
      </c>
      <c r="U68" s="1">
        <f t="shared" si="36"/>
        <v>23913.603877677469</v>
      </c>
      <c r="V68" s="1">
        <f t="shared" si="36"/>
        <v>50365.212251223253</v>
      </c>
      <c r="W68" s="1">
        <f t="shared" si="36"/>
        <v>11335.99445892646</v>
      </c>
      <c r="X68" s="1">
        <f t="shared" si="36"/>
        <v>11313.605430264506</v>
      </c>
      <c r="Y68" s="1">
        <f t="shared" si="36"/>
        <v>22619.60053209851</v>
      </c>
      <c r="Z68" s="1">
        <f t="shared" si="36"/>
        <v>26777.965976307078</v>
      </c>
      <c r="AA68" s="1">
        <f t="shared" si="36"/>
        <v>26574.343555898893</v>
      </c>
      <c r="AB68" s="1">
        <f t="shared" si="36"/>
        <v>27944.75451968273</v>
      </c>
      <c r="AC68" s="1">
        <f t="shared" si="36"/>
        <v>26158.703937093014</v>
      </c>
      <c r="AD68" s="1">
        <f t="shared" si="34"/>
        <v>25390.566320624774</v>
      </c>
      <c r="AE68" s="1">
        <f t="shared" si="34"/>
        <v>24018.258561143539</v>
      </c>
      <c r="AF68" s="1">
        <f t="shared" si="34"/>
        <v>53294.208343535982</v>
      </c>
    </row>
    <row r="69" spans="1:38">
      <c r="A69" s="5" t="s">
        <v>112</v>
      </c>
      <c r="B69" s="5" t="str">
        <f t="shared" si="5"/>
        <v>9210-07499</v>
      </c>
      <c r="C69" s="5" t="str">
        <f t="shared" si="29"/>
        <v>9210</v>
      </c>
      <c r="D69" s="1">
        <f>SUM($F69:K69)</f>
        <v>76097.67</v>
      </c>
      <c r="E69" s="2">
        <f t="shared" si="30"/>
        <v>3.8560238368308608E-3</v>
      </c>
      <c r="F69" s="22">
        <f>'Div 2 history (2)'!B70</f>
        <v>5283.8700000000008</v>
      </c>
      <c r="G69" s="22">
        <f>'Div 2 history (2)'!C70</f>
        <v>11204.67</v>
      </c>
      <c r="H69" s="22">
        <f>'Div 2 history (2)'!D70</f>
        <v>15567.790000000003</v>
      </c>
      <c r="I69" s="22">
        <f>'Div 2 history (2)'!E70</f>
        <v>5629.43</v>
      </c>
      <c r="J69" s="22">
        <f>'Div 2 history (2)'!F70</f>
        <v>14884.49</v>
      </c>
      <c r="K69" s="22">
        <f>'Div 2 history (2)'!G70</f>
        <v>23527.420000000002</v>
      </c>
      <c r="L69" s="1">
        <f t="shared" si="32"/>
        <v>8924.6517981118304</v>
      </c>
      <c r="M69" s="1">
        <f t="shared" si="32"/>
        <v>8365.817852041022</v>
      </c>
      <c r="N69" s="1">
        <f t="shared" si="32"/>
        <v>9903.781699771409</v>
      </c>
      <c r="O69" s="1">
        <f t="shared" si="36"/>
        <v>9828.472320310475</v>
      </c>
      <c r="P69" s="1">
        <f t="shared" si="36"/>
        <v>10335.316306754294</v>
      </c>
      <c r="Q69" s="1">
        <f t="shared" si="36"/>
        <v>9674.7487681156672</v>
      </c>
      <c r="R69" s="1">
        <f t="shared" si="36"/>
        <v>9390.654476726424</v>
      </c>
      <c r="S69" s="1">
        <f t="shared" si="36"/>
        <v>8883.1089638659705</v>
      </c>
      <c r="T69" s="1">
        <f t="shared" si="36"/>
        <v>19710.765401805427</v>
      </c>
      <c r="U69" s="1">
        <f t="shared" si="36"/>
        <v>8844.4026207544848</v>
      </c>
      <c r="V69" s="1">
        <f t="shared" si="36"/>
        <v>18627.481558536118</v>
      </c>
      <c r="W69" s="1">
        <f t="shared" si="36"/>
        <v>4192.5968003081653</v>
      </c>
      <c r="X69" s="1">
        <f t="shared" si="36"/>
        <v>4184.3162590402399</v>
      </c>
      <c r="Y69" s="1">
        <f t="shared" si="36"/>
        <v>8365.817852041022</v>
      </c>
      <c r="Z69" s="1">
        <f t="shared" si="36"/>
        <v>9903.781699771409</v>
      </c>
      <c r="AA69" s="1">
        <f t="shared" si="36"/>
        <v>9828.472320310475</v>
      </c>
      <c r="AB69" s="1">
        <f t="shared" si="36"/>
        <v>10335.316306754294</v>
      </c>
      <c r="AC69" s="1">
        <f t="shared" si="36"/>
        <v>9674.7487681156672</v>
      </c>
      <c r="AD69" s="1">
        <f t="shared" si="34"/>
        <v>9390.654476726424</v>
      </c>
      <c r="AE69" s="1">
        <f t="shared" si="34"/>
        <v>8883.1089638659705</v>
      </c>
      <c r="AF69" s="1">
        <f t="shared" si="34"/>
        <v>19710.765401805427</v>
      </c>
    </row>
    <row r="70" spans="1:38">
      <c r="A70" s="5" t="s">
        <v>114</v>
      </c>
      <c r="B70" s="5" t="str">
        <f t="shared" si="5"/>
        <v>9260-07499</v>
      </c>
      <c r="C70" s="5" t="str">
        <f t="shared" si="29"/>
        <v>9260</v>
      </c>
      <c r="D70" s="1">
        <f>SUM($F70:K70)</f>
        <v>14302</v>
      </c>
      <c r="E70" s="2">
        <f t="shared" si="30"/>
        <v>7.2471145193216786E-4</v>
      </c>
      <c r="F70" s="22">
        <f>'Div 2 history (2)'!B71</f>
        <v>3294</v>
      </c>
      <c r="G70" s="22">
        <f>'Div 2 history (2)'!C71</f>
        <v>0</v>
      </c>
      <c r="H70" s="22">
        <f>'Div 2 history (2)'!D71</f>
        <v>6410</v>
      </c>
      <c r="I70" s="22">
        <f>'Div 2 history (2)'!E71</f>
        <v>1800</v>
      </c>
      <c r="J70" s="22">
        <f>'Div 2 history (2)'!F71</f>
        <v>0</v>
      </c>
      <c r="K70" s="22">
        <f>'Div 2 history (2)'!G71</f>
        <v>2798</v>
      </c>
      <c r="L70" s="1">
        <f t="shared" si="32"/>
        <v>1677.3229721303608</v>
      </c>
      <c r="M70" s="1">
        <f t="shared" si="32"/>
        <v>1572.2942229360071</v>
      </c>
      <c r="N70" s="1">
        <f t="shared" si="32"/>
        <v>1861.3432693817131</v>
      </c>
      <c r="O70" s="1">
        <f t="shared" si="36"/>
        <v>1847.189422817813</v>
      </c>
      <c r="P70" s="1">
        <f t="shared" si="36"/>
        <v>1942.4470396951697</v>
      </c>
      <c r="Q70" s="1">
        <f t="shared" si="36"/>
        <v>1818.2982065231467</v>
      </c>
      <c r="R70" s="1">
        <f t="shared" si="36"/>
        <v>1764.9047641818904</v>
      </c>
      <c r="S70" s="1">
        <f t="shared" si="36"/>
        <v>1669.5153005500838</v>
      </c>
      <c r="T70" s="1">
        <f t="shared" si="36"/>
        <v>3704.4940637028863</v>
      </c>
      <c r="U70" s="1">
        <f t="shared" si="36"/>
        <v>1662.2407267138487</v>
      </c>
      <c r="V70" s="1">
        <f t="shared" si="36"/>
        <v>3500.8987955897146</v>
      </c>
      <c r="W70" s="1">
        <f t="shared" si="36"/>
        <v>787.96787651983811</v>
      </c>
      <c r="X70" s="1">
        <f t="shared" si="36"/>
        <v>786.41160940661541</v>
      </c>
      <c r="Y70" s="1">
        <f t="shared" si="36"/>
        <v>1572.2942229360071</v>
      </c>
      <c r="Z70" s="1">
        <f t="shared" si="36"/>
        <v>1861.3432693817131</v>
      </c>
      <c r="AA70" s="1">
        <f t="shared" si="36"/>
        <v>1847.189422817813</v>
      </c>
      <c r="AB70" s="1">
        <f t="shared" si="36"/>
        <v>1942.4470396951697</v>
      </c>
      <c r="AC70" s="1">
        <f t="shared" si="36"/>
        <v>1818.2982065231467</v>
      </c>
      <c r="AD70" s="1">
        <f t="shared" si="34"/>
        <v>1764.9047641818904</v>
      </c>
      <c r="AE70" s="1">
        <f t="shared" si="34"/>
        <v>1669.5153005500838</v>
      </c>
      <c r="AF70" s="1">
        <f t="shared" si="34"/>
        <v>3704.4940637028863</v>
      </c>
    </row>
    <row r="71" spans="1:38">
      <c r="A71" s="5" t="s">
        <v>505</v>
      </c>
      <c r="B71" s="5" t="str">
        <f t="shared" si="5"/>
        <v>9302-07499</v>
      </c>
      <c r="C71" s="5" t="str">
        <f t="shared" si="29"/>
        <v>9302</v>
      </c>
      <c r="D71" s="1">
        <f>SUM($F71:K71)</f>
        <v>30795.59</v>
      </c>
      <c r="E71" s="2">
        <f t="shared" si="30"/>
        <v>1.5604752301781393E-3</v>
      </c>
      <c r="F71" s="22">
        <f>'Div 2 history (2)'!B72</f>
        <v>206.34</v>
      </c>
      <c r="G71" s="22">
        <f>'Div 2 history (2)'!C72</f>
        <v>5800</v>
      </c>
      <c r="H71" s="22">
        <f>'Div 2 history (2)'!D72</f>
        <v>0</v>
      </c>
      <c r="I71" s="22">
        <f>'Div 2 history (2)'!E72</f>
        <v>0</v>
      </c>
      <c r="J71" s="22">
        <f>'Div 2 history (2)'!F72</f>
        <v>24789.25</v>
      </c>
      <c r="K71" s="22">
        <f>'Div 2 history (2)'!G72</f>
        <v>0</v>
      </c>
      <c r="L71" s="1">
        <f t="shared" si="32"/>
        <v>3611.6732308284168</v>
      </c>
      <c r="M71" s="1">
        <f t="shared" si="32"/>
        <v>3385.5214829328675</v>
      </c>
      <c r="N71" s="1">
        <f t="shared" si="32"/>
        <v>4007.9124719017473</v>
      </c>
      <c r="O71" s="1">
        <f t="shared" si="36"/>
        <v>3977.4358913042938</v>
      </c>
      <c r="P71" s="1">
        <f t="shared" si="36"/>
        <v>4182.5480793711486</v>
      </c>
      <c r="Q71" s="1">
        <f t="shared" si="36"/>
        <v>3915.2262666635538</v>
      </c>
      <c r="R71" s="1">
        <f t="shared" si="36"/>
        <v>3800.2575518663248</v>
      </c>
      <c r="S71" s="1">
        <f t="shared" si="36"/>
        <v>3594.8614665408445</v>
      </c>
      <c r="T71" s="1">
        <f t="shared" si="36"/>
        <v>7976.6522404718198</v>
      </c>
      <c r="U71" s="1">
        <f t="shared" si="36"/>
        <v>3579.197587832592</v>
      </c>
      <c r="V71" s="1">
        <f t="shared" si="36"/>
        <v>7538.2634554939623</v>
      </c>
      <c r="W71" s="1">
        <f t="shared" si="36"/>
        <v>1696.6812794347336</v>
      </c>
      <c r="X71" s="1">
        <f t="shared" si="36"/>
        <v>1693.3302681111923</v>
      </c>
      <c r="Y71" s="1">
        <f t="shared" si="36"/>
        <v>3385.5214829328675</v>
      </c>
      <c r="Z71" s="1">
        <f t="shared" si="36"/>
        <v>4007.9124719017473</v>
      </c>
      <c r="AA71" s="1">
        <f t="shared" si="36"/>
        <v>3977.4358913042938</v>
      </c>
      <c r="AB71" s="1">
        <f t="shared" si="36"/>
        <v>4182.5480793711486</v>
      </c>
      <c r="AC71" s="1">
        <f t="shared" si="36"/>
        <v>3915.2262666635538</v>
      </c>
      <c r="AD71" s="1">
        <f t="shared" si="34"/>
        <v>3800.2575518663248</v>
      </c>
      <c r="AE71" s="1">
        <f t="shared" si="34"/>
        <v>3594.8614665408445</v>
      </c>
      <c r="AF71" s="1">
        <f t="shared" si="34"/>
        <v>7976.6522404718198</v>
      </c>
    </row>
    <row r="72" spans="1:38">
      <c r="A72" s="9" t="s">
        <v>29</v>
      </c>
      <c r="B72" s="5"/>
      <c r="C72" s="5"/>
      <c r="D72" s="31">
        <f t="shared" ref="D72:J72" si="37">SUM(D55:D71)</f>
        <v>19734750.93</v>
      </c>
      <c r="E72" s="32">
        <f t="shared" si="37"/>
        <v>1</v>
      </c>
      <c r="F72" s="31">
        <f t="shared" si="37"/>
        <v>2181119.3599999994</v>
      </c>
      <c r="G72" s="31">
        <f t="shared" si="37"/>
        <v>1903390.24</v>
      </c>
      <c r="H72" s="31">
        <f t="shared" si="37"/>
        <v>1706230.0999999996</v>
      </c>
      <c r="I72" s="31">
        <f t="shared" si="37"/>
        <v>7639757.1399999978</v>
      </c>
      <c r="J72" s="31">
        <f t="shared" si="37"/>
        <v>5668825.5900000008</v>
      </c>
      <c r="K72" s="31">
        <f t="shared" ref="K72" si="38">SUM(K55:K71)</f>
        <v>635428.50000000012</v>
      </c>
      <c r="L72" s="31">
        <f>'Div 2 history (2)'!H73</f>
        <v>2314470.08</v>
      </c>
      <c r="M72" s="31">
        <f>'Div 2 budget'!B40</f>
        <v>2169545.1599999997</v>
      </c>
      <c r="N72" s="31">
        <f>'Div 2 budget'!C40</f>
        <v>2568392.2400000002</v>
      </c>
      <c r="O72" s="31">
        <f>'Div 2 budget'!D40</f>
        <v>2548861.92</v>
      </c>
      <c r="P72" s="31">
        <f>'Div 2 budget'!E40</f>
        <v>2680304.0499999998</v>
      </c>
      <c r="Q72" s="31">
        <f>'Div 2 budget'!F40</f>
        <v>2508996.1</v>
      </c>
      <c r="R72" s="31">
        <f>'Div 2 budget'!G40</f>
        <v>2435320.6499999994</v>
      </c>
      <c r="S72" s="31">
        <f>'Div 2 budget'!H40</f>
        <v>2303696.59</v>
      </c>
      <c r="T72" s="31">
        <f>'Div 2 budget'!I40</f>
        <v>5111681.4200000009</v>
      </c>
      <c r="U72" s="31">
        <f>'Div 2 budget'!J40</f>
        <v>2293658.7000000002</v>
      </c>
      <c r="V72" s="31">
        <f>'Div 2 budget'!K40</f>
        <v>4830748.55</v>
      </c>
      <c r="W72" s="31">
        <f>'Div 2 budget'!L40</f>
        <v>1087284.98</v>
      </c>
      <c r="X72" s="31">
        <f>'Div 2 budget'!M40</f>
        <v>1085137.55</v>
      </c>
      <c r="Y72" s="38">
        <f>M72*(1+Y$3)</f>
        <v>2169545.1599999997</v>
      </c>
      <c r="Z72" s="38">
        <f t="shared" ref="Z72:AF72" si="39">N72*(1+Z$3)</f>
        <v>2568392.2400000002</v>
      </c>
      <c r="AA72" s="38">
        <f t="shared" si="39"/>
        <v>2548861.92</v>
      </c>
      <c r="AB72" s="38">
        <f t="shared" si="39"/>
        <v>2680304.0499999998</v>
      </c>
      <c r="AC72" s="38">
        <f t="shared" si="39"/>
        <v>2508996.1</v>
      </c>
      <c r="AD72" s="38">
        <f t="shared" si="39"/>
        <v>2435320.6499999994</v>
      </c>
      <c r="AE72" s="38">
        <f t="shared" si="39"/>
        <v>2303696.59</v>
      </c>
      <c r="AF72" s="38">
        <f t="shared" si="39"/>
        <v>5111681.4200000009</v>
      </c>
      <c r="AG72" s="41"/>
      <c r="AH72" s="15">
        <f>SUM(F72:Q72)</f>
        <v>34525320.479999997</v>
      </c>
      <c r="AI72" s="15">
        <f>SUM(U72:AF72)</f>
        <v>31623627.910000004</v>
      </c>
      <c r="AK72" s="15">
        <f>AH72*$AK$6</f>
        <v>1848788.0626281672</v>
      </c>
      <c r="AL72" s="15">
        <f>AI72*$AL$6</f>
        <v>1662640.0571909854</v>
      </c>
    </row>
    <row r="73" spans="1:38">
      <c r="B73" s="5" t="str">
        <f t="shared" si="5"/>
        <v/>
      </c>
      <c r="C73" s="5" t="s">
        <v>465</v>
      </c>
      <c r="F73" s="1">
        <f>F72-'Div 2 history (2)'!B73</f>
        <v>0</v>
      </c>
      <c r="G73" s="1">
        <f>G72-'Div 2 history (2)'!C73</f>
        <v>0</v>
      </c>
      <c r="H73" s="1">
        <f>H72-'Div 2 history (2)'!D73</f>
        <v>0</v>
      </c>
      <c r="I73" s="1">
        <f>I72-'Div 2 history (2)'!E73</f>
        <v>0</v>
      </c>
      <c r="J73" s="1">
        <f>J72-'Div 2 history (2)'!F73</f>
        <v>0</v>
      </c>
      <c r="K73" s="1">
        <f>K72-'Div 2 history (2)'!G73</f>
        <v>0</v>
      </c>
      <c r="L73" s="1">
        <f>L72-'Div 2 history (2)'!H73</f>
        <v>0</v>
      </c>
      <c r="M73" s="1">
        <f t="shared" ref="M73" si="40">M72-SUM(M55:M71)</f>
        <v>0</v>
      </c>
      <c r="N73" s="1">
        <f t="shared" ref="N73:AF73" si="41">N72-SUM(N55:N71)</f>
        <v>0</v>
      </c>
      <c r="O73" s="1">
        <f t="shared" si="41"/>
        <v>0</v>
      </c>
      <c r="P73" s="1">
        <f t="shared" si="41"/>
        <v>0</v>
      </c>
      <c r="Q73" s="1">
        <f t="shared" si="41"/>
        <v>0</v>
      </c>
      <c r="R73" s="1">
        <f t="shared" si="41"/>
        <v>0</v>
      </c>
      <c r="S73" s="1">
        <f t="shared" si="41"/>
        <v>0</v>
      </c>
      <c r="T73" s="1">
        <f t="shared" si="41"/>
        <v>0</v>
      </c>
      <c r="U73" s="1">
        <f t="shared" si="41"/>
        <v>0</v>
      </c>
      <c r="V73" s="1">
        <f t="shared" si="41"/>
        <v>0</v>
      </c>
      <c r="W73" s="1">
        <f t="shared" si="41"/>
        <v>0</v>
      </c>
      <c r="X73" s="1">
        <f t="shared" si="41"/>
        <v>0</v>
      </c>
      <c r="Y73" s="1">
        <f t="shared" si="41"/>
        <v>0</v>
      </c>
      <c r="Z73" s="1">
        <f t="shared" si="41"/>
        <v>0</v>
      </c>
      <c r="AA73" s="1">
        <f t="shared" si="41"/>
        <v>0</v>
      </c>
      <c r="AB73" s="1">
        <f t="shared" si="41"/>
        <v>0</v>
      </c>
      <c r="AC73" s="1">
        <f t="shared" si="41"/>
        <v>0</v>
      </c>
      <c r="AD73" s="1">
        <f t="shared" si="41"/>
        <v>0</v>
      </c>
      <c r="AE73" s="1">
        <f t="shared" si="41"/>
        <v>0</v>
      </c>
      <c r="AF73" s="1">
        <f t="shared" si="41"/>
        <v>0</v>
      </c>
    </row>
    <row r="74" spans="1:38">
      <c r="A74" s="5" t="s">
        <v>125</v>
      </c>
      <c r="B74" s="5" t="str">
        <f t="shared" ref="B74:B131" si="42">RIGHT(A74,10)</f>
        <v>9240-04069</v>
      </c>
      <c r="C74" s="5" t="str">
        <f t="shared" ref="C74:C79" si="43">LEFT(B74,4)</f>
        <v>9240</v>
      </c>
      <c r="D74" s="1">
        <f>SUM($F74:K74)</f>
        <v>81221.87999999999</v>
      </c>
      <c r="E74" s="2">
        <f>D74/($D$80-$D$77)</f>
        <v>8.7661291964481521E-3</v>
      </c>
      <c r="F74" s="22">
        <f>'Div 2 history (2)'!B75</f>
        <v>13536.98</v>
      </c>
      <c r="G74" s="22">
        <f>'Div 2 history (2)'!C75</f>
        <v>13536.98</v>
      </c>
      <c r="H74" s="22">
        <f>'Div 2 history (2)'!D75</f>
        <v>13536.98</v>
      </c>
      <c r="I74" s="22">
        <f>'Div 2 history (2)'!E75</f>
        <v>13536.98</v>
      </c>
      <c r="J74" s="22">
        <f>'Div 2 history (2)'!F75</f>
        <v>13536.98</v>
      </c>
      <c r="K74" s="22">
        <f>'Div 2 history (2)'!G75</f>
        <v>13536.98</v>
      </c>
      <c r="L74" s="1">
        <f t="shared" ref="L74:AF74" si="44">$E74*L$80</f>
        <v>13819.618589487387</v>
      </c>
      <c r="M74" s="1">
        <f t="shared" si="44"/>
        <v>14765.343671716999</v>
      </c>
      <c r="N74" s="1">
        <f t="shared" si="44"/>
        <v>14964.431231897534</v>
      </c>
      <c r="O74" s="1">
        <f t="shared" si="44"/>
        <v>14964.431231897534</v>
      </c>
      <c r="P74" s="1">
        <f t="shared" si="44"/>
        <v>14964.431231897534</v>
      </c>
      <c r="Q74" s="1">
        <f t="shared" si="44"/>
        <v>14964.431231897534</v>
      </c>
      <c r="R74" s="1">
        <f t="shared" si="44"/>
        <v>14979.245990239529</v>
      </c>
      <c r="S74" s="1">
        <f t="shared" si="44"/>
        <v>14979.245990239529</v>
      </c>
      <c r="T74" s="1">
        <f t="shared" si="44"/>
        <v>14979.237224110333</v>
      </c>
      <c r="U74" s="1">
        <f t="shared" si="44"/>
        <v>14979.237224110333</v>
      </c>
      <c r="V74" s="1">
        <f t="shared" si="44"/>
        <v>14979.237224110333</v>
      </c>
      <c r="W74" s="1">
        <f t="shared" si="44"/>
        <v>14979.237224110333</v>
      </c>
      <c r="X74" s="1">
        <f t="shared" si="44"/>
        <v>14979.237224110333</v>
      </c>
      <c r="Y74" s="1">
        <f t="shared" si="44"/>
        <v>14765.343671716999</v>
      </c>
      <c r="Z74" s="1">
        <f t="shared" si="44"/>
        <v>14964.431231897534</v>
      </c>
      <c r="AA74" s="1">
        <f t="shared" si="44"/>
        <v>14964.431231897534</v>
      </c>
      <c r="AB74" s="1">
        <f t="shared" si="44"/>
        <v>14964.431231897534</v>
      </c>
      <c r="AC74" s="1">
        <f t="shared" si="44"/>
        <v>14964.431231897534</v>
      </c>
      <c r="AD74" s="1">
        <f t="shared" si="44"/>
        <v>14979.245990239529</v>
      </c>
      <c r="AE74" s="1">
        <f t="shared" si="44"/>
        <v>14979.245990239529</v>
      </c>
      <c r="AF74" s="1">
        <f t="shared" si="44"/>
        <v>14979.237224110333</v>
      </c>
    </row>
    <row r="75" spans="1:38">
      <c r="A75" s="5" t="s">
        <v>404</v>
      </c>
      <c r="B75" s="5" t="str">
        <f t="shared" si="42"/>
        <v>9250-04070</v>
      </c>
      <c r="C75" s="5" t="str">
        <f t="shared" si="43"/>
        <v>9250</v>
      </c>
      <c r="D75" s="1">
        <f>SUM($F75:K75)</f>
        <v>39334.480000000003</v>
      </c>
      <c r="E75" s="2">
        <f t="shared" ref="E75:E79" si="45">D75/($D$80-$D$77)</f>
        <v>4.2452986012525935E-3</v>
      </c>
      <c r="F75" s="22">
        <f>'Div 2 history (2)'!B76</f>
        <v>6484.37</v>
      </c>
      <c r="G75" s="22">
        <f>'Div 2 history (2)'!C76</f>
        <v>6496.39</v>
      </c>
      <c r="H75" s="22">
        <f>'Div 2 history (2)'!D76</f>
        <v>6530.64</v>
      </c>
      <c r="I75" s="22">
        <f>'Div 2 history (2)'!E76</f>
        <v>6530.64</v>
      </c>
      <c r="J75" s="22">
        <f>'Div 2 history (2)'!F76</f>
        <v>6646.22</v>
      </c>
      <c r="K75" s="22">
        <f>'Div 2 history (2)'!G76</f>
        <v>6646.22</v>
      </c>
      <c r="L75" s="1">
        <f t="shared" ref="L75:AB75" si="46">$E75*L$80</f>
        <v>6692.6240936040876</v>
      </c>
      <c r="M75" s="1">
        <f t="shared" si="46"/>
        <v>7150.6238879016219</v>
      </c>
      <c r="N75" s="1">
        <f t="shared" si="46"/>
        <v>7247.0388644346694</v>
      </c>
      <c r="O75" s="1">
        <f t="shared" si="46"/>
        <v>7247.0388644346694</v>
      </c>
      <c r="P75" s="1">
        <f t="shared" si="46"/>
        <v>7247.0388644346694</v>
      </c>
      <c r="Q75" s="1">
        <f t="shared" si="46"/>
        <v>7247.0388644346694</v>
      </c>
      <c r="R75" s="1">
        <f t="shared" si="46"/>
        <v>7254.2134190707866</v>
      </c>
      <c r="S75" s="1">
        <f t="shared" si="46"/>
        <v>7254.2134190707866</v>
      </c>
      <c r="T75" s="1">
        <f t="shared" si="46"/>
        <v>7254.2091737721857</v>
      </c>
      <c r="U75" s="1">
        <f t="shared" si="46"/>
        <v>7254.2091737721857</v>
      </c>
      <c r="V75" s="1">
        <f t="shared" si="46"/>
        <v>7254.2091737721857</v>
      </c>
      <c r="W75" s="1">
        <f t="shared" si="46"/>
        <v>7254.2091737721857</v>
      </c>
      <c r="X75" s="1">
        <f t="shared" si="46"/>
        <v>7254.2091737721857</v>
      </c>
      <c r="Y75" s="1">
        <f t="shared" si="46"/>
        <v>7150.6238879016219</v>
      </c>
      <c r="Z75" s="1">
        <f t="shared" si="46"/>
        <v>7247.0388644346694</v>
      </c>
      <c r="AA75" s="1">
        <f t="shared" si="46"/>
        <v>7247.0388644346694</v>
      </c>
      <c r="AB75" s="1">
        <f t="shared" si="46"/>
        <v>7247.0388644346694</v>
      </c>
      <c r="AC75" s="1">
        <f t="shared" ref="AC75:AF79" si="47">$E75*AC$80</f>
        <v>7247.0388644346694</v>
      </c>
      <c r="AD75" s="1">
        <f t="shared" si="47"/>
        <v>7254.2134190707866</v>
      </c>
      <c r="AE75" s="1">
        <f t="shared" si="47"/>
        <v>7254.2134190707866</v>
      </c>
      <c r="AF75" s="1">
        <f t="shared" si="47"/>
        <v>7254.2091737721857</v>
      </c>
    </row>
    <row r="76" spans="1:38">
      <c r="A76" s="54" t="s">
        <v>126</v>
      </c>
      <c r="B76" s="5" t="str">
        <f t="shared" si="42"/>
        <v>9210-04070</v>
      </c>
      <c r="C76" s="5" t="str">
        <f t="shared" si="43"/>
        <v>9210</v>
      </c>
      <c r="D76" s="1">
        <f>SUM($F76:K76)</f>
        <v>71</v>
      </c>
      <c r="E76" s="2">
        <f t="shared" si="45"/>
        <v>7.6629003533015851E-6</v>
      </c>
      <c r="F76" s="22">
        <f>'Div 2 history (2)'!B77</f>
        <v>0</v>
      </c>
      <c r="G76" s="22">
        <f>'Div 2 history (2)'!C77</f>
        <v>71</v>
      </c>
      <c r="H76" s="22">
        <f>'Div 2 history (2)'!D77</f>
        <v>0</v>
      </c>
      <c r="I76" s="22">
        <f>'Div 2 history (2)'!E77</f>
        <v>0</v>
      </c>
      <c r="J76" s="22">
        <f>'Div 2 history (2)'!F77</f>
        <v>0</v>
      </c>
      <c r="K76" s="22">
        <f>'Div 2 history (2)'!G77</f>
        <v>0</v>
      </c>
      <c r="L76" s="1">
        <f t="shared" ref="L76:AB79" si="48">$E76*L$80</f>
        <v>12.08040148607253</v>
      </c>
      <c r="M76" s="1">
        <f t="shared" si="48"/>
        <v>12.907105827788119</v>
      </c>
      <c r="N76" s="1">
        <f t="shared" si="48"/>
        <v>13.081137957711951</v>
      </c>
      <c r="O76" s="1">
        <f t="shared" si="48"/>
        <v>13.081137957711951</v>
      </c>
      <c r="P76" s="1">
        <f t="shared" si="48"/>
        <v>13.081137957711951</v>
      </c>
      <c r="Q76" s="1">
        <f t="shared" si="48"/>
        <v>13.081137957711951</v>
      </c>
      <c r="R76" s="1">
        <f t="shared" si="48"/>
        <v>13.09408825930903</v>
      </c>
      <c r="S76" s="1">
        <f t="shared" si="48"/>
        <v>13.09408825930903</v>
      </c>
      <c r="T76" s="1">
        <f t="shared" si="48"/>
        <v>13.094080596408677</v>
      </c>
      <c r="U76" s="1">
        <f t="shared" si="48"/>
        <v>13.094080596408677</v>
      </c>
      <c r="V76" s="1">
        <f t="shared" si="48"/>
        <v>13.094080596408677</v>
      </c>
      <c r="W76" s="1">
        <f t="shared" si="48"/>
        <v>13.094080596408677</v>
      </c>
      <c r="X76" s="1">
        <f t="shared" si="48"/>
        <v>13.094080596408677</v>
      </c>
      <c r="Y76" s="1">
        <f t="shared" si="48"/>
        <v>12.907105827788119</v>
      </c>
      <c r="Z76" s="1">
        <f t="shared" si="48"/>
        <v>13.081137957711951</v>
      </c>
      <c r="AA76" s="1">
        <f t="shared" si="48"/>
        <v>13.081137957711951</v>
      </c>
      <c r="AB76" s="1">
        <f t="shared" si="48"/>
        <v>13.081137957711951</v>
      </c>
      <c r="AC76" s="1">
        <f t="shared" si="47"/>
        <v>13.081137957711951</v>
      </c>
      <c r="AD76" s="1">
        <f t="shared" si="47"/>
        <v>13.09408825930903</v>
      </c>
      <c r="AE76" s="1">
        <f t="shared" si="47"/>
        <v>13.09408825930903</v>
      </c>
      <c r="AF76" s="1">
        <f t="shared" si="47"/>
        <v>13.094080596408677</v>
      </c>
    </row>
    <row r="77" spans="1:38">
      <c r="A77" s="5" t="s">
        <v>335</v>
      </c>
      <c r="B77" s="5" t="str">
        <f t="shared" si="42"/>
        <v>9250-07115</v>
      </c>
      <c r="C77" s="5" t="str">
        <f t="shared" si="43"/>
        <v>9250</v>
      </c>
      <c r="D77" s="1">
        <f>SUM($F77:K77)</f>
        <v>-2000000</v>
      </c>
      <c r="E77" s="2">
        <v>0</v>
      </c>
      <c r="F77" s="22" t="str">
        <f>'Div 2 history (2)'!B78</f>
        <v>0</v>
      </c>
      <c r="G77" s="22">
        <f>'Div 2 history (2)'!C78</f>
        <v>-1000000</v>
      </c>
      <c r="H77" s="22">
        <f>'Div 2 history (2)'!D78</f>
        <v>-1000000</v>
      </c>
      <c r="I77" s="22">
        <f>'Div 2 history (2)'!E78</f>
        <v>0</v>
      </c>
      <c r="J77" s="22">
        <f>'Div 2 history (2)'!F78</f>
        <v>0</v>
      </c>
      <c r="K77" s="22">
        <f>'Div 2 history (2)'!G78</f>
        <v>0</v>
      </c>
      <c r="L77" s="1">
        <f t="shared" si="48"/>
        <v>0</v>
      </c>
      <c r="M77" s="1">
        <f t="shared" si="48"/>
        <v>0</v>
      </c>
      <c r="N77" s="1">
        <f t="shared" si="48"/>
        <v>0</v>
      </c>
      <c r="O77" s="1">
        <f t="shared" si="48"/>
        <v>0</v>
      </c>
      <c r="P77" s="1">
        <f t="shared" si="48"/>
        <v>0</v>
      </c>
      <c r="Q77" s="1">
        <f t="shared" si="48"/>
        <v>0</v>
      </c>
      <c r="R77" s="1">
        <f t="shared" si="48"/>
        <v>0</v>
      </c>
      <c r="S77" s="1">
        <f t="shared" si="48"/>
        <v>0</v>
      </c>
      <c r="T77" s="51">
        <f t="shared" si="48"/>
        <v>0</v>
      </c>
      <c r="U77" s="51">
        <f t="shared" si="48"/>
        <v>0</v>
      </c>
      <c r="V77" s="51">
        <f t="shared" si="48"/>
        <v>0</v>
      </c>
      <c r="W77" s="51">
        <f t="shared" si="48"/>
        <v>0</v>
      </c>
      <c r="X77" s="51">
        <f t="shared" si="48"/>
        <v>0</v>
      </c>
      <c r="Y77" s="51">
        <f t="shared" si="48"/>
        <v>0</v>
      </c>
      <c r="Z77" s="51">
        <f t="shared" si="48"/>
        <v>0</v>
      </c>
      <c r="AA77" s="51">
        <f t="shared" si="48"/>
        <v>0</v>
      </c>
      <c r="AB77" s="51">
        <f t="shared" si="48"/>
        <v>0</v>
      </c>
      <c r="AC77" s="51">
        <f t="shared" si="47"/>
        <v>0</v>
      </c>
      <c r="AD77" s="51">
        <f t="shared" si="47"/>
        <v>0</v>
      </c>
      <c r="AE77" s="51">
        <f t="shared" si="47"/>
        <v>0</v>
      </c>
      <c r="AF77" s="51">
        <f t="shared" si="47"/>
        <v>0</v>
      </c>
      <c r="AG77" s="41"/>
    </row>
    <row r="78" spans="1:38">
      <c r="A78" s="5" t="s">
        <v>405</v>
      </c>
      <c r="B78" s="5" t="str">
        <f t="shared" si="42"/>
        <v>9250-07119</v>
      </c>
      <c r="C78" s="5" t="str">
        <f t="shared" si="43"/>
        <v>9250</v>
      </c>
      <c r="D78" s="1">
        <f>SUM($F78:K78)</f>
        <v>853161.27999999991</v>
      </c>
      <c r="E78" s="2">
        <f t="shared" si="45"/>
        <v>9.2080139069510306E-2</v>
      </c>
      <c r="F78" s="22">
        <f>'Div 2 history (2)'!B79</f>
        <v>141158.96</v>
      </c>
      <c r="G78" s="22">
        <f>'Div 2 history (2)'!C79</f>
        <v>141158.96</v>
      </c>
      <c r="H78" s="22">
        <f>'Div 2 history (2)'!D79</f>
        <v>141158.96</v>
      </c>
      <c r="I78" s="22">
        <f>'Div 2 history (2)'!E79</f>
        <v>141158.96</v>
      </c>
      <c r="J78" s="22">
        <f>'Div 2 history (2)'!F79</f>
        <v>144262.72</v>
      </c>
      <c r="K78" s="22">
        <f>'Div 2 history (2)'!G79</f>
        <v>144262.72</v>
      </c>
      <c r="L78" s="1">
        <f t="shared" si="48"/>
        <v>145162.40556016253</v>
      </c>
      <c r="M78" s="1">
        <f t="shared" si="48"/>
        <v>155096.37928353759</v>
      </c>
      <c r="N78" s="1">
        <f t="shared" si="48"/>
        <v>157187.61132194524</v>
      </c>
      <c r="O78" s="1">
        <f t="shared" si="48"/>
        <v>157187.61132194524</v>
      </c>
      <c r="P78" s="1">
        <f t="shared" si="48"/>
        <v>157187.61132194524</v>
      </c>
      <c r="Q78" s="1">
        <f t="shared" si="48"/>
        <v>157187.61132194524</v>
      </c>
      <c r="R78" s="1">
        <f t="shared" si="48"/>
        <v>157343.2267569727</v>
      </c>
      <c r="S78" s="1">
        <f t="shared" si="48"/>
        <v>157343.2267569727</v>
      </c>
      <c r="T78" s="1">
        <f t="shared" si="48"/>
        <v>157343.13467683364</v>
      </c>
      <c r="U78" s="1">
        <f t="shared" si="48"/>
        <v>157343.13467683364</v>
      </c>
      <c r="V78" s="1">
        <f t="shared" si="48"/>
        <v>157343.13467683364</v>
      </c>
      <c r="W78" s="1">
        <f t="shared" si="48"/>
        <v>157343.13467683364</v>
      </c>
      <c r="X78" s="1">
        <f t="shared" si="48"/>
        <v>157343.13467683364</v>
      </c>
      <c r="Y78" s="1">
        <f t="shared" si="48"/>
        <v>155096.37928353759</v>
      </c>
      <c r="Z78" s="1">
        <f t="shared" si="48"/>
        <v>157187.61132194524</v>
      </c>
      <c r="AA78" s="1">
        <f t="shared" si="48"/>
        <v>157187.61132194524</v>
      </c>
      <c r="AB78" s="1">
        <f t="shared" si="48"/>
        <v>157187.61132194524</v>
      </c>
      <c r="AC78" s="1">
        <f t="shared" si="47"/>
        <v>157187.61132194524</v>
      </c>
      <c r="AD78" s="1">
        <f t="shared" si="47"/>
        <v>157343.2267569727</v>
      </c>
      <c r="AE78" s="1">
        <f t="shared" si="47"/>
        <v>157343.2267569727</v>
      </c>
      <c r="AF78" s="1">
        <f t="shared" si="47"/>
        <v>157343.13467683364</v>
      </c>
    </row>
    <row r="79" spans="1:38">
      <c r="A79" s="5" t="s">
        <v>406</v>
      </c>
      <c r="B79" s="5" t="str">
        <f t="shared" si="42"/>
        <v>9250-07121</v>
      </c>
      <c r="C79" s="5" t="str">
        <f t="shared" si="43"/>
        <v>9250</v>
      </c>
      <c r="D79" s="1">
        <f>SUM($F79:K79)</f>
        <v>8291632.6399999987</v>
      </c>
      <c r="E79" s="2">
        <f t="shared" si="45"/>
        <v>0.89490077023243575</v>
      </c>
      <c r="F79" s="22">
        <f>'Div 2 history (2)'!B80</f>
        <v>1397310.94</v>
      </c>
      <c r="G79" s="22">
        <f>'Div 2 history (2)'!C80</f>
        <v>1305077.94</v>
      </c>
      <c r="H79" s="22">
        <f>'Div 2 history (2)'!D80</f>
        <v>1397310.94</v>
      </c>
      <c r="I79" s="22">
        <f>'Div 2 history (2)'!E80</f>
        <v>1397310.94</v>
      </c>
      <c r="J79" s="22">
        <f>'Div 2 history (2)'!F80</f>
        <v>1397310.94</v>
      </c>
      <c r="K79" s="22">
        <f>'Div 2 history (2)'!G80</f>
        <v>1397310.94</v>
      </c>
      <c r="L79" s="1">
        <f t="shared" si="48"/>
        <v>1410792.2713552602</v>
      </c>
      <c r="M79" s="1">
        <f t="shared" si="48"/>
        <v>1507337.7460510163</v>
      </c>
      <c r="N79" s="1">
        <f t="shared" si="48"/>
        <v>1527661.837443765</v>
      </c>
      <c r="O79" s="1">
        <f t="shared" si="48"/>
        <v>1527661.837443765</v>
      </c>
      <c r="P79" s="1">
        <f t="shared" si="48"/>
        <v>1527661.837443765</v>
      </c>
      <c r="Q79" s="1">
        <f t="shared" si="48"/>
        <v>1527661.837443765</v>
      </c>
      <c r="R79" s="1">
        <f t="shared" si="48"/>
        <v>1529174.2197454579</v>
      </c>
      <c r="S79" s="1">
        <f t="shared" si="48"/>
        <v>1529174.2197454579</v>
      </c>
      <c r="T79" s="1">
        <f t="shared" si="48"/>
        <v>1529173.3248446877</v>
      </c>
      <c r="U79" s="1">
        <f t="shared" si="48"/>
        <v>1529173.3248446877</v>
      </c>
      <c r="V79" s="1">
        <f t="shared" si="48"/>
        <v>1529173.3248446877</v>
      </c>
      <c r="W79" s="1">
        <f t="shared" si="48"/>
        <v>1529173.3248446877</v>
      </c>
      <c r="X79" s="1">
        <f t="shared" si="48"/>
        <v>1529173.3248446877</v>
      </c>
      <c r="Y79" s="1">
        <f t="shared" si="48"/>
        <v>1507337.7460510163</v>
      </c>
      <c r="Z79" s="1">
        <f t="shared" si="48"/>
        <v>1527661.837443765</v>
      </c>
      <c r="AA79" s="1">
        <f t="shared" si="48"/>
        <v>1527661.837443765</v>
      </c>
      <c r="AB79" s="1">
        <f t="shared" si="48"/>
        <v>1527661.837443765</v>
      </c>
      <c r="AC79" s="1">
        <f t="shared" si="47"/>
        <v>1527661.837443765</v>
      </c>
      <c r="AD79" s="1">
        <f t="shared" si="47"/>
        <v>1529174.2197454579</v>
      </c>
      <c r="AE79" s="1">
        <f t="shared" si="47"/>
        <v>1529174.2197454579</v>
      </c>
      <c r="AF79" s="1">
        <f t="shared" si="47"/>
        <v>1529173.3248446877</v>
      </c>
    </row>
    <row r="80" spans="1:38">
      <c r="A80" s="9" t="s">
        <v>27</v>
      </c>
      <c r="B80" s="5"/>
      <c r="C80" s="5"/>
      <c r="D80" s="31">
        <f>SUM(D74:D79)</f>
        <v>7265421.2799999984</v>
      </c>
      <c r="E80" s="32">
        <f>SUM(E74:E79)</f>
        <v>1</v>
      </c>
      <c r="F80" s="31">
        <f>SUM(F74:F79)</f>
        <v>1558491.25</v>
      </c>
      <c r="G80" s="31">
        <f t="shared" ref="G80:K80" si="49">SUM(G74:G79)</f>
        <v>466341.2699999999</v>
      </c>
      <c r="H80" s="31">
        <f t="shared" si="49"/>
        <v>558537.5199999999</v>
      </c>
      <c r="I80" s="31">
        <f t="shared" si="49"/>
        <v>1558537.52</v>
      </c>
      <c r="J80" s="31">
        <f t="shared" si="49"/>
        <v>1561756.8599999999</v>
      </c>
      <c r="K80" s="31">
        <f t="shared" si="49"/>
        <v>1561756.8599999999</v>
      </c>
      <c r="L80" s="31">
        <f>'Div 2 history (2)'!H81</f>
        <v>1576479</v>
      </c>
      <c r="M80" s="31">
        <f>'Div 2 budget'!B46</f>
        <v>1684363</v>
      </c>
      <c r="N80" s="31">
        <f>'Div 2 budget'!C46</f>
        <v>1707074</v>
      </c>
      <c r="O80" s="31">
        <f>'Div 2 budget'!D46</f>
        <v>1707074</v>
      </c>
      <c r="P80" s="31">
        <f>'Div 2 budget'!E46</f>
        <v>1707074</v>
      </c>
      <c r="Q80" s="31">
        <f>'Div 2 budget'!F46</f>
        <v>1707074</v>
      </c>
      <c r="R80" s="31">
        <f>'Div 2 budget'!G46</f>
        <v>1708764</v>
      </c>
      <c r="S80" s="31">
        <f>'Div 2 budget'!H46</f>
        <v>1708764</v>
      </c>
      <c r="T80" s="31">
        <f>'Div 2 budget'!I46</f>
        <v>1708763</v>
      </c>
      <c r="U80" s="31">
        <f>'Div 2 budget'!J46</f>
        <v>1708763</v>
      </c>
      <c r="V80" s="31">
        <f>'Div 2 budget'!K46</f>
        <v>1708763</v>
      </c>
      <c r="W80" s="31">
        <f>'Div 2 budget'!L46</f>
        <v>1708763</v>
      </c>
      <c r="X80" s="31">
        <f>'Div 2 budget'!M46</f>
        <v>1708763</v>
      </c>
      <c r="Y80" s="38">
        <f>M80*(1+Y$3)</f>
        <v>1684363</v>
      </c>
      <c r="Z80" s="38">
        <f t="shared" ref="Z80" si="50">N80*(1+Z$3)</f>
        <v>1707074</v>
      </c>
      <c r="AA80" s="38">
        <f t="shared" ref="AA80" si="51">O80*(1+AA$3)</f>
        <v>1707074</v>
      </c>
      <c r="AB80" s="38">
        <f t="shared" ref="AB80" si="52">P80*(1+AB$3)</f>
        <v>1707074</v>
      </c>
      <c r="AC80" s="38">
        <f t="shared" ref="AC80" si="53">Q80*(1+AC$3)</f>
        <v>1707074</v>
      </c>
      <c r="AD80" s="38">
        <f t="shared" ref="AD80" si="54">R80*(1+AD$3)</f>
        <v>1708764</v>
      </c>
      <c r="AE80" s="38">
        <f t="shared" ref="AE80" si="55">S80*(1+AE$3)</f>
        <v>1708764</v>
      </c>
      <c r="AF80" s="38">
        <f t="shared" ref="AF80" si="56">T80*(1+AF$3)</f>
        <v>1708763</v>
      </c>
      <c r="AH80" s="15">
        <f>SUM(F80:Q80)</f>
        <v>17354559.280000001</v>
      </c>
      <c r="AI80" s="15">
        <f>SUM(U80:AF80)</f>
        <v>20474002</v>
      </c>
      <c r="AK80" s="15">
        <f>AH80*$AK$6</f>
        <v>929315.11085098214</v>
      </c>
      <c r="AL80" s="15">
        <f>AI80*$AL$6</f>
        <v>1076438.6664644496</v>
      </c>
    </row>
    <row r="81" spans="1:38">
      <c r="B81" s="5" t="str">
        <f t="shared" si="42"/>
        <v/>
      </c>
      <c r="C81" s="5" t="s">
        <v>465</v>
      </c>
      <c r="F81" s="1">
        <f>F80-'Div 2 history (2)'!B81</f>
        <v>0</v>
      </c>
      <c r="G81" s="1">
        <f>G80-'Div 2 history (2)'!C81</f>
        <v>0</v>
      </c>
      <c r="H81" s="1">
        <f>H80-'Div 2 history (2)'!D81</f>
        <v>0</v>
      </c>
      <c r="I81" s="1">
        <f>I80-'Div 2 history (2)'!E81</f>
        <v>0</v>
      </c>
      <c r="J81" s="1">
        <f>J80-'Div 2 history (2)'!F81</f>
        <v>0</v>
      </c>
      <c r="K81" s="1">
        <f>K80-'Div 2 history (2)'!G81</f>
        <v>0</v>
      </c>
      <c r="L81" s="1">
        <f>L80-'Div 2 history (2)'!H81</f>
        <v>0</v>
      </c>
      <c r="M81" s="1">
        <f t="shared" ref="M81" si="57">M80-SUM(M74:M79)</f>
        <v>0</v>
      </c>
      <c r="N81" s="1">
        <f t="shared" ref="N81:AF81" si="58">N80-SUM(N74:N79)</f>
        <v>0</v>
      </c>
      <c r="O81" s="1">
        <f t="shared" si="58"/>
        <v>0</v>
      </c>
      <c r="P81" s="1">
        <f t="shared" si="58"/>
        <v>0</v>
      </c>
      <c r="Q81" s="1">
        <f t="shared" si="58"/>
        <v>0</v>
      </c>
      <c r="R81" s="1">
        <f t="shared" si="58"/>
        <v>0</v>
      </c>
      <c r="S81" s="1">
        <f t="shared" si="58"/>
        <v>0</v>
      </c>
      <c r="T81" s="1">
        <f t="shared" si="58"/>
        <v>0</v>
      </c>
      <c r="U81" s="1">
        <f t="shared" si="58"/>
        <v>0</v>
      </c>
      <c r="V81" s="1">
        <f t="shared" si="58"/>
        <v>0</v>
      </c>
      <c r="W81" s="1">
        <f t="shared" si="58"/>
        <v>0</v>
      </c>
      <c r="X81" s="1">
        <f t="shared" si="58"/>
        <v>0</v>
      </c>
      <c r="Y81" s="1">
        <f t="shared" si="58"/>
        <v>0</v>
      </c>
      <c r="Z81" s="1">
        <f t="shared" si="58"/>
        <v>0</v>
      </c>
      <c r="AA81" s="1">
        <f t="shared" si="58"/>
        <v>0</v>
      </c>
      <c r="AB81" s="1">
        <f t="shared" si="58"/>
        <v>0</v>
      </c>
      <c r="AC81" s="1">
        <f t="shared" si="58"/>
        <v>0</v>
      </c>
      <c r="AD81" s="1">
        <f t="shared" si="58"/>
        <v>0</v>
      </c>
      <c r="AE81" s="1">
        <f t="shared" si="58"/>
        <v>0</v>
      </c>
      <c r="AF81" s="1">
        <f t="shared" si="58"/>
        <v>0</v>
      </c>
    </row>
    <row r="82" spans="1:38">
      <c r="A82" s="5" t="s">
        <v>407</v>
      </c>
      <c r="B82" s="5" t="str">
        <f t="shared" si="42"/>
        <v>9210-04581</v>
      </c>
      <c r="C82" s="5" t="str">
        <f t="shared" ref="C82:C89" si="59">LEFT(B82,4)</f>
        <v>9210</v>
      </c>
      <c r="D82" s="1">
        <f>SUM($F82:K82)</f>
        <v>17899.64</v>
      </c>
      <c r="E82" s="2">
        <f t="shared" ref="E82:E89" si="60">D82/$D$90</f>
        <v>6.7876683257098195E-3</v>
      </c>
      <c r="F82" s="22">
        <f>'Div 2 history (2)'!B83</f>
        <v>2174.67</v>
      </c>
      <c r="G82" s="22">
        <f>'Div 2 history (2)'!C83</f>
        <v>2174.67</v>
      </c>
      <c r="H82" s="22">
        <f>'Div 2 history (2)'!D83</f>
        <v>6811.28</v>
      </c>
      <c r="I82" s="22">
        <f>'Div 2 history (2)'!E83</f>
        <v>2389.6800000000003</v>
      </c>
      <c r="J82" s="22">
        <f>'Div 2 history (2)'!F83</f>
        <v>2174.67</v>
      </c>
      <c r="K82" s="22">
        <f>'Div 2 history (2)'!G83</f>
        <v>2174.67</v>
      </c>
      <c r="L82" s="1">
        <f t="shared" ref="L82:W89" si="61">$E82*L$90</f>
        <v>3142.2305702745798</v>
      </c>
      <c r="M82" s="1">
        <f t="shared" si="61"/>
        <v>3344.8288944603664</v>
      </c>
      <c r="N82" s="1">
        <f t="shared" si="61"/>
        <v>3344.8288944603664</v>
      </c>
      <c r="O82" s="1">
        <f t="shared" si="61"/>
        <v>3116.7632387165163</v>
      </c>
      <c r="P82" s="1">
        <f t="shared" si="61"/>
        <v>3116.7632387165163</v>
      </c>
      <c r="Q82" s="1">
        <f t="shared" si="61"/>
        <v>3116.7632387165163</v>
      </c>
      <c r="R82" s="1">
        <f t="shared" si="61"/>
        <v>3116.7632387165163</v>
      </c>
      <c r="S82" s="1">
        <f t="shared" si="61"/>
        <v>3116.7632387165163</v>
      </c>
      <c r="T82" s="1">
        <f t="shared" si="61"/>
        <v>3146.6289793496394</v>
      </c>
      <c r="U82" s="1">
        <f t="shared" si="61"/>
        <v>3116.7632387165163</v>
      </c>
      <c r="V82" s="1">
        <f t="shared" si="61"/>
        <v>3116.7632387165163</v>
      </c>
      <c r="W82" s="1">
        <f t="shared" si="61"/>
        <v>3116.7632387165163</v>
      </c>
      <c r="X82" s="1">
        <f t="shared" ref="X82:AF89" si="62">$E82*X$90</f>
        <v>3116.7360880432134</v>
      </c>
      <c r="Y82" s="1">
        <f t="shared" si="62"/>
        <v>3344.8288944603664</v>
      </c>
      <c r="Z82" s="1">
        <f t="shared" si="62"/>
        <v>3344.8288944603664</v>
      </c>
      <c r="AA82" s="1">
        <f t="shared" si="62"/>
        <v>3116.7632387165163</v>
      </c>
      <c r="AB82" s="1">
        <f t="shared" si="62"/>
        <v>3116.7632387165163</v>
      </c>
      <c r="AC82" s="1">
        <f t="shared" si="62"/>
        <v>3116.7632387165163</v>
      </c>
      <c r="AD82" s="1">
        <f t="shared" si="62"/>
        <v>3116.7632387165163</v>
      </c>
      <c r="AE82" s="1">
        <f t="shared" si="62"/>
        <v>3116.7632387165163</v>
      </c>
      <c r="AF82" s="1">
        <f t="shared" si="62"/>
        <v>3146.6289793496394</v>
      </c>
    </row>
    <row r="83" spans="1:38">
      <c r="A83" s="5" t="s">
        <v>133</v>
      </c>
      <c r="B83" s="5" t="str">
        <f t="shared" si="42"/>
        <v>9310-04581</v>
      </c>
      <c r="C83" s="5" t="str">
        <f t="shared" si="59"/>
        <v>9310</v>
      </c>
      <c r="D83" s="1">
        <f>SUM($F83:K83)</f>
        <v>2144715.9899999998</v>
      </c>
      <c r="E83" s="2">
        <f t="shared" si="60"/>
        <v>0.8132912613307518</v>
      </c>
      <c r="F83" s="22">
        <f>'Div 2 history (2)'!B84</f>
        <v>359669.17</v>
      </c>
      <c r="G83" s="22">
        <f>'Div 2 history (2)'!C84</f>
        <v>353719.11999999994</v>
      </c>
      <c r="H83" s="22">
        <f>'Div 2 history (2)'!D84</f>
        <v>359618.38</v>
      </c>
      <c r="I83" s="22">
        <f>'Div 2 history (2)'!E84</f>
        <v>357095.99</v>
      </c>
      <c r="J83" s="22">
        <f>'Div 2 history (2)'!F84</f>
        <v>357825.82999999996</v>
      </c>
      <c r="K83" s="22">
        <f>'Div 2 history (2)'!G84</f>
        <v>356787.5</v>
      </c>
      <c r="L83" s="1">
        <f t="shared" si="61"/>
        <v>376498.75351318292</v>
      </c>
      <c r="M83" s="1">
        <f t="shared" si="61"/>
        <v>400773.8710813832</v>
      </c>
      <c r="N83" s="1">
        <f t="shared" si="61"/>
        <v>400773.8710813832</v>
      </c>
      <c r="O83" s="1">
        <f t="shared" si="61"/>
        <v>373447.28470066993</v>
      </c>
      <c r="P83" s="1">
        <f t="shared" si="61"/>
        <v>373447.28470066993</v>
      </c>
      <c r="Q83" s="1">
        <f t="shared" si="61"/>
        <v>373447.28470066993</v>
      </c>
      <c r="R83" s="1">
        <f t="shared" si="61"/>
        <v>373447.28470066993</v>
      </c>
      <c r="S83" s="1">
        <f t="shared" si="61"/>
        <v>373447.28470066993</v>
      </c>
      <c r="T83" s="1">
        <f t="shared" si="61"/>
        <v>377025.76625052525</v>
      </c>
      <c r="U83" s="1">
        <f t="shared" si="61"/>
        <v>373447.28470066993</v>
      </c>
      <c r="V83" s="1">
        <f t="shared" si="61"/>
        <v>373447.28470066993</v>
      </c>
      <c r="W83" s="1">
        <f t="shared" si="61"/>
        <v>373447.28470066993</v>
      </c>
      <c r="X83" s="1">
        <f t="shared" si="62"/>
        <v>373444.03153562464</v>
      </c>
      <c r="Y83" s="1">
        <f t="shared" si="62"/>
        <v>400773.8710813832</v>
      </c>
      <c r="Z83" s="1">
        <f t="shared" si="62"/>
        <v>400773.8710813832</v>
      </c>
      <c r="AA83" s="1">
        <f t="shared" si="62"/>
        <v>373447.28470066993</v>
      </c>
      <c r="AB83" s="1">
        <f t="shared" si="62"/>
        <v>373447.28470066993</v>
      </c>
      <c r="AC83" s="1">
        <f t="shared" si="62"/>
        <v>373447.28470066993</v>
      </c>
      <c r="AD83" s="1">
        <f t="shared" si="62"/>
        <v>373447.28470066993</v>
      </c>
      <c r="AE83" s="1">
        <f t="shared" si="62"/>
        <v>373447.28470066993</v>
      </c>
      <c r="AF83" s="1">
        <f t="shared" si="62"/>
        <v>377025.76625052525</v>
      </c>
    </row>
    <row r="84" spans="1:38">
      <c r="A84" s="5" t="s">
        <v>366</v>
      </c>
      <c r="B84" s="5" t="str">
        <f t="shared" si="42"/>
        <v>9210-04582</v>
      </c>
      <c r="C84" s="5" t="str">
        <f t="shared" si="59"/>
        <v>9210</v>
      </c>
      <c r="D84" s="1">
        <f>SUM($F84:K84)</f>
        <v>84002.64</v>
      </c>
      <c r="E84" s="2">
        <f t="shared" si="60"/>
        <v>3.185438694878806E-2</v>
      </c>
      <c r="F84" s="22">
        <f>'Div 2 history (2)'!B85</f>
        <v>23577.08</v>
      </c>
      <c r="G84" s="22">
        <f>'Div 2 history (2)'!C85</f>
        <v>8994.67</v>
      </c>
      <c r="H84" s="22">
        <f>'Div 2 history (2)'!D85</f>
        <v>14079.170000000002</v>
      </c>
      <c r="I84" s="22">
        <f>'Div 2 history (2)'!E85</f>
        <v>12536.92</v>
      </c>
      <c r="J84" s="22">
        <f>'Div 2 history (2)'!F85</f>
        <v>13256.74</v>
      </c>
      <c r="K84" s="22">
        <f>'Div 2 history (2)'!G85</f>
        <v>11558.060000000001</v>
      </c>
      <c r="L84" s="1">
        <f t="shared" si="61"/>
        <v>14746.423022573092</v>
      </c>
      <c r="M84" s="1">
        <f t="shared" si="61"/>
        <v>15697.212764220518</v>
      </c>
      <c r="N84" s="1">
        <f t="shared" si="61"/>
        <v>15697.212764220518</v>
      </c>
      <c r="O84" s="1">
        <f t="shared" si="61"/>
        <v>14626.90536274124</v>
      </c>
      <c r="P84" s="1">
        <f t="shared" si="61"/>
        <v>14626.90536274124</v>
      </c>
      <c r="Q84" s="1">
        <f t="shared" si="61"/>
        <v>14626.90536274124</v>
      </c>
      <c r="R84" s="1">
        <f t="shared" si="61"/>
        <v>14626.90536274124</v>
      </c>
      <c r="S84" s="1">
        <f t="shared" si="61"/>
        <v>14626.90536274124</v>
      </c>
      <c r="T84" s="1">
        <f t="shared" si="61"/>
        <v>14767.064665315906</v>
      </c>
      <c r="U84" s="1">
        <f t="shared" si="61"/>
        <v>14626.90536274124</v>
      </c>
      <c r="V84" s="1">
        <f t="shared" si="61"/>
        <v>14626.90536274124</v>
      </c>
      <c r="W84" s="1">
        <f t="shared" si="61"/>
        <v>14626.90536274124</v>
      </c>
      <c r="X84" s="1">
        <f t="shared" si="62"/>
        <v>14626.777945193444</v>
      </c>
      <c r="Y84" s="1">
        <f t="shared" si="62"/>
        <v>15697.212764220518</v>
      </c>
      <c r="Z84" s="1">
        <f t="shared" si="62"/>
        <v>15697.212764220518</v>
      </c>
      <c r="AA84" s="1">
        <f t="shared" si="62"/>
        <v>14626.90536274124</v>
      </c>
      <c r="AB84" s="1">
        <f t="shared" si="62"/>
        <v>14626.90536274124</v>
      </c>
      <c r="AC84" s="1">
        <f t="shared" si="62"/>
        <v>14626.90536274124</v>
      </c>
      <c r="AD84" s="1">
        <f t="shared" si="62"/>
        <v>14626.90536274124</v>
      </c>
      <c r="AE84" s="1">
        <f t="shared" si="62"/>
        <v>14626.90536274124</v>
      </c>
      <c r="AF84" s="1">
        <f t="shared" si="62"/>
        <v>14767.064665315906</v>
      </c>
    </row>
    <row r="85" spans="1:38">
      <c r="A85" s="5" t="s">
        <v>337</v>
      </c>
      <c r="B85" s="5" t="str">
        <f t="shared" ref="B85:B86" si="63">RIGHT(A85,10)</f>
        <v>9310-04582</v>
      </c>
      <c r="C85" s="5" t="str">
        <f t="shared" si="59"/>
        <v>9310</v>
      </c>
      <c r="D85" s="1">
        <f>SUM($F85:K85)</f>
        <v>206683.34000000003</v>
      </c>
      <c r="E85" s="2">
        <f t="shared" si="60"/>
        <v>7.8375764002511422E-2</v>
      </c>
      <c r="F85" s="22">
        <f>'Div 2 history (2)'!B86</f>
        <v>39997.390000000007</v>
      </c>
      <c r="G85" s="22">
        <f>'Div 2 history (2)'!C86</f>
        <v>35654.07</v>
      </c>
      <c r="H85" s="22">
        <f>'Div 2 history (2)'!D86</f>
        <v>38687.299999999996</v>
      </c>
      <c r="I85" s="22">
        <f>'Div 2 history (2)'!E86</f>
        <v>41627.58</v>
      </c>
      <c r="J85" s="22">
        <f>'Div 2 history (2)'!F86</f>
        <v>27657.74</v>
      </c>
      <c r="K85" s="22">
        <f>'Div 2 history (2)'!G86</f>
        <v>23059.26</v>
      </c>
      <c r="L85" s="1">
        <f t="shared" si="61"/>
        <v>36282.668775151615</v>
      </c>
      <c r="M85" s="1">
        <f t="shared" si="61"/>
        <v>38622.02857909858</v>
      </c>
      <c r="N85" s="1">
        <f t="shared" si="61"/>
        <v>38622.02857909858</v>
      </c>
      <c r="O85" s="1">
        <f t="shared" si="61"/>
        <v>35988.602908614193</v>
      </c>
      <c r="P85" s="1">
        <f t="shared" si="61"/>
        <v>35988.602908614193</v>
      </c>
      <c r="Q85" s="1">
        <f t="shared" si="61"/>
        <v>35988.602908614193</v>
      </c>
      <c r="R85" s="1">
        <f t="shared" si="61"/>
        <v>35988.602908614193</v>
      </c>
      <c r="S85" s="1">
        <f t="shared" si="61"/>
        <v>35988.602908614193</v>
      </c>
      <c r="T85" s="1">
        <f t="shared" si="61"/>
        <v>36333.456270225244</v>
      </c>
      <c r="U85" s="1">
        <f t="shared" si="61"/>
        <v>35988.602908614193</v>
      </c>
      <c r="V85" s="1">
        <f t="shared" si="61"/>
        <v>35988.602908614193</v>
      </c>
      <c r="W85" s="1">
        <f t="shared" si="61"/>
        <v>35988.602908614193</v>
      </c>
      <c r="X85" s="1">
        <f t="shared" si="62"/>
        <v>35988.289405558186</v>
      </c>
      <c r="Y85" s="1">
        <f t="shared" si="62"/>
        <v>38622.02857909858</v>
      </c>
      <c r="Z85" s="1">
        <f t="shared" si="62"/>
        <v>38622.02857909858</v>
      </c>
      <c r="AA85" s="1">
        <f t="shared" si="62"/>
        <v>35988.602908614193</v>
      </c>
      <c r="AB85" s="1">
        <f t="shared" si="62"/>
        <v>35988.602908614193</v>
      </c>
      <c r="AC85" s="1">
        <f t="shared" si="62"/>
        <v>35988.602908614193</v>
      </c>
      <c r="AD85" s="1">
        <f t="shared" si="62"/>
        <v>35988.602908614193</v>
      </c>
      <c r="AE85" s="1">
        <f t="shared" si="62"/>
        <v>35988.602908614193</v>
      </c>
      <c r="AF85" s="1">
        <f t="shared" si="62"/>
        <v>36333.456270225244</v>
      </c>
    </row>
    <row r="86" spans="1:38">
      <c r="A86" s="5" t="s">
        <v>512</v>
      </c>
      <c r="B86" s="5" t="str">
        <f t="shared" si="63"/>
        <v>9320-04582</v>
      </c>
      <c r="C86" s="5" t="str">
        <f t="shared" si="59"/>
        <v>9320</v>
      </c>
      <c r="D86" s="1">
        <f>SUM($F86:K86)</f>
        <v>35829.4</v>
      </c>
      <c r="E86" s="2">
        <f t="shared" si="60"/>
        <v>1.3586758365485977E-2</v>
      </c>
      <c r="F86" s="22">
        <f>'Div 2 history (2)'!B87</f>
        <v>10092.16</v>
      </c>
      <c r="G86" s="22">
        <f>'Div 2 history (2)'!C87</f>
        <v>1407.25</v>
      </c>
      <c r="H86" s="22">
        <f>'Div 2 history (2)'!D87</f>
        <v>8757.18</v>
      </c>
      <c r="I86" s="22">
        <f>'Div 2 history (2)'!E87</f>
        <v>8677.49</v>
      </c>
      <c r="J86" s="22">
        <f>'Div 2 history (2)'!F87</f>
        <v>3007.19</v>
      </c>
      <c r="K86" s="22">
        <f>'Div 2 history (2)'!G87</f>
        <v>3888.13</v>
      </c>
      <c r="L86" s="1">
        <f t="shared" si="61"/>
        <v>6289.7486203407461</v>
      </c>
      <c r="M86" s="1">
        <f t="shared" si="61"/>
        <v>6695.286184033771</v>
      </c>
      <c r="N86" s="1">
        <f t="shared" si="61"/>
        <v>6695.286184033771</v>
      </c>
      <c r="O86" s="1">
        <f t="shared" si="61"/>
        <v>6238.7711029534421</v>
      </c>
      <c r="P86" s="1">
        <f t="shared" si="61"/>
        <v>6238.7711029534421</v>
      </c>
      <c r="Q86" s="1">
        <f t="shared" si="61"/>
        <v>6238.7711029534421</v>
      </c>
      <c r="R86" s="1">
        <f t="shared" si="61"/>
        <v>6238.7711029534421</v>
      </c>
      <c r="S86" s="1">
        <f t="shared" si="61"/>
        <v>6238.7711029534421</v>
      </c>
      <c r="T86" s="1">
        <f t="shared" si="61"/>
        <v>6298.5528397615808</v>
      </c>
      <c r="U86" s="1">
        <f t="shared" si="61"/>
        <v>6238.7711029534421</v>
      </c>
      <c r="V86" s="1">
        <f t="shared" si="61"/>
        <v>6238.7711029534421</v>
      </c>
      <c r="W86" s="1">
        <f t="shared" si="61"/>
        <v>6238.7711029534421</v>
      </c>
      <c r="X86" s="1">
        <f t="shared" si="62"/>
        <v>6238.7167559199806</v>
      </c>
      <c r="Y86" s="1">
        <f t="shared" si="62"/>
        <v>6695.286184033771</v>
      </c>
      <c r="Z86" s="1">
        <f t="shared" si="62"/>
        <v>6695.286184033771</v>
      </c>
      <c r="AA86" s="1">
        <f t="shared" si="62"/>
        <v>6238.7711029534421</v>
      </c>
      <c r="AB86" s="1">
        <f t="shared" si="62"/>
        <v>6238.7711029534421</v>
      </c>
      <c r="AC86" s="1">
        <f t="shared" si="62"/>
        <v>6238.7711029534421</v>
      </c>
      <c r="AD86" s="1">
        <f t="shared" si="62"/>
        <v>6238.7711029534421</v>
      </c>
      <c r="AE86" s="1">
        <f t="shared" si="62"/>
        <v>6238.7711029534421</v>
      </c>
      <c r="AF86" s="1">
        <f t="shared" si="62"/>
        <v>6298.5528397615808</v>
      </c>
    </row>
    <row r="87" spans="1:38">
      <c r="A87" s="5" t="s">
        <v>367</v>
      </c>
      <c r="B87" s="5" t="str">
        <f t="shared" si="42"/>
        <v>9210-04590</v>
      </c>
      <c r="C87" s="5" t="str">
        <f t="shared" si="59"/>
        <v>9210</v>
      </c>
      <c r="D87" s="1">
        <f>SUM($F87:K87)</f>
        <v>23936.67</v>
      </c>
      <c r="E87" s="2">
        <f t="shared" si="60"/>
        <v>9.0769522058526571E-3</v>
      </c>
      <c r="F87" s="22">
        <f>'Div 2 history (2)'!B88</f>
        <v>3798.73</v>
      </c>
      <c r="G87" s="22">
        <f>'Div 2 history (2)'!C88</f>
        <v>3653.41</v>
      </c>
      <c r="H87" s="22">
        <f>'Div 2 history (2)'!D88</f>
        <v>3927.0299999999997</v>
      </c>
      <c r="I87" s="22">
        <f>'Div 2 history (2)'!E88</f>
        <v>3955.38</v>
      </c>
      <c r="J87" s="22">
        <f>'Div 2 history (2)'!F88</f>
        <v>4064.71</v>
      </c>
      <c r="K87" s="22">
        <f>'Div 2 history (2)'!G88</f>
        <v>4537.41</v>
      </c>
      <c r="L87" s="1">
        <f t="shared" si="61"/>
        <v>4202.0139077978338</v>
      </c>
      <c r="M87" s="1">
        <f t="shared" si="61"/>
        <v>4472.9427772381241</v>
      </c>
      <c r="N87" s="1">
        <f t="shared" si="61"/>
        <v>4472.9427772381241</v>
      </c>
      <c r="O87" s="1">
        <f t="shared" si="61"/>
        <v>4167.9571831214744</v>
      </c>
      <c r="P87" s="1">
        <f t="shared" si="61"/>
        <v>4167.9571831214744</v>
      </c>
      <c r="Q87" s="1">
        <f t="shared" si="61"/>
        <v>4167.9571831214744</v>
      </c>
      <c r="R87" s="1">
        <f t="shared" si="61"/>
        <v>4167.9571831214744</v>
      </c>
      <c r="S87" s="1">
        <f t="shared" si="61"/>
        <v>4167.9571831214744</v>
      </c>
      <c r="T87" s="1">
        <f t="shared" si="61"/>
        <v>4207.8957728272262</v>
      </c>
      <c r="U87" s="1">
        <f t="shared" si="61"/>
        <v>4167.9571831214744</v>
      </c>
      <c r="V87" s="1">
        <f t="shared" si="61"/>
        <v>4167.9571831214744</v>
      </c>
      <c r="W87" s="1">
        <f t="shared" si="61"/>
        <v>4167.9571831214744</v>
      </c>
      <c r="X87" s="1">
        <f t="shared" si="62"/>
        <v>4167.9208753126513</v>
      </c>
      <c r="Y87" s="1">
        <f t="shared" si="62"/>
        <v>4472.9427772381241</v>
      </c>
      <c r="Z87" s="1">
        <f t="shared" si="62"/>
        <v>4472.9427772381241</v>
      </c>
      <c r="AA87" s="1">
        <f t="shared" si="62"/>
        <v>4167.9571831214744</v>
      </c>
      <c r="AB87" s="1">
        <f t="shared" si="62"/>
        <v>4167.9571831214744</v>
      </c>
      <c r="AC87" s="1">
        <f t="shared" si="62"/>
        <v>4167.9571831214744</v>
      </c>
      <c r="AD87" s="1">
        <f t="shared" si="62"/>
        <v>4167.9571831214744</v>
      </c>
      <c r="AE87" s="1">
        <f t="shared" si="62"/>
        <v>4167.9571831214744</v>
      </c>
      <c r="AF87" s="1">
        <f t="shared" si="62"/>
        <v>4207.8957728272262</v>
      </c>
    </row>
    <row r="88" spans="1:38">
      <c r="A88" s="5" t="s">
        <v>368</v>
      </c>
      <c r="B88" s="5" t="str">
        <f t="shared" si="42"/>
        <v>9310-04590</v>
      </c>
      <c r="C88" s="5" t="str">
        <f t="shared" si="59"/>
        <v>9310</v>
      </c>
      <c r="D88" s="1">
        <f>SUM($F88:K88)</f>
        <v>123067.43000000002</v>
      </c>
      <c r="E88" s="2">
        <f t="shared" si="60"/>
        <v>4.6668027766899815E-2</v>
      </c>
      <c r="F88" s="22">
        <f>'Div 2 history (2)'!B89</f>
        <v>17643.48</v>
      </c>
      <c r="G88" s="22">
        <f>'Div 2 history (2)'!C89</f>
        <v>16684.16</v>
      </c>
      <c r="H88" s="22">
        <f>'Div 2 history (2)'!D89</f>
        <v>31439.72</v>
      </c>
      <c r="I88" s="22">
        <f>'Div 2 history (2)'!E89</f>
        <v>3710.46</v>
      </c>
      <c r="J88" s="22">
        <f>'Div 2 history (2)'!F89</f>
        <v>36475.040000000001</v>
      </c>
      <c r="K88" s="22">
        <f>'Div 2 history (2)'!G89</f>
        <v>17114.57</v>
      </c>
      <c r="L88" s="1">
        <f t="shared" si="61"/>
        <v>21604.135097193408</v>
      </c>
      <c r="M88" s="1">
        <f t="shared" si="61"/>
        <v>22997.082389979834</v>
      </c>
      <c r="N88" s="1">
        <f t="shared" si="61"/>
        <v>22997.082389979834</v>
      </c>
      <c r="O88" s="1">
        <f t="shared" si="61"/>
        <v>21429.036657011999</v>
      </c>
      <c r="P88" s="1">
        <f t="shared" si="61"/>
        <v>21429.036657011999</v>
      </c>
      <c r="Q88" s="1">
        <f t="shared" si="61"/>
        <v>21429.036657011999</v>
      </c>
      <c r="R88" s="1">
        <f t="shared" si="61"/>
        <v>21429.036657011999</v>
      </c>
      <c r="S88" s="1">
        <f t="shared" si="61"/>
        <v>21429.036657011999</v>
      </c>
      <c r="T88" s="1">
        <f t="shared" si="61"/>
        <v>21634.375979186359</v>
      </c>
      <c r="U88" s="1">
        <f t="shared" si="61"/>
        <v>21429.036657011999</v>
      </c>
      <c r="V88" s="1">
        <f t="shared" si="61"/>
        <v>21429.036657011999</v>
      </c>
      <c r="W88" s="1">
        <f t="shared" si="61"/>
        <v>21429.036657011999</v>
      </c>
      <c r="X88" s="1">
        <f t="shared" si="62"/>
        <v>21428.849984900931</v>
      </c>
      <c r="Y88" s="1">
        <f t="shared" si="62"/>
        <v>22997.082389979834</v>
      </c>
      <c r="Z88" s="1">
        <f t="shared" si="62"/>
        <v>22997.082389979834</v>
      </c>
      <c r="AA88" s="1">
        <f t="shared" si="62"/>
        <v>21429.036657011999</v>
      </c>
      <c r="AB88" s="1">
        <f t="shared" si="62"/>
        <v>21429.036657011999</v>
      </c>
      <c r="AC88" s="1">
        <f t="shared" si="62"/>
        <v>21429.036657011999</v>
      </c>
      <c r="AD88" s="1">
        <f t="shared" si="62"/>
        <v>21429.036657011999</v>
      </c>
      <c r="AE88" s="1">
        <f t="shared" si="62"/>
        <v>21429.036657011999</v>
      </c>
      <c r="AF88" s="1">
        <f t="shared" si="62"/>
        <v>21634.375979186359</v>
      </c>
    </row>
    <row r="89" spans="1:38">
      <c r="A89" s="5" t="s">
        <v>825</v>
      </c>
      <c r="B89" s="5" t="str">
        <f t="shared" si="42"/>
        <v>9310-04592</v>
      </c>
      <c r="C89" s="5" t="str">
        <f t="shared" si="59"/>
        <v>9310</v>
      </c>
      <c r="D89" s="1">
        <f>SUM($F89:K89)</f>
        <v>947.19</v>
      </c>
      <c r="E89" s="2">
        <f t="shared" si="60"/>
        <v>3.5918105400047627E-4</v>
      </c>
      <c r="F89" s="22" t="str">
        <f>'Div 2 history (2)'!B90</f>
        <v>0</v>
      </c>
      <c r="G89" s="22">
        <f>'Div 2 history (2)'!C90</f>
        <v>947.19</v>
      </c>
      <c r="H89" s="22">
        <f>'Div 2 history (2)'!D90</f>
        <v>0</v>
      </c>
      <c r="I89" s="22">
        <f>'Div 2 history (2)'!E90</f>
        <v>0</v>
      </c>
      <c r="J89" s="22">
        <f>'Div 2 history (2)'!F90</f>
        <v>0</v>
      </c>
      <c r="K89" s="22">
        <f>'Div 2 history (2)'!G90</f>
        <v>0</v>
      </c>
      <c r="L89" s="1">
        <f t="shared" si="61"/>
        <v>166.27649348581198</v>
      </c>
      <c r="M89" s="1">
        <f t="shared" si="61"/>
        <v>176.99732958561819</v>
      </c>
      <c r="N89" s="1">
        <f t="shared" si="61"/>
        <v>176.99732958561819</v>
      </c>
      <c r="O89" s="1">
        <f t="shared" si="61"/>
        <v>164.9288461712022</v>
      </c>
      <c r="P89" s="1">
        <f t="shared" si="61"/>
        <v>164.9288461712022</v>
      </c>
      <c r="Q89" s="1">
        <f t="shared" si="61"/>
        <v>164.9288461712022</v>
      </c>
      <c r="R89" s="1">
        <f t="shared" si="61"/>
        <v>164.9288461712022</v>
      </c>
      <c r="S89" s="1">
        <f t="shared" si="61"/>
        <v>164.9288461712022</v>
      </c>
      <c r="T89" s="1">
        <f t="shared" si="61"/>
        <v>166.50924280880429</v>
      </c>
      <c r="U89" s="1">
        <f t="shared" si="61"/>
        <v>164.9288461712022</v>
      </c>
      <c r="V89" s="1">
        <f t="shared" si="61"/>
        <v>164.9288461712022</v>
      </c>
      <c r="W89" s="1">
        <f t="shared" si="61"/>
        <v>164.9288461712022</v>
      </c>
      <c r="X89" s="1">
        <f t="shared" si="62"/>
        <v>164.92740944698619</v>
      </c>
      <c r="Y89" s="1">
        <f t="shared" si="62"/>
        <v>176.99732958561819</v>
      </c>
      <c r="Z89" s="1">
        <f t="shared" si="62"/>
        <v>176.99732958561819</v>
      </c>
      <c r="AA89" s="1">
        <f t="shared" si="62"/>
        <v>164.9288461712022</v>
      </c>
      <c r="AB89" s="1">
        <f t="shared" si="62"/>
        <v>164.9288461712022</v>
      </c>
      <c r="AC89" s="1">
        <f t="shared" si="62"/>
        <v>164.9288461712022</v>
      </c>
      <c r="AD89" s="1">
        <f t="shared" si="62"/>
        <v>164.9288461712022</v>
      </c>
      <c r="AE89" s="1">
        <f t="shared" si="62"/>
        <v>164.9288461712022</v>
      </c>
      <c r="AF89" s="1">
        <f t="shared" si="62"/>
        <v>166.50924280880429</v>
      </c>
    </row>
    <row r="90" spans="1:38">
      <c r="A90" s="9" t="s">
        <v>31</v>
      </c>
      <c r="B90" s="5"/>
      <c r="C90" s="5"/>
      <c r="D90" s="31">
        <f t="shared" ref="D90:K90" si="64">SUM(D82:D89)</f>
        <v>2637082.2999999998</v>
      </c>
      <c r="E90" s="32">
        <f t="shared" si="64"/>
        <v>1.0000000000000002</v>
      </c>
      <c r="F90" s="31">
        <f t="shared" si="64"/>
        <v>456952.67999999993</v>
      </c>
      <c r="G90" s="31">
        <f t="shared" si="64"/>
        <v>423234.53999999986</v>
      </c>
      <c r="H90" s="31">
        <f t="shared" si="64"/>
        <v>463320.06000000006</v>
      </c>
      <c r="I90" s="31">
        <f t="shared" si="64"/>
        <v>429993.5</v>
      </c>
      <c r="J90" s="31">
        <f t="shared" si="64"/>
        <v>444461.91999999993</v>
      </c>
      <c r="K90" s="31">
        <f t="shared" si="64"/>
        <v>419119.6</v>
      </c>
      <c r="L90" s="31">
        <f>'Div 2 history (2)'!H91</f>
        <v>462932.25</v>
      </c>
      <c r="M90" s="31">
        <f>'Div 2 budget'!B52</f>
        <v>492780.25</v>
      </c>
      <c r="N90" s="31">
        <f>'Div 2 budget'!C52</f>
        <v>492780.25</v>
      </c>
      <c r="O90" s="31">
        <f>'Div 2 budget'!D52</f>
        <v>459180.25</v>
      </c>
      <c r="P90" s="31">
        <f>'Div 2 budget'!E52</f>
        <v>459180.25</v>
      </c>
      <c r="Q90" s="31">
        <f>'Div 2 budget'!F52</f>
        <v>459180.25</v>
      </c>
      <c r="R90" s="31">
        <f>'Div 2 budget'!G52</f>
        <v>459180.25</v>
      </c>
      <c r="S90" s="31">
        <f>'Div 2 budget'!H52</f>
        <v>459180.25</v>
      </c>
      <c r="T90" s="31">
        <f>'Div 2 budget'!I52</f>
        <v>463580.25</v>
      </c>
      <c r="U90" s="31">
        <f>'Div 2 budget'!J52</f>
        <v>459180.25</v>
      </c>
      <c r="V90" s="31">
        <f>'Div 2 budget'!K52</f>
        <v>459180.25</v>
      </c>
      <c r="W90" s="31">
        <f>'Div 2 budget'!L52</f>
        <v>459180.25</v>
      </c>
      <c r="X90" s="31">
        <f>'Div 2 budget'!M52</f>
        <v>459176.25</v>
      </c>
      <c r="Y90" s="38">
        <f>M90</f>
        <v>492780.25</v>
      </c>
      <c r="Z90" s="38">
        <f t="shared" ref="Z90:AF90" si="65">N90</f>
        <v>492780.25</v>
      </c>
      <c r="AA90" s="38">
        <f t="shared" si="65"/>
        <v>459180.25</v>
      </c>
      <c r="AB90" s="38">
        <f t="shared" si="65"/>
        <v>459180.25</v>
      </c>
      <c r="AC90" s="38">
        <f t="shared" si="65"/>
        <v>459180.25</v>
      </c>
      <c r="AD90" s="38">
        <f t="shared" si="65"/>
        <v>459180.25</v>
      </c>
      <c r="AE90" s="38">
        <f t="shared" si="65"/>
        <v>459180.25</v>
      </c>
      <c r="AF90" s="38">
        <f t="shared" si="65"/>
        <v>463580.25</v>
      </c>
      <c r="AH90" s="15">
        <f>SUM(F90:Q90)</f>
        <v>5463115.7999999998</v>
      </c>
      <c r="AI90" s="15">
        <f>SUM(U90:AF90)</f>
        <v>5581759</v>
      </c>
      <c r="AK90" s="15">
        <f>AH90*$AK$6</f>
        <v>292543.07086435857</v>
      </c>
      <c r="AL90" s="15">
        <f>AI90*$AL$6</f>
        <v>293465.8897896923</v>
      </c>
    </row>
    <row r="91" spans="1:38">
      <c r="B91" s="5" t="str">
        <f t="shared" si="42"/>
        <v/>
      </c>
      <c r="C91" s="5" t="s">
        <v>465</v>
      </c>
      <c r="F91" s="1">
        <f>F90-'Div 2 history (2)'!B91</f>
        <v>0</v>
      </c>
      <c r="G91" s="1">
        <f>G90-'Div 2 history (2)'!C91</f>
        <v>0</v>
      </c>
      <c r="H91" s="1">
        <f>H90-'Div 2 history (2)'!D91</f>
        <v>0</v>
      </c>
      <c r="I91" s="1">
        <f>I90-'Div 2 history (2)'!E91</f>
        <v>0</v>
      </c>
      <c r="J91" s="1">
        <f>J90-'Div 2 history (2)'!F91</f>
        <v>0</v>
      </c>
      <c r="K91" s="1">
        <f>K90-'Div 2 history (2)'!G91</f>
        <v>0</v>
      </c>
      <c r="L91" s="1">
        <f>L90-'Div 2 history (2)'!H91</f>
        <v>0</v>
      </c>
      <c r="M91" s="1">
        <f t="shared" ref="M91" si="66">M90-SUM(M82:M89)</f>
        <v>0</v>
      </c>
      <c r="N91" s="1">
        <f t="shared" ref="N91:AF91" si="67">N90-SUM(N82:N89)</f>
        <v>0</v>
      </c>
      <c r="O91" s="1">
        <f t="shared" si="67"/>
        <v>0</v>
      </c>
      <c r="P91" s="1">
        <f t="shared" si="67"/>
        <v>0</v>
      </c>
      <c r="Q91" s="1">
        <f t="shared" si="67"/>
        <v>0</v>
      </c>
      <c r="R91" s="1">
        <f t="shared" si="67"/>
        <v>0</v>
      </c>
      <c r="S91" s="1">
        <f t="shared" si="67"/>
        <v>0</v>
      </c>
      <c r="T91" s="1">
        <f t="shared" si="67"/>
        <v>0</v>
      </c>
      <c r="U91" s="1">
        <f t="shared" si="67"/>
        <v>0</v>
      </c>
      <c r="V91" s="1">
        <f t="shared" si="67"/>
        <v>0</v>
      </c>
      <c r="W91" s="1">
        <f t="shared" si="67"/>
        <v>0</v>
      </c>
      <c r="X91" s="1">
        <f t="shared" si="67"/>
        <v>0</v>
      </c>
      <c r="Y91" s="1">
        <f t="shared" si="67"/>
        <v>0</v>
      </c>
      <c r="Z91" s="1">
        <f t="shared" si="67"/>
        <v>0</v>
      </c>
      <c r="AA91" s="1">
        <f t="shared" si="67"/>
        <v>0</v>
      </c>
      <c r="AB91" s="1">
        <f t="shared" si="67"/>
        <v>0</v>
      </c>
      <c r="AC91" s="1">
        <f t="shared" si="67"/>
        <v>0</v>
      </c>
      <c r="AD91" s="1">
        <f t="shared" si="67"/>
        <v>0</v>
      </c>
      <c r="AE91" s="1">
        <f t="shared" si="67"/>
        <v>0</v>
      </c>
      <c r="AF91" s="1">
        <f t="shared" si="67"/>
        <v>0</v>
      </c>
    </row>
    <row r="92" spans="1:38">
      <c r="A92" s="5" t="s">
        <v>162</v>
      </c>
      <c r="B92" s="5" t="str">
        <f t="shared" si="42"/>
        <v>8740-03002</v>
      </c>
      <c r="C92" s="5" t="str">
        <f t="shared" ref="C92:C98" si="68">LEFT(B92,4)</f>
        <v>8740</v>
      </c>
      <c r="D92" s="1">
        <f>SUM($F92:K92)</f>
        <v>5912.9400000000005</v>
      </c>
      <c r="E92" s="2">
        <f t="shared" ref="E92:E98" si="69">D92/$D$99</f>
        <v>0.11333398501515163</v>
      </c>
      <c r="F92" s="22">
        <f>'Div 2 history (2)'!B93</f>
        <v>4714.62</v>
      </c>
      <c r="G92" s="22">
        <f>'Div 2 history (2)'!C93</f>
        <v>-4619.99</v>
      </c>
      <c r="H92" s="22">
        <f>'Div 2 history (2)'!D93</f>
        <v>4722.3100000000004</v>
      </c>
      <c r="I92" s="22">
        <f>'Div 2 history (2)'!E93</f>
        <v>4756.09</v>
      </c>
      <c r="J92" s="22">
        <f>'Div 2 history (2)'!F93</f>
        <v>-8268.42</v>
      </c>
      <c r="K92" s="22">
        <f>'Div 2 history (2)'!G93</f>
        <v>4608.33</v>
      </c>
      <c r="L92" s="1">
        <f t="shared" ref="L92:V98" si="70">$E92*L$99</f>
        <v>1217.3203330477436</v>
      </c>
      <c r="M92" s="1">
        <f t="shared" si="70"/>
        <v>2057.8051659201083</v>
      </c>
      <c r="N92" s="1">
        <f t="shared" si="70"/>
        <v>1332.4676618231376</v>
      </c>
      <c r="O92" s="1">
        <f t="shared" si="70"/>
        <v>1287.134067817077</v>
      </c>
      <c r="P92" s="1">
        <f t="shared" si="70"/>
        <v>1309.8008648201073</v>
      </c>
      <c r="Q92" s="1">
        <f t="shared" si="70"/>
        <v>1287.134067817077</v>
      </c>
      <c r="R92" s="1">
        <f t="shared" si="70"/>
        <v>1585.5424503619713</v>
      </c>
      <c r="S92" s="1">
        <f t="shared" si="70"/>
        <v>1325.6676227222285</v>
      </c>
      <c r="T92" s="1">
        <f t="shared" si="70"/>
        <v>1287.134067817077</v>
      </c>
      <c r="U92" s="1">
        <f t="shared" si="70"/>
        <v>1287.134067817077</v>
      </c>
      <c r="V92" s="1">
        <f t="shared" si="70"/>
        <v>1287.134067817077</v>
      </c>
      <c r="W92" s="1">
        <f t="shared" ref="W92:AF98" si="71">$E92*W$99</f>
        <v>1513.8020378473802</v>
      </c>
      <c r="X92" s="1">
        <f t="shared" si="71"/>
        <v>1288.4940756372589</v>
      </c>
      <c r="Y92" s="1">
        <f t="shared" si="71"/>
        <v>2057.8051659201083</v>
      </c>
      <c r="Z92" s="1">
        <f t="shared" si="71"/>
        <v>1332.4676618231376</v>
      </c>
      <c r="AA92" s="1">
        <f t="shared" si="71"/>
        <v>1287.134067817077</v>
      </c>
      <c r="AB92" s="1">
        <f t="shared" si="71"/>
        <v>1309.8008648201073</v>
      </c>
      <c r="AC92" s="1">
        <f t="shared" si="71"/>
        <v>1287.134067817077</v>
      </c>
      <c r="AD92" s="1">
        <f t="shared" si="71"/>
        <v>1585.5424503619713</v>
      </c>
      <c r="AE92" s="1">
        <f t="shared" si="71"/>
        <v>1325.6676227222285</v>
      </c>
      <c r="AF92" s="1">
        <f t="shared" si="71"/>
        <v>1287.134067817077</v>
      </c>
    </row>
    <row r="93" spans="1:38">
      <c r="A93" s="5" t="s">
        <v>369</v>
      </c>
      <c r="B93" s="5" t="str">
        <f t="shared" si="42"/>
        <v>9210-03004</v>
      </c>
      <c r="C93" s="5" t="str">
        <f t="shared" si="68"/>
        <v>9210</v>
      </c>
      <c r="D93" s="1">
        <f>SUM($F93:K93)</f>
        <v>5053.9299999999994</v>
      </c>
      <c r="E93" s="2">
        <f t="shared" si="69"/>
        <v>9.6869243876586811E-2</v>
      </c>
      <c r="F93" s="22">
        <f>'Div 2 history (2)'!B94</f>
        <v>977.28</v>
      </c>
      <c r="G93" s="22">
        <f>'Div 2 history (2)'!C94</f>
        <v>1218.83</v>
      </c>
      <c r="H93" s="22">
        <f>'Div 2 history (2)'!D94</f>
        <v>1475.11</v>
      </c>
      <c r="I93" s="22">
        <f>'Div 2 history (2)'!E94</f>
        <v>1006.6800000000001</v>
      </c>
      <c r="J93" s="22">
        <f>'Div 2 history (2)'!F94</f>
        <v>280.39999999999998</v>
      </c>
      <c r="K93" s="22">
        <f>'Div 2 history (2)'!G94</f>
        <v>95.63</v>
      </c>
      <c r="L93" s="1">
        <f t="shared" si="70"/>
        <v>1040.472548478419</v>
      </c>
      <c r="M93" s="1">
        <f t="shared" si="70"/>
        <v>1758.8548610671867</v>
      </c>
      <c r="N93" s="1">
        <f t="shared" si="70"/>
        <v>1138.8917002570311</v>
      </c>
      <c r="O93" s="1">
        <f t="shared" si="70"/>
        <v>1100.1440027063963</v>
      </c>
      <c r="P93" s="1">
        <f t="shared" si="70"/>
        <v>1119.5178514817137</v>
      </c>
      <c r="Q93" s="1">
        <f t="shared" si="70"/>
        <v>1100.1440027063963</v>
      </c>
      <c r="R93" s="1">
        <f t="shared" si="70"/>
        <v>1355.2007218334495</v>
      </c>
      <c r="S93" s="1">
        <f t="shared" si="70"/>
        <v>1133.0795456244359</v>
      </c>
      <c r="T93" s="1">
        <f t="shared" si="70"/>
        <v>1100.1440027063963</v>
      </c>
      <c r="U93" s="1">
        <f t="shared" si="70"/>
        <v>1100.1440027063963</v>
      </c>
      <c r="V93" s="1">
        <f t="shared" si="70"/>
        <v>1100.1440027063963</v>
      </c>
      <c r="W93" s="1">
        <f t="shared" si="71"/>
        <v>1293.8824904595701</v>
      </c>
      <c r="X93" s="1">
        <f t="shared" si="71"/>
        <v>1101.3064336329155</v>
      </c>
      <c r="Y93" s="1">
        <f t="shared" si="71"/>
        <v>1758.8548610671867</v>
      </c>
      <c r="Z93" s="1">
        <f t="shared" si="71"/>
        <v>1138.8917002570311</v>
      </c>
      <c r="AA93" s="1">
        <f t="shared" si="71"/>
        <v>1100.1440027063963</v>
      </c>
      <c r="AB93" s="1">
        <f t="shared" si="71"/>
        <v>1119.5178514817137</v>
      </c>
      <c r="AC93" s="1">
        <f t="shared" si="71"/>
        <v>1100.1440027063963</v>
      </c>
      <c r="AD93" s="1">
        <f t="shared" si="71"/>
        <v>1355.2007218334495</v>
      </c>
      <c r="AE93" s="1">
        <f t="shared" si="71"/>
        <v>1133.0795456244359</v>
      </c>
      <c r="AF93" s="1">
        <f t="shared" si="71"/>
        <v>1100.1440027063963</v>
      </c>
    </row>
    <row r="94" spans="1:38">
      <c r="A94" s="5" t="s">
        <v>171</v>
      </c>
      <c r="B94" s="5" t="str">
        <f t="shared" si="42"/>
        <v>8740-03004</v>
      </c>
      <c r="C94" s="5" t="str">
        <f t="shared" si="68"/>
        <v>8740</v>
      </c>
      <c r="D94" s="1">
        <f>SUM($F94:K94)</f>
        <v>37906.509999999995</v>
      </c>
      <c r="E94" s="2">
        <f t="shared" si="69"/>
        <v>0.72655833414793569</v>
      </c>
      <c r="F94" s="22">
        <f>'Div 2 history (2)'!B95</f>
        <v>8612.7999999999993</v>
      </c>
      <c r="G94" s="22">
        <f>'Div 2 history (2)'!C95</f>
        <v>6487.6900000000005</v>
      </c>
      <c r="H94" s="22">
        <f>'Div 2 history (2)'!D95</f>
        <v>4535.07</v>
      </c>
      <c r="I94" s="22">
        <f>'Div 2 history (2)'!E95</f>
        <v>6466.77</v>
      </c>
      <c r="J94" s="22">
        <f>'Div 2 history (2)'!F95</f>
        <v>6621.63</v>
      </c>
      <c r="K94" s="22">
        <f>'Div 2 history (2)'!G95</f>
        <v>5182.5499999999993</v>
      </c>
      <c r="L94" s="1">
        <f t="shared" si="70"/>
        <v>7803.9630670829774</v>
      </c>
      <c r="M94" s="1">
        <f t="shared" si="70"/>
        <v>13192.119673124069</v>
      </c>
      <c r="N94" s="1">
        <f t="shared" si="70"/>
        <v>8542.146334577279</v>
      </c>
      <c r="O94" s="1">
        <f t="shared" si="70"/>
        <v>8251.523000918105</v>
      </c>
      <c r="P94" s="1">
        <f t="shared" si="70"/>
        <v>8396.8346677476929</v>
      </c>
      <c r="Q94" s="1">
        <f t="shared" si="70"/>
        <v>8251.523000918105</v>
      </c>
      <c r="R94" s="1">
        <f t="shared" si="70"/>
        <v>10164.551094729621</v>
      </c>
      <c r="S94" s="1">
        <f t="shared" si="70"/>
        <v>8498.5528345284038</v>
      </c>
      <c r="T94" s="1">
        <f t="shared" si="70"/>
        <v>8251.523000918105</v>
      </c>
      <c r="U94" s="1">
        <f t="shared" si="70"/>
        <v>8251.523000918105</v>
      </c>
      <c r="V94" s="1">
        <f t="shared" si="70"/>
        <v>8251.523000918105</v>
      </c>
      <c r="W94" s="1">
        <f t="shared" si="71"/>
        <v>9704.639669213977</v>
      </c>
      <c r="X94" s="1">
        <f t="shared" si="71"/>
        <v>8260.2417009278815</v>
      </c>
      <c r="Y94" s="1">
        <f t="shared" si="71"/>
        <v>13192.119673124069</v>
      </c>
      <c r="Z94" s="1">
        <f t="shared" si="71"/>
        <v>8542.146334577279</v>
      </c>
      <c r="AA94" s="1">
        <f t="shared" si="71"/>
        <v>8251.523000918105</v>
      </c>
      <c r="AB94" s="1">
        <f t="shared" si="71"/>
        <v>8396.8346677476929</v>
      </c>
      <c r="AC94" s="1">
        <f t="shared" si="71"/>
        <v>8251.523000918105</v>
      </c>
      <c r="AD94" s="1">
        <f t="shared" si="71"/>
        <v>10164.551094729621</v>
      </c>
      <c r="AE94" s="1">
        <f t="shared" si="71"/>
        <v>8498.5528345284038</v>
      </c>
      <c r="AF94" s="1">
        <f t="shared" si="71"/>
        <v>8251.523000918105</v>
      </c>
    </row>
    <row r="95" spans="1:38">
      <c r="A95" s="5" t="s">
        <v>408</v>
      </c>
      <c r="B95" s="5" t="str">
        <f t="shared" si="42"/>
        <v>9210-04301</v>
      </c>
      <c r="C95" s="5" t="str">
        <f t="shared" si="68"/>
        <v>9210</v>
      </c>
      <c r="D95" s="1">
        <f>SUM($F95:K95)</f>
        <v>16.45</v>
      </c>
      <c r="E95" s="2">
        <f t="shared" si="69"/>
        <v>3.1529899736835554E-4</v>
      </c>
      <c r="F95" s="22">
        <f>'Div 2 history (2)'!B96</f>
        <v>0</v>
      </c>
      <c r="G95" s="22">
        <f>'Div 2 history (2)'!C96</f>
        <v>16.45</v>
      </c>
      <c r="H95" s="22">
        <f>'Div 2 history (2)'!D96</f>
        <v>0</v>
      </c>
      <c r="I95" s="22">
        <f>'Div 2 history (2)'!E96</f>
        <v>0</v>
      </c>
      <c r="J95" s="22">
        <f>'Div 2 history (2)'!F96</f>
        <v>0</v>
      </c>
      <c r="K95" s="22">
        <f>'Div 2 history (2)'!G96</f>
        <v>0</v>
      </c>
      <c r="L95" s="1">
        <f t="shared" si="70"/>
        <v>3.3866265307335066</v>
      </c>
      <c r="M95" s="1">
        <f t="shared" si="70"/>
        <v>5.7248838952172312</v>
      </c>
      <c r="N95" s="1">
        <f t="shared" si="70"/>
        <v>3.7069703120597559</v>
      </c>
      <c r="O95" s="1">
        <f t="shared" si="70"/>
        <v>3.5808507131124139</v>
      </c>
      <c r="P95" s="1">
        <f t="shared" si="70"/>
        <v>3.6439105125860851</v>
      </c>
      <c r="Q95" s="1">
        <f t="shared" si="70"/>
        <v>3.5808507131124139</v>
      </c>
      <c r="R95" s="1">
        <f t="shared" si="70"/>
        <v>4.4110329731832936</v>
      </c>
      <c r="S95" s="1">
        <f t="shared" si="70"/>
        <v>3.6880523722176548</v>
      </c>
      <c r="T95" s="1">
        <f t="shared" si="70"/>
        <v>3.5808507131124139</v>
      </c>
      <c r="U95" s="1">
        <f t="shared" si="70"/>
        <v>3.5808507131124139</v>
      </c>
      <c r="V95" s="1">
        <f t="shared" si="70"/>
        <v>3.5808507131124139</v>
      </c>
      <c r="W95" s="1">
        <f t="shared" si="71"/>
        <v>4.211448707849125</v>
      </c>
      <c r="X95" s="1">
        <f t="shared" si="71"/>
        <v>3.5846343010808339</v>
      </c>
      <c r="Y95" s="1">
        <f t="shared" si="71"/>
        <v>5.7248838952172312</v>
      </c>
      <c r="Z95" s="1">
        <f t="shared" si="71"/>
        <v>3.7069703120597559</v>
      </c>
      <c r="AA95" s="1">
        <f t="shared" si="71"/>
        <v>3.5808507131124139</v>
      </c>
      <c r="AB95" s="1">
        <f t="shared" si="71"/>
        <v>3.6439105125860851</v>
      </c>
      <c r="AC95" s="1">
        <f t="shared" si="71"/>
        <v>3.5808507131124139</v>
      </c>
      <c r="AD95" s="1">
        <f t="shared" si="71"/>
        <v>4.4110329731832936</v>
      </c>
      <c r="AE95" s="1">
        <f t="shared" si="71"/>
        <v>3.6880523722176548</v>
      </c>
      <c r="AF95" s="1">
        <f t="shared" si="71"/>
        <v>3.5808507131124139</v>
      </c>
    </row>
    <row r="96" spans="1:38">
      <c r="A96" s="5" t="s">
        <v>175</v>
      </c>
      <c r="B96" s="5" t="str">
        <f t="shared" si="42"/>
        <v>8740-04301</v>
      </c>
      <c r="C96" s="5" t="str">
        <f t="shared" si="68"/>
        <v>8740</v>
      </c>
      <c r="D96" s="1">
        <f>SUM($F96:K96)</f>
        <v>144</v>
      </c>
      <c r="E96" s="2">
        <f t="shared" si="69"/>
        <v>2.7600641714919877E-3</v>
      </c>
      <c r="F96" s="22">
        <f>'Div 2 history (2)'!B97</f>
        <v>24</v>
      </c>
      <c r="G96" s="22">
        <f>'Div 2 history (2)'!C97</f>
        <v>24</v>
      </c>
      <c r="H96" s="22">
        <f>'Div 2 history (2)'!D97</f>
        <v>24</v>
      </c>
      <c r="I96" s="22">
        <f>'Div 2 history (2)'!E97</f>
        <v>24</v>
      </c>
      <c r="J96" s="22">
        <f>'Div 2 history (2)'!F97</f>
        <v>24</v>
      </c>
      <c r="K96" s="22">
        <f>'Div 2 history (2)'!G97</f>
        <v>24</v>
      </c>
      <c r="L96" s="1">
        <f t="shared" si="70"/>
        <v>29.645849265995441</v>
      </c>
      <c r="M96" s="1">
        <f t="shared" si="70"/>
        <v>50.114485161780024</v>
      </c>
      <c r="N96" s="1">
        <f t="shared" si="70"/>
        <v>32.450074464231299</v>
      </c>
      <c r="O96" s="1">
        <f t="shared" si="70"/>
        <v>31.346048795634506</v>
      </c>
      <c r="P96" s="1">
        <f t="shared" si="70"/>
        <v>31.898061629932901</v>
      </c>
      <c r="Q96" s="1">
        <f t="shared" si="70"/>
        <v>31.346048795634506</v>
      </c>
      <c r="R96" s="1">
        <f t="shared" si="70"/>
        <v>38.613297759172909</v>
      </c>
      <c r="S96" s="1">
        <f t="shared" si="70"/>
        <v>32.284470613941778</v>
      </c>
      <c r="T96" s="1">
        <f t="shared" si="70"/>
        <v>31.346048795634506</v>
      </c>
      <c r="U96" s="1">
        <f t="shared" si="70"/>
        <v>31.346048795634506</v>
      </c>
      <c r="V96" s="1">
        <f t="shared" si="70"/>
        <v>31.346048795634506</v>
      </c>
      <c r="W96" s="1">
        <f t="shared" si="71"/>
        <v>36.866177138618482</v>
      </c>
      <c r="X96" s="1">
        <f t="shared" si="71"/>
        <v>31.379169565692408</v>
      </c>
      <c r="Y96" s="1">
        <f t="shared" si="71"/>
        <v>50.114485161780024</v>
      </c>
      <c r="Z96" s="1">
        <f t="shared" si="71"/>
        <v>32.450074464231299</v>
      </c>
      <c r="AA96" s="1">
        <f t="shared" si="71"/>
        <v>31.346048795634506</v>
      </c>
      <c r="AB96" s="1">
        <f t="shared" si="71"/>
        <v>31.898061629932901</v>
      </c>
      <c r="AC96" s="1">
        <f t="shared" si="71"/>
        <v>31.346048795634506</v>
      </c>
      <c r="AD96" s="1">
        <f t="shared" si="71"/>
        <v>38.613297759172909</v>
      </c>
      <c r="AE96" s="1">
        <f t="shared" si="71"/>
        <v>32.284470613941778</v>
      </c>
      <c r="AF96" s="1">
        <f t="shared" si="71"/>
        <v>31.346048795634506</v>
      </c>
    </row>
    <row r="97" spans="1:38">
      <c r="A97" s="5" t="s">
        <v>409</v>
      </c>
      <c r="B97" s="5" t="str">
        <f t="shared" si="42"/>
        <v>9210-04302</v>
      </c>
      <c r="C97" s="5" t="str">
        <f t="shared" si="68"/>
        <v>9210</v>
      </c>
      <c r="D97" s="1">
        <f>SUM($F97:K97)</f>
        <v>2652.39</v>
      </c>
      <c r="E97" s="2">
        <f t="shared" si="69"/>
        <v>5.0838656998775232E-2</v>
      </c>
      <c r="F97" s="22">
        <f>'Div 2 history (2)'!B98</f>
        <v>0</v>
      </c>
      <c r="G97" s="22">
        <f>'Div 2 history (2)'!C98</f>
        <v>1547.03</v>
      </c>
      <c r="H97" s="22">
        <f>'Div 2 history (2)'!D98</f>
        <v>0</v>
      </c>
      <c r="I97" s="22">
        <f>'Div 2 history (2)'!E98</f>
        <v>1105.3599999999999</v>
      </c>
      <c r="J97" s="22">
        <f>'Div 2 history (2)'!F98</f>
        <v>0</v>
      </c>
      <c r="K97" s="22">
        <f>'Div 2 history (2)'!G98</f>
        <v>0</v>
      </c>
      <c r="L97" s="1">
        <f t="shared" si="70"/>
        <v>546.05801482384481</v>
      </c>
      <c r="M97" s="1">
        <f t="shared" si="70"/>
        <v>923.07749512676185</v>
      </c>
      <c r="N97" s="1">
        <f t="shared" si="70"/>
        <v>597.71009033460041</v>
      </c>
      <c r="O97" s="1">
        <f t="shared" si="70"/>
        <v>577.37462753509033</v>
      </c>
      <c r="P97" s="1">
        <f t="shared" si="70"/>
        <v>587.54235893484531</v>
      </c>
      <c r="Q97" s="1">
        <f t="shared" si="70"/>
        <v>577.37462753509033</v>
      </c>
      <c r="R97" s="1">
        <f t="shared" si="70"/>
        <v>711.23281141286554</v>
      </c>
      <c r="S97" s="1">
        <f t="shared" si="70"/>
        <v>594.65977091467391</v>
      </c>
      <c r="T97" s="1">
        <f t="shared" si="70"/>
        <v>577.37462753509033</v>
      </c>
      <c r="U97" s="1">
        <f t="shared" si="70"/>
        <v>577.37462753509033</v>
      </c>
      <c r="V97" s="1">
        <f t="shared" si="70"/>
        <v>577.37462753509033</v>
      </c>
      <c r="W97" s="1">
        <f t="shared" si="71"/>
        <v>679.05194153264074</v>
      </c>
      <c r="X97" s="1">
        <f t="shared" si="71"/>
        <v>577.9846914190756</v>
      </c>
      <c r="Y97" s="1">
        <f t="shared" si="71"/>
        <v>923.07749512676185</v>
      </c>
      <c r="Z97" s="1">
        <f t="shared" si="71"/>
        <v>597.71009033460041</v>
      </c>
      <c r="AA97" s="1">
        <f t="shared" si="71"/>
        <v>577.37462753509033</v>
      </c>
      <c r="AB97" s="1">
        <f t="shared" si="71"/>
        <v>587.54235893484531</v>
      </c>
      <c r="AC97" s="1">
        <f t="shared" si="71"/>
        <v>577.37462753509033</v>
      </c>
      <c r="AD97" s="1">
        <f t="shared" si="71"/>
        <v>711.23281141286554</v>
      </c>
      <c r="AE97" s="1">
        <f t="shared" si="71"/>
        <v>594.65977091467391</v>
      </c>
      <c r="AF97" s="1">
        <f t="shared" si="71"/>
        <v>577.37462753509033</v>
      </c>
    </row>
    <row r="98" spans="1:38">
      <c r="A98" s="5" t="s">
        <v>176</v>
      </c>
      <c r="B98" s="5" t="str">
        <f t="shared" si="42"/>
        <v>8740-04302</v>
      </c>
      <c r="C98" s="5" t="str">
        <f t="shared" si="68"/>
        <v>8740</v>
      </c>
      <c r="D98" s="1">
        <f>SUM($F98:K98)</f>
        <v>486.48</v>
      </c>
      <c r="E98" s="2">
        <f t="shared" si="69"/>
        <v>9.3244167926904327E-3</v>
      </c>
      <c r="F98" s="22">
        <f>'Div 2 history (2)'!B99</f>
        <v>-47</v>
      </c>
      <c r="G98" s="22">
        <f>'Div 2 history (2)'!C99</f>
        <v>110.5</v>
      </c>
      <c r="H98" s="22">
        <f>'Div 2 history (2)'!D99</f>
        <v>0</v>
      </c>
      <c r="I98" s="22">
        <f>'Div 2 history (2)'!E99</f>
        <v>156.13</v>
      </c>
      <c r="J98" s="22">
        <f>'Div 2 history (2)'!F99</f>
        <v>169.35</v>
      </c>
      <c r="K98" s="22">
        <f>'Div 2 history (2)'!G99</f>
        <v>97.5</v>
      </c>
      <c r="L98" s="1">
        <f t="shared" si="70"/>
        <v>100.15356077028794</v>
      </c>
      <c r="M98" s="1">
        <f t="shared" si="70"/>
        <v>169.30343570488017</v>
      </c>
      <c r="N98" s="1">
        <f t="shared" si="70"/>
        <v>109.62716823166141</v>
      </c>
      <c r="O98" s="1">
        <f t="shared" si="70"/>
        <v>105.89740151458524</v>
      </c>
      <c r="P98" s="1">
        <f t="shared" si="70"/>
        <v>107.76228487312333</v>
      </c>
      <c r="Q98" s="1">
        <f t="shared" si="70"/>
        <v>105.89740151458524</v>
      </c>
      <c r="R98" s="1">
        <f t="shared" si="70"/>
        <v>130.44859092973914</v>
      </c>
      <c r="S98" s="1">
        <f t="shared" si="70"/>
        <v>109.06770322409999</v>
      </c>
      <c r="T98" s="1">
        <f t="shared" si="70"/>
        <v>105.89740151458524</v>
      </c>
      <c r="U98" s="1">
        <f t="shared" si="70"/>
        <v>105.89740151458524</v>
      </c>
      <c r="V98" s="1">
        <f t="shared" si="70"/>
        <v>105.89740151458524</v>
      </c>
      <c r="W98" s="1">
        <f t="shared" si="71"/>
        <v>124.54623509996611</v>
      </c>
      <c r="X98" s="1">
        <f t="shared" si="71"/>
        <v>106.00929451609753</v>
      </c>
      <c r="Y98" s="1">
        <f t="shared" si="71"/>
        <v>169.30343570488017</v>
      </c>
      <c r="Z98" s="1">
        <f t="shared" si="71"/>
        <v>109.62716823166141</v>
      </c>
      <c r="AA98" s="1">
        <f t="shared" si="71"/>
        <v>105.89740151458524</v>
      </c>
      <c r="AB98" s="1">
        <f t="shared" si="71"/>
        <v>107.76228487312333</v>
      </c>
      <c r="AC98" s="1">
        <f t="shared" si="71"/>
        <v>105.89740151458524</v>
      </c>
      <c r="AD98" s="1">
        <f t="shared" si="71"/>
        <v>130.44859092973914</v>
      </c>
      <c r="AE98" s="1">
        <f t="shared" si="71"/>
        <v>109.06770322409999</v>
      </c>
      <c r="AF98" s="1">
        <f t="shared" si="71"/>
        <v>105.89740151458524</v>
      </c>
    </row>
    <row r="99" spans="1:38">
      <c r="A99" s="9" t="s">
        <v>25</v>
      </c>
      <c r="B99" s="5"/>
      <c r="C99" s="5"/>
      <c r="D99" s="31">
        <f>SUM(D92:D98)</f>
        <v>52172.69999999999</v>
      </c>
      <c r="E99" s="32">
        <f>SUM(E92:E98)</f>
        <v>1.0000000000000002</v>
      </c>
      <c r="F99" s="31">
        <f>SUM(F92:F98)</f>
        <v>14281.699999999999</v>
      </c>
      <c r="G99" s="31">
        <f t="shared" ref="G99:K99" si="72">SUM(G92:G98)</f>
        <v>4784.51</v>
      </c>
      <c r="H99" s="31">
        <f t="shared" si="72"/>
        <v>10756.49</v>
      </c>
      <c r="I99" s="31">
        <f t="shared" si="72"/>
        <v>13515.03</v>
      </c>
      <c r="J99" s="31">
        <f t="shared" si="72"/>
        <v>-1173.0400000000004</v>
      </c>
      <c r="K99" s="31">
        <f t="shared" si="72"/>
        <v>10008.009999999998</v>
      </c>
      <c r="L99" s="31">
        <f>'Div 2 history (2)'!H100</f>
        <v>10741</v>
      </c>
      <c r="M99" s="31">
        <f>'Div 2 budget'!B57</f>
        <v>18157</v>
      </c>
      <c r="N99" s="31">
        <f>'Div 2 budget'!C57</f>
        <v>11757</v>
      </c>
      <c r="O99" s="31">
        <f>'Div 2 budget'!D57</f>
        <v>11357</v>
      </c>
      <c r="P99" s="31">
        <f>'Div 2 budget'!E57</f>
        <v>11557</v>
      </c>
      <c r="Q99" s="31">
        <f>'Div 2 budget'!F57</f>
        <v>11357</v>
      </c>
      <c r="R99" s="31">
        <f>'Div 2 budget'!G57</f>
        <v>13990</v>
      </c>
      <c r="S99" s="31">
        <f>'Div 2 budget'!H57</f>
        <v>11697</v>
      </c>
      <c r="T99" s="31">
        <f>'Div 2 budget'!I57</f>
        <v>11357</v>
      </c>
      <c r="U99" s="31">
        <f>'Div 2 budget'!J57</f>
        <v>11357</v>
      </c>
      <c r="V99" s="31">
        <f>'Div 2 budget'!K57</f>
        <v>11357</v>
      </c>
      <c r="W99" s="31">
        <f>'Div 2 budget'!L57</f>
        <v>13357</v>
      </c>
      <c r="X99" s="31">
        <f>'Div 2 budget'!M57</f>
        <v>11369</v>
      </c>
      <c r="Y99" s="38">
        <f>M99*(1+Y$3)</f>
        <v>18157</v>
      </c>
      <c r="Z99" s="38">
        <f t="shared" ref="Z99" si="73">N99*(1+Z$3)</f>
        <v>11757</v>
      </c>
      <c r="AA99" s="38">
        <f t="shared" ref="AA99" si="74">O99*(1+AA$3)</f>
        <v>11357</v>
      </c>
      <c r="AB99" s="38">
        <f t="shared" ref="AB99" si="75">P99*(1+AB$3)</f>
        <v>11557</v>
      </c>
      <c r="AC99" s="38">
        <f t="shared" ref="AC99" si="76">Q99*(1+AC$3)</f>
        <v>11357</v>
      </c>
      <c r="AD99" s="38">
        <f t="shared" ref="AD99" si="77">R99*(1+AD$3)</f>
        <v>13990</v>
      </c>
      <c r="AE99" s="38">
        <f t="shared" ref="AE99" si="78">S99*(1+AE$3)</f>
        <v>11697</v>
      </c>
      <c r="AF99" s="38">
        <f t="shared" ref="AF99" si="79">T99*(1+AF$3)</f>
        <v>11357</v>
      </c>
      <c r="AH99" s="15">
        <f>SUM(F99:Q99)</f>
        <v>127098.7</v>
      </c>
      <c r="AI99" s="15">
        <f>SUM(U99:AF99)</f>
        <v>148669</v>
      </c>
      <c r="AK99" s="15">
        <f>AH99*$AK$6</f>
        <v>6805.9776439056723</v>
      </c>
      <c r="AL99" s="15">
        <f>AI99*$AL$6</f>
        <v>7816.4034615510564</v>
      </c>
    </row>
    <row r="100" spans="1:38">
      <c r="B100" s="5" t="str">
        <f t="shared" si="42"/>
        <v/>
      </c>
      <c r="C100" s="5" t="s">
        <v>465</v>
      </c>
      <c r="F100" s="1">
        <f>F99-'Div 2 history (2)'!B100</f>
        <v>0</v>
      </c>
      <c r="G100" s="1">
        <f>G99-'Div 2 history (2)'!C100</f>
        <v>0</v>
      </c>
      <c r="H100" s="1">
        <f>H99-'Div 2 history (2)'!D100</f>
        <v>0</v>
      </c>
      <c r="I100" s="1">
        <f>I99-'Div 2 history (2)'!E100</f>
        <v>0</v>
      </c>
      <c r="J100" s="1">
        <f>J99-'Div 2 history (2)'!F100</f>
        <v>0</v>
      </c>
      <c r="K100" s="1">
        <f>K99-'Div 2 history (2)'!G100</f>
        <v>0</v>
      </c>
      <c r="L100" s="1">
        <f>L99-'Div 2 history (2)'!H100</f>
        <v>0</v>
      </c>
      <c r="M100" s="1">
        <f t="shared" ref="M100" si="80">M99-SUM(M92:M98)</f>
        <v>0</v>
      </c>
      <c r="N100" s="1">
        <f t="shared" ref="N100:AF100" si="81">N99-SUM(N92:N98)</f>
        <v>0</v>
      </c>
      <c r="O100" s="1">
        <f t="shared" si="81"/>
        <v>0</v>
      </c>
      <c r="P100" s="1">
        <f t="shared" si="81"/>
        <v>0</v>
      </c>
      <c r="Q100" s="1">
        <f t="shared" si="81"/>
        <v>0</v>
      </c>
      <c r="R100" s="1">
        <f t="shared" si="81"/>
        <v>0</v>
      </c>
      <c r="S100" s="1">
        <f t="shared" si="81"/>
        <v>0</v>
      </c>
      <c r="T100" s="1">
        <f t="shared" si="81"/>
        <v>0</v>
      </c>
      <c r="U100" s="1">
        <f t="shared" si="81"/>
        <v>0</v>
      </c>
      <c r="V100" s="1">
        <f t="shared" si="81"/>
        <v>0</v>
      </c>
      <c r="W100" s="1">
        <f t="shared" si="81"/>
        <v>0</v>
      </c>
      <c r="X100" s="1">
        <f t="shared" si="81"/>
        <v>0</v>
      </c>
      <c r="Y100" s="1">
        <f t="shared" si="81"/>
        <v>0</v>
      </c>
      <c r="Z100" s="1">
        <f t="shared" si="81"/>
        <v>0</v>
      </c>
      <c r="AA100" s="1">
        <f t="shared" si="81"/>
        <v>0</v>
      </c>
      <c r="AB100" s="1">
        <f t="shared" si="81"/>
        <v>0</v>
      </c>
      <c r="AC100" s="1">
        <f t="shared" si="81"/>
        <v>0</v>
      </c>
      <c r="AD100" s="1">
        <f t="shared" si="81"/>
        <v>0</v>
      </c>
      <c r="AE100" s="1">
        <f t="shared" si="81"/>
        <v>0</v>
      </c>
      <c r="AF100" s="1">
        <f t="shared" si="81"/>
        <v>0</v>
      </c>
    </row>
    <row r="101" spans="1:38">
      <c r="A101" s="5" t="s">
        <v>410</v>
      </c>
      <c r="B101" s="5" t="str">
        <f t="shared" si="42"/>
        <v>9210-02001</v>
      </c>
      <c r="C101" s="5" t="str">
        <f t="shared" ref="C101:C112" si="82">LEFT(B101,4)</f>
        <v>9210</v>
      </c>
      <c r="D101" s="1">
        <f>SUM($F101:K101)</f>
        <v>93428.96</v>
      </c>
      <c r="E101" s="2">
        <f t="shared" ref="E101:E110" si="83">D101/$D$113</f>
        <v>0.25263525871322828</v>
      </c>
      <c r="F101" s="22">
        <f>'Div 2 history (2)'!B102</f>
        <v>12141.72</v>
      </c>
      <c r="G101" s="22">
        <f>'Div 2 history (2)'!C102</f>
        <v>28912.94</v>
      </c>
      <c r="H101" s="22">
        <f>'Div 2 history (2)'!D102</f>
        <v>9702.59</v>
      </c>
      <c r="I101" s="22">
        <f>'Div 2 history (2)'!E102</f>
        <v>23789.05</v>
      </c>
      <c r="J101" s="22">
        <f>'Div 2 history (2)'!F102</f>
        <v>9689.18</v>
      </c>
      <c r="K101" s="22">
        <f>'Div 2 history (2)'!G102</f>
        <v>9193.48</v>
      </c>
      <c r="L101" s="1">
        <f t="shared" ref="L101:W112" si="84">$E101*L$113</f>
        <v>17175.342378451558</v>
      </c>
      <c r="M101" s="1">
        <f t="shared" si="84"/>
        <v>20993.461991378561</v>
      </c>
      <c r="N101" s="1">
        <f t="shared" si="84"/>
        <v>20785.29053819886</v>
      </c>
      <c r="O101" s="1">
        <f t="shared" si="84"/>
        <v>20861.081115812827</v>
      </c>
      <c r="P101" s="1">
        <f t="shared" si="84"/>
        <v>20886.092006425439</v>
      </c>
      <c r="Q101" s="1">
        <f t="shared" si="84"/>
        <v>20899.229039878526</v>
      </c>
      <c r="R101" s="1">
        <f t="shared" si="84"/>
        <v>20772.911410521912</v>
      </c>
      <c r="S101" s="1">
        <f t="shared" si="84"/>
        <v>20924.239930491138</v>
      </c>
      <c r="T101" s="1">
        <f t="shared" si="84"/>
        <v>20873.965514007203</v>
      </c>
      <c r="U101" s="1">
        <f t="shared" si="84"/>
        <v>20798.174936393236</v>
      </c>
      <c r="V101" s="1">
        <f t="shared" si="84"/>
        <v>20898.976404619814</v>
      </c>
      <c r="W101" s="1">
        <f t="shared" si="84"/>
        <v>21076.073720977787</v>
      </c>
      <c r="X101" s="1">
        <f t="shared" ref="X101:AF112" si="85">$E101*X$113</f>
        <v>20740.068826889194</v>
      </c>
      <c r="Y101" s="1">
        <f t="shared" si="85"/>
        <v>20993.461991378561</v>
      </c>
      <c r="Z101" s="1">
        <f t="shared" si="85"/>
        <v>20785.29053819886</v>
      </c>
      <c r="AA101" s="1">
        <f t="shared" si="85"/>
        <v>20861.081115812827</v>
      </c>
      <c r="AB101" s="1">
        <f t="shared" si="85"/>
        <v>20886.092006425439</v>
      </c>
      <c r="AC101" s="1">
        <f t="shared" si="85"/>
        <v>20899.229039878526</v>
      </c>
      <c r="AD101" s="1">
        <f t="shared" si="85"/>
        <v>20772.911410521912</v>
      </c>
      <c r="AE101" s="1">
        <f t="shared" si="85"/>
        <v>20924.239930491138</v>
      </c>
      <c r="AF101" s="1">
        <f t="shared" si="85"/>
        <v>20873.965514007203</v>
      </c>
    </row>
    <row r="102" spans="1:38">
      <c r="A102" s="5" t="s">
        <v>371</v>
      </c>
      <c r="B102" s="5" t="str">
        <f t="shared" si="42"/>
        <v>9310-02005</v>
      </c>
      <c r="C102" s="5" t="str">
        <f t="shared" si="82"/>
        <v>9310</v>
      </c>
      <c r="D102" s="1">
        <f>SUM($F102:K102)</f>
        <v>444.18</v>
      </c>
      <c r="E102" s="2">
        <f t="shared" si="83"/>
        <v>1.2010786507228779E-3</v>
      </c>
      <c r="F102" s="22">
        <f>'Div 2 history (2)'!B103</f>
        <v>444.18</v>
      </c>
      <c r="G102" s="22">
        <f>'Div 2 history (2)'!C103</f>
        <v>0</v>
      </c>
      <c r="H102" s="22">
        <f>'Div 2 history (2)'!D103</f>
        <v>0</v>
      </c>
      <c r="I102" s="22">
        <f>'Div 2 history (2)'!E103</f>
        <v>0</v>
      </c>
      <c r="J102" s="22">
        <f>'Div 2 history (2)'!F103</f>
        <v>0</v>
      </c>
      <c r="K102" s="22">
        <f>'Div 2 history (2)'!G103</f>
        <v>0</v>
      </c>
      <c r="L102" s="1">
        <f t="shared" si="84"/>
        <v>81.655019788945651</v>
      </c>
      <c r="M102" s="1">
        <f t="shared" si="84"/>
        <v>99.807125620691139</v>
      </c>
      <c r="N102" s="1">
        <f t="shared" si="84"/>
        <v>98.817436812495501</v>
      </c>
      <c r="O102" s="1">
        <f t="shared" si="84"/>
        <v>99.177760407712356</v>
      </c>
      <c r="P102" s="1">
        <f t="shared" si="84"/>
        <v>99.296667194133917</v>
      </c>
      <c r="Q102" s="1">
        <f t="shared" si="84"/>
        <v>99.359123283971513</v>
      </c>
      <c r="R102" s="1">
        <f t="shared" si="84"/>
        <v>98.758583958610075</v>
      </c>
      <c r="S102" s="1">
        <f t="shared" si="84"/>
        <v>99.478030070393075</v>
      </c>
      <c r="T102" s="1">
        <f t="shared" si="84"/>
        <v>99.239015418899228</v>
      </c>
      <c r="U102" s="1">
        <f t="shared" si="84"/>
        <v>98.87869182368236</v>
      </c>
      <c r="V102" s="1">
        <f t="shared" si="84"/>
        <v>99.35792220532079</v>
      </c>
      <c r="W102" s="1">
        <f t="shared" si="84"/>
        <v>100.19987833947752</v>
      </c>
      <c r="X102" s="1">
        <f t="shared" si="85"/>
        <v>98.602443734016106</v>
      </c>
      <c r="Y102" s="1">
        <f t="shared" si="85"/>
        <v>99.807125620691139</v>
      </c>
      <c r="Z102" s="1">
        <f t="shared" si="85"/>
        <v>98.817436812495501</v>
      </c>
      <c r="AA102" s="1">
        <f t="shared" si="85"/>
        <v>99.177760407712356</v>
      </c>
      <c r="AB102" s="1">
        <f t="shared" si="85"/>
        <v>99.296667194133917</v>
      </c>
      <c r="AC102" s="1">
        <f t="shared" si="85"/>
        <v>99.359123283971513</v>
      </c>
      <c r="AD102" s="1">
        <f t="shared" si="85"/>
        <v>98.758583958610075</v>
      </c>
      <c r="AE102" s="1">
        <f t="shared" si="85"/>
        <v>99.478030070393075</v>
      </c>
      <c r="AF102" s="1">
        <f t="shared" si="85"/>
        <v>99.239015418899228</v>
      </c>
    </row>
    <row r="103" spans="1:38">
      <c r="A103" s="5" t="s">
        <v>370</v>
      </c>
      <c r="B103" s="5" t="str">
        <f t="shared" si="42"/>
        <v>9210-02005</v>
      </c>
      <c r="C103" s="5" t="str">
        <f t="shared" si="82"/>
        <v>9210</v>
      </c>
      <c r="D103" s="1">
        <f>SUM($F103:K103)</f>
        <v>62357.01</v>
      </c>
      <c r="E103" s="2">
        <f t="shared" si="83"/>
        <v>0.1686155915032487</v>
      </c>
      <c r="F103" s="22">
        <f>'Div 2 history (2)'!B104</f>
        <v>7813.34</v>
      </c>
      <c r="G103" s="22">
        <f>'Div 2 history (2)'!C104</f>
        <v>3966.2599999999998</v>
      </c>
      <c r="H103" s="22">
        <f>'Div 2 history (2)'!D104</f>
        <v>19515.66</v>
      </c>
      <c r="I103" s="22">
        <f>'Div 2 history (2)'!E104</f>
        <v>15978.74</v>
      </c>
      <c r="J103" s="22">
        <f>'Div 2 history (2)'!F104</f>
        <v>10198.76</v>
      </c>
      <c r="K103" s="22">
        <f>'Div 2 history (2)'!G104</f>
        <v>4884.25</v>
      </c>
      <c r="L103" s="1">
        <f t="shared" si="84"/>
        <v>11463.28714829457</v>
      </c>
      <c r="M103" s="1">
        <f t="shared" si="84"/>
        <v>14011.603247333725</v>
      </c>
      <c r="N103" s="1">
        <f t="shared" si="84"/>
        <v>13872.663999935048</v>
      </c>
      <c r="O103" s="1">
        <f t="shared" si="84"/>
        <v>13923.248677386024</v>
      </c>
      <c r="P103" s="1">
        <f t="shared" si="84"/>
        <v>13939.941620944845</v>
      </c>
      <c r="Q103" s="1">
        <f t="shared" si="84"/>
        <v>13948.709631703014</v>
      </c>
      <c r="R103" s="1">
        <f t="shared" si="84"/>
        <v>13864.40183595139</v>
      </c>
      <c r="S103" s="1">
        <f t="shared" si="84"/>
        <v>13965.402575261836</v>
      </c>
      <c r="T103" s="1">
        <f t="shared" si="84"/>
        <v>13931.84807255269</v>
      </c>
      <c r="U103" s="1">
        <f t="shared" si="84"/>
        <v>13881.263395101714</v>
      </c>
      <c r="V103" s="1">
        <f t="shared" si="84"/>
        <v>13948.541016111511</v>
      </c>
      <c r="W103" s="1">
        <f t="shared" si="84"/>
        <v>14066.740545755289</v>
      </c>
      <c r="X103" s="1">
        <f t="shared" si="85"/>
        <v>13842.481809055967</v>
      </c>
      <c r="Y103" s="1">
        <f t="shared" si="85"/>
        <v>14011.603247333725</v>
      </c>
      <c r="Z103" s="1">
        <f t="shared" si="85"/>
        <v>13872.663999935048</v>
      </c>
      <c r="AA103" s="1">
        <f t="shared" si="85"/>
        <v>13923.248677386024</v>
      </c>
      <c r="AB103" s="1">
        <f t="shared" si="85"/>
        <v>13939.941620944845</v>
      </c>
      <c r="AC103" s="1">
        <f t="shared" si="85"/>
        <v>13948.709631703014</v>
      </c>
      <c r="AD103" s="1">
        <f t="shared" si="85"/>
        <v>13864.40183595139</v>
      </c>
      <c r="AE103" s="1">
        <f t="shared" si="85"/>
        <v>13965.402575261836</v>
      </c>
      <c r="AF103" s="1">
        <f t="shared" si="85"/>
        <v>13931.84807255269</v>
      </c>
    </row>
    <row r="104" spans="1:38">
      <c r="A104" s="5" t="s">
        <v>843</v>
      </c>
      <c r="B104" s="5" t="str">
        <f t="shared" si="42"/>
        <v>9240-02005</v>
      </c>
      <c r="C104" s="5" t="str">
        <f t="shared" si="82"/>
        <v>9240</v>
      </c>
      <c r="D104" s="1">
        <f>SUM($F104:K104)</f>
        <v>84.759999999999991</v>
      </c>
      <c r="E104" s="2">
        <f t="shared" si="83"/>
        <v>2.2919407995693441E-4</v>
      </c>
      <c r="F104" s="22" t="str">
        <f>'Div 2 history (2)'!B105</f>
        <v>0</v>
      </c>
      <c r="G104" s="22" t="str">
        <f>'Div 2 history (2)'!C105</f>
        <v>0</v>
      </c>
      <c r="H104" s="22" t="str">
        <f>'Div 2 history (2)'!D105</f>
        <v>0</v>
      </c>
      <c r="I104" s="22" t="str">
        <f>'Div 2 history (2)'!E105</f>
        <v>0</v>
      </c>
      <c r="J104" s="22">
        <f>'Div 2 history (2)'!F105</f>
        <v>78.3</v>
      </c>
      <c r="K104" s="22">
        <f>'Div 2 history (2)'!G105</f>
        <v>6.46</v>
      </c>
      <c r="L104" s="1">
        <f t="shared" si="84"/>
        <v>15.581699935411395</v>
      </c>
      <c r="M104" s="1">
        <f t="shared" si="84"/>
        <v>19.045549028794142</v>
      </c>
      <c r="N104" s="1">
        <f t="shared" si="84"/>
        <v>18.856693106909628</v>
      </c>
      <c r="O104" s="1">
        <f t="shared" si="84"/>
        <v>18.925451330896706</v>
      </c>
      <c r="P104" s="1">
        <f t="shared" si="84"/>
        <v>18.948141544812444</v>
      </c>
      <c r="Q104" s="1">
        <f t="shared" si="84"/>
        <v>18.960059636970204</v>
      </c>
      <c r="R104" s="1">
        <f t="shared" si="84"/>
        <v>18.845462596991737</v>
      </c>
      <c r="S104" s="1">
        <f t="shared" si="84"/>
        <v>18.982749850885941</v>
      </c>
      <c r="T104" s="1">
        <f t="shared" si="84"/>
        <v>18.93714022897451</v>
      </c>
      <c r="U104" s="1">
        <f t="shared" si="84"/>
        <v>18.868382004987431</v>
      </c>
      <c r="V104" s="1">
        <f t="shared" si="84"/>
        <v>18.959830442890247</v>
      </c>
      <c r="W104" s="1">
        <f t="shared" si="84"/>
        <v>19.120495492940059</v>
      </c>
      <c r="X104" s="1">
        <f t="shared" si="85"/>
        <v>18.815667366597335</v>
      </c>
      <c r="Y104" s="1">
        <f t="shared" si="85"/>
        <v>19.045549028794142</v>
      </c>
      <c r="Z104" s="1">
        <f t="shared" si="85"/>
        <v>18.856693106909628</v>
      </c>
      <c r="AA104" s="1">
        <f t="shared" si="85"/>
        <v>18.925451330896706</v>
      </c>
      <c r="AB104" s="1">
        <f t="shared" si="85"/>
        <v>18.948141544812444</v>
      </c>
      <c r="AC104" s="1">
        <f t="shared" si="85"/>
        <v>18.960059636970204</v>
      </c>
      <c r="AD104" s="1">
        <f t="shared" si="85"/>
        <v>18.845462596991737</v>
      </c>
      <c r="AE104" s="1">
        <f t="shared" si="85"/>
        <v>18.982749850885941</v>
      </c>
      <c r="AF104" s="1">
        <f t="shared" si="85"/>
        <v>18.93714022897451</v>
      </c>
    </row>
    <row r="105" spans="1:38">
      <c r="A105" s="5" t="s">
        <v>193</v>
      </c>
      <c r="B105" s="5" t="str">
        <f t="shared" si="42"/>
        <v>8800-02005</v>
      </c>
      <c r="C105" s="5" t="str">
        <f t="shared" si="82"/>
        <v>8800</v>
      </c>
      <c r="D105" s="1">
        <f>SUM($F105:K105)</f>
        <v>557.88</v>
      </c>
      <c r="E105" s="2">
        <f t="shared" si="83"/>
        <v>1.5085275286264108E-3</v>
      </c>
      <c r="F105" s="22" t="str">
        <f>'Div 2 history (2)'!B106</f>
        <v>0</v>
      </c>
      <c r="G105" s="22" t="str">
        <f>'Div 2 history (2)'!C106</f>
        <v>0</v>
      </c>
      <c r="H105" s="22" t="str">
        <f>'Div 2 history (2)'!D106</f>
        <v>0</v>
      </c>
      <c r="I105" s="22">
        <f>'Div 2 history (2)'!E106</f>
        <v>517.41999999999996</v>
      </c>
      <c r="J105" s="22">
        <f>'Div 2 history (2)'!F106</f>
        <v>40.46</v>
      </c>
      <c r="K105" s="22">
        <f>'Div 2 history (2)'!G106</f>
        <v>0</v>
      </c>
      <c r="L105" s="1">
        <f t="shared" si="84"/>
        <v>102.55685181650908</v>
      </c>
      <c r="M105" s="1">
        <f t="shared" si="84"/>
        <v>125.35548480631992</v>
      </c>
      <c r="N105" s="1">
        <f t="shared" si="84"/>
        <v>124.11245812273175</v>
      </c>
      <c r="O105" s="1">
        <f t="shared" si="84"/>
        <v>124.56501638131968</v>
      </c>
      <c r="P105" s="1">
        <f t="shared" si="84"/>
        <v>124.71436060665368</v>
      </c>
      <c r="Q105" s="1">
        <f t="shared" si="84"/>
        <v>124.79280403814226</v>
      </c>
      <c r="R105" s="1">
        <f t="shared" si="84"/>
        <v>124.03854027382906</v>
      </c>
      <c r="S105" s="1">
        <f t="shared" si="84"/>
        <v>124.94214826347628</v>
      </c>
      <c r="T105" s="1">
        <f t="shared" si="84"/>
        <v>124.64195128527962</v>
      </c>
      <c r="U105" s="1">
        <f t="shared" si="84"/>
        <v>124.1893930266917</v>
      </c>
      <c r="V105" s="1">
        <f t="shared" si="84"/>
        <v>124.79129551061364</v>
      </c>
      <c r="W105" s="1">
        <f t="shared" si="84"/>
        <v>125.84877330818075</v>
      </c>
      <c r="X105" s="1">
        <f t="shared" si="85"/>
        <v>123.84243169510762</v>
      </c>
      <c r="Y105" s="1">
        <f t="shared" si="85"/>
        <v>125.35548480631992</v>
      </c>
      <c r="Z105" s="1">
        <f t="shared" si="85"/>
        <v>124.11245812273175</v>
      </c>
      <c r="AA105" s="1">
        <f t="shared" si="85"/>
        <v>124.56501638131968</v>
      </c>
      <c r="AB105" s="1">
        <f t="shared" si="85"/>
        <v>124.71436060665368</v>
      </c>
      <c r="AC105" s="1">
        <f t="shared" si="85"/>
        <v>124.79280403814226</v>
      </c>
      <c r="AD105" s="1">
        <f t="shared" si="85"/>
        <v>124.03854027382906</v>
      </c>
      <c r="AE105" s="1">
        <f t="shared" si="85"/>
        <v>124.94214826347628</v>
      </c>
      <c r="AF105" s="1">
        <f t="shared" si="85"/>
        <v>124.64195128527962</v>
      </c>
    </row>
    <row r="106" spans="1:38">
      <c r="A106" s="5" t="s">
        <v>372</v>
      </c>
      <c r="B106" s="5" t="str">
        <f t="shared" si="42"/>
        <v>9210-02006</v>
      </c>
      <c r="C106" s="5" t="str">
        <f t="shared" si="82"/>
        <v>9210</v>
      </c>
      <c r="D106" s="1">
        <f>SUM($F106:K106)</f>
        <v>0</v>
      </c>
      <c r="E106" s="2">
        <f t="shared" si="83"/>
        <v>0</v>
      </c>
      <c r="F106" s="22">
        <f>'Div 2 history (2)'!B107</f>
        <v>0</v>
      </c>
      <c r="G106" s="22">
        <f>'Div 2 history (2)'!C107</f>
        <v>0</v>
      </c>
      <c r="H106" s="22">
        <f>'Div 2 history (2)'!D107</f>
        <v>770.8</v>
      </c>
      <c r="I106" s="22">
        <f>'Div 2 history (2)'!E107</f>
        <v>-770.8</v>
      </c>
      <c r="J106" s="22">
        <f>'Div 2 history (2)'!F107</f>
        <v>0</v>
      </c>
      <c r="K106" s="22">
        <f>'Div 2 history (2)'!G107</f>
        <v>0</v>
      </c>
      <c r="L106" s="1">
        <f t="shared" si="84"/>
        <v>0</v>
      </c>
      <c r="M106" s="1">
        <f t="shared" si="84"/>
        <v>0</v>
      </c>
      <c r="N106" s="1">
        <f t="shared" si="84"/>
        <v>0</v>
      </c>
      <c r="O106" s="1">
        <f t="shared" si="84"/>
        <v>0</v>
      </c>
      <c r="P106" s="1">
        <f t="shared" si="84"/>
        <v>0</v>
      </c>
      <c r="Q106" s="1">
        <f t="shared" si="84"/>
        <v>0</v>
      </c>
      <c r="R106" s="1">
        <f t="shared" si="84"/>
        <v>0</v>
      </c>
      <c r="S106" s="1">
        <f t="shared" si="84"/>
        <v>0</v>
      </c>
      <c r="T106" s="1">
        <f t="shared" si="84"/>
        <v>0</v>
      </c>
      <c r="U106" s="1">
        <f t="shared" si="84"/>
        <v>0</v>
      </c>
      <c r="V106" s="1">
        <f t="shared" si="84"/>
        <v>0</v>
      </c>
      <c r="W106" s="1">
        <f t="shared" si="84"/>
        <v>0</v>
      </c>
      <c r="X106" s="1">
        <f t="shared" si="85"/>
        <v>0</v>
      </c>
      <c r="Y106" s="1">
        <f t="shared" si="85"/>
        <v>0</v>
      </c>
      <c r="Z106" s="1">
        <f t="shared" si="85"/>
        <v>0</v>
      </c>
      <c r="AA106" s="1">
        <f t="shared" si="85"/>
        <v>0</v>
      </c>
      <c r="AB106" s="1">
        <f t="shared" si="85"/>
        <v>0</v>
      </c>
      <c r="AC106" s="1">
        <f t="shared" si="85"/>
        <v>0</v>
      </c>
      <c r="AD106" s="1">
        <f t="shared" si="85"/>
        <v>0</v>
      </c>
      <c r="AE106" s="1">
        <f t="shared" si="85"/>
        <v>0</v>
      </c>
      <c r="AF106" s="1">
        <f t="shared" si="85"/>
        <v>0</v>
      </c>
    </row>
    <row r="107" spans="1:38">
      <c r="A107" s="5" t="s">
        <v>210</v>
      </c>
      <c r="B107" s="5" t="str">
        <f t="shared" si="42"/>
        <v>9010-05010</v>
      </c>
      <c r="C107" s="5" t="str">
        <f t="shared" si="82"/>
        <v>9010</v>
      </c>
      <c r="D107" s="1">
        <f>SUM($F107:K107)</f>
        <v>7088.05</v>
      </c>
      <c r="E107" s="2">
        <f t="shared" si="83"/>
        <v>1.9166341416219316E-2</v>
      </c>
      <c r="F107" s="22" t="str">
        <f>'Div 2 history (2)'!B108</f>
        <v>0</v>
      </c>
      <c r="G107" s="22" t="str">
        <f>'Div 2 history (2)'!C108</f>
        <v>0</v>
      </c>
      <c r="H107" s="22">
        <f>'Div 2 history (2)'!D108</f>
        <v>7088.05</v>
      </c>
      <c r="I107" s="22">
        <f>'Div 2 history (2)'!E108</f>
        <v>0</v>
      </c>
      <c r="J107" s="22">
        <f>'Div 2 history (2)'!F108</f>
        <v>0</v>
      </c>
      <c r="K107" s="22">
        <f>'Div 2 history (2)'!G108</f>
        <v>0</v>
      </c>
      <c r="L107" s="1">
        <f t="shared" si="84"/>
        <v>1303.0187379329018</v>
      </c>
      <c r="M107" s="1">
        <f t="shared" si="84"/>
        <v>1592.6829140342654</v>
      </c>
      <c r="N107" s="1">
        <f t="shared" si="84"/>
        <v>1576.8898487073006</v>
      </c>
      <c r="O107" s="1">
        <f t="shared" si="84"/>
        <v>1582.6397511321663</v>
      </c>
      <c r="P107" s="1">
        <f t="shared" si="84"/>
        <v>1584.5372189323721</v>
      </c>
      <c r="Q107" s="1">
        <f t="shared" si="84"/>
        <v>1585.5338686860155</v>
      </c>
      <c r="R107" s="1">
        <f t="shared" si="84"/>
        <v>1575.9506979779057</v>
      </c>
      <c r="S107" s="1">
        <f t="shared" si="84"/>
        <v>1587.4313364862212</v>
      </c>
      <c r="T107" s="1">
        <f t="shared" si="84"/>
        <v>1583.6172345443936</v>
      </c>
      <c r="U107" s="1">
        <f t="shared" si="84"/>
        <v>1577.8673321195279</v>
      </c>
      <c r="V107" s="1">
        <f t="shared" si="84"/>
        <v>1585.5147023445993</v>
      </c>
      <c r="W107" s="1">
        <f t="shared" si="84"/>
        <v>1598.950307677369</v>
      </c>
      <c r="X107" s="1">
        <f t="shared" si="85"/>
        <v>1573.4590735937973</v>
      </c>
      <c r="Y107" s="1">
        <f t="shared" si="85"/>
        <v>1592.6829140342654</v>
      </c>
      <c r="Z107" s="1">
        <f t="shared" si="85"/>
        <v>1576.8898487073006</v>
      </c>
      <c r="AA107" s="1">
        <f t="shared" si="85"/>
        <v>1582.6397511321663</v>
      </c>
      <c r="AB107" s="1">
        <f t="shared" si="85"/>
        <v>1584.5372189323721</v>
      </c>
      <c r="AC107" s="1">
        <f t="shared" si="85"/>
        <v>1585.5338686860155</v>
      </c>
      <c r="AD107" s="1">
        <f t="shared" si="85"/>
        <v>1575.9506979779057</v>
      </c>
      <c r="AE107" s="1">
        <f t="shared" si="85"/>
        <v>1587.4313364862212</v>
      </c>
      <c r="AF107" s="1">
        <f t="shared" si="85"/>
        <v>1583.6172345443936</v>
      </c>
    </row>
    <row r="108" spans="1:38">
      <c r="A108" s="5" t="s">
        <v>849</v>
      </c>
      <c r="B108" s="5" t="str">
        <f t="shared" si="42"/>
        <v>9100-05010</v>
      </c>
      <c r="C108" s="5" t="str">
        <f t="shared" si="82"/>
        <v>9100</v>
      </c>
      <c r="D108" s="1">
        <f>SUM($F108:K108)</f>
        <v>446.95</v>
      </c>
      <c r="E108" s="2">
        <f t="shared" si="83"/>
        <v>1.2085688300702199E-3</v>
      </c>
      <c r="F108" s="22">
        <f>'Div 2 history (2)'!B109</f>
        <v>446.95</v>
      </c>
      <c r="G108" s="22">
        <f>'Div 2 history (2)'!C109</f>
        <v>0</v>
      </c>
      <c r="H108" s="22">
        <f>'Div 2 history (2)'!D109</f>
        <v>0</v>
      </c>
      <c r="I108" s="22">
        <f>'Div 2 history (2)'!E109</f>
        <v>0</v>
      </c>
      <c r="J108" s="22">
        <f>'Div 2 history (2)'!F109</f>
        <v>0</v>
      </c>
      <c r="K108" s="22">
        <f>'Div 2 history (2)'!G109</f>
        <v>0</v>
      </c>
      <c r="L108" s="1">
        <f t="shared" si="84"/>
        <v>82.164237684428073</v>
      </c>
      <c r="M108" s="1">
        <f t="shared" si="84"/>
        <v>100.42954386998044</v>
      </c>
      <c r="N108" s="1">
        <f t="shared" si="84"/>
        <v>99.43368315400258</v>
      </c>
      <c r="O108" s="1">
        <f t="shared" si="84"/>
        <v>99.796253803023646</v>
      </c>
      <c r="P108" s="1">
        <f t="shared" si="84"/>
        <v>99.915902117200588</v>
      </c>
      <c r="Q108" s="1">
        <f t="shared" si="84"/>
        <v>99.978747696364238</v>
      </c>
      <c r="R108" s="1">
        <f t="shared" si="84"/>
        <v>99.374463281329128</v>
      </c>
      <c r="S108" s="1">
        <f t="shared" si="84"/>
        <v>100.09839601054119</v>
      </c>
      <c r="T108" s="1">
        <f t="shared" si="84"/>
        <v>99.857890813357216</v>
      </c>
      <c r="U108" s="1">
        <f t="shared" si="84"/>
        <v>99.49532016433615</v>
      </c>
      <c r="V108" s="1">
        <f t="shared" si="84"/>
        <v>99.977539127534172</v>
      </c>
      <c r="W108" s="1">
        <f t="shared" si="84"/>
        <v>100.82474587741339</v>
      </c>
      <c r="X108" s="1">
        <f t="shared" si="85"/>
        <v>99.217349333420003</v>
      </c>
      <c r="Y108" s="1">
        <f t="shared" si="85"/>
        <v>100.42954386998044</v>
      </c>
      <c r="Z108" s="1">
        <f t="shared" si="85"/>
        <v>99.43368315400258</v>
      </c>
      <c r="AA108" s="1">
        <f t="shared" si="85"/>
        <v>99.796253803023646</v>
      </c>
      <c r="AB108" s="1">
        <f t="shared" si="85"/>
        <v>99.915902117200588</v>
      </c>
      <c r="AC108" s="1">
        <f t="shared" si="85"/>
        <v>99.978747696364238</v>
      </c>
      <c r="AD108" s="1">
        <f t="shared" si="85"/>
        <v>99.374463281329128</v>
      </c>
      <c r="AE108" s="1">
        <f t="shared" si="85"/>
        <v>100.09839601054119</v>
      </c>
      <c r="AF108" s="1">
        <f t="shared" si="85"/>
        <v>99.857890813357216</v>
      </c>
    </row>
    <row r="109" spans="1:38">
      <c r="A109" s="5" t="s">
        <v>214</v>
      </c>
      <c r="B109" s="5" t="str">
        <f t="shared" si="42"/>
        <v>9210-05010</v>
      </c>
      <c r="C109" s="5" t="str">
        <f t="shared" si="82"/>
        <v>9210</v>
      </c>
      <c r="D109" s="1">
        <f>SUM($F109:K109)</f>
        <v>204987.46999999997</v>
      </c>
      <c r="E109" s="2">
        <f t="shared" si="83"/>
        <v>0.55429347085122338</v>
      </c>
      <c r="F109" s="22">
        <f>'Div 2 history (2)'!B110</f>
        <v>40000.880000000012</v>
      </c>
      <c r="G109" s="22">
        <f>'Div 2 history (2)'!C110</f>
        <v>31346.339999999997</v>
      </c>
      <c r="H109" s="22">
        <f>'Div 2 history (2)'!D110</f>
        <v>35409.839999999997</v>
      </c>
      <c r="I109" s="22">
        <f>'Div 2 history (2)'!E110</f>
        <v>32118.92</v>
      </c>
      <c r="J109" s="22">
        <f>'Div 2 history (2)'!F110</f>
        <v>31157.97</v>
      </c>
      <c r="K109" s="22">
        <f>'Div 2 history (2)'!G110</f>
        <v>34953.520000000004</v>
      </c>
      <c r="L109" s="1">
        <f t="shared" si="84"/>
        <v>37683.497499517995</v>
      </c>
      <c r="M109" s="1">
        <f t="shared" si="84"/>
        <v>46060.628954382584</v>
      </c>
      <c r="N109" s="1">
        <f t="shared" si="84"/>
        <v>45603.891134401179</v>
      </c>
      <c r="O109" s="1">
        <f t="shared" si="84"/>
        <v>45770.179175656544</v>
      </c>
      <c r="P109" s="1">
        <f t="shared" si="84"/>
        <v>45825.054229270812</v>
      </c>
      <c r="Q109" s="1">
        <f t="shared" si="84"/>
        <v>45853.877489755083</v>
      </c>
      <c r="R109" s="1">
        <f t="shared" si="84"/>
        <v>45576.730754329466</v>
      </c>
      <c r="S109" s="1">
        <f t="shared" si="84"/>
        <v>45908.752543369352</v>
      </c>
      <c r="T109" s="1">
        <f t="shared" si="84"/>
        <v>45798.448142669957</v>
      </c>
      <c r="U109" s="1">
        <f t="shared" si="84"/>
        <v>45632.160101414593</v>
      </c>
      <c r="V109" s="1">
        <f t="shared" si="84"/>
        <v>45853.323196284226</v>
      </c>
      <c r="W109" s="1">
        <f t="shared" si="84"/>
        <v>46241.882919350937</v>
      </c>
      <c r="X109" s="1">
        <f t="shared" si="85"/>
        <v>45504.672603118808</v>
      </c>
      <c r="Y109" s="1">
        <f t="shared" si="85"/>
        <v>46060.628954382584</v>
      </c>
      <c r="Z109" s="1">
        <f t="shared" si="85"/>
        <v>45603.891134401179</v>
      </c>
      <c r="AA109" s="1">
        <f t="shared" si="85"/>
        <v>45770.179175656544</v>
      </c>
      <c r="AB109" s="1">
        <f t="shared" si="85"/>
        <v>45825.054229270812</v>
      </c>
      <c r="AC109" s="1">
        <f t="shared" si="85"/>
        <v>45853.877489755083</v>
      </c>
      <c r="AD109" s="1">
        <f t="shared" si="85"/>
        <v>45576.730754329466</v>
      </c>
      <c r="AE109" s="1">
        <f t="shared" si="85"/>
        <v>45908.752543369352</v>
      </c>
      <c r="AF109" s="1">
        <f t="shared" si="85"/>
        <v>45798.448142669957</v>
      </c>
    </row>
    <row r="110" spans="1:38">
      <c r="A110" s="5" t="s">
        <v>411</v>
      </c>
      <c r="B110" s="5" t="str">
        <f t="shared" si="42"/>
        <v>9302-05010</v>
      </c>
      <c r="C110" s="5" t="str">
        <f t="shared" si="82"/>
        <v>9302</v>
      </c>
      <c r="D110" s="1">
        <f>SUM($F110:K110)</f>
        <v>37.880000000000003</v>
      </c>
      <c r="E110" s="2">
        <f t="shared" si="83"/>
        <v>1.024288785838683E-4</v>
      </c>
      <c r="F110" s="22">
        <f>'Div 2 history (2)'!B111</f>
        <v>37.880000000000003</v>
      </c>
      <c r="G110" s="22">
        <f>'Div 2 history (2)'!C111</f>
        <v>0</v>
      </c>
      <c r="H110" s="22">
        <f>'Div 2 history (2)'!D111</f>
        <v>0</v>
      </c>
      <c r="I110" s="22">
        <f>'Div 2 history (2)'!E111</f>
        <v>0</v>
      </c>
      <c r="J110" s="22">
        <f>'Div 2 history (2)'!F111</f>
        <v>0</v>
      </c>
      <c r="K110" s="22">
        <f>'Div 2 history (2)'!G111</f>
        <v>0</v>
      </c>
      <c r="L110" s="1">
        <f t="shared" si="84"/>
        <v>6.9636006790158538</v>
      </c>
      <c r="M110" s="1">
        <f t="shared" si="84"/>
        <v>8.511625733963216</v>
      </c>
      <c r="N110" s="1">
        <f t="shared" si="84"/>
        <v>8.4272243380101077</v>
      </c>
      <c r="O110" s="1">
        <f t="shared" si="84"/>
        <v>8.4579530015852686</v>
      </c>
      <c r="P110" s="1">
        <f t="shared" si="84"/>
        <v>8.468093460565072</v>
      </c>
      <c r="Q110" s="1">
        <f t="shared" si="84"/>
        <v>8.4734197622514333</v>
      </c>
      <c r="R110" s="1">
        <f t="shared" si="84"/>
        <v>8.4222053229594991</v>
      </c>
      <c r="S110" s="1">
        <f t="shared" si="84"/>
        <v>8.4835602212312367</v>
      </c>
      <c r="T110" s="1">
        <f t="shared" si="84"/>
        <v>8.4631768743930458</v>
      </c>
      <c r="U110" s="1">
        <f t="shared" si="84"/>
        <v>8.4324482108178849</v>
      </c>
      <c r="V110" s="1">
        <f t="shared" si="84"/>
        <v>8.4733173333728491</v>
      </c>
      <c r="W110" s="1">
        <f t="shared" si="84"/>
        <v>8.5451199772601409</v>
      </c>
      <c r="X110" s="1">
        <f t="shared" si="85"/>
        <v>8.4088895687435965</v>
      </c>
      <c r="Y110" s="1">
        <f t="shared" si="85"/>
        <v>8.511625733963216</v>
      </c>
      <c r="Z110" s="1">
        <f t="shared" si="85"/>
        <v>8.4272243380101077</v>
      </c>
      <c r="AA110" s="1">
        <f t="shared" si="85"/>
        <v>8.4579530015852686</v>
      </c>
      <c r="AB110" s="1">
        <f t="shared" si="85"/>
        <v>8.468093460565072</v>
      </c>
      <c r="AC110" s="1">
        <f t="shared" si="85"/>
        <v>8.4734197622514333</v>
      </c>
      <c r="AD110" s="1">
        <f t="shared" si="85"/>
        <v>8.4222053229594991</v>
      </c>
      <c r="AE110" s="1">
        <f t="shared" si="85"/>
        <v>8.4835602212312367</v>
      </c>
      <c r="AF110" s="1">
        <f t="shared" si="85"/>
        <v>8.4631768743930458</v>
      </c>
    </row>
    <row r="111" spans="1:38">
      <c r="A111" s="5" t="s">
        <v>412</v>
      </c>
      <c r="B111" s="5" t="str">
        <f t="shared" si="42"/>
        <v>9310-05010</v>
      </c>
      <c r="C111" s="5" t="str">
        <f t="shared" si="82"/>
        <v>9310</v>
      </c>
      <c r="D111" s="1">
        <f>SUM($F111:K111)</f>
        <v>326.68</v>
      </c>
      <c r="E111" s="2">
        <f t="shared" ref="E111:E112" si="86">D111/$D$113</f>
        <v>8.8335443653057269E-4</v>
      </c>
      <c r="F111" s="22">
        <f>'Div 2 history (2)'!B112</f>
        <v>0</v>
      </c>
      <c r="G111" s="22">
        <f>'Div 2 history (2)'!C112</f>
        <v>153.87</v>
      </c>
      <c r="H111" s="22">
        <f>'Div 2 history (2)'!D112</f>
        <v>12.69</v>
      </c>
      <c r="I111" s="22">
        <f>'Div 2 history (2)'!E112</f>
        <v>0</v>
      </c>
      <c r="J111" s="22">
        <f>'Div 2 history (2)'!F112</f>
        <v>0</v>
      </c>
      <c r="K111" s="22">
        <f>'Div 2 history (2)'!G112</f>
        <v>160.12</v>
      </c>
      <c r="L111" s="1">
        <f t="shared" si="84"/>
        <v>60.054621695377477</v>
      </c>
      <c r="M111" s="1">
        <f t="shared" si="84"/>
        <v>73.404907464918239</v>
      </c>
      <c r="N111" s="1">
        <f t="shared" si="84"/>
        <v>72.677023409217057</v>
      </c>
      <c r="O111" s="1">
        <f t="shared" si="84"/>
        <v>72.942029740176224</v>
      </c>
      <c r="P111" s="1">
        <f t="shared" si="84"/>
        <v>73.029481829392751</v>
      </c>
      <c r="Q111" s="1">
        <f t="shared" si="84"/>
        <v>73.075416260092339</v>
      </c>
      <c r="R111" s="1">
        <f t="shared" si="84"/>
        <v>72.633739041827056</v>
      </c>
      <c r="S111" s="1">
        <f t="shared" si="84"/>
        <v>73.162868349308866</v>
      </c>
      <c r="T111" s="1">
        <f t="shared" si="84"/>
        <v>72.987080816439288</v>
      </c>
      <c r="U111" s="1">
        <f t="shared" si="84"/>
        <v>72.722074485480107</v>
      </c>
      <c r="V111" s="1">
        <f t="shared" si="84"/>
        <v>73.074532905655815</v>
      </c>
      <c r="W111" s="1">
        <f t="shared" si="84"/>
        <v>73.693764365663739</v>
      </c>
      <c r="X111" s="1">
        <f t="shared" si="85"/>
        <v>72.518902965078084</v>
      </c>
      <c r="Y111" s="1">
        <f t="shared" si="85"/>
        <v>73.404907464918239</v>
      </c>
      <c r="Z111" s="1">
        <f t="shared" si="85"/>
        <v>72.677023409217057</v>
      </c>
      <c r="AA111" s="1">
        <f t="shared" si="85"/>
        <v>72.942029740176224</v>
      </c>
      <c r="AB111" s="1">
        <f t="shared" si="85"/>
        <v>73.029481829392751</v>
      </c>
      <c r="AC111" s="1">
        <f t="shared" si="85"/>
        <v>73.075416260092339</v>
      </c>
      <c r="AD111" s="1">
        <f t="shared" si="85"/>
        <v>72.633739041827056</v>
      </c>
      <c r="AE111" s="1">
        <f t="shared" si="85"/>
        <v>73.162868349308866</v>
      </c>
      <c r="AF111" s="1">
        <f t="shared" si="85"/>
        <v>72.987080816439288</v>
      </c>
    </row>
    <row r="112" spans="1:38">
      <c r="A112" s="5" t="s">
        <v>614</v>
      </c>
      <c r="B112" s="5" t="str">
        <f t="shared" si="42"/>
        <v>8560-05010</v>
      </c>
      <c r="C112" s="5" t="str">
        <f t="shared" si="82"/>
        <v>8560</v>
      </c>
      <c r="D112" s="1">
        <f>SUM($F112:K112)</f>
        <v>57.76</v>
      </c>
      <c r="E112" s="2">
        <f t="shared" si="86"/>
        <v>1.5618511158934089E-4</v>
      </c>
      <c r="F112" s="22" t="str">
        <f>'Div 2 history (2)'!B113</f>
        <v>0</v>
      </c>
      <c r="G112" s="22" t="str">
        <f>'Div 2 history (2)'!C113</f>
        <v>0</v>
      </c>
      <c r="H112" s="22" t="str">
        <f>'Div 2 history (2)'!D113</f>
        <v>0</v>
      </c>
      <c r="I112" s="22">
        <f>'Div 2 history (2)'!E113</f>
        <v>57.76</v>
      </c>
      <c r="J112" s="22">
        <f>'Div 2 history (2)'!F113</f>
        <v>0</v>
      </c>
      <c r="K112" s="22">
        <f>'Div 2 history (2)'!G113</f>
        <v>0</v>
      </c>
      <c r="L112" s="1">
        <f t="shared" si="84"/>
        <v>10.618204203272326</v>
      </c>
      <c r="M112" s="1">
        <f t="shared" si="84"/>
        <v>12.978656346191006</v>
      </c>
      <c r="N112" s="1">
        <f t="shared" si="84"/>
        <v>12.849959814241389</v>
      </c>
      <c r="O112" s="1">
        <f t="shared" si="84"/>
        <v>12.896815347718192</v>
      </c>
      <c r="P112" s="1">
        <f t="shared" si="84"/>
        <v>12.912277673765537</v>
      </c>
      <c r="Q112" s="1">
        <f t="shared" si="84"/>
        <v>12.920399299568182</v>
      </c>
      <c r="R112" s="1">
        <f t="shared" si="84"/>
        <v>12.842306743773511</v>
      </c>
      <c r="S112" s="1">
        <f t="shared" si="84"/>
        <v>12.935861625615527</v>
      </c>
      <c r="T112" s="1">
        <f t="shared" si="84"/>
        <v>12.904780788409248</v>
      </c>
      <c r="U112" s="1">
        <f t="shared" si="84"/>
        <v>12.857925254932447</v>
      </c>
      <c r="V112" s="1">
        <f t="shared" si="84"/>
        <v>12.920243114456593</v>
      </c>
      <c r="W112" s="1">
        <f t="shared" si="84"/>
        <v>13.029728877680721</v>
      </c>
      <c r="X112" s="1">
        <f t="shared" si="85"/>
        <v>12.822002679266898</v>
      </c>
      <c r="Y112" s="1">
        <f t="shared" si="85"/>
        <v>12.978656346191006</v>
      </c>
      <c r="Z112" s="1">
        <f t="shared" si="85"/>
        <v>12.849959814241389</v>
      </c>
      <c r="AA112" s="1">
        <f t="shared" si="85"/>
        <v>12.896815347718192</v>
      </c>
      <c r="AB112" s="1">
        <f t="shared" si="85"/>
        <v>12.912277673765537</v>
      </c>
      <c r="AC112" s="1">
        <f t="shared" si="85"/>
        <v>12.920399299568182</v>
      </c>
      <c r="AD112" s="1">
        <f t="shared" si="85"/>
        <v>12.842306743773511</v>
      </c>
      <c r="AE112" s="1">
        <f t="shared" si="85"/>
        <v>12.935861625615527</v>
      </c>
      <c r="AF112" s="1">
        <f t="shared" si="85"/>
        <v>12.904780788409248</v>
      </c>
    </row>
    <row r="113" spans="1:38">
      <c r="A113" s="9" t="s">
        <v>24</v>
      </c>
      <c r="B113" s="5"/>
      <c r="C113" s="5"/>
      <c r="D113" s="31">
        <f>SUM(D101:D112)</f>
        <v>369817.58</v>
      </c>
      <c r="E113" s="32">
        <f>SUM(E101:E112)</f>
        <v>0.99999999999999978</v>
      </c>
      <c r="F113" s="31">
        <f>SUM(F101:F112)</f>
        <v>60884.950000000004</v>
      </c>
      <c r="G113" s="31">
        <f t="shared" ref="G113:K113" si="87">SUM(G101:G112)</f>
        <v>64379.409999999996</v>
      </c>
      <c r="H113" s="31">
        <f t="shared" si="87"/>
        <v>72499.63</v>
      </c>
      <c r="I113" s="31">
        <f t="shared" si="87"/>
        <v>71691.089999999982</v>
      </c>
      <c r="J113" s="31">
        <f t="shared" si="87"/>
        <v>51164.67</v>
      </c>
      <c r="K113" s="31">
        <f t="shared" si="87"/>
        <v>49197.830000000009</v>
      </c>
      <c r="L113" s="31">
        <f>'Div 2 history (2)'!H114</f>
        <v>67984.739999999991</v>
      </c>
      <c r="M113" s="31">
        <f>'Div 2 budget'!B63</f>
        <v>83097.91</v>
      </c>
      <c r="N113" s="31">
        <f>'Div 2 budget'!C63</f>
        <v>82273.91</v>
      </c>
      <c r="O113" s="31">
        <f>'Div 2 budget'!D63</f>
        <v>82573.91</v>
      </c>
      <c r="P113" s="31">
        <f>'Div 2 budget'!E63</f>
        <v>82672.91</v>
      </c>
      <c r="Q113" s="31">
        <f>'Div 2 budget'!F63</f>
        <v>82724.91</v>
      </c>
      <c r="R113" s="31">
        <f>'Div 2 budget'!G63</f>
        <v>82224.91</v>
      </c>
      <c r="S113" s="31">
        <f>'Div 2 budget'!H63</f>
        <v>82823.91</v>
      </c>
      <c r="T113" s="31">
        <f>'Div 2 budget'!I63</f>
        <v>82624.91</v>
      </c>
      <c r="U113" s="31">
        <f>'Div 2 budget'!J63</f>
        <v>82324.91</v>
      </c>
      <c r="V113" s="31">
        <f>'Div 2 budget'!K63</f>
        <v>82723.91</v>
      </c>
      <c r="W113" s="31">
        <f>'Div 2 budget'!L63</f>
        <v>83424.91</v>
      </c>
      <c r="X113" s="31">
        <f>'Div 2 budget'!M63</f>
        <v>82094.91</v>
      </c>
      <c r="Y113" s="38">
        <f>M113*(1+Y$3)</f>
        <v>83097.91</v>
      </c>
      <c r="Z113" s="38">
        <f t="shared" ref="Z113" si="88">N113*(1+Z$3)</f>
        <v>82273.91</v>
      </c>
      <c r="AA113" s="38">
        <f t="shared" ref="AA113" si="89">O113*(1+AA$3)</f>
        <v>82573.91</v>
      </c>
      <c r="AB113" s="38">
        <f t="shared" ref="AB113" si="90">P113*(1+AB$3)</f>
        <v>82672.91</v>
      </c>
      <c r="AC113" s="38">
        <f t="shared" ref="AC113" si="91">Q113*(1+AC$3)</f>
        <v>82724.91</v>
      </c>
      <c r="AD113" s="38">
        <f t="shared" ref="AD113" si="92">R113*(1+AD$3)</f>
        <v>82224.91</v>
      </c>
      <c r="AE113" s="38">
        <f t="shared" ref="AE113" si="93">S113*(1+AE$3)</f>
        <v>82823.91</v>
      </c>
      <c r="AF113" s="38">
        <f t="shared" ref="AF113" si="94">T113*(1+AF$3)</f>
        <v>82624.91</v>
      </c>
      <c r="AH113" s="15">
        <f>SUM(F113:Q113)</f>
        <v>851145.87000000011</v>
      </c>
      <c r="AI113" s="15">
        <f>SUM(U113:AF113)</f>
        <v>991585.92000000027</v>
      </c>
      <c r="AK113" s="15">
        <f>AH113*$AK$6</f>
        <v>45577.804988742173</v>
      </c>
      <c r="AL113" s="15">
        <f>AI113*$AL$6</f>
        <v>52133.502058353057</v>
      </c>
    </row>
    <row r="114" spans="1:38">
      <c r="B114" s="5" t="str">
        <f t="shared" si="42"/>
        <v/>
      </c>
      <c r="C114" s="5" t="s">
        <v>465</v>
      </c>
      <c r="F114" s="1">
        <f>F113-'Div 2 history (2)'!B114</f>
        <v>0</v>
      </c>
      <c r="G114" s="1">
        <f>G113-'Div 2 history (2)'!C114</f>
        <v>0</v>
      </c>
      <c r="H114" s="1">
        <f>H113-'Div 2 history (2)'!D114</f>
        <v>0</v>
      </c>
      <c r="I114" s="1">
        <f>I113-'Div 2 history (2)'!E114</f>
        <v>0</v>
      </c>
      <c r="J114" s="1">
        <f>J113-'Div 2 history (2)'!F114</f>
        <v>0</v>
      </c>
      <c r="K114" s="1">
        <f>K113-'Div 2 history (2)'!G114</f>
        <v>0</v>
      </c>
      <c r="L114" s="1">
        <f>L113-'Div 2 history (2)'!H114</f>
        <v>0</v>
      </c>
      <c r="M114" s="1">
        <f>M113-SUM(M101:M112)</f>
        <v>0</v>
      </c>
      <c r="N114" s="1">
        <f t="shared" ref="N114:AF114" si="95">N113-SUM(N101:N112)</f>
        <v>0</v>
      </c>
      <c r="O114" s="1">
        <f t="shared" si="95"/>
        <v>0</v>
      </c>
      <c r="P114" s="1">
        <f t="shared" si="95"/>
        <v>0</v>
      </c>
      <c r="Q114" s="1">
        <f t="shared" si="95"/>
        <v>0</v>
      </c>
      <c r="R114" s="1">
        <f t="shared" si="95"/>
        <v>0</v>
      </c>
      <c r="S114" s="1">
        <f t="shared" si="95"/>
        <v>0</v>
      </c>
      <c r="T114" s="1">
        <f t="shared" si="95"/>
        <v>0</v>
      </c>
      <c r="U114" s="1">
        <f t="shared" si="95"/>
        <v>0</v>
      </c>
      <c r="V114" s="1">
        <f t="shared" si="95"/>
        <v>0</v>
      </c>
      <c r="W114" s="1">
        <f t="shared" si="95"/>
        <v>0</v>
      </c>
      <c r="X114" s="1">
        <f t="shared" si="95"/>
        <v>0</v>
      </c>
      <c r="Y114" s="1">
        <f t="shared" si="95"/>
        <v>0</v>
      </c>
      <c r="Z114" s="1">
        <f t="shared" si="95"/>
        <v>0</v>
      </c>
      <c r="AA114" s="1">
        <f t="shared" si="95"/>
        <v>0</v>
      </c>
      <c r="AB114" s="1">
        <f t="shared" si="95"/>
        <v>0</v>
      </c>
      <c r="AC114" s="1">
        <f t="shared" si="95"/>
        <v>0</v>
      </c>
      <c r="AD114" s="1">
        <f t="shared" si="95"/>
        <v>0</v>
      </c>
      <c r="AE114" s="1">
        <f t="shared" si="95"/>
        <v>0</v>
      </c>
      <c r="AF114" s="1">
        <f t="shared" si="95"/>
        <v>0</v>
      </c>
    </row>
    <row r="115" spans="1:38">
      <c r="A115" s="5" t="s">
        <v>341</v>
      </c>
      <c r="B115" s="5" t="str">
        <f t="shared" si="42"/>
        <v>9320-04065</v>
      </c>
      <c r="C115" s="5" t="str">
        <f t="shared" ref="C115:C123" si="96">LEFT(B115,4)</f>
        <v>9320</v>
      </c>
      <c r="D115" s="1">
        <f>SUM($F115:K115)</f>
        <v>114575.14</v>
      </c>
      <c r="E115" s="2">
        <f t="shared" ref="E115:E123" si="97">D115/$D$124</f>
        <v>1.9142097689696227E-2</v>
      </c>
      <c r="F115" s="22">
        <f>'Div 2 history (2)'!B116</f>
        <v>16141.64</v>
      </c>
      <c r="G115" s="22">
        <f>'Div 2 history (2)'!C116</f>
        <v>17600.54</v>
      </c>
      <c r="H115" s="22">
        <f>'Div 2 history (2)'!D116</f>
        <v>31087.08</v>
      </c>
      <c r="I115" s="22">
        <f>'Div 2 history (2)'!E116</f>
        <v>32457.96</v>
      </c>
      <c r="J115" s="22">
        <f>'Div 2 history (2)'!F116</f>
        <v>0</v>
      </c>
      <c r="K115" s="22">
        <f>'Div 2 history (2)'!G116</f>
        <v>17287.919999999998</v>
      </c>
      <c r="L115" s="1">
        <f t="shared" ref="L115:W123" si="98">$E115*L$124</f>
        <v>25030.70463358672</v>
      </c>
      <c r="M115" s="1">
        <f t="shared" si="98"/>
        <v>29902.827905958962</v>
      </c>
      <c r="N115" s="1">
        <f t="shared" si="98"/>
        <v>25834.940725921617</v>
      </c>
      <c r="O115" s="1">
        <f t="shared" si="98"/>
        <v>26731.346018632401</v>
      </c>
      <c r="P115" s="1">
        <f t="shared" si="98"/>
        <v>25626.540708373894</v>
      </c>
      <c r="Q115" s="1">
        <f t="shared" si="98"/>
        <v>25066.921482415626</v>
      </c>
      <c r="R115" s="1">
        <f t="shared" si="98"/>
        <v>25641.758676037203</v>
      </c>
      <c r="S115" s="1">
        <f t="shared" si="98"/>
        <v>26645.646847275631</v>
      </c>
      <c r="T115" s="1">
        <f t="shared" si="98"/>
        <v>25225.590330165516</v>
      </c>
      <c r="U115" s="1">
        <f t="shared" si="98"/>
        <v>25863.749582944609</v>
      </c>
      <c r="V115" s="1">
        <f t="shared" si="98"/>
        <v>25786.70263974358</v>
      </c>
      <c r="W115" s="1">
        <f t="shared" si="98"/>
        <v>25542.066631269263</v>
      </c>
      <c r="X115" s="1">
        <f t="shared" ref="X115:AF123" si="99">$E115*X$124</f>
        <v>25868.228833803998</v>
      </c>
      <c r="Y115" s="1">
        <f t="shared" si="99"/>
        <v>29902.827905958962</v>
      </c>
      <c r="Z115" s="1">
        <f t="shared" si="99"/>
        <v>25834.940725921617</v>
      </c>
      <c r="AA115" s="1">
        <f t="shared" si="99"/>
        <v>26731.346018632401</v>
      </c>
      <c r="AB115" s="1">
        <f t="shared" si="99"/>
        <v>25626.540708373894</v>
      </c>
      <c r="AC115" s="1">
        <f t="shared" si="99"/>
        <v>25066.921482415626</v>
      </c>
      <c r="AD115" s="1">
        <f t="shared" si="99"/>
        <v>25641.758676037203</v>
      </c>
      <c r="AE115" s="1">
        <f t="shared" si="99"/>
        <v>26645.646847275631</v>
      </c>
      <c r="AF115" s="1">
        <f t="shared" si="99"/>
        <v>25225.590330165516</v>
      </c>
    </row>
    <row r="116" spans="1:38">
      <c r="A116" s="5" t="s">
        <v>413</v>
      </c>
      <c r="B116" s="5" t="str">
        <f t="shared" si="42"/>
        <v>9210-04065</v>
      </c>
      <c r="C116" s="5" t="str">
        <f t="shared" si="96"/>
        <v>9210</v>
      </c>
      <c r="D116" s="1">
        <f>SUM($F116:K116)</f>
        <v>30304.79</v>
      </c>
      <c r="E116" s="2">
        <f t="shared" si="97"/>
        <v>5.0630289489127346E-3</v>
      </c>
      <c r="F116" s="22">
        <f>'Div 2 history (2)'!B117</f>
        <v>8868.34</v>
      </c>
      <c r="G116" s="22">
        <f>'Div 2 history (2)'!C117</f>
        <v>4274.97</v>
      </c>
      <c r="H116" s="22">
        <f>'Div 2 history (2)'!D117</f>
        <v>4261.7700000000004</v>
      </c>
      <c r="I116" s="22">
        <f>'Div 2 history (2)'!E117</f>
        <v>4292.97</v>
      </c>
      <c r="J116" s="22">
        <f>'Div 2 history (2)'!F117</f>
        <v>4317.37</v>
      </c>
      <c r="K116" s="22">
        <f>'Div 2 history (2)'!G117</f>
        <v>4289.37</v>
      </c>
      <c r="L116" s="1">
        <f t="shared" si="98"/>
        <v>6620.5482923509635</v>
      </c>
      <c r="M116" s="1">
        <f t="shared" si="98"/>
        <v>7909.2106725440281</v>
      </c>
      <c r="N116" s="1">
        <f t="shared" si="98"/>
        <v>6833.2663906105836</v>
      </c>
      <c r="O116" s="1">
        <f t="shared" si="98"/>
        <v>7070.3629732592181</v>
      </c>
      <c r="P116" s="1">
        <f t="shared" si="98"/>
        <v>6778.1451944437704</v>
      </c>
      <c r="Q116" s="1">
        <f t="shared" si="98"/>
        <v>6630.1275431223066</v>
      </c>
      <c r="R116" s="1">
        <f t="shared" si="98"/>
        <v>6782.1703024581557</v>
      </c>
      <c r="S116" s="1">
        <f t="shared" si="98"/>
        <v>7047.6957926549358</v>
      </c>
      <c r="T116" s="1">
        <f t="shared" si="98"/>
        <v>6672.0949900798441</v>
      </c>
      <c r="U116" s="1">
        <f t="shared" si="98"/>
        <v>6840.8862491786967</v>
      </c>
      <c r="V116" s="1">
        <f t="shared" si="98"/>
        <v>6820.5075576593235</v>
      </c>
      <c r="W116" s="1">
        <f t="shared" si="98"/>
        <v>6755.8020476922184</v>
      </c>
      <c r="X116" s="1">
        <f t="shared" si="99"/>
        <v>6842.0709979527428</v>
      </c>
      <c r="Y116" s="1">
        <f t="shared" si="99"/>
        <v>7909.2106725440281</v>
      </c>
      <c r="Z116" s="1">
        <f t="shared" si="99"/>
        <v>6833.2663906105836</v>
      </c>
      <c r="AA116" s="1">
        <f t="shared" si="99"/>
        <v>7070.3629732592181</v>
      </c>
      <c r="AB116" s="1">
        <f t="shared" si="99"/>
        <v>6778.1451944437704</v>
      </c>
      <c r="AC116" s="1">
        <f t="shared" si="99"/>
        <v>6630.1275431223066</v>
      </c>
      <c r="AD116" s="1">
        <f t="shared" si="99"/>
        <v>6782.1703024581557</v>
      </c>
      <c r="AE116" s="1">
        <f t="shared" si="99"/>
        <v>7047.6957926549358</v>
      </c>
      <c r="AF116" s="1">
        <f t="shared" si="99"/>
        <v>6672.0949900798441</v>
      </c>
    </row>
    <row r="117" spans="1:38">
      <c r="A117" s="5" t="s">
        <v>373</v>
      </c>
      <c r="B117" s="5" t="str">
        <f t="shared" si="42"/>
        <v>9320-04201</v>
      </c>
      <c r="C117" s="5" t="str">
        <f t="shared" si="96"/>
        <v>9320</v>
      </c>
      <c r="D117" s="1">
        <f>SUM($F117:K117)</f>
        <v>111165.16</v>
      </c>
      <c r="E117" s="2">
        <f t="shared" si="97"/>
        <v>1.8572391466514567E-2</v>
      </c>
      <c r="F117" s="22">
        <f>'Div 2 history (2)'!B118</f>
        <v>23494.81</v>
      </c>
      <c r="G117" s="22">
        <f>'Div 2 history (2)'!C118</f>
        <v>19381.120000000003</v>
      </c>
      <c r="H117" s="22">
        <f>'Div 2 history (2)'!D118</f>
        <v>39379.450000000004</v>
      </c>
      <c r="I117" s="22">
        <f>'Div 2 history (2)'!E118</f>
        <v>9440.51</v>
      </c>
      <c r="J117" s="22">
        <f>'Div 2 history (2)'!F118</f>
        <v>11480.47</v>
      </c>
      <c r="K117" s="22">
        <f>'Div 2 history (2)'!G118</f>
        <v>7988.7999999999993</v>
      </c>
      <c r="L117" s="1">
        <f t="shared" si="98"/>
        <v>24285.741963792578</v>
      </c>
      <c r="M117" s="1">
        <f t="shared" si="98"/>
        <v>29012.861329415729</v>
      </c>
      <c r="N117" s="1">
        <f t="shared" si="98"/>
        <v>25066.04241886672</v>
      </c>
      <c r="O117" s="1">
        <f t="shared" si="98"/>
        <v>25935.768938852132</v>
      </c>
      <c r="P117" s="1">
        <f t="shared" si="98"/>
        <v>24863.844792970776</v>
      </c>
      <c r="Q117" s="1">
        <f t="shared" si="98"/>
        <v>24320.880928447223</v>
      </c>
      <c r="R117" s="1">
        <f t="shared" si="98"/>
        <v>24878.609844186656</v>
      </c>
      <c r="S117" s="1">
        <f t="shared" si="98"/>
        <v>25852.620342256545</v>
      </c>
      <c r="T117" s="1">
        <f t="shared" si="98"/>
        <v>24474.827481313161</v>
      </c>
      <c r="U117" s="1">
        <f t="shared" si="98"/>
        <v>25093.993868023827</v>
      </c>
      <c r="V117" s="1">
        <f t="shared" si="98"/>
        <v>25019.239992371105</v>
      </c>
      <c r="W117" s="1">
        <f t="shared" si="98"/>
        <v>24781.884829429047</v>
      </c>
      <c r="X117" s="1">
        <f t="shared" si="99"/>
        <v>25098.339807626988</v>
      </c>
      <c r="Y117" s="1">
        <f t="shared" si="99"/>
        <v>29012.861329415729</v>
      </c>
      <c r="Z117" s="1">
        <f t="shared" si="99"/>
        <v>25066.04241886672</v>
      </c>
      <c r="AA117" s="1">
        <f t="shared" si="99"/>
        <v>25935.768938852132</v>
      </c>
      <c r="AB117" s="1">
        <f t="shared" si="99"/>
        <v>24863.844792970776</v>
      </c>
      <c r="AC117" s="1">
        <f t="shared" si="99"/>
        <v>24320.880928447223</v>
      </c>
      <c r="AD117" s="1">
        <f t="shared" si="99"/>
        <v>24878.609844186656</v>
      </c>
      <c r="AE117" s="1">
        <f t="shared" si="99"/>
        <v>25852.620342256545</v>
      </c>
      <c r="AF117" s="1">
        <f t="shared" si="99"/>
        <v>24474.827481313161</v>
      </c>
    </row>
    <row r="118" spans="1:38">
      <c r="A118" s="5" t="s">
        <v>414</v>
      </c>
      <c r="B118" s="5" t="str">
        <f t="shared" ref="B118:B121" si="100">RIGHT(A118,10)</f>
        <v>9310-04201</v>
      </c>
      <c r="C118" s="5" t="str">
        <f t="shared" si="96"/>
        <v>9310</v>
      </c>
      <c r="D118" s="1">
        <f>SUM($F118:K118)</f>
        <v>12448.47</v>
      </c>
      <c r="E118" s="2">
        <f t="shared" si="97"/>
        <v>2.0797690391410632E-3</v>
      </c>
      <c r="F118" s="22">
        <f>'Div 2 history (2)'!B119</f>
        <v>2045.53</v>
      </c>
      <c r="G118" s="22">
        <f>'Div 2 history (2)'!C119</f>
        <v>2798.41</v>
      </c>
      <c r="H118" s="22">
        <f>'Div 2 history (2)'!D119</f>
        <v>1340.8</v>
      </c>
      <c r="I118" s="22">
        <f>'Div 2 history (2)'!E119</f>
        <v>2417.9499999999998</v>
      </c>
      <c r="J118" s="22">
        <f>'Div 2 history (2)'!F119</f>
        <v>1923.43</v>
      </c>
      <c r="K118" s="22">
        <f>'Div 2 history (2)'!G119</f>
        <v>1922.35</v>
      </c>
      <c r="L118" s="1">
        <f t="shared" si="98"/>
        <v>2719.5600695758717</v>
      </c>
      <c r="M118" s="1">
        <f t="shared" si="98"/>
        <v>3248.9112044942117</v>
      </c>
      <c r="N118" s="1">
        <f t="shared" si="98"/>
        <v>2806.9394859863446</v>
      </c>
      <c r="O118" s="1">
        <f t="shared" si="98"/>
        <v>2904.3329903202812</v>
      </c>
      <c r="P118" s="1">
        <f t="shared" si="98"/>
        <v>2784.2970404572156</v>
      </c>
      <c r="Q118" s="1">
        <f t="shared" si="98"/>
        <v>2723.4949925979267</v>
      </c>
      <c r="R118" s="1">
        <f t="shared" si="98"/>
        <v>2785.9504568433331</v>
      </c>
      <c r="S118" s="1">
        <f t="shared" si="98"/>
        <v>2895.0218643320468</v>
      </c>
      <c r="T118" s="1">
        <f t="shared" si="98"/>
        <v>2740.7341981633672</v>
      </c>
      <c r="U118" s="1">
        <f t="shared" si="98"/>
        <v>2810.0695383902516</v>
      </c>
      <c r="V118" s="1">
        <f t="shared" si="98"/>
        <v>2801.6984680077089</v>
      </c>
      <c r="W118" s="1">
        <f t="shared" si="98"/>
        <v>2775.1190196874863</v>
      </c>
      <c r="X118" s="1">
        <f t="shared" si="99"/>
        <v>2810.5562043454111</v>
      </c>
      <c r="Y118" s="1">
        <f t="shared" si="99"/>
        <v>3248.9112044942117</v>
      </c>
      <c r="Z118" s="1">
        <f t="shared" si="99"/>
        <v>2806.9394859863446</v>
      </c>
      <c r="AA118" s="1">
        <f t="shared" si="99"/>
        <v>2904.3329903202812</v>
      </c>
      <c r="AB118" s="1">
        <f t="shared" si="99"/>
        <v>2784.2970404572156</v>
      </c>
      <c r="AC118" s="1">
        <f t="shared" si="99"/>
        <v>2723.4949925979267</v>
      </c>
      <c r="AD118" s="1">
        <f t="shared" si="99"/>
        <v>2785.9504568433331</v>
      </c>
      <c r="AE118" s="1">
        <f t="shared" si="99"/>
        <v>2895.0218643320468</v>
      </c>
      <c r="AF118" s="1">
        <f t="shared" si="99"/>
        <v>2740.7341981633672</v>
      </c>
    </row>
    <row r="119" spans="1:38">
      <c r="A119" s="5" t="s">
        <v>415</v>
      </c>
      <c r="B119" s="5" t="str">
        <f t="shared" si="100"/>
        <v>9302-04201</v>
      </c>
      <c r="C119" s="5" t="str">
        <f t="shared" si="96"/>
        <v>9302</v>
      </c>
      <c r="D119" s="1">
        <f>SUM($F119:K119)</f>
        <v>29219.46</v>
      </c>
      <c r="E119" s="2">
        <f t="shared" si="97"/>
        <v>4.8817025906332853E-3</v>
      </c>
      <c r="F119" s="22">
        <f>'Div 2 history (2)'!B120</f>
        <v>0</v>
      </c>
      <c r="G119" s="22">
        <f>'Div 2 history (2)'!C120</f>
        <v>11685.560000000001</v>
      </c>
      <c r="H119" s="22">
        <f>'Div 2 history (2)'!D120</f>
        <v>2922.75</v>
      </c>
      <c r="I119" s="22">
        <f>'Div 2 history (2)'!E120</f>
        <v>5845.5</v>
      </c>
      <c r="J119" s="22">
        <f>'Div 2 history (2)'!F120</f>
        <v>2922.75</v>
      </c>
      <c r="K119" s="22">
        <f>'Div 2 history (2)'!G120</f>
        <v>5842.9</v>
      </c>
      <c r="L119" s="1">
        <f t="shared" si="98"/>
        <v>6383.4412317794404</v>
      </c>
      <c r="M119" s="1">
        <f t="shared" si="98"/>
        <v>7625.951701957787</v>
      </c>
      <c r="N119" s="1">
        <f t="shared" si="98"/>
        <v>6588.541084422307</v>
      </c>
      <c r="O119" s="1">
        <f t="shared" si="98"/>
        <v>6817.1463350390732</v>
      </c>
      <c r="P119" s="1">
        <f t="shared" si="98"/>
        <v>6535.3939883180828</v>
      </c>
      <c r="Q119" s="1">
        <f t="shared" si="98"/>
        <v>6392.6774130809181</v>
      </c>
      <c r="R119" s="1">
        <f t="shared" si="98"/>
        <v>6539.2749418776357</v>
      </c>
      <c r="S119" s="1">
        <f t="shared" si="98"/>
        <v>6795.2909525408077</v>
      </c>
      <c r="T119" s="1">
        <f t="shared" si="98"/>
        <v>6433.1418458546777</v>
      </c>
      <c r="U119" s="1">
        <f t="shared" si="98"/>
        <v>6595.8880468212101</v>
      </c>
      <c r="V119" s="1">
        <f t="shared" si="98"/>
        <v>6576.2391938939109</v>
      </c>
      <c r="W119" s="1">
        <f t="shared" si="98"/>
        <v>6513.8510347856181</v>
      </c>
      <c r="X119" s="1">
        <f t="shared" si="99"/>
        <v>6597.0303652274188</v>
      </c>
      <c r="Y119" s="1">
        <f t="shared" si="99"/>
        <v>7625.951701957787</v>
      </c>
      <c r="Z119" s="1">
        <f t="shared" si="99"/>
        <v>6588.541084422307</v>
      </c>
      <c r="AA119" s="1">
        <f t="shared" si="99"/>
        <v>6817.1463350390732</v>
      </c>
      <c r="AB119" s="1">
        <f t="shared" si="99"/>
        <v>6535.3939883180828</v>
      </c>
      <c r="AC119" s="1">
        <f t="shared" si="99"/>
        <v>6392.6774130809181</v>
      </c>
      <c r="AD119" s="1">
        <f t="shared" si="99"/>
        <v>6539.2749418776357</v>
      </c>
      <c r="AE119" s="1">
        <f t="shared" si="99"/>
        <v>6795.2909525408077</v>
      </c>
      <c r="AF119" s="1">
        <f t="shared" si="99"/>
        <v>6433.1418458546777</v>
      </c>
    </row>
    <row r="120" spans="1:38">
      <c r="A120" s="5" t="s">
        <v>524</v>
      </c>
      <c r="B120" s="5" t="str">
        <f t="shared" si="100"/>
        <v>9230-04201</v>
      </c>
      <c r="C120" s="5" t="str">
        <f t="shared" si="96"/>
        <v>9230</v>
      </c>
      <c r="D120" s="1">
        <f>SUM($F120:K120)</f>
        <v>-5313.51</v>
      </c>
      <c r="E120" s="2">
        <f t="shared" si="97"/>
        <v>-8.8772946291121974E-4</v>
      </c>
      <c r="F120" s="22">
        <f>'Div 2 history (2)'!B121</f>
        <v>0</v>
      </c>
      <c r="G120" s="22">
        <f>'Div 2 history (2)'!C121</f>
        <v>0</v>
      </c>
      <c r="H120" s="22">
        <f>'Div 2 history (2)'!D121</f>
        <v>0</v>
      </c>
      <c r="I120" s="22">
        <f>'Div 2 history (2)'!E121</f>
        <v>0</v>
      </c>
      <c r="J120" s="22">
        <f>'Div 2 history (2)'!F121</f>
        <v>-5313.51</v>
      </c>
      <c r="K120" s="22">
        <f>'Div 2 history (2)'!G121</f>
        <v>0</v>
      </c>
      <c r="L120" s="1">
        <f t="shared" si="98"/>
        <v>-1160.8181266687466</v>
      </c>
      <c r="M120" s="1">
        <f t="shared" si="98"/>
        <v>-1386.766580486762</v>
      </c>
      <c r="N120" s="1">
        <f t="shared" si="98"/>
        <v>-1198.1151923234986</v>
      </c>
      <c r="O120" s="1">
        <f t="shared" si="98"/>
        <v>-1239.6866753421682</v>
      </c>
      <c r="P120" s="1">
        <f t="shared" si="98"/>
        <v>-1188.4504816607841</v>
      </c>
      <c r="Q120" s="1">
        <f t="shared" si="98"/>
        <v>-1162.4977108125747</v>
      </c>
      <c r="R120" s="1">
        <f t="shared" si="98"/>
        <v>-1189.1562265837986</v>
      </c>
      <c r="S120" s="1">
        <f t="shared" si="98"/>
        <v>-1235.7123105367145</v>
      </c>
      <c r="T120" s="1">
        <f t="shared" si="98"/>
        <v>-1169.8561003306459</v>
      </c>
      <c r="U120" s="1">
        <f t="shared" si="98"/>
        <v>-1199.4512251651799</v>
      </c>
      <c r="V120" s="1">
        <f t="shared" si="98"/>
        <v>-1195.8781140769624</v>
      </c>
      <c r="W120" s="1">
        <f t="shared" si="98"/>
        <v>-1184.532931540957</v>
      </c>
      <c r="X120" s="1">
        <f t="shared" si="99"/>
        <v>-1199.6589538595013</v>
      </c>
      <c r="Y120" s="1">
        <f t="shared" si="99"/>
        <v>-1386.766580486762</v>
      </c>
      <c r="Z120" s="1">
        <f t="shared" si="99"/>
        <v>-1198.1151923234986</v>
      </c>
      <c r="AA120" s="1">
        <f t="shared" si="99"/>
        <v>-1239.6866753421682</v>
      </c>
      <c r="AB120" s="1">
        <f t="shared" si="99"/>
        <v>-1188.4504816607841</v>
      </c>
      <c r="AC120" s="1">
        <f t="shared" si="99"/>
        <v>-1162.4977108125747</v>
      </c>
      <c r="AD120" s="1">
        <f t="shared" si="99"/>
        <v>-1189.1562265837986</v>
      </c>
      <c r="AE120" s="1">
        <f t="shared" si="99"/>
        <v>-1235.7123105367145</v>
      </c>
      <c r="AF120" s="1">
        <f t="shared" si="99"/>
        <v>-1169.8561003306459</v>
      </c>
    </row>
    <row r="121" spans="1:38">
      <c r="A121" s="5" t="s">
        <v>374</v>
      </c>
      <c r="B121" s="5" t="str">
        <f t="shared" si="100"/>
        <v>9210-04201</v>
      </c>
      <c r="C121" s="5" t="str">
        <f t="shared" si="96"/>
        <v>9210</v>
      </c>
      <c r="D121" s="1">
        <f>SUM($F121:K121)</f>
        <v>5244610.2300000004</v>
      </c>
      <c r="E121" s="2">
        <f t="shared" si="97"/>
        <v>0.87621836086816229</v>
      </c>
      <c r="F121" s="22">
        <f>'Div 2 history (2)'!B122</f>
        <v>872658.59</v>
      </c>
      <c r="G121" s="22">
        <f>'Div 2 history (2)'!C122</f>
        <v>863598.7699999999</v>
      </c>
      <c r="H121" s="22">
        <f>'Div 2 history (2)'!D122</f>
        <v>851265.22</v>
      </c>
      <c r="I121" s="22">
        <f>'Div 2 history (2)'!E122</f>
        <v>873612.48</v>
      </c>
      <c r="J121" s="22">
        <f>'Div 2 history (2)'!F122</f>
        <v>900889.2300000001</v>
      </c>
      <c r="K121" s="22">
        <f>'Div 2 history (2)'!G122</f>
        <v>882585.94000000018</v>
      </c>
      <c r="L121" s="1">
        <f t="shared" si="98"/>
        <v>1145765.9103485916</v>
      </c>
      <c r="M121" s="1">
        <f t="shared" si="98"/>
        <v>1368784.5124301997</v>
      </c>
      <c r="N121" s="1">
        <f t="shared" si="98"/>
        <v>1182579.3485621065</v>
      </c>
      <c r="O121" s="1">
        <f t="shared" si="98"/>
        <v>1223611.7781832018</v>
      </c>
      <c r="P121" s="1">
        <f t="shared" si="98"/>
        <v>1173039.9592673348</v>
      </c>
      <c r="Q121" s="1">
        <f t="shared" si="98"/>
        <v>1147423.7154873542</v>
      </c>
      <c r="R121" s="1">
        <f t="shared" si="98"/>
        <v>1173736.5528642251</v>
      </c>
      <c r="S121" s="1">
        <f t="shared" si="98"/>
        <v>1219688.948581595</v>
      </c>
      <c r="T121" s="1">
        <f t="shared" si="98"/>
        <v>1154686.6894805904</v>
      </c>
      <c r="U121" s="1">
        <f t="shared" si="98"/>
        <v>1183898.0571952132</v>
      </c>
      <c r="V121" s="1">
        <f t="shared" si="98"/>
        <v>1180371.2782927188</v>
      </c>
      <c r="W121" s="1">
        <f t="shared" si="98"/>
        <v>1169173.2076408237</v>
      </c>
      <c r="X121" s="1">
        <f t="shared" si="99"/>
        <v>1184103.0922916562</v>
      </c>
      <c r="Y121" s="1">
        <f t="shared" si="99"/>
        <v>1368784.5124301997</v>
      </c>
      <c r="Z121" s="1">
        <f t="shared" si="99"/>
        <v>1182579.3485621065</v>
      </c>
      <c r="AA121" s="1">
        <f t="shared" si="99"/>
        <v>1223611.7781832018</v>
      </c>
      <c r="AB121" s="1">
        <f t="shared" si="99"/>
        <v>1173039.9592673348</v>
      </c>
      <c r="AC121" s="1">
        <f t="shared" si="99"/>
        <v>1147423.7154873542</v>
      </c>
      <c r="AD121" s="1">
        <f t="shared" si="99"/>
        <v>1173736.5528642251</v>
      </c>
      <c r="AE121" s="1">
        <f t="shared" si="99"/>
        <v>1219688.948581595</v>
      </c>
      <c r="AF121" s="1">
        <f t="shared" si="99"/>
        <v>1154686.6894805904</v>
      </c>
    </row>
    <row r="122" spans="1:38">
      <c r="A122" s="5" t="s">
        <v>375</v>
      </c>
      <c r="B122" s="5" t="str">
        <f t="shared" si="42"/>
        <v>9210-04212</v>
      </c>
      <c r="C122" s="5" t="str">
        <f t="shared" si="96"/>
        <v>9210</v>
      </c>
      <c r="D122" s="1">
        <f>SUM($F122:K122)</f>
        <v>435120.11</v>
      </c>
      <c r="E122" s="2">
        <f t="shared" si="97"/>
        <v>7.2695627100009375E-2</v>
      </c>
      <c r="F122" s="22">
        <f>'Div 2 history (2)'!B123</f>
        <v>74343.92</v>
      </c>
      <c r="G122" s="22">
        <f>'Div 2 history (2)'!C123</f>
        <v>43938.03</v>
      </c>
      <c r="H122" s="22">
        <f>'Div 2 history (2)'!D123</f>
        <v>86020.31</v>
      </c>
      <c r="I122" s="22">
        <f>'Div 2 history (2)'!E123</f>
        <v>75925.990000000005</v>
      </c>
      <c r="J122" s="22">
        <f>'Div 2 history (2)'!F123</f>
        <v>76647.61</v>
      </c>
      <c r="K122" s="22">
        <f>'Div 2 history (2)'!G123</f>
        <v>78244.25</v>
      </c>
      <c r="L122" s="1">
        <f t="shared" si="98"/>
        <v>95058.692082276859</v>
      </c>
      <c r="M122" s="1">
        <f t="shared" si="98"/>
        <v>113561.47387427965</v>
      </c>
      <c r="N122" s="1">
        <f t="shared" si="98"/>
        <v>98112.926159256647</v>
      </c>
      <c r="O122" s="1">
        <f t="shared" si="98"/>
        <v>101517.18968072299</v>
      </c>
      <c r="P122" s="1">
        <f t="shared" si="98"/>
        <v>97321.488867018852</v>
      </c>
      <c r="Q122" s="1">
        <f t="shared" si="98"/>
        <v>95196.23220875008</v>
      </c>
      <c r="R122" s="1">
        <f t="shared" si="98"/>
        <v>97379.281890563361</v>
      </c>
      <c r="S122" s="1">
        <f t="shared" si="98"/>
        <v>101191.73135819625</v>
      </c>
      <c r="T122" s="1">
        <f t="shared" si="98"/>
        <v>95798.806261782054</v>
      </c>
      <c r="U122" s="1">
        <f t="shared" si="98"/>
        <v>98222.333078042167</v>
      </c>
      <c r="V122" s="1">
        <f t="shared" si="98"/>
        <v>97929.733178964627</v>
      </c>
      <c r="W122" s="1">
        <f t="shared" si="98"/>
        <v>97000.683064626515</v>
      </c>
      <c r="X122" s="1">
        <f t="shared" si="99"/>
        <v>98239.343854783569</v>
      </c>
      <c r="Y122" s="1">
        <f t="shared" si="99"/>
        <v>113561.47387427965</v>
      </c>
      <c r="Z122" s="1">
        <f t="shared" si="99"/>
        <v>98112.926159256647</v>
      </c>
      <c r="AA122" s="1">
        <f t="shared" si="99"/>
        <v>101517.18968072299</v>
      </c>
      <c r="AB122" s="1">
        <f t="shared" si="99"/>
        <v>97321.488867018852</v>
      </c>
      <c r="AC122" s="1">
        <f t="shared" si="99"/>
        <v>95196.23220875008</v>
      </c>
      <c r="AD122" s="1">
        <f t="shared" si="99"/>
        <v>97379.281890563361</v>
      </c>
      <c r="AE122" s="1">
        <f t="shared" si="99"/>
        <v>101191.73135819625</v>
      </c>
      <c r="AF122" s="1">
        <f t="shared" si="99"/>
        <v>95798.806261782054</v>
      </c>
    </row>
    <row r="123" spans="1:38">
      <c r="A123" s="5" t="s">
        <v>376</v>
      </c>
      <c r="B123" s="5" t="str">
        <f t="shared" si="42"/>
        <v>9320-04212</v>
      </c>
      <c r="C123" s="5" t="str">
        <f t="shared" si="96"/>
        <v>9320</v>
      </c>
      <c r="D123" s="1">
        <f>SUM($F123:K123)</f>
        <v>13376.119999999999</v>
      </c>
      <c r="E123" s="2">
        <f t="shared" si="97"/>
        <v>2.2347517598416159E-3</v>
      </c>
      <c r="F123" s="22">
        <f>'Div 2 history (2)'!B124</f>
        <v>3556.4700000000003</v>
      </c>
      <c r="G123" s="22">
        <f>'Div 2 history (2)'!C124</f>
        <v>3563.61</v>
      </c>
      <c r="H123" s="22">
        <f>'Div 2 history (2)'!D124</f>
        <v>438.51</v>
      </c>
      <c r="I123" s="22">
        <f>'Div 2 history (2)'!E124</f>
        <v>1496.64</v>
      </c>
      <c r="J123" s="22">
        <f>'Div 2 history (2)'!F124</f>
        <v>2200.58</v>
      </c>
      <c r="K123" s="22">
        <f>'Div 2 history (2)'!G124</f>
        <v>2120.31</v>
      </c>
      <c r="L123" s="1">
        <f t="shared" si="98"/>
        <v>2922.2195047146529</v>
      </c>
      <c r="M123" s="1">
        <f t="shared" si="98"/>
        <v>3491.0174616365803</v>
      </c>
      <c r="N123" s="1">
        <f t="shared" si="98"/>
        <v>3016.1103651526387</v>
      </c>
      <c r="O123" s="1">
        <f t="shared" si="98"/>
        <v>3120.7615553142614</v>
      </c>
      <c r="P123" s="1">
        <f t="shared" si="98"/>
        <v>2991.7806227432429</v>
      </c>
      <c r="Q123" s="1">
        <f t="shared" si="98"/>
        <v>2926.4476550442732</v>
      </c>
      <c r="R123" s="1">
        <f t="shared" si="98"/>
        <v>2993.5572503923167</v>
      </c>
      <c r="S123" s="1">
        <f t="shared" si="98"/>
        <v>3110.7565716854506</v>
      </c>
      <c r="T123" s="1">
        <f t="shared" si="98"/>
        <v>2944.9715123816004</v>
      </c>
      <c r="U123" s="1">
        <f t="shared" si="98"/>
        <v>3019.4736665512</v>
      </c>
      <c r="V123" s="1">
        <f t="shared" si="98"/>
        <v>3010.4787907178375</v>
      </c>
      <c r="W123" s="1">
        <f t="shared" si="98"/>
        <v>2981.9186632270616</v>
      </c>
      <c r="X123" s="1">
        <f t="shared" si="99"/>
        <v>3019.996598463003</v>
      </c>
      <c r="Y123" s="1">
        <f t="shared" si="99"/>
        <v>3491.0174616365803</v>
      </c>
      <c r="Z123" s="1">
        <f t="shared" si="99"/>
        <v>3016.1103651526387</v>
      </c>
      <c r="AA123" s="1">
        <f t="shared" si="99"/>
        <v>3120.7615553142614</v>
      </c>
      <c r="AB123" s="1">
        <f t="shared" si="99"/>
        <v>2991.7806227432429</v>
      </c>
      <c r="AC123" s="1">
        <f t="shared" si="99"/>
        <v>2926.4476550442732</v>
      </c>
      <c r="AD123" s="1">
        <f t="shared" si="99"/>
        <v>2993.5572503923167</v>
      </c>
      <c r="AE123" s="1">
        <f t="shared" si="99"/>
        <v>3110.7565716854506</v>
      </c>
      <c r="AF123" s="1">
        <f t="shared" si="99"/>
        <v>2944.9715123816004</v>
      </c>
    </row>
    <row r="124" spans="1:38">
      <c r="A124" s="9" t="s">
        <v>30</v>
      </c>
      <c r="B124" s="5"/>
      <c r="C124" s="5"/>
      <c r="D124" s="31">
        <f t="shared" ref="D124:K124" si="101">SUM(D115:D123)</f>
        <v>5985505.9700000007</v>
      </c>
      <c r="E124" s="32">
        <f t="shared" si="101"/>
        <v>0.99999999999999989</v>
      </c>
      <c r="F124" s="31">
        <f t="shared" si="101"/>
        <v>1001109.2999999999</v>
      </c>
      <c r="G124" s="31">
        <f t="shared" si="101"/>
        <v>966841.00999999989</v>
      </c>
      <c r="H124" s="31">
        <f t="shared" si="101"/>
        <v>1016715.8899999999</v>
      </c>
      <c r="I124" s="31">
        <f t="shared" si="101"/>
        <v>1005490</v>
      </c>
      <c r="J124" s="31">
        <f t="shared" si="101"/>
        <v>995067.93</v>
      </c>
      <c r="K124" s="31">
        <f t="shared" si="101"/>
        <v>1000281.8400000002</v>
      </c>
      <c r="L124" s="31">
        <f>'Div 2 history (2)'!H125</f>
        <v>1307626</v>
      </c>
      <c r="M124" s="31">
        <f>'Div 2 budget'!B68</f>
        <v>1562150</v>
      </c>
      <c r="N124" s="31">
        <f>'Div 2 budget'!C68</f>
        <v>1349640</v>
      </c>
      <c r="O124" s="31">
        <f>'Div 2 budget'!D68</f>
        <v>1396469</v>
      </c>
      <c r="P124" s="31">
        <f>'Div 2 budget'!E68</f>
        <v>1338753</v>
      </c>
      <c r="Q124" s="31">
        <f>'Div 2 budget'!F68</f>
        <v>1309518</v>
      </c>
      <c r="R124" s="31">
        <f>'Div 2 budget'!G68</f>
        <v>1339548</v>
      </c>
      <c r="S124" s="31">
        <f>'Div 2 budget'!H68</f>
        <v>1391992</v>
      </c>
      <c r="T124" s="31">
        <f>'Div 2 budget'!I68</f>
        <v>1317807</v>
      </c>
      <c r="U124" s="31">
        <f>'Div 2 budget'!J68</f>
        <v>1351145</v>
      </c>
      <c r="V124" s="31">
        <f>'Div 2 budget'!K68</f>
        <v>1347120</v>
      </c>
      <c r="W124" s="31">
        <f>'Div 2 budget'!L68</f>
        <v>1334340</v>
      </c>
      <c r="X124" s="31">
        <f>'Div 2 budget'!M68</f>
        <v>1351379</v>
      </c>
      <c r="Y124" s="38">
        <f>M124*(1+Y$3)</f>
        <v>1562150</v>
      </c>
      <c r="Z124" s="38">
        <f t="shared" ref="Z124" si="102">N124*(1+Z$3)</f>
        <v>1349640</v>
      </c>
      <c r="AA124" s="38">
        <f t="shared" ref="AA124" si="103">O124*(1+AA$3)</f>
        <v>1396469</v>
      </c>
      <c r="AB124" s="38">
        <f t="shared" ref="AB124" si="104">P124*(1+AB$3)</f>
        <v>1338753</v>
      </c>
      <c r="AC124" s="38">
        <f t="shared" ref="AC124" si="105">Q124*(1+AC$3)</f>
        <v>1309518</v>
      </c>
      <c r="AD124" s="38">
        <f t="shared" ref="AD124" si="106">R124*(1+AD$3)</f>
        <v>1339548</v>
      </c>
      <c r="AE124" s="38">
        <f t="shared" ref="AE124" si="107">S124*(1+AE$3)</f>
        <v>1391992</v>
      </c>
      <c r="AF124" s="38">
        <f t="shared" ref="AF124" si="108">T124*(1+AF$3)</f>
        <v>1317807</v>
      </c>
      <c r="AH124" s="15">
        <f>SUM(F124:Q124)</f>
        <v>14249661.969999999</v>
      </c>
      <c r="AI124" s="15">
        <f>SUM(U124:AF124)</f>
        <v>16389861</v>
      </c>
      <c r="AK124" s="15">
        <f>AH124*$AK$6</f>
        <v>763051.71336160682</v>
      </c>
      <c r="AL124" s="15">
        <f>AI124*$AL$6</f>
        <v>861711.36050380813</v>
      </c>
    </row>
    <row r="125" spans="1:38">
      <c r="B125" s="5" t="str">
        <f t="shared" si="42"/>
        <v/>
      </c>
      <c r="C125" s="5" t="s">
        <v>465</v>
      </c>
      <c r="F125" s="1">
        <f>F124-'Div 2 history (2)'!B125</f>
        <v>0</v>
      </c>
      <c r="G125" s="1">
        <f>G124-'Div 2 history (2)'!C125</f>
        <v>0</v>
      </c>
      <c r="H125" s="1">
        <f>H124-'Div 2 history (2)'!D125</f>
        <v>0</v>
      </c>
      <c r="I125" s="1">
        <f>I124-'Div 2 history (2)'!E125</f>
        <v>0</v>
      </c>
      <c r="J125" s="1">
        <f>J124-'Div 2 history (2)'!F125</f>
        <v>0</v>
      </c>
      <c r="K125" s="1">
        <f>K124-'Div 2 history (2)'!G125</f>
        <v>0</v>
      </c>
      <c r="L125" s="1">
        <f>L124-'Div 2 history (2)'!H125</f>
        <v>0</v>
      </c>
      <c r="M125" s="1">
        <f t="shared" ref="M125" si="109">M124-SUM(M115:M123)</f>
        <v>0</v>
      </c>
      <c r="N125" s="1">
        <f t="shared" ref="N125:AF125" si="110">N124-SUM(N115:N123)</f>
        <v>0</v>
      </c>
      <c r="O125" s="1">
        <f t="shared" si="110"/>
        <v>0</v>
      </c>
      <c r="P125" s="1">
        <f t="shared" si="110"/>
        <v>0</v>
      </c>
      <c r="Q125" s="1">
        <f t="shared" si="110"/>
        <v>0</v>
      </c>
      <c r="R125" s="1">
        <f t="shared" si="110"/>
        <v>0</v>
      </c>
      <c r="S125" s="1">
        <f t="shared" si="110"/>
        <v>0</v>
      </c>
      <c r="T125" s="1">
        <f t="shared" si="110"/>
        <v>0</v>
      </c>
      <c r="U125" s="1">
        <f t="shared" si="110"/>
        <v>0</v>
      </c>
      <c r="V125" s="1">
        <f t="shared" si="110"/>
        <v>0</v>
      </c>
      <c r="W125" s="1">
        <f t="shared" si="110"/>
        <v>0</v>
      </c>
      <c r="X125" s="1">
        <f t="shared" si="110"/>
        <v>0</v>
      </c>
      <c r="Y125" s="1">
        <f t="shared" si="110"/>
        <v>0</v>
      </c>
      <c r="Z125" s="1">
        <f t="shared" si="110"/>
        <v>0</v>
      </c>
      <c r="AA125" s="1">
        <f t="shared" si="110"/>
        <v>0</v>
      </c>
      <c r="AB125" s="1">
        <f t="shared" si="110"/>
        <v>0</v>
      </c>
      <c r="AC125" s="1">
        <f t="shared" si="110"/>
        <v>0</v>
      </c>
      <c r="AD125" s="1">
        <f t="shared" si="110"/>
        <v>0</v>
      </c>
      <c r="AE125" s="1">
        <f t="shared" si="110"/>
        <v>0</v>
      </c>
      <c r="AF125" s="1">
        <f t="shared" si="110"/>
        <v>0</v>
      </c>
    </row>
    <row r="126" spans="1:38">
      <c r="A126" s="5" t="s">
        <v>377</v>
      </c>
      <c r="B126" s="5" t="str">
        <f t="shared" si="42"/>
        <v>9210-05310</v>
      </c>
      <c r="C126" s="5" t="str">
        <f t="shared" ref="C126:C137" si="111">LEFT(B126,4)</f>
        <v>9210</v>
      </c>
      <c r="D126" s="1">
        <f>SUM($F126:K126)</f>
        <v>83134.040000000008</v>
      </c>
      <c r="E126" s="2">
        <f t="shared" ref="E126:E137" si="112">D126/$D$138</f>
        <v>0.12802147292996388</v>
      </c>
      <c r="F126" s="22">
        <f>'Div 2 history (2)'!B127</f>
        <v>15777.49</v>
      </c>
      <c r="G126" s="22">
        <f>'Div 2 history (2)'!C127</f>
        <v>15848.4</v>
      </c>
      <c r="H126" s="22">
        <f>'Div 2 history (2)'!D127</f>
        <v>11007.68</v>
      </c>
      <c r="I126" s="22">
        <f>'Div 2 history (2)'!E127</f>
        <v>7570.61</v>
      </c>
      <c r="J126" s="22">
        <f>'Div 2 history (2)'!F127</f>
        <v>21131.07</v>
      </c>
      <c r="K126" s="22">
        <f>'Div 2 history (2)'!G127</f>
        <v>11798.79</v>
      </c>
      <c r="L126" s="1">
        <f t="shared" ref="L126:AF126" si="113">$E126*L$138</f>
        <v>28012.75231450635</v>
      </c>
      <c r="M126" s="1">
        <f t="shared" si="113"/>
        <v>27705.372758001507</v>
      </c>
      <c r="N126" s="1">
        <f t="shared" si="113"/>
        <v>27696.923340788129</v>
      </c>
      <c r="O126" s="1">
        <f t="shared" si="113"/>
        <v>27278.805210198869</v>
      </c>
      <c r="P126" s="1">
        <f t="shared" si="113"/>
        <v>27278.805210198869</v>
      </c>
      <c r="Q126" s="1">
        <f t="shared" si="113"/>
        <v>27427.694183216416</v>
      </c>
      <c r="R126" s="1">
        <f t="shared" si="113"/>
        <v>27278.805210198869</v>
      </c>
      <c r="S126" s="1">
        <f t="shared" si="113"/>
        <v>27280.341467874026</v>
      </c>
      <c r="T126" s="1">
        <f t="shared" si="113"/>
        <v>27152.319994944064</v>
      </c>
      <c r="U126" s="1">
        <f t="shared" si="113"/>
        <v>27172.163323248209</v>
      </c>
      <c r="V126" s="1">
        <f t="shared" si="113"/>
        <v>27152.832080835782</v>
      </c>
      <c r="W126" s="1">
        <f t="shared" si="113"/>
        <v>27136.829396719539</v>
      </c>
      <c r="X126" s="1">
        <f t="shared" si="113"/>
        <v>27134.781053152659</v>
      </c>
      <c r="Y126" s="1">
        <f t="shared" si="113"/>
        <v>27705.372758001507</v>
      </c>
      <c r="Z126" s="1">
        <f t="shared" si="113"/>
        <v>27696.923340788129</v>
      </c>
      <c r="AA126" s="1">
        <f t="shared" si="113"/>
        <v>27278.805210198869</v>
      </c>
      <c r="AB126" s="1">
        <f t="shared" si="113"/>
        <v>27278.805210198869</v>
      </c>
      <c r="AC126" s="1">
        <f t="shared" si="113"/>
        <v>27427.694183216416</v>
      </c>
      <c r="AD126" s="1">
        <f t="shared" si="113"/>
        <v>27278.805210198869</v>
      </c>
      <c r="AE126" s="1">
        <f t="shared" si="113"/>
        <v>27280.341467874026</v>
      </c>
      <c r="AF126" s="1">
        <f t="shared" si="113"/>
        <v>27152.319994944064</v>
      </c>
    </row>
    <row r="127" spans="1:38">
      <c r="A127" s="5" t="s">
        <v>378</v>
      </c>
      <c r="B127" s="5" t="str">
        <f t="shared" si="42"/>
        <v>9210-05312</v>
      </c>
      <c r="C127" s="5" t="str">
        <f t="shared" si="111"/>
        <v>9210</v>
      </c>
      <c r="D127" s="1">
        <f>SUM($F127:K127)</f>
        <v>14869.26</v>
      </c>
      <c r="E127" s="2">
        <f t="shared" si="112"/>
        <v>2.2897775286496298E-2</v>
      </c>
      <c r="F127" s="22">
        <f>'Div 2 history (2)'!B128</f>
        <v>2414.1799999999998</v>
      </c>
      <c r="G127" s="22">
        <f>'Div 2 history (2)'!C128</f>
        <v>2812.5199999999995</v>
      </c>
      <c r="H127" s="22">
        <f>'Div 2 history (2)'!D128</f>
        <v>2154.2900000000004</v>
      </c>
      <c r="I127" s="22">
        <f>'Div 2 history (2)'!E128</f>
        <v>2343.6600000000003</v>
      </c>
      <c r="J127" s="22">
        <f>'Div 2 history (2)'!F128</f>
        <v>2592.5500000000002</v>
      </c>
      <c r="K127" s="22">
        <f>'Div 2 history (2)'!G128</f>
        <v>2552.06</v>
      </c>
      <c r="L127" s="1">
        <f t="shared" ref="L127:AB127" si="114">$E127*L$138</f>
        <v>5010.3290719420911</v>
      </c>
      <c r="M127" s="1">
        <f t="shared" si="114"/>
        <v>4955.3515134792133</v>
      </c>
      <c r="N127" s="1">
        <f t="shared" si="114"/>
        <v>4953.840260310305</v>
      </c>
      <c r="O127" s="1">
        <f t="shared" si="114"/>
        <v>4879.0561262246074</v>
      </c>
      <c r="P127" s="1">
        <f t="shared" si="114"/>
        <v>4879.0561262246074</v>
      </c>
      <c r="Q127" s="1">
        <f t="shared" si="114"/>
        <v>4905.6862388828031</v>
      </c>
      <c r="R127" s="1">
        <f t="shared" si="114"/>
        <v>4879.0561262246074</v>
      </c>
      <c r="S127" s="1">
        <f t="shared" si="114"/>
        <v>4879.3308995280458</v>
      </c>
      <c r="T127" s="1">
        <f t="shared" si="114"/>
        <v>4856.4331242415492</v>
      </c>
      <c r="U127" s="1">
        <f t="shared" si="114"/>
        <v>4859.9822794109568</v>
      </c>
      <c r="V127" s="1">
        <f t="shared" si="114"/>
        <v>4856.5247153426953</v>
      </c>
      <c r="W127" s="1">
        <f t="shared" si="114"/>
        <v>4853.6624934318834</v>
      </c>
      <c r="X127" s="1">
        <f t="shared" si="114"/>
        <v>4853.2961290272997</v>
      </c>
      <c r="Y127" s="1">
        <f t="shared" si="114"/>
        <v>4955.3515134792133</v>
      </c>
      <c r="Z127" s="1">
        <f t="shared" si="114"/>
        <v>4953.840260310305</v>
      </c>
      <c r="AA127" s="1">
        <f t="shared" si="114"/>
        <v>4879.0561262246074</v>
      </c>
      <c r="AB127" s="1">
        <f t="shared" si="114"/>
        <v>4879.0561262246074</v>
      </c>
      <c r="AC127" s="1">
        <f t="shared" ref="AC127:AF137" si="115">$E127*AC$138</f>
        <v>4905.6862388828031</v>
      </c>
      <c r="AD127" s="1">
        <f t="shared" si="115"/>
        <v>4879.0561262246074</v>
      </c>
      <c r="AE127" s="1">
        <f t="shared" si="115"/>
        <v>4879.3308995280458</v>
      </c>
      <c r="AF127" s="1">
        <f t="shared" si="115"/>
        <v>4856.4331242415492</v>
      </c>
    </row>
    <row r="128" spans="1:38">
      <c r="A128" s="5" t="s">
        <v>852</v>
      </c>
      <c r="B128" s="5" t="str">
        <f t="shared" si="42"/>
        <v>9302-05312</v>
      </c>
      <c r="C128" s="5" t="str">
        <f t="shared" si="111"/>
        <v>9302</v>
      </c>
      <c r="D128" s="1">
        <f>SUM($F128:K128)</f>
        <v>9.9499999999999993</v>
      </c>
      <c r="E128" s="2">
        <f t="shared" si="112"/>
        <v>1.5322407712329877E-5</v>
      </c>
      <c r="F128" s="22">
        <f>'Div 2 history (2)'!B129</f>
        <v>9.9499999999999993</v>
      </c>
      <c r="G128" s="22">
        <f>'Div 2 history (2)'!C129</f>
        <v>0</v>
      </c>
      <c r="H128" s="22">
        <f>'Div 2 history (2)'!D129</f>
        <v>0</v>
      </c>
      <c r="I128" s="22">
        <f>'Div 2 history (2)'!E129</f>
        <v>0</v>
      </c>
      <c r="J128" s="22">
        <f>'Div 2 history (2)'!F129</f>
        <v>0</v>
      </c>
      <c r="K128" s="22">
        <f>'Div 2 history (2)'!G129</f>
        <v>0</v>
      </c>
      <c r="L128" s="1">
        <f t="shared" ref="L128:AB137" si="116">$E128*L$138</f>
        <v>3.3527407729654199</v>
      </c>
      <c r="M128" s="1">
        <f t="shared" si="116"/>
        <v>3.3159516720481159</v>
      </c>
      <c r="N128" s="1">
        <f t="shared" si="116"/>
        <v>3.3149403931391022</v>
      </c>
      <c r="O128" s="1">
        <f t="shared" si="116"/>
        <v>3.2648974095506329</v>
      </c>
      <c r="P128" s="1">
        <f t="shared" si="116"/>
        <v>3.2648974095506329</v>
      </c>
      <c r="Q128" s="1">
        <f t="shared" si="116"/>
        <v>3.2827173697200727</v>
      </c>
      <c r="R128" s="1">
        <f t="shared" si="116"/>
        <v>3.2648974095506329</v>
      </c>
      <c r="S128" s="1">
        <f t="shared" si="116"/>
        <v>3.2650812784431809</v>
      </c>
      <c r="T128" s="1">
        <f t="shared" si="116"/>
        <v>3.2497588707308509</v>
      </c>
      <c r="U128" s="1">
        <f t="shared" si="116"/>
        <v>3.2521338439262624</v>
      </c>
      <c r="V128" s="1">
        <f t="shared" si="116"/>
        <v>3.2498201603617005</v>
      </c>
      <c r="W128" s="1">
        <f t="shared" si="116"/>
        <v>3.2479048593976589</v>
      </c>
      <c r="X128" s="1">
        <f t="shared" si="116"/>
        <v>3.2476597008742618</v>
      </c>
      <c r="Y128" s="1">
        <f t="shared" si="116"/>
        <v>3.3159516720481159</v>
      </c>
      <c r="Z128" s="1">
        <f t="shared" si="116"/>
        <v>3.3149403931391022</v>
      </c>
      <c r="AA128" s="1">
        <f t="shared" si="116"/>
        <v>3.2648974095506329</v>
      </c>
      <c r="AB128" s="1">
        <f t="shared" si="116"/>
        <v>3.2648974095506329</v>
      </c>
      <c r="AC128" s="1">
        <f t="shared" si="115"/>
        <v>3.2827173697200727</v>
      </c>
      <c r="AD128" s="1">
        <f t="shared" si="115"/>
        <v>3.2648974095506329</v>
      </c>
      <c r="AE128" s="1">
        <f t="shared" si="115"/>
        <v>3.2650812784431809</v>
      </c>
      <c r="AF128" s="1">
        <f t="shared" si="115"/>
        <v>3.2497588707308509</v>
      </c>
    </row>
    <row r="129" spans="1:38">
      <c r="A129" s="5" t="s">
        <v>379</v>
      </c>
      <c r="B129" s="5" t="str">
        <f t="shared" si="42"/>
        <v>9210-05314</v>
      </c>
      <c r="C129" s="5" t="str">
        <f t="shared" si="111"/>
        <v>9210</v>
      </c>
      <c r="D129" s="1">
        <f>SUM($F129:K129)</f>
        <v>5109.17</v>
      </c>
      <c r="E129" s="2">
        <f t="shared" si="112"/>
        <v>7.8678176695079847E-3</v>
      </c>
      <c r="F129" s="22">
        <f>'Div 2 history (2)'!B130</f>
        <v>871.68999999999994</v>
      </c>
      <c r="G129" s="22">
        <f>'Div 2 history (2)'!C130</f>
        <v>893.3</v>
      </c>
      <c r="H129" s="22">
        <f>'Div 2 history (2)'!D130</f>
        <v>825.1</v>
      </c>
      <c r="I129" s="22">
        <f>'Div 2 history (2)'!E130</f>
        <v>818.88</v>
      </c>
      <c r="J129" s="22">
        <f>'Div 2 history (2)'!F130</f>
        <v>835.27</v>
      </c>
      <c r="K129" s="22">
        <f>'Div 2 history (2)'!G130</f>
        <v>864.93</v>
      </c>
      <c r="L129" s="1">
        <f t="shared" si="116"/>
        <v>1721.580158292637</v>
      </c>
      <c r="M129" s="1">
        <f t="shared" si="116"/>
        <v>1702.6895280681483</v>
      </c>
      <c r="N129" s="1">
        <f t="shared" si="116"/>
        <v>1702.1702521019608</v>
      </c>
      <c r="O129" s="1">
        <f t="shared" si="116"/>
        <v>1676.4739595933477</v>
      </c>
      <c r="P129" s="1">
        <f t="shared" si="116"/>
        <v>1676.4739595933477</v>
      </c>
      <c r="Q129" s="1">
        <f t="shared" si="116"/>
        <v>1685.6242315429854</v>
      </c>
      <c r="R129" s="1">
        <f t="shared" si="116"/>
        <v>1676.4739595933477</v>
      </c>
      <c r="S129" s="1">
        <f t="shared" si="116"/>
        <v>1676.5683734053819</v>
      </c>
      <c r="T129" s="1">
        <f t="shared" si="116"/>
        <v>1668.7005557358739</v>
      </c>
      <c r="U129" s="1">
        <f t="shared" si="116"/>
        <v>1669.9200674746476</v>
      </c>
      <c r="V129" s="1">
        <f t="shared" si="116"/>
        <v>1668.7320270065518</v>
      </c>
      <c r="W129" s="1">
        <f t="shared" si="116"/>
        <v>1667.7485497978632</v>
      </c>
      <c r="X129" s="1">
        <f t="shared" si="116"/>
        <v>1667.6226647151511</v>
      </c>
      <c r="Y129" s="1">
        <f t="shared" si="116"/>
        <v>1702.6895280681483</v>
      </c>
      <c r="Z129" s="1">
        <f t="shared" si="116"/>
        <v>1702.1702521019608</v>
      </c>
      <c r="AA129" s="1">
        <f t="shared" si="116"/>
        <v>1676.4739595933477</v>
      </c>
      <c r="AB129" s="1">
        <f t="shared" si="116"/>
        <v>1676.4739595933477</v>
      </c>
      <c r="AC129" s="1">
        <f t="shared" si="115"/>
        <v>1685.6242315429854</v>
      </c>
      <c r="AD129" s="1">
        <f t="shared" si="115"/>
        <v>1676.4739595933477</v>
      </c>
      <c r="AE129" s="1">
        <f t="shared" si="115"/>
        <v>1676.5683734053819</v>
      </c>
      <c r="AF129" s="1">
        <f t="shared" si="115"/>
        <v>1668.7005557358739</v>
      </c>
    </row>
    <row r="130" spans="1:38">
      <c r="A130" s="5" t="s">
        <v>380</v>
      </c>
      <c r="B130" s="5" t="str">
        <f t="shared" si="42"/>
        <v>9210-05316</v>
      </c>
      <c r="C130" s="5" t="str">
        <f t="shared" si="111"/>
        <v>9210</v>
      </c>
      <c r="D130" s="1">
        <f>SUM($F130:K130)</f>
        <v>119153.42</v>
      </c>
      <c r="E130" s="2">
        <f t="shared" si="112"/>
        <v>0.183489174025978</v>
      </c>
      <c r="F130" s="22">
        <f>'Div 2 history (2)'!B131</f>
        <v>18269.73</v>
      </c>
      <c r="G130" s="22">
        <f>'Div 2 history (2)'!C131</f>
        <v>18374.710000000003</v>
      </c>
      <c r="H130" s="22">
        <f>'Div 2 history (2)'!D131</f>
        <v>19429.02</v>
      </c>
      <c r="I130" s="22">
        <f>'Div 2 history (2)'!E131</f>
        <v>23885.890000000003</v>
      </c>
      <c r="J130" s="22">
        <f>'Div 2 history (2)'!F131</f>
        <v>19293.009999999998</v>
      </c>
      <c r="K130" s="22">
        <f>'Div 2 history (2)'!G131</f>
        <v>19901.059999999998</v>
      </c>
      <c r="L130" s="1">
        <f t="shared" si="116"/>
        <v>40149.801957012402</v>
      </c>
      <c r="M130" s="1">
        <f t="shared" si="116"/>
        <v>39709.244450176026</v>
      </c>
      <c r="N130" s="1">
        <f t="shared" si="116"/>
        <v>39697.134164690309</v>
      </c>
      <c r="O130" s="1">
        <f t="shared" si="116"/>
        <v>39097.858522321469</v>
      </c>
      <c r="P130" s="1">
        <f t="shared" si="116"/>
        <v>39097.858522321469</v>
      </c>
      <c r="Q130" s="1">
        <f t="shared" si="116"/>
        <v>39311.256431713678</v>
      </c>
      <c r="R130" s="1">
        <f t="shared" si="116"/>
        <v>39097.858522321469</v>
      </c>
      <c r="S130" s="1">
        <f t="shared" si="116"/>
        <v>39100.060392409781</v>
      </c>
      <c r="T130" s="1">
        <f t="shared" si="116"/>
        <v>38916.571218383804</v>
      </c>
      <c r="U130" s="1">
        <f t="shared" si="116"/>
        <v>38945.012040357826</v>
      </c>
      <c r="V130" s="1">
        <f t="shared" si="116"/>
        <v>38917.305175079906</v>
      </c>
      <c r="W130" s="1">
        <f t="shared" si="116"/>
        <v>38894.369028326655</v>
      </c>
      <c r="X130" s="1">
        <f t="shared" si="116"/>
        <v>38891.433201542241</v>
      </c>
      <c r="Y130" s="1">
        <f t="shared" si="116"/>
        <v>39709.244450176026</v>
      </c>
      <c r="Z130" s="1">
        <f t="shared" si="116"/>
        <v>39697.134164690309</v>
      </c>
      <c r="AA130" s="1">
        <f t="shared" si="116"/>
        <v>39097.858522321469</v>
      </c>
      <c r="AB130" s="1">
        <f t="shared" si="116"/>
        <v>39097.858522321469</v>
      </c>
      <c r="AC130" s="1">
        <f t="shared" si="115"/>
        <v>39311.256431713678</v>
      </c>
      <c r="AD130" s="1">
        <f t="shared" si="115"/>
        <v>39097.858522321469</v>
      </c>
      <c r="AE130" s="1">
        <f t="shared" si="115"/>
        <v>39100.060392409781</v>
      </c>
      <c r="AF130" s="1">
        <f t="shared" si="115"/>
        <v>38916.571218383804</v>
      </c>
    </row>
    <row r="131" spans="1:38">
      <c r="A131" s="5" t="s">
        <v>381</v>
      </c>
      <c r="B131" s="5" t="str">
        <f t="shared" si="42"/>
        <v>9210-05331</v>
      </c>
      <c r="C131" s="5" t="str">
        <f t="shared" si="111"/>
        <v>9210</v>
      </c>
      <c r="D131" s="1">
        <f>SUM($F131:K131)</f>
        <v>256447.79</v>
      </c>
      <c r="E131" s="2">
        <f t="shared" si="112"/>
        <v>0.39491433118652791</v>
      </c>
      <c r="F131" s="22">
        <f>'Div 2 history (2)'!B132</f>
        <v>46850.79</v>
      </c>
      <c r="G131" s="22">
        <f>'Div 2 history (2)'!C132</f>
        <v>42077.58</v>
      </c>
      <c r="H131" s="22">
        <f>'Div 2 history (2)'!D132</f>
        <v>38964.589999999997</v>
      </c>
      <c r="I131" s="22">
        <f>'Div 2 history (2)'!E132</f>
        <v>47499.360000000001</v>
      </c>
      <c r="J131" s="22">
        <f>'Div 2 history (2)'!F132</f>
        <v>40904.550000000003</v>
      </c>
      <c r="K131" s="22">
        <f>'Div 2 history (2)'!G132</f>
        <v>40150.920000000006</v>
      </c>
      <c r="L131" s="1">
        <f t="shared" si="116"/>
        <v>86412.35795677123</v>
      </c>
      <c r="M131" s="1">
        <f t="shared" si="116"/>
        <v>85464.168647592378</v>
      </c>
      <c r="N131" s="1">
        <f t="shared" si="116"/>
        <v>85438.104301734071</v>
      </c>
      <c r="O131" s="1">
        <f t="shared" si="116"/>
        <v>84148.314096078873</v>
      </c>
      <c r="P131" s="1">
        <f t="shared" si="116"/>
        <v>84148.314096078873</v>
      </c>
      <c r="Q131" s="1">
        <f t="shared" si="116"/>
        <v>84607.5994632488</v>
      </c>
      <c r="R131" s="1">
        <f t="shared" si="116"/>
        <v>84148.314096078873</v>
      </c>
      <c r="S131" s="1">
        <f t="shared" si="116"/>
        <v>84153.053068053108</v>
      </c>
      <c r="T131" s="1">
        <f t="shared" si="116"/>
        <v>83758.138736866575</v>
      </c>
      <c r="U131" s="1">
        <f t="shared" si="116"/>
        <v>83819.350458200483</v>
      </c>
      <c r="V131" s="1">
        <f t="shared" si="116"/>
        <v>83759.718394191324</v>
      </c>
      <c r="W131" s="1">
        <f t="shared" si="116"/>
        <v>83710.354102793004</v>
      </c>
      <c r="X131" s="1">
        <f t="shared" si="116"/>
        <v>83704.035473494019</v>
      </c>
      <c r="Y131" s="1">
        <f t="shared" si="116"/>
        <v>85464.168647592378</v>
      </c>
      <c r="Z131" s="1">
        <f t="shared" si="116"/>
        <v>85438.104301734071</v>
      </c>
      <c r="AA131" s="1">
        <f t="shared" si="116"/>
        <v>84148.314096078873</v>
      </c>
      <c r="AB131" s="1">
        <f t="shared" si="116"/>
        <v>84148.314096078873</v>
      </c>
      <c r="AC131" s="1">
        <f t="shared" si="115"/>
        <v>84607.5994632488</v>
      </c>
      <c r="AD131" s="1">
        <f t="shared" si="115"/>
        <v>84148.314096078873</v>
      </c>
      <c r="AE131" s="1">
        <f t="shared" si="115"/>
        <v>84153.053068053108</v>
      </c>
      <c r="AF131" s="1">
        <f t="shared" si="115"/>
        <v>83758.138736866575</v>
      </c>
    </row>
    <row r="132" spans="1:38">
      <c r="A132" s="5" t="s">
        <v>226</v>
      </c>
      <c r="B132" s="5" t="str">
        <f t="shared" ref="B132" si="117">RIGHT(A132,10)</f>
        <v>8700-05331</v>
      </c>
      <c r="C132" s="5" t="str">
        <f t="shared" si="111"/>
        <v>8700</v>
      </c>
      <c r="D132" s="1">
        <f>SUM($F132:K132)</f>
        <v>912.37</v>
      </c>
      <c r="E132" s="2">
        <f t="shared" si="112"/>
        <v>1.4049954898993377E-3</v>
      </c>
      <c r="F132" s="22">
        <f>'Div 2 history (2)'!B133</f>
        <v>149.27000000000001</v>
      </c>
      <c r="G132" s="22">
        <f>'Div 2 history (2)'!C133</f>
        <v>157.19999999999999</v>
      </c>
      <c r="H132" s="22">
        <f>'Div 2 history (2)'!D133</f>
        <v>150.88999999999999</v>
      </c>
      <c r="I132" s="22">
        <f>'Div 2 history (2)'!E133</f>
        <v>150.88999999999999</v>
      </c>
      <c r="J132" s="22">
        <f>'Div 2 history (2)'!F133</f>
        <v>150.88999999999999</v>
      </c>
      <c r="K132" s="22">
        <f>'Div 2 history (2)'!G133</f>
        <v>153.22999999999999</v>
      </c>
      <c r="L132" s="1">
        <f t="shared" si="116"/>
        <v>307.43116573170454</v>
      </c>
      <c r="M132" s="1">
        <f t="shared" si="116"/>
        <v>304.05777156045627</v>
      </c>
      <c r="N132" s="1">
        <f t="shared" si="116"/>
        <v>303.9650418581229</v>
      </c>
      <c r="O132" s="1">
        <f t="shared" si="116"/>
        <v>299.37632658811168</v>
      </c>
      <c r="P132" s="1">
        <f t="shared" si="116"/>
        <v>299.37632658811168</v>
      </c>
      <c r="Q132" s="1">
        <f t="shared" si="116"/>
        <v>301.0103363428646</v>
      </c>
      <c r="R132" s="1">
        <f t="shared" si="116"/>
        <v>299.37632658811168</v>
      </c>
      <c r="S132" s="1">
        <f t="shared" si="116"/>
        <v>299.39318653399044</v>
      </c>
      <c r="T132" s="1">
        <f t="shared" si="116"/>
        <v>297.98819104409114</v>
      </c>
      <c r="U132" s="1">
        <f t="shared" si="116"/>
        <v>298.2059653450255</v>
      </c>
      <c r="V132" s="1">
        <f t="shared" si="116"/>
        <v>297.99381102605071</v>
      </c>
      <c r="W132" s="1">
        <f t="shared" si="116"/>
        <v>297.81818658981331</v>
      </c>
      <c r="X132" s="1">
        <f t="shared" si="116"/>
        <v>297.79570666197492</v>
      </c>
      <c r="Y132" s="1">
        <f t="shared" si="116"/>
        <v>304.05777156045627</v>
      </c>
      <c r="Z132" s="1">
        <f t="shared" si="116"/>
        <v>303.9650418581229</v>
      </c>
      <c r="AA132" s="1">
        <f t="shared" si="116"/>
        <v>299.37632658811168</v>
      </c>
      <c r="AB132" s="1">
        <f t="shared" si="116"/>
        <v>299.37632658811168</v>
      </c>
      <c r="AC132" s="1">
        <f t="shared" si="115"/>
        <v>301.0103363428646</v>
      </c>
      <c r="AD132" s="1">
        <f t="shared" si="115"/>
        <v>299.37632658811168</v>
      </c>
      <c r="AE132" s="1">
        <f t="shared" si="115"/>
        <v>299.39318653399044</v>
      </c>
      <c r="AF132" s="1">
        <f t="shared" si="115"/>
        <v>297.98819104409114</v>
      </c>
    </row>
    <row r="133" spans="1:38">
      <c r="A133" s="5" t="s">
        <v>227</v>
      </c>
      <c r="B133" s="5" t="str">
        <f t="shared" ref="B133:B204" si="118">RIGHT(A133,10)</f>
        <v>8700-05364</v>
      </c>
      <c r="C133" s="5" t="str">
        <f t="shared" si="111"/>
        <v>8700</v>
      </c>
      <c r="D133" s="1">
        <f>SUM($F133:K133)</f>
        <v>792.06999999999994</v>
      </c>
      <c r="E133" s="2">
        <f t="shared" si="112"/>
        <v>1.2197406509251382E-3</v>
      </c>
      <c r="F133" s="22">
        <f>'Div 2 history (2)'!B134</f>
        <v>116.52</v>
      </c>
      <c r="G133" s="22">
        <f>'Div 2 history (2)'!C134</f>
        <v>107.07</v>
      </c>
      <c r="H133" s="22">
        <f>'Div 2 history (2)'!D134</f>
        <v>326.84000000000003</v>
      </c>
      <c r="I133" s="22">
        <f>'Div 2 history (2)'!E134</f>
        <v>0</v>
      </c>
      <c r="J133" s="22">
        <f>'Div 2 history (2)'!F134</f>
        <v>120.82</v>
      </c>
      <c r="K133" s="22">
        <f>'Div 2 history (2)'!G134</f>
        <v>120.82</v>
      </c>
      <c r="L133" s="1">
        <f t="shared" si="116"/>
        <v>266.89501347163019</v>
      </c>
      <c r="M133" s="1">
        <f t="shared" si="116"/>
        <v>263.96641616875894</v>
      </c>
      <c r="N133" s="1">
        <f t="shared" si="116"/>
        <v>263.88591328579787</v>
      </c>
      <c r="O133" s="1">
        <f t="shared" si="116"/>
        <v>259.90224031987634</v>
      </c>
      <c r="P133" s="1">
        <f t="shared" si="116"/>
        <v>259.90224031987634</v>
      </c>
      <c r="Q133" s="1">
        <f t="shared" si="116"/>
        <v>261.32079869690227</v>
      </c>
      <c r="R133" s="1">
        <f t="shared" si="116"/>
        <v>259.90224031987634</v>
      </c>
      <c r="S133" s="1">
        <f t="shared" si="116"/>
        <v>259.91687720768743</v>
      </c>
      <c r="T133" s="1">
        <f t="shared" si="116"/>
        <v>258.6971365567623</v>
      </c>
      <c r="U133" s="1">
        <f t="shared" si="116"/>
        <v>258.88619635765571</v>
      </c>
      <c r="V133" s="1">
        <f t="shared" si="116"/>
        <v>258.702015519366</v>
      </c>
      <c r="W133" s="1">
        <f t="shared" si="116"/>
        <v>258.54954793800039</v>
      </c>
      <c r="X133" s="1">
        <f t="shared" si="116"/>
        <v>258.5300320875856</v>
      </c>
      <c r="Y133" s="1">
        <f t="shared" si="116"/>
        <v>263.96641616875894</v>
      </c>
      <c r="Z133" s="1">
        <f t="shared" si="116"/>
        <v>263.88591328579787</v>
      </c>
      <c r="AA133" s="1">
        <f t="shared" si="116"/>
        <v>259.90224031987634</v>
      </c>
      <c r="AB133" s="1">
        <f t="shared" si="116"/>
        <v>259.90224031987634</v>
      </c>
      <c r="AC133" s="1">
        <f t="shared" si="115"/>
        <v>261.32079869690227</v>
      </c>
      <c r="AD133" s="1">
        <f t="shared" si="115"/>
        <v>259.90224031987634</v>
      </c>
      <c r="AE133" s="1">
        <f t="shared" si="115"/>
        <v>259.91687720768743</v>
      </c>
      <c r="AF133" s="1">
        <f t="shared" si="115"/>
        <v>258.6971365567623</v>
      </c>
    </row>
    <row r="134" spans="1:38">
      <c r="A134" s="5" t="s">
        <v>382</v>
      </c>
      <c r="B134" s="5" t="str">
        <f t="shared" si="118"/>
        <v>9210-05364</v>
      </c>
      <c r="C134" s="5" t="str">
        <f t="shared" si="111"/>
        <v>9210</v>
      </c>
      <c r="D134" s="1">
        <f>SUM($F134:K134)</f>
        <v>125492.94000000002</v>
      </c>
      <c r="E134" s="2">
        <f t="shared" si="112"/>
        <v>0.19325165745718098</v>
      </c>
      <c r="F134" s="22">
        <f>'Div 2 history (2)'!B135</f>
        <v>20221.489999999998</v>
      </c>
      <c r="G134" s="22">
        <f>'Div 2 history (2)'!C135</f>
        <v>1333.63</v>
      </c>
      <c r="H134" s="22">
        <f>'Div 2 history (2)'!D135</f>
        <v>40285.68</v>
      </c>
      <c r="I134" s="22">
        <f>'Div 2 history (2)'!E135</f>
        <v>21673.810000000009</v>
      </c>
      <c r="J134" s="22">
        <f>'Div 2 history (2)'!F135</f>
        <v>20654.22</v>
      </c>
      <c r="K134" s="22">
        <f>'Div 2 history (2)'!G135</f>
        <v>21324.11</v>
      </c>
      <c r="L134" s="1">
        <f t="shared" si="116"/>
        <v>42285.959463045539</v>
      </c>
      <c r="M134" s="1">
        <f t="shared" si="116"/>
        <v>41821.962233490849</v>
      </c>
      <c r="N134" s="1">
        <f t="shared" si="116"/>
        <v>41809.207624098679</v>
      </c>
      <c r="O134" s="1">
        <f t="shared" si="116"/>
        <v>41178.047710843523</v>
      </c>
      <c r="P134" s="1">
        <f t="shared" si="116"/>
        <v>41178.047710843523</v>
      </c>
      <c r="Q134" s="1">
        <f t="shared" si="116"/>
        <v>41402.799388466228</v>
      </c>
      <c r="R134" s="1">
        <f t="shared" si="116"/>
        <v>41178.047710843523</v>
      </c>
      <c r="S134" s="1">
        <f t="shared" si="116"/>
        <v>41180.366730733011</v>
      </c>
      <c r="T134" s="1">
        <f t="shared" si="116"/>
        <v>40987.115073275832</v>
      </c>
      <c r="U134" s="1">
        <f t="shared" si="116"/>
        <v>41017.069080181689</v>
      </c>
      <c r="V134" s="1">
        <f t="shared" si="116"/>
        <v>40987.888079905657</v>
      </c>
      <c r="W134" s="1">
        <f t="shared" si="116"/>
        <v>40963.731622723513</v>
      </c>
      <c r="X134" s="1">
        <f t="shared" si="116"/>
        <v>40960.639596204193</v>
      </c>
      <c r="Y134" s="1">
        <f t="shared" si="116"/>
        <v>41821.962233490849</v>
      </c>
      <c r="Z134" s="1">
        <f t="shared" si="116"/>
        <v>41809.207624098679</v>
      </c>
      <c r="AA134" s="1">
        <f t="shared" si="116"/>
        <v>41178.047710843523</v>
      </c>
      <c r="AB134" s="1">
        <f t="shared" si="116"/>
        <v>41178.047710843523</v>
      </c>
      <c r="AC134" s="1">
        <f t="shared" si="115"/>
        <v>41402.799388466228</v>
      </c>
      <c r="AD134" s="1">
        <f t="shared" si="115"/>
        <v>41178.047710843523</v>
      </c>
      <c r="AE134" s="1">
        <f t="shared" si="115"/>
        <v>41180.366730733011</v>
      </c>
      <c r="AF134" s="1">
        <f t="shared" si="115"/>
        <v>40987.115073275832</v>
      </c>
    </row>
    <row r="135" spans="1:38">
      <c r="A135" s="5" t="s">
        <v>383</v>
      </c>
      <c r="B135" s="5" t="str">
        <f t="shared" si="118"/>
        <v>9210-05376</v>
      </c>
      <c r="C135" s="5" t="str">
        <f t="shared" si="111"/>
        <v>9210</v>
      </c>
      <c r="D135" s="1">
        <f>SUM($F135:K135)</f>
        <v>13655.550000000001</v>
      </c>
      <c r="E135" s="2">
        <f t="shared" si="112"/>
        <v>2.1028734134282037E-2</v>
      </c>
      <c r="F135" s="22">
        <f>'Div 2 history (2)'!B136</f>
        <v>1891.6299999999999</v>
      </c>
      <c r="G135" s="22">
        <f>'Div 2 history (2)'!C136</f>
        <v>692.8</v>
      </c>
      <c r="H135" s="22">
        <f>'Div 2 history (2)'!D136</f>
        <v>3275.1000000000017</v>
      </c>
      <c r="I135" s="22">
        <f>'Div 2 history (2)'!E136</f>
        <v>2614.1200000000008</v>
      </c>
      <c r="J135" s="22">
        <f>'Div 2 history (2)'!F136</f>
        <v>2341.15</v>
      </c>
      <c r="K135" s="22">
        <f>'Div 2 history (2)'!G136</f>
        <v>2840.75</v>
      </c>
      <c r="L135" s="1">
        <f t="shared" si="116"/>
        <v>4601.3587198259247</v>
      </c>
      <c r="M135" s="1">
        <f t="shared" si="116"/>
        <v>4550.8687291695132</v>
      </c>
      <c r="N135" s="1">
        <f t="shared" si="116"/>
        <v>4549.4808327166502</v>
      </c>
      <c r="O135" s="1">
        <f t="shared" si="116"/>
        <v>4480.8009870340857</v>
      </c>
      <c r="P135" s="1">
        <f t="shared" si="116"/>
        <v>4480.8009870340857</v>
      </c>
      <c r="Q135" s="1">
        <f t="shared" si="116"/>
        <v>4505.2574048322558</v>
      </c>
      <c r="R135" s="1">
        <f t="shared" si="116"/>
        <v>4480.8009870340857</v>
      </c>
      <c r="S135" s="1">
        <f t="shared" si="116"/>
        <v>4481.0533318436965</v>
      </c>
      <c r="T135" s="1">
        <f t="shared" si="116"/>
        <v>4460.0245977094146</v>
      </c>
      <c r="U135" s="1">
        <f t="shared" si="116"/>
        <v>4463.2840515002281</v>
      </c>
      <c r="V135" s="1">
        <f t="shared" si="116"/>
        <v>4460.1087126459515</v>
      </c>
      <c r="W135" s="1">
        <f t="shared" si="116"/>
        <v>4457.4801208791669</v>
      </c>
      <c r="X135" s="1">
        <f t="shared" si="116"/>
        <v>4457.1436611330182</v>
      </c>
      <c r="Y135" s="1">
        <f t="shared" si="116"/>
        <v>4550.8687291695132</v>
      </c>
      <c r="Z135" s="1">
        <f t="shared" si="116"/>
        <v>4549.4808327166502</v>
      </c>
      <c r="AA135" s="1">
        <f t="shared" si="116"/>
        <v>4480.8009870340857</v>
      </c>
      <c r="AB135" s="1">
        <f t="shared" si="116"/>
        <v>4480.8009870340857</v>
      </c>
      <c r="AC135" s="1">
        <f t="shared" si="115"/>
        <v>4505.2574048322558</v>
      </c>
      <c r="AD135" s="1">
        <f t="shared" si="115"/>
        <v>4480.8009870340857</v>
      </c>
      <c r="AE135" s="1">
        <f t="shared" si="115"/>
        <v>4481.0533318436965</v>
      </c>
      <c r="AF135" s="1">
        <f t="shared" si="115"/>
        <v>4460.0245977094146</v>
      </c>
    </row>
    <row r="136" spans="1:38">
      <c r="A136" s="5" t="s">
        <v>384</v>
      </c>
      <c r="B136" s="5" t="str">
        <f t="shared" si="118"/>
        <v>9210-05377</v>
      </c>
      <c r="C136" s="5" t="str">
        <f t="shared" si="111"/>
        <v>9210</v>
      </c>
      <c r="D136" s="1">
        <f>SUM($F136:K136)</f>
        <v>22538.31</v>
      </c>
      <c r="E136" s="2">
        <f t="shared" si="112"/>
        <v>3.470765577556599E-2</v>
      </c>
      <c r="F136" s="22">
        <f>'Div 2 history (2)'!B137</f>
        <v>5527.2899999999991</v>
      </c>
      <c r="G136" s="22">
        <f>'Div 2 history (2)'!C137</f>
        <v>664.92</v>
      </c>
      <c r="H136" s="22">
        <f>'Div 2 history (2)'!D137</f>
        <v>6793.68</v>
      </c>
      <c r="I136" s="22">
        <f>'Div 2 history (2)'!E137</f>
        <v>5126.22</v>
      </c>
      <c r="J136" s="22">
        <f>'Div 2 history (2)'!F137</f>
        <v>199.79000000000011</v>
      </c>
      <c r="K136" s="22">
        <f>'Div 2 history (2)'!G137</f>
        <v>4226.41</v>
      </c>
      <c r="L136" s="1">
        <f t="shared" si="116"/>
        <v>7594.4835066064588</v>
      </c>
      <c r="M136" s="1">
        <f t="shared" si="116"/>
        <v>7511.1504250893249</v>
      </c>
      <c r="N136" s="1">
        <f t="shared" si="116"/>
        <v>7508.859719808137</v>
      </c>
      <c r="O136" s="1">
        <f t="shared" si="116"/>
        <v>7395.5045160451382</v>
      </c>
      <c r="P136" s="1">
        <f t="shared" si="116"/>
        <v>7395.5045160451382</v>
      </c>
      <c r="Q136" s="1">
        <f t="shared" si="116"/>
        <v>7435.8695197121215</v>
      </c>
      <c r="R136" s="1">
        <f t="shared" si="116"/>
        <v>7395.5045160451382</v>
      </c>
      <c r="S136" s="1">
        <f t="shared" si="116"/>
        <v>7395.921007914445</v>
      </c>
      <c r="T136" s="1">
        <f t="shared" si="116"/>
        <v>7361.2133521388796</v>
      </c>
      <c r="U136" s="1">
        <f t="shared" si="116"/>
        <v>7366.5930387840917</v>
      </c>
      <c r="V136" s="1">
        <f t="shared" si="116"/>
        <v>7361.3521827619816</v>
      </c>
      <c r="W136" s="1">
        <f t="shared" si="116"/>
        <v>7357.013725790036</v>
      </c>
      <c r="X136" s="1">
        <f t="shared" si="116"/>
        <v>7356.4584032976272</v>
      </c>
      <c r="Y136" s="1">
        <f t="shared" si="116"/>
        <v>7511.1504250893249</v>
      </c>
      <c r="Z136" s="1">
        <f t="shared" si="116"/>
        <v>7508.859719808137</v>
      </c>
      <c r="AA136" s="1">
        <f t="shared" si="116"/>
        <v>7395.5045160451382</v>
      </c>
      <c r="AB136" s="1">
        <f t="shared" si="116"/>
        <v>7395.5045160451382</v>
      </c>
      <c r="AC136" s="1">
        <f t="shared" si="115"/>
        <v>7435.8695197121215</v>
      </c>
      <c r="AD136" s="1">
        <f t="shared" si="115"/>
        <v>7395.5045160451382</v>
      </c>
      <c r="AE136" s="1">
        <f t="shared" si="115"/>
        <v>7395.921007914445</v>
      </c>
      <c r="AF136" s="1">
        <f t="shared" si="115"/>
        <v>7361.2133521388796</v>
      </c>
    </row>
    <row r="137" spans="1:38">
      <c r="A137" s="5" t="s">
        <v>416</v>
      </c>
      <c r="B137" s="5" t="str">
        <f t="shared" si="118"/>
        <v>9210-05390</v>
      </c>
      <c r="C137" s="5" t="str">
        <f t="shared" si="111"/>
        <v>9210</v>
      </c>
      <c r="D137" s="1">
        <f>SUM($F137:K137)</f>
        <v>7260.8799999999992</v>
      </c>
      <c r="E137" s="2">
        <f t="shared" si="112"/>
        <v>1.1181322985959974E-2</v>
      </c>
      <c r="F137" s="22">
        <f>'Div 2 history (2)'!B138</f>
        <v>1239.5999999999999</v>
      </c>
      <c r="G137" s="22">
        <f>'Div 2 history (2)'!C138</f>
        <v>1246.03</v>
      </c>
      <c r="H137" s="22">
        <f>'Div 2 history (2)'!D138</f>
        <v>1227.3699999999999</v>
      </c>
      <c r="I137" s="22">
        <f>'Div 2 history (2)'!E138</f>
        <v>1186.1500000000001</v>
      </c>
      <c r="J137" s="22">
        <f>'Div 2 history (2)'!F138</f>
        <v>1178.23</v>
      </c>
      <c r="K137" s="22">
        <f>'Div 2 history (2)'!G138</f>
        <v>1183.5</v>
      </c>
      <c r="L137" s="1">
        <f t="shared" si="116"/>
        <v>2446.6179320210208</v>
      </c>
      <c r="M137" s="1">
        <f t="shared" si="116"/>
        <v>2419.7715755317308</v>
      </c>
      <c r="N137" s="1">
        <f t="shared" si="116"/>
        <v>2419.0336082146573</v>
      </c>
      <c r="O137" s="1">
        <f t="shared" si="116"/>
        <v>2382.5154073425124</v>
      </c>
      <c r="P137" s="1">
        <f t="shared" si="116"/>
        <v>2382.5154073425124</v>
      </c>
      <c r="Q137" s="1">
        <f t="shared" si="116"/>
        <v>2395.5192859751837</v>
      </c>
      <c r="R137" s="1">
        <f t="shared" si="116"/>
        <v>2382.5154073425124</v>
      </c>
      <c r="S137" s="1">
        <f t="shared" si="116"/>
        <v>2382.6495832183437</v>
      </c>
      <c r="T137" s="1">
        <f t="shared" si="116"/>
        <v>2371.4682602323837</v>
      </c>
      <c r="U137" s="1">
        <f t="shared" si="116"/>
        <v>2373.2013652952073</v>
      </c>
      <c r="V137" s="1">
        <f t="shared" si="116"/>
        <v>2371.5129855243276</v>
      </c>
      <c r="W137" s="1">
        <f t="shared" si="116"/>
        <v>2370.1153201510824</v>
      </c>
      <c r="X137" s="1">
        <f t="shared" si="116"/>
        <v>2369.9364189833072</v>
      </c>
      <c r="Y137" s="1">
        <f t="shared" si="116"/>
        <v>2419.7715755317308</v>
      </c>
      <c r="Z137" s="1">
        <f t="shared" si="116"/>
        <v>2419.0336082146573</v>
      </c>
      <c r="AA137" s="1">
        <f t="shared" si="116"/>
        <v>2382.5154073425124</v>
      </c>
      <c r="AB137" s="1">
        <f t="shared" si="116"/>
        <v>2382.5154073425124</v>
      </c>
      <c r="AC137" s="1">
        <f t="shared" si="115"/>
        <v>2395.5192859751837</v>
      </c>
      <c r="AD137" s="1">
        <f t="shared" si="115"/>
        <v>2382.5154073425124</v>
      </c>
      <c r="AE137" s="1">
        <f t="shared" si="115"/>
        <v>2382.6495832183437</v>
      </c>
      <c r="AF137" s="1">
        <f t="shared" si="115"/>
        <v>2371.4682602323837</v>
      </c>
    </row>
    <row r="138" spans="1:38">
      <c r="A138" s="9" t="s">
        <v>33</v>
      </c>
      <c r="B138" s="5"/>
      <c r="C138" s="5"/>
      <c r="D138" s="31">
        <f>SUM(D126:D137)</f>
        <v>649375.75000000012</v>
      </c>
      <c r="E138" s="32">
        <f>SUM(E126:E137)</f>
        <v>1</v>
      </c>
      <c r="F138" s="31">
        <f>SUM(F126:F137)</f>
        <v>113339.62999999999</v>
      </c>
      <c r="G138" s="31">
        <f t="shared" ref="G138:K138" si="119">SUM(G126:G137)</f>
        <v>84208.160000000018</v>
      </c>
      <c r="H138" s="31">
        <f t="shared" si="119"/>
        <v>124440.23999999999</v>
      </c>
      <c r="I138" s="31">
        <f t="shared" si="119"/>
        <v>112869.59</v>
      </c>
      <c r="J138" s="31">
        <f t="shared" si="119"/>
        <v>109401.54999999999</v>
      </c>
      <c r="K138" s="31">
        <f t="shared" si="119"/>
        <v>105116.58000000002</v>
      </c>
      <c r="L138" s="31">
        <f>'Div 2 history (2)'!H139</f>
        <v>218812.91999999998</v>
      </c>
      <c r="M138" s="31">
        <f>'Div 2 budget'!B79</f>
        <v>216411.91999999998</v>
      </c>
      <c r="N138" s="31">
        <f>'Div 2 budget'!C79</f>
        <v>216345.91999999998</v>
      </c>
      <c r="O138" s="31">
        <f>'Div 2 budget'!D79</f>
        <v>213079.91999999998</v>
      </c>
      <c r="P138" s="31">
        <f>'Div 2 budget'!E79</f>
        <v>213079.91999999998</v>
      </c>
      <c r="Q138" s="31">
        <f>'Div 2 budget'!F79</f>
        <v>214242.91999999998</v>
      </c>
      <c r="R138" s="31">
        <f>'Div 2 budget'!G79</f>
        <v>213079.91999999998</v>
      </c>
      <c r="S138" s="31">
        <f>'Div 2 budget'!H79</f>
        <v>213091.91999999998</v>
      </c>
      <c r="T138" s="31">
        <f>'Div 2 budget'!I79</f>
        <v>212091.91999999998</v>
      </c>
      <c r="U138" s="31">
        <f>'Div 2 budget'!J79</f>
        <v>212246.91999999998</v>
      </c>
      <c r="V138" s="31">
        <f>'Div 2 budget'!K79</f>
        <v>212095.91999999998</v>
      </c>
      <c r="W138" s="31">
        <f>'Div 2 budget'!L79</f>
        <v>211970.91999999998</v>
      </c>
      <c r="X138" s="31">
        <f>'Div 2 budget'!M79</f>
        <v>211954.91999999998</v>
      </c>
      <c r="Y138" s="38">
        <f>M138*(1+Y$3)</f>
        <v>216411.91999999998</v>
      </c>
      <c r="Z138" s="38">
        <f t="shared" ref="Z138" si="120">N138*(1+Z$3)</f>
        <v>216345.91999999998</v>
      </c>
      <c r="AA138" s="38">
        <f t="shared" ref="AA138" si="121">O138*(1+AA$3)</f>
        <v>213079.91999999998</v>
      </c>
      <c r="AB138" s="38">
        <f t="shared" ref="AB138" si="122">P138*(1+AB$3)</f>
        <v>213079.91999999998</v>
      </c>
      <c r="AC138" s="38">
        <f t="shared" ref="AC138" si="123">Q138*(1+AC$3)</f>
        <v>214242.91999999998</v>
      </c>
      <c r="AD138" s="38">
        <f t="shared" ref="AD138" si="124">R138*(1+AD$3)</f>
        <v>213079.91999999998</v>
      </c>
      <c r="AE138" s="38">
        <f t="shared" ref="AE138" si="125">S138*(1+AE$3)</f>
        <v>213091.91999999998</v>
      </c>
      <c r="AF138" s="38">
        <f t="shared" ref="AF138" si="126">T138*(1+AF$3)</f>
        <v>212091.91999999998</v>
      </c>
      <c r="AH138" s="15">
        <f>SUM(F138:Q138)</f>
        <v>1941349.2699999996</v>
      </c>
      <c r="AI138" s="15">
        <f>SUM(U138:AF138)</f>
        <v>2559693.0399999996</v>
      </c>
      <c r="AK138" s="15">
        <f>AH138*$AK$6</f>
        <v>103956.84401675701</v>
      </c>
      <c r="AL138" s="15">
        <f>AI138*$AL$6</f>
        <v>134578.11338183578</v>
      </c>
    </row>
    <row r="139" spans="1:38">
      <c r="B139" s="5" t="str">
        <f t="shared" si="118"/>
        <v/>
      </c>
      <c r="C139" s="5" t="s">
        <v>465</v>
      </c>
      <c r="F139" s="1">
        <f>F138-'Div 2 history (2)'!B139</f>
        <v>0</v>
      </c>
      <c r="G139" s="1">
        <f>G138-'Div 2 history (2)'!C139</f>
        <v>0</v>
      </c>
      <c r="H139" s="1">
        <f>H138-'Div 2 history (2)'!D139</f>
        <v>0</v>
      </c>
      <c r="I139" s="1">
        <f>I138-'Div 2 history (2)'!E139</f>
        <v>0</v>
      </c>
      <c r="J139" s="1">
        <f>J138-'Div 2 history (2)'!F139</f>
        <v>0</v>
      </c>
      <c r="K139" s="1">
        <f>K138-'Div 2 history (2)'!G139</f>
        <v>0</v>
      </c>
      <c r="L139" s="1">
        <f>L138-'Div 2 history (2)'!H139</f>
        <v>0</v>
      </c>
      <c r="M139" s="1">
        <f t="shared" ref="M139" si="127">M138-SUM(M126:M137)</f>
        <v>0</v>
      </c>
      <c r="N139" s="1">
        <f t="shared" ref="N139:AF139" si="128">N138-SUM(N126:N137)</f>
        <v>0</v>
      </c>
      <c r="O139" s="1">
        <f t="shared" si="128"/>
        <v>0</v>
      </c>
      <c r="P139" s="1">
        <f t="shared" si="128"/>
        <v>0</v>
      </c>
      <c r="Q139" s="1">
        <f t="shared" si="128"/>
        <v>0</v>
      </c>
      <c r="R139" s="1">
        <f t="shared" si="128"/>
        <v>0</v>
      </c>
      <c r="S139" s="1">
        <f t="shared" si="128"/>
        <v>0</v>
      </c>
      <c r="T139" s="1">
        <f t="shared" si="128"/>
        <v>0</v>
      </c>
      <c r="U139" s="1">
        <f t="shared" si="128"/>
        <v>0</v>
      </c>
      <c r="V139" s="1">
        <f t="shared" si="128"/>
        <v>0</v>
      </c>
      <c r="W139" s="1">
        <f t="shared" si="128"/>
        <v>0</v>
      </c>
      <c r="X139" s="1">
        <f t="shared" si="128"/>
        <v>0</v>
      </c>
      <c r="Y139" s="1">
        <f t="shared" si="128"/>
        <v>0</v>
      </c>
      <c r="Z139" s="1">
        <f t="shared" si="128"/>
        <v>0</v>
      </c>
      <c r="AA139" s="1">
        <f t="shared" si="128"/>
        <v>0</v>
      </c>
      <c r="AB139" s="1">
        <f t="shared" si="128"/>
        <v>0</v>
      </c>
      <c r="AC139" s="1">
        <f t="shared" si="128"/>
        <v>0</v>
      </c>
      <c r="AD139" s="1">
        <f t="shared" si="128"/>
        <v>0</v>
      </c>
      <c r="AE139" s="1">
        <f t="shared" si="128"/>
        <v>0</v>
      </c>
      <c r="AF139" s="1">
        <f t="shared" si="128"/>
        <v>0</v>
      </c>
    </row>
    <row r="140" spans="1:38">
      <c r="A140" s="5" t="s">
        <v>715</v>
      </c>
      <c r="B140" s="5" t="str">
        <f t="shared" ref="B140" si="129">RIGHT(A140,10)</f>
        <v>9210-04018</v>
      </c>
      <c r="C140" s="5" t="str">
        <f t="shared" ref="C140" si="130">LEFT(B140,4)</f>
        <v>9210</v>
      </c>
      <c r="D140" s="1">
        <f>SUM($F140:K140)</f>
        <v>371.37</v>
      </c>
      <c r="E140" s="2">
        <f t="shared" ref="E140" si="131">D140/$D$147</f>
        <v>2.2190423073020758E-3</v>
      </c>
      <c r="F140" s="22" t="str">
        <f>'Div 2 history (2)'!B141</f>
        <v>0</v>
      </c>
      <c r="G140" s="22">
        <f>'Div 2 history (2)'!C141</f>
        <v>371.37</v>
      </c>
      <c r="H140" s="22">
        <f>'Div 2 history (2)'!D141</f>
        <v>0</v>
      </c>
      <c r="I140" s="22">
        <f>'Div 2 history (2)'!E141</f>
        <v>0</v>
      </c>
      <c r="J140" s="22">
        <f>'Div 2 history (2)'!F141</f>
        <v>0</v>
      </c>
      <c r="K140" s="22">
        <f>'Div 2 history (2)'!G141</f>
        <v>0</v>
      </c>
      <c r="L140" s="1">
        <f t="shared" ref="L140:V146" si="132">$E140*L$147</f>
        <v>110.82341091128026</v>
      </c>
      <c r="M140" s="1">
        <f t="shared" si="132"/>
        <v>61.724880819914539</v>
      </c>
      <c r="N140" s="1">
        <f t="shared" si="132"/>
        <v>52.016570725467957</v>
      </c>
      <c r="O140" s="1">
        <f t="shared" si="132"/>
        <v>47.356581880133596</v>
      </c>
      <c r="P140" s="1">
        <f t="shared" si="132"/>
        <v>59.727742743342674</v>
      </c>
      <c r="Q140" s="1">
        <f t="shared" si="132"/>
        <v>47.356581880133596</v>
      </c>
      <c r="R140" s="1">
        <f t="shared" si="132"/>
        <v>53.347996109849205</v>
      </c>
      <c r="S140" s="1">
        <f t="shared" si="132"/>
        <v>57.064891974580178</v>
      </c>
      <c r="T140" s="1">
        <f t="shared" si="132"/>
        <v>47.356581880133596</v>
      </c>
      <c r="U140" s="1">
        <f t="shared" si="132"/>
        <v>47.356581880133596</v>
      </c>
      <c r="V140" s="1">
        <f t="shared" si="132"/>
        <v>57.064891974580178</v>
      </c>
      <c r="W140" s="1">
        <f t="shared" ref="W140:AF146" si="133">$E140*W$147</f>
        <v>47.356581880133596</v>
      </c>
      <c r="X140" s="1">
        <f t="shared" si="133"/>
        <v>53.32136760216158</v>
      </c>
      <c r="Y140" s="1">
        <f t="shared" si="133"/>
        <v>61.724880819914539</v>
      </c>
      <c r="Z140" s="1">
        <f t="shared" si="133"/>
        <v>52.016570725467957</v>
      </c>
      <c r="AA140" s="1">
        <f t="shared" si="133"/>
        <v>47.356581880133596</v>
      </c>
      <c r="AB140" s="1">
        <f t="shared" si="133"/>
        <v>59.727742743342674</v>
      </c>
      <c r="AC140" s="1">
        <f t="shared" si="133"/>
        <v>47.356581880133596</v>
      </c>
      <c r="AD140" s="1">
        <f t="shared" si="133"/>
        <v>53.347996109849205</v>
      </c>
      <c r="AE140" s="1">
        <f t="shared" si="133"/>
        <v>57.064891974580178</v>
      </c>
      <c r="AF140" s="1">
        <f t="shared" si="133"/>
        <v>47.356581880133596</v>
      </c>
    </row>
    <row r="141" spans="1:38">
      <c r="A141" s="5" t="s">
        <v>417</v>
      </c>
      <c r="B141" s="5" t="str">
        <f t="shared" si="118"/>
        <v>9210-04021</v>
      </c>
      <c r="C141" s="5" t="str">
        <f t="shared" ref="C141:C146" si="134">LEFT(B141,4)</f>
        <v>9210</v>
      </c>
      <c r="D141" s="1">
        <f>SUM($F141:K141)</f>
        <v>14183.04</v>
      </c>
      <c r="E141" s="2">
        <f t="shared" ref="E141:E146" si="135">D141/$D$147</f>
        <v>8.4747733543790921E-2</v>
      </c>
      <c r="F141" s="22">
        <f>'Div 2 history (2)'!B142</f>
        <v>1378.23</v>
      </c>
      <c r="G141" s="22">
        <f>'Div 2 history (2)'!C142</f>
        <v>167.28</v>
      </c>
      <c r="H141" s="22">
        <f>'Div 2 history (2)'!D142</f>
        <v>1868.97</v>
      </c>
      <c r="I141" s="22">
        <f>'Div 2 history (2)'!E142</f>
        <v>5267.24</v>
      </c>
      <c r="J141" s="22">
        <f>'Div 2 history (2)'!F142</f>
        <v>5494.37</v>
      </c>
      <c r="K141" s="22">
        <f>'Div 2 history (2)'!G142</f>
        <v>6.95</v>
      </c>
      <c r="L141" s="1">
        <f t="shared" si="132"/>
        <v>4232.4713086440061</v>
      </c>
      <c r="M141" s="1">
        <f t="shared" si="132"/>
        <v>2357.3429562540882</v>
      </c>
      <c r="N141" s="1">
        <f t="shared" si="132"/>
        <v>1986.5716220000029</v>
      </c>
      <c r="O141" s="1">
        <f t="shared" si="132"/>
        <v>1808.601381558042</v>
      </c>
      <c r="P141" s="1">
        <f t="shared" si="132"/>
        <v>2281.0699960646766</v>
      </c>
      <c r="Q141" s="1">
        <f t="shared" si="132"/>
        <v>1808.601381558042</v>
      </c>
      <c r="R141" s="1">
        <f t="shared" si="132"/>
        <v>2037.4202621262775</v>
      </c>
      <c r="S141" s="1">
        <f t="shared" si="132"/>
        <v>2179.3727158121274</v>
      </c>
      <c r="T141" s="1">
        <f t="shared" si="132"/>
        <v>1808.601381558042</v>
      </c>
      <c r="U141" s="1">
        <f t="shared" si="132"/>
        <v>1808.601381558042</v>
      </c>
      <c r="V141" s="1">
        <f t="shared" si="132"/>
        <v>2179.3727158121274</v>
      </c>
      <c r="W141" s="1">
        <f t="shared" si="133"/>
        <v>1808.601381558042</v>
      </c>
      <c r="X141" s="1">
        <f t="shared" si="133"/>
        <v>2036.403289323752</v>
      </c>
      <c r="Y141" s="1">
        <f t="shared" si="133"/>
        <v>2357.3429562540882</v>
      </c>
      <c r="Z141" s="1">
        <f t="shared" si="133"/>
        <v>1986.5716220000029</v>
      </c>
      <c r="AA141" s="1">
        <f t="shared" si="133"/>
        <v>1808.601381558042</v>
      </c>
      <c r="AB141" s="1">
        <f t="shared" si="133"/>
        <v>2281.0699960646766</v>
      </c>
      <c r="AC141" s="1">
        <f t="shared" si="133"/>
        <v>1808.601381558042</v>
      </c>
      <c r="AD141" s="1">
        <f t="shared" si="133"/>
        <v>2037.4202621262775</v>
      </c>
      <c r="AE141" s="1">
        <f t="shared" si="133"/>
        <v>2179.3727158121274</v>
      </c>
      <c r="AF141" s="1">
        <f t="shared" si="133"/>
        <v>1808.601381558042</v>
      </c>
    </row>
    <row r="142" spans="1:38">
      <c r="A142" s="5" t="s">
        <v>418</v>
      </c>
      <c r="B142" s="5" t="str">
        <f t="shared" si="118"/>
        <v>9210-04040</v>
      </c>
      <c r="C142" s="5" t="str">
        <f t="shared" si="134"/>
        <v>9210</v>
      </c>
      <c r="D142" s="1">
        <f>SUM($F142:K142)</f>
        <v>15439.36</v>
      </c>
      <c r="E142" s="2">
        <f t="shared" si="135"/>
        <v>9.2254606020053795E-2</v>
      </c>
      <c r="F142" s="22">
        <f>'Div 2 history (2)'!B143</f>
        <v>790.3</v>
      </c>
      <c r="G142" s="22">
        <f>'Div 2 history (2)'!C143</f>
        <v>266.86</v>
      </c>
      <c r="H142" s="22">
        <f>'Div 2 history (2)'!D143</f>
        <v>2194.29</v>
      </c>
      <c r="I142" s="22">
        <f>'Div 2 history (2)'!E143</f>
        <v>6131.09</v>
      </c>
      <c r="J142" s="22">
        <f>'Div 2 history (2)'!F143</f>
        <v>4413.33</v>
      </c>
      <c r="K142" s="22">
        <f>'Div 2 history (2)'!G143</f>
        <v>1643.4899999999998</v>
      </c>
      <c r="L142" s="1">
        <f t="shared" si="132"/>
        <v>4607.3795338535265</v>
      </c>
      <c r="M142" s="1">
        <f t="shared" si="132"/>
        <v>2566.1541210538162</v>
      </c>
      <c r="N142" s="1">
        <f t="shared" si="132"/>
        <v>2162.5402197160811</v>
      </c>
      <c r="O142" s="1">
        <f t="shared" si="132"/>
        <v>1968.805547073968</v>
      </c>
      <c r="P142" s="1">
        <f t="shared" si="132"/>
        <v>2483.1249756357679</v>
      </c>
      <c r="Q142" s="1">
        <f t="shared" si="132"/>
        <v>1968.805547073968</v>
      </c>
      <c r="R142" s="1">
        <f t="shared" si="132"/>
        <v>2217.8929833281131</v>
      </c>
      <c r="S142" s="1">
        <f t="shared" si="132"/>
        <v>2372.4194484117033</v>
      </c>
      <c r="T142" s="1">
        <f t="shared" si="132"/>
        <v>1968.805547073968</v>
      </c>
      <c r="U142" s="1">
        <f t="shared" si="132"/>
        <v>1968.805547073968</v>
      </c>
      <c r="V142" s="1">
        <f t="shared" si="132"/>
        <v>2372.4194484117033</v>
      </c>
      <c r="W142" s="1">
        <f t="shared" si="133"/>
        <v>1968.805547073968</v>
      </c>
      <c r="X142" s="1">
        <f t="shared" si="133"/>
        <v>2216.7859280558728</v>
      </c>
      <c r="Y142" s="1">
        <f t="shared" si="133"/>
        <v>2566.1541210538162</v>
      </c>
      <c r="Z142" s="1">
        <f t="shared" si="133"/>
        <v>2162.5402197160811</v>
      </c>
      <c r="AA142" s="1">
        <f t="shared" si="133"/>
        <v>1968.805547073968</v>
      </c>
      <c r="AB142" s="1">
        <f t="shared" si="133"/>
        <v>2483.1249756357679</v>
      </c>
      <c r="AC142" s="1">
        <f t="shared" si="133"/>
        <v>1968.805547073968</v>
      </c>
      <c r="AD142" s="1">
        <f t="shared" si="133"/>
        <v>2217.8929833281131</v>
      </c>
      <c r="AE142" s="1">
        <f t="shared" si="133"/>
        <v>2372.4194484117033</v>
      </c>
      <c r="AF142" s="1">
        <f t="shared" si="133"/>
        <v>1968.805547073968</v>
      </c>
    </row>
    <row r="143" spans="1:38">
      <c r="A143" s="5" t="s">
        <v>419</v>
      </c>
      <c r="B143" s="5" t="str">
        <f t="shared" si="118"/>
        <v>9120-04044</v>
      </c>
      <c r="C143" s="5" t="str">
        <f t="shared" si="134"/>
        <v>9120</v>
      </c>
      <c r="D143" s="1">
        <f>SUM($F143:K143)</f>
        <v>2519.69</v>
      </c>
      <c r="E143" s="2">
        <f t="shared" si="135"/>
        <v>1.50558707253843E-2</v>
      </c>
      <c r="F143" s="22">
        <f>'Div 2 history (2)'!B144</f>
        <v>0</v>
      </c>
      <c r="G143" s="22">
        <f>'Div 2 history (2)'!C144</f>
        <v>0</v>
      </c>
      <c r="H143" s="22">
        <f>'Div 2 history (2)'!D144</f>
        <v>0</v>
      </c>
      <c r="I143" s="22">
        <f>'Div 2 history (2)'!E144</f>
        <v>0</v>
      </c>
      <c r="J143" s="22">
        <f>'Div 2 history (2)'!F144</f>
        <v>275</v>
      </c>
      <c r="K143" s="22">
        <f>'Div 2 history (2)'!G144</f>
        <v>2244.69</v>
      </c>
      <c r="L143" s="1">
        <f t="shared" si="132"/>
        <v>751.92029576714276</v>
      </c>
      <c r="M143" s="1">
        <f t="shared" si="132"/>
        <v>418.79410009728969</v>
      </c>
      <c r="N143" s="1">
        <f t="shared" si="132"/>
        <v>352.92466567373339</v>
      </c>
      <c r="O143" s="1">
        <f t="shared" si="132"/>
        <v>321.30733715042635</v>
      </c>
      <c r="P143" s="1">
        <f t="shared" si="132"/>
        <v>405.24381644444384</v>
      </c>
      <c r="Q143" s="1">
        <f t="shared" si="132"/>
        <v>321.30733715042635</v>
      </c>
      <c r="R143" s="1">
        <f t="shared" si="132"/>
        <v>361.95818810896395</v>
      </c>
      <c r="S143" s="1">
        <f t="shared" si="132"/>
        <v>387.17677157398265</v>
      </c>
      <c r="T143" s="1">
        <f t="shared" si="132"/>
        <v>321.30733715042635</v>
      </c>
      <c r="U143" s="1">
        <f t="shared" si="132"/>
        <v>321.30733715042635</v>
      </c>
      <c r="V143" s="1">
        <f t="shared" si="132"/>
        <v>387.17677157398265</v>
      </c>
      <c r="W143" s="1">
        <f t="shared" si="133"/>
        <v>321.30733715042635</v>
      </c>
      <c r="X143" s="1">
        <f t="shared" si="133"/>
        <v>361.77751766025938</v>
      </c>
      <c r="Y143" s="1">
        <f t="shared" si="133"/>
        <v>418.79410009728969</v>
      </c>
      <c r="Z143" s="1">
        <f t="shared" si="133"/>
        <v>352.92466567373339</v>
      </c>
      <c r="AA143" s="1">
        <f t="shared" si="133"/>
        <v>321.30733715042635</v>
      </c>
      <c r="AB143" s="1">
        <f t="shared" si="133"/>
        <v>405.24381644444384</v>
      </c>
      <c r="AC143" s="1">
        <f t="shared" si="133"/>
        <v>321.30733715042635</v>
      </c>
      <c r="AD143" s="1">
        <f t="shared" si="133"/>
        <v>361.95818810896395</v>
      </c>
      <c r="AE143" s="1">
        <f t="shared" si="133"/>
        <v>387.17677157398265</v>
      </c>
      <c r="AF143" s="1">
        <f t="shared" si="133"/>
        <v>321.30733715042635</v>
      </c>
    </row>
    <row r="144" spans="1:38">
      <c r="A144" s="5" t="s">
        <v>420</v>
      </c>
      <c r="B144" s="5" t="str">
        <f t="shared" si="118"/>
        <v>9210-04044</v>
      </c>
      <c r="C144" s="5" t="str">
        <f t="shared" si="134"/>
        <v>9210</v>
      </c>
      <c r="D144" s="1">
        <f>SUM($F144:K144)</f>
        <v>18200.82</v>
      </c>
      <c r="E144" s="2">
        <f t="shared" si="135"/>
        <v>0.10875512186657449</v>
      </c>
      <c r="F144" s="22">
        <f>'Div 2 history (2)'!B145</f>
        <v>3000</v>
      </c>
      <c r="G144" s="22">
        <f>'Div 2 history (2)'!C145</f>
        <v>3274.57</v>
      </c>
      <c r="H144" s="22">
        <f>'Div 2 history (2)'!D145</f>
        <v>1190.75</v>
      </c>
      <c r="I144" s="22">
        <f>'Div 2 history (2)'!E145</f>
        <v>0</v>
      </c>
      <c r="J144" s="22">
        <f>'Div 2 history (2)'!F145</f>
        <v>0</v>
      </c>
      <c r="K144" s="22">
        <f>'Div 2 history (2)'!G145</f>
        <v>10735.5</v>
      </c>
      <c r="L144" s="1">
        <f t="shared" si="132"/>
        <v>5431.4482962604634</v>
      </c>
      <c r="M144" s="1">
        <f t="shared" si="132"/>
        <v>3025.1324698406361</v>
      </c>
      <c r="N144" s="1">
        <f t="shared" si="132"/>
        <v>2549.3288116743724</v>
      </c>
      <c r="O144" s="1">
        <f t="shared" si="132"/>
        <v>2320.9430557545661</v>
      </c>
      <c r="P144" s="1">
        <f t="shared" si="132"/>
        <v>2927.2528601607191</v>
      </c>
      <c r="Q144" s="1">
        <f t="shared" si="132"/>
        <v>2320.9430557545661</v>
      </c>
      <c r="R144" s="1">
        <f t="shared" si="132"/>
        <v>2614.5818847943174</v>
      </c>
      <c r="S144" s="1">
        <f t="shared" si="132"/>
        <v>2796.7467139208297</v>
      </c>
      <c r="T144" s="1">
        <f t="shared" si="132"/>
        <v>2320.9430557545661</v>
      </c>
      <c r="U144" s="1">
        <f t="shared" si="132"/>
        <v>2320.9430557545661</v>
      </c>
      <c r="V144" s="1">
        <f t="shared" si="132"/>
        <v>2796.7467139208297</v>
      </c>
      <c r="W144" s="1">
        <f t="shared" si="133"/>
        <v>2320.9430557545661</v>
      </c>
      <c r="X144" s="1">
        <f t="shared" si="133"/>
        <v>2613.2768233319184</v>
      </c>
      <c r="Y144" s="1">
        <f t="shared" si="133"/>
        <v>3025.1324698406361</v>
      </c>
      <c r="Z144" s="1">
        <f t="shared" si="133"/>
        <v>2549.3288116743724</v>
      </c>
      <c r="AA144" s="1">
        <f t="shared" si="133"/>
        <v>2320.9430557545661</v>
      </c>
      <c r="AB144" s="1">
        <f t="shared" si="133"/>
        <v>2927.2528601607191</v>
      </c>
      <c r="AC144" s="1">
        <f t="shared" si="133"/>
        <v>2320.9430557545661</v>
      </c>
      <c r="AD144" s="1">
        <f t="shared" si="133"/>
        <v>2614.5818847943174</v>
      </c>
      <c r="AE144" s="1">
        <f t="shared" si="133"/>
        <v>2796.7467139208297</v>
      </c>
      <c r="AF144" s="1">
        <f t="shared" si="133"/>
        <v>2320.9430557545661</v>
      </c>
    </row>
    <row r="145" spans="1:38">
      <c r="A145" s="5" t="s">
        <v>246</v>
      </c>
      <c r="B145" s="5" t="str">
        <f t="shared" si="118"/>
        <v>9120-04046</v>
      </c>
      <c r="C145" s="5" t="str">
        <f t="shared" si="134"/>
        <v>9120</v>
      </c>
      <c r="D145" s="1">
        <f>SUM($F145:K145)</f>
        <v>399.75</v>
      </c>
      <c r="E145" s="2">
        <f t="shared" si="135"/>
        <v>2.3886209503837272E-3</v>
      </c>
      <c r="F145" s="22">
        <f>'Div 2 history (2)'!B146</f>
        <v>0</v>
      </c>
      <c r="G145" s="22">
        <f>'Div 2 history (2)'!C146</f>
        <v>0</v>
      </c>
      <c r="H145" s="22">
        <f>'Div 2 history (2)'!D146</f>
        <v>399.75</v>
      </c>
      <c r="I145" s="22">
        <f>'Div 2 history (2)'!E146</f>
        <v>0</v>
      </c>
      <c r="J145" s="22">
        <f>'Div 2 history (2)'!F146</f>
        <v>0</v>
      </c>
      <c r="K145" s="22">
        <f>'Div 2 history (2)'!G146</f>
        <v>0</v>
      </c>
      <c r="L145" s="1">
        <f t="shared" si="132"/>
        <v>119.2925075040641</v>
      </c>
      <c r="M145" s="1">
        <f t="shared" si="132"/>
        <v>66.441880355873749</v>
      </c>
      <c r="N145" s="1">
        <f t="shared" si="132"/>
        <v>55.991663697944951</v>
      </c>
      <c r="O145" s="1">
        <f t="shared" si="132"/>
        <v>50.975559702139122</v>
      </c>
      <c r="P145" s="1">
        <f t="shared" si="132"/>
        <v>64.292121500528395</v>
      </c>
      <c r="Q145" s="1">
        <f t="shared" si="132"/>
        <v>50.975559702139122</v>
      </c>
      <c r="R145" s="1">
        <f t="shared" si="132"/>
        <v>57.424836268175184</v>
      </c>
      <c r="S145" s="1">
        <f t="shared" si="132"/>
        <v>61.425776360067928</v>
      </c>
      <c r="T145" s="1">
        <f t="shared" si="132"/>
        <v>50.975559702139122</v>
      </c>
      <c r="U145" s="1">
        <f t="shared" si="132"/>
        <v>50.975559702139122</v>
      </c>
      <c r="V145" s="1">
        <f t="shared" si="132"/>
        <v>61.425776360067928</v>
      </c>
      <c r="W145" s="1">
        <f t="shared" si="133"/>
        <v>50.975559702139122</v>
      </c>
      <c r="X145" s="1">
        <f t="shared" si="133"/>
        <v>57.39617281677058</v>
      </c>
      <c r="Y145" s="1">
        <f t="shared" si="133"/>
        <v>66.441880355873749</v>
      </c>
      <c r="Z145" s="1">
        <f t="shared" si="133"/>
        <v>55.991663697944951</v>
      </c>
      <c r="AA145" s="1">
        <f t="shared" si="133"/>
        <v>50.975559702139122</v>
      </c>
      <c r="AB145" s="1">
        <f t="shared" si="133"/>
        <v>64.292121500528395</v>
      </c>
      <c r="AC145" s="1">
        <f t="shared" si="133"/>
        <v>50.975559702139122</v>
      </c>
      <c r="AD145" s="1">
        <f t="shared" si="133"/>
        <v>57.424836268175184</v>
      </c>
      <c r="AE145" s="1">
        <f t="shared" si="133"/>
        <v>61.425776360067928</v>
      </c>
      <c r="AF145" s="1">
        <f t="shared" si="133"/>
        <v>50.975559702139122</v>
      </c>
    </row>
    <row r="146" spans="1:38">
      <c r="A146" s="5" t="s">
        <v>421</v>
      </c>
      <c r="B146" s="5" t="str">
        <f t="shared" si="118"/>
        <v>9210-04046</v>
      </c>
      <c r="C146" s="5" t="str">
        <f t="shared" si="134"/>
        <v>9210</v>
      </c>
      <c r="D146" s="1">
        <f>SUM($F146:K146)</f>
        <v>116241.95</v>
      </c>
      <c r="E146" s="2">
        <f t="shared" si="135"/>
        <v>0.69457900458651078</v>
      </c>
      <c r="F146" s="22">
        <f>'Div 2 history (2)'!B147</f>
        <v>20735.809999999998</v>
      </c>
      <c r="G146" s="22">
        <f>'Div 2 history (2)'!C147</f>
        <v>7453.59</v>
      </c>
      <c r="H146" s="22">
        <f>'Div 2 history (2)'!D147</f>
        <v>16191.57</v>
      </c>
      <c r="I146" s="22">
        <f>'Div 2 history (2)'!E147</f>
        <v>38553.56</v>
      </c>
      <c r="J146" s="22">
        <f>'Div 2 history (2)'!F147</f>
        <v>10500.220000000001</v>
      </c>
      <c r="K146" s="22">
        <f>'Div 2 history (2)'!G147</f>
        <v>22807.200000000001</v>
      </c>
      <c r="L146" s="1">
        <f t="shared" si="132"/>
        <v>34688.664647059522</v>
      </c>
      <c r="M146" s="1">
        <f t="shared" si="132"/>
        <v>19320.409591578384</v>
      </c>
      <c r="N146" s="1">
        <f t="shared" si="132"/>
        <v>16281.626446512399</v>
      </c>
      <c r="O146" s="1">
        <f t="shared" si="132"/>
        <v>14823.010536880727</v>
      </c>
      <c r="P146" s="1">
        <f t="shared" si="132"/>
        <v>18695.288487450525</v>
      </c>
      <c r="Q146" s="1">
        <f t="shared" si="132"/>
        <v>14823.010536880727</v>
      </c>
      <c r="R146" s="1">
        <f t="shared" si="132"/>
        <v>16698.373849264306</v>
      </c>
      <c r="S146" s="1">
        <f t="shared" si="132"/>
        <v>17861.79368194671</v>
      </c>
      <c r="T146" s="1">
        <f t="shared" si="132"/>
        <v>14823.010536880727</v>
      </c>
      <c r="U146" s="1">
        <f t="shared" si="132"/>
        <v>14823.010536880727</v>
      </c>
      <c r="V146" s="1">
        <f t="shared" si="132"/>
        <v>17861.79368194671</v>
      </c>
      <c r="W146" s="1">
        <f t="shared" si="133"/>
        <v>14823.010536880727</v>
      </c>
      <c r="X146" s="1">
        <f t="shared" si="133"/>
        <v>16690.038901209267</v>
      </c>
      <c r="Y146" s="1">
        <f t="shared" si="133"/>
        <v>19320.409591578384</v>
      </c>
      <c r="Z146" s="1">
        <f t="shared" si="133"/>
        <v>16281.626446512399</v>
      </c>
      <c r="AA146" s="1">
        <f t="shared" si="133"/>
        <v>14823.010536880727</v>
      </c>
      <c r="AB146" s="1">
        <f t="shared" si="133"/>
        <v>18695.288487450525</v>
      </c>
      <c r="AC146" s="1">
        <f t="shared" si="133"/>
        <v>14823.010536880727</v>
      </c>
      <c r="AD146" s="1">
        <f t="shared" si="133"/>
        <v>16698.373849264306</v>
      </c>
      <c r="AE146" s="1">
        <f t="shared" si="133"/>
        <v>17861.79368194671</v>
      </c>
      <c r="AF146" s="1">
        <f t="shared" si="133"/>
        <v>14823.010536880727</v>
      </c>
    </row>
    <row r="147" spans="1:38">
      <c r="A147" s="9" t="s">
        <v>28</v>
      </c>
      <c r="B147" s="5"/>
      <c r="C147" s="5"/>
      <c r="D147" s="31">
        <f>SUM(D140:D146)</f>
        <v>167355.97999999998</v>
      </c>
      <c r="E147" s="32">
        <f>SUM(E140:E146)</f>
        <v>1</v>
      </c>
      <c r="F147" s="31">
        <f>SUM(F140:F146)</f>
        <v>25904.339999999997</v>
      </c>
      <c r="G147" s="31">
        <f t="shared" ref="G147:K147" si="136">SUM(G140:G146)</f>
        <v>11533.67</v>
      </c>
      <c r="H147" s="31">
        <f t="shared" si="136"/>
        <v>21845.33</v>
      </c>
      <c r="I147" s="31">
        <f t="shared" si="136"/>
        <v>49951.89</v>
      </c>
      <c r="J147" s="31">
        <f t="shared" si="136"/>
        <v>20682.920000000002</v>
      </c>
      <c r="K147" s="31">
        <f t="shared" si="136"/>
        <v>37437.83</v>
      </c>
      <c r="L147" s="31">
        <f>'Div 2 history (2)'!H148</f>
        <v>49942</v>
      </c>
      <c r="M147" s="31">
        <f>'Div 2 budget'!B88</f>
        <v>27816</v>
      </c>
      <c r="N147" s="31">
        <f>'Div 2 budget'!C88</f>
        <v>23441</v>
      </c>
      <c r="O147" s="31">
        <f>'Div 2 budget'!D88</f>
        <v>21341</v>
      </c>
      <c r="P147" s="31">
        <f>'Div 2 budget'!E88</f>
        <v>26916</v>
      </c>
      <c r="Q147" s="31">
        <f>'Div 2 budget'!F88</f>
        <v>21341</v>
      </c>
      <c r="R147" s="31">
        <f>'Div 2 budget'!G88</f>
        <v>24041</v>
      </c>
      <c r="S147" s="31">
        <f>'Div 2 budget'!H88</f>
        <v>25716</v>
      </c>
      <c r="T147" s="31">
        <f>'Div 2 budget'!I88</f>
        <v>21341</v>
      </c>
      <c r="U147" s="31">
        <f>'Div 2 budget'!J88</f>
        <v>21341</v>
      </c>
      <c r="V147" s="31">
        <f>'Div 2 budget'!K88</f>
        <v>25716</v>
      </c>
      <c r="W147" s="31">
        <f>'Div 2 budget'!L88</f>
        <v>21341</v>
      </c>
      <c r="X147" s="31">
        <f>'Div 2 budget'!M88</f>
        <v>24029</v>
      </c>
      <c r="Y147" s="38">
        <f>M147*(1+Y$3)</f>
        <v>27816</v>
      </c>
      <c r="Z147" s="38">
        <f t="shared" ref="Z147" si="137">N147*(1+Z$3)</f>
        <v>23441</v>
      </c>
      <c r="AA147" s="38">
        <f t="shared" ref="AA147" si="138">O147*(1+AA$3)</f>
        <v>21341</v>
      </c>
      <c r="AB147" s="38">
        <f t="shared" ref="AB147" si="139">P147*(1+AB$3)</f>
        <v>26916</v>
      </c>
      <c r="AC147" s="38">
        <f t="shared" ref="AC147" si="140">Q147*(1+AC$3)</f>
        <v>21341</v>
      </c>
      <c r="AD147" s="38">
        <f t="shared" ref="AD147" si="141">R147*(1+AD$3)</f>
        <v>24041</v>
      </c>
      <c r="AE147" s="38">
        <f t="shared" ref="AE147" si="142">S147*(1+AE$3)</f>
        <v>25716</v>
      </c>
      <c r="AF147" s="38">
        <f t="shared" ref="AF147" si="143">T147*(1+AF$3)</f>
        <v>21341</v>
      </c>
      <c r="AH147" s="15">
        <f>SUM(F147:Q147)</f>
        <v>338152.98</v>
      </c>
      <c r="AI147" s="15">
        <f>SUM(U147:AF147)</f>
        <v>284380</v>
      </c>
      <c r="AK147" s="15">
        <f>AH147*$AK$6</f>
        <v>18107.672400269097</v>
      </c>
      <c r="AL147" s="15">
        <f>AI147*$AL$6</f>
        <v>14951.528673737561</v>
      </c>
    </row>
    <row r="148" spans="1:38">
      <c r="B148" s="5" t="str">
        <f t="shared" si="118"/>
        <v/>
      </c>
      <c r="C148" s="5" t="s">
        <v>465</v>
      </c>
      <c r="F148" s="1">
        <f>F147-'Div 2 history (2)'!B148</f>
        <v>0</v>
      </c>
      <c r="G148" s="1">
        <f>G147-'Div 2 history (2)'!C148</f>
        <v>0</v>
      </c>
      <c r="H148" s="1">
        <f>H147-'Div 2 history (2)'!D148</f>
        <v>0</v>
      </c>
      <c r="I148" s="1">
        <f>I147-'Div 2 history (2)'!E148</f>
        <v>0</v>
      </c>
      <c r="J148" s="1">
        <f>J147-'Div 2 history (2)'!F148</f>
        <v>0</v>
      </c>
      <c r="K148" s="1">
        <f>K147-'Div 2 history (2)'!G148</f>
        <v>0</v>
      </c>
      <c r="L148" s="1">
        <f>L147-'Div 2 history (2)'!H148</f>
        <v>0</v>
      </c>
      <c r="M148" s="1">
        <f t="shared" ref="M148" si="144">M147-SUM(M140:M146)</f>
        <v>0</v>
      </c>
      <c r="N148" s="1">
        <f t="shared" ref="N148:AF148" si="145">N147-SUM(N140:N146)</f>
        <v>0</v>
      </c>
      <c r="O148" s="1">
        <f t="shared" si="145"/>
        <v>0</v>
      </c>
      <c r="P148" s="1">
        <f t="shared" si="145"/>
        <v>0</v>
      </c>
      <c r="Q148" s="1">
        <f t="shared" si="145"/>
        <v>0</v>
      </c>
      <c r="R148" s="1">
        <f t="shared" si="145"/>
        <v>0</v>
      </c>
      <c r="S148" s="1">
        <f t="shared" si="145"/>
        <v>0</v>
      </c>
      <c r="T148" s="1">
        <f t="shared" si="145"/>
        <v>0</v>
      </c>
      <c r="U148" s="1">
        <f t="shared" si="145"/>
        <v>0</v>
      </c>
      <c r="V148" s="1">
        <f t="shared" si="145"/>
        <v>0</v>
      </c>
      <c r="W148" s="1">
        <f t="shared" si="145"/>
        <v>0</v>
      </c>
      <c r="X148" s="1">
        <f t="shared" si="145"/>
        <v>0</v>
      </c>
      <c r="Y148" s="1">
        <f t="shared" si="145"/>
        <v>0</v>
      </c>
      <c r="Z148" s="1">
        <f t="shared" si="145"/>
        <v>0</v>
      </c>
      <c r="AA148" s="1">
        <f t="shared" si="145"/>
        <v>0</v>
      </c>
      <c r="AB148" s="1">
        <f t="shared" si="145"/>
        <v>0</v>
      </c>
      <c r="AC148" s="1">
        <f t="shared" si="145"/>
        <v>0</v>
      </c>
      <c r="AD148" s="1">
        <f t="shared" si="145"/>
        <v>0</v>
      </c>
      <c r="AE148" s="1">
        <f t="shared" si="145"/>
        <v>0</v>
      </c>
      <c r="AF148" s="1">
        <f t="shared" si="145"/>
        <v>0</v>
      </c>
    </row>
    <row r="149" spans="1:38">
      <c r="A149" s="5" t="s">
        <v>422</v>
      </c>
      <c r="B149" s="5" t="str">
        <f t="shared" si="118"/>
        <v>9302-04111</v>
      </c>
      <c r="C149" s="5" t="str">
        <f t="shared" ref="C149:C166" si="146">LEFT(B149,4)</f>
        <v>9302</v>
      </c>
      <c r="D149" s="1">
        <f>SUM($F149:K149)</f>
        <v>470921.98</v>
      </c>
      <c r="E149" s="2">
        <f t="shared" ref="E149:E166" si="147">D149/$D$167</f>
        <v>0.17455787423416033</v>
      </c>
      <c r="F149" s="22">
        <f>'Div 2 history (2)'!B150</f>
        <v>0</v>
      </c>
      <c r="G149" s="22">
        <f>'Div 2 history (2)'!C150</f>
        <v>95033.33</v>
      </c>
      <c r="H149" s="22">
        <f>'Div 2 history (2)'!D150</f>
        <v>0</v>
      </c>
      <c r="I149" s="22">
        <f>'Div 2 history (2)'!E150</f>
        <v>140500</v>
      </c>
      <c r="J149" s="22">
        <f>'Div 2 history (2)'!F150</f>
        <v>235538.65</v>
      </c>
      <c r="K149" s="22">
        <f>'Div 2 history (2)'!G150</f>
        <v>-150</v>
      </c>
      <c r="L149" s="1">
        <f t="shared" ref="L149:W157" si="148">$E149*L$167</f>
        <v>52175.929886311729</v>
      </c>
      <c r="M149" s="1">
        <f t="shared" si="148"/>
        <v>42716.813821296331</v>
      </c>
      <c r="N149" s="1">
        <f t="shared" si="148"/>
        <v>40454.369213347381</v>
      </c>
      <c r="O149" s="1">
        <f t="shared" si="148"/>
        <v>89247.659008651055</v>
      </c>
      <c r="P149" s="1">
        <f t="shared" si="148"/>
        <v>59155.277953675679</v>
      </c>
      <c r="Q149" s="1">
        <f t="shared" si="148"/>
        <v>58448.318563027329</v>
      </c>
      <c r="R149" s="1">
        <f t="shared" si="148"/>
        <v>359611.27340048179</v>
      </c>
      <c r="S149" s="1">
        <f t="shared" si="148"/>
        <v>42378.171545282057</v>
      </c>
      <c r="T149" s="1">
        <f t="shared" si="148"/>
        <v>32981.372059508743</v>
      </c>
      <c r="U149" s="1">
        <f t="shared" si="148"/>
        <v>76176.765385997118</v>
      </c>
      <c r="V149" s="1">
        <f t="shared" si="148"/>
        <v>34106.223001073668</v>
      </c>
      <c r="W149" s="1">
        <f t="shared" si="148"/>
        <v>33539.957257058057</v>
      </c>
      <c r="X149" s="1">
        <f t="shared" ref="X149:AF157" si="149">$E149*X$167</f>
        <v>60248.010246381527</v>
      </c>
      <c r="Y149" s="1">
        <f t="shared" si="149"/>
        <v>42716.813821296331</v>
      </c>
      <c r="Z149" s="1">
        <f t="shared" si="149"/>
        <v>40454.369213347381</v>
      </c>
      <c r="AA149" s="1">
        <f t="shared" si="149"/>
        <v>89247.659008651055</v>
      </c>
      <c r="AB149" s="1">
        <f t="shared" si="149"/>
        <v>59155.277953675679</v>
      </c>
      <c r="AC149" s="1">
        <f t="shared" si="149"/>
        <v>58448.318563027329</v>
      </c>
      <c r="AD149" s="1">
        <f t="shared" si="149"/>
        <v>359611.27340048179</v>
      </c>
      <c r="AE149" s="1">
        <f t="shared" si="149"/>
        <v>42378.171545282057</v>
      </c>
      <c r="AF149" s="1">
        <f t="shared" si="149"/>
        <v>32981.372059508743</v>
      </c>
    </row>
    <row r="150" spans="1:38">
      <c r="A150" s="5" t="s">
        <v>423</v>
      </c>
      <c r="B150" s="5" t="str">
        <f t="shared" si="118"/>
        <v>9302-04112</v>
      </c>
      <c r="C150" s="5" t="str">
        <f t="shared" si="146"/>
        <v>9302</v>
      </c>
      <c r="D150" s="1">
        <f>SUM($F150:K150)</f>
        <v>1344.22</v>
      </c>
      <c r="E150" s="2">
        <f t="shared" si="147"/>
        <v>4.9826552097449988E-4</v>
      </c>
      <c r="F150" s="22">
        <f>'Div 2 history (2)'!B151</f>
        <v>314.62</v>
      </c>
      <c r="G150" s="22">
        <f>'Div 2 history (2)'!C151</f>
        <v>953.11</v>
      </c>
      <c r="H150" s="22">
        <f>'Div 2 history (2)'!D151</f>
        <v>76.489999999999995</v>
      </c>
      <c r="I150" s="22">
        <f>'Div 2 history (2)'!E151</f>
        <v>0</v>
      </c>
      <c r="J150" s="22">
        <f>'Div 2 history (2)'!F151</f>
        <v>0</v>
      </c>
      <c r="K150" s="22">
        <f>'Div 2 history (2)'!G151</f>
        <v>0</v>
      </c>
      <c r="L150" s="1">
        <f t="shared" si="148"/>
        <v>148.93322344346288</v>
      </c>
      <c r="M150" s="1">
        <f t="shared" si="148"/>
        <v>121.93271478826058</v>
      </c>
      <c r="N150" s="1">
        <f t="shared" si="148"/>
        <v>115.4746953709101</v>
      </c>
      <c r="O150" s="1">
        <f t="shared" si="148"/>
        <v>254.75236512130718</v>
      </c>
      <c r="P150" s="1">
        <f t="shared" si="148"/>
        <v>168.8553754294712</v>
      </c>
      <c r="Q150" s="1">
        <f t="shared" si="148"/>
        <v>166.83740006952448</v>
      </c>
      <c r="R150" s="1">
        <f t="shared" si="148"/>
        <v>1026.4899207516194</v>
      </c>
      <c r="S150" s="1">
        <f t="shared" si="148"/>
        <v>120.96607967757005</v>
      </c>
      <c r="T150" s="1">
        <f t="shared" si="148"/>
        <v>94.143450152470777</v>
      </c>
      <c r="U150" s="1">
        <f t="shared" si="148"/>
        <v>217.44224291073664</v>
      </c>
      <c r="V150" s="1">
        <f t="shared" si="148"/>
        <v>97.35427316963046</v>
      </c>
      <c r="W150" s="1">
        <f t="shared" si="148"/>
        <v>95.737899819589174</v>
      </c>
      <c r="X150" s="1">
        <f t="shared" si="149"/>
        <v>171.97451759077157</v>
      </c>
      <c r="Y150" s="1">
        <f t="shared" si="149"/>
        <v>121.93271478826058</v>
      </c>
      <c r="Z150" s="1">
        <f t="shared" si="149"/>
        <v>115.4746953709101</v>
      </c>
      <c r="AA150" s="1">
        <f t="shared" si="149"/>
        <v>254.75236512130718</v>
      </c>
      <c r="AB150" s="1">
        <f t="shared" si="149"/>
        <v>168.8553754294712</v>
      </c>
      <c r="AC150" s="1">
        <f t="shared" si="149"/>
        <v>166.83740006952448</v>
      </c>
      <c r="AD150" s="1">
        <f t="shared" si="149"/>
        <v>1026.4899207516194</v>
      </c>
      <c r="AE150" s="1">
        <f t="shared" si="149"/>
        <v>120.96607967757005</v>
      </c>
      <c r="AF150" s="1">
        <f t="shared" si="149"/>
        <v>94.143450152470777</v>
      </c>
    </row>
    <row r="151" spans="1:38">
      <c r="A151" s="5" t="s">
        <v>860</v>
      </c>
      <c r="B151" s="5" t="str">
        <f t="shared" si="118"/>
        <v>9210-04112</v>
      </c>
      <c r="C151" s="5" t="str">
        <f t="shared" si="146"/>
        <v>9210</v>
      </c>
      <c r="D151" s="1">
        <f>SUM($F151:K151)</f>
        <v>-1008.35</v>
      </c>
      <c r="E151" s="2">
        <f t="shared" si="147"/>
        <v>-3.7376771516168259E-4</v>
      </c>
      <c r="F151" s="22">
        <f>'Div 2 history (2)'!B152</f>
        <v>-1008.35</v>
      </c>
      <c r="G151" s="22">
        <f>'Div 2 history (2)'!C152</f>
        <v>0</v>
      </c>
      <c r="H151" s="22">
        <f>'Div 2 history (2)'!D152</f>
        <v>0</v>
      </c>
      <c r="I151" s="22">
        <f>'Div 2 history (2)'!E152</f>
        <v>0</v>
      </c>
      <c r="J151" s="22">
        <f>'Div 2 history (2)'!F152</f>
        <v>0</v>
      </c>
      <c r="K151" s="22">
        <f>'Div 2 history (2)'!G152</f>
        <v>0</v>
      </c>
      <c r="L151" s="1">
        <f t="shared" si="148"/>
        <v>-111.72041470831842</v>
      </c>
      <c r="M151" s="1">
        <f t="shared" si="148"/>
        <v>-91.466317237314257</v>
      </c>
      <c r="N151" s="1">
        <f t="shared" si="148"/>
        <v>-86.62191388110368</v>
      </c>
      <c r="O151" s="1">
        <f t="shared" si="148"/>
        <v>-191.09933446167301</v>
      </c>
      <c r="P151" s="1">
        <f t="shared" si="148"/>
        <v>-126.66477050952024</v>
      </c>
      <c r="Q151" s="1">
        <f t="shared" si="148"/>
        <v>-125.15101126311542</v>
      </c>
      <c r="R151" s="1">
        <f t="shared" si="148"/>
        <v>-770.00871255441473</v>
      </c>
      <c r="S151" s="1">
        <f t="shared" si="148"/>
        <v>-90.741207869900592</v>
      </c>
      <c r="T151" s="1">
        <f t="shared" si="148"/>
        <v>-70.620544227316898</v>
      </c>
      <c r="U151" s="1">
        <f t="shared" si="148"/>
        <v>-163.11160795036622</v>
      </c>
      <c r="V151" s="1">
        <f t="shared" si="148"/>
        <v>-73.029103383818779</v>
      </c>
      <c r="W151" s="1">
        <f t="shared" si="148"/>
        <v>-71.816600915834272</v>
      </c>
      <c r="X151" s="1">
        <f t="shared" si="149"/>
        <v>-129.00455640643236</v>
      </c>
      <c r="Y151" s="1">
        <f t="shared" si="149"/>
        <v>-91.466317237314257</v>
      </c>
      <c r="Z151" s="1">
        <f t="shared" si="149"/>
        <v>-86.62191388110368</v>
      </c>
      <c r="AA151" s="1">
        <f t="shared" si="149"/>
        <v>-191.09933446167301</v>
      </c>
      <c r="AB151" s="1">
        <f t="shared" si="149"/>
        <v>-126.66477050952024</v>
      </c>
      <c r="AC151" s="1">
        <f t="shared" si="149"/>
        <v>-125.15101126311542</v>
      </c>
      <c r="AD151" s="1">
        <f t="shared" si="149"/>
        <v>-770.00871255441473</v>
      </c>
      <c r="AE151" s="1">
        <f t="shared" si="149"/>
        <v>-90.741207869900592</v>
      </c>
      <c r="AF151" s="1">
        <f t="shared" si="149"/>
        <v>-70.620544227316898</v>
      </c>
    </row>
    <row r="152" spans="1:38">
      <c r="A152" s="5" t="s">
        <v>424</v>
      </c>
      <c r="B152" s="5" t="str">
        <f t="shared" si="118"/>
        <v>9302-04113</v>
      </c>
      <c r="C152" s="5" t="str">
        <f t="shared" si="146"/>
        <v>9302</v>
      </c>
      <c r="D152" s="1">
        <f>SUM($F152:K152)</f>
        <v>1818181.69</v>
      </c>
      <c r="E152" s="2">
        <f t="shared" si="147"/>
        <v>0.67395013241444601</v>
      </c>
      <c r="F152" s="22">
        <f>'Div 2 history (2)'!B153</f>
        <v>1689160.72</v>
      </c>
      <c r="G152" s="22">
        <f>'Div 2 history (2)'!C153</f>
        <v>0</v>
      </c>
      <c r="H152" s="22">
        <f>'Div 2 history (2)'!D153</f>
        <v>0</v>
      </c>
      <c r="I152" s="22">
        <f>'Div 2 history (2)'!E153</f>
        <v>129020.97</v>
      </c>
      <c r="J152" s="22">
        <f>'Div 2 history (2)'!F153</f>
        <v>0</v>
      </c>
      <c r="K152" s="22">
        <f>'Div 2 history (2)'!G153</f>
        <v>0</v>
      </c>
      <c r="L152" s="1">
        <f t="shared" si="148"/>
        <v>201445.93883261888</v>
      </c>
      <c r="M152" s="1">
        <f t="shared" si="148"/>
        <v>164925.25735371266</v>
      </c>
      <c r="N152" s="1">
        <f t="shared" si="148"/>
        <v>156190.18968748901</v>
      </c>
      <c r="O152" s="1">
        <f t="shared" si="148"/>
        <v>344576.10045063705</v>
      </c>
      <c r="P152" s="1">
        <f t="shared" si="148"/>
        <v>228392.48922344588</v>
      </c>
      <c r="Q152" s="1">
        <f t="shared" si="148"/>
        <v>225662.99118716738</v>
      </c>
      <c r="R152" s="1">
        <f t="shared" si="148"/>
        <v>1388422.415140487</v>
      </c>
      <c r="S152" s="1">
        <f t="shared" si="148"/>
        <v>163617.79409682861</v>
      </c>
      <c r="T152" s="1">
        <f t="shared" si="148"/>
        <v>127337.71056869416</v>
      </c>
      <c r="U152" s="1">
        <f t="shared" si="148"/>
        <v>294110.71453544335</v>
      </c>
      <c r="V152" s="1">
        <f t="shared" si="148"/>
        <v>131680.64522197287</v>
      </c>
      <c r="W152" s="1">
        <f t="shared" si="148"/>
        <v>129494.3509924204</v>
      </c>
      <c r="X152" s="1">
        <f t="shared" si="149"/>
        <v>232611.41705236031</v>
      </c>
      <c r="Y152" s="1">
        <f t="shared" si="149"/>
        <v>164925.25735371266</v>
      </c>
      <c r="Z152" s="1">
        <f t="shared" si="149"/>
        <v>156190.18968748901</v>
      </c>
      <c r="AA152" s="1">
        <f t="shared" si="149"/>
        <v>344576.10045063705</v>
      </c>
      <c r="AB152" s="1">
        <f t="shared" si="149"/>
        <v>228392.48922344588</v>
      </c>
      <c r="AC152" s="1">
        <f t="shared" si="149"/>
        <v>225662.99118716738</v>
      </c>
      <c r="AD152" s="1">
        <f t="shared" si="149"/>
        <v>1388422.415140487</v>
      </c>
      <c r="AE152" s="1">
        <f t="shared" si="149"/>
        <v>163617.79409682861</v>
      </c>
      <c r="AF152" s="1">
        <f t="shared" si="149"/>
        <v>127337.71056869416</v>
      </c>
    </row>
    <row r="153" spans="1:38">
      <c r="A153" s="5" t="s">
        <v>425</v>
      </c>
      <c r="B153" s="5" t="str">
        <f t="shared" si="118"/>
        <v>9302-04120</v>
      </c>
      <c r="C153" s="5" t="str">
        <f t="shared" si="146"/>
        <v>9302</v>
      </c>
      <c r="D153" s="1">
        <f>SUM($F153:K153)</f>
        <v>4956.26</v>
      </c>
      <c r="E153" s="2">
        <f t="shared" si="147"/>
        <v>1.8371497753232914E-3</v>
      </c>
      <c r="F153" s="22">
        <f>'Div 2 history (2)'!B154</f>
        <v>0</v>
      </c>
      <c r="G153" s="22">
        <f>'Div 2 history (2)'!C154</f>
        <v>275.35000000000002</v>
      </c>
      <c r="H153" s="22">
        <f>'Div 2 history (2)'!D154</f>
        <v>2202.7800000000002</v>
      </c>
      <c r="I153" s="22">
        <f>'Div 2 history (2)'!E154</f>
        <v>0</v>
      </c>
      <c r="J153" s="22">
        <f>'Div 2 history (2)'!F154</f>
        <v>275.35000000000002</v>
      </c>
      <c r="K153" s="22">
        <f>'Div 2 history (2)'!G154</f>
        <v>2202.7800000000002</v>
      </c>
      <c r="L153" s="1">
        <f t="shared" si="148"/>
        <v>549.13018555288363</v>
      </c>
      <c r="M153" s="1">
        <f t="shared" si="148"/>
        <v>449.57688250172174</v>
      </c>
      <c r="N153" s="1">
        <f t="shared" si="148"/>
        <v>425.76558426375658</v>
      </c>
      <c r="O153" s="1">
        <f t="shared" si="148"/>
        <v>939.29487521099963</v>
      </c>
      <c r="P153" s="1">
        <f t="shared" si="148"/>
        <v>622.58495114346681</v>
      </c>
      <c r="Q153" s="1">
        <f t="shared" si="148"/>
        <v>615.14449455340753</v>
      </c>
      <c r="R153" s="1">
        <f t="shared" si="148"/>
        <v>3784.7606304209289</v>
      </c>
      <c r="S153" s="1">
        <f t="shared" si="148"/>
        <v>446.01281193759456</v>
      </c>
      <c r="T153" s="1">
        <f t="shared" si="148"/>
        <v>347.11536523239113</v>
      </c>
      <c r="U153" s="1">
        <f t="shared" si="148"/>
        <v>801.7291000347916</v>
      </c>
      <c r="V153" s="1">
        <f t="shared" si="148"/>
        <v>358.95395838457443</v>
      </c>
      <c r="W153" s="1">
        <f t="shared" si="148"/>
        <v>352.99424451342566</v>
      </c>
      <c r="X153" s="1">
        <f t="shared" si="149"/>
        <v>634.08550873699062</v>
      </c>
      <c r="Y153" s="1">
        <f t="shared" si="149"/>
        <v>449.57688250172174</v>
      </c>
      <c r="Z153" s="1">
        <f t="shared" si="149"/>
        <v>425.76558426375658</v>
      </c>
      <c r="AA153" s="1">
        <f t="shared" si="149"/>
        <v>939.29487521099963</v>
      </c>
      <c r="AB153" s="1">
        <f t="shared" si="149"/>
        <v>622.58495114346681</v>
      </c>
      <c r="AC153" s="1">
        <f t="shared" si="149"/>
        <v>615.14449455340753</v>
      </c>
      <c r="AD153" s="1">
        <f t="shared" si="149"/>
        <v>3784.7606304209289</v>
      </c>
      <c r="AE153" s="1">
        <f t="shared" si="149"/>
        <v>446.01281193759456</v>
      </c>
      <c r="AF153" s="1">
        <f t="shared" si="149"/>
        <v>347.11536523239113</v>
      </c>
    </row>
    <row r="154" spans="1:38">
      <c r="A154" s="5" t="s">
        <v>426</v>
      </c>
      <c r="B154" s="5" t="str">
        <f t="shared" si="118"/>
        <v>9302-04121</v>
      </c>
      <c r="C154" s="5" t="str">
        <f t="shared" si="146"/>
        <v>9302</v>
      </c>
      <c r="D154" s="1">
        <f>SUM($F154:K154)</f>
        <v>60225</v>
      </c>
      <c r="E154" s="2">
        <f t="shared" si="147"/>
        <v>2.2323757272387893E-2</v>
      </c>
      <c r="F154" s="22">
        <f>'Div 2 history (2)'!B155</f>
        <v>100</v>
      </c>
      <c r="G154" s="22">
        <f>'Div 2 history (2)'!C155</f>
        <v>60000</v>
      </c>
      <c r="H154" s="22">
        <f>'Div 2 history (2)'!D155</f>
        <v>0</v>
      </c>
      <c r="I154" s="22">
        <f>'Div 2 history (2)'!E155</f>
        <v>0</v>
      </c>
      <c r="J154" s="22">
        <f>'Div 2 history (2)'!F155</f>
        <v>0</v>
      </c>
      <c r="K154" s="22">
        <f>'Div 2 history (2)'!G155</f>
        <v>125</v>
      </c>
      <c r="L154" s="1">
        <f t="shared" si="148"/>
        <v>6672.6453868284589</v>
      </c>
      <c r="M154" s="1">
        <f t="shared" si="148"/>
        <v>5462.9433784075472</v>
      </c>
      <c r="N154" s="1">
        <f t="shared" si="148"/>
        <v>5173.6051604001277</v>
      </c>
      <c r="O154" s="1">
        <f t="shared" si="148"/>
        <v>11413.653411964355</v>
      </c>
      <c r="P154" s="1">
        <f t="shared" si="148"/>
        <v>7565.216248262861</v>
      </c>
      <c r="Q154" s="1">
        <f t="shared" si="148"/>
        <v>7474.8050313096901</v>
      </c>
      <c r="R154" s="1">
        <f t="shared" si="148"/>
        <v>45989.760215787799</v>
      </c>
      <c r="S154" s="1">
        <f t="shared" si="148"/>
        <v>5419.6352892991154</v>
      </c>
      <c r="T154" s="1">
        <f t="shared" si="148"/>
        <v>4217.9027878119296</v>
      </c>
      <c r="U154" s="1">
        <f t="shared" si="148"/>
        <v>9742.0504674079493</v>
      </c>
      <c r="V154" s="1">
        <f t="shared" si="148"/>
        <v>4361.757079675197</v>
      </c>
      <c r="W154" s="1">
        <f t="shared" si="148"/>
        <v>4289.3388110835713</v>
      </c>
      <c r="X154" s="1">
        <f t="shared" si="149"/>
        <v>7704.9629687880088</v>
      </c>
      <c r="Y154" s="1">
        <f t="shared" si="149"/>
        <v>5462.9433784075472</v>
      </c>
      <c r="Z154" s="1">
        <f t="shared" si="149"/>
        <v>5173.6051604001277</v>
      </c>
      <c r="AA154" s="1">
        <f t="shared" si="149"/>
        <v>11413.653411964355</v>
      </c>
      <c r="AB154" s="1">
        <f t="shared" si="149"/>
        <v>7565.216248262861</v>
      </c>
      <c r="AC154" s="1">
        <f t="shared" si="149"/>
        <v>7474.8050313096901</v>
      </c>
      <c r="AD154" s="1">
        <f t="shared" si="149"/>
        <v>45989.760215787799</v>
      </c>
      <c r="AE154" s="1">
        <f t="shared" si="149"/>
        <v>5419.6352892991154</v>
      </c>
      <c r="AF154" s="1">
        <f t="shared" si="149"/>
        <v>4217.9027878119296</v>
      </c>
    </row>
    <row r="155" spans="1:38">
      <c r="A155" s="5" t="s">
        <v>427</v>
      </c>
      <c r="B155" s="5" t="str">
        <f t="shared" si="118"/>
        <v>9302-04125</v>
      </c>
      <c r="C155" s="5" t="str">
        <f t="shared" si="146"/>
        <v>9302</v>
      </c>
      <c r="D155" s="1">
        <f>SUM($F155:K155)</f>
        <v>40663.08</v>
      </c>
      <c r="E155" s="2">
        <f t="shared" si="147"/>
        <v>1.507268954533318E-2</v>
      </c>
      <c r="F155" s="22">
        <f>'Div 2 history (2)'!B156</f>
        <v>35803.08</v>
      </c>
      <c r="G155" s="22">
        <f>'Div 2 history (2)'!C156</f>
        <v>1620</v>
      </c>
      <c r="H155" s="22">
        <f>'Div 2 history (2)'!D156</f>
        <v>810</v>
      </c>
      <c r="I155" s="22">
        <f>'Div 2 history (2)'!E156</f>
        <v>810</v>
      </c>
      <c r="J155" s="22">
        <f>'Div 2 history (2)'!F156</f>
        <v>810</v>
      </c>
      <c r="K155" s="22">
        <f>'Div 2 history (2)'!G156</f>
        <v>810</v>
      </c>
      <c r="L155" s="1">
        <f t="shared" si="148"/>
        <v>4505.2770971562741</v>
      </c>
      <c r="M155" s="1">
        <f t="shared" si="148"/>
        <v>3688.5031736265073</v>
      </c>
      <c r="N155" s="1">
        <f t="shared" si="148"/>
        <v>3493.1460444294439</v>
      </c>
      <c r="O155" s="1">
        <f t="shared" si="148"/>
        <v>7706.3395895887015</v>
      </c>
      <c r="P155" s="1">
        <f t="shared" si="148"/>
        <v>5107.9284934896241</v>
      </c>
      <c r="Q155" s="1">
        <f t="shared" si="148"/>
        <v>5046.8841008310246</v>
      </c>
      <c r="R155" s="1">
        <f t="shared" si="148"/>
        <v>31051.644646498906</v>
      </c>
      <c r="S155" s="1">
        <f t="shared" si="148"/>
        <v>3659.2621559085605</v>
      </c>
      <c r="T155" s="1">
        <f t="shared" si="148"/>
        <v>2847.8691323041849</v>
      </c>
      <c r="U155" s="1">
        <f t="shared" si="148"/>
        <v>6577.6965964341525</v>
      </c>
      <c r="V155" s="1">
        <f t="shared" si="148"/>
        <v>2944.9975437343119</v>
      </c>
      <c r="W155" s="1">
        <f t="shared" si="148"/>
        <v>2896.101738849251</v>
      </c>
      <c r="X155" s="1">
        <f t="shared" si="149"/>
        <v>5202.2835300434099</v>
      </c>
      <c r="Y155" s="1">
        <f t="shared" si="149"/>
        <v>3688.5031736265073</v>
      </c>
      <c r="Z155" s="1">
        <f t="shared" si="149"/>
        <v>3493.1460444294439</v>
      </c>
      <c r="AA155" s="1">
        <f t="shared" si="149"/>
        <v>7706.3395895887015</v>
      </c>
      <c r="AB155" s="1">
        <f t="shared" si="149"/>
        <v>5107.9284934896241</v>
      </c>
      <c r="AC155" s="1">
        <f t="shared" si="149"/>
        <v>5046.8841008310246</v>
      </c>
      <c r="AD155" s="1">
        <f t="shared" si="149"/>
        <v>31051.644646498906</v>
      </c>
      <c r="AE155" s="1">
        <f t="shared" si="149"/>
        <v>3659.2621559085605</v>
      </c>
      <c r="AF155" s="1">
        <f t="shared" si="149"/>
        <v>2847.8691323041849</v>
      </c>
    </row>
    <row r="156" spans="1:38">
      <c r="A156" s="5" t="s">
        <v>428</v>
      </c>
      <c r="B156" s="5" t="str">
        <f t="shared" si="118"/>
        <v>9302-04126</v>
      </c>
      <c r="C156" s="5" t="str">
        <f t="shared" si="146"/>
        <v>9302</v>
      </c>
      <c r="D156" s="1">
        <f>SUM($F156:K156)</f>
        <v>47272.75</v>
      </c>
      <c r="E156" s="2">
        <f t="shared" si="147"/>
        <v>1.7522713102503525E-2</v>
      </c>
      <c r="F156" s="22">
        <f>'Div 2 history (2)'!B157</f>
        <v>0</v>
      </c>
      <c r="G156" s="22">
        <f>'Div 2 history (2)'!C157</f>
        <v>14865.64</v>
      </c>
      <c r="H156" s="22">
        <f>'Div 2 history (2)'!D157</f>
        <v>6233.7</v>
      </c>
      <c r="I156" s="22">
        <f>'Div 2 history (2)'!E157</f>
        <v>13765.01</v>
      </c>
      <c r="J156" s="22">
        <f>'Div 2 history (2)'!F157</f>
        <v>6535.85</v>
      </c>
      <c r="K156" s="22">
        <f>'Div 2 history (2)'!G157</f>
        <v>5872.55</v>
      </c>
      <c r="L156" s="1">
        <f t="shared" si="148"/>
        <v>5237.5972969729355</v>
      </c>
      <c r="M156" s="1">
        <f t="shared" si="148"/>
        <v>4288.0590550704092</v>
      </c>
      <c r="N156" s="1">
        <f t="shared" si="148"/>
        <v>4060.9471705488609</v>
      </c>
      <c r="O156" s="1">
        <f t="shared" si="148"/>
        <v>8958.9835505261599</v>
      </c>
      <c r="P156" s="1">
        <f t="shared" si="148"/>
        <v>5938.2079933593714</v>
      </c>
      <c r="Q156" s="1">
        <f t="shared" si="148"/>
        <v>5867.2410052942323</v>
      </c>
      <c r="R156" s="1">
        <f t="shared" si="148"/>
        <v>36099.002693912538</v>
      </c>
      <c r="S156" s="1">
        <f t="shared" si="148"/>
        <v>4254.0649916515522</v>
      </c>
      <c r="T156" s="1">
        <f t="shared" si="148"/>
        <v>3310.7822999175828</v>
      </c>
      <c r="U156" s="1">
        <f t="shared" si="148"/>
        <v>7646.8827934106957</v>
      </c>
      <c r="V156" s="1">
        <f t="shared" si="148"/>
        <v>3423.6986631501154</v>
      </c>
      <c r="W156" s="1">
        <f t="shared" si="148"/>
        <v>3366.854981845594</v>
      </c>
      <c r="X156" s="1">
        <f t="shared" si="149"/>
        <v>6047.9001773810442</v>
      </c>
      <c r="Y156" s="1">
        <f t="shared" si="149"/>
        <v>4288.0590550704092</v>
      </c>
      <c r="Z156" s="1">
        <f t="shared" si="149"/>
        <v>4060.9471705488609</v>
      </c>
      <c r="AA156" s="1">
        <f t="shared" si="149"/>
        <v>8958.9835505261599</v>
      </c>
      <c r="AB156" s="1">
        <f t="shared" si="149"/>
        <v>5938.2079933593714</v>
      </c>
      <c r="AC156" s="1">
        <f t="shared" si="149"/>
        <v>5867.2410052942323</v>
      </c>
      <c r="AD156" s="1">
        <f t="shared" si="149"/>
        <v>36099.002693912538</v>
      </c>
      <c r="AE156" s="1">
        <f t="shared" si="149"/>
        <v>4254.0649916515522</v>
      </c>
      <c r="AF156" s="1">
        <f t="shared" si="149"/>
        <v>3310.7822999175828</v>
      </c>
    </row>
    <row r="157" spans="1:38">
      <c r="A157" s="5" t="s">
        <v>861</v>
      </c>
      <c r="B157" s="5" t="str">
        <f t="shared" si="118"/>
        <v>9301-04127</v>
      </c>
      <c r="C157" s="5" t="str">
        <f t="shared" si="146"/>
        <v>9301</v>
      </c>
      <c r="D157" s="1">
        <f>SUM($F157:K157)</f>
        <v>49000</v>
      </c>
      <c r="E157" s="2">
        <f t="shared" si="147"/>
        <v>1.8162957349057814E-2</v>
      </c>
      <c r="F157" s="22" t="str">
        <f>'Div 2 history (2)'!B158</f>
        <v>0</v>
      </c>
      <c r="G157" s="22" t="str">
        <f>'Div 2 history (2)'!C158</f>
        <v>0</v>
      </c>
      <c r="H157" s="22" t="str">
        <f>'Div 2 history (2)'!D158</f>
        <v>0</v>
      </c>
      <c r="I157" s="22">
        <f>'Div 2 history (2)'!E158</f>
        <v>49000</v>
      </c>
      <c r="J157" s="22">
        <f>'Div 2 history (2)'!F158</f>
        <v>0</v>
      </c>
      <c r="K157" s="22">
        <f>'Div 2 history (2)'!G158</f>
        <v>0</v>
      </c>
      <c r="L157" s="1">
        <f t="shared" si="148"/>
        <v>5428.9684342813534</v>
      </c>
      <c r="M157" s="1">
        <f t="shared" si="148"/>
        <v>4444.7359990364439</v>
      </c>
      <c r="N157" s="1">
        <f t="shared" si="148"/>
        <v>4209.3259088353061</v>
      </c>
      <c r="O157" s="1">
        <f t="shared" si="148"/>
        <v>9286.3265618306923</v>
      </c>
      <c r="P157" s="1">
        <f t="shared" si="148"/>
        <v>6155.1780185119169</v>
      </c>
      <c r="Q157" s="1">
        <f t="shared" si="148"/>
        <v>6081.6180412482327</v>
      </c>
      <c r="R157" s="1">
        <f t="shared" si="148"/>
        <v>37417.986726004186</v>
      </c>
      <c r="S157" s="1">
        <f t="shared" si="148"/>
        <v>4409.4998617792717</v>
      </c>
      <c r="T157" s="1">
        <f t="shared" si="148"/>
        <v>3431.7515417647919</v>
      </c>
      <c r="U157" s="1">
        <f t="shared" si="148"/>
        <v>7926.284315533243</v>
      </c>
      <c r="V157" s="1">
        <f t="shared" si="148"/>
        <v>3548.7936389221204</v>
      </c>
      <c r="W157" s="1">
        <f t="shared" si="148"/>
        <v>3489.8730052817768</v>
      </c>
      <c r="X157" s="1">
        <f t="shared" si="149"/>
        <v>6268.878131517019</v>
      </c>
      <c r="Y157" s="1">
        <f t="shared" si="149"/>
        <v>4444.7359990364439</v>
      </c>
      <c r="Z157" s="1">
        <f t="shared" si="149"/>
        <v>4209.3259088353061</v>
      </c>
      <c r="AA157" s="1">
        <f t="shared" si="149"/>
        <v>9286.3265618306923</v>
      </c>
      <c r="AB157" s="1">
        <f t="shared" si="149"/>
        <v>6155.1780185119169</v>
      </c>
      <c r="AC157" s="1">
        <f t="shared" si="149"/>
        <v>6081.6180412482327</v>
      </c>
      <c r="AD157" s="1">
        <f t="shared" si="149"/>
        <v>37417.986726004186</v>
      </c>
      <c r="AE157" s="1">
        <f t="shared" si="149"/>
        <v>4409.4998617792717</v>
      </c>
      <c r="AF157" s="1">
        <f t="shared" si="149"/>
        <v>3431.7515417647919</v>
      </c>
    </row>
    <row r="158" spans="1:38">
      <c r="A158" s="5" t="s">
        <v>429</v>
      </c>
      <c r="B158" s="5" t="str">
        <f t="shared" ref="B158" si="150">RIGHT(A158,10)</f>
        <v>9302-04127</v>
      </c>
      <c r="C158" s="5" t="str">
        <f t="shared" si="146"/>
        <v>9302</v>
      </c>
      <c r="D158" s="1">
        <f>SUM($F158:K158)</f>
        <v>162004.5</v>
      </c>
      <c r="E158" s="2">
        <f t="shared" si="147"/>
        <v>6.0050629058274213E-2</v>
      </c>
      <c r="F158" s="22">
        <f>'Div 2 history (2)'!B159</f>
        <v>0</v>
      </c>
      <c r="G158" s="22">
        <f>'Div 2 history (2)'!C159</f>
        <v>43000</v>
      </c>
      <c r="H158" s="22">
        <f>'Div 2 history (2)'!D159</f>
        <v>34304.5</v>
      </c>
      <c r="I158" s="22">
        <f>'Div 2 history (2)'!E159</f>
        <v>0</v>
      </c>
      <c r="J158" s="22">
        <f>'Div 2 history (2)'!F159</f>
        <v>53870</v>
      </c>
      <c r="K158" s="22">
        <f>'Div 2 history (2)'!G159</f>
        <v>30830</v>
      </c>
      <c r="L158" s="1">
        <f t="shared" ref="L158:V166" si="151">$E158*L$167</f>
        <v>17949.332994112927</v>
      </c>
      <c r="M158" s="1">
        <f t="shared" si="151"/>
        <v>14695.249656242848</v>
      </c>
      <c r="N158" s="1">
        <f t="shared" si="151"/>
        <v>13916.933453018555</v>
      </c>
      <c r="O158" s="1">
        <f t="shared" si="151"/>
        <v>30702.585540532658</v>
      </c>
      <c r="P158" s="1">
        <f t="shared" si="151"/>
        <v>20350.337495918648</v>
      </c>
      <c r="Q158" s="1">
        <f t="shared" si="151"/>
        <v>20107.132448232638</v>
      </c>
      <c r="R158" s="1">
        <f t="shared" si="151"/>
        <v>123711.88225618255</v>
      </c>
      <c r="S158" s="1">
        <f t="shared" si="151"/>
        <v>14578.751435869795</v>
      </c>
      <c r="T158" s="1">
        <f t="shared" si="151"/>
        <v>11346.105972404779</v>
      </c>
      <c r="U158" s="1">
        <f t="shared" si="151"/>
        <v>26205.994436649085</v>
      </c>
      <c r="V158" s="1">
        <f t="shared" si="151"/>
        <v>11733.072226056298</v>
      </c>
      <c r="W158" s="1">
        <f t="shared" ref="W158:AF166" si="152">$E158*W$167</f>
        <v>11538.267985391256</v>
      </c>
      <c r="X158" s="1">
        <f t="shared" si="152"/>
        <v>20726.254433823444</v>
      </c>
      <c r="Y158" s="1">
        <f t="shared" si="152"/>
        <v>14695.249656242848</v>
      </c>
      <c r="Z158" s="1">
        <f t="shared" si="152"/>
        <v>13916.933453018555</v>
      </c>
      <c r="AA158" s="1">
        <f t="shared" si="152"/>
        <v>30702.585540532658</v>
      </c>
      <c r="AB158" s="1">
        <f t="shared" si="152"/>
        <v>20350.337495918648</v>
      </c>
      <c r="AC158" s="1">
        <f t="shared" si="152"/>
        <v>20107.132448232638</v>
      </c>
      <c r="AD158" s="1">
        <f t="shared" si="152"/>
        <v>123711.88225618255</v>
      </c>
      <c r="AE158" s="1">
        <f t="shared" si="152"/>
        <v>14578.751435869795</v>
      </c>
      <c r="AF158" s="1">
        <f t="shared" si="152"/>
        <v>11346.105972404779</v>
      </c>
    </row>
    <row r="159" spans="1:38">
      <c r="A159" s="5" t="s">
        <v>430</v>
      </c>
      <c r="B159" s="5" t="str">
        <f t="shared" si="118"/>
        <v>9302-04129</v>
      </c>
      <c r="C159" s="5" t="str">
        <f t="shared" si="146"/>
        <v>9302</v>
      </c>
      <c r="D159" s="1">
        <f>SUM($F159:K159)</f>
        <v>548.72</v>
      </c>
      <c r="E159" s="2">
        <f t="shared" si="147"/>
        <v>2.0339546850153069E-4</v>
      </c>
      <c r="F159" s="22">
        <f>'Div 2 history (2)'!B160</f>
        <v>68</v>
      </c>
      <c r="G159" s="22">
        <f>'Div 2 history (2)'!C160</f>
        <v>138.36000000000001</v>
      </c>
      <c r="H159" s="22">
        <f>'Div 2 history (2)'!D160</f>
        <v>68</v>
      </c>
      <c r="I159" s="22">
        <f>'Div 2 history (2)'!E160</f>
        <v>68</v>
      </c>
      <c r="J159" s="22">
        <f>'Div 2 history (2)'!F160</f>
        <v>68</v>
      </c>
      <c r="K159" s="22">
        <f>'Div 2 history (2)'!G160</f>
        <v>138.36000000000001</v>
      </c>
      <c r="L159" s="1">
        <f t="shared" si="151"/>
        <v>60.795582842017637</v>
      </c>
      <c r="M159" s="1">
        <f t="shared" si="151"/>
        <v>49.773786477373015</v>
      </c>
      <c r="N159" s="1">
        <f t="shared" si="151"/>
        <v>47.137577810124675</v>
      </c>
      <c r="O159" s="1">
        <f t="shared" si="151"/>
        <v>103.99169614301505</v>
      </c>
      <c r="P159" s="1">
        <f t="shared" si="151"/>
        <v>68.927944537099165</v>
      </c>
      <c r="Q159" s="1">
        <f t="shared" si="151"/>
        <v>68.104192889667971</v>
      </c>
      <c r="R159" s="1">
        <f t="shared" si="151"/>
        <v>419.02036074067382</v>
      </c>
      <c r="S159" s="1">
        <f t="shared" si="151"/>
        <v>49.379199268480043</v>
      </c>
      <c r="T159" s="1">
        <f t="shared" si="151"/>
        <v>38.430014408105642</v>
      </c>
      <c r="U159" s="1">
        <f t="shared" si="151"/>
        <v>88.761443461620431</v>
      </c>
      <c r="V159" s="1">
        <f t="shared" si="151"/>
        <v>39.740694807129508</v>
      </c>
      <c r="W159" s="1">
        <f t="shared" si="152"/>
        <v>39.080879907310539</v>
      </c>
      <c r="X159" s="1">
        <f t="shared" si="152"/>
        <v>70.201200169918749</v>
      </c>
      <c r="Y159" s="1">
        <f t="shared" si="152"/>
        <v>49.773786477373015</v>
      </c>
      <c r="Z159" s="1">
        <f t="shared" si="152"/>
        <v>47.137577810124675</v>
      </c>
      <c r="AA159" s="1">
        <f t="shared" si="152"/>
        <v>103.99169614301505</v>
      </c>
      <c r="AB159" s="1">
        <f t="shared" si="152"/>
        <v>68.927944537099165</v>
      </c>
      <c r="AC159" s="1">
        <f t="shared" si="152"/>
        <v>68.104192889667971</v>
      </c>
      <c r="AD159" s="1">
        <f t="shared" si="152"/>
        <v>419.02036074067382</v>
      </c>
      <c r="AE159" s="1">
        <f t="shared" si="152"/>
        <v>49.379199268480043</v>
      </c>
      <c r="AF159" s="1">
        <f t="shared" si="152"/>
        <v>38.430014408105642</v>
      </c>
    </row>
    <row r="160" spans="1:38">
      <c r="A160" s="5" t="s">
        <v>862</v>
      </c>
      <c r="B160" s="5" t="str">
        <f t="shared" si="118"/>
        <v>9302-04135</v>
      </c>
      <c r="C160" s="5" t="str">
        <f t="shared" si="146"/>
        <v>9302</v>
      </c>
      <c r="D160" s="1">
        <f>SUM($F160:K160)</f>
        <v>227.15</v>
      </c>
      <c r="E160" s="2">
        <f t="shared" si="147"/>
        <v>8.4198280853846577E-5</v>
      </c>
      <c r="F160" s="22" t="str">
        <f>'Div 2 history (2)'!B161</f>
        <v>0</v>
      </c>
      <c r="G160" s="22" t="str">
        <f>'Div 2 history (2)'!C161</f>
        <v>0</v>
      </c>
      <c r="H160" s="22">
        <f>'Div 2 history (2)'!D161</f>
        <v>132.12</v>
      </c>
      <c r="I160" s="22">
        <f>'Div 2 history (2)'!E161</f>
        <v>95.03</v>
      </c>
      <c r="J160" s="22">
        <f>'Div 2 history (2)'!F161</f>
        <v>0</v>
      </c>
      <c r="K160" s="22">
        <f>'Div 2 history (2)'!G161</f>
        <v>0</v>
      </c>
      <c r="L160" s="1">
        <f t="shared" si="151"/>
        <v>25.167146527489987</v>
      </c>
      <c r="M160" s="1">
        <f t="shared" si="151"/>
        <v>20.604526166961801</v>
      </c>
      <c r="N160" s="1">
        <f t="shared" si="151"/>
        <v>19.513232248815097</v>
      </c>
      <c r="O160" s="1">
        <f t="shared" si="151"/>
        <v>43.048756704486564</v>
      </c>
      <c r="P160" s="1">
        <f t="shared" si="151"/>
        <v>28.533646671530242</v>
      </c>
      <c r="Q160" s="1">
        <f t="shared" si="151"/>
        <v>28.192643634072166</v>
      </c>
      <c r="R160" s="1">
        <f t="shared" si="151"/>
        <v>173.45909560840514</v>
      </c>
      <c r="S160" s="1">
        <f t="shared" si="151"/>
        <v>20.441181502105337</v>
      </c>
      <c r="T160" s="1">
        <f t="shared" si="151"/>
        <v>15.908619647181069</v>
      </c>
      <c r="U160" s="1">
        <f t="shared" si="151"/>
        <v>36.743989434150528</v>
      </c>
      <c r="V160" s="1">
        <f t="shared" si="151"/>
        <v>16.451193369003256</v>
      </c>
      <c r="W160" s="1">
        <f t="shared" si="152"/>
        <v>16.178054145913379</v>
      </c>
      <c r="X160" s="1">
        <f t="shared" si="152"/>
        <v>29.060727909675322</v>
      </c>
      <c r="Y160" s="1">
        <f t="shared" si="152"/>
        <v>20.604526166961801</v>
      </c>
      <c r="Z160" s="1">
        <f t="shared" si="152"/>
        <v>19.513232248815097</v>
      </c>
      <c r="AA160" s="1">
        <f t="shared" si="152"/>
        <v>43.048756704486564</v>
      </c>
      <c r="AB160" s="1">
        <f t="shared" si="152"/>
        <v>28.533646671530242</v>
      </c>
      <c r="AC160" s="1">
        <f t="shared" si="152"/>
        <v>28.192643634072166</v>
      </c>
      <c r="AD160" s="1">
        <f t="shared" si="152"/>
        <v>173.45909560840514</v>
      </c>
      <c r="AE160" s="1">
        <f t="shared" si="152"/>
        <v>20.441181502105337</v>
      </c>
      <c r="AF160" s="1">
        <f t="shared" si="152"/>
        <v>15.908619647181069</v>
      </c>
    </row>
    <row r="161" spans="1:38">
      <c r="A161" s="5" t="s">
        <v>432</v>
      </c>
      <c r="B161" s="5" t="str">
        <f t="shared" si="118"/>
        <v>9210-04140</v>
      </c>
      <c r="C161" s="5" t="str">
        <f t="shared" si="146"/>
        <v>9210</v>
      </c>
      <c r="D161" s="1">
        <f>SUM($F161:K161)</f>
        <v>3319</v>
      </c>
      <c r="E161" s="2">
        <f t="shared" si="147"/>
        <v>1.2302623559494465E-3</v>
      </c>
      <c r="F161" s="22">
        <f>'Div 2 history (2)'!B162</f>
        <v>2726</v>
      </c>
      <c r="G161" s="22">
        <f>'Div 2 history (2)'!C162</f>
        <v>0</v>
      </c>
      <c r="H161" s="22">
        <f>'Div 2 history (2)'!D162</f>
        <v>0</v>
      </c>
      <c r="I161" s="22">
        <f>'Div 2 history (2)'!E162</f>
        <v>593</v>
      </c>
      <c r="J161" s="22">
        <f>'Div 2 history (2)'!F162</f>
        <v>0</v>
      </c>
      <c r="K161" s="22">
        <f>'Div 2 history (2)'!G162</f>
        <v>0</v>
      </c>
      <c r="L161" s="1">
        <f t="shared" si="151"/>
        <v>367.72951496693491</v>
      </c>
      <c r="M161" s="1">
        <f t="shared" si="151"/>
        <v>301.06283226126442</v>
      </c>
      <c r="N161" s="1">
        <f t="shared" si="151"/>
        <v>285.11740186580363</v>
      </c>
      <c r="O161" s="1">
        <f t="shared" si="151"/>
        <v>629.00648691257277</v>
      </c>
      <c r="P161" s="1">
        <f t="shared" si="151"/>
        <v>416.91909884573573</v>
      </c>
      <c r="Q161" s="1">
        <f t="shared" si="151"/>
        <v>411.93653630414047</v>
      </c>
      <c r="R161" s="1">
        <f t="shared" si="151"/>
        <v>2534.4958764001613</v>
      </c>
      <c r="S161" s="1">
        <f t="shared" si="151"/>
        <v>298.6761232907225</v>
      </c>
      <c r="T161" s="1">
        <f t="shared" si="151"/>
        <v>232.44864014525189</v>
      </c>
      <c r="U161" s="1">
        <f t="shared" si="151"/>
        <v>536.88444169907814</v>
      </c>
      <c r="V161" s="1">
        <f t="shared" si="151"/>
        <v>240.37645076699013</v>
      </c>
      <c r="W161" s="1">
        <f t="shared" si="152"/>
        <v>236.38547968429012</v>
      </c>
      <c r="X161" s="1">
        <f t="shared" si="152"/>
        <v>424.62054119397931</v>
      </c>
      <c r="Y161" s="1">
        <f t="shared" si="152"/>
        <v>301.06283226126442</v>
      </c>
      <c r="Z161" s="1">
        <f t="shared" si="152"/>
        <v>285.11740186580363</v>
      </c>
      <c r="AA161" s="1">
        <f t="shared" si="152"/>
        <v>629.00648691257277</v>
      </c>
      <c r="AB161" s="1">
        <f t="shared" si="152"/>
        <v>416.91909884573573</v>
      </c>
      <c r="AC161" s="1">
        <f t="shared" si="152"/>
        <v>411.93653630414047</v>
      </c>
      <c r="AD161" s="1">
        <f t="shared" si="152"/>
        <v>2534.4958764001613</v>
      </c>
      <c r="AE161" s="1">
        <f t="shared" si="152"/>
        <v>298.6761232907225</v>
      </c>
      <c r="AF161" s="1">
        <f t="shared" si="152"/>
        <v>232.44864014525189</v>
      </c>
    </row>
    <row r="162" spans="1:38">
      <c r="A162" s="5" t="s">
        <v>431</v>
      </c>
      <c r="B162" s="5" t="str">
        <f t="shared" si="118"/>
        <v>9302-04140</v>
      </c>
      <c r="C162" s="5" t="str">
        <f t="shared" si="146"/>
        <v>9302</v>
      </c>
      <c r="D162" s="1">
        <f>SUM($F162:K162)</f>
        <v>13930.05</v>
      </c>
      <c r="E162" s="2">
        <f t="shared" si="147"/>
        <v>5.1634878371478116E-3</v>
      </c>
      <c r="F162" s="22">
        <f>'Div 2 history (2)'!B163</f>
        <v>4827.78</v>
      </c>
      <c r="G162" s="22">
        <f>'Div 2 history (2)'!C163</f>
        <v>3543.38</v>
      </c>
      <c r="H162" s="22">
        <f>'Div 2 history (2)'!D163</f>
        <v>0</v>
      </c>
      <c r="I162" s="22">
        <f>'Div 2 history (2)'!E163</f>
        <v>0</v>
      </c>
      <c r="J162" s="22">
        <f>'Div 2 history (2)'!F163</f>
        <v>5558.89</v>
      </c>
      <c r="K162" s="22">
        <f>'Div 2 history (2)'!G163</f>
        <v>0</v>
      </c>
      <c r="L162" s="1">
        <f t="shared" si="151"/>
        <v>1543.3837089379788</v>
      </c>
      <c r="M162" s="1">
        <f t="shared" si="151"/>
        <v>1263.5794837424003</v>
      </c>
      <c r="N162" s="1">
        <f t="shared" si="151"/>
        <v>1196.6555178851274</v>
      </c>
      <c r="O162" s="1">
        <f t="shared" si="151"/>
        <v>2639.9794555638696</v>
      </c>
      <c r="P162" s="1">
        <f t="shared" si="151"/>
        <v>1749.835460342284</v>
      </c>
      <c r="Q162" s="1">
        <f t="shared" si="151"/>
        <v>1728.9233346018354</v>
      </c>
      <c r="R162" s="1">
        <f t="shared" si="151"/>
        <v>10637.437265154584</v>
      </c>
      <c r="S162" s="1">
        <f t="shared" si="151"/>
        <v>1253.5623173383335</v>
      </c>
      <c r="T162" s="1">
        <f t="shared" si="151"/>
        <v>975.60144008899249</v>
      </c>
      <c r="U162" s="1">
        <f t="shared" si="151"/>
        <v>2253.3374863182416</v>
      </c>
      <c r="V162" s="1">
        <f t="shared" si="151"/>
        <v>1008.874955711573</v>
      </c>
      <c r="W162" s="1">
        <f t="shared" si="152"/>
        <v>992.12460116786542</v>
      </c>
      <c r="X162" s="1">
        <f t="shared" si="152"/>
        <v>1782.1588942028293</v>
      </c>
      <c r="Y162" s="1">
        <f t="shared" si="152"/>
        <v>1263.5794837424003</v>
      </c>
      <c r="Z162" s="1">
        <f t="shared" si="152"/>
        <v>1196.6555178851274</v>
      </c>
      <c r="AA162" s="1">
        <f t="shared" si="152"/>
        <v>2639.9794555638696</v>
      </c>
      <c r="AB162" s="1">
        <f t="shared" si="152"/>
        <v>1749.835460342284</v>
      </c>
      <c r="AC162" s="1">
        <f t="shared" si="152"/>
        <v>1728.9233346018354</v>
      </c>
      <c r="AD162" s="1">
        <f t="shared" si="152"/>
        <v>10637.437265154584</v>
      </c>
      <c r="AE162" s="1">
        <f t="shared" si="152"/>
        <v>1253.5623173383335</v>
      </c>
      <c r="AF162" s="1">
        <f t="shared" si="152"/>
        <v>975.60144008899249</v>
      </c>
    </row>
    <row r="163" spans="1:38">
      <c r="A163" s="5" t="s">
        <v>434</v>
      </c>
      <c r="B163" s="5" t="str">
        <f t="shared" si="118"/>
        <v>9210-04141</v>
      </c>
      <c r="C163" s="5" t="str">
        <f t="shared" si="146"/>
        <v>9210</v>
      </c>
      <c r="D163" s="1">
        <f>SUM($F163:K163)</f>
        <v>319.8</v>
      </c>
      <c r="E163" s="2">
        <f t="shared" si="147"/>
        <v>1.1854109714752427E-4</v>
      </c>
      <c r="F163" s="22">
        <f>'Div 2 history (2)'!B164</f>
        <v>0</v>
      </c>
      <c r="G163" s="22">
        <f>'Div 2 history (2)'!C164</f>
        <v>0</v>
      </c>
      <c r="H163" s="22">
        <f>'Div 2 history (2)'!D164</f>
        <v>319.8</v>
      </c>
      <c r="I163" s="22">
        <f>'Div 2 history (2)'!E164</f>
        <v>0</v>
      </c>
      <c r="J163" s="22">
        <f>'Div 2 history (2)'!F164</f>
        <v>0</v>
      </c>
      <c r="K163" s="22">
        <f>'Div 2 history (2)'!G164</f>
        <v>0</v>
      </c>
      <c r="L163" s="1">
        <f t="shared" si="151"/>
        <v>35.432328679248506</v>
      </c>
      <c r="M163" s="1">
        <f t="shared" si="151"/>
        <v>29.008705561058264</v>
      </c>
      <c r="N163" s="1">
        <f t="shared" si="151"/>
        <v>27.472294400929201</v>
      </c>
      <c r="O163" s="1">
        <f t="shared" si="151"/>
        <v>60.607494581090926</v>
      </c>
      <c r="P163" s="1">
        <f t="shared" si="151"/>
        <v>40.171957761634921</v>
      </c>
      <c r="Q163" s="1">
        <f t="shared" si="151"/>
        <v>39.691866318187451</v>
      </c>
      <c r="R163" s="1">
        <f t="shared" si="151"/>
        <v>244.20963581583959</v>
      </c>
      <c r="S163" s="1">
        <f t="shared" si="151"/>
        <v>28.778735832592066</v>
      </c>
      <c r="T163" s="1">
        <f t="shared" si="151"/>
        <v>22.397431490946538</v>
      </c>
      <c r="U163" s="1">
        <f t="shared" si="151"/>
        <v>51.731137226684311</v>
      </c>
      <c r="V163" s="1">
        <f t="shared" si="151"/>
        <v>23.161310320965185</v>
      </c>
      <c r="W163" s="1">
        <f t="shared" si="152"/>
        <v>22.776763001818615</v>
      </c>
      <c r="X163" s="1">
        <f t="shared" si="152"/>
        <v>40.914025029778422</v>
      </c>
      <c r="Y163" s="1">
        <f t="shared" si="152"/>
        <v>29.008705561058264</v>
      </c>
      <c r="Z163" s="1">
        <f t="shared" si="152"/>
        <v>27.472294400929201</v>
      </c>
      <c r="AA163" s="1">
        <f t="shared" si="152"/>
        <v>60.607494581090926</v>
      </c>
      <c r="AB163" s="1">
        <f t="shared" si="152"/>
        <v>40.171957761634921</v>
      </c>
      <c r="AC163" s="1">
        <f t="shared" si="152"/>
        <v>39.691866318187451</v>
      </c>
      <c r="AD163" s="1">
        <f t="shared" si="152"/>
        <v>244.20963581583959</v>
      </c>
      <c r="AE163" s="1">
        <f t="shared" si="152"/>
        <v>28.778735832592066</v>
      </c>
      <c r="AF163" s="1">
        <f t="shared" si="152"/>
        <v>22.397431490946538</v>
      </c>
    </row>
    <row r="164" spans="1:38">
      <c r="A164" s="5" t="s">
        <v>433</v>
      </c>
      <c r="B164" s="5" t="str">
        <f t="shared" si="118"/>
        <v>9302-04141</v>
      </c>
      <c r="C164" s="5" t="str">
        <f t="shared" si="146"/>
        <v>9302</v>
      </c>
      <c r="D164" s="1">
        <f>SUM($F164:K164)</f>
        <v>4007.7999999999997</v>
      </c>
      <c r="E164" s="2">
        <f t="shared" si="147"/>
        <v>1.4855816421133448E-3</v>
      </c>
      <c r="F164" s="22">
        <f>'Div 2 history (2)'!B165</f>
        <v>676.56</v>
      </c>
      <c r="G164" s="22">
        <f>'Div 2 history (2)'!C165</f>
        <v>676.56</v>
      </c>
      <c r="H164" s="22">
        <f>'Div 2 history (2)'!D165</f>
        <v>625</v>
      </c>
      <c r="I164" s="22">
        <f>'Div 2 history (2)'!E165</f>
        <v>728.12</v>
      </c>
      <c r="J164" s="22">
        <f>'Div 2 history (2)'!F165</f>
        <v>676.56</v>
      </c>
      <c r="K164" s="22">
        <f>'Div 2 history (2)'!G165</f>
        <v>625</v>
      </c>
      <c r="L164" s="1">
        <f t="shared" si="151"/>
        <v>444.04529981454704</v>
      </c>
      <c r="M164" s="1">
        <f t="shared" si="151"/>
        <v>363.54312116200526</v>
      </c>
      <c r="N164" s="1">
        <f t="shared" si="151"/>
        <v>344.2884974985742</v>
      </c>
      <c r="O164" s="1">
        <f t="shared" si="151"/>
        <v>759.54570601030696</v>
      </c>
      <c r="P164" s="1">
        <f t="shared" si="151"/>
        <v>503.44331556310323</v>
      </c>
      <c r="Q164" s="1">
        <f t="shared" si="151"/>
        <v>497.4267099125442</v>
      </c>
      <c r="R164" s="1">
        <f t="shared" si="151"/>
        <v>3060.4858612342769</v>
      </c>
      <c r="S164" s="1">
        <f t="shared" si="151"/>
        <v>360.6610927763054</v>
      </c>
      <c r="T164" s="1">
        <f t="shared" si="151"/>
        <v>280.68926181805978</v>
      </c>
      <c r="U164" s="1">
        <f t="shared" si="151"/>
        <v>648.30535264885975</v>
      </c>
      <c r="V164" s="1">
        <f t="shared" si="151"/>
        <v>290.26234991983819</v>
      </c>
      <c r="W164" s="1">
        <f t="shared" si="152"/>
        <v>285.44312307282252</v>
      </c>
      <c r="X164" s="1">
        <f t="shared" si="152"/>
        <v>512.74305664273277</v>
      </c>
      <c r="Y164" s="1">
        <f t="shared" si="152"/>
        <v>363.54312116200526</v>
      </c>
      <c r="Z164" s="1">
        <f t="shared" si="152"/>
        <v>344.2884974985742</v>
      </c>
      <c r="AA164" s="1">
        <f t="shared" si="152"/>
        <v>759.54570601030696</v>
      </c>
      <c r="AB164" s="1">
        <f t="shared" si="152"/>
        <v>503.44331556310323</v>
      </c>
      <c r="AC164" s="1">
        <f t="shared" si="152"/>
        <v>497.4267099125442</v>
      </c>
      <c r="AD164" s="1">
        <f t="shared" si="152"/>
        <v>3060.4858612342769</v>
      </c>
      <c r="AE164" s="1">
        <f t="shared" si="152"/>
        <v>360.6610927763054</v>
      </c>
      <c r="AF164" s="1">
        <f t="shared" si="152"/>
        <v>280.68926181805978</v>
      </c>
    </row>
    <row r="165" spans="1:38">
      <c r="A165" s="5" t="s">
        <v>435</v>
      </c>
      <c r="B165" s="5" t="str">
        <f t="shared" si="118"/>
        <v>9302-04145</v>
      </c>
      <c r="C165" s="5" t="str">
        <f t="shared" si="146"/>
        <v>9302</v>
      </c>
      <c r="D165" s="1">
        <f>SUM($F165:K165)</f>
        <v>1134.69</v>
      </c>
      <c r="E165" s="2">
        <f t="shared" si="147"/>
        <v>4.2059849131433492E-4</v>
      </c>
      <c r="F165" s="22">
        <f>'Div 2 history (2)'!B166</f>
        <v>947.19</v>
      </c>
      <c r="G165" s="22">
        <f>'Div 2 history (2)'!C166</f>
        <v>0</v>
      </c>
      <c r="H165" s="22">
        <f>'Div 2 history (2)'!D166</f>
        <v>0</v>
      </c>
      <c r="I165" s="22">
        <f>'Div 2 history (2)'!E166</f>
        <v>0</v>
      </c>
      <c r="J165" s="22">
        <f>'Div 2 history (2)'!F166</f>
        <v>187.5</v>
      </c>
      <c r="K165" s="22">
        <f>'Div 2 history (2)'!G166</f>
        <v>0</v>
      </c>
      <c r="L165" s="1">
        <f t="shared" si="151"/>
        <v>125.7182896468308</v>
      </c>
      <c r="M165" s="1">
        <f t="shared" si="151"/>
        <v>102.92647940299312</v>
      </c>
      <c r="N165" s="1">
        <f t="shared" si="151"/>
        <v>97.475102357068025</v>
      </c>
      <c r="O165" s="1">
        <f t="shared" si="151"/>
        <v>215.0428956417075</v>
      </c>
      <c r="P165" s="1">
        <f t="shared" si="151"/>
        <v>142.53508052704669</v>
      </c>
      <c r="Q165" s="1">
        <f t="shared" si="151"/>
        <v>140.83165663722363</v>
      </c>
      <c r="R165" s="1">
        <f t="shared" si="151"/>
        <v>866.48602771693254</v>
      </c>
      <c r="S165" s="1">
        <f t="shared" si="151"/>
        <v>102.1105183298433</v>
      </c>
      <c r="T165" s="1">
        <f t="shared" si="151"/>
        <v>79.468860345410036</v>
      </c>
      <c r="U165" s="1">
        <f t="shared" si="151"/>
        <v>183.54848061209012</v>
      </c>
      <c r="V165" s="1">
        <f t="shared" si="151"/>
        <v>82.179197023439599</v>
      </c>
      <c r="W165" s="1">
        <f t="shared" si="152"/>
        <v>80.8147755176159</v>
      </c>
      <c r="X165" s="1">
        <f t="shared" si="152"/>
        <v>145.16802708267443</v>
      </c>
      <c r="Y165" s="1">
        <f t="shared" si="152"/>
        <v>102.92647940299312</v>
      </c>
      <c r="Z165" s="1">
        <f t="shared" si="152"/>
        <v>97.475102357068025</v>
      </c>
      <c r="AA165" s="1">
        <f t="shared" si="152"/>
        <v>215.0428956417075</v>
      </c>
      <c r="AB165" s="1">
        <f t="shared" si="152"/>
        <v>142.53508052704669</v>
      </c>
      <c r="AC165" s="1">
        <f t="shared" si="152"/>
        <v>140.83165663722363</v>
      </c>
      <c r="AD165" s="1">
        <f t="shared" si="152"/>
        <v>866.48602771693254</v>
      </c>
      <c r="AE165" s="1">
        <f t="shared" si="152"/>
        <v>102.1105183298433</v>
      </c>
      <c r="AF165" s="1">
        <f t="shared" si="152"/>
        <v>79.468860345410036</v>
      </c>
    </row>
    <row r="166" spans="1:38">
      <c r="A166" s="5" t="s">
        <v>386</v>
      </c>
      <c r="B166" s="5" t="str">
        <f t="shared" si="118"/>
        <v>9210-04146</v>
      </c>
      <c r="C166" s="5" t="str">
        <f t="shared" si="146"/>
        <v>9210</v>
      </c>
      <c r="D166" s="1">
        <f>SUM($F166:K166)</f>
        <v>20750.210000000003</v>
      </c>
      <c r="E166" s="2">
        <f t="shared" si="147"/>
        <v>7.6915342696733261E-3</v>
      </c>
      <c r="F166" s="22">
        <f>'Div 2 history (2)'!B167</f>
        <v>701.38</v>
      </c>
      <c r="G166" s="22">
        <f>'Div 2 history (2)'!C167</f>
        <v>4731.3300000000008</v>
      </c>
      <c r="H166" s="22">
        <f>'Div 2 history (2)'!D167</f>
        <v>6019.8</v>
      </c>
      <c r="I166" s="22">
        <f>'Div 2 history (2)'!E167</f>
        <v>6000</v>
      </c>
      <c r="J166" s="22">
        <f>'Div 2 history (2)'!F167</f>
        <v>2233.31</v>
      </c>
      <c r="K166" s="22">
        <f>'Div 2 history (2)'!G167</f>
        <v>1064.3900000000001</v>
      </c>
      <c r="L166" s="1">
        <f t="shared" si="151"/>
        <v>2299.0252060144753</v>
      </c>
      <c r="M166" s="1">
        <f t="shared" si="151"/>
        <v>1882.2286811135923</v>
      </c>
      <c r="N166" s="1">
        <f t="shared" si="151"/>
        <v>1782.5387054443563</v>
      </c>
      <c r="O166" s="1">
        <f t="shared" si="151"/>
        <v>3932.5148221747932</v>
      </c>
      <c r="P166" s="1">
        <f t="shared" si="151"/>
        <v>2606.5558463572688</v>
      </c>
      <c r="Q166" s="1">
        <f t="shared" si="151"/>
        <v>2575.4051325650921</v>
      </c>
      <c r="R166" s="1">
        <f t="shared" si="151"/>
        <v>15845.532292689784</v>
      </c>
      <c r="S166" s="1">
        <f t="shared" si="151"/>
        <v>1867.307104630426</v>
      </c>
      <c r="T166" s="1">
        <f t="shared" si="151"/>
        <v>1453.2564318253715</v>
      </c>
      <c r="U166" s="1">
        <f t="shared" si="151"/>
        <v>3356.5727360616543</v>
      </c>
      <c r="V166" s="1">
        <f t="shared" si="151"/>
        <v>1502.8206786591463</v>
      </c>
      <c r="W166" s="1">
        <f t="shared" si="152"/>
        <v>1477.8693414883262</v>
      </c>
      <c r="X166" s="1">
        <f t="shared" si="152"/>
        <v>2654.7048508854241</v>
      </c>
      <c r="Y166" s="1">
        <f t="shared" si="152"/>
        <v>1882.2286811135923</v>
      </c>
      <c r="Z166" s="1">
        <f t="shared" si="152"/>
        <v>1782.5387054443563</v>
      </c>
      <c r="AA166" s="1">
        <f t="shared" si="152"/>
        <v>3932.5148221747932</v>
      </c>
      <c r="AB166" s="1">
        <f t="shared" si="152"/>
        <v>2606.5558463572688</v>
      </c>
      <c r="AC166" s="1">
        <f t="shared" si="152"/>
        <v>2575.4051325650921</v>
      </c>
      <c r="AD166" s="1">
        <f t="shared" si="152"/>
        <v>15845.532292689784</v>
      </c>
      <c r="AE166" s="1">
        <f t="shared" si="152"/>
        <v>1867.307104630426</v>
      </c>
      <c r="AF166" s="1">
        <f t="shared" si="152"/>
        <v>1453.2564318253715</v>
      </c>
    </row>
    <row r="167" spans="1:38">
      <c r="A167" s="9" t="s">
        <v>32</v>
      </c>
      <c r="B167" s="5"/>
      <c r="C167" s="5"/>
      <c r="D167" s="31">
        <f t="shared" ref="D167:K167" si="153">SUM(D149:D166)</f>
        <v>2697798.5499999993</v>
      </c>
      <c r="E167" s="32">
        <f t="shared" si="153"/>
        <v>1.0000000000000002</v>
      </c>
      <c r="F167" s="31">
        <f t="shared" si="153"/>
        <v>1734316.98</v>
      </c>
      <c r="G167" s="31">
        <f t="shared" si="153"/>
        <v>224837.05999999997</v>
      </c>
      <c r="H167" s="31">
        <f t="shared" si="153"/>
        <v>50792.19000000001</v>
      </c>
      <c r="I167" s="31">
        <f t="shared" si="153"/>
        <v>340580.13</v>
      </c>
      <c r="J167" s="31">
        <f t="shared" si="153"/>
        <v>305754.11</v>
      </c>
      <c r="K167" s="31">
        <f t="shared" si="153"/>
        <v>41518.080000000002</v>
      </c>
      <c r="L167" s="31">
        <f>'Div 2 history (2)'!H168</f>
        <v>298903.33</v>
      </c>
      <c r="M167" s="31">
        <f>'Div 2 budget'!B105</f>
        <v>244714.33333333299</v>
      </c>
      <c r="N167" s="31">
        <f>'Div 2 budget'!C105</f>
        <v>231753.33333333299</v>
      </c>
      <c r="O167" s="31">
        <f>'Div 2 budget'!D105</f>
        <v>511278.33333333302</v>
      </c>
      <c r="P167" s="31">
        <f>'Div 2 budget'!E105</f>
        <v>338886.33333333302</v>
      </c>
      <c r="Q167" s="31">
        <f>'Div 2 budget'!F105</f>
        <v>334836.33333333302</v>
      </c>
      <c r="R167" s="31">
        <f>'Div 2 budget'!G105</f>
        <v>2060126.333333333</v>
      </c>
      <c r="S167" s="31">
        <f>'Div 2 budget'!H105</f>
        <v>242774.33333333299</v>
      </c>
      <c r="T167" s="31">
        <f>'Div 2 budget'!I105</f>
        <v>188942.33333333299</v>
      </c>
      <c r="U167" s="31">
        <f>'Div 2 budget'!J105</f>
        <v>436398.33333333302</v>
      </c>
      <c r="V167" s="31">
        <f>'Div 2 budget'!K105</f>
        <v>195386.33333333299</v>
      </c>
      <c r="W167" s="31">
        <f>'Div 2 budget'!L105</f>
        <v>192142.33333333299</v>
      </c>
      <c r="X167" s="31">
        <f>'Div 2 budget'!M105</f>
        <v>345146.33333333302</v>
      </c>
      <c r="Y167" s="38">
        <f>M167*(1+Y$3)</f>
        <v>244714.33333333299</v>
      </c>
      <c r="Z167" s="38">
        <f t="shared" ref="Z167" si="154">N167*(1+Z$3)</f>
        <v>231753.33333333299</v>
      </c>
      <c r="AA167" s="38">
        <f t="shared" ref="AA167" si="155">O167*(1+AA$3)</f>
        <v>511278.33333333302</v>
      </c>
      <c r="AB167" s="38">
        <f t="shared" ref="AB167" si="156">P167*(1+AB$3)</f>
        <v>338886.33333333302</v>
      </c>
      <c r="AC167" s="38">
        <f t="shared" ref="AC167" si="157">Q167*(1+AC$3)</f>
        <v>334836.33333333302</v>
      </c>
      <c r="AD167" s="38">
        <f t="shared" ref="AD167" si="158">R167*(1+AD$3)</f>
        <v>2060126.333333333</v>
      </c>
      <c r="AE167" s="38">
        <f t="shared" ref="AE167" si="159">S167*(1+AE$3)</f>
        <v>242774.33333333299</v>
      </c>
      <c r="AF167" s="38">
        <f t="shared" ref="AF167" si="160">T167*(1+AF$3)</f>
        <v>188942.33333333299</v>
      </c>
      <c r="AH167" s="15">
        <f>SUM(F167:Q167)</f>
        <v>4658170.546666665</v>
      </c>
      <c r="AI167" s="15">
        <f>SUM(U167:AF167)</f>
        <v>5322384.9999999963</v>
      </c>
      <c r="AK167" s="15">
        <f>AH167*$AK$6</f>
        <v>249439.25155893166</v>
      </c>
      <c r="AL167" s="15">
        <f>AI167*$AL$6</f>
        <v>279829.07356414176</v>
      </c>
    </row>
    <row r="168" spans="1:38">
      <c r="B168" s="5" t="str">
        <f t="shared" si="118"/>
        <v/>
      </c>
      <c r="C168" s="5" t="s">
        <v>465</v>
      </c>
      <c r="F168" s="1">
        <f>F167-'Div 2 history (2)'!B168</f>
        <v>0</v>
      </c>
      <c r="G168" s="1">
        <f>G167-'Div 2 history (2)'!C168</f>
        <v>0</v>
      </c>
      <c r="H168" s="1">
        <f>H167-'Div 2 history (2)'!D168</f>
        <v>0</v>
      </c>
      <c r="I168" s="1">
        <f>I167-'Div 2 history (2)'!E168</f>
        <v>0</v>
      </c>
      <c r="J168" s="1">
        <f>J167-'Div 2 history (2)'!F168</f>
        <v>0</v>
      </c>
      <c r="K168" s="1">
        <f>K167-'Div 2 history (2)'!G168</f>
        <v>0</v>
      </c>
      <c r="L168" s="1">
        <f>L167-'Div 2 history (2)'!H168</f>
        <v>0</v>
      </c>
      <c r="M168" s="1">
        <f t="shared" ref="M168" si="161">M167-SUM(M149:M166)</f>
        <v>0</v>
      </c>
      <c r="N168" s="1">
        <f t="shared" ref="N168:AF168" si="162">N167-SUM(N149:N166)</f>
        <v>0</v>
      </c>
      <c r="O168" s="1">
        <f t="shared" si="162"/>
        <v>0</v>
      </c>
      <c r="P168" s="1">
        <f t="shared" si="162"/>
        <v>0</v>
      </c>
      <c r="Q168" s="1">
        <f t="shared" si="162"/>
        <v>0</v>
      </c>
      <c r="R168" s="1">
        <f t="shared" si="162"/>
        <v>0</v>
      </c>
      <c r="S168" s="1">
        <f t="shared" si="162"/>
        <v>0</v>
      </c>
      <c r="T168" s="1">
        <f t="shared" si="162"/>
        <v>0</v>
      </c>
      <c r="U168" s="1">
        <f t="shared" si="162"/>
        <v>0</v>
      </c>
      <c r="V168" s="1">
        <f t="shared" si="162"/>
        <v>0</v>
      </c>
      <c r="W168" s="1">
        <f t="shared" si="162"/>
        <v>0</v>
      </c>
      <c r="X168" s="1">
        <f t="shared" si="162"/>
        <v>0</v>
      </c>
      <c r="Y168" s="1">
        <f t="shared" si="162"/>
        <v>0</v>
      </c>
      <c r="Z168" s="1">
        <f t="shared" si="162"/>
        <v>0</v>
      </c>
      <c r="AA168" s="1">
        <f t="shared" si="162"/>
        <v>0</v>
      </c>
      <c r="AB168" s="1">
        <f t="shared" si="162"/>
        <v>0</v>
      </c>
      <c r="AC168" s="1">
        <f t="shared" si="162"/>
        <v>0</v>
      </c>
      <c r="AD168" s="1">
        <f t="shared" si="162"/>
        <v>0</v>
      </c>
      <c r="AE168" s="1">
        <f t="shared" si="162"/>
        <v>0</v>
      </c>
      <c r="AF168" s="1">
        <f t="shared" si="162"/>
        <v>0</v>
      </c>
    </row>
    <row r="169" spans="1:38">
      <c r="A169" s="5" t="s">
        <v>436</v>
      </c>
      <c r="B169" s="5" t="str">
        <f t="shared" si="118"/>
        <v>9302-05415</v>
      </c>
      <c r="C169" s="5" t="str">
        <f t="shared" ref="C169:C173" si="163">LEFT(B169,4)</f>
        <v>9302</v>
      </c>
      <c r="D169" s="1">
        <f>SUM($F169:K169)</f>
        <v>3263</v>
      </c>
      <c r="E169" s="2">
        <f>D169/$D$174</f>
        <v>1.4198421438389295E-2</v>
      </c>
      <c r="F169" s="22">
        <f>'Div 2 history (2)'!B170</f>
        <v>0</v>
      </c>
      <c r="G169" s="22">
        <f>'Div 2 history (2)'!C170</f>
        <v>0</v>
      </c>
      <c r="H169" s="22">
        <f>'Div 2 history (2)'!D170</f>
        <v>1913</v>
      </c>
      <c r="I169" s="22">
        <f>'Div 2 history (2)'!E170</f>
        <v>1220</v>
      </c>
      <c r="J169" s="22">
        <f>'Div 2 history (2)'!F170</f>
        <v>0</v>
      </c>
      <c r="K169" s="22">
        <f>'Div 2 history (2)'!G170</f>
        <v>130</v>
      </c>
      <c r="L169" s="1">
        <f t="shared" ref="L169:W173" si="164">$E169*L$174</f>
        <v>306.1169723221725</v>
      </c>
      <c r="M169" s="1">
        <f t="shared" si="164"/>
        <v>1916.1467820160597</v>
      </c>
      <c r="N169" s="1">
        <f t="shared" si="164"/>
        <v>626.61775013866713</v>
      </c>
      <c r="O169" s="1">
        <f t="shared" si="164"/>
        <v>554.43297554589594</v>
      </c>
      <c r="P169" s="1">
        <f t="shared" si="164"/>
        <v>531.60191387296595</v>
      </c>
      <c r="Q169" s="1">
        <f t="shared" si="164"/>
        <v>383.85314038508699</v>
      </c>
      <c r="R169" s="1">
        <f t="shared" si="164"/>
        <v>458.89179768697437</v>
      </c>
      <c r="S169" s="1">
        <f t="shared" si="164"/>
        <v>504.53972261139592</v>
      </c>
      <c r="T169" s="1">
        <f t="shared" si="164"/>
        <v>967.848412567477</v>
      </c>
      <c r="U169" s="1">
        <f t="shared" si="164"/>
        <v>468.7597005866549</v>
      </c>
      <c r="V169" s="1">
        <f t="shared" si="164"/>
        <v>519.7462319719109</v>
      </c>
      <c r="W169" s="1">
        <f t="shared" si="164"/>
        <v>384.63405356419838</v>
      </c>
      <c r="X169" s="1">
        <f t="shared" ref="X169:AF173" si="165">$E169*X$174</f>
        <v>507.20921515408008</v>
      </c>
      <c r="Y169" s="1">
        <f t="shared" si="165"/>
        <v>1916.1467820160597</v>
      </c>
      <c r="Z169" s="1">
        <f t="shared" si="165"/>
        <v>626.61775013866713</v>
      </c>
      <c r="AA169" s="1">
        <f t="shared" si="165"/>
        <v>554.43297554589594</v>
      </c>
      <c r="AB169" s="1">
        <f t="shared" si="165"/>
        <v>531.60191387296595</v>
      </c>
      <c r="AC169" s="1">
        <f t="shared" si="165"/>
        <v>383.85314038508699</v>
      </c>
      <c r="AD169" s="1">
        <f t="shared" si="165"/>
        <v>458.89179768697437</v>
      </c>
      <c r="AE169" s="1">
        <f t="shared" si="165"/>
        <v>504.53972261139592</v>
      </c>
      <c r="AF169" s="1">
        <f t="shared" si="165"/>
        <v>967.848412567477</v>
      </c>
    </row>
    <row r="170" spans="1:38">
      <c r="A170" s="5" t="s">
        <v>387</v>
      </c>
      <c r="B170" s="5" t="str">
        <f t="shared" si="118"/>
        <v>9210-05415</v>
      </c>
      <c r="C170" s="5" t="str">
        <f t="shared" si="163"/>
        <v>9210</v>
      </c>
      <c r="D170" s="1">
        <f>SUM($F170:K170)</f>
        <v>157492.28</v>
      </c>
      <c r="E170" s="2">
        <f>D170/$D$174</f>
        <v>0.68530241027668082</v>
      </c>
      <c r="F170" s="22">
        <f>'Div 2 history (2)'!B171</f>
        <v>9273.26</v>
      </c>
      <c r="G170" s="22">
        <f>'Div 2 history (2)'!C171</f>
        <v>32557.440000000002</v>
      </c>
      <c r="H170" s="22">
        <f>'Div 2 history (2)'!D171</f>
        <v>10233.9</v>
      </c>
      <c r="I170" s="22">
        <f>'Div 2 history (2)'!E171</f>
        <v>5868.67</v>
      </c>
      <c r="J170" s="22">
        <f>'Div 2 history (2)'!F171</f>
        <v>31768.01</v>
      </c>
      <c r="K170" s="22">
        <f>'Div 2 history (2)'!G171</f>
        <v>67791</v>
      </c>
      <c r="L170" s="1">
        <f t="shared" si="164"/>
        <v>14775.07199439652</v>
      </c>
      <c r="M170" s="1">
        <f t="shared" si="164"/>
        <v>92484.929670356185</v>
      </c>
      <c r="N170" s="1">
        <f t="shared" si="164"/>
        <v>30244.394164207475</v>
      </c>
      <c r="O170" s="1">
        <f t="shared" si="164"/>
        <v>26760.316710360832</v>
      </c>
      <c r="P170" s="1">
        <f t="shared" si="164"/>
        <v>25658.350434635926</v>
      </c>
      <c r="Q170" s="1">
        <f t="shared" si="164"/>
        <v>18527.093553296789</v>
      </c>
      <c r="R170" s="1">
        <f t="shared" si="164"/>
        <v>22148.916791609048</v>
      </c>
      <c r="S170" s="1">
        <f t="shared" si="164"/>
        <v>24352.164040648575</v>
      </c>
      <c r="T170" s="1">
        <f t="shared" si="164"/>
        <v>46714.266990386946</v>
      </c>
      <c r="U170" s="1">
        <f t="shared" si="164"/>
        <v>22625.201966751338</v>
      </c>
      <c r="V170" s="1">
        <f t="shared" si="164"/>
        <v>25086.122922054899</v>
      </c>
      <c r="W170" s="1">
        <f t="shared" si="164"/>
        <v>18564.785185862005</v>
      </c>
      <c r="X170" s="1">
        <f t="shared" si="165"/>
        <v>24481.01003114515</v>
      </c>
      <c r="Y170" s="1">
        <f t="shared" si="165"/>
        <v>92484.929670356185</v>
      </c>
      <c r="Z170" s="1">
        <f t="shared" si="165"/>
        <v>30244.394164207475</v>
      </c>
      <c r="AA170" s="1">
        <f t="shared" si="165"/>
        <v>26760.316710360832</v>
      </c>
      <c r="AB170" s="1">
        <f t="shared" si="165"/>
        <v>25658.350434635926</v>
      </c>
      <c r="AC170" s="1">
        <f t="shared" si="165"/>
        <v>18527.093553296789</v>
      </c>
      <c r="AD170" s="1">
        <f t="shared" si="165"/>
        <v>22148.916791609048</v>
      </c>
      <c r="AE170" s="1">
        <f t="shared" si="165"/>
        <v>24352.164040648575</v>
      </c>
      <c r="AF170" s="1">
        <f t="shared" si="165"/>
        <v>46714.266990386946</v>
      </c>
    </row>
    <row r="171" spans="1:38">
      <c r="A171" s="5" t="s">
        <v>388</v>
      </c>
      <c r="B171" s="5" t="str">
        <f t="shared" ref="B171" si="166">RIGHT(A171,10)</f>
        <v>9210-05417</v>
      </c>
      <c r="C171" s="5" t="str">
        <f t="shared" si="163"/>
        <v>9210</v>
      </c>
      <c r="D171" s="1">
        <f>SUM($F171:K171)</f>
        <v>8429</v>
      </c>
      <c r="E171" s="2">
        <f>D171/$D$174</f>
        <v>3.667744232429769E-2</v>
      </c>
      <c r="F171" s="22" t="str">
        <f>'Div 2 history (2)'!B172</f>
        <v>0</v>
      </c>
      <c r="G171" s="22" t="str">
        <f>'Div 2 history (2)'!C172</f>
        <v>0</v>
      </c>
      <c r="H171" s="22" t="str">
        <f>'Div 2 history (2)'!D172</f>
        <v>0</v>
      </c>
      <c r="I171" s="22">
        <f>'Div 2 history (2)'!E172</f>
        <v>527</v>
      </c>
      <c r="J171" s="22">
        <f>'Div 2 history (2)'!F172</f>
        <v>5902</v>
      </c>
      <c r="K171" s="22">
        <f>'Div 2 history (2)'!G172</f>
        <v>2000</v>
      </c>
      <c r="L171" s="1">
        <f t="shared" si="164"/>
        <v>790.76308909089551</v>
      </c>
      <c r="M171" s="1">
        <f t="shared" si="164"/>
        <v>4949.8011724221169</v>
      </c>
      <c r="N171" s="1">
        <f t="shared" si="164"/>
        <v>1618.6825056447517</v>
      </c>
      <c r="O171" s="1">
        <f t="shared" si="164"/>
        <v>1432.2143888680223</v>
      </c>
      <c r="P171" s="1">
        <f t="shared" si="164"/>
        <v>1373.2370616105516</v>
      </c>
      <c r="Q171" s="1">
        <f t="shared" si="164"/>
        <v>991.57159678390997</v>
      </c>
      <c r="R171" s="1">
        <f t="shared" si="164"/>
        <v>1185.4118794678232</v>
      </c>
      <c r="S171" s="1">
        <f t="shared" si="164"/>
        <v>1303.3298565404402</v>
      </c>
      <c r="T171" s="1">
        <f t="shared" si="164"/>
        <v>2500.1514770245981</v>
      </c>
      <c r="U171" s="1">
        <f t="shared" si="164"/>
        <v>1210.9027018832101</v>
      </c>
      <c r="V171" s="1">
        <f t="shared" si="164"/>
        <v>1342.6113972697631</v>
      </c>
      <c r="W171" s="1">
        <f t="shared" si="164"/>
        <v>993.58885611174628</v>
      </c>
      <c r="X171" s="1">
        <f t="shared" si="165"/>
        <v>1310.2257047299238</v>
      </c>
      <c r="Y171" s="1">
        <f t="shared" si="165"/>
        <v>4949.8011724221169</v>
      </c>
      <c r="Z171" s="1">
        <f t="shared" si="165"/>
        <v>1618.6825056447517</v>
      </c>
      <c r="AA171" s="1">
        <f t="shared" si="165"/>
        <v>1432.2143888680223</v>
      </c>
      <c r="AB171" s="1">
        <f t="shared" si="165"/>
        <v>1373.2370616105516</v>
      </c>
      <c r="AC171" s="1">
        <f t="shared" si="165"/>
        <v>991.57159678390997</v>
      </c>
      <c r="AD171" s="1">
        <f t="shared" si="165"/>
        <v>1185.4118794678232</v>
      </c>
      <c r="AE171" s="1">
        <f t="shared" si="165"/>
        <v>1303.3298565404402</v>
      </c>
      <c r="AF171" s="1">
        <f t="shared" si="165"/>
        <v>2500.1514770245981</v>
      </c>
    </row>
    <row r="172" spans="1:38">
      <c r="A172" s="5" t="s">
        <v>437</v>
      </c>
      <c r="B172" s="5" t="str">
        <f t="shared" si="118"/>
        <v>9210-07510</v>
      </c>
      <c r="C172" s="5" t="str">
        <f t="shared" si="163"/>
        <v>9210</v>
      </c>
      <c r="D172" s="1">
        <f>SUM($F172:K172)</f>
        <v>39930</v>
      </c>
      <c r="E172" s="2">
        <f>D172/$D$174</f>
        <v>0.17374899418782855</v>
      </c>
      <c r="F172" s="22">
        <f>'Div 2 history (2)'!B173</f>
        <v>-950</v>
      </c>
      <c r="G172" s="22">
        <f>'Div 2 history (2)'!C173</f>
        <v>0</v>
      </c>
      <c r="H172" s="22">
        <f>'Div 2 history (2)'!D173</f>
        <v>40830</v>
      </c>
      <c r="I172" s="22">
        <f>'Div 2 history (2)'!E173</f>
        <v>0</v>
      </c>
      <c r="J172" s="22">
        <f>'Div 2 history (2)'!F173</f>
        <v>0</v>
      </c>
      <c r="K172" s="22">
        <f>'Div 2 history (2)'!G173</f>
        <v>50</v>
      </c>
      <c r="L172" s="1">
        <f t="shared" si="164"/>
        <v>3746.0161522599906</v>
      </c>
      <c r="M172" s="1">
        <f t="shared" si="164"/>
        <v>23448.281031535782</v>
      </c>
      <c r="N172" s="1">
        <f t="shared" si="164"/>
        <v>7668.0498814088196</v>
      </c>
      <c r="O172" s="1">
        <f t="shared" si="164"/>
        <v>6784.7099949578987</v>
      </c>
      <c r="P172" s="1">
        <f t="shared" si="164"/>
        <v>6505.321612303871</v>
      </c>
      <c r="Q172" s="1">
        <f t="shared" si="164"/>
        <v>4697.2895787853276</v>
      </c>
      <c r="R172" s="1">
        <f t="shared" si="164"/>
        <v>5615.5530130680008</v>
      </c>
      <c r="S172" s="1">
        <f t="shared" si="164"/>
        <v>6174.1560293818693</v>
      </c>
      <c r="T172" s="1">
        <f t="shared" si="164"/>
        <v>11843.759458724902</v>
      </c>
      <c r="U172" s="1">
        <f t="shared" si="164"/>
        <v>5736.3085640285417</v>
      </c>
      <c r="V172" s="1">
        <f t="shared" si="164"/>
        <v>6360.2412021570335</v>
      </c>
      <c r="W172" s="1">
        <f t="shared" si="164"/>
        <v>4706.8457734656577</v>
      </c>
      <c r="X172" s="1">
        <f t="shared" si="165"/>
        <v>6206.823156942206</v>
      </c>
      <c r="Y172" s="1">
        <f t="shared" si="165"/>
        <v>23448.281031535782</v>
      </c>
      <c r="Z172" s="1">
        <f t="shared" si="165"/>
        <v>7668.0498814088196</v>
      </c>
      <c r="AA172" s="1">
        <f t="shared" si="165"/>
        <v>6784.7099949578987</v>
      </c>
      <c r="AB172" s="1">
        <f t="shared" si="165"/>
        <v>6505.321612303871</v>
      </c>
      <c r="AC172" s="1">
        <f t="shared" si="165"/>
        <v>4697.2895787853276</v>
      </c>
      <c r="AD172" s="1">
        <f t="shared" si="165"/>
        <v>5615.5530130680008</v>
      </c>
      <c r="AE172" s="1">
        <f t="shared" si="165"/>
        <v>6174.1560293818693</v>
      </c>
      <c r="AF172" s="1">
        <f t="shared" si="165"/>
        <v>11843.759458724902</v>
      </c>
    </row>
    <row r="173" spans="1:38">
      <c r="A173" s="5" t="s">
        <v>248</v>
      </c>
      <c r="B173" s="5" t="str">
        <f t="shared" si="118"/>
        <v>9302-07510</v>
      </c>
      <c r="C173" s="5" t="str">
        <f t="shared" si="163"/>
        <v>9302</v>
      </c>
      <c r="D173" s="1">
        <f>SUM($F173:K173)</f>
        <v>20700</v>
      </c>
      <c r="E173" s="2">
        <f>D173/$D$174</f>
        <v>9.0072731772803671E-2</v>
      </c>
      <c r="F173" s="22">
        <f>'Div 2 history (2)'!B174</f>
        <v>3450</v>
      </c>
      <c r="G173" s="22">
        <f>'Div 2 history (2)'!C174</f>
        <v>3450</v>
      </c>
      <c r="H173" s="22">
        <f>'Div 2 history (2)'!D174</f>
        <v>3450</v>
      </c>
      <c r="I173" s="22">
        <f>'Div 2 history (2)'!E174</f>
        <v>3450</v>
      </c>
      <c r="J173" s="22">
        <f>'Div 2 history (2)'!F174</f>
        <v>3450</v>
      </c>
      <c r="K173" s="22">
        <f>'Div 2 history (2)'!G174</f>
        <v>3450</v>
      </c>
      <c r="L173" s="1">
        <f t="shared" si="164"/>
        <v>1941.961791930423</v>
      </c>
      <c r="M173" s="1">
        <f t="shared" si="164"/>
        <v>12155.758010337859</v>
      </c>
      <c r="N173" s="1">
        <f t="shared" si="164"/>
        <v>3975.1723652682831</v>
      </c>
      <c r="O173" s="1">
        <f t="shared" si="164"/>
        <v>3517.2425969353494</v>
      </c>
      <c r="P173" s="1">
        <f t="shared" si="164"/>
        <v>3372.4056442446808</v>
      </c>
      <c r="Q173" s="1">
        <f t="shared" si="164"/>
        <v>2435.1087974168863</v>
      </c>
      <c r="R173" s="1">
        <f t="shared" si="164"/>
        <v>2911.1431848361535</v>
      </c>
      <c r="S173" s="1">
        <f t="shared" si="164"/>
        <v>3200.7270174857172</v>
      </c>
      <c r="T173" s="1">
        <f t="shared" si="164"/>
        <v>6139.8903279640735</v>
      </c>
      <c r="U173" s="1">
        <f t="shared" si="164"/>
        <v>2973.7437334182518</v>
      </c>
      <c r="V173" s="1">
        <f t="shared" si="164"/>
        <v>3297.19491321439</v>
      </c>
      <c r="W173" s="1">
        <f t="shared" si="164"/>
        <v>2440.0627976643905</v>
      </c>
      <c r="X173" s="1">
        <f t="shared" si="165"/>
        <v>3217.6618920286414</v>
      </c>
      <c r="Y173" s="1">
        <f t="shared" si="165"/>
        <v>12155.758010337859</v>
      </c>
      <c r="Z173" s="1">
        <f t="shared" si="165"/>
        <v>3975.1723652682831</v>
      </c>
      <c r="AA173" s="1">
        <f t="shared" si="165"/>
        <v>3517.2425969353494</v>
      </c>
      <c r="AB173" s="1">
        <f t="shared" si="165"/>
        <v>3372.4056442446808</v>
      </c>
      <c r="AC173" s="1">
        <f t="shared" si="165"/>
        <v>2435.1087974168863</v>
      </c>
      <c r="AD173" s="1">
        <f t="shared" si="165"/>
        <v>2911.1431848361535</v>
      </c>
      <c r="AE173" s="1">
        <f t="shared" si="165"/>
        <v>3200.7270174857172</v>
      </c>
      <c r="AF173" s="1">
        <f t="shared" si="165"/>
        <v>6139.8903279640735</v>
      </c>
    </row>
    <row r="174" spans="1:38">
      <c r="A174" s="9" t="s">
        <v>35</v>
      </c>
      <c r="B174" s="5"/>
      <c r="C174" s="5"/>
      <c r="D174" s="31">
        <f t="shared" ref="D174:K174" si="167">SUM(D169:D173)</f>
        <v>229814.28</v>
      </c>
      <c r="E174" s="32">
        <f t="shared" si="167"/>
        <v>1</v>
      </c>
      <c r="F174" s="31">
        <f t="shared" si="167"/>
        <v>11773.26</v>
      </c>
      <c r="G174" s="31">
        <f t="shared" si="167"/>
        <v>36007.440000000002</v>
      </c>
      <c r="H174" s="31">
        <f t="shared" si="167"/>
        <v>56426.9</v>
      </c>
      <c r="I174" s="31">
        <f t="shared" si="167"/>
        <v>11065.67</v>
      </c>
      <c r="J174" s="31">
        <f t="shared" si="167"/>
        <v>41120.009999999995</v>
      </c>
      <c r="K174" s="31">
        <f t="shared" si="167"/>
        <v>73421</v>
      </c>
      <c r="L174" s="31">
        <f>'Div 2 history (2)'!H175</f>
        <v>21559.93</v>
      </c>
      <c r="M174" s="31">
        <f>'Div 2 budget'!B111</f>
        <v>134954.916666668</v>
      </c>
      <c r="N174" s="31">
        <f>'Div 2 budget'!C111</f>
        <v>44132.916666667996</v>
      </c>
      <c r="O174" s="31">
        <f>'Div 2 budget'!D111</f>
        <v>39048.916666667996</v>
      </c>
      <c r="P174" s="31">
        <f>'Div 2 budget'!E111</f>
        <v>37440.916666667996</v>
      </c>
      <c r="Q174" s="31">
        <f>'Div 2 budget'!F111</f>
        <v>27034.916666667999</v>
      </c>
      <c r="R174" s="31">
        <f>'Div 2 budget'!G111</f>
        <v>32319.916666667999</v>
      </c>
      <c r="S174" s="31">
        <f>'Div 2 budget'!H111</f>
        <v>35534.916666667996</v>
      </c>
      <c r="T174" s="31">
        <f>'Div 2 budget'!I111</f>
        <v>68165.916666667996</v>
      </c>
      <c r="U174" s="31">
        <f>'Div 2 budget'!J111</f>
        <v>33014.916666667996</v>
      </c>
      <c r="V174" s="31">
        <f>'Div 2 budget'!K111</f>
        <v>36605.916666667996</v>
      </c>
      <c r="W174" s="31">
        <f>'Div 2 budget'!L111</f>
        <v>27089.916666667999</v>
      </c>
      <c r="X174" s="31">
        <f>'Div 2 budget'!M111</f>
        <v>35722.93</v>
      </c>
      <c r="Y174" s="38">
        <f>M174*(1+Y$3)</f>
        <v>134954.916666668</v>
      </c>
      <c r="Z174" s="38">
        <f t="shared" ref="Z174" si="168">N174*(1+Z$3)</f>
        <v>44132.916666667996</v>
      </c>
      <c r="AA174" s="38">
        <f t="shared" ref="AA174" si="169">O174*(1+AA$3)</f>
        <v>39048.916666667996</v>
      </c>
      <c r="AB174" s="38">
        <f t="shared" ref="AB174" si="170">P174*(1+AB$3)</f>
        <v>37440.916666667996</v>
      </c>
      <c r="AC174" s="38">
        <f t="shared" ref="AC174" si="171">Q174*(1+AC$3)</f>
        <v>27034.916666667999</v>
      </c>
      <c r="AD174" s="38">
        <f t="shared" ref="AD174" si="172">R174*(1+AD$3)</f>
        <v>32319.916666667999</v>
      </c>
      <c r="AE174" s="38">
        <f t="shared" ref="AE174" si="173">S174*(1+AE$3)</f>
        <v>35534.916666667996</v>
      </c>
      <c r="AF174" s="38">
        <f t="shared" ref="AF174" si="174">T174*(1+AF$3)</f>
        <v>68165.916666667996</v>
      </c>
      <c r="AH174" s="15">
        <f>SUM(F174:Q174)</f>
        <v>533986.79333334009</v>
      </c>
      <c r="AI174" s="15">
        <f>SUM(U174:AF174)</f>
        <v>551067.01333334809</v>
      </c>
      <c r="AK174" s="15">
        <f>AH174*$AK$6</f>
        <v>28594.330056622068</v>
      </c>
      <c r="AL174" s="15">
        <f>AI174*$AL$6</f>
        <v>28972.833008666126</v>
      </c>
    </row>
    <row r="175" spans="1:38">
      <c r="B175" s="5" t="str">
        <f t="shared" si="118"/>
        <v/>
      </c>
      <c r="C175" s="5" t="s">
        <v>465</v>
      </c>
      <c r="F175" s="1">
        <f>F174-'Div 2 history (2)'!B175</f>
        <v>0</v>
      </c>
      <c r="G175" s="1">
        <f>G174-'Div 2 history (2)'!C175</f>
        <v>0</v>
      </c>
      <c r="H175" s="1">
        <f>H174-'Div 2 history (2)'!D175</f>
        <v>0</v>
      </c>
      <c r="I175" s="1">
        <f>I174-'Div 2 history (2)'!E175</f>
        <v>0</v>
      </c>
      <c r="J175" s="1">
        <f>J174-'Div 2 history (2)'!F175</f>
        <v>0</v>
      </c>
      <c r="K175" s="1">
        <f>K174-'Div 2 history (2)'!G175</f>
        <v>0</v>
      </c>
      <c r="L175" s="1">
        <f>L174-'Div 2 history (2)'!H175</f>
        <v>0</v>
      </c>
      <c r="M175" s="1">
        <f t="shared" ref="M175" si="175">M174-SUM(M169:M173)</f>
        <v>0</v>
      </c>
      <c r="N175" s="1">
        <f t="shared" ref="N175:AF175" si="176">N174-SUM(N169:N173)</f>
        <v>0</v>
      </c>
      <c r="O175" s="1">
        <f t="shared" si="176"/>
        <v>0</v>
      </c>
      <c r="P175" s="1">
        <f t="shared" si="176"/>
        <v>0</v>
      </c>
      <c r="Q175" s="1">
        <f t="shared" si="176"/>
        <v>0</v>
      </c>
      <c r="R175" s="1">
        <f t="shared" si="176"/>
        <v>0</v>
      </c>
      <c r="S175" s="1">
        <f t="shared" si="176"/>
        <v>0</v>
      </c>
      <c r="T175" s="1">
        <f t="shared" si="176"/>
        <v>0</v>
      </c>
      <c r="U175" s="1">
        <f t="shared" si="176"/>
        <v>0</v>
      </c>
      <c r="V175" s="1">
        <f t="shared" si="176"/>
        <v>0</v>
      </c>
      <c r="W175" s="1">
        <f t="shared" si="176"/>
        <v>0</v>
      </c>
      <c r="X175" s="1">
        <f t="shared" si="176"/>
        <v>0</v>
      </c>
      <c r="Y175" s="1">
        <f t="shared" si="176"/>
        <v>0</v>
      </c>
      <c r="Z175" s="1">
        <f t="shared" si="176"/>
        <v>0</v>
      </c>
      <c r="AA175" s="1">
        <f t="shared" si="176"/>
        <v>0</v>
      </c>
      <c r="AB175" s="1">
        <f t="shared" si="176"/>
        <v>0</v>
      </c>
      <c r="AC175" s="1">
        <f t="shared" si="176"/>
        <v>0</v>
      </c>
      <c r="AD175" s="1">
        <f t="shared" si="176"/>
        <v>0</v>
      </c>
      <c r="AE175" s="1">
        <f t="shared" si="176"/>
        <v>0</v>
      </c>
      <c r="AF175" s="1">
        <f t="shared" si="176"/>
        <v>0</v>
      </c>
    </row>
    <row r="176" spans="1:38">
      <c r="A176" s="5" t="s">
        <v>622</v>
      </c>
      <c r="B176" s="5" t="str">
        <f t="shared" si="118"/>
        <v>8800-05111</v>
      </c>
      <c r="C176" s="5" t="str">
        <f t="shared" ref="C176:C180" si="177">LEFT(B176,4)</f>
        <v>8800</v>
      </c>
      <c r="D176" s="1">
        <f>SUM($F176:K176)</f>
        <v>10.81</v>
      </c>
      <c r="E176" s="2">
        <f>D176/$D$181</f>
        <v>1.2566301480568387E-4</v>
      </c>
      <c r="F176" s="22" t="str">
        <f>'Div 2 history (2)'!B177</f>
        <v>0</v>
      </c>
      <c r="G176" s="22">
        <f>'Div 2 history (2)'!C177</f>
        <v>10.81</v>
      </c>
      <c r="H176" s="22">
        <f>'Div 2 history (2)'!D177</f>
        <v>0</v>
      </c>
      <c r="I176" s="22">
        <f>'Div 2 history (2)'!E177</f>
        <v>0</v>
      </c>
      <c r="J176" s="22">
        <f>'Div 2 history (2)'!F177</f>
        <v>0</v>
      </c>
      <c r="K176" s="22">
        <f>'Div 2 history (2)'!G177</f>
        <v>0</v>
      </c>
      <c r="L176" s="1">
        <f t="shared" ref="L176:W180" si="178">$E176*L$181</f>
        <v>2.6216031775886934</v>
      </c>
      <c r="M176" s="1">
        <f t="shared" si="178"/>
        <v>2.6501701507444699</v>
      </c>
      <c r="N176" s="1">
        <f t="shared" si="178"/>
        <v>2.6639930823730951</v>
      </c>
      <c r="O176" s="1">
        <f t="shared" si="178"/>
        <v>2.7142582882953685</v>
      </c>
      <c r="P176" s="1">
        <f t="shared" si="178"/>
        <v>2.8135320699918589</v>
      </c>
      <c r="Q176" s="1">
        <f t="shared" si="178"/>
        <v>2.6702762331133791</v>
      </c>
      <c r="R176" s="1">
        <f t="shared" si="178"/>
        <v>2.720541439035653</v>
      </c>
      <c r="S176" s="1">
        <f t="shared" si="178"/>
        <v>2.656453301484754</v>
      </c>
      <c r="T176" s="1">
        <f t="shared" si="178"/>
        <v>2.6891256853342318</v>
      </c>
      <c r="U176" s="1">
        <f t="shared" si="178"/>
        <v>2.6514267808925269</v>
      </c>
      <c r="V176" s="1">
        <f t="shared" si="178"/>
        <v>2.6627364522250381</v>
      </c>
      <c r="W176" s="1">
        <f t="shared" si="178"/>
        <v>2.6702762331133791</v>
      </c>
      <c r="X176" s="1">
        <f t="shared" ref="X176:AF180" si="179">$E176*X$181</f>
        <v>2.6639930823730951</v>
      </c>
      <c r="Y176" s="1">
        <f t="shared" si="179"/>
        <v>2.6501701507444699</v>
      </c>
      <c r="Z176" s="1">
        <f t="shared" si="179"/>
        <v>2.6639930823730951</v>
      </c>
      <c r="AA176" s="1">
        <f t="shared" si="179"/>
        <v>2.7142582882953685</v>
      </c>
      <c r="AB176" s="1">
        <f t="shared" si="179"/>
        <v>2.8135320699918589</v>
      </c>
      <c r="AC176" s="1">
        <f t="shared" si="179"/>
        <v>2.6702762331133791</v>
      </c>
      <c r="AD176" s="1">
        <f t="shared" si="179"/>
        <v>2.720541439035653</v>
      </c>
      <c r="AE176" s="1">
        <f t="shared" si="179"/>
        <v>2.656453301484754</v>
      </c>
      <c r="AF176" s="1">
        <f t="shared" si="179"/>
        <v>2.6891256853342318</v>
      </c>
    </row>
    <row r="177" spans="1:38">
      <c r="A177" s="5" t="s">
        <v>254</v>
      </c>
      <c r="B177" s="5" t="str">
        <f t="shared" si="118"/>
        <v>9210-05111</v>
      </c>
      <c r="C177" s="5" t="str">
        <f t="shared" si="177"/>
        <v>9210</v>
      </c>
      <c r="D177" s="1">
        <f>SUM($F177:K177)</f>
        <v>84314.18</v>
      </c>
      <c r="E177" s="2">
        <f>D177/$D$181</f>
        <v>0.98012710912757561</v>
      </c>
      <c r="F177" s="22">
        <f>'Div 2 history (2)'!B178</f>
        <v>15468.180000000002</v>
      </c>
      <c r="G177" s="22">
        <f>'Div 2 history (2)'!C178</f>
        <v>11266.670000000002</v>
      </c>
      <c r="H177" s="22">
        <f>'Div 2 history (2)'!D178</f>
        <v>9298.18</v>
      </c>
      <c r="I177" s="22">
        <f>'Div 2 history (2)'!E178</f>
        <v>16087.939999999997</v>
      </c>
      <c r="J177" s="22">
        <f>'Div 2 history (2)'!F178</f>
        <v>21014.750000000004</v>
      </c>
      <c r="K177" s="22">
        <f>'Div 2 history (2)'!G178</f>
        <v>11178.46</v>
      </c>
      <c r="L177" s="1">
        <f t="shared" si="178"/>
        <v>20447.578372228032</v>
      </c>
      <c r="M177" s="1">
        <f t="shared" si="178"/>
        <v>20670.390667946005</v>
      </c>
      <c r="N177" s="1">
        <f t="shared" si="178"/>
        <v>20778.204649950039</v>
      </c>
      <c r="O177" s="1">
        <f t="shared" si="178"/>
        <v>21170.255493601071</v>
      </c>
      <c r="P177" s="1">
        <f t="shared" si="178"/>
        <v>21944.555909811854</v>
      </c>
      <c r="Q177" s="1">
        <f t="shared" si="178"/>
        <v>20827.211005406418</v>
      </c>
      <c r="R177" s="1">
        <f t="shared" si="178"/>
        <v>21219.26184905745</v>
      </c>
      <c r="S177" s="1">
        <f t="shared" si="178"/>
        <v>20719.397023402384</v>
      </c>
      <c r="T177" s="1">
        <f t="shared" si="178"/>
        <v>20974.230071775553</v>
      </c>
      <c r="U177" s="1">
        <f t="shared" si="178"/>
        <v>20680.191939037282</v>
      </c>
      <c r="V177" s="1">
        <f t="shared" si="178"/>
        <v>20768.403378858762</v>
      </c>
      <c r="W177" s="1">
        <f t="shared" si="178"/>
        <v>20827.211005406418</v>
      </c>
      <c r="X177" s="1">
        <f t="shared" si="179"/>
        <v>20778.204649950039</v>
      </c>
      <c r="Y177" s="1">
        <f t="shared" si="179"/>
        <v>20670.390667946005</v>
      </c>
      <c r="Z177" s="1">
        <f t="shared" si="179"/>
        <v>20778.204649950039</v>
      </c>
      <c r="AA177" s="1">
        <f t="shared" si="179"/>
        <v>21170.255493601071</v>
      </c>
      <c r="AB177" s="1">
        <f t="shared" si="179"/>
        <v>21944.555909811854</v>
      </c>
      <c r="AC177" s="1">
        <f t="shared" si="179"/>
        <v>20827.211005406418</v>
      </c>
      <c r="AD177" s="1">
        <f t="shared" si="179"/>
        <v>21219.26184905745</v>
      </c>
      <c r="AE177" s="1">
        <f t="shared" si="179"/>
        <v>20719.397023402384</v>
      </c>
      <c r="AF177" s="1">
        <f t="shared" si="179"/>
        <v>20974.230071775553</v>
      </c>
    </row>
    <row r="178" spans="1:38">
      <c r="A178" s="5" t="s">
        <v>870</v>
      </c>
      <c r="B178" s="5" t="str">
        <f t="shared" si="118"/>
        <v>9230-05111</v>
      </c>
      <c r="C178" s="5" t="str">
        <f t="shared" si="177"/>
        <v>9230</v>
      </c>
      <c r="D178" s="1">
        <f>SUM($F178:K178)</f>
        <v>737.25</v>
      </c>
      <c r="E178" s="2">
        <f t="shared" ref="E178:E180" si="180">D178/$D$181</f>
        <v>8.5703106073534152E-3</v>
      </c>
      <c r="F178" s="22" t="str">
        <f>'Div 2 history (2)'!B179</f>
        <v>0</v>
      </c>
      <c r="G178" s="22">
        <f>'Div 2 history (2)'!C179</f>
        <v>124.47</v>
      </c>
      <c r="H178" s="22">
        <f>'Div 2 history (2)'!D179</f>
        <v>0</v>
      </c>
      <c r="I178" s="22">
        <f>'Div 2 history (2)'!E179</f>
        <v>0</v>
      </c>
      <c r="J178" s="22">
        <f>'Div 2 history (2)'!F179</f>
        <v>612.78</v>
      </c>
      <c r="K178" s="22">
        <f>'Div 2 history (2)'!G179</f>
        <v>0</v>
      </c>
      <c r="L178" s="1">
        <f t="shared" si="178"/>
        <v>178.79527684341019</v>
      </c>
      <c r="M178" s="1">
        <f t="shared" si="178"/>
        <v>180.74356555377986</v>
      </c>
      <c r="N178" s="1">
        <f t="shared" si="178"/>
        <v>181.68629972058872</v>
      </c>
      <c r="O178" s="1">
        <f t="shared" si="178"/>
        <v>185.1144239635301</v>
      </c>
      <c r="P178" s="1">
        <f t="shared" si="178"/>
        <v>191.88496934333929</v>
      </c>
      <c r="Q178" s="1">
        <f t="shared" si="178"/>
        <v>182.11481525095638</v>
      </c>
      <c r="R178" s="1">
        <f t="shared" si="178"/>
        <v>185.54293949389776</v>
      </c>
      <c r="S178" s="1">
        <f t="shared" si="178"/>
        <v>181.17208108414752</v>
      </c>
      <c r="T178" s="1">
        <f t="shared" si="178"/>
        <v>183.4003618420594</v>
      </c>
      <c r="U178" s="1">
        <f t="shared" si="178"/>
        <v>180.8292686598534</v>
      </c>
      <c r="V178" s="1">
        <f t="shared" si="178"/>
        <v>181.60059661451518</v>
      </c>
      <c r="W178" s="1">
        <f t="shared" si="178"/>
        <v>182.11481525095638</v>
      </c>
      <c r="X178" s="1">
        <f t="shared" si="179"/>
        <v>181.68629972058872</v>
      </c>
      <c r="Y178" s="1">
        <f t="shared" si="179"/>
        <v>180.74356555377986</v>
      </c>
      <c r="Z178" s="1">
        <f t="shared" si="179"/>
        <v>181.68629972058872</v>
      </c>
      <c r="AA178" s="1">
        <f t="shared" si="179"/>
        <v>185.1144239635301</v>
      </c>
      <c r="AB178" s="1">
        <f t="shared" si="179"/>
        <v>191.88496934333929</v>
      </c>
      <c r="AC178" s="1">
        <f t="shared" si="179"/>
        <v>182.11481525095638</v>
      </c>
      <c r="AD178" s="1">
        <f t="shared" si="179"/>
        <v>185.54293949389776</v>
      </c>
      <c r="AE178" s="1">
        <f t="shared" si="179"/>
        <v>181.17208108414752</v>
      </c>
      <c r="AF178" s="1">
        <f t="shared" si="179"/>
        <v>183.4003618420594</v>
      </c>
    </row>
    <row r="179" spans="1:38">
      <c r="A179" s="5" t="s">
        <v>438</v>
      </c>
      <c r="B179" s="5" t="str">
        <f t="shared" si="118"/>
        <v>9302-05111</v>
      </c>
      <c r="C179" s="5" t="str">
        <f t="shared" si="177"/>
        <v>9302</v>
      </c>
      <c r="D179" s="1">
        <f>SUM($F179:K179)</f>
        <v>910.33</v>
      </c>
      <c r="E179" s="2">
        <f t="shared" si="180"/>
        <v>1.0582313808331007E-2</v>
      </c>
      <c r="F179" s="22">
        <f>'Div 2 history (2)'!B180</f>
        <v>227.15</v>
      </c>
      <c r="G179" s="22">
        <f>'Div 2 history (2)'!C180</f>
        <v>180.4</v>
      </c>
      <c r="H179" s="22">
        <f>'Div 2 history (2)'!D180</f>
        <v>0</v>
      </c>
      <c r="I179" s="22">
        <f>'Div 2 history (2)'!E180</f>
        <v>0</v>
      </c>
      <c r="J179" s="22">
        <f>'Div 2 history (2)'!F180</f>
        <v>429.07</v>
      </c>
      <c r="K179" s="22">
        <f>'Div 2 history (2)'!G180</f>
        <v>73.709999999999994</v>
      </c>
      <c r="L179" s="1">
        <f t="shared" si="178"/>
        <v>220.77002966274887</v>
      </c>
      <c r="M179" s="1">
        <f t="shared" si="178"/>
        <v>223.17570706079678</v>
      </c>
      <c r="N179" s="1">
        <f t="shared" si="178"/>
        <v>224.33976157971318</v>
      </c>
      <c r="O179" s="1">
        <f t="shared" si="178"/>
        <v>228.57268710304561</v>
      </c>
      <c r="P179" s="1">
        <f t="shared" si="178"/>
        <v>236.9327150116271</v>
      </c>
      <c r="Q179" s="1">
        <f t="shared" si="178"/>
        <v>224.86887727012973</v>
      </c>
      <c r="R179" s="1">
        <f t="shared" si="178"/>
        <v>229.10180279346216</v>
      </c>
      <c r="S179" s="1">
        <f t="shared" si="178"/>
        <v>223.70482275121333</v>
      </c>
      <c r="T179" s="1">
        <f t="shared" si="178"/>
        <v>226.4562243413794</v>
      </c>
      <c r="U179" s="1">
        <f t="shared" si="178"/>
        <v>223.28153019888009</v>
      </c>
      <c r="V179" s="1">
        <f t="shared" si="178"/>
        <v>224.23393844162987</v>
      </c>
      <c r="W179" s="1">
        <f t="shared" si="178"/>
        <v>224.86887727012973</v>
      </c>
      <c r="X179" s="1">
        <f t="shared" si="179"/>
        <v>224.33976157971318</v>
      </c>
      <c r="Y179" s="1">
        <f t="shared" si="179"/>
        <v>223.17570706079678</v>
      </c>
      <c r="Z179" s="1">
        <f t="shared" si="179"/>
        <v>224.33976157971318</v>
      </c>
      <c r="AA179" s="1">
        <f t="shared" si="179"/>
        <v>228.57268710304561</v>
      </c>
      <c r="AB179" s="1">
        <f t="shared" si="179"/>
        <v>236.9327150116271</v>
      </c>
      <c r="AC179" s="1">
        <f t="shared" si="179"/>
        <v>224.86887727012973</v>
      </c>
      <c r="AD179" s="1">
        <f t="shared" si="179"/>
        <v>229.10180279346216</v>
      </c>
      <c r="AE179" s="1">
        <f t="shared" si="179"/>
        <v>223.70482275121333</v>
      </c>
      <c r="AF179" s="1">
        <f t="shared" si="179"/>
        <v>226.4562243413794</v>
      </c>
    </row>
    <row r="180" spans="1:38">
      <c r="A180" s="5" t="s">
        <v>871</v>
      </c>
      <c r="B180" s="5" t="str">
        <f t="shared" si="118"/>
        <v>9310-05111</v>
      </c>
      <c r="C180" s="5" t="str">
        <f t="shared" si="177"/>
        <v>9310</v>
      </c>
      <c r="D180" s="1">
        <f>SUM($F180:K180)</f>
        <v>51.15</v>
      </c>
      <c r="E180" s="2">
        <f t="shared" si="180"/>
        <v>5.9460344193438749E-4</v>
      </c>
      <c r="F180" s="22" t="str">
        <f>'Div 2 history (2)'!B181</f>
        <v>0</v>
      </c>
      <c r="G180" s="22" t="str">
        <f>'Div 2 history (2)'!C181</f>
        <v>0</v>
      </c>
      <c r="H180" s="22" t="str">
        <f>'Div 2 history (2)'!D181</f>
        <v>0</v>
      </c>
      <c r="I180" s="22">
        <f>'Div 2 history (2)'!E181</f>
        <v>51.15</v>
      </c>
      <c r="J180" s="22">
        <f>'Div 2 history (2)'!F181</f>
        <v>0</v>
      </c>
      <c r="K180" s="22">
        <f>'Div 2 history (2)'!G181</f>
        <v>0</v>
      </c>
      <c r="L180" s="1">
        <f t="shared" si="178"/>
        <v>12.404718088220319</v>
      </c>
      <c r="M180" s="1">
        <f t="shared" si="178"/>
        <v>12.539889288675266</v>
      </c>
      <c r="N180" s="1">
        <f t="shared" si="178"/>
        <v>12.605295667288047</v>
      </c>
      <c r="O180" s="1">
        <f t="shared" si="178"/>
        <v>12.843137044061804</v>
      </c>
      <c r="P180" s="1">
        <f t="shared" si="178"/>
        <v>13.31287376318997</v>
      </c>
      <c r="Q180" s="1">
        <f t="shared" si="178"/>
        <v>12.635025839384767</v>
      </c>
      <c r="R180" s="1">
        <f t="shared" si="178"/>
        <v>12.872867216158522</v>
      </c>
      <c r="S180" s="1">
        <f t="shared" si="178"/>
        <v>12.569619460771984</v>
      </c>
      <c r="T180" s="1">
        <f t="shared" si="178"/>
        <v>12.724216355674924</v>
      </c>
      <c r="U180" s="1">
        <f t="shared" si="178"/>
        <v>12.545835323094609</v>
      </c>
      <c r="V180" s="1">
        <f t="shared" si="178"/>
        <v>12.599349632868703</v>
      </c>
      <c r="W180" s="1">
        <f t="shared" si="178"/>
        <v>12.635025839384767</v>
      </c>
      <c r="X180" s="1">
        <f t="shared" si="179"/>
        <v>12.605295667288047</v>
      </c>
      <c r="Y180" s="1">
        <f t="shared" si="179"/>
        <v>12.539889288675266</v>
      </c>
      <c r="Z180" s="1">
        <f t="shared" si="179"/>
        <v>12.605295667288047</v>
      </c>
      <c r="AA180" s="1">
        <f t="shared" si="179"/>
        <v>12.843137044061804</v>
      </c>
      <c r="AB180" s="1">
        <f t="shared" si="179"/>
        <v>13.31287376318997</v>
      </c>
      <c r="AC180" s="1">
        <f t="shared" si="179"/>
        <v>12.635025839384767</v>
      </c>
      <c r="AD180" s="1">
        <f t="shared" si="179"/>
        <v>12.872867216158522</v>
      </c>
      <c r="AE180" s="1">
        <f t="shared" si="179"/>
        <v>12.569619460771984</v>
      </c>
      <c r="AF180" s="1">
        <f t="shared" si="179"/>
        <v>12.724216355674924</v>
      </c>
    </row>
    <row r="181" spans="1:38">
      <c r="A181" s="9" t="s">
        <v>26</v>
      </c>
      <c r="B181" s="5"/>
      <c r="C181" s="5"/>
      <c r="D181" s="31">
        <f>SUM(D176:D180)</f>
        <v>86023.719999999987</v>
      </c>
      <c r="E181" s="32">
        <f>SUM(E176:E180)</f>
        <v>1</v>
      </c>
      <c r="F181" s="31">
        <f>SUM(F176:F180)</f>
        <v>15695.330000000002</v>
      </c>
      <c r="G181" s="31">
        <f t="shared" ref="G181:J181" si="181">SUM(G176:G180)</f>
        <v>11582.35</v>
      </c>
      <c r="H181" s="31">
        <f t="shared" si="181"/>
        <v>9298.18</v>
      </c>
      <c r="I181" s="31">
        <f t="shared" si="181"/>
        <v>16139.089999999997</v>
      </c>
      <c r="J181" s="31">
        <f t="shared" si="181"/>
        <v>22056.600000000002</v>
      </c>
      <c r="K181" s="31">
        <f>SUM(K176:K180)</f>
        <v>11252.169999999998</v>
      </c>
      <c r="L181" s="31">
        <f>'Div 2 history (2)'!H182</f>
        <v>20862.169999999998</v>
      </c>
      <c r="M181" s="31">
        <f>'Div 2 budget'!B114</f>
        <v>21089.5</v>
      </c>
      <c r="N181" s="31">
        <f>'Div 2 budget'!C114</f>
        <v>21199.5</v>
      </c>
      <c r="O181" s="31">
        <f>'Div 2 budget'!D114</f>
        <v>21599.5</v>
      </c>
      <c r="P181" s="31">
        <f>'Div 2 budget'!E114</f>
        <v>22389.5</v>
      </c>
      <c r="Q181" s="31">
        <f>'Div 2 budget'!F114</f>
        <v>21249.5</v>
      </c>
      <c r="R181" s="31">
        <f>'Div 2 budget'!G114</f>
        <v>21649.5</v>
      </c>
      <c r="S181" s="31">
        <f>'Div 2 budget'!H114</f>
        <v>21139.5</v>
      </c>
      <c r="T181" s="31">
        <f>'Div 2 budget'!I114</f>
        <v>21399.5</v>
      </c>
      <c r="U181" s="31">
        <f>'Div 2 budget'!J114</f>
        <v>21099.5</v>
      </c>
      <c r="V181" s="31">
        <f>'Div 2 budget'!K114</f>
        <v>21189.5</v>
      </c>
      <c r="W181" s="31">
        <f>'Div 2 budget'!L114</f>
        <v>21249.5</v>
      </c>
      <c r="X181" s="31">
        <f>'Div 2 budget'!M114</f>
        <v>21199.5</v>
      </c>
      <c r="Y181" s="38">
        <f>M181*(1+Y$3)</f>
        <v>21089.5</v>
      </c>
      <c r="Z181" s="38">
        <f t="shared" ref="Z181" si="182">N181*(1+Z$3)</f>
        <v>21199.5</v>
      </c>
      <c r="AA181" s="38">
        <f t="shared" ref="AA181" si="183">O181*(1+AA$3)</f>
        <v>21599.5</v>
      </c>
      <c r="AB181" s="38">
        <f t="shared" ref="AB181" si="184">P181*(1+AB$3)</f>
        <v>22389.5</v>
      </c>
      <c r="AC181" s="38">
        <f t="shared" ref="AC181" si="185">Q181*(1+AC$3)</f>
        <v>21249.5</v>
      </c>
      <c r="AD181" s="38">
        <f t="shared" ref="AD181" si="186">R181*(1+AD$3)</f>
        <v>21649.5</v>
      </c>
      <c r="AE181" s="38">
        <f t="shared" ref="AE181" si="187">S181*(1+AE$3)</f>
        <v>21139.5</v>
      </c>
      <c r="AF181" s="38">
        <f t="shared" ref="AF181" si="188">T181*(1+AF$3)</f>
        <v>21399.5</v>
      </c>
      <c r="AH181" s="15">
        <f>SUM(F181:Q181)</f>
        <v>214413.39</v>
      </c>
      <c r="AI181" s="15">
        <f>SUM(U181:AF181)</f>
        <v>256454</v>
      </c>
      <c r="AK181" s="15">
        <f>AH181*$AK$6</f>
        <v>11481.570927901137</v>
      </c>
      <c r="AL181" s="15">
        <f>AI181*$AL$6</f>
        <v>13483.294656778578</v>
      </c>
    </row>
    <row r="182" spans="1:38">
      <c r="B182" s="5" t="str">
        <f t="shared" si="118"/>
        <v/>
      </c>
      <c r="C182" s="5" t="s">
        <v>465</v>
      </c>
      <c r="F182" s="1">
        <f>F181-'Div 2 history (2)'!B182</f>
        <v>0</v>
      </c>
      <c r="G182" s="1">
        <f>G181-'Div 2 history (2)'!C182</f>
        <v>0</v>
      </c>
      <c r="H182" s="1">
        <f>H181-'Div 2 history (2)'!D182</f>
        <v>0</v>
      </c>
      <c r="I182" s="1">
        <f>I181-'Div 2 history (2)'!E182</f>
        <v>0</v>
      </c>
      <c r="J182" s="1">
        <f>J181-'Div 2 history (2)'!F182</f>
        <v>0</v>
      </c>
      <c r="K182" s="1">
        <f>K181-'Div 2 history (2)'!G182</f>
        <v>0</v>
      </c>
      <c r="L182" s="1">
        <f>L181-'Div 2 history (2)'!H182</f>
        <v>0</v>
      </c>
      <c r="M182" s="1">
        <f>M181-SUM(M176:M180)</f>
        <v>0</v>
      </c>
      <c r="N182" s="1">
        <f t="shared" ref="N182:AF182" si="189">N181-SUM(N176:N180)</f>
        <v>0</v>
      </c>
      <c r="O182" s="1">
        <f t="shared" si="189"/>
        <v>0</v>
      </c>
      <c r="P182" s="1">
        <f t="shared" si="189"/>
        <v>0</v>
      </c>
      <c r="Q182" s="1">
        <f t="shared" si="189"/>
        <v>0</v>
      </c>
      <c r="R182" s="1">
        <f t="shared" si="189"/>
        <v>0</v>
      </c>
      <c r="S182" s="1">
        <f t="shared" si="189"/>
        <v>0</v>
      </c>
      <c r="T182" s="1">
        <f t="shared" si="189"/>
        <v>0</v>
      </c>
      <c r="U182" s="1">
        <f t="shared" si="189"/>
        <v>0</v>
      </c>
      <c r="V182" s="1">
        <f t="shared" si="189"/>
        <v>0</v>
      </c>
      <c r="W182" s="1">
        <f t="shared" si="189"/>
        <v>0</v>
      </c>
      <c r="X182" s="1">
        <f t="shared" si="189"/>
        <v>0</v>
      </c>
      <c r="Y182" s="1">
        <f t="shared" si="189"/>
        <v>0</v>
      </c>
      <c r="Z182" s="1">
        <f t="shared" si="189"/>
        <v>0</v>
      </c>
      <c r="AA182" s="1">
        <f t="shared" si="189"/>
        <v>0</v>
      </c>
      <c r="AB182" s="1">
        <f t="shared" si="189"/>
        <v>0</v>
      </c>
      <c r="AC182" s="1">
        <f t="shared" si="189"/>
        <v>0</v>
      </c>
      <c r="AD182" s="1">
        <f t="shared" si="189"/>
        <v>0</v>
      </c>
      <c r="AE182" s="1">
        <f t="shared" si="189"/>
        <v>0</v>
      </c>
      <c r="AF182" s="1">
        <f t="shared" si="189"/>
        <v>0</v>
      </c>
    </row>
    <row r="183" spans="1:38">
      <c r="A183" s="5" t="s">
        <v>389</v>
      </c>
      <c r="B183" s="5" t="str">
        <f t="shared" si="118"/>
        <v>9010-05411</v>
      </c>
      <c r="C183" s="5" t="str">
        <f t="shared" ref="C183:C204" si="190">LEFT(B183,4)</f>
        <v>9010</v>
      </c>
      <c r="D183" s="1">
        <f>SUM($F183:K183)</f>
        <v>294.99</v>
      </c>
      <c r="E183" s="2">
        <f t="shared" ref="E183:E204" si="191">D183/$D$205</f>
        <v>3.5381258396662035E-4</v>
      </c>
      <c r="F183" s="22" t="str">
        <f>'Div 2 history (2)'!B184</f>
        <v>0</v>
      </c>
      <c r="G183" s="22">
        <f>'Div 2 history (2)'!C184</f>
        <v>43.91</v>
      </c>
      <c r="H183" s="22">
        <f>'Div 2 history (2)'!D184</f>
        <v>0</v>
      </c>
      <c r="I183" s="22">
        <f>'Div 2 history (2)'!E184</f>
        <v>153.49</v>
      </c>
      <c r="J183" s="22">
        <f>'Div 2 history (2)'!F184</f>
        <v>97.59</v>
      </c>
      <c r="K183" s="22">
        <f>'Div 2 history (2)'!G184</f>
        <v>0</v>
      </c>
      <c r="L183" s="1">
        <f t="shared" ref="L183:W192" si="192">$E183*L$205</f>
        <v>89.92632252376859</v>
      </c>
      <c r="M183" s="1">
        <f t="shared" si="192"/>
        <v>64.901844856222425</v>
      </c>
      <c r="N183" s="1">
        <f t="shared" si="192"/>
        <v>64.444527938942215</v>
      </c>
      <c r="O183" s="1">
        <f t="shared" si="192"/>
        <v>65.049547457525136</v>
      </c>
      <c r="P183" s="1">
        <f t="shared" si="192"/>
        <v>64.620018980589663</v>
      </c>
      <c r="Q183" s="1">
        <f t="shared" si="192"/>
        <v>63.440407825644947</v>
      </c>
      <c r="R183" s="1">
        <f t="shared" si="192"/>
        <v>68.416428006551499</v>
      </c>
      <c r="S183" s="1">
        <f t="shared" si="192"/>
        <v>66.306289755774571</v>
      </c>
      <c r="T183" s="1">
        <f t="shared" si="192"/>
        <v>69.440715437134855</v>
      </c>
      <c r="U183" s="1">
        <f t="shared" si="192"/>
        <v>69.801604272780807</v>
      </c>
      <c r="V183" s="1">
        <f t="shared" si="192"/>
        <v>67.571877368623177</v>
      </c>
      <c r="W183" s="1">
        <f t="shared" si="192"/>
        <v>64.904130485514855</v>
      </c>
      <c r="X183" s="1">
        <f t="shared" ref="X183:AF192" si="193">$E183*X$205</f>
        <v>78.32282654503291</v>
      </c>
      <c r="Y183" s="1">
        <f t="shared" si="193"/>
        <v>64.901844856222425</v>
      </c>
      <c r="Z183" s="1">
        <f t="shared" si="193"/>
        <v>64.444527938942215</v>
      </c>
      <c r="AA183" s="1">
        <f t="shared" si="193"/>
        <v>65.049547457525136</v>
      </c>
      <c r="AB183" s="1">
        <f t="shared" si="193"/>
        <v>64.620018980589663</v>
      </c>
      <c r="AC183" s="1">
        <f t="shared" si="193"/>
        <v>63.440407825644947</v>
      </c>
      <c r="AD183" s="1">
        <f t="shared" si="193"/>
        <v>68.416428006551499</v>
      </c>
      <c r="AE183" s="1">
        <f t="shared" si="193"/>
        <v>66.306289755774571</v>
      </c>
      <c r="AF183" s="1">
        <f t="shared" si="193"/>
        <v>69.440715437134855</v>
      </c>
    </row>
    <row r="184" spans="1:38">
      <c r="A184" s="5" t="s">
        <v>563</v>
      </c>
      <c r="B184" s="5" t="str">
        <f t="shared" ref="B184:B195" si="194">RIGHT(A184,10)</f>
        <v>9200-05411</v>
      </c>
      <c r="C184" s="5" t="str">
        <f t="shared" si="190"/>
        <v>9200</v>
      </c>
      <c r="D184" s="1">
        <f>SUM($F184:K184)</f>
        <v>16.72</v>
      </c>
      <c r="E184" s="2">
        <f t="shared" si="191"/>
        <v>2.0054057438970448E-5</v>
      </c>
      <c r="F184" s="22">
        <f>'Div 2 history (2)'!B185</f>
        <v>0</v>
      </c>
      <c r="G184" s="22">
        <f>'Div 2 history (2)'!C185</f>
        <v>0</v>
      </c>
      <c r="H184" s="22">
        <f>'Div 2 history (2)'!D185</f>
        <v>0</v>
      </c>
      <c r="I184" s="22">
        <f>'Div 2 history (2)'!E185</f>
        <v>16.72</v>
      </c>
      <c r="J184" s="22">
        <f>'Div 2 history (2)'!F185</f>
        <v>0</v>
      </c>
      <c r="K184" s="22">
        <f>'Div 2 history (2)'!G185</f>
        <v>0</v>
      </c>
      <c r="L184" s="1">
        <f t="shared" si="192"/>
        <v>5.0970138397824023</v>
      </c>
      <c r="M184" s="1">
        <f t="shared" si="192"/>
        <v>3.6786292619954541</v>
      </c>
      <c r="N184" s="1">
        <f t="shared" si="192"/>
        <v>3.6527085905932877</v>
      </c>
      <c r="O184" s="1">
        <f t="shared" si="192"/>
        <v>3.6870010288139268</v>
      </c>
      <c r="P184" s="1">
        <f t="shared" si="192"/>
        <v>3.6626554030830167</v>
      </c>
      <c r="Q184" s="1">
        <f t="shared" si="192"/>
        <v>3.5957951755814892</v>
      </c>
      <c r="R184" s="1">
        <f t="shared" si="192"/>
        <v>3.8778354394031695</v>
      </c>
      <c r="S184" s="1">
        <f t="shared" si="192"/>
        <v>3.7582330408371498</v>
      </c>
      <c r="T184" s="1">
        <f t="shared" si="192"/>
        <v>3.9358919356889892</v>
      </c>
      <c r="U184" s="1">
        <f t="shared" si="192"/>
        <v>3.956347074276739</v>
      </c>
      <c r="V184" s="1">
        <f t="shared" si="192"/>
        <v>3.8299664042963473</v>
      </c>
      <c r="W184" s="1">
        <f t="shared" si="192"/>
        <v>3.6787588112065102</v>
      </c>
      <c r="X184" s="1">
        <f t="shared" si="193"/>
        <v>4.439328993636904</v>
      </c>
      <c r="Y184" s="1">
        <f t="shared" si="193"/>
        <v>3.6786292619954541</v>
      </c>
      <c r="Z184" s="1">
        <f t="shared" si="193"/>
        <v>3.6527085905932877</v>
      </c>
      <c r="AA184" s="1">
        <f t="shared" si="193"/>
        <v>3.6870010288139268</v>
      </c>
      <c r="AB184" s="1">
        <f t="shared" si="193"/>
        <v>3.6626554030830167</v>
      </c>
      <c r="AC184" s="1">
        <f t="shared" si="193"/>
        <v>3.5957951755814892</v>
      </c>
      <c r="AD184" s="1">
        <f t="shared" si="193"/>
        <v>3.8778354394031695</v>
      </c>
      <c r="AE184" s="1">
        <f t="shared" si="193"/>
        <v>3.7582330408371498</v>
      </c>
      <c r="AF184" s="1">
        <f t="shared" si="193"/>
        <v>3.9358919356889892</v>
      </c>
    </row>
    <row r="185" spans="1:38">
      <c r="A185" s="5" t="s">
        <v>259</v>
      </c>
      <c r="B185" s="5" t="str">
        <f t="shared" si="194"/>
        <v>9210-05411</v>
      </c>
      <c r="C185" s="5" t="str">
        <f t="shared" si="190"/>
        <v>9210</v>
      </c>
      <c r="D185" s="1">
        <f>SUM($F185:K185)</f>
        <v>291137.15999999997</v>
      </c>
      <c r="E185" s="2">
        <f t="shared" si="191"/>
        <v>0.3491914670609288</v>
      </c>
      <c r="F185" s="22">
        <f>'Div 2 history (2)'!B186</f>
        <v>46710.529999999992</v>
      </c>
      <c r="G185" s="22">
        <f>'Div 2 history (2)'!C186</f>
        <v>37663.01</v>
      </c>
      <c r="H185" s="22">
        <f>'Div 2 history (2)'!D186</f>
        <v>55888.420000000027</v>
      </c>
      <c r="I185" s="22">
        <f>'Div 2 history (2)'!E186</f>
        <v>43472.36</v>
      </c>
      <c r="J185" s="22">
        <f>'Div 2 history (2)'!F186</f>
        <v>39335.17</v>
      </c>
      <c r="K185" s="22">
        <f>'Div 2 history (2)'!G186</f>
        <v>68067.67</v>
      </c>
      <c r="L185" s="1">
        <f t="shared" si="192"/>
        <v>88751.802260463126</v>
      </c>
      <c r="M185" s="1">
        <f t="shared" si="192"/>
        <v>64054.167226689737</v>
      </c>
      <c r="N185" s="1">
        <f t="shared" si="192"/>
        <v>63602.823287854808</v>
      </c>
      <c r="O185" s="1">
        <f t="shared" si="192"/>
        <v>64199.940696528996</v>
      </c>
      <c r="P185" s="1">
        <f t="shared" si="192"/>
        <v>63776.022255517033</v>
      </c>
      <c r="Q185" s="1">
        <f t="shared" si="192"/>
        <v>62611.81790433589</v>
      </c>
      <c r="R185" s="1">
        <f t="shared" si="192"/>
        <v>67522.846697080793</v>
      </c>
      <c r="S185" s="1">
        <f t="shared" si="192"/>
        <v>65440.268787529414</v>
      </c>
      <c r="T185" s="1">
        <f t="shared" si="192"/>
        <v>68533.755994222185</v>
      </c>
      <c r="U185" s="1">
        <f t="shared" si="192"/>
        <v>68889.931290624329</v>
      </c>
      <c r="V185" s="1">
        <f t="shared" si="192"/>
        <v>66689.326665206361</v>
      </c>
      <c r="W185" s="1">
        <f t="shared" si="192"/>
        <v>64056.423003566953</v>
      </c>
      <c r="X185" s="1">
        <f t="shared" si="193"/>
        <v>77299.858583319758</v>
      </c>
      <c r="Y185" s="1">
        <f t="shared" si="193"/>
        <v>64054.167226689737</v>
      </c>
      <c r="Z185" s="1">
        <f t="shared" si="193"/>
        <v>63602.823287854808</v>
      </c>
      <c r="AA185" s="1">
        <f t="shared" si="193"/>
        <v>64199.940696528996</v>
      </c>
      <c r="AB185" s="1">
        <f t="shared" si="193"/>
        <v>63776.022255517033</v>
      </c>
      <c r="AC185" s="1">
        <f t="shared" si="193"/>
        <v>62611.81790433589</v>
      </c>
      <c r="AD185" s="1">
        <f t="shared" si="193"/>
        <v>67522.846697080793</v>
      </c>
      <c r="AE185" s="1">
        <f t="shared" si="193"/>
        <v>65440.268787529414</v>
      </c>
      <c r="AF185" s="1">
        <f t="shared" si="193"/>
        <v>68533.755994222185</v>
      </c>
    </row>
    <row r="186" spans="1:38">
      <c r="A186" s="5" t="s">
        <v>439</v>
      </c>
      <c r="B186" s="5" t="str">
        <f t="shared" si="194"/>
        <v>9302-05411</v>
      </c>
      <c r="C186" s="5" t="str">
        <f t="shared" si="190"/>
        <v>9302</v>
      </c>
      <c r="D186" s="1">
        <f>SUM($F186:K186)</f>
        <v>7439.1799999999994</v>
      </c>
      <c r="E186" s="2">
        <f t="shared" si="191"/>
        <v>8.9225922858157999E-3</v>
      </c>
      <c r="F186" s="22">
        <f>'Div 2 history (2)'!B187</f>
        <v>553.65</v>
      </c>
      <c r="G186" s="22">
        <f>'Div 2 history (2)'!C187</f>
        <v>32.78</v>
      </c>
      <c r="H186" s="22">
        <f>'Div 2 history (2)'!D187</f>
        <v>768.3900000000001</v>
      </c>
      <c r="I186" s="22">
        <f>'Div 2 history (2)'!E187</f>
        <v>1062.21</v>
      </c>
      <c r="J186" s="22">
        <f>'Div 2 history (2)'!F187</f>
        <v>4674.1099999999997</v>
      </c>
      <c r="K186" s="22">
        <f>'Div 2 history (2)'!G187</f>
        <v>348.04</v>
      </c>
      <c r="L186" s="1">
        <f t="shared" si="192"/>
        <v>2267.7992474062471</v>
      </c>
      <c r="M186" s="1">
        <f t="shared" si="192"/>
        <v>1636.7216048595299</v>
      </c>
      <c r="N186" s="1">
        <f t="shared" si="192"/>
        <v>1625.1887974264218</v>
      </c>
      <c r="O186" s="1">
        <f t="shared" si="192"/>
        <v>1640.4464302351669</v>
      </c>
      <c r="P186" s="1">
        <f t="shared" si="192"/>
        <v>1629.6144032001864</v>
      </c>
      <c r="Q186" s="1">
        <f t="shared" si="192"/>
        <v>1599.8664805192766</v>
      </c>
      <c r="R186" s="1">
        <f t="shared" si="192"/>
        <v>1725.3538184269898</v>
      </c>
      <c r="S186" s="1">
        <f t="shared" si="192"/>
        <v>1672.1394780343844</v>
      </c>
      <c r="T186" s="1">
        <f t="shared" si="192"/>
        <v>1751.1847230944268</v>
      </c>
      <c r="U186" s="1">
        <f t="shared" si="192"/>
        <v>1760.2857672259588</v>
      </c>
      <c r="V186" s="1">
        <f t="shared" si="192"/>
        <v>1704.0555906407476</v>
      </c>
      <c r="W186" s="1">
        <f t="shared" si="192"/>
        <v>1636.7792448056964</v>
      </c>
      <c r="X186" s="1">
        <f t="shared" si="193"/>
        <v>1975.1774798375468</v>
      </c>
      <c r="Y186" s="1">
        <f t="shared" si="193"/>
        <v>1636.7216048595299</v>
      </c>
      <c r="Z186" s="1">
        <f t="shared" si="193"/>
        <v>1625.1887974264218</v>
      </c>
      <c r="AA186" s="1">
        <f t="shared" si="193"/>
        <v>1640.4464302351669</v>
      </c>
      <c r="AB186" s="1">
        <f t="shared" si="193"/>
        <v>1629.6144032001864</v>
      </c>
      <c r="AC186" s="1">
        <f t="shared" si="193"/>
        <v>1599.8664805192766</v>
      </c>
      <c r="AD186" s="1">
        <f t="shared" si="193"/>
        <v>1725.3538184269898</v>
      </c>
      <c r="AE186" s="1">
        <f t="shared" si="193"/>
        <v>1672.1394780343844</v>
      </c>
      <c r="AF186" s="1">
        <f t="shared" si="193"/>
        <v>1751.1847230944268</v>
      </c>
    </row>
    <row r="187" spans="1:38">
      <c r="A187" s="5" t="s">
        <v>260</v>
      </c>
      <c r="B187" s="5" t="str">
        <f t="shared" si="194"/>
        <v>8560-05411</v>
      </c>
      <c r="C187" s="5" t="str">
        <f t="shared" si="190"/>
        <v>8560</v>
      </c>
      <c r="D187" s="1">
        <f>SUM($F187:K187)</f>
        <v>39.06</v>
      </c>
      <c r="E187" s="2">
        <f t="shared" si="191"/>
        <v>4.6848772940561351E-5</v>
      </c>
      <c r="F187" s="22" t="str">
        <f>'Div 2 history (2)'!B188</f>
        <v>0</v>
      </c>
      <c r="G187" s="22">
        <f>'Div 2 history (2)'!C188</f>
        <v>39.06</v>
      </c>
      <c r="H187" s="22">
        <f>'Div 2 history (2)'!D188</f>
        <v>0</v>
      </c>
      <c r="I187" s="22">
        <f>'Div 2 history (2)'!E188</f>
        <v>0</v>
      </c>
      <c r="J187" s="22">
        <f>'Div 2 history (2)'!F188</f>
        <v>0</v>
      </c>
      <c r="K187" s="22">
        <f>'Div 2 history (2)'!G188</f>
        <v>0</v>
      </c>
      <c r="L187" s="1">
        <f t="shared" si="192"/>
        <v>11.907258408008412</v>
      </c>
      <c r="M187" s="1">
        <f t="shared" si="192"/>
        <v>8.5937355845420118</v>
      </c>
      <c r="N187" s="1">
        <f t="shared" si="192"/>
        <v>8.533181671565421</v>
      </c>
      <c r="O187" s="1">
        <f t="shared" si="192"/>
        <v>8.6132930732937805</v>
      </c>
      <c r="P187" s="1">
        <f t="shared" si="192"/>
        <v>8.5564186629439387</v>
      </c>
      <c r="Q187" s="1">
        <f t="shared" si="192"/>
        <v>8.4002248539601077</v>
      </c>
      <c r="R187" s="1">
        <f t="shared" si="192"/>
        <v>9.0591059965961627</v>
      </c>
      <c r="S187" s="1">
        <f t="shared" si="192"/>
        <v>8.7796999147786536</v>
      </c>
      <c r="T187" s="1">
        <f t="shared" si="192"/>
        <v>9.1947331942590864</v>
      </c>
      <c r="U187" s="1">
        <f t="shared" si="192"/>
        <v>9.2425189426584602</v>
      </c>
      <c r="V187" s="1">
        <f t="shared" si="192"/>
        <v>8.947277975587042</v>
      </c>
      <c r="W187" s="1">
        <f t="shared" si="192"/>
        <v>8.5940382276152096</v>
      </c>
      <c r="X187" s="1">
        <f t="shared" si="193"/>
        <v>10.37082479015894</v>
      </c>
      <c r="Y187" s="1">
        <f t="shared" si="193"/>
        <v>8.5937355845420118</v>
      </c>
      <c r="Z187" s="1">
        <f t="shared" si="193"/>
        <v>8.533181671565421</v>
      </c>
      <c r="AA187" s="1">
        <f t="shared" si="193"/>
        <v>8.6132930732937805</v>
      </c>
      <c r="AB187" s="1">
        <f t="shared" si="193"/>
        <v>8.5564186629439387</v>
      </c>
      <c r="AC187" s="1">
        <f t="shared" si="193"/>
        <v>8.4002248539601077</v>
      </c>
      <c r="AD187" s="1">
        <f t="shared" si="193"/>
        <v>9.0591059965961627</v>
      </c>
      <c r="AE187" s="1">
        <f t="shared" si="193"/>
        <v>8.7796999147786536</v>
      </c>
      <c r="AF187" s="1">
        <f t="shared" si="193"/>
        <v>9.1947331942590864</v>
      </c>
    </row>
    <row r="188" spans="1:38">
      <c r="A188" s="5" t="s">
        <v>261</v>
      </c>
      <c r="B188" s="5" t="str">
        <f t="shared" si="194"/>
        <v>8700-05411</v>
      </c>
      <c r="C188" s="5" t="str">
        <f t="shared" si="190"/>
        <v>8700</v>
      </c>
      <c r="D188" s="1">
        <f>SUM($F188:K188)</f>
        <v>482.33</v>
      </c>
      <c r="E188" s="2">
        <f t="shared" si="191"/>
        <v>5.785091820896301E-4</v>
      </c>
      <c r="F188" s="22">
        <f>'Div 2 history (2)'!B189</f>
        <v>0</v>
      </c>
      <c r="G188" s="22">
        <f>'Div 2 history (2)'!C189</f>
        <v>0</v>
      </c>
      <c r="H188" s="22">
        <f>'Div 2 history (2)'!D189</f>
        <v>0</v>
      </c>
      <c r="I188" s="22">
        <f>'Div 2 history (2)'!E189</f>
        <v>0</v>
      </c>
      <c r="J188" s="22">
        <f>'Div 2 history (2)'!F189</f>
        <v>482.33</v>
      </c>
      <c r="K188" s="22">
        <f>'Div 2 history (2)'!G189</f>
        <v>0</v>
      </c>
      <c r="L188" s="1">
        <f t="shared" si="192"/>
        <v>147.03604577405775</v>
      </c>
      <c r="M188" s="1">
        <f t="shared" si="192"/>
        <v>106.11921363267147</v>
      </c>
      <c r="N188" s="1">
        <f t="shared" si="192"/>
        <v>105.37146737445336</v>
      </c>
      <c r="O188" s="1">
        <f t="shared" si="192"/>
        <v>106.36071807582663</v>
      </c>
      <c r="P188" s="1">
        <f t="shared" si="192"/>
        <v>105.65840792876982</v>
      </c>
      <c r="Q188" s="1">
        <f t="shared" si="192"/>
        <v>103.729658315683</v>
      </c>
      <c r="R188" s="1">
        <f t="shared" si="192"/>
        <v>111.86581145259154</v>
      </c>
      <c r="S188" s="1">
        <f t="shared" si="192"/>
        <v>108.415582690609</v>
      </c>
      <c r="T188" s="1">
        <f t="shared" si="192"/>
        <v>113.54059553474103</v>
      </c>
      <c r="U188" s="1">
        <f t="shared" si="192"/>
        <v>114.13067490047246</v>
      </c>
      <c r="V188" s="1">
        <f t="shared" si="192"/>
        <v>110.4849100349436</v>
      </c>
      <c r="W188" s="1">
        <f t="shared" si="192"/>
        <v>106.12295080198778</v>
      </c>
      <c r="X188" s="1">
        <f t="shared" si="193"/>
        <v>128.06349004191912</v>
      </c>
      <c r="Y188" s="1">
        <f t="shared" si="193"/>
        <v>106.11921363267147</v>
      </c>
      <c r="Z188" s="1">
        <f t="shared" si="193"/>
        <v>105.37146737445336</v>
      </c>
      <c r="AA188" s="1">
        <f t="shared" si="193"/>
        <v>106.36071807582663</v>
      </c>
      <c r="AB188" s="1">
        <f t="shared" si="193"/>
        <v>105.65840792876982</v>
      </c>
      <c r="AC188" s="1">
        <f t="shared" si="193"/>
        <v>103.729658315683</v>
      </c>
      <c r="AD188" s="1">
        <f t="shared" si="193"/>
        <v>111.86581145259154</v>
      </c>
      <c r="AE188" s="1">
        <f t="shared" si="193"/>
        <v>108.415582690609</v>
      </c>
      <c r="AF188" s="1">
        <f t="shared" si="193"/>
        <v>113.54059553474103</v>
      </c>
    </row>
    <row r="189" spans="1:38">
      <c r="A189" s="5" t="s">
        <v>390</v>
      </c>
      <c r="B189" s="5" t="str">
        <f t="shared" ref="B189" si="195">RIGHT(A189,10)</f>
        <v>9210-05412</v>
      </c>
      <c r="C189" s="5" t="str">
        <f t="shared" ref="C189" si="196">LEFT(B189,4)</f>
        <v>9210</v>
      </c>
      <c r="D189" s="1">
        <f>SUM($F189:K189)</f>
        <v>1602.13</v>
      </c>
      <c r="E189" s="2">
        <f t="shared" si="191"/>
        <v>1.9216032921469933E-3</v>
      </c>
      <c r="F189" s="22">
        <f>'Div 2 history (2)'!B190</f>
        <v>529.61</v>
      </c>
      <c r="G189" s="22">
        <f>'Div 2 history (2)'!C190</f>
        <v>0</v>
      </c>
      <c r="H189" s="22">
        <f>'Div 2 history (2)'!D190</f>
        <v>762.07</v>
      </c>
      <c r="I189" s="22">
        <f>'Div 2 history (2)'!E190</f>
        <v>200.83999999999997</v>
      </c>
      <c r="J189" s="22">
        <f>'Div 2 history (2)'!F190</f>
        <v>49.68</v>
      </c>
      <c r="K189" s="22">
        <f>'Div 2 history (2)'!G190</f>
        <v>59.93</v>
      </c>
      <c r="L189" s="1">
        <f t="shared" si="192"/>
        <v>488.40184109632662</v>
      </c>
      <c r="M189" s="1">
        <f t="shared" si="192"/>
        <v>352.49056815315652</v>
      </c>
      <c r="N189" s="1">
        <f t="shared" si="192"/>
        <v>350.0068190339249</v>
      </c>
      <c r="O189" s="1">
        <f t="shared" si="192"/>
        <v>353.29276066349627</v>
      </c>
      <c r="P189" s="1">
        <f t="shared" si="192"/>
        <v>350.9599342668298</v>
      </c>
      <c r="Q189" s="1">
        <f t="shared" si="192"/>
        <v>344.55330889081171</v>
      </c>
      <c r="R189" s="1">
        <f t="shared" si="192"/>
        <v>371.57873759156706</v>
      </c>
      <c r="S189" s="1">
        <f t="shared" si="192"/>
        <v>360.11829555720237</v>
      </c>
      <c r="T189" s="1">
        <f t="shared" si="192"/>
        <v>377.14177912233259</v>
      </c>
      <c r="U189" s="1">
        <f t="shared" si="192"/>
        <v>379.1018144803225</v>
      </c>
      <c r="V189" s="1">
        <f t="shared" si="192"/>
        <v>366.99187053321219</v>
      </c>
      <c r="W189" s="1">
        <f t="shared" si="192"/>
        <v>352.50298171042385</v>
      </c>
      <c r="X189" s="1">
        <f t="shared" si="193"/>
        <v>425.38170816839079</v>
      </c>
      <c r="Y189" s="1">
        <f t="shared" si="193"/>
        <v>352.49056815315652</v>
      </c>
      <c r="Z189" s="1">
        <f t="shared" si="193"/>
        <v>350.0068190339249</v>
      </c>
      <c r="AA189" s="1">
        <f t="shared" si="193"/>
        <v>353.29276066349627</v>
      </c>
      <c r="AB189" s="1">
        <f t="shared" si="193"/>
        <v>350.9599342668298</v>
      </c>
      <c r="AC189" s="1">
        <f t="shared" si="193"/>
        <v>344.55330889081171</v>
      </c>
      <c r="AD189" s="1">
        <f t="shared" si="193"/>
        <v>371.57873759156706</v>
      </c>
      <c r="AE189" s="1">
        <f t="shared" si="193"/>
        <v>360.11829555720237</v>
      </c>
      <c r="AF189" s="1">
        <f t="shared" si="193"/>
        <v>377.14177912233259</v>
      </c>
    </row>
    <row r="190" spans="1:38">
      <c r="A190" s="5" t="s">
        <v>440</v>
      </c>
      <c r="B190" s="5" t="str">
        <f t="shared" si="194"/>
        <v>9302-05412</v>
      </c>
      <c r="C190" s="5" t="str">
        <f t="shared" si="190"/>
        <v>9302</v>
      </c>
      <c r="D190" s="1">
        <f>SUM($F190:K190)</f>
        <v>145.91999999999999</v>
      </c>
      <c r="E190" s="2">
        <f t="shared" si="191"/>
        <v>1.7501722855828753E-4</v>
      </c>
      <c r="F190" s="22" t="str">
        <f>'Div 2 history (2)'!B191</f>
        <v>0</v>
      </c>
      <c r="G190" s="22" t="str">
        <f>'Div 2 history (2)'!C191</f>
        <v>0</v>
      </c>
      <c r="H190" s="22" t="str">
        <f>'Div 2 history (2)'!D191</f>
        <v>0</v>
      </c>
      <c r="I190" s="22" t="str">
        <f>'Div 2 history (2)'!E191</f>
        <v>0</v>
      </c>
      <c r="J190" s="22">
        <f>'Div 2 history (2)'!F191</f>
        <v>145.91999999999999</v>
      </c>
      <c r="K190" s="22">
        <f>'Div 2 history (2)'!G191</f>
        <v>0</v>
      </c>
      <c r="L190" s="1">
        <f t="shared" si="192"/>
        <v>44.483029874464592</v>
      </c>
      <c r="M190" s="1">
        <f t="shared" si="192"/>
        <v>32.104400831960319</v>
      </c>
      <c r="N190" s="1">
        <f t="shared" si="192"/>
        <v>31.878184063359598</v>
      </c>
      <c r="O190" s="1">
        <f t="shared" si="192"/>
        <v>32.177463524194266</v>
      </c>
      <c r="P190" s="1">
        <f t="shared" si="192"/>
        <v>31.964992608724508</v>
      </c>
      <c r="Q190" s="1">
        <f t="shared" si="192"/>
        <v>31.381485168711176</v>
      </c>
      <c r="R190" s="1">
        <f t="shared" si="192"/>
        <v>33.84292747115493</v>
      </c>
      <c r="S190" s="1">
        <f t="shared" si="192"/>
        <v>32.799124720033305</v>
      </c>
      <c r="T190" s="1">
        <f t="shared" si="192"/>
        <v>34.349602347831173</v>
      </c>
      <c r="U190" s="1">
        <f t="shared" si="192"/>
        <v>34.528119920960627</v>
      </c>
      <c r="V190" s="1">
        <f t="shared" si="192"/>
        <v>33.4251613465863</v>
      </c>
      <c r="W190" s="1">
        <f t="shared" si="192"/>
        <v>32.105531443256808</v>
      </c>
      <c r="X190" s="1">
        <f t="shared" si="193"/>
        <v>38.743234853558427</v>
      </c>
      <c r="Y190" s="1">
        <f t="shared" si="193"/>
        <v>32.104400831960319</v>
      </c>
      <c r="Z190" s="1">
        <f t="shared" si="193"/>
        <v>31.878184063359598</v>
      </c>
      <c r="AA190" s="1">
        <f t="shared" si="193"/>
        <v>32.177463524194266</v>
      </c>
      <c r="AB190" s="1">
        <f t="shared" si="193"/>
        <v>31.964992608724508</v>
      </c>
      <c r="AC190" s="1">
        <f t="shared" si="193"/>
        <v>31.381485168711176</v>
      </c>
      <c r="AD190" s="1">
        <f t="shared" si="193"/>
        <v>33.84292747115493</v>
      </c>
      <c r="AE190" s="1">
        <f t="shared" si="193"/>
        <v>32.799124720033305</v>
      </c>
      <c r="AF190" s="1">
        <f t="shared" si="193"/>
        <v>34.349602347831173</v>
      </c>
    </row>
    <row r="191" spans="1:38">
      <c r="A191" s="5" t="s">
        <v>677</v>
      </c>
      <c r="B191" s="5" t="str">
        <f t="shared" si="194"/>
        <v>8560-05413</v>
      </c>
      <c r="C191" s="5" t="str">
        <f t="shared" si="190"/>
        <v>8560</v>
      </c>
      <c r="D191" s="1">
        <f>SUM($F191:K191)</f>
        <v>219.08</v>
      </c>
      <c r="E191" s="2">
        <f t="shared" si="191"/>
        <v>2.6276572390727547E-4</v>
      </c>
      <c r="F191" s="22" t="str">
        <f>'Div 2 history (2)'!B192</f>
        <v>0</v>
      </c>
      <c r="G191" s="22">
        <f>'Div 2 history (2)'!C192</f>
        <v>219.08</v>
      </c>
      <c r="H191" s="22">
        <f>'Div 2 history (2)'!D192</f>
        <v>0</v>
      </c>
      <c r="I191" s="22">
        <f>'Div 2 history (2)'!E192</f>
        <v>0</v>
      </c>
      <c r="J191" s="22">
        <f>'Div 2 history (2)'!F192</f>
        <v>0</v>
      </c>
      <c r="K191" s="22">
        <f>'Div 2 history (2)'!G192</f>
        <v>0</v>
      </c>
      <c r="L191" s="1">
        <f t="shared" si="192"/>
        <v>66.785513876766075</v>
      </c>
      <c r="M191" s="1">
        <f t="shared" si="192"/>
        <v>48.200603990308856</v>
      </c>
      <c r="N191" s="1">
        <f t="shared" si="192"/>
        <v>47.860968781529749</v>
      </c>
      <c r="O191" s="1">
        <f t="shared" si="192"/>
        <v>48.31029816941119</v>
      </c>
      <c r="P191" s="1">
        <f t="shared" si="192"/>
        <v>47.991300580587762</v>
      </c>
      <c r="Q191" s="1">
        <f t="shared" si="192"/>
        <v>47.115239657080906</v>
      </c>
      <c r="R191" s="1">
        <f t="shared" si="192"/>
        <v>50.810776798112826</v>
      </c>
      <c r="S191" s="1">
        <f t="shared" si="192"/>
        <v>49.243642020729837</v>
      </c>
      <c r="T191" s="1">
        <f t="shared" si="192"/>
        <v>51.571483568824391</v>
      </c>
      <c r="U191" s="1">
        <f t="shared" si="192"/>
        <v>51.839504607209811</v>
      </c>
      <c r="V191" s="1">
        <f t="shared" si="192"/>
        <v>50.183555015146162</v>
      </c>
      <c r="W191" s="1">
        <f t="shared" si="192"/>
        <v>48.202301456885301</v>
      </c>
      <c r="X191" s="1">
        <f t="shared" si="193"/>
        <v>58.167954301792641</v>
      </c>
      <c r="Y191" s="1">
        <f t="shared" si="193"/>
        <v>48.200603990308856</v>
      </c>
      <c r="Z191" s="1">
        <f t="shared" si="193"/>
        <v>47.860968781529749</v>
      </c>
      <c r="AA191" s="1">
        <f t="shared" si="193"/>
        <v>48.31029816941119</v>
      </c>
      <c r="AB191" s="1">
        <f t="shared" si="193"/>
        <v>47.991300580587762</v>
      </c>
      <c r="AC191" s="1">
        <f t="shared" si="193"/>
        <v>47.115239657080906</v>
      </c>
      <c r="AD191" s="1">
        <f t="shared" si="193"/>
        <v>50.810776798112826</v>
      </c>
      <c r="AE191" s="1">
        <f t="shared" si="193"/>
        <v>49.243642020729837</v>
      </c>
      <c r="AF191" s="1">
        <f t="shared" si="193"/>
        <v>51.571483568824391</v>
      </c>
    </row>
    <row r="192" spans="1:38">
      <c r="A192" s="5" t="s">
        <v>270</v>
      </c>
      <c r="B192" s="5" t="str">
        <f t="shared" si="194"/>
        <v>8700-05413</v>
      </c>
      <c r="C192" s="5" t="str">
        <f t="shared" si="190"/>
        <v>8700</v>
      </c>
      <c r="D192" s="1">
        <f>SUM($F192:K192)</f>
        <v>446.73</v>
      </c>
      <c r="E192" s="2">
        <f t="shared" si="191"/>
        <v>5.3581035165737255E-4</v>
      </c>
      <c r="F192" s="22">
        <f>'Div 2 history (2)'!B193</f>
        <v>0</v>
      </c>
      <c r="G192" s="22">
        <f>'Div 2 history (2)'!C193</f>
        <v>25</v>
      </c>
      <c r="H192" s="22">
        <f>'Div 2 history (2)'!D193</f>
        <v>296.38</v>
      </c>
      <c r="I192" s="22">
        <f>'Div 2 history (2)'!E193</f>
        <v>0</v>
      </c>
      <c r="J192" s="22">
        <f>'Div 2 history (2)'!F193</f>
        <v>0</v>
      </c>
      <c r="K192" s="22">
        <f>'Div 2 history (2)'!G193</f>
        <v>125.35</v>
      </c>
      <c r="L192" s="1">
        <f t="shared" si="192"/>
        <v>136.18355219174597</v>
      </c>
      <c r="M192" s="1">
        <f t="shared" si="192"/>
        <v>98.286725491102231</v>
      </c>
      <c r="N192" s="1">
        <f t="shared" si="192"/>
        <v>97.594169179171018</v>
      </c>
      <c r="O192" s="1">
        <f t="shared" si="192"/>
        <v>98.510404880505135</v>
      </c>
      <c r="P192" s="1">
        <f t="shared" si="192"/>
        <v>97.859931113593078</v>
      </c>
      <c r="Q192" s="1">
        <f t="shared" si="192"/>
        <v>96.073539401167395</v>
      </c>
      <c r="R192" s="1">
        <f t="shared" si="192"/>
        <v>103.60917618687668</v>
      </c>
      <c r="S192" s="1">
        <f t="shared" si="192"/>
        <v>100.41360324959211</v>
      </c>
      <c r="T192" s="1">
        <f t="shared" si="192"/>
        <v>105.16034715492478</v>
      </c>
      <c r="U192" s="1">
        <f t="shared" si="192"/>
        <v>105.70687371361529</v>
      </c>
      <c r="V192" s="1">
        <f t="shared" si="192"/>
        <v>102.33019687747054</v>
      </c>
      <c r="W192" s="1">
        <f t="shared" si="192"/>
        <v>98.290186825973947</v>
      </c>
      <c r="X192" s="1">
        <f t="shared" si="193"/>
        <v>118.61133022293147</v>
      </c>
      <c r="Y192" s="1">
        <f t="shared" si="193"/>
        <v>98.286725491102231</v>
      </c>
      <c r="Z192" s="1">
        <f t="shared" si="193"/>
        <v>97.594169179171018</v>
      </c>
      <c r="AA192" s="1">
        <f t="shared" si="193"/>
        <v>98.510404880505135</v>
      </c>
      <c r="AB192" s="1">
        <f t="shared" si="193"/>
        <v>97.859931113593078</v>
      </c>
      <c r="AC192" s="1">
        <f t="shared" si="193"/>
        <v>96.073539401167395</v>
      </c>
      <c r="AD192" s="1">
        <f t="shared" si="193"/>
        <v>103.60917618687668</v>
      </c>
      <c r="AE192" s="1">
        <f t="shared" si="193"/>
        <v>100.41360324959211</v>
      </c>
      <c r="AF192" s="1">
        <f t="shared" si="193"/>
        <v>105.16034715492478</v>
      </c>
    </row>
    <row r="193" spans="1:38">
      <c r="A193" s="5" t="s">
        <v>567</v>
      </c>
      <c r="B193" s="5" t="str">
        <f t="shared" si="194"/>
        <v>9010-05413</v>
      </c>
      <c r="C193" s="5" t="str">
        <f t="shared" si="190"/>
        <v>9010</v>
      </c>
      <c r="D193" s="1">
        <f>SUM($F193:K193)</f>
        <v>274.55</v>
      </c>
      <c r="E193" s="2">
        <f t="shared" si="191"/>
        <v>3.2929673862854887E-4</v>
      </c>
      <c r="F193" s="22">
        <f>'Div 2 history (2)'!B194</f>
        <v>0</v>
      </c>
      <c r="G193" s="22">
        <f>'Div 2 history (2)'!C194</f>
        <v>10.35</v>
      </c>
      <c r="H193" s="22">
        <f>'Div 2 history (2)'!D194</f>
        <v>0</v>
      </c>
      <c r="I193" s="22">
        <f>'Div 2 history (2)'!E194</f>
        <v>0</v>
      </c>
      <c r="J193" s="22">
        <f>'Div 2 history (2)'!F194</f>
        <v>264.2</v>
      </c>
      <c r="K193" s="22">
        <f>'Div 2 history (2)'!G194</f>
        <v>0</v>
      </c>
      <c r="L193" s="1">
        <f t="shared" ref="L193:W204" si="197">$E193*L$205</f>
        <v>83.695284073699682</v>
      </c>
      <c r="M193" s="1">
        <f t="shared" si="197"/>
        <v>60.404764586175361</v>
      </c>
      <c r="N193" s="1">
        <f t="shared" si="197"/>
        <v>59.979135379628417</v>
      </c>
      <c r="O193" s="1">
        <f t="shared" si="197"/>
        <v>60.542232802683237</v>
      </c>
      <c r="P193" s="1">
        <f t="shared" si="197"/>
        <v>60.142466561988179</v>
      </c>
      <c r="Q193" s="1">
        <f t="shared" si="197"/>
        <v>59.044591235400596</v>
      </c>
      <c r="R193" s="1">
        <f t="shared" si="197"/>
        <v>63.675820567472506</v>
      </c>
      <c r="S193" s="1">
        <f t="shared" si="197"/>
        <v>61.711894818291846</v>
      </c>
      <c r="T193" s="1">
        <f t="shared" si="197"/>
        <v>64.629134625802152</v>
      </c>
      <c r="U193" s="1">
        <f t="shared" si="197"/>
        <v>64.965017299203282</v>
      </c>
      <c r="V193" s="1">
        <f t="shared" si="197"/>
        <v>62.889789252366164</v>
      </c>
      <c r="W193" s="1">
        <f t="shared" si="197"/>
        <v>60.406891843106905</v>
      </c>
      <c r="X193" s="1">
        <f t="shared" ref="X193:AF204" si="198">$E193*X$205</f>
        <v>72.895799952333263</v>
      </c>
      <c r="Y193" s="1">
        <f t="shared" si="198"/>
        <v>60.404764586175361</v>
      </c>
      <c r="Z193" s="1">
        <f t="shared" si="198"/>
        <v>59.979135379628417</v>
      </c>
      <c r="AA193" s="1">
        <f t="shared" si="198"/>
        <v>60.542232802683237</v>
      </c>
      <c r="AB193" s="1">
        <f t="shared" si="198"/>
        <v>60.142466561988179</v>
      </c>
      <c r="AC193" s="1">
        <f t="shared" si="198"/>
        <v>59.044591235400596</v>
      </c>
      <c r="AD193" s="1">
        <f t="shared" si="198"/>
        <v>63.675820567472506</v>
      </c>
      <c r="AE193" s="1">
        <f t="shared" si="198"/>
        <v>61.711894818291846</v>
      </c>
      <c r="AF193" s="1">
        <f t="shared" si="198"/>
        <v>64.629134625802152</v>
      </c>
    </row>
    <row r="194" spans="1:38">
      <c r="A194" s="5" t="s">
        <v>568</v>
      </c>
      <c r="B194" s="5" t="str">
        <f t="shared" si="194"/>
        <v>9200-05413</v>
      </c>
      <c r="C194" s="5" t="str">
        <f t="shared" si="190"/>
        <v>9200</v>
      </c>
      <c r="D194" s="1">
        <f>SUM($F194:K194)</f>
        <v>898.39</v>
      </c>
      <c r="E194" s="2">
        <f t="shared" si="191"/>
        <v>1.0775337716864032E-3</v>
      </c>
      <c r="F194" s="22">
        <f>'Div 2 history (2)'!B195</f>
        <v>0</v>
      </c>
      <c r="G194" s="22">
        <f>'Div 2 history (2)'!C195</f>
        <v>0</v>
      </c>
      <c r="H194" s="22">
        <f>'Div 2 history (2)'!D195</f>
        <v>0</v>
      </c>
      <c r="I194" s="22">
        <f>'Div 2 history (2)'!E195</f>
        <v>898.39</v>
      </c>
      <c r="J194" s="22">
        <f>'Div 2 history (2)'!F195</f>
        <v>0</v>
      </c>
      <c r="K194" s="22">
        <f>'Div 2 history (2)'!G195</f>
        <v>0</v>
      </c>
      <c r="L194" s="1">
        <f t="shared" si="197"/>
        <v>273.86999183744695</v>
      </c>
      <c r="M194" s="1">
        <f t="shared" si="197"/>
        <v>197.65811858158469</v>
      </c>
      <c r="N194" s="1">
        <f t="shared" si="197"/>
        <v>196.26536308032917</v>
      </c>
      <c r="O194" s="1">
        <f t="shared" si="197"/>
        <v>198.10794582991292</v>
      </c>
      <c r="P194" s="1">
        <f t="shared" si="197"/>
        <v>196.79981983108564</v>
      </c>
      <c r="Q194" s="1">
        <f t="shared" si="197"/>
        <v>193.20732223628318</v>
      </c>
      <c r="R194" s="1">
        <f t="shared" si="197"/>
        <v>208.36175720128074</v>
      </c>
      <c r="S194" s="1">
        <f t="shared" si="197"/>
        <v>201.93534578694303</v>
      </c>
      <c r="T194" s="1">
        <f t="shared" si="197"/>
        <v>211.48121747031288</v>
      </c>
      <c r="U194" s="1">
        <f t="shared" si="197"/>
        <v>212.58030191743302</v>
      </c>
      <c r="V194" s="1">
        <f t="shared" si="197"/>
        <v>205.78968408826529</v>
      </c>
      <c r="W194" s="1">
        <f t="shared" si="197"/>
        <v>197.66507944974981</v>
      </c>
      <c r="X194" s="1">
        <f t="shared" si="198"/>
        <v>238.53162527472838</v>
      </c>
      <c r="Y194" s="1">
        <f t="shared" si="198"/>
        <v>197.65811858158469</v>
      </c>
      <c r="Z194" s="1">
        <f t="shared" si="198"/>
        <v>196.26536308032917</v>
      </c>
      <c r="AA194" s="1">
        <f t="shared" si="198"/>
        <v>198.10794582991292</v>
      </c>
      <c r="AB194" s="1">
        <f t="shared" si="198"/>
        <v>196.79981983108564</v>
      </c>
      <c r="AC194" s="1">
        <f t="shared" si="198"/>
        <v>193.20732223628318</v>
      </c>
      <c r="AD194" s="1">
        <f t="shared" si="198"/>
        <v>208.36175720128074</v>
      </c>
      <c r="AE194" s="1">
        <f t="shared" si="198"/>
        <v>201.93534578694303</v>
      </c>
      <c r="AF194" s="1">
        <f t="shared" si="198"/>
        <v>211.48121747031288</v>
      </c>
    </row>
    <row r="195" spans="1:38">
      <c r="A195" s="5" t="s">
        <v>269</v>
      </c>
      <c r="B195" s="5" t="str">
        <f t="shared" si="194"/>
        <v>9210-05413</v>
      </c>
      <c r="C195" s="5" t="str">
        <f t="shared" si="190"/>
        <v>9210</v>
      </c>
      <c r="D195" s="1">
        <f>SUM($F195:K195)</f>
        <v>237324.81</v>
      </c>
      <c r="E195" s="2">
        <f t="shared" si="191"/>
        <v>0.28464864661679118</v>
      </c>
      <c r="F195" s="22">
        <f>'Div 2 history (2)'!B196</f>
        <v>55158.28</v>
      </c>
      <c r="G195" s="22">
        <f>'Div 2 history (2)'!C196</f>
        <v>41577.360000000008</v>
      </c>
      <c r="H195" s="22">
        <f>'Div 2 history (2)'!D196</f>
        <v>29388.480000000003</v>
      </c>
      <c r="I195" s="22">
        <f>'Div 2 history (2)'!E196</f>
        <v>46739.119999999995</v>
      </c>
      <c r="J195" s="22">
        <f>'Div 2 history (2)'!F196</f>
        <v>24591.439999999999</v>
      </c>
      <c r="K195" s="22">
        <f>'Div 2 history (2)'!G196</f>
        <v>39870.12999999999</v>
      </c>
      <c r="L195" s="1">
        <f t="shared" si="197"/>
        <v>72347.358917089063</v>
      </c>
      <c r="M195" s="1">
        <f t="shared" si="197"/>
        <v>52214.712360257858</v>
      </c>
      <c r="N195" s="1">
        <f t="shared" si="197"/>
        <v>51846.792598559798</v>
      </c>
      <c r="O195" s="1">
        <f t="shared" si="197"/>
        <v>52333.541784274508</v>
      </c>
      <c r="P195" s="1">
        <f t="shared" si="197"/>
        <v>51987.978327281722</v>
      </c>
      <c r="Q195" s="1">
        <f t="shared" si="197"/>
        <v>51038.959739461345</v>
      </c>
      <c r="R195" s="1">
        <f t="shared" si="197"/>
        <v>55042.258305479896</v>
      </c>
      <c r="S195" s="1">
        <f t="shared" si="197"/>
        <v>53344.613777057355</v>
      </c>
      <c r="T195" s="1">
        <f t="shared" si="197"/>
        <v>55866.316137435504</v>
      </c>
      <c r="U195" s="1">
        <f t="shared" si="197"/>
        <v>56156.657756984634</v>
      </c>
      <c r="V195" s="1">
        <f t="shared" si="197"/>
        <v>54362.801986005616</v>
      </c>
      <c r="W195" s="1">
        <f t="shared" si="197"/>
        <v>52216.551190515005</v>
      </c>
      <c r="X195" s="1">
        <f t="shared" si="198"/>
        <v>63012.13576210344</v>
      </c>
      <c r="Y195" s="1">
        <f t="shared" si="198"/>
        <v>52214.712360257858</v>
      </c>
      <c r="Z195" s="1">
        <f t="shared" si="198"/>
        <v>51846.792598559798</v>
      </c>
      <c r="AA195" s="1">
        <f t="shared" si="198"/>
        <v>52333.541784274508</v>
      </c>
      <c r="AB195" s="1">
        <f t="shared" si="198"/>
        <v>51987.978327281722</v>
      </c>
      <c r="AC195" s="1">
        <f t="shared" si="198"/>
        <v>51038.959739461345</v>
      </c>
      <c r="AD195" s="1">
        <f t="shared" si="198"/>
        <v>55042.258305479896</v>
      </c>
      <c r="AE195" s="1">
        <f t="shared" si="198"/>
        <v>53344.613777057355</v>
      </c>
      <c r="AF195" s="1">
        <f t="shared" si="198"/>
        <v>55866.316137435504</v>
      </c>
    </row>
    <row r="196" spans="1:38">
      <c r="A196" s="5" t="s">
        <v>441</v>
      </c>
      <c r="B196" s="5" t="str">
        <f t="shared" si="118"/>
        <v>9302-05413</v>
      </c>
      <c r="C196" s="5" t="str">
        <f t="shared" si="190"/>
        <v>9302</v>
      </c>
      <c r="D196" s="1">
        <f>SUM($F196:K196)</f>
        <v>17239.13</v>
      </c>
      <c r="E196" s="2">
        <f t="shared" si="191"/>
        <v>2.0676704737911403E-2</v>
      </c>
      <c r="F196" s="22">
        <f>'Div 2 history (2)'!B197</f>
        <v>2164.7800000000002</v>
      </c>
      <c r="G196" s="22">
        <f>'Div 2 history (2)'!C197</f>
        <v>1657.32</v>
      </c>
      <c r="H196" s="22">
        <f>'Div 2 history (2)'!D197</f>
        <v>1541.1</v>
      </c>
      <c r="I196" s="22">
        <f>'Div 2 history (2)'!E197</f>
        <v>5482.67</v>
      </c>
      <c r="J196" s="22">
        <f>'Div 2 history (2)'!F197</f>
        <v>4073.09</v>
      </c>
      <c r="K196" s="22">
        <f>'Div 2 history (2)'!G197</f>
        <v>2320.17</v>
      </c>
      <c r="L196" s="1">
        <f t="shared" si="197"/>
        <v>5255.2681935291876</v>
      </c>
      <c r="M196" s="1">
        <f t="shared" si="197"/>
        <v>3792.8449802239052</v>
      </c>
      <c r="N196" s="1">
        <f t="shared" si="197"/>
        <v>3766.1195122819659</v>
      </c>
      <c r="O196" s="1">
        <f t="shared" si="197"/>
        <v>3801.4766773837941</v>
      </c>
      <c r="P196" s="1">
        <f t="shared" si="197"/>
        <v>3776.3751578319698</v>
      </c>
      <c r="Q196" s="1">
        <f t="shared" si="197"/>
        <v>3707.4390242357731</v>
      </c>
      <c r="R196" s="1">
        <f t="shared" si="197"/>
        <v>3998.2361996697591</v>
      </c>
      <c r="S196" s="1">
        <f t="shared" si="197"/>
        <v>3874.9203326128554</v>
      </c>
      <c r="T196" s="1">
        <f t="shared" si="197"/>
        <v>4058.0952598860126</v>
      </c>
      <c r="U196" s="1">
        <f t="shared" si="197"/>
        <v>4079.1854987186821</v>
      </c>
      <c r="V196" s="1">
        <f t="shared" si="197"/>
        <v>3948.8809054603644</v>
      </c>
      <c r="W196" s="1">
        <f t="shared" si="197"/>
        <v>3792.9785517365126</v>
      </c>
      <c r="X196" s="1">
        <f t="shared" si="198"/>
        <v>4577.1632556265413</v>
      </c>
      <c r="Y196" s="1">
        <f t="shared" si="198"/>
        <v>3792.8449802239052</v>
      </c>
      <c r="Z196" s="1">
        <f t="shared" si="198"/>
        <v>3766.1195122819659</v>
      </c>
      <c r="AA196" s="1">
        <f t="shared" si="198"/>
        <v>3801.4766773837941</v>
      </c>
      <c r="AB196" s="1">
        <f t="shared" si="198"/>
        <v>3776.3751578319698</v>
      </c>
      <c r="AC196" s="1">
        <f t="shared" si="198"/>
        <v>3707.4390242357731</v>
      </c>
      <c r="AD196" s="1">
        <f t="shared" si="198"/>
        <v>3998.2361996697591</v>
      </c>
      <c r="AE196" s="1">
        <f t="shared" si="198"/>
        <v>3874.9203326128554</v>
      </c>
      <c r="AF196" s="1">
        <f t="shared" si="198"/>
        <v>4058.0952598860126</v>
      </c>
    </row>
    <row r="197" spans="1:38">
      <c r="A197" s="5" t="s">
        <v>569</v>
      </c>
      <c r="B197" s="5" t="str">
        <f t="shared" si="118"/>
        <v>9200-05414</v>
      </c>
      <c r="C197" s="5" t="str">
        <f t="shared" si="190"/>
        <v>9200</v>
      </c>
      <c r="D197" s="1">
        <f>SUM($F197:K197)</f>
        <v>696.2</v>
      </c>
      <c r="E197" s="2">
        <f t="shared" si="191"/>
        <v>8.3502600412746573E-4</v>
      </c>
      <c r="F197" s="22">
        <f>'Div 2 history (2)'!B198</f>
        <v>0</v>
      </c>
      <c r="G197" s="22">
        <f>'Div 2 history (2)'!C198</f>
        <v>445.5</v>
      </c>
      <c r="H197" s="22">
        <f>'Div 2 history (2)'!D198</f>
        <v>0</v>
      </c>
      <c r="I197" s="22">
        <f>'Div 2 history (2)'!E198</f>
        <v>250.7</v>
      </c>
      <c r="J197" s="22">
        <f>'Div 2 history (2)'!F198</f>
        <v>0</v>
      </c>
      <c r="K197" s="22">
        <f>'Div 2 history (2)'!G198</f>
        <v>0</v>
      </c>
      <c r="L197" s="1">
        <f t="shared" si="197"/>
        <v>212.23331550577205</v>
      </c>
      <c r="M197" s="1">
        <f t="shared" si="197"/>
        <v>153.17354618428439</v>
      </c>
      <c r="N197" s="1">
        <f t="shared" si="197"/>
        <v>152.0942416729095</v>
      </c>
      <c r="O197" s="1">
        <f t="shared" si="197"/>
        <v>153.52213613996747</v>
      </c>
      <c r="P197" s="1">
        <f t="shared" si="197"/>
        <v>152.50841457095672</v>
      </c>
      <c r="Q197" s="1">
        <f t="shared" si="197"/>
        <v>149.72443787319577</v>
      </c>
      <c r="R197" s="1">
        <f t="shared" si="197"/>
        <v>161.46824359524445</v>
      </c>
      <c r="S197" s="1">
        <f t="shared" si="197"/>
        <v>156.48814850662822</v>
      </c>
      <c r="T197" s="1">
        <f t="shared" si="197"/>
        <v>163.88564387719344</v>
      </c>
      <c r="U197" s="1">
        <f t="shared" si="197"/>
        <v>164.73737040140347</v>
      </c>
      <c r="V197" s="1">
        <f t="shared" si="197"/>
        <v>159.47503652339216</v>
      </c>
      <c r="W197" s="1">
        <f t="shared" si="197"/>
        <v>153.17894045227109</v>
      </c>
      <c r="X197" s="1">
        <f t="shared" si="198"/>
        <v>184.84813668480936</v>
      </c>
      <c r="Y197" s="1">
        <f t="shared" si="198"/>
        <v>153.17354618428439</v>
      </c>
      <c r="Z197" s="1">
        <f t="shared" si="198"/>
        <v>152.0942416729095</v>
      </c>
      <c r="AA197" s="1">
        <f t="shared" si="198"/>
        <v>153.52213613996747</v>
      </c>
      <c r="AB197" s="1">
        <f t="shared" si="198"/>
        <v>152.50841457095672</v>
      </c>
      <c r="AC197" s="1">
        <f t="shared" si="198"/>
        <v>149.72443787319577</v>
      </c>
      <c r="AD197" s="1">
        <f t="shared" si="198"/>
        <v>161.46824359524445</v>
      </c>
      <c r="AE197" s="1">
        <f t="shared" si="198"/>
        <v>156.48814850662822</v>
      </c>
      <c r="AF197" s="1">
        <f t="shared" si="198"/>
        <v>163.88564387719344</v>
      </c>
    </row>
    <row r="198" spans="1:38">
      <c r="A198" s="5" t="s">
        <v>279</v>
      </c>
      <c r="B198" s="5" t="str">
        <f t="shared" si="118"/>
        <v>9210-05414</v>
      </c>
      <c r="C198" s="5" t="str">
        <f t="shared" si="190"/>
        <v>9210</v>
      </c>
      <c r="D198" s="1">
        <f>SUM($F198:K198)</f>
        <v>183429.37</v>
      </c>
      <c r="E198" s="2">
        <f t="shared" si="191"/>
        <v>0.22000616758218677</v>
      </c>
      <c r="F198" s="22">
        <f>'Div 2 history (2)'!B199</f>
        <v>33699.03</v>
      </c>
      <c r="G198" s="22">
        <f>'Div 2 history (2)'!C199</f>
        <v>34987.279999999999</v>
      </c>
      <c r="H198" s="22">
        <f>'Div 2 history (2)'!D199</f>
        <v>26207.81</v>
      </c>
      <c r="I198" s="22">
        <f>'Div 2 history (2)'!E199</f>
        <v>39282.86</v>
      </c>
      <c r="J198" s="22">
        <f>'Div 2 history (2)'!F199</f>
        <v>17472.25</v>
      </c>
      <c r="K198" s="22">
        <f>'Div 2 history (2)'!G199</f>
        <v>31780.14</v>
      </c>
      <c r="L198" s="1">
        <f t="shared" si="197"/>
        <v>55917.585975631999</v>
      </c>
      <c r="M198" s="1">
        <f t="shared" si="197"/>
        <v>40356.976554509034</v>
      </c>
      <c r="N198" s="1">
        <f t="shared" si="197"/>
        <v>40072.609782662359</v>
      </c>
      <c r="O198" s="1">
        <f t="shared" si="197"/>
        <v>40448.820329227899</v>
      </c>
      <c r="P198" s="1">
        <f t="shared" si="197"/>
        <v>40181.732841783123</v>
      </c>
      <c r="Q198" s="1">
        <f t="shared" si="197"/>
        <v>39448.232279064112</v>
      </c>
      <c r="R198" s="1">
        <f t="shared" si="197"/>
        <v>42542.399019939992</v>
      </c>
      <c r="S198" s="1">
        <f t="shared" si="197"/>
        <v>41230.282236479827</v>
      </c>
      <c r="T198" s="1">
        <f t="shared" si="197"/>
        <v>43179.316875090422</v>
      </c>
      <c r="U198" s="1">
        <f t="shared" si="197"/>
        <v>43403.723166024254</v>
      </c>
      <c r="V198" s="1">
        <f t="shared" si="197"/>
        <v>42017.244297921308</v>
      </c>
      <c r="W198" s="1">
        <f t="shared" si="197"/>
        <v>40358.397794351622</v>
      </c>
      <c r="X198" s="1">
        <f t="shared" si="198"/>
        <v>48702.351706073641</v>
      </c>
      <c r="Y198" s="1">
        <f t="shared" si="198"/>
        <v>40356.976554509034</v>
      </c>
      <c r="Z198" s="1">
        <f t="shared" si="198"/>
        <v>40072.609782662359</v>
      </c>
      <c r="AA198" s="1">
        <f t="shared" si="198"/>
        <v>40448.820329227899</v>
      </c>
      <c r="AB198" s="1">
        <f t="shared" si="198"/>
        <v>40181.732841783123</v>
      </c>
      <c r="AC198" s="1">
        <f t="shared" si="198"/>
        <v>39448.232279064112</v>
      </c>
      <c r="AD198" s="1">
        <f t="shared" si="198"/>
        <v>42542.399019939992</v>
      </c>
      <c r="AE198" s="1">
        <f t="shared" si="198"/>
        <v>41230.282236479827</v>
      </c>
      <c r="AF198" s="1">
        <f t="shared" si="198"/>
        <v>43179.316875090422</v>
      </c>
    </row>
    <row r="199" spans="1:38">
      <c r="A199" s="5" t="s">
        <v>442</v>
      </c>
      <c r="B199" s="5" t="str">
        <f t="shared" si="118"/>
        <v>9302-05414</v>
      </c>
      <c r="C199" s="5" t="str">
        <f t="shared" si="190"/>
        <v>9302</v>
      </c>
      <c r="D199" s="1">
        <f>SUM($F199:K199)</f>
        <v>7534.4400000000005</v>
      </c>
      <c r="E199" s="2">
        <f t="shared" si="191"/>
        <v>9.0368476393825666E-3</v>
      </c>
      <c r="F199" s="22">
        <f>'Div 2 history (2)'!B200</f>
        <v>1017.2</v>
      </c>
      <c r="G199" s="22">
        <f>'Div 2 history (2)'!C200</f>
        <v>1233.74</v>
      </c>
      <c r="H199" s="22">
        <f>'Div 2 history (2)'!D200</f>
        <v>641.07000000000005</v>
      </c>
      <c r="I199" s="22">
        <f>'Div 2 history (2)'!E200</f>
        <v>1639.62</v>
      </c>
      <c r="J199" s="22">
        <f>'Div 2 history (2)'!F200</f>
        <v>2354.62</v>
      </c>
      <c r="K199" s="22">
        <f>'Div 2 history (2)'!G200</f>
        <v>648.19000000000005</v>
      </c>
      <c r="L199" s="1">
        <f t="shared" si="197"/>
        <v>2296.8388130986918</v>
      </c>
      <c r="M199" s="1">
        <f t="shared" si="197"/>
        <v>1657.680111049583</v>
      </c>
      <c r="N199" s="1">
        <f t="shared" si="197"/>
        <v>1645.9996240017758</v>
      </c>
      <c r="O199" s="1">
        <f t="shared" si="197"/>
        <v>1661.45263346512</v>
      </c>
      <c r="P199" s="1">
        <f t="shared" si="197"/>
        <v>1650.4819004309095</v>
      </c>
      <c r="Q199" s="1">
        <f t="shared" si="197"/>
        <v>1620.3530504012081</v>
      </c>
      <c r="R199" s="1">
        <f t="shared" si="197"/>
        <v>1747.4472756014845</v>
      </c>
      <c r="S199" s="1">
        <f t="shared" si="197"/>
        <v>1693.5515162802069</v>
      </c>
      <c r="T199" s="1">
        <f t="shared" si="197"/>
        <v>1773.608949517497</v>
      </c>
      <c r="U199" s="1">
        <f t="shared" si="197"/>
        <v>1782.8265341096671</v>
      </c>
      <c r="V199" s="1">
        <f t="shared" si="197"/>
        <v>1725.8763202862783</v>
      </c>
      <c r="W199" s="1">
        <f t="shared" si="197"/>
        <v>1657.7384890853336</v>
      </c>
      <c r="X199" s="1">
        <f t="shared" si="198"/>
        <v>2000.4699726565573</v>
      </c>
      <c r="Y199" s="1">
        <f t="shared" si="198"/>
        <v>1657.680111049583</v>
      </c>
      <c r="Z199" s="1">
        <f t="shared" si="198"/>
        <v>1645.9996240017758</v>
      </c>
      <c r="AA199" s="1">
        <f t="shared" si="198"/>
        <v>1661.45263346512</v>
      </c>
      <c r="AB199" s="1">
        <f t="shared" si="198"/>
        <v>1650.4819004309095</v>
      </c>
      <c r="AC199" s="1">
        <f t="shared" si="198"/>
        <v>1620.3530504012081</v>
      </c>
      <c r="AD199" s="1">
        <f t="shared" si="198"/>
        <v>1747.4472756014845</v>
      </c>
      <c r="AE199" s="1">
        <f t="shared" si="198"/>
        <v>1693.5515162802069</v>
      </c>
      <c r="AF199" s="1">
        <f t="shared" si="198"/>
        <v>1773.608949517497</v>
      </c>
    </row>
    <row r="200" spans="1:38">
      <c r="A200" s="5" t="s">
        <v>280</v>
      </c>
      <c r="B200" s="5" t="str">
        <f t="shared" ref="B200" si="199">RIGHT(A200,10)</f>
        <v>8560-05414</v>
      </c>
      <c r="C200" s="5" t="str">
        <f t="shared" ref="C200" si="200">LEFT(B200,4)</f>
        <v>8560</v>
      </c>
      <c r="D200" s="1">
        <f>SUM($F200:K200)</f>
        <v>297.06</v>
      </c>
      <c r="E200" s="2">
        <f t="shared" si="191"/>
        <v>3.5629535303950726E-4</v>
      </c>
      <c r="F200" s="22" t="str">
        <f>'Div 2 history (2)'!B201</f>
        <v>0</v>
      </c>
      <c r="G200" s="22">
        <f>'Div 2 history (2)'!C201</f>
        <v>297.06</v>
      </c>
      <c r="H200" s="22">
        <f>'Div 2 history (2)'!D201</f>
        <v>0</v>
      </c>
      <c r="I200" s="22">
        <f>'Div 2 history (2)'!E201</f>
        <v>0</v>
      </c>
      <c r="J200" s="22">
        <f>'Div 2 history (2)'!F201</f>
        <v>0</v>
      </c>
      <c r="K200" s="22">
        <f>'Div 2 history (2)'!G201</f>
        <v>0</v>
      </c>
      <c r="L200" s="1">
        <f t="shared" si="197"/>
        <v>90.55735234723447</v>
      </c>
      <c r="M200" s="1">
        <f t="shared" si="197"/>
        <v>65.357273239735022</v>
      </c>
      <c r="N200" s="1">
        <f t="shared" si="197"/>
        <v>64.89674724411735</v>
      </c>
      <c r="O200" s="1">
        <f t="shared" si="197"/>
        <v>65.506012297814905</v>
      </c>
      <c r="P200" s="1">
        <f t="shared" si="197"/>
        <v>65.073469739224933</v>
      </c>
      <c r="Q200" s="1">
        <f t="shared" si="197"/>
        <v>63.885581032191226</v>
      </c>
      <c r="R200" s="1">
        <f t="shared" si="197"/>
        <v>68.896518877338849</v>
      </c>
      <c r="S200" s="1">
        <f t="shared" si="197"/>
        <v>66.771573391811231</v>
      </c>
      <c r="T200" s="1">
        <f t="shared" si="197"/>
        <v>69.927993924388232</v>
      </c>
      <c r="U200" s="1">
        <f t="shared" si="197"/>
        <v>70.291415184488528</v>
      </c>
      <c r="V200" s="1">
        <f t="shared" si="197"/>
        <v>68.046041869633555</v>
      </c>
      <c r="W200" s="1">
        <f t="shared" si="197"/>
        <v>65.359574907715668</v>
      </c>
      <c r="X200" s="1">
        <f t="shared" si="198"/>
        <v>78.872432467092025</v>
      </c>
      <c r="Y200" s="1">
        <f t="shared" si="198"/>
        <v>65.357273239735022</v>
      </c>
      <c r="Z200" s="1">
        <f t="shared" si="198"/>
        <v>64.89674724411735</v>
      </c>
      <c r="AA200" s="1">
        <f t="shared" si="198"/>
        <v>65.506012297814905</v>
      </c>
      <c r="AB200" s="1">
        <f t="shared" si="198"/>
        <v>65.073469739224933</v>
      </c>
      <c r="AC200" s="1">
        <f t="shared" si="198"/>
        <v>63.885581032191226</v>
      </c>
      <c r="AD200" s="1">
        <f t="shared" si="198"/>
        <v>68.896518877338849</v>
      </c>
      <c r="AE200" s="1">
        <f t="shared" si="198"/>
        <v>66.771573391811231</v>
      </c>
      <c r="AF200" s="1">
        <f t="shared" si="198"/>
        <v>69.927993924388232</v>
      </c>
    </row>
    <row r="201" spans="1:38">
      <c r="A201" s="5" t="s">
        <v>281</v>
      </c>
      <c r="B201" s="5" t="str">
        <f t="shared" si="118"/>
        <v>8700-05414</v>
      </c>
      <c r="C201" s="5" t="str">
        <f t="shared" si="190"/>
        <v>8700</v>
      </c>
      <c r="D201" s="1">
        <f>SUM($F201:K201)</f>
        <v>581.66000000000008</v>
      </c>
      <c r="E201" s="2">
        <f t="shared" si="191"/>
        <v>6.9764611542772446E-4</v>
      </c>
      <c r="F201" s="22">
        <f>'Div 2 history (2)'!B202</f>
        <v>0</v>
      </c>
      <c r="G201" s="22">
        <f>'Div 2 history (2)'!C202</f>
        <v>297</v>
      </c>
      <c r="H201" s="22">
        <f>'Div 2 history (2)'!D202</f>
        <v>0</v>
      </c>
      <c r="I201" s="22">
        <f>'Div 2 history (2)'!E202</f>
        <v>0</v>
      </c>
      <c r="J201" s="22">
        <f>'Div 2 history (2)'!F202</f>
        <v>0</v>
      </c>
      <c r="K201" s="22">
        <f>'Div 2 history (2)'!G202</f>
        <v>284.66000000000003</v>
      </c>
      <c r="L201" s="1">
        <f t="shared" si="197"/>
        <v>177.31633194065984</v>
      </c>
      <c r="M201" s="1">
        <f t="shared" si="197"/>
        <v>127.97317562992082</v>
      </c>
      <c r="N201" s="1">
        <f t="shared" si="197"/>
        <v>127.07144011988588</v>
      </c>
      <c r="O201" s="1">
        <f t="shared" si="197"/>
        <v>128.26441497726731</v>
      </c>
      <c r="P201" s="1">
        <f t="shared" si="197"/>
        <v>127.41747259313803</v>
      </c>
      <c r="Q201" s="1">
        <f t="shared" si="197"/>
        <v>125.09152044430201</v>
      </c>
      <c r="R201" s="1">
        <f t="shared" si="197"/>
        <v>134.90321541167751</v>
      </c>
      <c r="S201" s="1">
        <f t="shared" si="197"/>
        <v>130.74245397926657</v>
      </c>
      <c r="T201" s="1">
        <f t="shared" si="197"/>
        <v>136.92290091584078</v>
      </c>
      <c r="U201" s="1">
        <f t="shared" si="197"/>
        <v>137.63449995357706</v>
      </c>
      <c r="V201" s="1">
        <f t="shared" si="197"/>
        <v>133.23793413415154</v>
      </c>
      <c r="W201" s="1">
        <f t="shared" si="197"/>
        <v>127.97768242382649</v>
      </c>
      <c r="X201" s="1">
        <f t="shared" si="198"/>
        <v>154.4366089975384</v>
      </c>
      <c r="Y201" s="1">
        <f t="shared" si="198"/>
        <v>127.97317562992082</v>
      </c>
      <c r="Z201" s="1">
        <f t="shared" si="198"/>
        <v>127.07144011988588</v>
      </c>
      <c r="AA201" s="1">
        <f t="shared" si="198"/>
        <v>128.26441497726731</v>
      </c>
      <c r="AB201" s="1">
        <f t="shared" si="198"/>
        <v>127.41747259313803</v>
      </c>
      <c r="AC201" s="1">
        <f t="shared" si="198"/>
        <v>125.09152044430201</v>
      </c>
      <c r="AD201" s="1">
        <f t="shared" si="198"/>
        <v>134.90321541167751</v>
      </c>
      <c r="AE201" s="1">
        <f t="shared" si="198"/>
        <v>130.74245397926657</v>
      </c>
      <c r="AF201" s="1">
        <f t="shared" si="198"/>
        <v>136.92290091584078</v>
      </c>
    </row>
    <row r="202" spans="1:38">
      <c r="A202" s="5" t="s">
        <v>571</v>
      </c>
      <c r="B202" s="5" t="str">
        <f t="shared" si="118"/>
        <v>9010-05414</v>
      </c>
      <c r="C202" s="5" t="str">
        <f t="shared" si="190"/>
        <v>9010</v>
      </c>
      <c r="D202" s="1">
        <f>SUM($F202:K202)</f>
        <v>445.5</v>
      </c>
      <c r="E202" s="2">
        <f t="shared" si="191"/>
        <v>5.34335083077831E-4</v>
      </c>
      <c r="F202" s="22" t="str">
        <f>'Div 2 history (2)'!B203</f>
        <v>0</v>
      </c>
      <c r="G202" s="22">
        <f>'Div 2 history (2)'!C203</f>
        <v>445.5</v>
      </c>
      <c r="H202" s="22">
        <f>'Div 2 history (2)'!D203</f>
        <v>0</v>
      </c>
      <c r="I202" s="22">
        <f>'Div 2 history (2)'!E203</f>
        <v>0</v>
      </c>
      <c r="J202" s="22">
        <f>'Div 2 history (2)'!F203</f>
        <v>0</v>
      </c>
      <c r="K202" s="22">
        <f>'Div 2 history (2)'!G203</f>
        <v>0</v>
      </c>
      <c r="L202" s="1">
        <f t="shared" si="197"/>
        <v>135.80859244157057</v>
      </c>
      <c r="M202" s="1">
        <f t="shared" si="197"/>
        <v>98.016108625536759</v>
      </c>
      <c r="N202" s="1">
        <f t="shared" si="197"/>
        <v>97.325459157255352</v>
      </c>
      <c r="O202" s="1">
        <f t="shared" si="197"/>
        <v>98.239172149318449</v>
      </c>
      <c r="P202" s="1">
        <f t="shared" si="197"/>
        <v>97.590489358461966</v>
      </c>
      <c r="Q202" s="1">
        <f t="shared" si="197"/>
        <v>95.809016191480467</v>
      </c>
      <c r="R202" s="1">
        <f t="shared" si="197"/>
        <v>103.32390479988709</v>
      </c>
      <c r="S202" s="1">
        <f t="shared" si="197"/>
        <v>100.13713036441091</v>
      </c>
      <c r="T202" s="1">
        <f t="shared" si="197"/>
        <v>104.8708048653974</v>
      </c>
      <c r="U202" s="1">
        <f t="shared" si="197"/>
        <v>105.41582665013679</v>
      </c>
      <c r="V202" s="1">
        <f t="shared" si="197"/>
        <v>102.04844695658031</v>
      </c>
      <c r="W202" s="1">
        <f t="shared" si="197"/>
        <v>98.019560430173456</v>
      </c>
      <c r="X202" s="1">
        <f t="shared" si="198"/>
        <v>118.28475279098329</v>
      </c>
      <c r="Y202" s="1">
        <f t="shared" si="198"/>
        <v>98.016108625536759</v>
      </c>
      <c r="Z202" s="1">
        <f t="shared" si="198"/>
        <v>97.325459157255352</v>
      </c>
      <c r="AA202" s="1">
        <f t="shared" si="198"/>
        <v>98.239172149318449</v>
      </c>
      <c r="AB202" s="1">
        <f t="shared" si="198"/>
        <v>97.590489358461966</v>
      </c>
      <c r="AC202" s="1">
        <f t="shared" si="198"/>
        <v>95.809016191480467</v>
      </c>
      <c r="AD202" s="1">
        <f t="shared" si="198"/>
        <v>103.32390479988709</v>
      </c>
      <c r="AE202" s="1">
        <f t="shared" si="198"/>
        <v>100.13713036441091</v>
      </c>
      <c r="AF202" s="1">
        <f t="shared" si="198"/>
        <v>104.8708048653974</v>
      </c>
    </row>
    <row r="203" spans="1:38">
      <c r="A203" s="5" t="s">
        <v>285</v>
      </c>
      <c r="B203" s="5" t="str">
        <f t="shared" si="118"/>
        <v>9210-05419</v>
      </c>
      <c r="C203" s="5" t="str">
        <f t="shared" si="190"/>
        <v>9210</v>
      </c>
      <c r="D203" s="1">
        <f>SUM($F203:K203)</f>
        <v>56854.83</v>
      </c>
      <c r="E203" s="2">
        <f t="shared" si="191"/>
        <v>6.8191987231034701E-2</v>
      </c>
      <c r="F203" s="22">
        <f>'Div 2 history (2)'!B204</f>
        <v>7094.7</v>
      </c>
      <c r="G203" s="22">
        <f>'Div 2 history (2)'!C204</f>
        <v>-3446.77</v>
      </c>
      <c r="H203" s="22">
        <f>'Div 2 history (2)'!D204</f>
        <v>17329.93</v>
      </c>
      <c r="I203" s="22">
        <f>'Div 2 history (2)'!E204</f>
        <v>25324.2</v>
      </c>
      <c r="J203" s="22">
        <f>'Div 2 history (2)'!F204</f>
        <v>5146.8</v>
      </c>
      <c r="K203" s="22">
        <f>'Div 2 history (2)'!G204</f>
        <v>5405.9699999999993</v>
      </c>
      <c r="L203" s="1">
        <f t="shared" si="197"/>
        <v>17331.929148832278</v>
      </c>
      <c r="M203" s="1">
        <f t="shared" si="197"/>
        <v>12508.842184436424</v>
      </c>
      <c r="N203" s="1">
        <f t="shared" si="197"/>
        <v>12420.701313260823</v>
      </c>
      <c r="O203" s="1">
        <f t="shared" si="197"/>
        <v>12537.309611425891</v>
      </c>
      <c r="P203" s="1">
        <f t="shared" si="197"/>
        <v>12454.524538927417</v>
      </c>
      <c r="Q203" s="1">
        <f t="shared" si="197"/>
        <v>12227.172453499146</v>
      </c>
      <c r="R203" s="1">
        <f t="shared" si="197"/>
        <v>13186.224561916419</v>
      </c>
      <c r="S203" s="1">
        <f t="shared" si="197"/>
        <v>12779.527550070528</v>
      </c>
      <c r="T203" s="1">
        <f t="shared" si="197"/>
        <v>13383.640364950264</v>
      </c>
      <c r="U203" s="1">
        <f t="shared" si="197"/>
        <v>13453.196191925919</v>
      </c>
      <c r="V203" s="1">
        <f t="shared" si="197"/>
        <v>13023.450288395939</v>
      </c>
      <c r="W203" s="1">
        <f t="shared" si="197"/>
        <v>12509.282704673937</v>
      </c>
      <c r="X203" s="1">
        <f t="shared" si="198"/>
        <v>15095.532012398162</v>
      </c>
      <c r="Y203" s="1">
        <f t="shared" si="198"/>
        <v>12508.842184436424</v>
      </c>
      <c r="Z203" s="1">
        <f t="shared" si="198"/>
        <v>12420.701313260823</v>
      </c>
      <c r="AA203" s="1">
        <f t="shared" si="198"/>
        <v>12537.309611425891</v>
      </c>
      <c r="AB203" s="1">
        <f t="shared" si="198"/>
        <v>12454.524538927417</v>
      </c>
      <c r="AC203" s="1">
        <f t="shared" si="198"/>
        <v>12227.172453499146</v>
      </c>
      <c r="AD203" s="1">
        <f t="shared" si="198"/>
        <v>13186.224561916419</v>
      </c>
      <c r="AE203" s="1">
        <f t="shared" si="198"/>
        <v>12779.527550070528</v>
      </c>
      <c r="AF203" s="1">
        <f t="shared" si="198"/>
        <v>13383.640364950264</v>
      </c>
    </row>
    <row r="204" spans="1:38">
      <c r="A204" s="5" t="s">
        <v>286</v>
      </c>
      <c r="B204" s="5" t="str">
        <f t="shared" si="118"/>
        <v>8700-05419</v>
      </c>
      <c r="C204" s="5" t="str">
        <f t="shared" si="190"/>
        <v>8700</v>
      </c>
      <c r="D204" s="1">
        <f>SUM($F204:K204)</f>
        <v>26347.25</v>
      </c>
      <c r="E204" s="2">
        <f t="shared" si="191"/>
        <v>3.1601032587255627E-2</v>
      </c>
      <c r="F204" s="22">
        <f>'Div 2 history (2)'!B205</f>
        <v>12079.08</v>
      </c>
      <c r="G204" s="22">
        <f>'Div 2 history (2)'!C205</f>
        <v>5052.17</v>
      </c>
      <c r="H204" s="22">
        <f>'Div 2 history (2)'!D205</f>
        <v>0</v>
      </c>
      <c r="I204" s="22">
        <f>'Div 2 history (2)'!E205</f>
        <v>0</v>
      </c>
      <c r="J204" s="22">
        <f>'Div 2 history (2)'!F205</f>
        <v>9216</v>
      </c>
      <c r="K204" s="22">
        <f>'Div 2 history (2)'!G205</f>
        <v>0</v>
      </c>
      <c r="L204" s="1">
        <f t="shared" si="197"/>
        <v>8031.8359982181146</v>
      </c>
      <c r="M204" s="1">
        <f t="shared" si="197"/>
        <v>5796.7562693247437</v>
      </c>
      <c r="N204" s="1">
        <f t="shared" si="197"/>
        <v>5755.9106706644134</v>
      </c>
      <c r="O204" s="1">
        <f t="shared" si="197"/>
        <v>5809.9484363886204</v>
      </c>
      <c r="P204" s="1">
        <f t="shared" si="197"/>
        <v>5771.5847828276919</v>
      </c>
      <c r="Q204" s="1">
        <f t="shared" si="197"/>
        <v>5666.2269401817812</v>
      </c>
      <c r="R204" s="1">
        <f t="shared" si="197"/>
        <v>6110.6638624889447</v>
      </c>
      <c r="S204" s="1">
        <f t="shared" si="197"/>
        <v>5922.1953041385523</v>
      </c>
      <c r="T204" s="1">
        <f t="shared" si="197"/>
        <v>6202.1488518290498</v>
      </c>
      <c r="U204" s="1">
        <f t="shared" si="197"/>
        <v>6234.3819050680504</v>
      </c>
      <c r="V204" s="1">
        <f t="shared" si="197"/>
        <v>6035.2321977031652</v>
      </c>
      <c r="W204" s="1">
        <f t="shared" si="197"/>
        <v>5796.9604119952583</v>
      </c>
      <c r="X204" s="1">
        <f t="shared" si="198"/>
        <v>6995.4611738995154</v>
      </c>
      <c r="Y204" s="1">
        <f t="shared" si="198"/>
        <v>5796.7562693247437</v>
      </c>
      <c r="Z204" s="1">
        <f t="shared" si="198"/>
        <v>5755.9106706644134</v>
      </c>
      <c r="AA204" s="1">
        <f t="shared" si="198"/>
        <v>5809.9484363886204</v>
      </c>
      <c r="AB204" s="1">
        <f t="shared" si="198"/>
        <v>5771.5847828276919</v>
      </c>
      <c r="AC204" s="1">
        <f t="shared" si="198"/>
        <v>5666.2269401817812</v>
      </c>
      <c r="AD204" s="1">
        <f t="shared" si="198"/>
        <v>6110.6638624889447</v>
      </c>
      <c r="AE204" s="1">
        <f t="shared" si="198"/>
        <v>5922.1953041385523</v>
      </c>
      <c r="AF204" s="1">
        <f t="shared" si="198"/>
        <v>6202.1488518290498</v>
      </c>
    </row>
    <row r="205" spans="1:38">
      <c r="A205" s="9" t="s">
        <v>34</v>
      </c>
      <c r="B205" s="5"/>
      <c r="C205" s="5"/>
      <c r="D205" s="31">
        <f t="shared" ref="D205:K205" si="201">SUM(D183:D204)</f>
        <v>833746.49</v>
      </c>
      <c r="E205" s="32">
        <f t="shared" si="201"/>
        <v>1</v>
      </c>
      <c r="F205" s="31">
        <f t="shared" si="201"/>
        <v>159006.86000000002</v>
      </c>
      <c r="G205" s="31">
        <f t="shared" si="201"/>
        <v>120579.35000000002</v>
      </c>
      <c r="H205" s="31">
        <f t="shared" si="201"/>
        <v>132823.65000000002</v>
      </c>
      <c r="I205" s="31">
        <f t="shared" si="201"/>
        <v>164523.18</v>
      </c>
      <c r="J205" s="31">
        <f t="shared" si="201"/>
        <v>107903.19999999998</v>
      </c>
      <c r="K205" s="31">
        <f t="shared" si="201"/>
        <v>148910.25</v>
      </c>
      <c r="L205" s="31">
        <f>'Div 2 history (2)'!H206</f>
        <v>254163.72</v>
      </c>
      <c r="M205" s="31">
        <f>'Div 2 budget'!B121</f>
        <v>183435.66</v>
      </c>
      <c r="N205" s="31">
        <f>'Div 2 budget'!C121</f>
        <v>182143.12000000002</v>
      </c>
      <c r="O205" s="31">
        <f>'Div 2 budget'!D121</f>
        <v>183853.12000000002</v>
      </c>
      <c r="P205" s="31">
        <f>'Div 2 budget'!E121</f>
        <v>182639.12000000002</v>
      </c>
      <c r="Q205" s="31">
        <f>'Div 2 budget'!F121</f>
        <v>179305.12000000002</v>
      </c>
      <c r="R205" s="31">
        <f>'Div 2 budget'!G121</f>
        <v>193369.12000000002</v>
      </c>
      <c r="S205" s="31">
        <f>'Div 2 budget'!H121</f>
        <v>187405.12000000002</v>
      </c>
      <c r="T205" s="31">
        <f>'Div 2 budget'!I121</f>
        <v>196264.12000000002</v>
      </c>
      <c r="U205" s="31">
        <f>'Div 2 budget'!J121</f>
        <v>197284.12000000002</v>
      </c>
      <c r="V205" s="31">
        <f>'Div 2 budget'!K121</f>
        <v>190982.12000000002</v>
      </c>
      <c r="W205" s="31">
        <f>'Div 2 budget'!L121</f>
        <v>183442.12000000002</v>
      </c>
      <c r="X205" s="31">
        <f>'Div 2 budget'!M121</f>
        <v>221368.12000000005</v>
      </c>
      <c r="Y205" s="38">
        <f>M205*(1+Y$3)</f>
        <v>183435.66</v>
      </c>
      <c r="Z205" s="38">
        <f t="shared" ref="Z205" si="202">N205*(1+Z$3)</f>
        <v>182143.12000000002</v>
      </c>
      <c r="AA205" s="38">
        <f t="shared" ref="AA205" si="203">O205*(1+AA$3)</f>
        <v>183853.12000000002</v>
      </c>
      <c r="AB205" s="38">
        <f t="shared" ref="AB205" si="204">P205*(1+AB$3)</f>
        <v>182639.12000000002</v>
      </c>
      <c r="AC205" s="38">
        <f t="shared" ref="AC205" si="205">Q205*(1+AC$3)</f>
        <v>179305.12000000002</v>
      </c>
      <c r="AD205" s="38">
        <f t="shared" ref="AD205" si="206">R205*(1+AD$3)</f>
        <v>193369.12000000002</v>
      </c>
      <c r="AE205" s="38">
        <f t="shared" ref="AE205" si="207">S205*(1+AE$3)</f>
        <v>187405.12000000002</v>
      </c>
      <c r="AF205" s="38">
        <f t="shared" ref="AF205" si="208">T205*(1+AF$3)</f>
        <v>196264.12000000002</v>
      </c>
      <c r="AH205" s="15">
        <f>SUM(F205:Q205)</f>
        <v>1999286.3500000003</v>
      </c>
      <c r="AI205" s="15">
        <f>SUM(U205:AF205)</f>
        <v>2281490.9800000009</v>
      </c>
      <c r="AK205" s="15">
        <f>AH205*$AK$6</f>
        <v>107059.30274554952</v>
      </c>
      <c r="AL205" s="15">
        <f>AI205*$AL$6</f>
        <v>119951.39533843315</v>
      </c>
    </row>
    <row r="206" spans="1:38">
      <c r="B206" s="5" t="str">
        <f t="shared" ref="B206:B237" si="209">RIGHT(A206,10)</f>
        <v/>
      </c>
      <c r="C206" s="5" t="s">
        <v>465</v>
      </c>
      <c r="F206" s="1">
        <f>F205-'Div 2 history (2)'!B206</f>
        <v>0</v>
      </c>
      <c r="G206" s="1">
        <f>G205-'Div 2 history (2)'!C206</f>
        <v>0</v>
      </c>
      <c r="H206" s="1">
        <f>H205-'Div 2 history (2)'!D206</f>
        <v>0</v>
      </c>
      <c r="I206" s="1">
        <f>I205-'Div 2 history (2)'!E206</f>
        <v>0</v>
      </c>
      <c r="J206" s="1">
        <f>J205-'Div 2 history (2)'!F206</f>
        <v>0</v>
      </c>
      <c r="K206" s="1">
        <f>K205-'Div 2 history (2)'!G206</f>
        <v>0</v>
      </c>
      <c r="L206" s="1">
        <f>L205-'Div 2 history (2)'!H206</f>
        <v>0</v>
      </c>
      <c r="M206" s="1">
        <f t="shared" ref="M206" si="210">M205-SUM(M183:M204)</f>
        <v>0</v>
      </c>
      <c r="N206" s="1">
        <f t="shared" ref="N206:AF206" si="211">N205-SUM(N183:N204)</f>
        <v>0</v>
      </c>
      <c r="O206" s="1">
        <f t="shared" si="211"/>
        <v>0</v>
      </c>
      <c r="P206" s="1">
        <f t="shared" si="211"/>
        <v>0</v>
      </c>
      <c r="Q206" s="1">
        <f t="shared" si="211"/>
        <v>0</v>
      </c>
      <c r="R206" s="1">
        <f t="shared" si="211"/>
        <v>0</v>
      </c>
      <c r="S206" s="1">
        <f t="shared" si="211"/>
        <v>0</v>
      </c>
      <c r="T206" s="1">
        <f t="shared" si="211"/>
        <v>0</v>
      </c>
      <c r="U206" s="1">
        <f t="shared" si="211"/>
        <v>0</v>
      </c>
      <c r="V206" s="1">
        <f t="shared" si="211"/>
        <v>0</v>
      </c>
      <c r="W206" s="1">
        <f t="shared" si="211"/>
        <v>0</v>
      </c>
      <c r="X206" s="1">
        <f t="shared" si="211"/>
        <v>0</v>
      </c>
      <c r="Y206" s="1">
        <f t="shared" si="211"/>
        <v>0</v>
      </c>
      <c r="Z206" s="1">
        <f t="shared" si="211"/>
        <v>0</v>
      </c>
      <c r="AA206" s="1">
        <f t="shared" si="211"/>
        <v>0</v>
      </c>
      <c r="AB206" s="1">
        <f t="shared" si="211"/>
        <v>0</v>
      </c>
      <c r="AC206" s="1">
        <f t="shared" si="211"/>
        <v>0</v>
      </c>
      <c r="AD206" s="1">
        <f t="shared" si="211"/>
        <v>0</v>
      </c>
      <c r="AE206" s="1">
        <f t="shared" si="211"/>
        <v>0</v>
      </c>
      <c r="AF206" s="1">
        <f t="shared" si="211"/>
        <v>0</v>
      </c>
    </row>
    <row r="207" spans="1:38">
      <c r="A207" s="5" t="s">
        <v>393</v>
      </c>
      <c r="B207" s="5" t="str">
        <f t="shared" si="209"/>
        <v>9210-05420</v>
      </c>
      <c r="C207" s="5" t="str">
        <f t="shared" ref="C207:C218" si="212">LEFT(B207,4)</f>
        <v>9210</v>
      </c>
      <c r="D207" s="1">
        <f>SUM($F207:K207)</f>
        <v>161325.90999999997</v>
      </c>
      <c r="E207" s="2">
        <f t="shared" ref="E207:E218" si="213">D207/$D$221</f>
        <v>0.18775467484681591</v>
      </c>
      <c r="F207" s="22">
        <f>'Div 2 history (2)'!B208</f>
        <v>50572.02</v>
      </c>
      <c r="G207" s="22">
        <f>'Div 2 history (2)'!C208</f>
        <v>26042.66</v>
      </c>
      <c r="H207" s="22">
        <f>'Div 2 history (2)'!D208</f>
        <v>29378.71</v>
      </c>
      <c r="I207" s="22">
        <f>'Div 2 history (2)'!E208</f>
        <v>23408.38</v>
      </c>
      <c r="J207" s="22">
        <f>'Div 2 history (2)'!F208</f>
        <v>18496.96</v>
      </c>
      <c r="K207" s="22">
        <f>'Div 2 history (2)'!G208</f>
        <v>13427.18</v>
      </c>
      <c r="L207" s="1">
        <f t="shared" ref="L207:AF207" si="214">$E207*L$221</f>
        <v>15277.612912659399</v>
      </c>
      <c r="M207" s="1">
        <f t="shared" si="214"/>
        <v>18354.844441715766</v>
      </c>
      <c r="N207" s="1">
        <f t="shared" si="214"/>
        <v>15561.054879995145</v>
      </c>
      <c r="O207" s="1">
        <f t="shared" si="214"/>
        <v>16850.178477493384</v>
      </c>
      <c r="P207" s="1">
        <f t="shared" si="214"/>
        <v>17904.420976758254</v>
      </c>
      <c r="Q207" s="1">
        <f t="shared" si="214"/>
        <v>15199.063866890485</v>
      </c>
      <c r="R207" s="1">
        <f t="shared" si="214"/>
        <v>19765.445313839893</v>
      </c>
      <c r="S207" s="1">
        <f t="shared" si="214"/>
        <v>19937.991860024118</v>
      </c>
      <c r="T207" s="1">
        <f t="shared" si="214"/>
        <v>17170.6757074569</v>
      </c>
      <c r="U207" s="1">
        <f t="shared" si="214"/>
        <v>17552.193206745629</v>
      </c>
      <c r="V207" s="1">
        <f t="shared" si="214"/>
        <v>40018.542089565919</v>
      </c>
      <c r="W207" s="1">
        <f t="shared" si="214"/>
        <v>15593.536438743644</v>
      </c>
      <c r="X207" s="1">
        <f t="shared" si="214"/>
        <v>17885.902733178111</v>
      </c>
      <c r="Y207" s="1">
        <f t="shared" si="214"/>
        <v>18354.844441715766</v>
      </c>
      <c r="Z207" s="1">
        <f t="shared" si="214"/>
        <v>15561.054879995145</v>
      </c>
      <c r="AA207" s="1">
        <f t="shared" si="214"/>
        <v>16850.178477493384</v>
      </c>
      <c r="AB207" s="1">
        <f t="shared" si="214"/>
        <v>17904.420976758254</v>
      </c>
      <c r="AC207" s="1">
        <f t="shared" si="214"/>
        <v>15199.063866890485</v>
      </c>
      <c r="AD207" s="1">
        <f t="shared" si="214"/>
        <v>19765.445313839893</v>
      </c>
      <c r="AE207" s="1">
        <f t="shared" si="214"/>
        <v>19937.991860024118</v>
      </c>
      <c r="AF207" s="1">
        <f t="shared" si="214"/>
        <v>17170.6757074569</v>
      </c>
    </row>
    <row r="208" spans="1:38">
      <c r="A208" s="5" t="s">
        <v>443</v>
      </c>
      <c r="B208" s="5" t="str">
        <f t="shared" si="209"/>
        <v>9302-05420</v>
      </c>
      <c r="C208" s="5" t="str">
        <f t="shared" si="212"/>
        <v>9302</v>
      </c>
      <c r="D208" s="1">
        <f>SUM($F208:K208)</f>
        <v>2272.9499999999998</v>
      </c>
      <c r="E208" s="2">
        <f t="shared" si="213"/>
        <v>2.6453096603829495E-3</v>
      </c>
      <c r="F208" s="22">
        <f>'Div 2 history (2)'!B209</f>
        <v>30.82</v>
      </c>
      <c r="G208" s="22">
        <f>'Div 2 history (2)'!C209</f>
        <v>1320.13</v>
      </c>
      <c r="H208" s="22">
        <f>'Div 2 history (2)'!D209</f>
        <v>394</v>
      </c>
      <c r="I208" s="22">
        <f>'Div 2 history (2)'!E209</f>
        <v>100</v>
      </c>
      <c r="J208" s="22">
        <f>'Div 2 history (2)'!F209</f>
        <v>428</v>
      </c>
      <c r="K208" s="22">
        <f>'Div 2 history (2)'!G209</f>
        <v>0</v>
      </c>
      <c r="L208" s="1">
        <f t="shared" ref="L208:V218" si="215">$E208*L$221</f>
        <v>215.24905869013344</v>
      </c>
      <c r="M208" s="1">
        <f t="shared" si="215"/>
        <v>258.60473171233224</v>
      </c>
      <c r="N208" s="1">
        <f t="shared" si="215"/>
        <v>219.24252396583395</v>
      </c>
      <c r="O208" s="1">
        <f t="shared" si="215"/>
        <v>237.40522009402329</v>
      </c>
      <c r="P208" s="1">
        <f t="shared" si="215"/>
        <v>252.25863383707355</v>
      </c>
      <c r="Q208" s="1">
        <f t="shared" si="215"/>
        <v>214.14236694061563</v>
      </c>
      <c r="R208" s="1">
        <f t="shared" si="215"/>
        <v>278.47894319078932</v>
      </c>
      <c r="S208" s="1">
        <f t="shared" si="215"/>
        <v>280.90998276868129</v>
      </c>
      <c r="T208" s="1">
        <f t="shared" si="215"/>
        <v>241.92076368429699</v>
      </c>
      <c r="U208" s="1">
        <f t="shared" si="215"/>
        <v>247.29603291419514</v>
      </c>
      <c r="V208" s="1">
        <f t="shared" si="215"/>
        <v>563.82849625629797</v>
      </c>
      <c r="W208" s="1">
        <f t="shared" ref="W208:AF218" si="216">$E208*W$221</f>
        <v>219.70016253708019</v>
      </c>
      <c r="X208" s="1">
        <f t="shared" si="216"/>
        <v>251.99772694526996</v>
      </c>
      <c r="Y208" s="1">
        <f t="shared" si="216"/>
        <v>258.60473171233224</v>
      </c>
      <c r="Z208" s="1">
        <f t="shared" si="216"/>
        <v>219.24252396583395</v>
      </c>
      <c r="AA208" s="1">
        <f t="shared" si="216"/>
        <v>237.40522009402329</v>
      </c>
      <c r="AB208" s="1">
        <f t="shared" si="216"/>
        <v>252.25863383707355</v>
      </c>
      <c r="AC208" s="1">
        <f t="shared" si="216"/>
        <v>214.14236694061563</v>
      </c>
      <c r="AD208" s="1">
        <f t="shared" si="216"/>
        <v>278.47894319078932</v>
      </c>
      <c r="AE208" s="1">
        <f t="shared" si="216"/>
        <v>280.90998276868129</v>
      </c>
      <c r="AF208" s="1">
        <f t="shared" si="216"/>
        <v>241.92076368429699</v>
      </c>
    </row>
    <row r="209" spans="1:38">
      <c r="A209" s="5" t="s">
        <v>291</v>
      </c>
      <c r="B209" s="5" t="str">
        <f t="shared" si="209"/>
        <v>9210-05421</v>
      </c>
      <c r="C209" s="5" t="str">
        <f t="shared" si="212"/>
        <v>9210</v>
      </c>
      <c r="D209" s="1">
        <f>SUM($F209:K209)</f>
        <v>140080.08000000002</v>
      </c>
      <c r="E209" s="2">
        <f t="shared" si="213"/>
        <v>0.16302830632051582</v>
      </c>
      <c r="F209" s="22">
        <f>'Div 2 history (2)'!B210</f>
        <v>9192.4699999999993</v>
      </c>
      <c r="G209" s="22">
        <f>'Div 2 history (2)'!C210</f>
        <v>13832.49</v>
      </c>
      <c r="H209" s="22">
        <f>'Div 2 history (2)'!D210</f>
        <v>15357.19</v>
      </c>
      <c r="I209" s="22">
        <f>'Div 2 history (2)'!E210</f>
        <v>37525.79</v>
      </c>
      <c r="J209" s="22">
        <f>'Div 2 history (2)'!F210</f>
        <v>8065.89</v>
      </c>
      <c r="K209" s="22">
        <f>'Div 2 history (2)'!G210</f>
        <v>56106.25</v>
      </c>
      <c r="L209" s="1">
        <f t="shared" si="215"/>
        <v>13265.626327564878</v>
      </c>
      <c r="M209" s="1">
        <f t="shared" si="215"/>
        <v>15937.601577967856</v>
      </c>
      <c r="N209" s="1">
        <f t="shared" si="215"/>
        <v>13511.740379918581</v>
      </c>
      <c r="O209" s="1">
        <f t="shared" si="215"/>
        <v>14631.092731115243</v>
      </c>
      <c r="P209" s="1">
        <f t="shared" si="215"/>
        <v>15546.49667110494</v>
      </c>
      <c r="Q209" s="1">
        <f t="shared" si="215"/>
        <v>13197.421805332628</v>
      </c>
      <c r="R209" s="1">
        <f t="shared" si="215"/>
        <v>17162.433243353891</v>
      </c>
      <c r="S209" s="1">
        <f t="shared" si="215"/>
        <v>17312.256256862445</v>
      </c>
      <c r="T209" s="1">
        <f t="shared" si="215"/>
        <v>14909.382050004364</v>
      </c>
      <c r="U209" s="1">
        <f t="shared" si="215"/>
        <v>15240.655568447652</v>
      </c>
      <c r="V209" s="1">
        <f t="shared" si="215"/>
        <v>34748.29664614793</v>
      </c>
      <c r="W209" s="1">
        <f t="shared" si="216"/>
        <v>13539.944276912031</v>
      </c>
      <c r="X209" s="1">
        <f t="shared" si="216"/>
        <v>15530.417189252546</v>
      </c>
      <c r="Y209" s="1">
        <f t="shared" si="216"/>
        <v>15937.601577967856</v>
      </c>
      <c r="Z209" s="1">
        <f t="shared" si="216"/>
        <v>13511.740379918581</v>
      </c>
      <c r="AA209" s="1">
        <f t="shared" si="216"/>
        <v>14631.092731115243</v>
      </c>
      <c r="AB209" s="1">
        <f t="shared" si="216"/>
        <v>15546.49667110494</v>
      </c>
      <c r="AC209" s="1">
        <f t="shared" si="216"/>
        <v>13197.421805332628</v>
      </c>
      <c r="AD209" s="1">
        <f t="shared" si="216"/>
        <v>17162.433243353891</v>
      </c>
      <c r="AE209" s="1">
        <f t="shared" si="216"/>
        <v>17312.256256862445</v>
      </c>
      <c r="AF209" s="1">
        <f t="shared" si="216"/>
        <v>14909.382050004364</v>
      </c>
    </row>
    <row r="210" spans="1:38">
      <c r="A210" s="5" t="s">
        <v>394</v>
      </c>
      <c r="B210" s="5" t="str">
        <f t="shared" si="209"/>
        <v>9210-05424</v>
      </c>
      <c r="C210" s="5" t="str">
        <f t="shared" si="212"/>
        <v>9210</v>
      </c>
      <c r="D210" s="1">
        <f>SUM($F210:K210)</f>
        <v>285530.94</v>
      </c>
      <c r="E210" s="2">
        <f t="shared" si="213"/>
        <v>0.33230724561482849</v>
      </c>
      <c r="F210" s="22">
        <f>'Div 2 history (2)'!B211</f>
        <v>15815.359999999999</v>
      </c>
      <c r="G210" s="22">
        <f>'Div 2 history (2)'!C211</f>
        <v>39593.899999999994</v>
      </c>
      <c r="H210" s="22">
        <f>'Div 2 history (2)'!D211</f>
        <v>15458.079999999998</v>
      </c>
      <c r="I210" s="22">
        <f>'Div 2 history (2)'!E211</f>
        <v>43679.270000000004</v>
      </c>
      <c r="J210" s="22">
        <f>'Div 2 history (2)'!F211</f>
        <v>153916.48000000001</v>
      </c>
      <c r="K210" s="22">
        <f>'Div 2 history (2)'!G211</f>
        <v>17067.850000000002</v>
      </c>
      <c r="L210" s="1">
        <f t="shared" si="215"/>
        <v>27039.867160258244</v>
      </c>
      <c r="M210" s="1">
        <f t="shared" si="215"/>
        <v>32486.263285276862</v>
      </c>
      <c r="N210" s="1">
        <f t="shared" si="215"/>
        <v>27541.531470528214</v>
      </c>
      <c r="O210" s="1">
        <f t="shared" si="215"/>
        <v>29823.153018919627</v>
      </c>
      <c r="P210" s="1">
        <f t="shared" si="215"/>
        <v>31689.058203046887</v>
      </c>
      <c r="Q210" s="1">
        <f t="shared" si="215"/>
        <v>26900.843100982824</v>
      </c>
      <c r="R210" s="1">
        <f t="shared" si="215"/>
        <v>34982.887621581067</v>
      </c>
      <c r="S210" s="1">
        <f t="shared" si="215"/>
        <v>35288.277980301093</v>
      </c>
      <c r="T210" s="1">
        <f t="shared" si="215"/>
        <v>30390.401487184139</v>
      </c>
      <c r="U210" s="1">
        <f t="shared" si="215"/>
        <v>31065.649810273469</v>
      </c>
      <c r="V210" s="1">
        <f t="shared" si="215"/>
        <v>70828.870206052612</v>
      </c>
      <c r="W210" s="1">
        <f t="shared" si="216"/>
        <v>27599.02062401958</v>
      </c>
      <c r="X210" s="1">
        <f t="shared" si="216"/>
        <v>31656.282739411898</v>
      </c>
      <c r="Y210" s="1">
        <f t="shared" si="216"/>
        <v>32486.263285276862</v>
      </c>
      <c r="Z210" s="1">
        <f t="shared" si="216"/>
        <v>27541.531470528214</v>
      </c>
      <c r="AA210" s="1">
        <f t="shared" si="216"/>
        <v>29823.153018919627</v>
      </c>
      <c r="AB210" s="1">
        <f t="shared" si="216"/>
        <v>31689.058203046887</v>
      </c>
      <c r="AC210" s="1">
        <f t="shared" si="216"/>
        <v>26900.843100982824</v>
      </c>
      <c r="AD210" s="1">
        <f t="shared" si="216"/>
        <v>34982.887621581067</v>
      </c>
      <c r="AE210" s="1">
        <f t="shared" si="216"/>
        <v>35288.277980301093</v>
      </c>
      <c r="AF210" s="1">
        <f t="shared" si="216"/>
        <v>30390.401487184139</v>
      </c>
    </row>
    <row r="211" spans="1:38">
      <c r="A211" s="5" t="s">
        <v>878</v>
      </c>
      <c r="B211" s="5" t="str">
        <f t="shared" si="209"/>
        <v>9230-05424</v>
      </c>
      <c r="C211" s="5" t="str">
        <f t="shared" si="212"/>
        <v>9230</v>
      </c>
      <c r="D211" s="1">
        <f>SUM($F211:K211)</f>
        <v>16674.59</v>
      </c>
      <c r="E211" s="2">
        <f t="shared" si="213"/>
        <v>1.9406257951087764E-2</v>
      </c>
      <c r="F211" s="22" t="str">
        <f>'Div 2 history (2)'!B212</f>
        <v>0</v>
      </c>
      <c r="G211" s="22" t="str">
        <f>'Div 2 history (2)'!C212</f>
        <v>0</v>
      </c>
      <c r="H211" s="22" t="str">
        <f>'Div 2 history (2)'!D212</f>
        <v>0</v>
      </c>
      <c r="I211" s="22">
        <f>'Div 2 history (2)'!E212</f>
        <v>16674.59</v>
      </c>
      <c r="J211" s="22">
        <f>'Div 2 history (2)'!F212</f>
        <v>0</v>
      </c>
      <c r="K211" s="22">
        <f>'Div 2 history (2)'!G212</f>
        <v>0</v>
      </c>
      <c r="L211" s="1">
        <f t="shared" si="215"/>
        <v>1579.0887619806474</v>
      </c>
      <c r="M211" s="1">
        <f t="shared" si="215"/>
        <v>1897.1503435461136</v>
      </c>
      <c r="N211" s="1">
        <f t="shared" si="215"/>
        <v>1608.3852252339275</v>
      </c>
      <c r="O211" s="1">
        <f t="shared" si="215"/>
        <v>1741.6285923260962</v>
      </c>
      <c r="P211" s="1">
        <f t="shared" si="215"/>
        <v>1850.594730721454</v>
      </c>
      <c r="Q211" s="1">
        <f t="shared" si="215"/>
        <v>1570.9699599042303</v>
      </c>
      <c r="R211" s="1">
        <f t="shared" si="215"/>
        <v>2042.9495595326359</v>
      </c>
      <c r="S211" s="1">
        <f t="shared" si="215"/>
        <v>2060.7839105896855</v>
      </c>
      <c r="T211" s="1">
        <f t="shared" si="215"/>
        <v>1774.7550746486029</v>
      </c>
      <c r="U211" s="1">
        <f t="shared" si="215"/>
        <v>1814.1885908052134</v>
      </c>
      <c r="V211" s="1">
        <f t="shared" si="215"/>
        <v>4136.3026047164722</v>
      </c>
      <c r="W211" s="1">
        <f t="shared" si="216"/>
        <v>1611.7425078594658</v>
      </c>
      <c r="X211" s="1">
        <f t="shared" si="216"/>
        <v>1848.680691499738</v>
      </c>
      <c r="Y211" s="1">
        <f t="shared" si="216"/>
        <v>1897.1503435461136</v>
      </c>
      <c r="Z211" s="1">
        <f t="shared" si="216"/>
        <v>1608.3852252339275</v>
      </c>
      <c r="AA211" s="1">
        <f t="shared" si="216"/>
        <v>1741.6285923260962</v>
      </c>
      <c r="AB211" s="1">
        <f t="shared" si="216"/>
        <v>1850.594730721454</v>
      </c>
      <c r="AC211" s="1">
        <f t="shared" si="216"/>
        <v>1570.9699599042303</v>
      </c>
      <c r="AD211" s="1">
        <f t="shared" si="216"/>
        <v>2042.9495595326359</v>
      </c>
      <c r="AE211" s="1">
        <f t="shared" si="216"/>
        <v>2060.7839105896855</v>
      </c>
      <c r="AF211" s="1">
        <f t="shared" si="216"/>
        <v>1774.7550746486029</v>
      </c>
    </row>
    <row r="212" spans="1:38">
      <c r="A212" s="5" t="s">
        <v>445</v>
      </c>
      <c r="B212" s="5" t="str">
        <f t="shared" ref="B212" si="217">RIGHT(A212,10)</f>
        <v>9302-05424</v>
      </c>
      <c r="C212" s="5" t="str">
        <f t="shared" si="212"/>
        <v>9302</v>
      </c>
      <c r="D212" s="1">
        <f>SUM($F212:K212)</f>
        <v>12940.16</v>
      </c>
      <c r="E212" s="2">
        <f t="shared" si="213"/>
        <v>1.5060045427704538E-2</v>
      </c>
      <c r="F212" s="22">
        <f>'Div 2 history (2)'!B213</f>
        <v>1350.96</v>
      </c>
      <c r="G212" s="22">
        <f>'Div 2 history (2)'!C213</f>
        <v>4135.71</v>
      </c>
      <c r="H212" s="22">
        <f>'Div 2 history (2)'!D213</f>
        <v>2656.49</v>
      </c>
      <c r="I212" s="22">
        <f>'Div 2 history (2)'!E213</f>
        <v>0</v>
      </c>
      <c r="J212" s="22">
        <f>'Div 2 history (2)'!F213</f>
        <v>0</v>
      </c>
      <c r="K212" s="22">
        <f>'Div 2 history (2)'!G213</f>
        <v>4797</v>
      </c>
      <c r="L212" s="1">
        <f t="shared" si="215"/>
        <v>1225.4371012559525</v>
      </c>
      <c r="M212" s="1">
        <f t="shared" si="215"/>
        <v>1472.2658241996758</v>
      </c>
      <c r="N212" s="1">
        <f t="shared" si="215"/>
        <v>1248.1723482354323</v>
      </c>
      <c r="O212" s="1">
        <f t="shared" si="215"/>
        <v>1351.5746201420518</v>
      </c>
      <c r="P212" s="1">
        <f t="shared" si="215"/>
        <v>1436.1367752186127</v>
      </c>
      <c r="Q212" s="1">
        <f t="shared" si="215"/>
        <v>1219.1365806508179</v>
      </c>
      <c r="R212" s="1">
        <f t="shared" si="215"/>
        <v>1585.41194549802</v>
      </c>
      <c r="S212" s="1">
        <f t="shared" si="215"/>
        <v>1599.2521272460806</v>
      </c>
      <c r="T212" s="1">
        <f t="shared" si="215"/>
        <v>1377.2821176871435</v>
      </c>
      <c r="U212" s="1">
        <f t="shared" si="215"/>
        <v>1407.8841299962389</v>
      </c>
      <c r="V212" s="1">
        <f t="shared" si="215"/>
        <v>3209.9390457845079</v>
      </c>
      <c r="W212" s="1">
        <f t="shared" si="216"/>
        <v>1250.7777360944253</v>
      </c>
      <c r="X212" s="1">
        <f t="shared" si="216"/>
        <v>1434.651402938078</v>
      </c>
      <c r="Y212" s="1">
        <f t="shared" si="216"/>
        <v>1472.2658241996758</v>
      </c>
      <c r="Z212" s="1">
        <f t="shared" si="216"/>
        <v>1248.1723482354323</v>
      </c>
      <c r="AA212" s="1">
        <f t="shared" si="216"/>
        <v>1351.5746201420518</v>
      </c>
      <c r="AB212" s="1">
        <f t="shared" si="216"/>
        <v>1436.1367752186127</v>
      </c>
      <c r="AC212" s="1">
        <f t="shared" si="216"/>
        <v>1219.1365806508179</v>
      </c>
      <c r="AD212" s="1">
        <f t="shared" si="216"/>
        <v>1585.41194549802</v>
      </c>
      <c r="AE212" s="1">
        <f t="shared" si="216"/>
        <v>1599.2521272460806</v>
      </c>
      <c r="AF212" s="1">
        <f t="shared" si="216"/>
        <v>1377.2821176871435</v>
      </c>
    </row>
    <row r="213" spans="1:38">
      <c r="A213" s="5" t="s">
        <v>446</v>
      </c>
      <c r="B213" s="5" t="str">
        <f t="shared" si="209"/>
        <v>9210-05426</v>
      </c>
      <c r="C213" s="5" t="str">
        <f t="shared" si="212"/>
        <v>9210</v>
      </c>
      <c r="D213" s="1">
        <f>SUM($F213:K213)</f>
        <v>171831.14</v>
      </c>
      <c r="E213" s="2">
        <f t="shared" si="213"/>
        <v>0.19998089469483055</v>
      </c>
      <c r="F213" s="22">
        <f>'Div 2 history (2)'!B214</f>
        <v>41198.910000000003</v>
      </c>
      <c r="G213" s="22">
        <f>'Div 2 history (2)'!C214</f>
        <v>17609.48</v>
      </c>
      <c r="H213" s="22">
        <f>'Div 2 history (2)'!D214</f>
        <v>11287.6</v>
      </c>
      <c r="I213" s="22">
        <f>'Div 2 history (2)'!E214</f>
        <v>62795.15</v>
      </c>
      <c r="J213" s="22">
        <f>'Div 2 history (2)'!F214</f>
        <v>16032.5</v>
      </c>
      <c r="K213" s="22">
        <f>'Div 2 history (2)'!G214</f>
        <v>22907.5</v>
      </c>
      <c r="L213" s="1">
        <f t="shared" si="215"/>
        <v>16272.461399789938</v>
      </c>
      <c r="M213" s="1">
        <f t="shared" si="215"/>
        <v>19550.076270716119</v>
      </c>
      <c r="N213" s="1">
        <f t="shared" si="215"/>
        <v>16574.360557657041</v>
      </c>
      <c r="O213" s="1">
        <f t="shared" si="215"/>
        <v>17947.429380631747</v>
      </c>
      <c r="P213" s="1">
        <f t="shared" si="215"/>
        <v>19070.32210434322</v>
      </c>
      <c r="Q213" s="1">
        <f t="shared" si="215"/>
        <v>16188.797392685408</v>
      </c>
      <c r="R213" s="1">
        <f t="shared" si="215"/>
        <v>21052.532732558382</v>
      </c>
      <c r="S213" s="1">
        <f t="shared" si="215"/>
        <v>21236.315174782932</v>
      </c>
      <c r="T213" s="1">
        <f t="shared" si="215"/>
        <v>18288.796767875825</v>
      </c>
      <c r="U213" s="1">
        <f t="shared" si="215"/>
        <v>18695.15794589572</v>
      </c>
      <c r="V213" s="1">
        <f t="shared" si="215"/>
        <v>42624.47184328975</v>
      </c>
      <c r="W213" s="1">
        <f t="shared" si="216"/>
        <v>16608.957252439246</v>
      </c>
      <c r="X213" s="1">
        <f t="shared" si="216"/>
        <v>19050.597988699468</v>
      </c>
      <c r="Y213" s="1">
        <f t="shared" si="216"/>
        <v>19550.076270716119</v>
      </c>
      <c r="Z213" s="1">
        <f t="shared" si="216"/>
        <v>16574.360557657041</v>
      </c>
      <c r="AA213" s="1">
        <f t="shared" si="216"/>
        <v>17947.429380631747</v>
      </c>
      <c r="AB213" s="1">
        <f t="shared" si="216"/>
        <v>19070.32210434322</v>
      </c>
      <c r="AC213" s="1">
        <f t="shared" si="216"/>
        <v>16188.797392685408</v>
      </c>
      <c r="AD213" s="1">
        <f t="shared" si="216"/>
        <v>21052.532732558382</v>
      </c>
      <c r="AE213" s="1">
        <f t="shared" si="216"/>
        <v>21236.315174782932</v>
      </c>
      <c r="AF213" s="1">
        <f t="shared" si="216"/>
        <v>18288.796767875825</v>
      </c>
    </row>
    <row r="214" spans="1:38">
      <c r="A214" s="5" t="s">
        <v>447</v>
      </c>
      <c r="B214" s="5" t="str">
        <f t="shared" si="209"/>
        <v>9230-05426</v>
      </c>
      <c r="C214" s="5" t="str">
        <f t="shared" si="212"/>
        <v>9230</v>
      </c>
      <c r="D214" s="1">
        <f>SUM($F214:K214)</f>
        <v>36.300000000000004</v>
      </c>
      <c r="E214" s="2">
        <f t="shared" si="213"/>
        <v>4.2246745714556452E-5</v>
      </c>
      <c r="F214" s="22" t="str">
        <f>'Div 2 history (2)'!B215</f>
        <v>0</v>
      </c>
      <c r="G214" s="22" t="str">
        <f>'Div 2 history (2)'!C215</f>
        <v>0</v>
      </c>
      <c r="H214" s="22" t="str">
        <f>'Div 2 history (2)'!D215</f>
        <v>0</v>
      </c>
      <c r="I214" s="22">
        <f>'Div 2 history (2)'!E215</f>
        <v>33.53</v>
      </c>
      <c r="J214" s="22">
        <f>'Div 2 history (2)'!F215</f>
        <v>2.77</v>
      </c>
      <c r="K214" s="22">
        <f>'Div 2 history (2)'!G215</f>
        <v>0</v>
      </c>
      <c r="L214" s="1">
        <f t="shared" si="215"/>
        <v>3.4376210785331156</v>
      </c>
      <c r="M214" s="1">
        <f t="shared" si="215"/>
        <v>4.1300300319662391</v>
      </c>
      <c r="N214" s="1">
        <f t="shared" si="215"/>
        <v>3.5013984557336388</v>
      </c>
      <c r="O214" s="1">
        <f t="shared" si="215"/>
        <v>3.7914646118097832</v>
      </c>
      <c r="P214" s="1">
        <f t="shared" si="215"/>
        <v>4.0286800889970174</v>
      </c>
      <c r="Q214" s="1">
        <f t="shared" si="215"/>
        <v>3.4199467299959738</v>
      </c>
      <c r="R214" s="1">
        <f t="shared" si="215"/>
        <v>4.4474298325197017</v>
      </c>
      <c r="S214" s="1">
        <f t="shared" si="215"/>
        <v>4.4862545918313783</v>
      </c>
      <c r="T214" s="1">
        <f t="shared" si="215"/>
        <v>3.8635798067445313</v>
      </c>
      <c r="U214" s="1">
        <f t="shared" si="215"/>
        <v>3.9494251940365097</v>
      </c>
      <c r="V214" s="1">
        <f t="shared" si="215"/>
        <v>9.004586292748904</v>
      </c>
      <c r="W214" s="1">
        <f t="shared" si="216"/>
        <v>3.5087071427422569</v>
      </c>
      <c r="X214" s="1">
        <f t="shared" si="216"/>
        <v>4.0245132924671907</v>
      </c>
      <c r="Y214" s="1">
        <f t="shared" si="216"/>
        <v>4.1300300319662391</v>
      </c>
      <c r="Z214" s="1">
        <f t="shared" si="216"/>
        <v>3.5013984557336388</v>
      </c>
      <c r="AA214" s="1">
        <f t="shared" si="216"/>
        <v>3.7914646118097832</v>
      </c>
      <c r="AB214" s="1">
        <f t="shared" si="216"/>
        <v>4.0286800889970174</v>
      </c>
      <c r="AC214" s="1">
        <f t="shared" si="216"/>
        <v>3.4199467299959738</v>
      </c>
      <c r="AD214" s="1">
        <f t="shared" si="216"/>
        <v>4.4474298325197017</v>
      </c>
      <c r="AE214" s="1">
        <f t="shared" si="216"/>
        <v>4.4862545918313783</v>
      </c>
      <c r="AF214" s="1">
        <f t="shared" si="216"/>
        <v>3.8635798067445313</v>
      </c>
    </row>
    <row r="215" spans="1:38">
      <c r="A215" s="5" t="s">
        <v>448</v>
      </c>
      <c r="B215" s="5" t="str">
        <f t="shared" si="209"/>
        <v>9210-05427</v>
      </c>
      <c r="C215" s="5" t="str">
        <f t="shared" si="212"/>
        <v>9210</v>
      </c>
      <c r="D215" s="1">
        <f>SUM($F215:K215)</f>
        <v>54890.17</v>
      </c>
      <c r="E215" s="2">
        <f t="shared" si="213"/>
        <v>6.3882398187845038E-2</v>
      </c>
      <c r="F215" s="22">
        <f>'Div 2 history (2)'!B216</f>
        <v>2434.12</v>
      </c>
      <c r="G215" s="22">
        <f>'Div 2 history (2)'!C216</f>
        <v>10296.299999999999</v>
      </c>
      <c r="H215" s="22">
        <f>'Div 2 history (2)'!D216</f>
        <v>9849.25</v>
      </c>
      <c r="I215" s="22">
        <f>'Div 2 history (2)'!E216</f>
        <v>9615</v>
      </c>
      <c r="J215" s="22">
        <f>'Div 2 history (2)'!F216</f>
        <v>19614</v>
      </c>
      <c r="K215" s="22">
        <f>'Div 2 history (2)'!G216</f>
        <v>3081.5</v>
      </c>
      <c r="L215" s="1">
        <f t="shared" si="215"/>
        <v>5198.1158511368058</v>
      </c>
      <c r="M215" s="1">
        <f t="shared" si="215"/>
        <v>6245.125359772238</v>
      </c>
      <c r="N215" s="1">
        <f t="shared" si="215"/>
        <v>5294.5552747371039</v>
      </c>
      <c r="O215" s="1">
        <f t="shared" si="215"/>
        <v>5733.1718206948481</v>
      </c>
      <c r="P215" s="1">
        <f t="shared" si="215"/>
        <v>6091.871486519598</v>
      </c>
      <c r="Q215" s="1">
        <f t="shared" si="215"/>
        <v>5171.3900110309387</v>
      </c>
      <c r="R215" s="1">
        <f t="shared" si="215"/>
        <v>6725.0738173575182</v>
      </c>
      <c r="S215" s="1">
        <f t="shared" si="215"/>
        <v>6783.7817412921477</v>
      </c>
      <c r="T215" s="1">
        <f t="shared" si="215"/>
        <v>5842.2190744014997</v>
      </c>
      <c r="U215" s="1">
        <f t="shared" si="215"/>
        <v>5972.0281075192006</v>
      </c>
      <c r="V215" s="1">
        <f t="shared" si="215"/>
        <v>13616.06810988036</v>
      </c>
      <c r="W215" s="1">
        <f t="shared" si="216"/>
        <v>5305.606929623601</v>
      </c>
      <c r="X215" s="1">
        <f t="shared" si="216"/>
        <v>6085.5707655863307</v>
      </c>
      <c r="Y215" s="1">
        <f t="shared" si="216"/>
        <v>6245.125359772238</v>
      </c>
      <c r="Z215" s="1">
        <f t="shared" si="216"/>
        <v>5294.5552747371039</v>
      </c>
      <c r="AA215" s="1">
        <f t="shared" si="216"/>
        <v>5733.1718206948481</v>
      </c>
      <c r="AB215" s="1">
        <f t="shared" si="216"/>
        <v>6091.871486519598</v>
      </c>
      <c r="AC215" s="1">
        <f t="shared" si="216"/>
        <v>5171.3900110309387</v>
      </c>
      <c r="AD215" s="1">
        <f t="shared" si="216"/>
        <v>6725.0738173575182</v>
      </c>
      <c r="AE215" s="1">
        <f t="shared" si="216"/>
        <v>6783.7817412921477</v>
      </c>
      <c r="AF215" s="1">
        <f t="shared" si="216"/>
        <v>5842.2190744014997</v>
      </c>
    </row>
    <row r="216" spans="1:38">
      <c r="A216" s="5" t="s">
        <v>880</v>
      </c>
      <c r="B216" s="5" t="str">
        <f t="shared" si="209"/>
        <v>9230-05427</v>
      </c>
      <c r="C216" s="5" t="str">
        <f t="shared" si="212"/>
        <v>9230</v>
      </c>
      <c r="D216" s="1">
        <f>SUM($F216:K216)</f>
        <v>7345.76</v>
      </c>
      <c r="E216" s="2">
        <f t="shared" si="213"/>
        <v>8.5491585344396742E-3</v>
      </c>
      <c r="F216" s="22">
        <f>'Div 2 history (2)'!B217</f>
        <v>6695.76</v>
      </c>
      <c r="G216" s="22">
        <f>'Div 2 history (2)'!C217</f>
        <v>650</v>
      </c>
      <c r="H216" s="22">
        <f>'Div 2 history (2)'!D217</f>
        <v>0</v>
      </c>
      <c r="I216" s="22">
        <f>'Div 2 history (2)'!E217</f>
        <v>0</v>
      </c>
      <c r="J216" s="22">
        <f>'Div 2 history (2)'!F217</f>
        <v>0</v>
      </c>
      <c r="K216" s="22">
        <f>'Div 2 history (2)'!G217</f>
        <v>0</v>
      </c>
      <c r="L216" s="1">
        <f t="shared" si="215"/>
        <v>695.64571388003901</v>
      </c>
      <c r="M216" s="1">
        <f t="shared" si="215"/>
        <v>835.76334456243296</v>
      </c>
      <c r="N216" s="1">
        <f t="shared" si="215"/>
        <v>708.55186556997057</v>
      </c>
      <c r="O216" s="1">
        <f t="shared" si="215"/>
        <v>767.25038806743339</v>
      </c>
      <c r="P216" s="1">
        <f t="shared" si="215"/>
        <v>815.25391323831218</v>
      </c>
      <c r="Q216" s="1">
        <f t="shared" si="215"/>
        <v>692.06908791557089</v>
      </c>
      <c r="R216" s="1">
        <f t="shared" si="215"/>
        <v>899.99317263167814</v>
      </c>
      <c r="S216" s="1">
        <f t="shared" si="215"/>
        <v>907.84984932482826</v>
      </c>
      <c r="T216" s="1">
        <f t="shared" si="215"/>
        <v>781.84380168572193</v>
      </c>
      <c r="U216" s="1">
        <f t="shared" si="215"/>
        <v>799.21569182770327</v>
      </c>
      <c r="V216" s="1">
        <f t="shared" si="215"/>
        <v>1822.1909037416856</v>
      </c>
      <c r="W216" s="1">
        <f t="shared" si="216"/>
        <v>710.03086999642858</v>
      </c>
      <c r="X216" s="1">
        <f t="shared" si="216"/>
        <v>814.41070973206035</v>
      </c>
      <c r="Y216" s="1">
        <f t="shared" si="216"/>
        <v>835.76334456243296</v>
      </c>
      <c r="Z216" s="1">
        <f t="shared" si="216"/>
        <v>708.55186556997057</v>
      </c>
      <c r="AA216" s="1">
        <f t="shared" si="216"/>
        <v>767.25038806743339</v>
      </c>
      <c r="AB216" s="1">
        <f t="shared" si="216"/>
        <v>815.25391323831218</v>
      </c>
      <c r="AC216" s="1">
        <f t="shared" si="216"/>
        <v>692.06908791557089</v>
      </c>
      <c r="AD216" s="1">
        <f t="shared" si="216"/>
        <v>899.99317263167814</v>
      </c>
      <c r="AE216" s="1">
        <f t="shared" si="216"/>
        <v>907.84984932482826</v>
      </c>
      <c r="AF216" s="1">
        <f t="shared" si="216"/>
        <v>781.84380168572193</v>
      </c>
    </row>
    <row r="217" spans="1:38">
      <c r="A217" s="5" t="s">
        <v>449</v>
      </c>
      <c r="B217" s="5" t="str">
        <f t="shared" si="209"/>
        <v>9210-05428</v>
      </c>
      <c r="C217" s="5" t="str">
        <f t="shared" si="212"/>
        <v>9210</v>
      </c>
      <c r="D217" s="1">
        <f>SUM($F217:K217)</f>
        <v>495</v>
      </c>
      <c r="E217" s="2">
        <f t="shared" si="213"/>
        <v>5.7609198701667882E-4</v>
      </c>
      <c r="F217" s="22">
        <f>'Div 2 history (2)'!B218</f>
        <v>0</v>
      </c>
      <c r="G217" s="22">
        <f>'Div 2 history (2)'!C218</f>
        <v>0</v>
      </c>
      <c r="H217" s="22">
        <f>'Div 2 history (2)'!D218</f>
        <v>0</v>
      </c>
      <c r="I217" s="22">
        <f>'Div 2 history (2)'!E218</f>
        <v>0</v>
      </c>
      <c r="J217" s="22">
        <f>'Div 2 history (2)'!F218</f>
        <v>495</v>
      </c>
      <c r="K217" s="22">
        <f>'Div 2 history (2)'!G218</f>
        <v>0</v>
      </c>
      <c r="L217" s="1">
        <f t="shared" si="215"/>
        <v>46.876651070906121</v>
      </c>
      <c r="M217" s="1">
        <f t="shared" si="215"/>
        <v>56.318591344994161</v>
      </c>
      <c r="N217" s="1">
        <f t="shared" si="215"/>
        <v>47.746342578185974</v>
      </c>
      <c r="O217" s="1">
        <f t="shared" si="215"/>
        <v>51.701790161042496</v>
      </c>
      <c r="P217" s="1">
        <f t="shared" si="215"/>
        <v>54.936546668141148</v>
      </c>
      <c r="Q217" s="1">
        <f t="shared" si="215"/>
        <v>46.635637227217821</v>
      </c>
      <c r="R217" s="1">
        <f t="shared" si="215"/>
        <v>60.646770443450464</v>
      </c>
      <c r="S217" s="1">
        <f t="shared" si="215"/>
        <v>61.176198979518794</v>
      </c>
      <c r="T217" s="1">
        <f t="shared" si="215"/>
        <v>52.685179182879963</v>
      </c>
      <c r="U217" s="1">
        <f t="shared" si="215"/>
        <v>53.855798100497857</v>
      </c>
      <c r="V217" s="1">
        <f t="shared" si="215"/>
        <v>122.78981308293959</v>
      </c>
      <c r="W217" s="1">
        <f t="shared" si="216"/>
        <v>47.84600649193986</v>
      </c>
      <c r="X217" s="1">
        <f t="shared" si="216"/>
        <v>54.879726715461686</v>
      </c>
      <c r="Y217" s="1">
        <f t="shared" si="216"/>
        <v>56.318591344994161</v>
      </c>
      <c r="Z217" s="1">
        <f t="shared" si="216"/>
        <v>47.746342578185974</v>
      </c>
      <c r="AA217" s="1">
        <f t="shared" si="216"/>
        <v>51.701790161042496</v>
      </c>
      <c r="AB217" s="1">
        <f t="shared" si="216"/>
        <v>54.936546668141148</v>
      </c>
      <c r="AC217" s="1">
        <f t="shared" si="216"/>
        <v>46.635637227217821</v>
      </c>
      <c r="AD217" s="1">
        <f t="shared" si="216"/>
        <v>60.646770443450464</v>
      </c>
      <c r="AE217" s="1">
        <f t="shared" si="216"/>
        <v>61.176198979518794</v>
      </c>
      <c r="AF217" s="1">
        <f t="shared" si="216"/>
        <v>52.685179182879963</v>
      </c>
    </row>
    <row r="218" spans="1:38">
      <c r="A218" s="5" t="s">
        <v>882</v>
      </c>
      <c r="B218" s="5" t="str">
        <f t="shared" si="209"/>
        <v>8700-05429</v>
      </c>
      <c r="C218" s="5" t="str">
        <f t="shared" si="212"/>
        <v>8700</v>
      </c>
      <c r="D218" s="1">
        <f>SUM($F218:K218)</f>
        <v>367.7</v>
      </c>
      <c r="E218" s="2">
        <f t="shared" si="213"/>
        <v>4.2793742146673291E-4</v>
      </c>
      <c r="F218" s="22" t="str">
        <f>'Div 2 history (2)'!B219</f>
        <v>0</v>
      </c>
      <c r="G218" s="22">
        <f>'Div 2 history (2)'!C219</f>
        <v>367.7</v>
      </c>
      <c r="H218" s="22">
        <f>'Div 2 history (2)'!D219</f>
        <v>0</v>
      </c>
      <c r="I218" s="22">
        <f>'Div 2 history (2)'!E219</f>
        <v>0</v>
      </c>
      <c r="J218" s="22">
        <f>'Div 2 history (2)'!F219</f>
        <v>0</v>
      </c>
      <c r="K218" s="22">
        <f>'Div 2 history (2)'!G219</f>
        <v>0</v>
      </c>
      <c r="L218" s="1">
        <f t="shared" si="215"/>
        <v>34.821302219741774</v>
      </c>
      <c r="M218" s="1">
        <f t="shared" si="215"/>
        <v>41.8350425001098</v>
      </c>
      <c r="N218" s="1">
        <f t="shared" si="215"/>
        <v>35.467333668684816</v>
      </c>
      <c r="O218" s="1">
        <f t="shared" si="215"/>
        <v>38.405552004475403</v>
      </c>
      <c r="P218" s="1">
        <f t="shared" si="215"/>
        <v>40.808420626011106</v>
      </c>
      <c r="Q218" s="1">
        <f t="shared" si="215"/>
        <v>34.642270320096955</v>
      </c>
      <c r="R218" s="1">
        <f t="shared" si="215"/>
        <v>45.050136347589365</v>
      </c>
      <c r="S218" s="1">
        <f t="shared" si="215"/>
        <v>45.443410837917291</v>
      </c>
      <c r="T218" s="1">
        <f t="shared" si="215"/>
        <v>39.136041182919115</v>
      </c>
      <c r="U218" s="1">
        <f t="shared" si="215"/>
        <v>40.005610023339514</v>
      </c>
      <c r="V218" s="1">
        <f t="shared" si="215"/>
        <v>91.211746001205825</v>
      </c>
      <c r="W218" s="1">
        <f t="shared" si="216"/>
        <v>35.541366842598556</v>
      </c>
      <c r="X218" s="1">
        <f t="shared" si="216"/>
        <v>40.766213158131841</v>
      </c>
      <c r="Y218" s="1">
        <f t="shared" si="216"/>
        <v>41.8350425001098</v>
      </c>
      <c r="Z218" s="1">
        <f t="shared" si="216"/>
        <v>35.467333668684816</v>
      </c>
      <c r="AA218" s="1">
        <f t="shared" si="216"/>
        <v>38.405552004475403</v>
      </c>
      <c r="AB218" s="1">
        <f t="shared" si="216"/>
        <v>40.808420626011106</v>
      </c>
      <c r="AC218" s="1">
        <f t="shared" si="216"/>
        <v>34.642270320096955</v>
      </c>
      <c r="AD218" s="1">
        <f t="shared" si="216"/>
        <v>45.050136347589365</v>
      </c>
      <c r="AE218" s="1">
        <f t="shared" si="216"/>
        <v>45.443410837917291</v>
      </c>
      <c r="AF218" s="1">
        <f t="shared" si="216"/>
        <v>39.136041182919115</v>
      </c>
    </row>
    <row r="219" spans="1:38">
      <c r="A219" s="5" t="s">
        <v>450</v>
      </c>
      <c r="B219" s="5" t="str">
        <f t="shared" ref="B219:B220" si="218">RIGHT(A219,10)</f>
        <v>9210-05429</v>
      </c>
      <c r="C219" s="5" t="str">
        <f t="shared" ref="C219:C220" si="219">LEFT(B219,4)</f>
        <v>9210</v>
      </c>
      <c r="D219" s="1">
        <f>SUM($F219:K219)</f>
        <v>5374.53</v>
      </c>
      <c r="E219" s="2">
        <f t="shared" ref="E219:E220" si="220">D219/$D$221</f>
        <v>6.2549973070318192E-3</v>
      </c>
      <c r="F219" s="22">
        <f>'Div 2 history (2)'!B220</f>
        <v>2175.1999999999998</v>
      </c>
      <c r="G219" s="22">
        <f>'Div 2 history (2)'!C220</f>
        <v>2688.45</v>
      </c>
      <c r="H219" s="22">
        <f>'Div 2 history (2)'!D220</f>
        <v>0</v>
      </c>
      <c r="I219" s="22">
        <f>'Div 2 history (2)'!E220</f>
        <v>25</v>
      </c>
      <c r="J219" s="22">
        <f>'Div 2 history (2)'!F220</f>
        <v>0</v>
      </c>
      <c r="K219" s="22">
        <f>'Div 2 history (2)'!G220</f>
        <v>485.88</v>
      </c>
      <c r="L219" s="1">
        <f t="shared" ref="L219:AB220" si="221">$E219*L$221</f>
        <v>508.96963127296368</v>
      </c>
      <c r="M219" s="1">
        <f t="shared" si="221"/>
        <v>611.48678533618465</v>
      </c>
      <c r="N219" s="1">
        <f t="shared" si="221"/>
        <v>518.41242540755127</v>
      </c>
      <c r="O219" s="1">
        <f t="shared" si="221"/>
        <v>561.35923691763173</v>
      </c>
      <c r="P219" s="1">
        <f t="shared" si="221"/>
        <v>596.48104679661537</v>
      </c>
      <c r="Q219" s="1">
        <f t="shared" si="221"/>
        <v>506.35279059959385</v>
      </c>
      <c r="R219" s="1">
        <f t="shared" si="221"/>
        <v>658.48058010391469</v>
      </c>
      <c r="S219" s="1">
        <f t="shared" si="221"/>
        <v>664.22892262907703</v>
      </c>
      <c r="T219" s="1">
        <f t="shared" si="221"/>
        <v>572.03651732073502</v>
      </c>
      <c r="U219" s="1">
        <f t="shared" si="221"/>
        <v>584.74667184862369</v>
      </c>
      <c r="V219" s="1">
        <f t="shared" si="221"/>
        <v>1333.207139613437</v>
      </c>
      <c r="W219" s="1">
        <f t="shared" si="221"/>
        <v>519.49453994166777</v>
      </c>
      <c r="X219" s="1">
        <f t="shared" si="221"/>
        <v>595.86411641222276</v>
      </c>
      <c r="Y219" s="1">
        <f t="shared" si="221"/>
        <v>611.48678533618465</v>
      </c>
      <c r="Z219" s="1">
        <f t="shared" si="221"/>
        <v>518.41242540755127</v>
      </c>
      <c r="AA219" s="1">
        <f t="shared" si="221"/>
        <v>561.35923691763173</v>
      </c>
      <c r="AB219" s="1">
        <f t="shared" si="221"/>
        <v>596.48104679661537</v>
      </c>
      <c r="AC219" s="1">
        <f t="shared" ref="AC219:AF220" si="222">$E219*AC$221</f>
        <v>506.35279059959385</v>
      </c>
      <c r="AD219" s="1">
        <f t="shared" si="222"/>
        <v>658.48058010391469</v>
      </c>
      <c r="AE219" s="1">
        <f t="shared" si="222"/>
        <v>664.22892262907703</v>
      </c>
      <c r="AF219" s="1">
        <f t="shared" si="222"/>
        <v>572.03651732073502</v>
      </c>
    </row>
    <row r="220" spans="1:38">
      <c r="A220" s="165" t="s">
        <v>938</v>
      </c>
      <c r="B220" s="5" t="str">
        <f t="shared" si="218"/>
        <v>9210-05425</v>
      </c>
      <c r="C220" s="5" t="str">
        <f t="shared" si="219"/>
        <v>9210</v>
      </c>
      <c r="D220" s="1">
        <f>SUM($F220:K220)</f>
        <v>72.55</v>
      </c>
      <c r="E220" s="2">
        <f t="shared" si="220"/>
        <v>8.4435300319313228E-5</v>
      </c>
      <c r="F220" s="22">
        <f>'Div 2 history (2)'!B221</f>
        <v>0</v>
      </c>
      <c r="G220" s="22">
        <f>'Div 2 history (2)'!C221</f>
        <v>0</v>
      </c>
      <c r="H220" s="22">
        <f>'Div 2 history (2)'!D221</f>
        <v>0</v>
      </c>
      <c r="I220" s="22">
        <f>'Div 2 history (2)'!E221</f>
        <v>0</v>
      </c>
      <c r="J220" s="22">
        <f>'Div 2 history (2)'!F221</f>
        <v>0</v>
      </c>
      <c r="K220" s="22">
        <f>'Div 2 history (2)'!G221</f>
        <v>72.55</v>
      </c>
      <c r="L220" s="1">
        <f t="shared" si="221"/>
        <v>6.8705071418065433</v>
      </c>
      <c r="M220" s="1">
        <f t="shared" si="221"/>
        <v>8.2543713173319713</v>
      </c>
      <c r="N220" s="1">
        <f t="shared" si="221"/>
        <v>6.9979740485805912</v>
      </c>
      <c r="O220" s="1">
        <f t="shared" si="221"/>
        <v>7.5777068205729954</v>
      </c>
      <c r="P220" s="1">
        <f t="shared" si="221"/>
        <v>8.0518110318659399</v>
      </c>
      <c r="Q220" s="1">
        <f t="shared" si="221"/>
        <v>6.8351827895649553</v>
      </c>
      <c r="R220" s="1">
        <f t="shared" si="221"/>
        <v>8.8887337286309727</v>
      </c>
      <c r="S220" s="1">
        <f t="shared" si="221"/>
        <v>8.9663297696244211</v>
      </c>
      <c r="T220" s="1">
        <f t="shared" si="221"/>
        <v>7.7218378782180634</v>
      </c>
      <c r="U220" s="1">
        <f t="shared" si="221"/>
        <v>7.8934104084669077</v>
      </c>
      <c r="V220" s="1">
        <f t="shared" si="221"/>
        <v>17.996769574075287</v>
      </c>
      <c r="W220" s="1">
        <f t="shared" si="221"/>
        <v>7.0125813555358318</v>
      </c>
      <c r="X220" s="1">
        <f t="shared" si="221"/>
        <v>8.0434831781954443</v>
      </c>
      <c r="Y220" s="1">
        <f t="shared" si="221"/>
        <v>8.2543713173319713</v>
      </c>
      <c r="Z220" s="1">
        <f t="shared" si="221"/>
        <v>6.9979740485805912</v>
      </c>
      <c r="AA220" s="1">
        <f t="shared" si="221"/>
        <v>7.5777068205729954</v>
      </c>
      <c r="AB220" s="1">
        <f t="shared" si="221"/>
        <v>8.0518110318659399</v>
      </c>
      <c r="AC220" s="1">
        <f t="shared" si="222"/>
        <v>6.8351827895649553</v>
      </c>
      <c r="AD220" s="1">
        <f t="shared" si="222"/>
        <v>8.8887337286309727</v>
      </c>
      <c r="AE220" s="1">
        <f t="shared" si="222"/>
        <v>8.9663297696244211</v>
      </c>
      <c r="AF220" s="1">
        <f t="shared" si="222"/>
        <v>7.7218378782180634</v>
      </c>
    </row>
    <row r="221" spans="1:38">
      <c r="A221" s="9" t="s">
        <v>36</v>
      </c>
      <c r="B221" s="5"/>
      <c r="C221" s="5"/>
      <c r="D221" s="31">
        <f>SUM(D207:D220)</f>
        <v>859237.78000000014</v>
      </c>
      <c r="E221" s="32">
        <f>SUM(E207:E220)</f>
        <v>0.99999999999999978</v>
      </c>
      <c r="F221" s="31">
        <f>SUM(F207:F220)</f>
        <v>129465.62</v>
      </c>
      <c r="G221" s="31">
        <f t="shared" ref="G221:K221" si="223">SUM(G207:G220)</f>
        <v>116536.81999999999</v>
      </c>
      <c r="H221" s="31">
        <f t="shared" si="223"/>
        <v>84381.319999999992</v>
      </c>
      <c r="I221" s="31">
        <f t="shared" si="223"/>
        <v>193856.71</v>
      </c>
      <c r="J221" s="31">
        <f t="shared" si="223"/>
        <v>217051.6</v>
      </c>
      <c r="K221" s="31">
        <f t="shared" si="223"/>
        <v>117945.71</v>
      </c>
      <c r="L221" s="31">
        <f>'Div 2 history (2)'!H222</f>
        <v>81370.080000000002</v>
      </c>
      <c r="M221" s="31">
        <f>'Div 2 budget'!B130</f>
        <v>97759.72</v>
      </c>
      <c r="N221" s="31">
        <f>'Div 2 budget'!C130</f>
        <v>82879.72</v>
      </c>
      <c r="O221" s="31">
        <f>'Div 2 budget'!D130</f>
        <v>89745.72</v>
      </c>
      <c r="P221" s="31">
        <f>'Div 2 budget'!E130</f>
        <v>95360.72</v>
      </c>
      <c r="Q221" s="31">
        <f>'Div 2 budget'!F130</f>
        <v>80951.72</v>
      </c>
      <c r="R221" s="31">
        <f>'Div 2 budget'!G130</f>
        <v>105272.72</v>
      </c>
      <c r="S221" s="31">
        <f>'Div 2 budget'!H130</f>
        <v>106191.72</v>
      </c>
      <c r="T221" s="31">
        <f>'Div 2 budget'!I130</f>
        <v>91452.72</v>
      </c>
      <c r="U221" s="31">
        <f>'Div 2 budget'!J130</f>
        <v>93484.72</v>
      </c>
      <c r="V221" s="31">
        <f>'Div 2 budget'!K130</f>
        <v>213142.71999999997</v>
      </c>
      <c r="W221" s="31">
        <f>'Div 2 budget'!L130</f>
        <v>83052.72</v>
      </c>
      <c r="X221" s="31">
        <f>'Div 2 budget'!M130</f>
        <v>95262.09</v>
      </c>
      <c r="Y221" s="38">
        <f>M221*(1+Y$3)</f>
        <v>97759.72</v>
      </c>
      <c r="Z221" s="38">
        <f t="shared" ref="Z221" si="224">N221*(1+Z$3)</f>
        <v>82879.72</v>
      </c>
      <c r="AA221" s="38">
        <f t="shared" ref="AA221" si="225">O221*(1+AA$3)</f>
        <v>89745.72</v>
      </c>
      <c r="AB221" s="38">
        <f t="shared" ref="AB221" si="226">P221*(1+AB$3)</f>
        <v>95360.72</v>
      </c>
      <c r="AC221" s="38">
        <f t="shared" ref="AC221" si="227">Q221*(1+AC$3)</f>
        <v>80951.72</v>
      </c>
      <c r="AD221" s="38">
        <f t="shared" ref="AD221" si="228">R221*(1+AD$3)</f>
        <v>105272.72</v>
      </c>
      <c r="AE221" s="38">
        <f t="shared" ref="AE221" si="229">S221*(1+AE$3)</f>
        <v>106191.72</v>
      </c>
      <c r="AF221" s="38">
        <f t="shared" ref="AF221" si="230">T221*(1+AF$3)</f>
        <v>91452.72</v>
      </c>
      <c r="AH221" s="15">
        <f>SUM(F221:Q221)</f>
        <v>1387305.4599999997</v>
      </c>
      <c r="AI221" s="15">
        <f>SUM(U221:AF221)</f>
        <v>1234557.0099999998</v>
      </c>
      <c r="AK221" s="15">
        <f>AH221*$AK$6</f>
        <v>74288.485610224758</v>
      </c>
      <c r="AL221" s="15">
        <f>AI221*$AL$6</f>
        <v>64907.920860745144</v>
      </c>
    </row>
    <row r="222" spans="1:38">
      <c r="B222" s="5" t="str">
        <f t="shared" si="209"/>
        <v/>
      </c>
      <c r="C222" s="5" t="s">
        <v>465</v>
      </c>
      <c r="F222" s="1">
        <f>F221-'Div 2 history (2)'!B222</f>
        <v>0</v>
      </c>
      <c r="G222" s="1">
        <f>G221-'Div 2 history (2)'!C222</f>
        <v>0</v>
      </c>
      <c r="H222" s="1">
        <f>H221-'Div 2 history (2)'!D222</f>
        <v>0</v>
      </c>
      <c r="I222" s="1">
        <f>I221-'Div 2 history (2)'!E222</f>
        <v>0</v>
      </c>
      <c r="J222" s="1">
        <f>J221-'Div 2 history (2)'!F222</f>
        <v>0</v>
      </c>
      <c r="K222" s="1">
        <f>K221-'Div 2 history (2)'!G222</f>
        <v>0</v>
      </c>
      <c r="L222" s="1">
        <f>L221-'Div 2 history (2)'!H222</f>
        <v>0</v>
      </c>
      <c r="M222" s="1">
        <f t="shared" ref="M222" si="231">M221-SUM(M207:M220)</f>
        <v>0</v>
      </c>
      <c r="N222" s="1">
        <f t="shared" ref="N222:AF222" si="232">N221-SUM(N207:N220)</f>
        <v>0</v>
      </c>
      <c r="O222" s="1">
        <f t="shared" si="232"/>
        <v>0</v>
      </c>
      <c r="P222" s="1">
        <f t="shared" si="232"/>
        <v>0</v>
      </c>
      <c r="Q222" s="1">
        <f t="shared" si="232"/>
        <v>0</v>
      </c>
      <c r="R222" s="1">
        <f t="shared" si="232"/>
        <v>0</v>
      </c>
      <c r="S222" s="1">
        <f t="shared" si="232"/>
        <v>0</v>
      </c>
      <c r="T222" s="1">
        <f t="shared" si="232"/>
        <v>0</v>
      </c>
      <c r="U222" s="1">
        <f t="shared" si="232"/>
        <v>0</v>
      </c>
      <c r="V222" s="1">
        <f t="shared" si="232"/>
        <v>0</v>
      </c>
      <c r="W222" s="1">
        <f t="shared" si="232"/>
        <v>0</v>
      </c>
      <c r="X222" s="1">
        <f t="shared" si="232"/>
        <v>0</v>
      </c>
      <c r="Y222" s="1">
        <f t="shared" si="232"/>
        <v>0</v>
      </c>
      <c r="Z222" s="1">
        <f t="shared" si="232"/>
        <v>0</v>
      </c>
      <c r="AA222" s="1">
        <f t="shared" si="232"/>
        <v>0</v>
      </c>
      <c r="AB222" s="1">
        <f t="shared" si="232"/>
        <v>0</v>
      </c>
      <c r="AC222" s="1">
        <f t="shared" si="232"/>
        <v>0</v>
      </c>
      <c r="AD222" s="1">
        <f t="shared" si="232"/>
        <v>0</v>
      </c>
      <c r="AE222" s="1">
        <f t="shared" si="232"/>
        <v>0</v>
      </c>
      <c r="AF222" s="1">
        <f t="shared" si="232"/>
        <v>0</v>
      </c>
    </row>
    <row r="223" spans="1:38">
      <c r="A223" s="5" t="s">
        <v>883</v>
      </c>
      <c r="B223" s="5" t="str">
        <f t="shared" si="209"/>
        <v>9210-05430</v>
      </c>
      <c r="C223" s="5" t="str">
        <f t="shared" ref="C223:C232" si="233">LEFT(B223,4)</f>
        <v>9210</v>
      </c>
      <c r="D223" s="1">
        <f>SUM($F223:K223)</f>
        <v>12495.3</v>
      </c>
      <c r="E223" s="2">
        <f t="shared" ref="E223:E232" si="234">D223/$D$233</f>
        <v>2.6290537244045122E-3</v>
      </c>
      <c r="F223" s="22" t="str">
        <f>'Div 2 history (2)'!B224</f>
        <v>0</v>
      </c>
      <c r="G223" s="22" t="str">
        <f>'Div 2 history (2)'!C224</f>
        <v>0</v>
      </c>
      <c r="H223" s="22" t="str">
        <f>'Div 2 history (2)'!D224</f>
        <v>0</v>
      </c>
      <c r="I223" s="22" t="str">
        <f>'Div 2 history (2)'!E224</f>
        <v>0</v>
      </c>
      <c r="J223" s="22">
        <f>'Div 2 history (2)'!F224</f>
        <v>11543</v>
      </c>
      <c r="K223" s="22">
        <f>'Div 2 history (2)'!G224</f>
        <v>952.3</v>
      </c>
      <c r="L223" s="1">
        <f t="shared" ref="L223:W232" si="235">$E223*L$233</f>
        <v>2148.225194869905</v>
      </c>
      <c r="M223" s="1">
        <f t="shared" si="235"/>
        <v>2347.153260029585</v>
      </c>
      <c r="N223" s="1">
        <f t="shared" si="235"/>
        <v>2364.1750683682421</v>
      </c>
      <c r="O223" s="1">
        <f t="shared" si="235"/>
        <v>2358.3263177097083</v>
      </c>
      <c r="P223" s="1">
        <f t="shared" si="235"/>
        <v>2465.1845393516028</v>
      </c>
      <c r="Q223" s="1">
        <f t="shared" si="235"/>
        <v>2382.2273781317426</v>
      </c>
      <c r="R223" s="1">
        <f t="shared" si="235"/>
        <v>2614.8414771135735</v>
      </c>
      <c r="S223" s="1">
        <f t="shared" si="235"/>
        <v>2365.545962142296</v>
      </c>
      <c r="T223" s="1">
        <f t="shared" si="235"/>
        <v>2312.9359154821627</v>
      </c>
      <c r="U223" s="1">
        <f t="shared" si="235"/>
        <v>2402.4749127010691</v>
      </c>
      <c r="V223" s="1">
        <f t="shared" si="235"/>
        <v>2327.3220448810298</v>
      </c>
      <c r="W223" s="1">
        <f t="shared" si="235"/>
        <v>2327.3167867735806</v>
      </c>
      <c r="X223" s="1">
        <f t="shared" ref="X223:AF232" si="236">$E223*X$233</f>
        <v>2509.4092226631515</v>
      </c>
      <c r="Y223" s="1">
        <f t="shared" si="236"/>
        <v>2347.153260029585</v>
      </c>
      <c r="Z223" s="1">
        <f t="shared" si="236"/>
        <v>2364.1750683682421</v>
      </c>
      <c r="AA223" s="1">
        <f t="shared" si="236"/>
        <v>2358.3263177097083</v>
      </c>
      <c r="AB223" s="1">
        <f t="shared" si="236"/>
        <v>2465.1845393516028</v>
      </c>
      <c r="AC223" s="1">
        <f t="shared" si="236"/>
        <v>2382.2273781317426</v>
      </c>
      <c r="AD223" s="1">
        <f t="shared" si="236"/>
        <v>2614.8414771135735</v>
      </c>
      <c r="AE223" s="1">
        <f t="shared" si="236"/>
        <v>2365.545962142296</v>
      </c>
      <c r="AF223" s="1">
        <f t="shared" si="236"/>
        <v>2312.9359154821627</v>
      </c>
    </row>
    <row r="224" spans="1:38">
      <c r="A224" s="5" t="s">
        <v>395</v>
      </c>
      <c r="B224" s="5" t="str">
        <f t="shared" si="209"/>
        <v>9200-06111</v>
      </c>
      <c r="C224" s="5" t="str">
        <f t="shared" si="233"/>
        <v>9200</v>
      </c>
      <c r="D224" s="1">
        <f>SUM($F224:K224)</f>
        <v>8316</v>
      </c>
      <c r="E224" s="2">
        <f t="shared" si="234"/>
        <v>1.7497147545195333E-3</v>
      </c>
      <c r="F224" s="22">
        <f>'Div 2 history (2)'!B225</f>
        <v>0</v>
      </c>
      <c r="G224" s="22">
        <f>'Div 2 history (2)'!C225</f>
        <v>0</v>
      </c>
      <c r="H224" s="22">
        <f>'Div 2 history (2)'!D225</f>
        <v>8316</v>
      </c>
      <c r="I224" s="22">
        <f>'Div 2 history (2)'!E225</f>
        <v>0</v>
      </c>
      <c r="J224" s="22">
        <f>'Div 2 history (2)'!F225</f>
        <v>0</v>
      </c>
      <c r="K224" s="22">
        <f>'Div 2 history (2)'!G225</f>
        <v>0</v>
      </c>
      <c r="L224" s="1">
        <f t="shared" si="235"/>
        <v>1429.7088281624394</v>
      </c>
      <c r="M224" s="1">
        <f t="shared" si="235"/>
        <v>1562.1014709855731</v>
      </c>
      <c r="N224" s="1">
        <f t="shared" si="235"/>
        <v>1573.4299991637099</v>
      </c>
      <c r="O224" s="1">
        <f t="shared" si="235"/>
        <v>1569.5374787379203</v>
      </c>
      <c r="P224" s="1">
        <f t="shared" si="235"/>
        <v>1640.6548565659029</v>
      </c>
      <c r="Q224" s="1">
        <f t="shared" si="235"/>
        <v>1585.4443572017938</v>
      </c>
      <c r="R224" s="1">
        <f t="shared" si="235"/>
        <v>1740.2560741780092</v>
      </c>
      <c r="S224" s="1">
        <f t="shared" si="235"/>
        <v>1574.3423704253066</v>
      </c>
      <c r="T224" s="1">
        <f t="shared" si="235"/>
        <v>1539.3287934783211</v>
      </c>
      <c r="U224" s="1">
        <f t="shared" si="235"/>
        <v>1598.91970373037</v>
      </c>
      <c r="V224" s="1">
        <f t="shared" si="235"/>
        <v>1548.9031976207568</v>
      </c>
      <c r="W224" s="1">
        <f t="shared" si="235"/>
        <v>1548.8996981912478</v>
      </c>
      <c r="X224" s="1">
        <f t="shared" si="236"/>
        <v>1670.0877206363009</v>
      </c>
      <c r="Y224" s="1">
        <f t="shared" si="236"/>
        <v>1562.1014709855731</v>
      </c>
      <c r="Z224" s="1">
        <f t="shared" si="236"/>
        <v>1573.4299991637099</v>
      </c>
      <c r="AA224" s="1">
        <f t="shared" si="236"/>
        <v>1569.5374787379203</v>
      </c>
      <c r="AB224" s="1">
        <f t="shared" si="236"/>
        <v>1640.6548565659029</v>
      </c>
      <c r="AC224" s="1">
        <f t="shared" si="236"/>
        <v>1585.4443572017938</v>
      </c>
      <c r="AD224" s="1">
        <f t="shared" si="236"/>
        <v>1740.2560741780092</v>
      </c>
      <c r="AE224" s="1">
        <f t="shared" si="236"/>
        <v>1574.3423704253066</v>
      </c>
      <c r="AF224" s="1">
        <f t="shared" si="236"/>
        <v>1539.3287934783211</v>
      </c>
    </row>
    <row r="225" spans="1:38">
      <c r="A225" s="5" t="s">
        <v>396</v>
      </c>
      <c r="B225" s="5" t="str">
        <f t="shared" ref="B225:B229" si="237">RIGHT(A225,10)</f>
        <v>9210-06111</v>
      </c>
      <c r="C225" s="5" t="str">
        <f t="shared" si="233"/>
        <v>9210</v>
      </c>
      <c r="D225" s="1">
        <f>SUM($F225:K225)</f>
        <v>792782.49</v>
      </c>
      <c r="E225" s="2">
        <f t="shared" si="234"/>
        <v>0.16680413899443655</v>
      </c>
      <c r="F225" s="22">
        <f>'Div 2 history (2)'!B226</f>
        <v>98268.09</v>
      </c>
      <c r="G225" s="22">
        <f>'Div 2 history (2)'!C226</f>
        <v>113589.61</v>
      </c>
      <c r="H225" s="22">
        <f>'Div 2 history (2)'!D226</f>
        <v>133858.81</v>
      </c>
      <c r="I225" s="22">
        <f>'Div 2 history (2)'!E226</f>
        <v>116601.2</v>
      </c>
      <c r="J225" s="22">
        <f>'Div 2 history (2)'!F226</f>
        <v>90965.43</v>
      </c>
      <c r="K225" s="22">
        <f>'Div 2 history (2)'!G226</f>
        <v>239499.35</v>
      </c>
      <c r="L225" s="1">
        <f t="shared" si="235"/>
        <v>136297.27330033679</v>
      </c>
      <c r="M225" s="1">
        <f t="shared" si="235"/>
        <v>148918.55384807664</v>
      </c>
      <c r="N225" s="1">
        <f t="shared" si="235"/>
        <v>149998.52724599611</v>
      </c>
      <c r="O225" s="1">
        <f t="shared" si="235"/>
        <v>149627.44475014077</v>
      </c>
      <c r="P225" s="1">
        <f t="shared" si="235"/>
        <v>156407.22010809396</v>
      </c>
      <c r="Q225" s="1">
        <f t="shared" si="235"/>
        <v>151143.88230626352</v>
      </c>
      <c r="R225" s="1">
        <f t="shared" si="235"/>
        <v>165902.42228528942</v>
      </c>
      <c r="S225" s="1">
        <f t="shared" si="235"/>
        <v>150085.50559623339</v>
      </c>
      <c r="T225" s="1">
        <f t="shared" si="235"/>
        <v>146747.58463473295</v>
      </c>
      <c r="U225" s="1">
        <f t="shared" si="235"/>
        <v>152428.51659853596</v>
      </c>
      <c r="V225" s="1">
        <f t="shared" si="235"/>
        <v>147660.33354722772</v>
      </c>
      <c r="W225" s="1">
        <f t="shared" si="235"/>
        <v>147659.99993894974</v>
      </c>
      <c r="X225" s="1">
        <f t="shared" si="236"/>
        <v>159213.11949067711</v>
      </c>
      <c r="Y225" s="1">
        <f t="shared" si="236"/>
        <v>148918.55384807664</v>
      </c>
      <c r="Z225" s="1">
        <f t="shared" si="236"/>
        <v>149998.52724599611</v>
      </c>
      <c r="AA225" s="1">
        <f t="shared" si="236"/>
        <v>149627.44475014077</v>
      </c>
      <c r="AB225" s="1">
        <f t="shared" si="236"/>
        <v>156407.22010809396</v>
      </c>
      <c r="AC225" s="1">
        <f t="shared" si="236"/>
        <v>151143.88230626352</v>
      </c>
      <c r="AD225" s="1">
        <f t="shared" si="236"/>
        <v>165902.42228528942</v>
      </c>
      <c r="AE225" s="1">
        <f t="shared" si="236"/>
        <v>150085.50559623339</v>
      </c>
      <c r="AF225" s="1">
        <f t="shared" si="236"/>
        <v>146747.58463473295</v>
      </c>
    </row>
    <row r="226" spans="1:38">
      <c r="A226" s="5" t="s">
        <v>355</v>
      </c>
      <c r="B226" s="5" t="str">
        <f t="shared" si="237"/>
        <v>9230-06111</v>
      </c>
      <c r="C226" s="5" t="str">
        <f t="shared" si="233"/>
        <v>9230</v>
      </c>
      <c r="D226" s="1">
        <f>SUM($F226:K226)</f>
        <v>3768643.5</v>
      </c>
      <c r="E226" s="2">
        <f t="shared" si="234"/>
        <v>0.79293544209645683</v>
      </c>
      <c r="F226" s="22">
        <f>'Div 2 history (2)'!B227</f>
        <v>539774.90999999992</v>
      </c>
      <c r="G226" s="22">
        <f>'Div 2 history (2)'!C227</f>
        <v>479901.35</v>
      </c>
      <c r="H226" s="22">
        <f>'Div 2 history (2)'!D227</f>
        <v>551361.28000000003</v>
      </c>
      <c r="I226" s="22">
        <f>'Div 2 history (2)'!E227</f>
        <v>898065.49999999988</v>
      </c>
      <c r="J226" s="22">
        <f>'Div 2 history (2)'!F227</f>
        <v>629067.21000000008</v>
      </c>
      <c r="K226" s="22">
        <f>'Div 2 history (2)'!G227</f>
        <v>670473.25</v>
      </c>
      <c r="L226" s="1">
        <f t="shared" si="235"/>
        <v>647915.20949338551</v>
      </c>
      <c r="M226" s="1">
        <f t="shared" si="235"/>
        <v>707912.88539805426</v>
      </c>
      <c r="N226" s="1">
        <f t="shared" si="235"/>
        <v>713046.74591790768</v>
      </c>
      <c r="O226" s="1">
        <f t="shared" si="235"/>
        <v>711282.73415729334</v>
      </c>
      <c r="P226" s="1">
        <f t="shared" si="235"/>
        <v>743511.69563979353</v>
      </c>
      <c r="Q226" s="1">
        <f t="shared" si="235"/>
        <v>718491.41069988196</v>
      </c>
      <c r="R226" s="1">
        <f t="shared" si="235"/>
        <v>788648.95890890714</v>
      </c>
      <c r="S226" s="1">
        <f t="shared" si="235"/>
        <v>713460.21417483455</v>
      </c>
      <c r="T226" s="1">
        <f t="shared" si="235"/>
        <v>697592.76718433353</v>
      </c>
      <c r="U226" s="1">
        <f t="shared" si="235"/>
        <v>724598.16600353352</v>
      </c>
      <c r="V226" s="1">
        <f t="shared" si="235"/>
        <v>701931.69406477641</v>
      </c>
      <c r="W226" s="1">
        <f t="shared" si="235"/>
        <v>701930.10819389229</v>
      </c>
      <c r="X226" s="1">
        <f t="shared" si="236"/>
        <v>756850.07609497488</v>
      </c>
      <c r="Y226" s="1">
        <f t="shared" si="236"/>
        <v>707912.88539805426</v>
      </c>
      <c r="Z226" s="1">
        <f t="shared" si="236"/>
        <v>713046.74591790768</v>
      </c>
      <c r="AA226" s="1">
        <f t="shared" si="236"/>
        <v>711282.73415729334</v>
      </c>
      <c r="AB226" s="1">
        <f t="shared" si="236"/>
        <v>743511.69563979353</v>
      </c>
      <c r="AC226" s="1">
        <f t="shared" si="236"/>
        <v>718491.41069988196</v>
      </c>
      <c r="AD226" s="1">
        <f t="shared" si="236"/>
        <v>788648.95890890714</v>
      </c>
      <c r="AE226" s="1">
        <f t="shared" si="236"/>
        <v>713460.21417483455</v>
      </c>
      <c r="AF226" s="1">
        <f t="shared" si="236"/>
        <v>697592.76718433353</v>
      </c>
    </row>
    <row r="227" spans="1:38">
      <c r="A227" s="5" t="s">
        <v>451</v>
      </c>
      <c r="B227" s="5" t="str">
        <f t="shared" si="237"/>
        <v>9302-06111</v>
      </c>
      <c r="C227" s="5" t="str">
        <f t="shared" si="233"/>
        <v>9302</v>
      </c>
      <c r="D227" s="1">
        <f>SUM($F227:K227)</f>
        <v>98166.890000000014</v>
      </c>
      <c r="E227" s="2">
        <f t="shared" si="234"/>
        <v>2.0654648369203471E-2</v>
      </c>
      <c r="F227" s="22">
        <f>'Div 2 history (2)'!B228</f>
        <v>13066.880000000001</v>
      </c>
      <c r="G227" s="22">
        <f>'Div 2 history (2)'!C228</f>
        <v>15231.29</v>
      </c>
      <c r="H227" s="22">
        <f>'Div 2 history (2)'!D228</f>
        <v>17234.2</v>
      </c>
      <c r="I227" s="22">
        <f>'Div 2 history (2)'!E228</f>
        <v>13338.86</v>
      </c>
      <c r="J227" s="22">
        <f>'Div 2 history (2)'!F228</f>
        <v>16746.78</v>
      </c>
      <c r="K227" s="22">
        <f>'Div 2 history (2)'!G228</f>
        <v>22548.879999999997</v>
      </c>
      <c r="L227" s="1">
        <f t="shared" si="235"/>
        <v>16877.112706379405</v>
      </c>
      <c r="M227" s="1">
        <f t="shared" si="235"/>
        <v>18439.952293299539</v>
      </c>
      <c r="N227" s="1">
        <f t="shared" si="235"/>
        <v>18573.680814165949</v>
      </c>
      <c r="O227" s="1">
        <f t="shared" si="235"/>
        <v>18527.731244124916</v>
      </c>
      <c r="P227" s="1">
        <f t="shared" si="235"/>
        <v>19367.242043346658</v>
      </c>
      <c r="Q227" s="1">
        <f t="shared" si="235"/>
        <v>18715.505268704812</v>
      </c>
      <c r="R227" s="1">
        <f t="shared" si="235"/>
        <v>20542.992617323773</v>
      </c>
      <c r="S227" s="1">
        <f t="shared" si="235"/>
        <v>18584.450974011586</v>
      </c>
      <c r="T227" s="1">
        <f t="shared" si="235"/>
        <v>18171.130392402487</v>
      </c>
      <c r="U227" s="1">
        <f t="shared" si="235"/>
        <v>18874.576079236635</v>
      </c>
      <c r="V227" s="1">
        <f t="shared" si="235"/>
        <v>18284.152215185801</v>
      </c>
      <c r="W227" s="1">
        <f t="shared" si="235"/>
        <v>18284.110905889065</v>
      </c>
      <c r="X227" s="1">
        <f t="shared" si="236"/>
        <v>19714.684651521708</v>
      </c>
      <c r="Y227" s="1">
        <f t="shared" si="236"/>
        <v>18439.952293299539</v>
      </c>
      <c r="Z227" s="1">
        <f t="shared" si="236"/>
        <v>18573.680814165949</v>
      </c>
      <c r="AA227" s="1">
        <f t="shared" si="236"/>
        <v>18527.731244124916</v>
      </c>
      <c r="AB227" s="1">
        <f t="shared" si="236"/>
        <v>19367.242043346658</v>
      </c>
      <c r="AC227" s="1">
        <f t="shared" si="236"/>
        <v>18715.505268704812</v>
      </c>
      <c r="AD227" s="1">
        <f t="shared" si="236"/>
        <v>20542.992617323773</v>
      </c>
      <c r="AE227" s="1">
        <f t="shared" si="236"/>
        <v>18584.450974011586</v>
      </c>
      <c r="AF227" s="1">
        <f t="shared" si="236"/>
        <v>18171.130392402487</v>
      </c>
      <c r="AG227" s="41"/>
    </row>
    <row r="228" spans="1:38">
      <c r="A228" s="5" t="s">
        <v>452</v>
      </c>
      <c r="B228" s="5" t="str">
        <f t="shared" si="237"/>
        <v>9310-06111</v>
      </c>
      <c r="C228" s="5" t="str">
        <f t="shared" si="233"/>
        <v>9310</v>
      </c>
      <c r="D228" s="1">
        <f>SUM($F228:K228)</f>
        <v>36225.599999999999</v>
      </c>
      <c r="E228" s="2">
        <f t="shared" si="234"/>
        <v>7.6219897560513231E-3</v>
      </c>
      <c r="F228" s="22">
        <f>'Div 2 history (2)'!B229</f>
        <v>5299.37</v>
      </c>
      <c r="G228" s="22">
        <f>'Div 2 history (2)'!C229</f>
        <v>5189.57</v>
      </c>
      <c r="H228" s="22">
        <f>'Div 2 history (2)'!D229</f>
        <v>7053.95</v>
      </c>
      <c r="I228" s="22">
        <f>'Div 2 history (2)'!E229</f>
        <v>5891.35</v>
      </c>
      <c r="J228" s="22">
        <f>'Div 2 history (2)'!F229</f>
        <v>7380.07</v>
      </c>
      <c r="K228" s="22">
        <f>'Div 2 history (2)'!G229</f>
        <v>5411.29</v>
      </c>
      <c r="L228" s="1">
        <f t="shared" si="235"/>
        <v>6228.0014580905799</v>
      </c>
      <c r="M228" s="1">
        <f t="shared" si="235"/>
        <v>6804.7213861634173</v>
      </c>
      <c r="N228" s="1">
        <f t="shared" si="235"/>
        <v>6854.0699588389707</v>
      </c>
      <c r="O228" s="1">
        <f t="shared" si="235"/>
        <v>6837.1136231082737</v>
      </c>
      <c r="P228" s="1">
        <f t="shared" si="235"/>
        <v>7146.9103621950189</v>
      </c>
      <c r="Q228" s="1">
        <f t="shared" si="235"/>
        <v>6906.4060974325748</v>
      </c>
      <c r="R228" s="1">
        <f t="shared" si="235"/>
        <v>7580.7864887858204</v>
      </c>
      <c r="S228" s="1">
        <f t="shared" si="235"/>
        <v>6858.0443691773671</v>
      </c>
      <c r="T228" s="1">
        <f t="shared" si="235"/>
        <v>6705.5205797292283</v>
      </c>
      <c r="U228" s="1">
        <f t="shared" si="235"/>
        <v>6965.1064958459465</v>
      </c>
      <c r="V228" s="1">
        <f t="shared" si="235"/>
        <v>6747.2279552345462</v>
      </c>
      <c r="W228" s="1">
        <f t="shared" si="235"/>
        <v>6747.2127112550343</v>
      </c>
      <c r="X228" s="1">
        <f t="shared" si="236"/>
        <v>7275.1238254788814</v>
      </c>
      <c r="Y228" s="1">
        <f t="shared" si="236"/>
        <v>6804.7213861634173</v>
      </c>
      <c r="Z228" s="1">
        <f t="shared" si="236"/>
        <v>6854.0699588389707</v>
      </c>
      <c r="AA228" s="1">
        <f t="shared" si="236"/>
        <v>6837.1136231082737</v>
      </c>
      <c r="AB228" s="1">
        <f t="shared" si="236"/>
        <v>7146.9103621950189</v>
      </c>
      <c r="AC228" s="1">
        <f t="shared" si="236"/>
        <v>6906.4060974325748</v>
      </c>
      <c r="AD228" s="1">
        <f t="shared" si="236"/>
        <v>7580.7864887858204</v>
      </c>
      <c r="AE228" s="1">
        <f t="shared" si="236"/>
        <v>6858.0443691773671</v>
      </c>
      <c r="AF228" s="1">
        <f t="shared" si="236"/>
        <v>6705.5205797292283</v>
      </c>
    </row>
    <row r="229" spans="1:38">
      <c r="A229" s="5" t="s">
        <v>582</v>
      </c>
      <c r="B229" s="5" t="str">
        <f t="shared" si="237"/>
        <v>9320-06111</v>
      </c>
      <c r="C229" s="5" t="str">
        <f t="shared" si="233"/>
        <v>9320</v>
      </c>
      <c r="D229" s="1">
        <f>SUM($F229:K229)</f>
        <v>1716.99</v>
      </c>
      <c r="E229" s="2">
        <f t="shared" si="234"/>
        <v>3.6126055030814017E-4</v>
      </c>
      <c r="F229" s="22">
        <f>'Div 2 history (2)'!B230</f>
        <v>0</v>
      </c>
      <c r="G229" s="22">
        <f>'Div 2 history (2)'!C230</f>
        <v>1379.4</v>
      </c>
      <c r="H229" s="22">
        <f>'Div 2 history (2)'!D230</f>
        <v>337.59</v>
      </c>
      <c r="I229" s="22">
        <f>'Div 2 history (2)'!E230</f>
        <v>0</v>
      </c>
      <c r="J229" s="22">
        <f>'Div 2 history (2)'!F230</f>
        <v>0</v>
      </c>
      <c r="K229" s="22">
        <f>'Div 2 history (2)'!G230</f>
        <v>0</v>
      </c>
      <c r="L229" s="1">
        <f t="shared" si="235"/>
        <v>295.18948543369731</v>
      </c>
      <c r="M229" s="1">
        <f t="shared" si="235"/>
        <v>322.52436323563245</v>
      </c>
      <c r="N229" s="1">
        <f t="shared" si="235"/>
        <v>324.86334466860251</v>
      </c>
      <c r="O229" s="1">
        <f t="shared" si="235"/>
        <v>324.05966277275394</v>
      </c>
      <c r="P229" s="1">
        <f t="shared" si="235"/>
        <v>338.74314359969816</v>
      </c>
      <c r="Q229" s="1">
        <f t="shared" si="235"/>
        <v>327.34392819527511</v>
      </c>
      <c r="R229" s="1">
        <f t="shared" si="235"/>
        <v>359.30763309318183</v>
      </c>
      <c r="S229" s="1">
        <f t="shared" si="235"/>
        <v>325.05172036995521</v>
      </c>
      <c r="T229" s="1">
        <f t="shared" si="235"/>
        <v>317.82252827252796</v>
      </c>
      <c r="U229" s="1">
        <f t="shared" si="235"/>
        <v>330.12615946464746</v>
      </c>
      <c r="V229" s="1">
        <f t="shared" si="235"/>
        <v>319.7993387786031</v>
      </c>
      <c r="W229" s="1">
        <f t="shared" si="235"/>
        <v>319.79861625750249</v>
      </c>
      <c r="X229" s="1">
        <f t="shared" si="236"/>
        <v>344.82009565359817</v>
      </c>
      <c r="Y229" s="1">
        <f t="shared" si="236"/>
        <v>322.52436323563245</v>
      </c>
      <c r="Z229" s="1">
        <f t="shared" si="236"/>
        <v>324.86334466860251</v>
      </c>
      <c r="AA229" s="1">
        <f t="shared" si="236"/>
        <v>324.05966277275394</v>
      </c>
      <c r="AB229" s="1">
        <f t="shared" si="236"/>
        <v>338.74314359969816</v>
      </c>
      <c r="AC229" s="1">
        <f t="shared" si="236"/>
        <v>327.34392819527511</v>
      </c>
      <c r="AD229" s="1">
        <f t="shared" si="236"/>
        <v>359.30763309318183</v>
      </c>
      <c r="AE229" s="1">
        <f t="shared" si="236"/>
        <v>325.05172036995521</v>
      </c>
      <c r="AF229" s="1">
        <f t="shared" si="236"/>
        <v>317.82252827252796</v>
      </c>
    </row>
    <row r="230" spans="1:38">
      <c r="A230" s="5" t="s">
        <v>888</v>
      </c>
      <c r="B230" s="5" t="str">
        <f t="shared" si="209"/>
        <v>9210-06112</v>
      </c>
      <c r="C230" s="5" t="str">
        <f t="shared" si="233"/>
        <v>9210</v>
      </c>
      <c r="D230" s="1">
        <f>SUM($F230:K230)</f>
        <v>0.42</v>
      </c>
      <c r="E230" s="2">
        <f t="shared" si="234"/>
        <v>8.8369432046441077E-8</v>
      </c>
      <c r="F230" s="22" t="str">
        <f>'Div 2 history (2)'!B231</f>
        <v>0</v>
      </c>
      <c r="G230" s="22" t="str">
        <f>'Div 2 history (2)'!C231</f>
        <v>0</v>
      </c>
      <c r="H230" s="22" t="str">
        <f>'Div 2 history (2)'!D231</f>
        <v>0</v>
      </c>
      <c r="I230" s="22">
        <f>'Div 2 history (2)'!E231</f>
        <v>0.42</v>
      </c>
      <c r="J230" s="22">
        <f>'Div 2 history (2)'!F231</f>
        <v>0</v>
      </c>
      <c r="K230" s="22">
        <f>'Div 2 history (2)'!G231</f>
        <v>0</v>
      </c>
      <c r="L230" s="1">
        <f t="shared" si="235"/>
        <v>7.220751657386057E-2</v>
      </c>
      <c r="M230" s="1">
        <f t="shared" si="235"/>
        <v>7.889401368614006E-2</v>
      </c>
      <c r="N230" s="1">
        <f t="shared" si="235"/>
        <v>7.9466161573924735E-2</v>
      </c>
      <c r="O230" s="1">
        <f t="shared" si="235"/>
        <v>7.9269569633228301E-2</v>
      </c>
      <c r="P230" s="1">
        <f t="shared" si="235"/>
        <v>8.2861356392217325E-2</v>
      </c>
      <c r="Q230" s="1">
        <f t="shared" si="235"/>
        <v>8.0072947333423919E-2</v>
      </c>
      <c r="R230" s="1">
        <f t="shared" si="235"/>
        <v>8.789172091808127E-2</v>
      </c>
      <c r="S230" s="1">
        <f t="shared" si="235"/>
        <v>7.9512240930571035E-2</v>
      </c>
      <c r="T230" s="1">
        <f t="shared" si="235"/>
        <v>7.7743878458501059E-2</v>
      </c>
      <c r="U230" s="1">
        <f t="shared" si="235"/>
        <v>8.0753520390422731E-2</v>
      </c>
      <c r="V230" s="1">
        <f t="shared" si="235"/>
        <v>7.8227434223270553E-2</v>
      </c>
      <c r="W230" s="1">
        <f t="shared" si="235"/>
        <v>7.8227257484406454E-2</v>
      </c>
      <c r="X230" s="1">
        <f t="shared" si="236"/>
        <v>8.4347864678601059E-2</v>
      </c>
      <c r="Y230" s="1">
        <f t="shared" si="236"/>
        <v>7.889401368614006E-2</v>
      </c>
      <c r="Z230" s="1">
        <f t="shared" si="236"/>
        <v>7.9466161573924735E-2</v>
      </c>
      <c r="AA230" s="1">
        <f t="shared" si="236"/>
        <v>7.9269569633228301E-2</v>
      </c>
      <c r="AB230" s="1">
        <f t="shared" si="236"/>
        <v>8.2861356392217325E-2</v>
      </c>
      <c r="AC230" s="1">
        <f t="shared" si="236"/>
        <v>8.0072947333423919E-2</v>
      </c>
      <c r="AD230" s="1">
        <f t="shared" si="236"/>
        <v>8.789172091808127E-2</v>
      </c>
      <c r="AE230" s="1">
        <f t="shared" si="236"/>
        <v>7.9512240930571035E-2</v>
      </c>
      <c r="AF230" s="1">
        <f t="shared" si="236"/>
        <v>7.7743878458501059E-2</v>
      </c>
    </row>
    <row r="231" spans="1:38">
      <c r="A231" s="5" t="s">
        <v>453</v>
      </c>
      <c r="B231" s="5" t="str">
        <f t="shared" si="209"/>
        <v>9302-06121</v>
      </c>
      <c r="C231" s="5" t="str">
        <f t="shared" si="233"/>
        <v>9302</v>
      </c>
      <c r="D231" s="1">
        <f>SUM($F231:K231)</f>
        <v>3396.3</v>
      </c>
      <c r="E231" s="2">
        <f t="shared" si="234"/>
        <v>7.1459310014125674E-4</v>
      </c>
      <c r="F231" s="22">
        <f>'Div 2 history (2)'!B232</f>
        <v>623.5</v>
      </c>
      <c r="G231" s="22">
        <f>'Div 2 history (2)'!C232</f>
        <v>0</v>
      </c>
      <c r="H231" s="22">
        <f>'Div 2 history (2)'!D232</f>
        <v>940.3</v>
      </c>
      <c r="I231" s="22">
        <f>'Div 2 history (2)'!E232</f>
        <v>0</v>
      </c>
      <c r="J231" s="22">
        <f>'Div 2 history (2)'!F232</f>
        <v>0</v>
      </c>
      <c r="K231" s="22">
        <f>'Div 2 history (2)'!G232</f>
        <v>1832.5</v>
      </c>
      <c r="L231" s="1">
        <f t="shared" si="235"/>
        <v>583.90092509476824</v>
      </c>
      <c r="M231" s="1">
        <f t="shared" si="235"/>
        <v>637.97080638627972</v>
      </c>
      <c r="N231" s="1">
        <f t="shared" si="235"/>
        <v>642.59743941314423</v>
      </c>
      <c r="O231" s="1">
        <f t="shared" si="235"/>
        <v>641.00771272698398</v>
      </c>
      <c r="P231" s="1">
        <f t="shared" si="235"/>
        <v>670.05243979735167</v>
      </c>
      <c r="Q231" s="1">
        <f t="shared" si="235"/>
        <v>647.50416911549451</v>
      </c>
      <c r="R231" s="1">
        <f t="shared" si="235"/>
        <v>710.73012322399859</v>
      </c>
      <c r="S231" s="1">
        <f t="shared" si="235"/>
        <v>642.97005683928194</v>
      </c>
      <c r="T231" s="1">
        <f t="shared" si="235"/>
        <v>628.67032002049325</v>
      </c>
      <c r="U231" s="1">
        <f t="shared" si="235"/>
        <v>653.00757452855407</v>
      </c>
      <c r="V231" s="1">
        <f t="shared" si="235"/>
        <v>632.58055917260424</v>
      </c>
      <c r="W231" s="1">
        <f t="shared" si="235"/>
        <v>632.57912998640393</v>
      </c>
      <c r="X231" s="1">
        <f t="shared" si="236"/>
        <v>682.07298287603044</v>
      </c>
      <c r="Y231" s="1">
        <f t="shared" si="236"/>
        <v>637.97080638627972</v>
      </c>
      <c r="Z231" s="1">
        <f t="shared" si="236"/>
        <v>642.59743941314423</v>
      </c>
      <c r="AA231" s="1">
        <f t="shared" si="236"/>
        <v>641.00771272698398</v>
      </c>
      <c r="AB231" s="1">
        <f t="shared" si="236"/>
        <v>670.05243979735167</v>
      </c>
      <c r="AC231" s="1">
        <f t="shared" si="236"/>
        <v>647.50416911549451</v>
      </c>
      <c r="AD231" s="1">
        <f t="shared" si="236"/>
        <v>710.73012322399859</v>
      </c>
      <c r="AE231" s="1">
        <f t="shared" si="236"/>
        <v>642.97005683928194</v>
      </c>
      <c r="AF231" s="1">
        <f t="shared" si="236"/>
        <v>628.67032002049325</v>
      </c>
    </row>
    <row r="232" spans="1:38">
      <c r="A232" s="5" t="s">
        <v>303</v>
      </c>
      <c r="B232" s="5" t="str">
        <f t="shared" si="209"/>
        <v>9230-06121</v>
      </c>
      <c r="C232" s="5" t="str">
        <f t="shared" si="233"/>
        <v>9230</v>
      </c>
      <c r="D232" s="1">
        <f>SUM($F232:K232)</f>
        <v>31031.200000000001</v>
      </c>
      <c r="E232" s="2">
        <f t="shared" si="234"/>
        <v>6.5290702850464817E-3</v>
      </c>
      <c r="F232" s="22">
        <f>'Div 2 history (2)'!B233</f>
        <v>8163.67</v>
      </c>
      <c r="G232" s="22">
        <f>'Div 2 history (2)'!C233</f>
        <v>756.85</v>
      </c>
      <c r="H232" s="22">
        <f>'Div 2 history (2)'!D233</f>
        <v>4623.2</v>
      </c>
      <c r="I232" s="22">
        <f>'Div 2 history (2)'!E233</f>
        <v>3134</v>
      </c>
      <c r="J232" s="22">
        <f>'Div 2 history (2)'!F233</f>
        <v>2821.5</v>
      </c>
      <c r="K232" s="22">
        <f>'Div 2 history (2)'!G233</f>
        <v>11531.98</v>
      </c>
      <c r="L232" s="1">
        <f t="shared" si="235"/>
        <v>5334.9664007304336</v>
      </c>
      <c r="M232" s="1">
        <f t="shared" si="235"/>
        <v>5828.9902797555933</v>
      </c>
      <c r="N232" s="1">
        <f t="shared" si="235"/>
        <v>5871.2627453161267</v>
      </c>
      <c r="O232" s="1">
        <f t="shared" si="235"/>
        <v>5856.7377838157954</v>
      </c>
      <c r="P232" s="1">
        <f t="shared" si="235"/>
        <v>6122.1126725670811</v>
      </c>
      <c r="Q232" s="1">
        <f t="shared" si="235"/>
        <v>5916.0943887927251</v>
      </c>
      <c r="R232" s="1">
        <f t="shared" si="235"/>
        <v>6493.7751670313419</v>
      </c>
      <c r="S232" s="1">
        <f t="shared" si="235"/>
        <v>5874.6672637255624</v>
      </c>
      <c r="T232" s="1">
        <f t="shared" si="235"/>
        <v>5744.0139076700907</v>
      </c>
      <c r="U232" s="1">
        <f t="shared" si="235"/>
        <v>5966.3777189030616</v>
      </c>
      <c r="V232" s="1">
        <f t="shared" si="235"/>
        <v>5779.74084968846</v>
      </c>
      <c r="W232" s="1">
        <f t="shared" si="235"/>
        <v>5779.7277915478899</v>
      </c>
      <c r="X232" s="1">
        <f t="shared" si="236"/>
        <v>6231.941567653821</v>
      </c>
      <c r="Y232" s="1">
        <f t="shared" si="236"/>
        <v>5828.9902797555933</v>
      </c>
      <c r="Z232" s="1">
        <f t="shared" si="236"/>
        <v>5871.2627453161267</v>
      </c>
      <c r="AA232" s="1">
        <f t="shared" si="236"/>
        <v>5856.7377838157954</v>
      </c>
      <c r="AB232" s="1">
        <f t="shared" si="236"/>
        <v>6122.1126725670811</v>
      </c>
      <c r="AC232" s="1">
        <f t="shared" si="236"/>
        <v>5916.0943887927251</v>
      </c>
      <c r="AD232" s="1">
        <f t="shared" si="236"/>
        <v>6493.7751670313419</v>
      </c>
      <c r="AE232" s="1">
        <f t="shared" si="236"/>
        <v>5874.6672637255624</v>
      </c>
      <c r="AF232" s="1">
        <f t="shared" si="236"/>
        <v>5744.0139076700907</v>
      </c>
    </row>
    <row r="233" spans="1:38">
      <c r="A233" s="9" t="s">
        <v>37</v>
      </c>
      <c r="B233" s="5"/>
      <c r="C233" s="5"/>
      <c r="D233" s="31">
        <f t="shared" ref="D233:K233" si="238">SUM(D223:D232)</f>
        <v>4752774.6899999995</v>
      </c>
      <c r="E233" s="32">
        <f t="shared" si="238"/>
        <v>1.0000000000000002</v>
      </c>
      <c r="F233" s="31">
        <f t="shared" si="238"/>
        <v>665196.41999999993</v>
      </c>
      <c r="G233" s="31">
        <f t="shared" si="238"/>
        <v>616048.06999999995</v>
      </c>
      <c r="H233" s="31">
        <f t="shared" si="238"/>
        <v>723725.33</v>
      </c>
      <c r="I233" s="31">
        <f t="shared" si="238"/>
        <v>1037031.3299999998</v>
      </c>
      <c r="J233" s="31">
        <f t="shared" si="238"/>
        <v>758523.99000000011</v>
      </c>
      <c r="K233" s="31">
        <f t="shared" si="238"/>
        <v>952249.55</v>
      </c>
      <c r="L233" s="31">
        <f>'Div 2 history (2)'!H234</f>
        <v>817109.66</v>
      </c>
      <c r="M233" s="31">
        <f>'Div 2 budget'!B135</f>
        <v>892774.93200000003</v>
      </c>
      <c r="N233" s="31">
        <f>'Div 2 budget'!C135</f>
        <v>899249.43200000003</v>
      </c>
      <c r="O233" s="31">
        <f>'Div 2 budget'!D135</f>
        <v>897024.772</v>
      </c>
      <c r="P233" s="31">
        <f>'Div 2 budget'!E135</f>
        <v>937669.89866666705</v>
      </c>
      <c r="Q233" s="31">
        <f>'Div 2 budget'!F135</f>
        <v>906115.89866666705</v>
      </c>
      <c r="R233" s="31">
        <f>'Div 2 budget'!G135</f>
        <v>994594.15866666706</v>
      </c>
      <c r="S233" s="31">
        <f>'Div 2 budget'!H135</f>
        <v>899770.87200000009</v>
      </c>
      <c r="T233" s="31">
        <f>'Div 2 budget'!I135</f>
        <v>879759.85200000007</v>
      </c>
      <c r="U233" s="31">
        <f>'Div 2 budget'!J135</f>
        <v>913817.35200000007</v>
      </c>
      <c r="V233" s="31">
        <f>'Div 2 budget'!K135</f>
        <v>885231.83200000005</v>
      </c>
      <c r="W233" s="31">
        <f>'Div 2 budget'!L135</f>
        <v>885229.83200000005</v>
      </c>
      <c r="X233" s="31">
        <f>'Div 2 budget'!M135</f>
        <v>954491.42</v>
      </c>
      <c r="Y233" s="38">
        <f>M233*(1+Y$3)</f>
        <v>892774.93200000003</v>
      </c>
      <c r="Z233" s="38">
        <f t="shared" ref="Z233" si="239">N233*(1+Z$3)</f>
        <v>899249.43200000003</v>
      </c>
      <c r="AA233" s="38">
        <f t="shared" ref="AA233" si="240">O233*(1+AA$3)</f>
        <v>897024.772</v>
      </c>
      <c r="AB233" s="38">
        <f t="shared" ref="AB233" si="241">P233*(1+AB$3)</f>
        <v>937669.89866666705</v>
      </c>
      <c r="AC233" s="38">
        <f t="shared" ref="AC233" si="242">Q233*(1+AC$3)</f>
        <v>906115.89866666705</v>
      </c>
      <c r="AD233" s="38">
        <f t="shared" ref="AD233" si="243">R233*(1+AD$3)</f>
        <v>994594.15866666706</v>
      </c>
      <c r="AE233" s="38">
        <f t="shared" ref="AE233" si="244">S233*(1+AE$3)</f>
        <v>899770.87200000009</v>
      </c>
      <c r="AF233" s="38">
        <f t="shared" ref="AF233" si="245">T233*(1+AF$3)</f>
        <v>879759.85200000007</v>
      </c>
      <c r="AH233" s="15">
        <f>SUM(F233:Q233)</f>
        <v>10102719.283333333</v>
      </c>
      <c r="AI233" s="15">
        <f>SUM(U233:AF233)</f>
        <v>10945730.252</v>
      </c>
      <c r="AK233" s="15">
        <f>AH233*$AK$6</f>
        <v>540988.07922521164</v>
      </c>
      <c r="AL233" s="15">
        <f>AI233*$AL$6</f>
        <v>575481.39713684039</v>
      </c>
    </row>
    <row r="234" spans="1:38">
      <c r="B234" s="5" t="str">
        <f t="shared" si="209"/>
        <v/>
      </c>
      <c r="C234" s="5" t="s">
        <v>465</v>
      </c>
      <c r="F234" s="1">
        <f>F233-'Div 2 history (2)'!B234</f>
        <v>0</v>
      </c>
      <c r="G234" s="1">
        <f>G233-'Div 2 history (2)'!C234</f>
        <v>0</v>
      </c>
      <c r="H234" s="1">
        <f>H233-'Div 2 history (2)'!D234</f>
        <v>0</v>
      </c>
      <c r="I234" s="1">
        <f>I233-'Div 2 history (2)'!E234</f>
        <v>0</v>
      </c>
      <c r="J234" s="1">
        <f>J233-'Div 2 history (2)'!F234</f>
        <v>0</v>
      </c>
      <c r="K234" s="1">
        <f>K233-'Div 2 history (2)'!G234</f>
        <v>0</v>
      </c>
      <c r="L234" s="1">
        <f>L233-'Div 2 history (2)'!H234</f>
        <v>0</v>
      </c>
      <c r="M234" s="1">
        <f t="shared" ref="M234" si="246">M233-SUM(M223:M232)</f>
        <v>0</v>
      </c>
      <c r="N234" s="1">
        <f t="shared" ref="N234:AF234" si="247">N233-SUM(N223:N232)</f>
        <v>0</v>
      </c>
      <c r="O234" s="1">
        <f t="shared" si="247"/>
        <v>0</v>
      </c>
      <c r="P234" s="1">
        <f t="shared" si="247"/>
        <v>0</v>
      </c>
      <c r="Q234" s="1">
        <f t="shared" si="247"/>
        <v>0</v>
      </c>
      <c r="R234" s="1">
        <f t="shared" si="247"/>
        <v>0</v>
      </c>
      <c r="S234" s="1">
        <f t="shared" si="247"/>
        <v>0</v>
      </c>
      <c r="T234" s="1">
        <f t="shared" si="247"/>
        <v>0</v>
      </c>
      <c r="U234" s="1">
        <f t="shared" si="247"/>
        <v>0</v>
      </c>
      <c r="V234" s="1">
        <f t="shared" si="247"/>
        <v>0</v>
      </c>
      <c r="W234" s="1">
        <f t="shared" si="247"/>
        <v>0</v>
      </c>
      <c r="X234" s="1">
        <f t="shared" si="247"/>
        <v>0</v>
      </c>
      <c r="Y234" s="1">
        <f t="shared" si="247"/>
        <v>0</v>
      </c>
      <c r="Z234" s="1">
        <f t="shared" si="247"/>
        <v>0</v>
      </c>
      <c r="AA234" s="1">
        <f t="shared" si="247"/>
        <v>0</v>
      </c>
      <c r="AB234" s="1">
        <f t="shared" si="247"/>
        <v>0</v>
      </c>
      <c r="AC234" s="1">
        <f t="shared" si="247"/>
        <v>0</v>
      </c>
      <c r="AD234" s="1">
        <f t="shared" si="247"/>
        <v>0</v>
      </c>
      <c r="AE234" s="1">
        <f t="shared" si="247"/>
        <v>0</v>
      </c>
      <c r="AF234" s="1">
        <f t="shared" si="247"/>
        <v>0</v>
      </c>
    </row>
    <row r="235" spans="1:38">
      <c r="A235" s="5" t="s">
        <v>357</v>
      </c>
      <c r="B235" s="5" t="str">
        <f t="shared" si="209"/>
        <v>9200-04863</v>
      </c>
      <c r="C235" s="5" t="str">
        <f t="shared" ref="C235:C237" si="248">LEFT(B235,4)</f>
        <v>9200</v>
      </c>
      <c r="D235" s="1">
        <f>SUM($F235:K235)</f>
        <v>-34838792.779999994</v>
      </c>
      <c r="E235" s="2">
        <f>D235/$D$238</f>
        <v>0.98988582581189843</v>
      </c>
      <c r="F235" s="22">
        <f>'Div 2 history (2)'!B236</f>
        <v>-4740220.9800000004</v>
      </c>
      <c r="G235" s="22">
        <f>'Div 2 history (2)'!C236</f>
        <v>-4321278.3600000003</v>
      </c>
      <c r="H235" s="22">
        <f>'Div 2 history (2)'!D236</f>
        <v>-3254665.02</v>
      </c>
      <c r="I235" s="22">
        <f>'Div 2 history (2)'!E236</f>
        <v>-5980828.0599999996</v>
      </c>
      <c r="J235" s="22">
        <f>'Div 2 history (2)'!F236</f>
        <v>-8767439.1699999999</v>
      </c>
      <c r="K235" s="22">
        <f>'Div 2 history (2)'!G236</f>
        <v>-7774361.1899999995</v>
      </c>
      <c r="L235" s="1">
        <f t="shared" ref="L235:V237" si="249">$E235*L$238</f>
        <v>-5383844.80992267</v>
      </c>
      <c r="M235" s="1">
        <f t="shared" si="249"/>
        <v>-4773209.9843103997</v>
      </c>
      <c r="N235" s="1">
        <f t="shared" si="249"/>
        <v>-5098243.9446448656</v>
      </c>
      <c r="O235" s="1">
        <f t="shared" si="249"/>
        <v>-4898287.007830862</v>
      </c>
      <c r="P235" s="1">
        <f t="shared" si="249"/>
        <v>-5647630.5779704694</v>
      </c>
      <c r="Q235" s="1">
        <f t="shared" si="249"/>
        <v>-6109882.5114789801</v>
      </c>
      <c r="R235" s="1">
        <f t="shared" si="249"/>
        <v>-5553591.4245183384</v>
      </c>
      <c r="S235" s="1">
        <f t="shared" si="249"/>
        <v>-5072907.81693321</v>
      </c>
      <c r="T235" s="1">
        <f t="shared" si="249"/>
        <v>-5173475.2674065698</v>
      </c>
      <c r="U235" s="1">
        <f t="shared" si="249"/>
        <v>-5116761.7387883291</v>
      </c>
      <c r="V235" s="1">
        <f t="shared" si="249"/>
        <v>-4811177.0551594151</v>
      </c>
      <c r="W235" s="1">
        <f t="shared" ref="W235:AF237" si="250">$E235*W$238</f>
        <v>-5217030.2437422937</v>
      </c>
      <c r="X235" s="1">
        <f t="shared" si="250"/>
        <v>-4935100.8616928067</v>
      </c>
      <c r="Y235" s="1">
        <f t="shared" si="250"/>
        <v>-4773209.9843103997</v>
      </c>
      <c r="Z235" s="1">
        <f t="shared" si="250"/>
        <v>-5098243.9446448656</v>
      </c>
      <c r="AA235" s="1">
        <f t="shared" si="250"/>
        <v>-4898287.007830862</v>
      </c>
      <c r="AB235" s="1">
        <f t="shared" si="250"/>
        <v>-5647630.5779704694</v>
      </c>
      <c r="AC235" s="1">
        <f t="shared" si="250"/>
        <v>-6109882.5114789801</v>
      </c>
      <c r="AD235" s="1">
        <f t="shared" si="250"/>
        <v>-5553591.4245183384</v>
      </c>
      <c r="AE235" s="1">
        <f t="shared" si="250"/>
        <v>-5072907.81693321</v>
      </c>
      <c r="AF235" s="1">
        <f t="shared" si="250"/>
        <v>-5173475.2674065698</v>
      </c>
    </row>
    <row r="236" spans="1:38">
      <c r="A236" s="5" t="s">
        <v>306</v>
      </c>
      <c r="B236" s="5" t="str">
        <f t="shared" si="209"/>
        <v>9210-07590</v>
      </c>
      <c r="C236" s="5" t="str">
        <f t="shared" si="248"/>
        <v>9210</v>
      </c>
      <c r="D236" s="1">
        <f>SUM($F236:K236)</f>
        <v>-356117.9</v>
      </c>
      <c r="E236" s="2">
        <f>D236/$D$238</f>
        <v>1.011849244472871E-2</v>
      </c>
      <c r="F236" s="22">
        <f>'Div 2 history (2)'!B237</f>
        <v>-351065.72000000003</v>
      </c>
      <c r="G236" s="22">
        <f>'Div 2 history (2)'!C237</f>
        <v>-141.11999999999989</v>
      </c>
      <c r="H236" s="22">
        <f>'Div 2 history (2)'!D237</f>
        <v>-4682.37</v>
      </c>
      <c r="I236" s="22">
        <f>'Div 2 history (2)'!E237</f>
        <v>-901.86</v>
      </c>
      <c r="J236" s="22">
        <f>'Div 2 history (2)'!F237</f>
        <v>-151.76</v>
      </c>
      <c r="K236" s="22">
        <f>'Div 2 history (2)'!G237</f>
        <v>824.93000000000006</v>
      </c>
      <c r="L236" s="1">
        <f t="shared" si="249"/>
        <v>-55033.006446085034</v>
      </c>
      <c r="M236" s="1">
        <f t="shared" si="249"/>
        <v>-48791.171571463761</v>
      </c>
      <c r="N236" s="1">
        <f t="shared" si="249"/>
        <v>-52113.629158152653</v>
      </c>
      <c r="O236" s="1">
        <f t="shared" si="249"/>
        <v>-50069.693684317455</v>
      </c>
      <c r="P236" s="1">
        <f t="shared" si="249"/>
        <v>-57729.392464977085</v>
      </c>
      <c r="Q236" s="1">
        <f t="shared" si="249"/>
        <v>-62454.47547435428</v>
      </c>
      <c r="R236" s="1">
        <f t="shared" si="249"/>
        <v>-56768.135682727858</v>
      </c>
      <c r="S236" s="1">
        <f t="shared" si="249"/>
        <v>-51854.646344029825</v>
      </c>
      <c r="T236" s="1">
        <f t="shared" si="249"/>
        <v>-52882.634583952036</v>
      </c>
      <c r="U236" s="1">
        <f t="shared" si="249"/>
        <v>-52302.915796316192</v>
      </c>
      <c r="V236" s="1">
        <f t="shared" si="249"/>
        <v>-49179.266349181329</v>
      </c>
      <c r="W236" s="1">
        <f t="shared" si="250"/>
        <v>-53327.848251520096</v>
      </c>
      <c r="X236" s="1">
        <f t="shared" si="250"/>
        <v>-50446.000418336916</v>
      </c>
      <c r="Y236" s="1">
        <f t="shared" si="250"/>
        <v>-48791.171571463761</v>
      </c>
      <c r="Z236" s="1">
        <f t="shared" si="250"/>
        <v>-52113.629158152653</v>
      </c>
      <c r="AA236" s="1">
        <f t="shared" si="250"/>
        <v>-50069.693684317455</v>
      </c>
      <c r="AB236" s="1">
        <f t="shared" si="250"/>
        <v>-57729.392464977085</v>
      </c>
      <c r="AC236" s="1">
        <f t="shared" si="250"/>
        <v>-62454.47547435428</v>
      </c>
      <c r="AD236" s="1">
        <f t="shared" si="250"/>
        <v>-56768.135682727858</v>
      </c>
      <c r="AE236" s="1">
        <f t="shared" si="250"/>
        <v>-51854.646344029825</v>
      </c>
      <c r="AF236" s="1">
        <f t="shared" si="250"/>
        <v>-52882.634583952036</v>
      </c>
    </row>
    <row r="237" spans="1:38">
      <c r="A237" s="5" t="s">
        <v>454</v>
      </c>
      <c r="B237" s="5" t="str">
        <f t="shared" si="209"/>
        <v>9302-07590</v>
      </c>
      <c r="C237" s="5" t="str">
        <f t="shared" si="248"/>
        <v>9302</v>
      </c>
      <c r="D237" s="1">
        <f>SUM($F237:K237)</f>
        <v>151.97999999999999</v>
      </c>
      <c r="E237" s="2">
        <f>D237/$D$238</f>
        <v>-4.3182566272289862E-6</v>
      </c>
      <c r="F237" s="22">
        <f>'Div 2 history (2)'!B238</f>
        <v>47.63</v>
      </c>
      <c r="G237" s="22">
        <f>'Div 2 history (2)'!C238</f>
        <v>104.35</v>
      </c>
      <c r="H237" s="22">
        <f>'Div 2 history (2)'!D238</f>
        <v>0</v>
      </c>
      <c r="I237" s="22">
        <f>'Div 2 history (2)'!E238</f>
        <v>0</v>
      </c>
      <c r="J237" s="22">
        <f>'Div 2 history (2)'!F238</f>
        <v>0</v>
      </c>
      <c r="K237" s="22">
        <f>'Div 2 history (2)'!G238</f>
        <v>0</v>
      </c>
      <c r="L237" s="1">
        <f t="shared" si="249"/>
        <v>23.486368755055569</v>
      </c>
      <c r="M237" s="1">
        <f t="shared" si="249"/>
        <v>20.822548530784502</v>
      </c>
      <c r="N237" s="1">
        <f t="shared" si="249"/>
        <v>22.240469685618276</v>
      </c>
      <c r="O237" s="1">
        <f t="shared" si="249"/>
        <v>21.36818184691802</v>
      </c>
      <c r="P237" s="1">
        <f t="shared" si="249"/>
        <v>24.637102113730361</v>
      </c>
      <c r="Q237" s="1">
        <f t="shared" si="249"/>
        <v>26.653620002230618</v>
      </c>
      <c r="R237" s="1">
        <f t="shared" si="249"/>
        <v>24.226867734143607</v>
      </c>
      <c r="S237" s="1">
        <f t="shared" si="249"/>
        <v>22.12994390724435</v>
      </c>
      <c r="T237" s="1">
        <f t="shared" si="249"/>
        <v>22.568657189287677</v>
      </c>
      <c r="U237" s="1">
        <f t="shared" si="249"/>
        <v>22.321251312343847</v>
      </c>
      <c r="V237" s="1">
        <f t="shared" si="249"/>
        <v>20.988175263721867</v>
      </c>
      <c r="W237" s="1">
        <f t="shared" si="250"/>
        <v>22.758660480885752</v>
      </c>
      <c r="X237" s="1">
        <f t="shared" si="250"/>
        <v>21.528777810884666</v>
      </c>
      <c r="Y237" s="1">
        <f t="shared" si="250"/>
        <v>20.822548530784502</v>
      </c>
      <c r="Z237" s="1">
        <f t="shared" si="250"/>
        <v>22.240469685618276</v>
      </c>
      <c r="AA237" s="1">
        <f t="shared" si="250"/>
        <v>21.36818184691802</v>
      </c>
      <c r="AB237" s="1">
        <f t="shared" si="250"/>
        <v>24.637102113730361</v>
      </c>
      <c r="AC237" s="1">
        <f t="shared" si="250"/>
        <v>26.653620002230618</v>
      </c>
      <c r="AD237" s="1">
        <f t="shared" si="250"/>
        <v>24.226867734143607</v>
      </c>
      <c r="AE237" s="1">
        <f t="shared" si="250"/>
        <v>22.12994390724435</v>
      </c>
      <c r="AF237" s="1">
        <f t="shared" si="250"/>
        <v>22.568657189287677</v>
      </c>
    </row>
    <row r="238" spans="1:38">
      <c r="A238" s="9" t="s">
        <v>39</v>
      </c>
      <c r="B238" s="9"/>
      <c r="C238" s="9"/>
      <c r="D238" s="31">
        <f>SUM(D235:D237)</f>
        <v>-35194758.699999996</v>
      </c>
      <c r="E238" s="37">
        <f>SUM(E235:E237)</f>
        <v>0.99999999999999989</v>
      </c>
      <c r="F238" s="31">
        <f>SUM(F235:F237)</f>
        <v>-5091239.07</v>
      </c>
      <c r="G238" s="31">
        <f t="shared" ref="G238:K238" si="251">SUM(G235:G237)</f>
        <v>-4321315.1300000008</v>
      </c>
      <c r="H238" s="31">
        <f t="shared" si="251"/>
        <v>-3259347.39</v>
      </c>
      <c r="I238" s="31">
        <f t="shared" si="251"/>
        <v>-5981729.9199999999</v>
      </c>
      <c r="J238" s="31">
        <f t="shared" si="251"/>
        <v>-8767590.9299999997</v>
      </c>
      <c r="K238" s="31">
        <f t="shared" si="251"/>
        <v>-7773536.2599999998</v>
      </c>
      <c r="L238" s="31">
        <f>'Div 2 history (2)'!H239</f>
        <v>-5438854.3300000001</v>
      </c>
      <c r="M238" s="31">
        <f>'Div 2 budget'!B139</f>
        <v>-4821980.333333333</v>
      </c>
      <c r="N238" s="31">
        <f>'Div 2 budget'!C139</f>
        <v>-5150335.333333333</v>
      </c>
      <c r="O238" s="31">
        <f>'Div 2 budget'!D139</f>
        <v>-4948335.333333333</v>
      </c>
      <c r="P238" s="31">
        <f>'Div 2 budget'!E139</f>
        <v>-5705335.333333333</v>
      </c>
      <c r="Q238" s="31">
        <f>'Div 2 budget'!F139</f>
        <v>-6172310.333333333</v>
      </c>
      <c r="R238" s="31">
        <f>'Div 2 budget'!G139</f>
        <v>-5610335.333333333</v>
      </c>
      <c r="S238" s="31">
        <f>'Div 2 budget'!H139</f>
        <v>-5124740.333333333</v>
      </c>
      <c r="T238" s="31">
        <f>'Div 2 budget'!I139</f>
        <v>-5226335.333333333</v>
      </c>
      <c r="U238" s="31">
        <f>'Div 2 budget'!J139</f>
        <v>-5169042.333333333</v>
      </c>
      <c r="V238" s="31">
        <f>'Div 2 budget'!K139</f>
        <v>-4860335.333333333</v>
      </c>
      <c r="W238" s="31">
        <f>'Div 2 budget'!L139</f>
        <v>-5270335.333333333</v>
      </c>
      <c r="X238" s="31">
        <f>'Div 2 budget'!M139</f>
        <v>-4985525.333333333</v>
      </c>
      <c r="Y238" s="38">
        <f>M238*(1+Y$3)</f>
        <v>-4821980.333333333</v>
      </c>
      <c r="Z238" s="38">
        <f t="shared" ref="Z238" si="252">N238*(1+Z$3)</f>
        <v>-5150335.333333333</v>
      </c>
      <c r="AA238" s="38">
        <f t="shared" ref="AA238" si="253">O238*(1+AA$3)</f>
        <v>-4948335.333333333</v>
      </c>
      <c r="AB238" s="38">
        <f t="shared" ref="AB238" si="254">P238*(1+AB$3)</f>
        <v>-5705335.333333333</v>
      </c>
      <c r="AC238" s="38">
        <f t="shared" ref="AC238" si="255">Q238*(1+AC$3)</f>
        <v>-6172310.333333333</v>
      </c>
      <c r="AD238" s="38">
        <f t="shared" ref="AD238" si="256">R238*(1+AD$3)</f>
        <v>-5610335.333333333</v>
      </c>
      <c r="AE238" s="38">
        <f t="shared" ref="AE238" si="257">S238*(1+AE$3)</f>
        <v>-5124740.333333333</v>
      </c>
      <c r="AF238" s="38">
        <f t="shared" ref="AF238" si="258">T238*(1+AF$3)</f>
        <v>-5226335.333333333</v>
      </c>
      <c r="AH238" s="15">
        <f>SUM(F238:Q238)</f>
        <v>-67431909.696666673</v>
      </c>
      <c r="AI238" s="15">
        <f>SUM(U238:AF238)</f>
        <v>-63044946.000000007</v>
      </c>
      <c r="AK238" s="15">
        <f>AH238*$AK$6</f>
        <v>-3610895.0750981676</v>
      </c>
      <c r="AL238" s="15">
        <f>AI238*$AL$6</f>
        <v>-3314643.4976202133</v>
      </c>
    </row>
    <row r="239" spans="1:38">
      <c r="F239" s="1">
        <f>F238-'Div 2 history (2)'!B239</f>
        <v>0</v>
      </c>
      <c r="G239" s="1">
        <f>G238-'Div 2 history (2)'!C239</f>
        <v>0</v>
      </c>
      <c r="H239" s="1">
        <f>H238-'Div 2 history (2)'!D239</f>
        <v>0</v>
      </c>
      <c r="I239" s="1">
        <f>I238-'Div 2 history (2)'!E239</f>
        <v>0</v>
      </c>
      <c r="J239" s="1">
        <f>J238-'Div 2 history (2)'!F239</f>
        <v>0</v>
      </c>
      <c r="K239" s="1">
        <f>K238-'Div 2 history (2)'!G239</f>
        <v>0</v>
      </c>
      <c r="L239" s="1">
        <f>L238-'Div 2 history (2)'!H239</f>
        <v>0</v>
      </c>
      <c r="M239" s="1">
        <f t="shared" ref="M239" si="259">M238-SUM(M235:M237)</f>
        <v>0</v>
      </c>
      <c r="N239" s="1">
        <f t="shared" ref="N239:AF239" si="260">N238-SUM(N235:N237)</f>
        <v>0</v>
      </c>
      <c r="O239" s="1">
        <f t="shared" si="260"/>
        <v>0</v>
      </c>
      <c r="P239" s="1">
        <f t="shared" si="260"/>
        <v>0</v>
      </c>
      <c r="Q239" s="1">
        <f t="shared" si="260"/>
        <v>0</v>
      </c>
      <c r="R239" s="1">
        <f t="shared" si="260"/>
        <v>0</v>
      </c>
      <c r="S239" s="1">
        <f t="shared" si="260"/>
        <v>0</v>
      </c>
      <c r="T239" s="1">
        <f t="shared" si="260"/>
        <v>0</v>
      </c>
      <c r="U239" s="1">
        <f t="shared" si="260"/>
        <v>0</v>
      </c>
      <c r="V239" s="1">
        <f t="shared" si="260"/>
        <v>0</v>
      </c>
      <c r="W239" s="1">
        <f t="shared" si="260"/>
        <v>0</v>
      </c>
      <c r="X239" s="1">
        <f t="shared" si="260"/>
        <v>0</v>
      </c>
      <c r="Y239" s="1">
        <f t="shared" si="260"/>
        <v>0</v>
      </c>
      <c r="Z239" s="1">
        <f t="shared" si="260"/>
        <v>0</v>
      </c>
      <c r="AA239" s="1">
        <f t="shared" si="260"/>
        <v>0</v>
      </c>
      <c r="AB239" s="1">
        <f t="shared" si="260"/>
        <v>0</v>
      </c>
      <c r="AC239" s="1">
        <f t="shared" si="260"/>
        <v>0</v>
      </c>
      <c r="AD239" s="1">
        <f t="shared" si="260"/>
        <v>0</v>
      </c>
      <c r="AE239" s="1">
        <f t="shared" si="260"/>
        <v>0</v>
      </c>
      <c r="AF239" s="1">
        <f t="shared" si="260"/>
        <v>0</v>
      </c>
    </row>
    <row r="240" spans="1:38">
      <c r="A240" s="9" t="s">
        <v>124</v>
      </c>
      <c r="B240" s="9"/>
      <c r="C240" s="9"/>
      <c r="F240" s="51">
        <f t="shared" ref="F240:AF240" si="261">F33+F72+F53+F80+F90+F99+F113+F124+F138+F147+F167+F174+F181+F205+F221+F233+F238</f>
        <v>7246876.3699999992</v>
      </c>
      <c r="G240" s="51">
        <f t="shared" si="261"/>
        <v>5107074.2099999972</v>
      </c>
      <c r="H240" s="51">
        <f t="shared" si="261"/>
        <v>5845266.2999999989</v>
      </c>
      <c r="I240" s="51">
        <f t="shared" si="261"/>
        <v>10959009.129999997</v>
      </c>
      <c r="J240" s="51">
        <f t="shared" si="261"/>
        <v>6110725.4800000004</v>
      </c>
      <c r="K240" s="51">
        <f t="shared" si="261"/>
        <v>1666571.7799999993</v>
      </c>
      <c r="L240" s="51">
        <f t="shared" si="261"/>
        <v>6723910.1800000016</v>
      </c>
      <c r="M240" s="16">
        <f t="shared" ref="M240" si="262">M33+M72+M53+M80+M90+M99+M113+M124+M138+M147+M167+M174+M181+M205+M221+M233+M238</f>
        <v>7827801.5286666686</v>
      </c>
      <c r="N240" s="16">
        <f t="shared" si="261"/>
        <v>7366139.9686666662</v>
      </c>
      <c r="O240" s="16">
        <f t="shared" si="261"/>
        <v>8272202.0286666667</v>
      </c>
      <c r="P240" s="16">
        <f t="shared" si="261"/>
        <v>7032001.2453333335</v>
      </c>
      <c r="Q240" s="16">
        <f t="shared" si="261"/>
        <v>6295030.2953333342</v>
      </c>
      <c r="R240" s="16">
        <f t="shared" si="261"/>
        <v>9111195.1453333348</v>
      </c>
      <c r="S240" s="16">
        <f t="shared" si="261"/>
        <v>7168450.7586666672</v>
      </c>
      <c r="T240" s="16">
        <f t="shared" si="261"/>
        <v>9969627.1686666682</v>
      </c>
      <c r="U240" s="45">
        <f t="shared" si="261"/>
        <v>7486804.9486666704</v>
      </c>
      <c r="V240" s="45">
        <f t="shared" si="261"/>
        <v>9963320.6786666662</v>
      </c>
      <c r="W240" s="45">
        <f t="shared" si="261"/>
        <v>6079583.1486666659</v>
      </c>
      <c r="X240" s="45">
        <f t="shared" si="261"/>
        <v>6442296.2499999991</v>
      </c>
      <c r="Y240" s="45">
        <f t="shared" si="261"/>
        <v>8026694.0618209979</v>
      </c>
      <c r="Z240" s="45">
        <f t="shared" si="261"/>
        <v>7554507.1850877563</v>
      </c>
      <c r="AA240" s="45">
        <f t="shared" si="261"/>
        <v>8481619.9679676443</v>
      </c>
      <c r="AB240" s="45">
        <f t="shared" si="261"/>
        <v>7220368.4617544236</v>
      </c>
      <c r="AC240" s="45">
        <f t="shared" si="261"/>
        <v>6483397.5117544243</v>
      </c>
      <c r="AD240" s="45">
        <f t="shared" si="261"/>
        <v>9320613.0846343115</v>
      </c>
      <c r="AE240" s="45">
        <f t="shared" si="261"/>
        <v>7356817.9750877535</v>
      </c>
      <c r="AF240" s="45">
        <f t="shared" si="261"/>
        <v>10168519.701820996</v>
      </c>
      <c r="AH240" s="15">
        <f>SUM(F240:Q240)</f>
        <v>80452608.516666666</v>
      </c>
      <c r="AI240" s="15">
        <f>SUM(U240:AF240)</f>
        <v>94584542.975928321</v>
      </c>
      <c r="AK240" s="15">
        <f>SUM(AK8:AK238)</f>
        <v>4308137.3370327801</v>
      </c>
      <c r="AL240" s="15">
        <f>SUM(AL8:AL238)</f>
        <v>4972865.5545289926</v>
      </c>
    </row>
    <row r="241" spans="1:38">
      <c r="A241" s="9"/>
      <c r="B241" s="9"/>
      <c r="C241" s="9"/>
      <c r="F241" s="1">
        <f>F240-'Div 2 history (2)'!B241</f>
        <v>0</v>
      </c>
      <c r="G241" s="1">
        <f>G240-'Div 2 history (2)'!C241</f>
        <v>0</v>
      </c>
      <c r="H241" s="1">
        <f>H240-'Div 2 history (2)'!D241</f>
        <v>0</v>
      </c>
      <c r="I241" s="1">
        <f>I240-'Div 2 history (2)'!E241</f>
        <v>0</v>
      </c>
      <c r="J241" s="1">
        <f>J240-'Div 2 history (2)'!F241</f>
        <v>0</v>
      </c>
      <c r="K241" s="1">
        <f>K240-'Div 2 history (2)'!G241</f>
        <v>-1.862645149230957E-9</v>
      </c>
      <c r="L241" s="1">
        <f>L240-'Div 2 history (2)'!H241</f>
        <v>0</v>
      </c>
      <c r="M241" s="1">
        <f>M240-'Div 2 budget'!B142</f>
        <v>-1.1333332397043705E-2</v>
      </c>
      <c r="N241" s="1">
        <f>N240-'Div 2 budget'!C142</f>
        <v>-1.1333332397043705E-2</v>
      </c>
      <c r="O241" s="1">
        <f>O240-'Div 2 budget'!D142</f>
        <v>-1.1333332397043705E-2</v>
      </c>
      <c r="P241" s="1">
        <f>P240-'Div 2 budget'!E142</f>
        <v>-1.4666666276752949E-2</v>
      </c>
      <c r="Q241" s="1">
        <f>Q240-'Div 2 budget'!F142</f>
        <v>-1.4666666276752949E-2</v>
      </c>
      <c r="R241" s="1">
        <f>R240-'Div 2 budget'!G142</f>
        <v>-1.4666663482785225E-2</v>
      </c>
      <c r="S241" s="1">
        <f>S240-'Div 2 budget'!H142</f>
        <v>-1.1333332397043705E-2</v>
      </c>
      <c r="T241" s="1">
        <f>T240-'Div 2 budget'!I142</f>
        <v>-1.133333146572113E-2</v>
      </c>
      <c r="U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H241" s="15">
        <f>SUM(AH8:AH238)</f>
        <v>80517163.878169701</v>
      </c>
      <c r="AI241" s="15">
        <f>SUM(AI8:AI238)</f>
        <v>94643672.75961709</v>
      </c>
      <c r="AJ241" s="82" t="s">
        <v>706</v>
      </c>
      <c r="AK241" s="2">
        <f>AK240/AH240</f>
        <v>5.3548758908672313E-2</v>
      </c>
      <c r="AL241" s="2">
        <f>AL240/AI240</f>
        <v>5.2575879716356848E-2</v>
      </c>
    </row>
    <row r="242" spans="1:38">
      <c r="F242" s="15">
        <f t="shared" ref="F242:AF242" si="263">F240-F329</f>
        <v>0</v>
      </c>
      <c r="G242" s="15">
        <f t="shared" si="263"/>
        <v>0</v>
      </c>
      <c r="H242" s="15">
        <f t="shared" si="263"/>
        <v>0</v>
      </c>
      <c r="I242" s="15">
        <f t="shared" si="263"/>
        <v>0</v>
      </c>
      <c r="J242" s="15">
        <f t="shared" si="263"/>
        <v>0</v>
      </c>
      <c r="K242" s="15">
        <f t="shared" si="263"/>
        <v>0</v>
      </c>
      <c r="L242" s="15">
        <f t="shared" si="263"/>
        <v>0</v>
      </c>
      <c r="M242" s="19">
        <f t="shared" ref="M242" si="264">M240-M329</f>
        <v>0</v>
      </c>
      <c r="N242" s="19">
        <f t="shared" si="263"/>
        <v>0</v>
      </c>
      <c r="O242" s="19">
        <f t="shared" si="263"/>
        <v>0</v>
      </c>
      <c r="P242" s="19">
        <f t="shared" si="263"/>
        <v>0</v>
      </c>
      <c r="Q242" s="19">
        <f t="shared" si="263"/>
        <v>0</v>
      </c>
      <c r="R242" s="19">
        <f t="shared" si="263"/>
        <v>0</v>
      </c>
      <c r="S242" s="19">
        <f t="shared" si="263"/>
        <v>0</v>
      </c>
      <c r="T242" s="19">
        <f t="shared" si="263"/>
        <v>0</v>
      </c>
      <c r="U242" s="15">
        <f t="shared" si="263"/>
        <v>0</v>
      </c>
      <c r="V242" s="15">
        <f t="shared" si="263"/>
        <v>0</v>
      </c>
      <c r="W242" s="15">
        <f t="shared" si="263"/>
        <v>0</v>
      </c>
      <c r="X242" s="15">
        <f t="shared" si="263"/>
        <v>0</v>
      </c>
      <c r="Y242" s="15">
        <f t="shared" si="263"/>
        <v>0</v>
      </c>
      <c r="Z242" s="15">
        <f t="shared" si="263"/>
        <v>0</v>
      </c>
      <c r="AA242" s="15">
        <f t="shared" si="263"/>
        <v>0</v>
      </c>
      <c r="AB242" s="15">
        <f t="shared" si="263"/>
        <v>0</v>
      </c>
      <c r="AC242" s="15">
        <f t="shared" si="263"/>
        <v>0</v>
      </c>
      <c r="AD242" s="15">
        <f t="shared" si="263"/>
        <v>0</v>
      </c>
      <c r="AE242" s="15">
        <f t="shared" si="263"/>
        <v>0</v>
      </c>
      <c r="AF242" s="15">
        <f t="shared" si="263"/>
        <v>0</v>
      </c>
    </row>
    <row r="243" spans="1:38">
      <c r="F243" s="15"/>
      <c r="G243" s="15"/>
      <c r="H243" s="15"/>
      <c r="I243" s="15"/>
      <c r="J243" s="15"/>
      <c r="K243" s="15"/>
      <c r="L243" s="15"/>
      <c r="M243" s="15"/>
      <c r="N243" s="19"/>
      <c r="O243" s="19"/>
      <c r="P243" s="19"/>
      <c r="Q243" s="19"/>
      <c r="R243" s="19"/>
      <c r="S243" s="19"/>
      <c r="T243" s="19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</row>
    <row r="244" spans="1:38">
      <c r="A244" s="41" t="s">
        <v>724</v>
      </c>
      <c r="F244" s="22">
        <f>F240</f>
        <v>7246876.3699999992</v>
      </c>
      <c r="G244" s="22">
        <f t="shared" ref="G244:AF244" si="265">G240</f>
        <v>5107074.2099999972</v>
      </c>
      <c r="H244" s="22">
        <f t="shared" si="265"/>
        <v>5845266.2999999989</v>
      </c>
      <c r="I244" s="22">
        <f t="shared" si="265"/>
        <v>10959009.129999997</v>
      </c>
      <c r="J244" s="22">
        <f t="shared" si="265"/>
        <v>6110725.4800000004</v>
      </c>
      <c r="K244" s="22">
        <f t="shared" si="265"/>
        <v>1666571.7799999993</v>
      </c>
      <c r="L244" s="22">
        <f t="shared" si="265"/>
        <v>6723910.1800000016</v>
      </c>
      <c r="M244" s="22">
        <f t="shared" si="265"/>
        <v>7827801.5286666686</v>
      </c>
      <c r="N244" s="22">
        <f t="shared" si="265"/>
        <v>7366139.9686666662</v>
      </c>
      <c r="O244" s="22">
        <f t="shared" si="265"/>
        <v>8272202.0286666667</v>
      </c>
      <c r="P244" s="22">
        <f t="shared" si="265"/>
        <v>7032001.2453333335</v>
      </c>
      <c r="Q244" s="22">
        <f t="shared" si="265"/>
        <v>6295030.2953333342</v>
      </c>
      <c r="R244" s="22">
        <f t="shared" si="265"/>
        <v>9111195.1453333348</v>
      </c>
      <c r="S244" s="22">
        <f t="shared" si="265"/>
        <v>7168450.7586666672</v>
      </c>
      <c r="T244" s="22">
        <f t="shared" si="265"/>
        <v>9969627.1686666682</v>
      </c>
      <c r="U244" s="22">
        <f t="shared" si="265"/>
        <v>7486804.9486666704</v>
      </c>
      <c r="V244" s="22">
        <f t="shared" si="265"/>
        <v>9963320.6786666662</v>
      </c>
      <c r="W244" s="22">
        <f t="shared" si="265"/>
        <v>6079583.1486666659</v>
      </c>
      <c r="X244" s="22">
        <f t="shared" si="265"/>
        <v>6442296.2499999991</v>
      </c>
      <c r="Y244" s="22">
        <f t="shared" si="265"/>
        <v>8026694.0618209979</v>
      </c>
      <c r="Z244" s="22">
        <f t="shared" si="265"/>
        <v>7554507.1850877563</v>
      </c>
      <c r="AA244" s="22">
        <f t="shared" si="265"/>
        <v>8481619.9679676443</v>
      </c>
      <c r="AB244" s="22">
        <f t="shared" si="265"/>
        <v>7220368.4617544236</v>
      </c>
      <c r="AC244" s="22">
        <f t="shared" si="265"/>
        <v>6483397.5117544243</v>
      </c>
      <c r="AD244" s="22">
        <f t="shared" si="265"/>
        <v>9320613.0846343115</v>
      </c>
      <c r="AE244" s="22">
        <f t="shared" si="265"/>
        <v>7356817.9750877535</v>
      </c>
      <c r="AF244" s="22">
        <f t="shared" si="265"/>
        <v>10168519.701820996</v>
      </c>
    </row>
    <row r="245" spans="1:38">
      <c r="A245" s="41" t="s">
        <v>725</v>
      </c>
      <c r="F245" s="22">
        <f>'Div 12 forecast'!F158</f>
        <v>5012946.4400000004</v>
      </c>
      <c r="G245" s="22">
        <f>'Div 12 forecast'!G158</f>
        <v>5016265.3900000015</v>
      </c>
      <c r="H245" s="22">
        <f>'Div 12 forecast'!H158</f>
        <v>4967862.3400000017</v>
      </c>
      <c r="I245" s="22">
        <f>'Div 12 forecast'!I158</f>
        <v>4893949.09</v>
      </c>
      <c r="J245" s="22">
        <f>'Div 12 forecast'!J158</f>
        <v>5310275.8099999996</v>
      </c>
      <c r="K245" s="22">
        <f>'Div 12 forecast'!K158</f>
        <v>4726287.32</v>
      </c>
      <c r="L245" s="22">
        <f>'Div 12 forecast'!L158</f>
        <v>4257402.8000000007</v>
      </c>
      <c r="M245" s="22">
        <f>'Div 12 forecast'!M158</f>
        <v>4290022.42</v>
      </c>
      <c r="N245" s="22">
        <f>'Div 12 forecast'!N158</f>
        <v>4100092.34</v>
      </c>
      <c r="O245" s="22">
        <f>'Div 12 forecast'!O158</f>
        <v>4469998.9999999991</v>
      </c>
      <c r="P245" s="22">
        <f>'Div 12 forecast'!P158</f>
        <v>4111676.4</v>
      </c>
      <c r="Q245" s="22">
        <f>'Div 12 forecast'!Q158</f>
        <v>4042121.9700000007</v>
      </c>
      <c r="R245" s="22">
        <f>'Div 12 forecast'!R158</f>
        <v>4398143.05</v>
      </c>
      <c r="S245" s="22">
        <f>'Div 12 forecast'!S158</f>
        <v>4121337.81</v>
      </c>
      <c r="T245" s="22">
        <f>'Div 12 forecast'!T158</f>
        <v>4292005.7300000004</v>
      </c>
      <c r="U245" s="22">
        <f>'Div 12 forecast'!U158</f>
        <v>4239140.2300000004</v>
      </c>
      <c r="V245" s="22">
        <f>'Div 12 forecast'!V158</f>
        <v>4224786.16</v>
      </c>
      <c r="W245" s="22">
        <f>'Div 12 forecast'!W158</f>
        <v>4389294.83</v>
      </c>
      <c r="X245" s="22">
        <f>'Div 12 forecast'!X158</f>
        <v>4200956.629999999</v>
      </c>
      <c r="Y245" s="22">
        <f>'Div 12 forecast'!Y158</f>
        <v>4458144.8132436816</v>
      </c>
      <c r="Z245" s="22">
        <f>'Div 12 forecast'!Z158</f>
        <v>4260830.5182641707</v>
      </c>
      <c r="AA245" s="22">
        <f>'Div 12 forecast'!AA158</f>
        <v>4645505.6441576192</v>
      </c>
      <c r="AB245" s="22">
        <f>'Div 12 forecast'!AB158</f>
        <v>4272414.5782641713</v>
      </c>
      <c r="AC245" s="22">
        <f>'Div 12 forecast'!AC158</f>
        <v>4202860.1482641716</v>
      </c>
      <c r="AD245" s="22">
        <f>'Div 12 forecast'!AD158</f>
        <v>4573649.69415762</v>
      </c>
      <c r="AE245" s="22">
        <f>'Div 12 forecast'!AE158</f>
        <v>4282075.9882641714</v>
      </c>
      <c r="AF245" s="22">
        <f>'Div 12 forecast'!AF158</f>
        <v>4460128.1232436812</v>
      </c>
    </row>
    <row r="246" spans="1:38">
      <c r="A246" s="41" t="s">
        <v>726</v>
      </c>
      <c r="F246" s="22">
        <f>-F235</f>
        <v>4740220.9800000004</v>
      </c>
      <c r="G246" s="22">
        <f t="shared" ref="G246:AF246" si="266">-G235</f>
        <v>4321278.3600000003</v>
      </c>
      <c r="H246" s="22">
        <f t="shared" si="266"/>
        <v>3254665.02</v>
      </c>
      <c r="I246" s="22">
        <f t="shared" si="266"/>
        <v>5980828.0599999996</v>
      </c>
      <c r="J246" s="22">
        <f t="shared" si="266"/>
        <v>8767439.1699999999</v>
      </c>
      <c r="K246" s="22">
        <f t="shared" si="266"/>
        <v>7774361.1899999995</v>
      </c>
      <c r="L246" s="22">
        <f t="shared" si="266"/>
        <v>5383844.80992267</v>
      </c>
      <c r="M246" s="22">
        <f t="shared" si="266"/>
        <v>4773209.9843103997</v>
      </c>
      <c r="N246" s="22">
        <f t="shared" si="266"/>
        <v>5098243.9446448656</v>
      </c>
      <c r="O246" s="22">
        <f t="shared" si="266"/>
        <v>4898287.007830862</v>
      </c>
      <c r="P246" s="22">
        <f t="shared" si="266"/>
        <v>5647630.5779704694</v>
      </c>
      <c r="Q246" s="22">
        <f t="shared" si="266"/>
        <v>6109882.5114789801</v>
      </c>
      <c r="R246" s="22">
        <f t="shared" si="266"/>
        <v>5553591.4245183384</v>
      </c>
      <c r="S246" s="22">
        <f t="shared" si="266"/>
        <v>5072907.81693321</v>
      </c>
      <c r="T246" s="22">
        <f t="shared" si="266"/>
        <v>5173475.2674065698</v>
      </c>
      <c r="U246" s="22">
        <f t="shared" si="266"/>
        <v>5116761.7387883291</v>
      </c>
      <c r="V246" s="22">
        <f t="shared" si="266"/>
        <v>4811177.0551594151</v>
      </c>
      <c r="W246" s="22">
        <f t="shared" si="266"/>
        <v>5217030.2437422937</v>
      </c>
      <c r="X246" s="22">
        <f t="shared" si="266"/>
        <v>4935100.8616928067</v>
      </c>
      <c r="Y246" s="22">
        <f t="shared" si="266"/>
        <v>4773209.9843103997</v>
      </c>
      <c r="Z246" s="22">
        <f t="shared" si="266"/>
        <v>5098243.9446448656</v>
      </c>
      <c r="AA246" s="22">
        <f t="shared" si="266"/>
        <v>4898287.007830862</v>
      </c>
      <c r="AB246" s="22">
        <f t="shared" si="266"/>
        <v>5647630.5779704694</v>
      </c>
      <c r="AC246" s="22">
        <f t="shared" si="266"/>
        <v>6109882.5114789801</v>
      </c>
      <c r="AD246" s="22">
        <f t="shared" si="266"/>
        <v>5553591.4245183384</v>
      </c>
      <c r="AE246" s="22">
        <f t="shared" si="266"/>
        <v>5072907.81693321</v>
      </c>
      <c r="AF246" s="22">
        <f t="shared" si="266"/>
        <v>5173475.2674065698</v>
      </c>
    </row>
    <row r="247" spans="1:38">
      <c r="A247" s="41" t="s">
        <v>727</v>
      </c>
      <c r="F247" s="22">
        <f>SUM(F244:F246)</f>
        <v>17000043.789999999</v>
      </c>
      <c r="G247" s="22">
        <f t="shared" ref="G247:AF247" si="267">SUM(G244:G246)</f>
        <v>14444617.959999997</v>
      </c>
      <c r="H247" s="22">
        <f t="shared" si="267"/>
        <v>14067793.66</v>
      </c>
      <c r="I247" s="22">
        <f t="shared" si="267"/>
        <v>21833786.279999997</v>
      </c>
      <c r="J247" s="22">
        <f t="shared" si="267"/>
        <v>20188440.460000001</v>
      </c>
      <c r="K247" s="22">
        <f t="shared" si="267"/>
        <v>14167220.289999999</v>
      </c>
      <c r="L247" s="22">
        <f t="shared" si="267"/>
        <v>16365157.789922673</v>
      </c>
      <c r="M247" s="22">
        <f t="shared" si="267"/>
        <v>16891033.932977069</v>
      </c>
      <c r="N247" s="22">
        <f t="shared" si="267"/>
        <v>16564476.25331153</v>
      </c>
      <c r="O247" s="22">
        <f t="shared" si="267"/>
        <v>17640488.036497526</v>
      </c>
      <c r="P247" s="22">
        <f t="shared" si="267"/>
        <v>16791308.223303802</v>
      </c>
      <c r="Q247" s="22">
        <f t="shared" si="267"/>
        <v>16447034.776812315</v>
      </c>
      <c r="R247" s="22">
        <f t="shared" si="267"/>
        <v>19062929.619851675</v>
      </c>
      <c r="S247" s="22">
        <f t="shared" si="267"/>
        <v>16362696.385599878</v>
      </c>
      <c r="T247" s="22">
        <f t="shared" si="267"/>
        <v>19435108.16607324</v>
      </c>
      <c r="U247" s="22">
        <f t="shared" si="267"/>
        <v>16842706.917454999</v>
      </c>
      <c r="V247" s="22">
        <f t="shared" si="267"/>
        <v>18999283.893826082</v>
      </c>
      <c r="W247" s="22">
        <f t="shared" si="267"/>
        <v>15685908.222408962</v>
      </c>
      <c r="X247" s="22">
        <f t="shared" si="267"/>
        <v>15578353.741692806</v>
      </c>
      <c r="Y247" s="22">
        <f t="shared" si="267"/>
        <v>17258048.859375078</v>
      </c>
      <c r="Z247" s="22">
        <f t="shared" si="267"/>
        <v>16913581.647996791</v>
      </c>
      <c r="AA247" s="22">
        <f t="shared" si="267"/>
        <v>18025412.619956125</v>
      </c>
      <c r="AB247" s="22">
        <f t="shared" si="267"/>
        <v>17140413.617989063</v>
      </c>
      <c r="AC247" s="22">
        <f t="shared" si="267"/>
        <v>16796140.171497576</v>
      </c>
      <c r="AD247" s="22">
        <f t="shared" si="267"/>
        <v>19447854.20331027</v>
      </c>
      <c r="AE247" s="22">
        <f t="shared" si="267"/>
        <v>16711801.780285135</v>
      </c>
      <c r="AF247" s="22">
        <f t="shared" si="267"/>
        <v>19802123.092471249</v>
      </c>
    </row>
    <row r="248" spans="1:38">
      <c r="A248" s="41" t="s">
        <v>728</v>
      </c>
      <c r="F248" s="2">
        <f>F246/F247</f>
        <v>0.27883580998705182</v>
      </c>
      <c r="G248" s="2">
        <f t="shared" ref="G248:AF248" si="268">G246/G247</f>
        <v>0.29916183120706097</v>
      </c>
      <c r="H248" s="2">
        <f t="shared" si="268"/>
        <v>0.23135575475877429</v>
      </c>
      <c r="I248" s="2">
        <f t="shared" si="268"/>
        <v>0.27392537342359663</v>
      </c>
      <c r="J248" s="2">
        <f t="shared" si="268"/>
        <v>0.434280160836158</v>
      </c>
      <c r="K248" s="2">
        <f t="shared" si="268"/>
        <v>0.5487569919052907</v>
      </c>
      <c r="L248" s="2">
        <f t="shared" si="268"/>
        <v>0.32898215092297678</v>
      </c>
      <c r="M248" s="2">
        <f t="shared" si="268"/>
        <v>0.28258838406519704</v>
      </c>
      <c r="N248" s="2">
        <f t="shared" si="268"/>
        <v>0.3077817775026625</v>
      </c>
      <c r="O248" s="2">
        <f t="shared" si="268"/>
        <v>0.2776729871473218</v>
      </c>
      <c r="P248" s="2">
        <f t="shared" si="268"/>
        <v>0.33634249951605383</v>
      </c>
      <c r="Q248" s="2">
        <f t="shared" si="268"/>
        <v>0.37148839255164318</v>
      </c>
      <c r="R248" s="2">
        <f t="shared" si="268"/>
        <v>0.29132937776442097</v>
      </c>
      <c r="S248" s="2">
        <f t="shared" si="268"/>
        <v>0.31002884227551047</v>
      </c>
      <c r="T248" s="2">
        <f t="shared" si="268"/>
        <v>0.26619225492336651</v>
      </c>
      <c r="U248" s="2">
        <f t="shared" si="268"/>
        <v>0.3037968756367514</v>
      </c>
      <c r="V248" s="2">
        <f t="shared" si="268"/>
        <v>0.25322938917307469</v>
      </c>
      <c r="W248" s="2">
        <f t="shared" si="268"/>
        <v>0.33259344436869903</v>
      </c>
      <c r="X248" s="2">
        <f t="shared" si="268"/>
        <v>0.31679219406122816</v>
      </c>
      <c r="Y248" s="2">
        <f t="shared" si="268"/>
        <v>0.27657877337144354</v>
      </c>
      <c r="Z248" s="2">
        <f t="shared" si="268"/>
        <v>0.30142899657499161</v>
      </c>
      <c r="AA248" s="2">
        <f t="shared" si="268"/>
        <v>0.27174340533031222</v>
      </c>
      <c r="AB248" s="2">
        <f t="shared" si="268"/>
        <v>0.329492082503961</v>
      </c>
      <c r="AC248" s="2">
        <f t="shared" si="268"/>
        <v>0.3637670589250751</v>
      </c>
      <c r="AD248" s="2">
        <f t="shared" si="268"/>
        <v>0.2855631971764292</v>
      </c>
      <c r="AE248" s="2">
        <f t="shared" si="268"/>
        <v>0.3035524166471209</v>
      </c>
      <c r="AF248" s="2">
        <f t="shared" si="268"/>
        <v>0.26125861571749953</v>
      </c>
    </row>
    <row r="249" spans="1:38" ht="15">
      <c r="C249" s="87"/>
      <c r="V249"/>
    </row>
    <row r="250" spans="1:38" ht="15">
      <c r="A250" s="52" t="s">
        <v>704</v>
      </c>
      <c r="C250" s="87"/>
      <c r="D250" s="20">
        <v>1</v>
      </c>
      <c r="E250" s="20">
        <v>2</v>
      </c>
      <c r="F250" s="20">
        <v>3</v>
      </c>
      <c r="G250" s="20">
        <v>4</v>
      </c>
      <c r="H250" s="20">
        <v>5</v>
      </c>
      <c r="I250" s="20">
        <v>6</v>
      </c>
      <c r="J250" s="20">
        <v>7</v>
      </c>
      <c r="K250" s="20">
        <v>8</v>
      </c>
      <c r="L250" s="20">
        <v>9</v>
      </c>
      <c r="M250" s="20">
        <v>10</v>
      </c>
      <c r="N250" s="20">
        <v>11</v>
      </c>
      <c r="O250" s="20">
        <v>12</v>
      </c>
      <c r="P250" s="20">
        <v>13</v>
      </c>
      <c r="Q250" s="20">
        <v>14</v>
      </c>
      <c r="R250" s="20">
        <v>15</v>
      </c>
      <c r="S250" s="20">
        <v>16</v>
      </c>
      <c r="T250" s="20">
        <v>17</v>
      </c>
      <c r="U250" s="20">
        <v>18</v>
      </c>
      <c r="V250" s="20">
        <v>19</v>
      </c>
      <c r="W250" s="20">
        <v>20</v>
      </c>
      <c r="X250" s="20">
        <v>21</v>
      </c>
      <c r="Y250" s="20">
        <v>22</v>
      </c>
      <c r="Z250" s="20">
        <v>23</v>
      </c>
      <c r="AA250" s="20">
        <v>24</v>
      </c>
      <c r="AB250" s="20">
        <v>25</v>
      </c>
      <c r="AC250" s="20">
        <v>26</v>
      </c>
      <c r="AD250" s="20">
        <v>27</v>
      </c>
      <c r="AE250" s="20">
        <v>28</v>
      </c>
      <c r="AF250" s="20">
        <v>29</v>
      </c>
    </row>
    <row r="251" spans="1:38">
      <c r="C251" s="14"/>
      <c r="D251" s="13">
        <v>8140</v>
      </c>
      <c r="E251" s="2"/>
      <c r="F251" s="4">
        <f t="shared" ref="F251:O260" si="269">SUMIF($C$9:$C$240,$D251,F$9:F$240)</f>
        <v>0</v>
      </c>
      <c r="G251" s="4">
        <f t="shared" si="269"/>
        <v>0</v>
      </c>
      <c r="H251" s="4">
        <f t="shared" si="269"/>
        <v>0</v>
      </c>
      <c r="I251" s="4">
        <f t="shared" si="269"/>
        <v>0</v>
      </c>
      <c r="J251" s="4">
        <f t="shared" si="269"/>
        <v>0</v>
      </c>
      <c r="K251" s="4">
        <f t="shared" si="269"/>
        <v>0</v>
      </c>
      <c r="L251" s="4">
        <f t="shared" si="269"/>
        <v>0</v>
      </c>
      <c r="M251" s="4">
        <f t="shared" si="269"/>
        <v>0</v>
      </c>
      <c r="N251" s="4">
        <f t="shared" si="269"/>
        <v>0</v>
      </c>
      <c r="O251" s="4">
        <f t="shared" si="269"/>
        <v>0</v>
      </c>
      <c r="P251" s="4">
        <f t="shared" ref="P251:Y260" si="270">SUMIF($C$9:$C$240,$D251,P$9:P$240)</f>
        <v>0</v>
      </c>
      <c r="Q251" s="4">
        <f t="shared" si="270"/>
        <v>0</v>
      </c>
      <c r="R251" s="4">
        <f t="shared" si="270"/>
        <v>0</v>
      </c>
      <c r="S251" s="4">
        <f t="shared" si="270"/>
        <v>0</v>
      </c>
      <c r="T251" s="4">
        <f t="shared" si="270"/>
        <v>0</v>
      </c>
      <c r="U251" s="4">
        <f t="shared" si="270"/>
        <v>0</v>
      </c>
      <c r="V251" s="4">
        <f t="shared" si="270"/>
        <v>0</v>
      </c>
      <c r="W251" s="4">
        <f t="shared" si="270"/>
        <v>0</v>
      </c>
      <c r="X251" s="4">
        <f t="shared" si="270"/>
        <v>0</v>
      </c>
      <c r="Y251" s="4">
        <f t="shared" si="270"/>
        <v>0</v>
      </c>
      <c r="Z251" s="4">
        <f t="shared" ref="Z251:AF260" si="271">SUMIF($C$9:$C$240,$D251,Z$9:Z$240)</f>
        <v>0</v>
      </c>
      <c r="AA251" s="4">
        <f t="shared" si="271"/>
        <v>0</v>
      </c>
      <c r="AB251" s="4">
        <f t="shared" si="271"/>
        <v>0</v>
      </c>
      <c r="AC251" s="4">
        <f t="shared" si="271"/>
        <v>0</v>
      </c>
      <c r="AD251" s="4">
        <f t="shared" si="271"/>
        <v>0</v>
      </c>
      <c r="AE251" s="4">
        <f t="shared" si="271"/>
        <v>0</v>
      </c>
      <c r="AF251" s="4">
        <f t="shared" si="271"/>
        <v>0</v>
      </c>
      <c r="AH251" s="15">
        <f>SUM(F251:Q251)</f>
        <v>0</v>
      </c>
      <c r="AI251" s="15">
        <f>SUM(U251:AF251)</f>
        <v>0</v>
      </c>
    </row>
    <row r="252" spans="1:38">
      <c r="D252" s="14">
        <v>8150</v>
      </c>
      <c r="E252" s="2"/>
      <c r="F252" s="4">
        <f t="shared" si="269"/>
        <v>0</v>
      </c>
      <c r="G252" s="4">
        <f t="shared" si="269"/>
        <v>0</v>
      </c>
      <c r="H252" s="4">
        <f t="shared" si="269"/>
        <v>0</v>
      </c>
      <c r="I252" s="4">
        <f t="shared" si="269"/>
        <v>0</v>
      </c>
      <c r="J252" s="4">
        <f t="shared" si="269"/>
        <v>0</v>
      </c>
      <c r="K252" s="4">
        <f t="shared" si="269"/>
        <v>0</v>
      </c>
      <c r="L252" s="4">
        <f t="shared" si="269"/>
        <v>0</v>
      </c>
      <c r="M252" s="4">
        <f t="shared" si="269"/>
        <v>0</v>
      </c>
      <c r="N252" s="4">
        <f t="shared" si="269"/>
        <v>0</v>
      </c>
      <c r="O252" s="4">
        <f t="shared" si="269"/>
        <v>0</v>
      </c>
      <c r="P252" s="4">
        <f t="shared" si="270"/>
        <v>0</v>
      </c>
      <c r="Q252" s="4">
        <f t="shared" si="270"/>
        <v>0</v>
      </c>
      <c r="R252" s="4">
        <f t="shared" si="270"/>
        <v>0</v>
      </c>
      <c r="S252" s="4">
        <f t="shared" si="270"/>
        <v>0</v>
      </c>
      <c r="T252" s="4">
        <f t="shared" si="270"/>
        <v>0</v>
      </c>
      <c r="U252" s="4">
        <f t="shared" si="270"/>
        <v>0</v>
      </c>
      <c r="V252" s="4">
        <f t="shared" si="270"/>
        <v>0</v>
      </c>
      <c r="W252" s="4">
        <f t="shared" si="270"/>
        <v>0</v>
      </c>
      <c r="X252" s="4">
        <f t="shared" si="270"/>
        <v>0</v>
      </c>
      <c r="Y252" s="4">
        <f t="shared" si="270"/>
        <v>0</v>
      </c>
      <c r="Z252" s="4">
        <f t="shared" si="271"/>
        <v>0</v>
      </c>
      <c r="AA252" s="4">
        <f t="shared" si="271"/>
        <v>0</v>
      </c>
      <c r="AB252" s="4">
        <f t="shared" si="271"/>
        <v>0</v>
      </c>
      <c r="AC252" s="4">
        <f t="shared" si="271"/>
        <v>0</v>
      </c>
      <c r="AD252" s="4">
        <f t="shared" si="271"/>
        <v>0</v>
      </c>
      <c r="AE252" s="4">
        <f t="shared" si="271"/>
        <v>0</v>
      </c>
      <c r="AF252" s="4">
        <f t="shared" si="271"/>
        <v>0</v>
      </c>
      <c r="AH252" s="15">
        <f t="shared" ref="AH252:AH314" si="272">SUM(F252:Q252)</f>
        <v>0</v>
      </c>
      <c r="AI252" s="15">
        <f t="shared" ref="AI252:AI314" si="273">SUM(U252:AF252)</f>
        <v>0</v>
      </c>
    </row>
    <row r="253" spans="1:38">
      <c r="D253" s="13">
        <v>8160</v>
      </c>
      <c r="E253" s="2"/>
      <c r="F253" s="4">
        <f t="shared" si="269"/>
        <v>0</v>
      </c>
      <c r="G253" s="4">
        <f t="shared" si="269"/>
        <v>0</v>
      </c>
      <c r="H253" s="4">
        <f t="shared" si="269"/>
        <v>0</v>
      </c>
      <c r="I253" s="4">
        <f t="shared" si="269"/>
        <v>0</v>
      </c>
      <c r="J253" s="4">
        <f t="shared" si="269"/>
        <v>0</v>
      </c>
      <c r="K253" s="4">
        <f t="shared" si="269"/>
        <v>0</v>
      </c>
      <c r="L253" s="4">
        <f t="shared" si="269"/>
        <v>0</v>
      </c>
      <c r="M253" s="4">
        <f t="shared" si="269"/>
        <v>0</v>
      </c>
      <c r="N253" s="4">
        <f t="shared" si="269"/>
        <v>0</v>
      </c>
      <c r="O253" s="4">
        <f t="shared" si="269"/>
        <v>0</v>
      </c>
      <c r="P253" s="4">
        <f t="shared" si="270"/>
        <v>0</v>
      </c>
      <c r="Q253" s="4">
        <f t="shared" si="270"/>
        <v>0</v>
      </c>
      <c r="R253" s="4">
        <f t="shared" si="270"/>
        <v>0</v>
      </c>
      <c r="S253" s="4">
        <f t="shared" si="270"/>
        <v>0</v>
      </c>
      <c r="T253" s="4">
        <f t="shared" si="270"/>
        <v>0</v>
      </c>
      <c r="U253" s="4">
        <f t="shared" si="270"/>
        <v>0</v>
      </c>
      <c r="V253" s="4">
        <f t="shared" si="270"/>
        <v>0</v>
      </c>
      <c r="W253" s="4">
        <f t="shared" si="270"/>
        <v>0</v>
      </c>
      <c r="X253" s="4">
        <f t="shared" si="270"/>
        <v>0</v>
      </c>
      <c r="Y253" s="4">
        <f t="shared" si="270"/>
        <v>0</v>
      </c>
      <c r="Z253" s="4">
        <f t="shared" si="271"/>
        <v>0</v>
      </c>
      <c r="AA253" s="4">
        <f t="shared" si="271"/>
        <v>0</v>
      </c>
      <c r="AB253" s="4">
        <f t="shared" si="271"/>
        <v>0</v>
      </c>
      <c r="AC253" s="4">
        <f t="shared" si="271"/>
        <v>0</v>
      </c>
      <c r="AD253" s="4">
        <f t="shared" si="271"/>
        <v>0</v>
      </c>
      <c r="AE253" s="4">
        <f t="shared" si="271"/>
        <v>0</v>
      </c>
      <c r="AF253" s="4">
        <f t="shared" si="271"/>
        <v>0</v>
      </c>
      <c r="AH253" s="15">
        <f t="shared" si="272"/>
        <v>0</v>
      </c>
      <c r="AI253" s="15">
        <f t="shared" si="273"/>
        <v>0</v>
      </c>
    </row>
    <row r="254" spans="1:38">
      <c r="D254" s="13">
        <v>8170</v>
      </c>
      <c r="E254" s="2"/>
      <c r="F254" s="4">
        <f t="shared" si="269"/>
        <v>0</v>
      </c>
      <c r="G254" s="4">
        <f t="shared" si="269"/>
        <v>0</v>
      </c>
      <c r="H254" s="4">
        <f t="shared" si="269"/>
        <v>0</v>
      </c>
      <c r="I254" s="4">
        <f t="shared" si="269"/>
        <v>0</v>
      </c>
      <c r="J254" s="4">
        <f t="shared" si="269"/>
        <v>0</v>
      </c>
      <c r="K254" s="4">
        <f t="shared" si="269"/>
        <v>0</v>
      </c>
      <c r="L254" s="4">
        <f t="shared" si="269"/>
        <v>0</v>
      </c>
      <c r="M254" s="4">
        <f t="shared" si="269"/>
        <v>0</v>
      </c>
      <c r="N254" s="4">
        <f t="shared" si="269"/>
        <v>0</v>
      </c>
      <c r="O254" s="4">
        <f t="shared" si="269"/>
        <v>0</v>
      </c>
      <c r="P254" s="4">
        <f t="shared" si="270"/>
        <v>0</v>
      </c>
      <c r="Q254" s="4">
        <f t="shared" si="270"/>
        <v>0</v>
      </c>
      <c r="R254" s="4">
        <f t="shared" si="270"/>
        <v>0</v>
      </c>
      <c r="S254" s="4">
        <f t="shared" si="270"/>
        <v>0</v>
      </c>
      <c r="T254" s="4">
        <f t="shared" si="270"/>
        <v>0</v>
      </c>
      <c r="U254" s="4">
        <f t="shared" si="270"/>
        <v>0</v>
      </c>
      <c r="V254" s="4">
        <f t="shared" si="270"/>
        <v>0</v>
      </c>
      <c r="W254" s="4">
        <f t="shared" si="270"/>
        <v>0</v>
      </c>
      <c r="X254" s="4">
        <f t="shared" si="270"/>
        <v>0</v>
      </c>
      <c r="Y254" s="4">
        <f t="shared" si="270"/>
        <v>0</v>
      </c>
      <c r="Z254" s="4">
        <f t="shared" si="271"/>
        <v>0</v>
      </c>
      <c r="AA254" s="4">
        <f t="shared" si="271"/>
        <v>0</v>
      </c>
      <c r="AB254" s="4">
        <f t="shared" si="271"/>
        <v>0</v>
      </c>
      <c r="AC254" s="4">
        <f t="shared" si="271"/>
        <v>0</v>
      </c>
      <c r="AD254" s="4">
        <f t="shared" si="271"/>
        <v>0</v>
      </c>
      <c r="AE254" s="4">
        <f t="shared" si="271"/>
        <v>0</v>
      </c>
      <c r="AF254" s="4">
        <f t="shared" si="271"/>
        <v>0</v>
      </c>
      <c r="AH254" s="15">
        <f t="shared" si="272"/>
        <v>0</v>
      </c>
      <c r="AI254" s="15">
        <f t="shared" si="273"/>
        <v>0</v>
      </c>
    </row>
    <row r="255" spans="1:38">
      <c r="D255" s="13">
        <v>8180</v>
      </c>
      <c r="E255" s="2"/>
      <c r="F255" s="4">
        <f t="shared" si="269"/>
        <v>0</v>
      </c>
      <c r="G255" s="4">
        <f t="shared" si="269"/>
        <v>0</v>
      </c>
      <c r="H255" s="4">
        <f t="shared" si="269"/>
        <v>0</v>
      </c>
      <c r="I255" s="4">
        <f t="shared" si="269"/>
        <v>0</v>
      </c>
      <c r="J255" s="4">
        <f t="shared" si="269"/>
        <v>0</v>
      </c>
      <c r="K255" s="4">
        <f t="shared" si="269"/>
        <v>0</v>
      </c>
      <c r="L255" s="4">
        <f t="shared" si="269"/>
        <v>0</v>
      </c>
      <c r="M255" s="4">
        <f t="shared" si="269"/>
        <v>0</v>
      </c>
      <c r="N255" s="4">
        <f t="shared" si="269"/>
        <v>0</v>
      </c>
      <c r="O255" s="4">
        <f t="shared" si="269"/>
        <v>0</v>
      </c>
      <c r="P255" s="4">
        <f t="shared" si="270"/>
        <v>0</v>
      </c>
      <c r="Q255" s="4">
        <f t="shared" si="270"/>
        <v>0</v>
      </c>
      <c r="R255" s="4">
        <f t="shared" si="270"/>
        <v>0</v>
      </c>
      <c r="S255" s="4">
        <f t="shared" si="270"/>
        <v>0</v>
      </c>
      <c r="T255" s="4">
        <f t="shared" si="270"/>
        <v>0</v>
      </c>
      <c r="U255" s="4">
        <f t="shared" si="270"/>
        <v>0</v>
      </c>
      <c r="V255" s="4">
        <f t="shared" si="270"/>
        <v>0</v>
      </c>
      <c r="W255" s="4">
        <f t="shared" si="270"/>
        <v>0</v>
      </c>
      <c r="X255" s="4">
        <f t="shared" si="270"/>
        <v>0</v>
      </c>
      <c r="Y255" s="4">
        <f t="shared" si="270"/>
        <v>0</v>
      </c>
      <c r="Z255" s="4">
        <f t="shared" si="271"/>
        <v>0</v>
      </c>
      <c r="AA255" s="4">
        <f t="shared" si="271"/>
        <v>0</v>
      </c>
      <c r="AB255" s="4">
        <f t="shared" si="271"/>
        <v>0</v>
      </c>
      <c r="AC255" s="4">
        <f t="shared" si="271"/>
        <v>0</v>
      </c>
      <c r="AD255" s="4">
        <f t="shared" si="271"/>
        <v>0</v>
      </c>
      <c r="AE255" s="4">
        <f t="shared" si="271"/>
        <v>0</v>
      </c>
      <c r="AF255" s="4">
        <f t="shared" si="271"/>
        <v>0</v>
      </c>
      <c r="AH255" s="15">
        <f t="shared" si="272"/>
        <v>0</v>
      </c>
      <c r="AI255" s="15">
        <f t="shared" si="273"/>
        <v>0</v>
      </c>
    </row>
    <row r="256" spans="1:38">
      <c r="D256" s="13">
        <v>8190</v>
      </c>
      <c r="E256" s="2"/>
      <c r="F256" s="4">
        <f t="shared" si="269"/>
        <v>0</v>
      </c>
      <c r="G256" s="4">
        <f t="shared" si="269"/>
        <v>0</v>
      </c>
      <c r="H256" s="4">
        <f t="shared" si="269"/>
        <v>0</v>
      </c>
      <c r="I256" s="4">
        <f t="shared" si="269"/>
        <v>0</v>
      </c>
      <c r="J256" s="4">
        <f t="shared" si="269"/>
        <v>0</v>
      </c>
      <c r="K256" s="4">
        <f t="shared" si="269"/>
        <v>0</v>
      </c>
      <c r="L256" s="4">
        <f t="shared" si="269"/>
        <v>0</v>
      </c>
      <c r="M256" s="4">
        <f t="shared" si="269"/>
        <v>0</v>
      </c>
      <c r="N256" s="4">
        <f t="shared" si="269"/>
        <v>0</v>
      </c>
      <c r="O256" s="4">
        <f t="shared" si="269"/>
        <v>0</v>
      </c>
      <c r="P256" s="4">
        <f t="shared" si="270"/>
        <v>0</v>
      </c>
      <c r="Q256" s="4">
        <f t="shared" si="270"/>
        <v>0</v>
      </c>
      <c r="R256" s="4">
        <f t="shared" si="270"/>
        <v>0</v>
      </c>
      <c r="S256" s="4">
        <f t="shared" si="270"/>
        <v>0</v>
      </c>
      <c r="T256" s="4">
        <f t="shared" si="270"/>
        <v>0</v>
      </c>
      <c r="U256" s="4">
        <f t="shared" si="270"/>
        <v>0</v>
      </c>
      <c r="V256" s="4">
        <f t="shared" si="270"/>
        <v>0</v>
      </c>
      <c r="W256" s="4">
        <f t="shared" si="270"/>
        <v>0</v>
      </c>
      <c r="X256" s="4">
        <f t="shared" si="270"/>
        <v>0</v>
      </c>
      <c r="Y256" s="4">
        <f t="shared" si="270"/>
        <v>0</v>
      </c>
      <c r="Z256" s="4">
        <f t="shared" si="271"/>
        <v>0</v>
      </c>
      <c r="AA256" s="4">
        <f t="shared" si="271"/>
        <v>0</v>
      </c>
      <c r="AB256" s="4">
        <f t="shared" si="271"/>
        <v>0</v>
      </c>
      <c r="AC256" s="4">
        <f t="shared" si="271"/>
        <v>0</v>
      </c>
      <c r="AD256" s="4">
        <f t="shared" si="271"/>
        <v>0</v>
      </c>
      <c r="AE256" s="4">
        <f t="shared" si="271"/>
        <v>0</v>
      </c>
      <c r="AF256" s="4">
        <f t="shared" si="271"/>
        <v>0</v>
      </c>
      <c r="AH256" s="15">
        <f t="shared" si="272"/>
        <v>0</v>
      </c>
      <c r="AI256" s="15">
        <f t="shared" si="273"/>
        <v>0</v>
      </c>
    </row>
    <row r="257" spans="3:35">
      <c r="D257" s="13">
        <v>8200</v>
      </c>
      <c r="E257" s="2"/>
      <c r="F257" s="4">
        <f t="shared" si="269"/>
        <v>0</v>
      </c>
      <c r="G257" s="4">
        <f t="shared" si="269"/>
        <v>0</v>
      </c>
      <c r="H257" s="4">
        <f t="shared" si="269"/>
        <v>0</v>
      </c>
      <c r="I257" s="4">
        <f t="shared" si="269"/>
        <v>0</v>
      </c>
      <c r="J257" s="4">
        <f t="shared" si="269"/>
        <v>0</v>
      </c>
      <c r="K257" s="4">
        <f t="shared" si="269"/>
        <v>0</v>
      </c>
      <c r="L257" s="4">
        <f t="shared" si="269"/>
        <v>0</v>
      </c>
      <c r="M257" s="4">
        <f t="shared" si="269"/>
        <v>0</v>
      </c>
      <c r="N257" s="4">
        <f t="shared" si="269"/>
        <v>0</v>
      </c>
      <c r="O257" s="4">
        <f t="shared" si="269"/>
        <v>0</v>
      </c>
      <c r="P257" s="4">
        <f t="shared" si="270"/>
        <v>0</v>
      </c>
      <c r="Q257" s="4">
        <f t="shared" si="270"/>
        <v>0</v>
      </c>
      <c r="R257" s="4">
        <f t="shared" si="270"/>
        <v>0</v>
      </c>
      <c r="S257" s="4">
        <f t="shared" si="270"/>
        <v>0</v>
      </c>
      <c r="T257" s="4">
        <f t="shared" si="270"/>
        <v>0</v>
      </c>
      <c r="U257" s="4">
        <f t="shared" si="270"/>
        <v>0</v>
      </c>
      <c r="V257" s="4">
        <f t="shared" si="270"/>
        <v>0</v>
      </c>
      <c r="W257" s="4">
        <f t="shared" si="270"/>
        <v>0</v>
      </c>
      <c r="X257" s="4">
        <f t="shared" si="270"/>
        <v>0</v>
      </c>
      <c r="Y257" s="4">
        <f t="shared" si="270"/>
        <v>0</v>
      </c>
      <c r="Z257" s="4">
        <f t="shared" si="271"/>
        <v>0</v>
      </c>
      <c r="AA257" s="4">
        <f t="shared" si="271"/>
        <v>0</v>
      </c>
      <c r="AB257" s="4">
        <f t="shared" si="271"/>
        <v>0</v>
      </c>
      <c r="AC257" s="4">
        <f t="shared" si="271"/>
        <v>0</v>
      </c>
      <c r="AD257" s="4">
        <f t="shared" si="271"/>
        <v>0</v>
      </c>
      <c r="AE257" s="4">
        <f t="shared" si="271"/>
        <v>0</v>
      </c>
      <c r="AF257" s="4">
        <f t="shared" si="271"/>
        <v>0</v>
      </c>
      <c r="AH257" s="15">
        <f t="shared" si="272"/>
        <v>0</v>
      </c>
      <c r="AI257" s="15">
        <f t="shared" si="273"/>
        <v>0</v>
      </c>
    </row>
    <row r="258" spans="3:35">
      <c r="D258" s="13">
        <v>8210</v>
      </c>
      <c r="E258" s="2"/>
      <c r="F258" s="4">
        <f t="shared" si="269"/>
        <v>0</v>
      </c>
      <c r="G258" s="4">
        <f t="shared" si="269"/>
        <v>0</v>
      </c>
      <c r="H258" s="4">
        <f t="shared" si="269"/>
        <v>0</v>
      </c>
      <c r="I258" s="4">
        <f t="shared" si="269"/>
        <v>0</v>
      </c>
      <c r="J258" s="4">
        <f t="shared" si="269"/>
        <v>0</v>
      </c>
      <c r="K258" s="4">
        <f t="shared" si="269"/>
        <v>0</v>
      </c>
      <c r="L258" s="4">
        <f t="shared" si="269"/>
        <v>0</v>
      </c>
      <c r="M258" s="4">
        <f t="shared" si="269"/>
        <v>0</v>
      </c>
      <c r="N258" s="4">
        <f t="shared" si="269"/>
        <v>0</v>
      </c>
      <c r="O258" s="4">
        <f t="shared" si="269"/>
        <v>0</v>
      </c>
      <c r="P258" s="4">
        <f t="shared" si="270"/>
        <v>0</v>
      </c>
      <c r="Q258" s="4">
        <f t="shared" si="270"/>
        <v>0</v>
      </c>
      <c r="R258" s="4">
        <f t="shared" si="270"/>
        <v>0</v>
      </c>
      <c r="S258" s="4">
        <f t="shared" si="270"/>
        <v>0</v>
      </c>
      <c r="T258" s="4">
        <f t="shared" si="270"/>
        <v>0</v>
      </c>
      <c r="U258" s="4">
        <f t="shared" si="270"/>
        <v>0</v>
      </c>
      <c r="V258" s="4">
        <f t="shared" si="270"/>
        <v>0</v>
      </c>
      <c r="W258" s="4">
        <f t="shared" si="270"/>
        <v>0</v>
      </c>
      <c r="X258" s="4">
        <f t="shared" si="270"/>
        <v>0</v>
      </c>
      <c r="Y258" s="4">
        <f t="shared" si="270"/>
        <v>0</v>
      </c>
      <c r="Z258" s="4">
        <f t="shared" si="271"/>
        <v>0</v>
      </c>
      <c r="AA258" s="4">
        <f t="shared" si="271"/>
        <v>0</v>
      </c>
      <c r="AB258" s="4">
        <f t="shared" si="271"/>
        <v>0</v>
      </c>
      <c r="AC258" s="4">
        <f t="shared" si="271"/>
        <v>0</v>
      </c>
      <c r="AD258" s="4">
        <f t="shared" si="271"/>
        <v>0</v>
      </c>
      <c r="AE258" s="4">
        <f t="shared" si="271"/>
        <v>0</v>
      </c>
      <c r="AF258" s="4">
        <f t="shared" si="271"/>
        <v>0</v>
      </c>
      <c r="AH258" s="15">
        <f t="shared" si="272"/>
        <v>0</v>
      </c>
      <c r="AI258" s="15">
        <f t="shared" si="273"/>
        <v>0</v>
      </c>
    </row>
    <row r="259" spans="3:35">
      <c r="D259" s="13">
        <v>8240</v>
      </c>
      <c r="E259" s="2"/>
      <c r="F259" s="4">
        <f t="shared" si="269"/>
        <v>0</v>
      </c>
      <c r="G259" s="4">
        <f t="shared" si="269"/>
        <v>0</v>
      </c>
      <c r="H259" s="4">
        <f t="shared" si="269"/>
        <v>0</v>
      </c>
      <c r="I259" s="4">
        <f t="shared" si="269"/>
        <v>0</v>
      </c>
      <c r="J259" s="4">
        <f t="shared" si="269"/>
        <v>0</v>
      </c>
      <c r="K259" s="4">
        <f t="shared" si="269"/>
        <v>0</v>
      </c>
      <c r="L259" s="4">
        <f t="shared" si="269"/>
        <v>0</v>
      </c>
      <c r="M259" s="4">
        <f t="shared" si="269"/>
        <v>0</v>
      </c>
      <c r="N259" s="4">
        <f t="shared" si="269"/>
        <v>0</v>
      </c>
      <c r="O259" s="4">
        <f t="shared" si="269"/>
        <v>0</v>
      </c>
      <c r="P259" s="4">
        <f t="shared" si="270"/>
        <v>0</v>
      </c>
      <c r="Q259" s="4">
        <f t="shared" si="270"/>
        <v>0</v>
      </c>
      <c r="R259" s="4">
        <f t="shared" si="270"/>
        <v>0</v>
      </c>
      <c r="S259" s="4">
        <f t="shared" si="270"/>
        <v>0</v>
      </c>
      <c r="T259" s="4">
        <f t="shared" si="270"/>
        <v>0</v>
      </c>
      <c r="U259" s="4">
        <f t="shared" si="270"/>
        <v>0</v>
      </c>
      <c r="V259" s="4">
        <f t="shared" si="270"/>
        <v>0</v>
      </c>
      <c r="W259" s="4">
        <f t="shared" si="270"/>
        <v>0</v>
      </c>
      <c r="X259" s="4">
        <f t="shared" si="270"/>
        <v>0</v>
      </c>
      <c r="Y259" s="4">
        <f t="shared" si="270"/>
        <v>0</v>
      </c>
      <c r="Z259" s="4">
        <f t="shared" si="271"/>
        <v>0</v>
      </c>
      <c r="AA259" s="4">
        <f t="shared" si="271"/>
        <v>0</v>
      </c>
      <c r="AB259" s="4">
        <f t="shared" si="271"/>
        <v>0</v>
      </c>
      <c r="AC259" s="4">
        <f t="shared" si="271"/>
        <v>0</v>
      </c>
      <c r="AD259" s="4">
        <f t="shared" si="271"/>
        <v>0</v>
      </c>
      <c r="AE259" s="4">
        <f t="shared" si="271"/>
        <v>0</v>
      </c>
      <c r="AF259" s="4">
        <f t="shared" si="271"/>
        <v>0</v>
      </c>
      <c r="AH259" s="15">
        <f t="shared" si="272"/>
        <v>0</v>
      </c>
      <c r="AI259" s="15">
        <f t="shared" si="273"/>
        <v>0</v>
      </c>
    </row>
    <row r="260" spans="3:35">
      <c r="D260" s="13">
        <v>8250</v>
      </c>
      <c r="E260" s="2"/>
      <c r="F260" s="4">
        <f t="shared" si="269"/>
        <v>0</v>
      </c>
      <c r="G260" s="4">
        <f t="shared" si="269"/>
        <v>0</v>
      </c>
      <c r="H260" s="4">
        <f t="shared" si="269"/>
        <v>0</v>
      </c>
      <c r="I260" s="4">
        <f t="shared" si="269"/>
        <v>0</v>
      </c>
      <c r="J260" s="4">
        <f t="shared" si="269"/>
        <v>0</v>
      </c>
      <c r="K260" s="4">
        <f t="shared" si="269"/>
        <v>0</v>
      </c>
      <c r="L260" s="4">
        <f t="shared" si="269"/>
        <v>0</v>
      </c>
      <c r="M260" s="4">
        <f t="shared" si="269"/>
        <v>0</v>
      </c>
      <c r="N260" s="4">
        <f t="shared" si="269"/>
        <v>0</v>
      </c>
      <c r="O260" s="4">
        <f t="shared" si="269"/>
        <v>0</v>
      </c>
      <c r="P260" s="4">
        <f t="shared" si="270"/>
        <v>0</v>
      </c>
      <c r="Q260" s="4">
        <f t="shared" si="270"/>
        <v>0</v>
      </c>
      <c r="R260" s="4">
        <f t="shared" si="270"/>
        <v>0</v>
      </c>
      <c r="S260" s="4">
        <f t="shared" si="270"/>
        <v>0</v>
      </c>
      <c r="T260" s="4">
        <f t="shared" si="270"/>
        <v>0</v>
      </c>
      <c r="U260" s="4">
        <f t="shared" si="270"/>
        <v>0</v>
      </c>
      <c r="V260" s="4">
        <f t="shared" si="270"/>
        <v>0</v>
      </c>
      <c r="W260" s="4">
        <f t="shared" si="270"/>
        <v>0</v>
      </c>
      <c r="X260" s="4">
        <f t="shared" si="270"/>
        <v>0</v>
      </c>
      <c r="Y260" s="4">
        <f t="shared" si="270"/>
        <v>0</v>
      </c>
      <c r="Z260" s="4">
        <f t="shared" si="271"/>
        <v>0</v>
      </c>
      <c r="AA260" s="4">
        <f t="shared" si="271"/>
        <v>0</v>
      </c>
      <c r="AB260" s="4">
        <f t="shared" si="271"/>
        <v>0</v>
      </c>
      <c r="AC260" s="4">
        <f t="shared" si="271"/>
        <v>0</v>
      </c>
      <c r="AD260" s="4">
        <f t="shared" si="271"/>
        <v>0</v>
      </c>
      <c r="AE260" s="4">
        <f t="shared" si="271"/>
        <v>0</v>
      </c>
      <c r="AF260" s="4">
        <f t="shared" si="271"/>
        <v>0</v>
      </c>
      <c r="AH260" s="15">
        <f t="shared" si="272"/>
        <v>0</v>
      </c>
      <c r="AI260" s="15">
        <f t="shared" si="273"/>
        <v>0</v>
      </c>
    </row>
    <row r="261" spans="3:35">
      <c r="D261" s="13">
        <v>8310</v>
      </c>
      <c r="E261" s="2"/>
      <c r="F261" s="4">
        <f t="shared" ref="F261:O269" si="274">SUMIF($C$9:$C$240,$D261,F$9:F$240)</f>
        <v>0</v>
      </c>
      <c r="G261" s="4">
        <f t="shared" si="274"/>
        <v>0</v>
      </c>
      <c r="H261" s="4">
        <f t="shared" si="274"/>
        <v>0</v>
      </c>
      <c r="I261" s="4">
        <f t="shared" si="274"/>
        <v>0</v>
      </c>
      <c r="J261" s="4">
        <f t="shared" si="274"/>
        <v>0</v>
      </c>
      <c r="K261" s="4">
        <f t="shared" si="274"/>
        <v>0</v>
      </c>
      <c r="L261" s="4">
        <f t="shared" si="274"/>
        <v>0</v>
      </c>
      <c r="M261" s="4">
        <f t="shared" si="274"/>
        <v>0</v>
      </c>
      <c r="N261" s="4">
        <f t="shared" si="274"/>
        <v>0</v>
      </c>
      <c r="O261" s="4">
        <f t="shared" si="274"/>
        <v>0</v>
      </c>
      <c r="P261" s="4">
        <f t="shared" ref="P261:Y269" si="275">SUMIF($C$9:$C$240,$D261,P$9:P$240)</f>
        <v>0</v>
      </c>
      <c r="Q261" s="4">
        <f t="shared" si="275"/>
        <v>0</v>
      </c>
      <c r="R261" s="4">
        <f t="shared" si="275"/>
        <v>0</v>
      </c>
      <c r="S261" s="4">
        <f t="shared" si="275"/>
        <v>0</v>
      </c>
      <c r="T261" s="4">
        <f t="shared" si="275"/>
        <v>0</v>
      </c>
      <c r="U261" s="4">
        <f t="shared" si="275"/>
        <v>0</v>
      </c>
      <c r="V261" s="4">
        <f t="shared" si="275"/>
        <v>0</v>
      </c>
      <c r="W261" s="4">
        <f t="shared" si="275"/>
        <v>0</v>
      </c>
      <c r="X261" s="4">
        <f t="shared" si="275"/>
        <v>0</v>
      </c>
      <c r="Y261" s="4">
        <f t="shared" si="275"/>
        <v>0</v>
      </c>
      <c r="Z261" s="4">
        <f t="shared" ref="Z261:AF269" si="276">SUMIF($C$9:$C$240,$D261,Z$9:Z$240)</f>
        <v>0</v>
      </c>
      <c r="AA261" s="4">
        <f t="shared" si="276"/>
        <v>0</v>
      </c>
      <c r="AB261" s="4">
        <f t="shared" si="276"/>
        <v>0</v>
      </c>
      <c r="AC261" s="4">
        <f t="shared" si="276"/>
        <v>0</v>
      </c>
      <c r="AD261" s="4">
        <f t="shared" si="276"/>
        <v>0</v>
      </c>
      <c r="AE261" s="4">
        <f t="shared" si="276"/>
        <v>0</v>
      </c>
      <c r="AF261" s="4">
        <f t="shared" si="276"/>
        <v>0</v>
      </c>
      <c r="AH261" s="15">
        <f t="shared" si="272"/>
        <v>0</v>
      </c>
      <c r="AI261" s="15">
        <f t="shared" si="273"/>
        <v>0</v>
      </c>
    </row>
    <row r="262" spans="3:35">
      <c r="D262" s="13">
        <v>8320</v>
      </c>
      <c r="E262" s="2"/>
      <c r="F262" s="4">
        <f t="shared" si="274"/>
        <v>0</v>
      </c>
      <c r="G262" s="4">
        <f t="shared" si="274"/>
        <v>0</v>
      </c>
      <c r="H262" s="4">
        <f t="shared" si="274"/>
        <v>0</v>
      </c>
      <c r="I262" s="4">
        <f t="shared" si="274"/>
        <v>0</v>
      </c>
      <c r="J262" s="4">
        <f t="shared" si="274"/>
        <v>0</v>
      </c>
      <c r="K262" s="4">
        <f t="shared" si="274"/>
        <v>0</v>
      </c>
      <c r="L262" s="4">
        <f t="shared" si="274"/>
        <v>0</v>
      </c>
      <c r="M262" s="4">
        <f t="shared" si="274"/>
        <v>0</v>
      </c>
      <c r="N262" s="4">
        <f t="shared" si="274"/>
        <v>0</v>
      </c>
      <c r="O262" s="4">
        <f t="shared" si="274"/>
        <v>0</v>
      </c>
      <c r="P262" s="4">
        <f t="shared" si="275"/>
        <v>0</v>
      </c>
      <c r="Q262" s="4">
        <f t="shared" si="275"/>
        <v>0</v>
      </c>
      <c r="R262" s="4">
        <f t="shared" si="275"/>
        <v>0</v>
      </c>
      <c r="S262" s="4">
        <f t="shared" si="275"/>
        <v>0</v>
      </c>
      <c r="T262" s="4">
        <f t="shared" si="275"/>
        <v>0</v>
      </c>
      <c r="U262" s="4">
        <f t="shared" si="275"/>
        <v>0</v>
      </c>
      <c r="V262" s="4">
        <f t="shared" si="275"/>
        <v>0</v>
      </c>
      <c r="W262" s="4">
        <f t="shared" si="275"/>
        <v>0</v>
      </c>
      <c r="X262" s="4">
        <f t="shared" si="275"/>
        <v>0</v>
      </c>
      <c r="Y262" s="4">
        <f t="shared" si="275"/>
        <v>0</v>
      </c>
      <c r="Z262" s="4">
        <f t="shared" si="276"/>
        <v>0</v>
      </c>
      <c r="AA262" s="4">
        <f t="shared" si="276"/>
        <v>0</v>
      </c>
      <c r="AB262" s="4">
        <f t="shared" si="276"/>
        <v>0</v>
      </c>
      <c r="AC262" s="4">
        <f t="shared" si="276"/>
        <v>0</v>
      </c>
      <c r="AD262" s="4">
        <f t="shared" si="276"/>
        <v>0</v>
      </c>
      <c r="AE262" s="4">
        <f t="shared" si="276"/>
        <v>0</v>
      </c>
      <c r="AF262" s="4">
        <f t="shared" si="276"/>
        <v>0</v>
      </c>
      <c r="AH262" s="15">
        <f t="shared" si="272"/>
        <v>0</v>
      </c>
      <c r="AI262" s="15">
        <f t="shared" si="273"/>
        <v>0</v>
      </c>
    </row>
    <row r="263" spans="3:35">
      <c r="D263" s="13">
        <v>8340</v>
      </c>
      <c r="E263" s="2"/>
      <c r="F263" s="4">
        <f t="shared" si="274"/>
        <v>0</v>
      </c>
      <c r="G263" s="4">
        <f t="shared" si="274"/>
        <v>0</v>
      </c>
      <c r="H263" s="4">
        <f t="shared" si="274"/>
        <v>0</v>
      </c>
      <c r="I263" s="4">
        <f t="shared" si="274"/>
        <v>0</v>
      </c>
      <c r="J263" s="4">
        <f t="shared" si="274"/>
        <v>0</v>
      </c>
      <c r="K263" s="4">
        <f t="shared" si="274"/>
        <v>0</v>
      </c>
      <c r="L263" s="4">
        <f t="shared" si="274"/>
        <v>0</v>
      </c>
      <c r="M263" s="4">
        <f t="shared" si="274"/>
        <v>0</v>
      </c>
      <c r="N263" s="4">
        <f t="shared" si="274"/>
        <v>0</v>
      </c>
      <c r="O263" s="4">
        <f t="shared" si="274"/>
        <v>0</v>
      </c>
      <c r="P263" s="4">
        <f t="shared" si="275"/>
        <v>0</v>
      </c>
      <c r="Q263" s="4">
        <f t="shared" si="275"/>
        <v>0</v>
      </c>
      <c r="R263" s="4">
        <f t="shared" si="275"/>
        <v>0</v>
      </c>
      <c r="S263" s="4">
        <f t="shared" si="275"/>
        <v>0</v>
      </c>
      <c r="T263" s="4">
        <f t="shared" si="275"/>
        <v>0</v>
      </c>
      <c r="U263" s="4">
        <f t="shared" si="275"/>
        <v>0</v>
      </c>
      <c r="V263" s="4">
        <f t="shared" si="275"/>
        <v>0</v>
      </c>
      <c r="W263" s="4">
        <f t="shared" si="275"/>
        <v>0</v>
      </c>
      <c r="X263" s="4">
        <f t="shared" si="275"/>
        <v>0</v>
      </c>
      <c r="Y263" s="4">
        <f t="shared" si="275"/>
        <v>0</v>
      </c>
      <c r="Z263" s="4">
        <f t="shared" si="276"/>
        <v>0</v>
      </c>
      <c r="AA263" s="4">
        <f t="shared" si="276"/>
        <v>0</v>
      </c>
      <c r="AB263" s="4">
        <f t="shared" si="276"/>
        <v>0</v>
      </c>
      <c r="AC263" s="4">
        <f t="shared" si="276"/>
        <v>0</v>
      </c>
      <c r="AD263" s="4">
        <f t="shared" si="276"/>
        <v>0</v>
      </c>
      <c r="AE263" s="4">
        <f t="shared" si="276"/>
        <v>0</v>
      </c>
      <c r="AF263" s="4">
        <f t="shared" si="276"/>
        <v>0</v>
      </c>
      <c r="AH263" s="15">
        <f t="shared" si="272"/>
        <v>0</v>
      </c>
      <c r="AI263" s="15">
        <f t="shared" si="273"/>
        <v>0</v>
      </c>
    </row>
    <row r="264" spans="3:35">
      <c r="D264" s="13">
        <v>8350</v>
      </c>
      <c r="E264" s="2"/>
      <c r="F264" s="4">
        <f t="shared" si="274"/>
        <v>0</v>
      </c>
      <c r="G264" s="4">
        <f t="shared" si="274"/>
        <v>0</v>
      </c>
      <c r="H264" s="4">
        <f t="shared" si="274"/>
        <v>0</v>
      </c>
      <c r="I264" s="4">
        <f t="shared" si="274"/>
        <v>0</v>
      </c>
      <c r="J264" s="4">
        <f t="shared" si="274"/>
        <v>0</v>
      </c>
      <c r="K264" s="4">
        <f t="shared" si="274"/>
        <v>0</v>
      </c>
      <c r="L264" s="4">
        <f t="shared" si="274"/>
        <v>0</v>
      </c>
      <c r="M264" s="4">
        <f t="shared" si="274"/>
        <v>0</v>
      </c>
      <c r="N264" s="4">
        <f t="shared" si="274"/>
        <v>0</v>
      </c>
      <c r="O264" s="4">
        <f t="shared" si="274"/>
        <v>0</v>
      </c>
      <c r="P264" s="4">
        <f t="shared" si="275"/>
        <v>0</v>
      </c>
      <c r="Q264" s="4">
        <f t="shared" si="275"/>
        <v>0</v>
      </c>
      <c r="R264" s="4">
        <f t="shared" si="275"/>
        <v>0</v>
      </c>
      <c r="S264" s="4">
        <f t="shared" si="275"/>
        <v>0</v>
      </c>
      <c r="T264" s="4">
        <f t="shared" si="275"/>
        <v>0</v>
      </c>
      <c r="U264" s="4">
        <f t="shared" si="275"/>
        <v>0</v>
      </c>
      <c r="V264" s="4">
        <f t="shared" si="275"/>
        <v>0</v>
      </c>
      <c r="W264" s="4">
        <f t="shared" si="275"/>
        <v>0</v>
      </c>
      <c r="X264" s="4">
        <f t="shared" si="275"/>
        <v>0</v>
      </c>
      <c r="Y264" s="4">
        <f t="shared" si="275"/>
        <v>0</v>
      </c>
      <c r="Z264" s="4">
        <f t="shared" si="276"/>
        <v>0</v>
      </c>
      <c r="AA264" s="4">
        <f t="shared" si="276"/>
        <v>0</v>
      </c>
      <c r="AB264" s="4">
        <f t="shared" si="276"/>
        <v>0</v>
      </c>
      <c r="AC264" s="4">
        <f t="shared" si="276"/>
        <v>0</v>
      </c>
      <c r="AD264" s="4">
        <f t="shared" si="276"/>
        <v>0</v>
      </c>
      <c r="AE264" s="4">
        <f t="shared" si="276"/>
        <v>0</v>
      </c>
      <c r="AF264" s="4">
        <f t="shared" si="276"/>
        <v>0</v>
      </c>
      <c r="AH264" s="15">
        <f t="shared" si="272"/>
        <v>0</v>
      </c>
      <c r="AI264" s="15">
        <f t="shared" si="273"/>
        <v>0</v>
      </c>
    </row>
    <row r="265" spans="3:35">
      <c r="D265" s="13">
        <v>8360</v>
      </c>
      <c r="E265" s="2"/>
      <c r="F265" s="4">
        <f t="shared" si="274"/>
        <v>0</v>
      </c>
      <c r="G265" s="4">
        <f t="shared" si="274"/>
        <v>0</v>
      </c>
      <c r="H265" s="4">
        <f t="shared" si="274"/>
        <v>0</v>
      </c>
      <c r="I265" s="4">
        <f t="shared" si="274"/>
        <v>0</v>
      </c>
      <c r="J265" s="4">
        <f t="shared" si="274"/>
        <v>0</v>
      </c>
      <c r="K265" s="4">
        <f t="shared" si="274"/>
        <v>0</v>
      </c>
      <c r="L265" s="4">
        <f t="shared" si="274"/>
        <v>0</v>
      </c>
      <c r="M265" s="4">
        <f t="shared" si="274"/>
        <v>0</v>
      </c>
      <c r="N265" s="4">
        <f t="shared" si="274"/>
        <v>0</v>
      </c>
      <c r="O265" s="4">
        <f t="shared" si="274"/>
        <v>0</v>
      </c>
      <c r="P265" s="4">
        <f t="shared" si="275"/>
        <v>0</v>
      </c>
      <c r="Q265" s="4">
        <f t="shared" si="275"/>
        <v>0</v>
      </c>
      <c r="R265" s="4">
        <f t="shared" si="275"/>
        <v>0</v>
      </c>
      <c r="S265" s="4">
        <f t="shared" si="275"/>
        <v>0</v>
      </c>
      <c r="T265" s="4">
        <f t="shared" si="275"/>
        <v>0</v>
      </c>
      <c r="U265" s="4">
        <f t="shared" si="275"/>
        <v>0</v>
      </c>
      <c r="V265" s="4">
        <f t="shared" si="275"/>
        <v>0</v>
      </c>
      <c r="W265" s="4">
        <f t="shared" si="275"/>
        <v>0</v>
      </c>
      <c r="X265" s="4">
        <f t="shared" si="275"/>
        <v>0</v>
      </c>
      <c r="Y265" s="4">
        <f t="shared" si="275"/>
        <v>0</v>
      </c>
      <c r="Z265" s="4">
        <f t="shared" si="276"/>
        <v>0</v>
      </c>
      <c r="AA265" s="4">
        <f t="shared" si="276"/>
        <v>0</v>
      </c>
      <c r="AB265" s="4">
        <f t="shared" si="276"/>
        <v>0</v>
      </c>
      <c r="AC265" s="4">
        <f t="shared" si="276"/>
        <v>0</v>
      </c>
      <c r="AD265" s="4">
        <f t="shared" si="276"/>
        <v>0</v>
      </c>
      <c r="AE265" s="4">
        <f t="shared" si="276"/>
        <v>0</v>
      </c>
      <c r="AF265" s="4">
        <f t="shared" si="276"/>
        <v>0</v>
      </c>
      <c r="AH265" s="15">
        <f t="shared" si="272"/>
        <v>0</v>
      </c>
      <c r="AI265" s="15">
        <f t="shared" si="273"/>
        <v>0</v>
      </c>
    </row>
    <row r="266" spans="3:35">
      <c r="D266" s="14">
        <v>8400</v>
      </c>
      <c r="E266" s="2"/>
      <c r="F266" s="4">
        <f t="shared" si="274"/>
        <v>0</v>
      </c>
      <c r="G266" s="4">
        <f t="shared" si="274"/>
        <v>0</v>
      </c>
      <c r="H266" s="4">
        <f t="shared" si="274"/>
        <v>0</v>
      </c>
      <c r="I266" s="4">
        <f t="shared" si="274"/>
        <v>0</v>
      </c>
      <c r="J266" s="4">
        <f t="shared" si="274"/>
        <v>0</v>
      </c>
      <c r="K266" s="4">
        <f t="shared" si="274"/>
        <v>0</v>
      </c>
      <c r="L266" s="4">
        <f t="shared" si="274"/>
        <v>0</v>
      </c>
      <c r="M266" s="4">
        <f t="shared" si="274"/>
        <v>0</v>
      </c>
      <c r="N266" s="4">
        <f t="shared" si="274"/>
        <v>0</v>
      </c>
      <c r="O266" s="4">
        <f t="shared" si="274"/>
        <v>0</v>
      </c>
      <c r="P266" s="4">
        <f t="shared" si="275"/>
        <v>0</v>
      </c>
      <c r="Q266" s="4">
        <f t="shared" si="275"/>
        <v>0</v>
      </c>
      <c r="R266" s="4">
        <f t="shared" si="275"/>
        <v>0</v>
      </c>
      <c r="S266" s="4">
        <f t="shared" si="275"/>
        <v>0</v>
      </c>
      <c r="T266" s="4">
        <f t="shared" si="275"/>
        <v>0</v>
      </c>
      <c r="U266" s="4">
        <f t="shared" si="275"/>
        <v>0</v>
      </c>
      <c r="V266" s="4">
        <f t="shared" si="275"/>
        <v>0</v>
      </c>
      <c r="W266" s="4">
        <f t="shared" si="275"/>
        <v>0</v>
      </c>
      <c r="X266" s="4">
        <f t="shared" si="275"/>
        <v>0</v>
      </c>
      <c r="Y266" s="4">
        <f t="shared" si="275"/>
        <v>0</v>
      </c>
      <c r="Z266" s="4">
        <f t="shared" si="276"/>
        <v>0</v>
      </c>
      <c r="AA266" s="4">
        <f t="shared" si="276"/>
        <v>0</v>
      </c>
      <c r="AB266" s="4">
        <f t="shared" si="276"/>
        <v>0</v>
      </c>
      <c r="AC266" s="4">
        <f t="shared" si="276"/>
        <v>0</v>
      </c>
      <c r="AD266" s="4">
        <f t="shared" si="276"/>
        <v>0</v>
      </c>
      <c r="AE266" s="4">
        <f t="shared" si="276"/>
        <v>0</v>
      </c>
      <c r="AF266" s="4">
        <f t="shared" si="276"/>
        <v>0</v>
      </c>
      <c r="AH266" s="15">
        <f t="shared" si="272"/>
        <v>0</v>
      </c>
      <c r="AI266" s="15">
        <f t="shared" si="273"/>
        <v>0</v>
      </c>
    </row>
    <row r="267" spans="3:35">
      <c r="D267" s="13">
        <v>8410</v>
      </c>
      <c r="E267" s="2"/>
      <c r="F267" s="4">
        <f t="shared" si="274"/>
        <v>0</v>
      </c>
      <c r="G267" s="4">
        <f t="shared" si="274"/>
        <v>0</v>
      </c>
      <c r="H267" s="4">
        <f t="shared" si="274"/>
        <v>0</v>
      </c>
      <c r="I267" s="4">
        <f t="shared" si="274"/>
        <v>0</v>
      </c>
      <c r="J267" s="4">
        <f t="shared" si="274"/>
        <v>0</v>
      </c>
      <c r="K267" s="4">
        <f t="shared" si="274"/>
        <v>0</v>
      </c>
      <c r="L267" s="4">
        <f t="shared" si="274"/>
        <v>0</v>
      </c>
      <c r="M267" s="4">
        <f t="shared" si="274"/>
        <v>0</v>
      </c>
      <c r="N267" s="4">
        <f t="shared" si="274"/>
        <v>0</v>
      </c>
      <c r="O267" s="4">
        <f t="shared" si="274"/>
        <v>0</v>
      </c>
      <c r="P267" s="4">
        <f t="shared" si="275"/>
        <v>0</v>
      </c>
      <c r="Q267" s="4">
        <f t="shared" si="275"/>
        <v>0</v>
      </c>
      <c r="R267" s="4">
        <f t="shared" si="275"/>
        <v>0</v>
      </c>
      <c r="S267" s="4">
        <f t="shared" si="275"/>
        <v>0</v>
      </c>
      <c r="T267" s="4">
        <f t="shared" si="275"/>
        <v>0</v>
      </c>
      <c r="U267" s="4">
        <f t="shared" si="275"/>
        <v>0</v>
      </c>
      <c r="V267" s="4">
        <f t="shared" si="275"/>
        <v>0</v>
      </c>
      <c r="W267" s="4">
        <f t="shared" si="275"/>
        <v>0</v>
      </c>
      <c r="X267" s="4">
        <f t="shared" si="275"/>
        <v>0</v>
      </c>
      <c r="Y267" s="4">
        <f t="shared" si="275"/>
        <v>0</v>
      </c>
      <c r="Z267" s="4">
        <f t="shared" si="276"/>
        <v>0</v>
      </c>
      <c r="AA267" s="4">
        <f t="shared" si="276"/>
        <v>0</v>
      </c>
      <c r="AB267" s="4">
        <f t="shared" si="276"/>
        <v>0</v>
      </c>
      <c r="AC267" s="4">
        <f t="shared" si="276"/>
        <v>0</v>
      </c>
      <c r="AD267" s="4">
        <f t="shared" si="276"/>
        <v>0</v>
      </c>
      <c r="AE267" s="4">
        <f t="shared" si="276"/>
        <v>0</v>
      </c>
      <c r="AF267" s="4">
        <f t="shared" si="276"/>
        <v>0</v>
      </c>
      <c r="AH267" s="15">
        <f t="shared" si="272"/>
        <v>0</v>
      </c>
      <c r="AI267" s="15">
        <f t="shared" si="273"/>
        <v>0</v>
      </c>
    </row>
    <row r="268" spans="3:35">
      <c r="D268" s="13">
        <v>8470</v>
      </c>
      <c r="E268" s="2"/>
      <c r="F268" s="4">
        <f t="shared" si="274"/>
        <v>0</v>
      </c>
      <c r="G268" s="4">
        <f t="shared" si="274"/>
        <v>0</v>
      </c>
      <c r="H268" s="4">
        <f t="shared" si="274"/>
        <v>0</v>
      </c>
      <c r="I268" s="4">
        <f t="shared" si="274"/>
        <v>0</v>
      </c>
      <c r="J268" s="4">
        <f t="shared" si="274"/>
        <v>0</v>
      </c>
      <c r="K268" s="4">
        <f t="shared" si="274"/>
        <v>0</v>
      </c>
      <c r="L268" s="4">
        <f t="shared" si="274"/>
        <v>0</v>
      </c>
      <c r="M268" s="4">
        <f t="shared" si="274"/>
        <v>0</v>
      </c>
      <c r="N268" s="4">
        <f t="shared" si="274"/>
        <v>0</v>
      </c>
      <c r="O268" s="4">
        <f t="shared" si="274"/>
        <v>0</v>
      </c>
      <c r="P268" s="4">
        <f t="shared" si="275"/>
        <v>0</v>
      </c>
      <c r="Q268" s="4">
        <f t="shared" si="275"/>
        <v>0</v>
      </c>
      <c r="R268" s="4">
        <f t="shared" si="275"/>
        <v>0</v>
      </c>
      <c r="S268" s="4">
        <f t="shared" si="275"/>
        <v>0</v>
      </c>
      <c r="T268" s="4">
        <f t="shared" si="275"/>
        <v>0</v>
      </c>
      <c r="U268" s="4">
        <f t="shared" si="275"/>
        <v>0</v>
      </c>
      <c r="V268" s="4">
        <f t="shared" si="275"/>
        <v>0</v>
      </c>
      <c r="W268" s="4">
        <f t="shared" si="275"/>
        <v>0</v>
      </c>
      <c r="X268" s="4">
        <f t="shared" si="275"/>
        <v>0</v>
      </c>
      <c r="Y268" s="4">
        <f t="shared" si="275"/>
        <v>0</v>
      </c>
      <c r="Z268" s="4">
        <f t="shared" si="276"/>
        <v>0</v>
      </c>
      <c r="AA268" s="4">
        <f t="shared" si="276"/>
        <v>0</v>
      </c>
      <c r="AB268" s="4">
        <f t="shared" si="276"/>
        <v>0</v>
      </c>
      <c r="AC268" s="4">
        <f t="shared" si="276"/>
        <v>0</v>
      </c>
      <c r="AD268" s="4">
        <f t="shared" si="276"/>
        <v>0</v>
      </c>
      <c r="AE268" s="4">
        <f t="shared" si="276"/>
        <v>0</v>
      </c>
      <c r="AF268" s="4">
        <f t="shared" si="276"/>
        <v>0</v>
      </c>
      <c r="AH268" s="15">
        <f t="shared" si="272"/>
        <v>0</v>
      </c>
      <c r="AI268" s="15">
        <f t="shared" si="273"/>
        <v>0</v>
      </c>
    </row>
    <row r="269" spans="3:35">
      <c r="D269" s="13">
        <v>8500</v>
      </c>
      <c r="E269" s="2"/>
      <c r="F269" s="4">
        <f t="shared" si="274"/>
        <v>0</v>
      </c>
      <c r="G269" s="4">
        <f t="shared" si="274"/>
        <v>0</v>
      </c>
      <c r="H269" s="4">
        <f t="shared" si="274"/>
        <v>0</v>
      </c>
      <c r="I269" s="4">
        <f t="shared" si="274"/>
        <v>0</v>
      </c>
      <c r="J269" s="4">
        <f t="shared" si="274"/>
        <v>0</v>
      </c>
      <c r="K269" s="4">
        <f t="shared" si="274"/>
        <v>0</v>
      </c>
      <c r="L269" s="4">
        <f t="shared" si="274"/>
        <v>0</v>
      </c>
      <c r="M269" s="4">
        <f t="shared" si="274"/>
        <v>0</v>
      </c>
      <c r="N269" s="4">
        <f t="shared" si="274"/>
        <v>0</v>
      </c>
      <c r="O269" s="4">
        <f t="shared" si="274"/>
        <v>0</v>
      </c>
      <c r="P269" s="4">
        <f t="shared" si="275"/>
        <v>0</v>
      </c>
      <c r="Q269" s="4">
        <f t="shared" si="275"/>
        <v>0</v>
      </c>
      <c r="R269" s="4">
        <f t="shared" si="275"/>
        <v>0</v>
      </c>
      <c r="S269" s="4">
        <f t="shared" si="275"/>
        <v>0</v>
      </c>
      <c r="T269" s="4">
        <f t="shared" si="275"/>
        <v>0</v>
      </c>
      <c r="U269" s="4">
        <f t="shared" si="275"/>
        <v>0</v>
      </c>
      <c r="V269" s="4">
        <f t="shared" si="275"/>
        <v>0</v>
      </c>
      <c r="W269" s="4">
        <f t="shared" si="275"/>
        <v>0</v>
      </c>
      <c r="X269" s="4">
        <f t="shared" si="275"/>
        <v>0</v>
      </c>
      <c r="Y269" s="4">
        <f t="shared" si="275"/>
        <v>0</v>
      </c>
      <c r="Z269" s="4">
        <f t="shared" si="276"/>
        <v>0</v>
      </c>
      <c r="AA269" s="4">
        <f t="shared" si="276"/>
        <v>0</v>
      </c>
      <c r="AB269" s="4">
        <f t="shared" si="276"/>
        <v>0</v>
      </c>
      <c r="AC269" s="4">
        <f t="shared" si="276"/>
        <v>0</v>
      </c>
      <c r="AD269" s="4">
        <f t="shared" si="276"/>
        <v>0</v>
      </c>
      <c r="AE269" s="4">
        <f t="shared" si="276"/>
        <v>0</v>
      </c>
      <c r="AF269" s="4">
        <f t="shared" si="276"/>
        <v>0</v>
      </c>
      <c r="AH269" s="15">
        <f t="shared" si="272"/>
        <v>0</v>
      </c>
      <c r="AI269" s="15">
        <f t="shared" si="273"/>
        <v>0</v>
      </c>
    </row>
    <row r="270" spans="3:35">
      <c r="C270" s="14"/>
      <c r="D270" s="13">
        <v>8560</v>
      </c>
      <c r="E270" s="2"/>
      <c r="F270" s="4">
        <f>SUMIF($C$9:$C$237,$D270,F$9:F$237)</f>
        <v>0</v>
      </c>
      <c r="G270" s="4">
        <f>SUMIF($C$9:$C$237,$D270,G$9:G$237)</f>
        <v>555.20000000000005</v>
      </c>
      <c r="H270" s="4">
        <f>SUMIF($C$9:$C$237,$D270,H$9:H$237)</f>
        <v>-229.90999999999985</v>
      </c>
      <c r="I270" s="4">
        <f>SUMIF($C$9:$C$237,$D270,I$9:I$237)</f>
        <v>68.740000000000009</v>
      </c>
      <c r="J270" s="4">
        <f t="shared" ref="J270:S279" si="277">SUMIF($C$9:$C$240,$D270,J$9:J$240)</f>
        <v>46.490000000000009</v>
      </c>
      <c r="K270" s="4">
        <f t="shared" si="277"/>
        <v>109.21000000000002</v>
      </c>
      <c r="L270" s="4">
        <f t="shared" si="277"/>
        <v>168.31319621331158</v>
      </c>
      <c r="M270" s="4">
        <f t="shared" si="277"/>
        <v>123.06347623187116</v>
      </c>
      <c r="N270" s="4">
        <f t="shared" si="277"/>
        <v>122.62178395601271</v>
      </c>
      <c r="O270" s="4">
        <f t="shared" si="277"/>
        <v>122.71190675555241</v>
      </c>
      <c r="P270" s="4">
        <f t="shared" si="277"/>
        <v>123.01439310108097</v>
      </c>
      <c r="Q270" s="4">
        <f t="shared" si="277"/>
        <v>120.80237128735922</v>
      </c>
      <c r="R270" s="4">
        <f t="shared" si="277"/>
        <v>128.99419628313569</v>
      </c>
      <c r="S270" s="4">
        <f t="shared" si="277"/>
        <v>126.21170339749405</v>
      </c>
      <c r="T270" s="4">
        <f t="shared" ref="T270:AF279" si="278">SUMIF($C$9:$C$240,$D270,T$9:T$240)</f>
        <v>131.53219854697522</v>
      </c>
      <c r="U270" s="4">
        <f t="shared" si="278"/>
        <v>132.16457106038354</v>
      </c>
      <c r="V270" s="4">
        <f t="shared" si="278"/>
        <v>128.57804441938214</v>
      </c>
      <c r="W270" s="4">
        <f t="shared" si="278"/>
        <v>122.57113133721124</v>
      </c>
      <c r="X270" s="4">
        <f t="shared" si="278"/>
        <v>148.16642130940477</v>
      </c>
      <c r="Y270" s="4">
        <f t="shared" si="278"/>
        <v>122.70147244400397</v>
      </c>
      <c r="Z270" s="4">
        <f t="shared" si="278"/>
        <v>122.27621174934953</v>
      </c>
      <c r="AA270" s="4">
        <f t="shared" si="278"/>
        <v>122.33347139157158</v>
      </c>
      <c r="AB270" s="4">
        <f t="shared" si="278"/>
        <v>122.66882089441779</v>
      </c>
      <c r="AC270" s="4">
        <f t="shared" si="278"/>
        <v>120.45679908069604</v>
      </c>
      <c r="AD270" s="4">
        <f t="shared" si="278"/>
        <v>128.61576091915487</v>
      </c>
      <c r="AE270" s="4">
        <f t="shared" si="278"/>
        <v>125.86613119083087</v>
      </c>
      <c r="AF270" s="4">
        <f t="shared" si="278"/>
        <v>131.17019475910803</v>
      </c>
      <c r="AH270" s="15">
        <f t="shared" si="272"/>
        <v>1330.2571275451883</v>
      </c>
      <c r="AI270" s="15">
        <f t="shared" si="273"/>
        <v>1527.569030555514</v>
      </c>
    </row>
    <row r="271" spans="3:35">
      <c r="D271" s="13">
        <v>8570</v>
      </c>
      <c r="E271" s="2"/>
      <c r="F271" s="4">
        <f t="shared" ref="F271:I290" si="279">SUMIF($C$9:$C$240,$D271,F$9:F$240)</f>
        <v>0</v>
      </c>
      <c r="G271" s="4">
        <f t="shared" si="279"/>
        <v>0</v>
      </c>
      <c r="H271" s="4">
        <f t="shared" si="279"/>
        <v>0</v>
      </c>
      <c r="I271" s="4">
        <f t="shared" si="279"/>
        <v>0</v>
      </c>
      <c r="J271" s="4">
        <f t="shared" si="277"/>
        <v>0</v>
      </c>
      <c r="K271" s="4">
        <f t="shared" si="277"/>
        <v>0</v>
      </c>
      <c r="L271" s="4">
        <f t="shared" si="277"/>
        <v>0</v>
      </c>
      <c r="M271" s="4">
        <f t="shared" si="277"/>
        <v>0</v>
      </c>
      <c r="N271" s="4">
        <f t="shared" si="277"/>
        <v>0</v>
      </c>
      <c r="O271" s="4">
        <f t="shared" si="277"/>
        <v>0</v>
      </c>
      <c r="P271" s="4">
        <f t="shared" si="277"/>
        <v>0</v>
      </c>
      <c r="Q271" s="4">
        <f t="shared" si="277"/>
        <v>0</v>
      </c>
      <c r="R271" s="4">
        <f t="shared" si="277"/>
        <v>0</v>
      </c>
      <c r="S271" s="4">
        <f t="shared" si="277"/>
        <v>0</v>
      </c>
      <c r="T271" s="4">
        <f t="shared" si="278"/>
        <v>0</v>
      </c>
      <c r="U271" s="4">
        <f t="shared" si="278"/>
        <v>0</v>
      </c>
      <c r="V271" s="4">
        <f t="shared" si="278"/>
        <v>0</v>
      </c>
      <c r="W271" s="4">
        <f t="shared" si="278"/>
        <v>0</v>
      </c>
      <c r="X271" s="4">
        <f t="shared" si="278"/>
        <v>0</v>
      </c>
      <c r="Y271" s="4">
        <f t="shared" si="278"/>
        <v>0</v>
      </c>
      <c r="Z271" s="4">
        <f t="shared" si="278"/>
        <v>0</v>
      </c>
      <c r="AA271" s="4">
        <f t="shared" si="278"/>
        <v>0</v>
      </c>
      <c r="AB271" s="4">
        <f t="shared" si="278"/>
        <v>0</v>
      </c>
      <c r="AC271" s="4">
        <f t="shared" si="278"/>
        <v>0</v>
      </c>
      <c r="AD271" s="4">
        <f t="shared" si="278"/>
        <v>0</v>
      </c>
      <c r="AE271" s="4">
        <f t="shared" si="278"/>
        <v>0</v>
      </c>
      <c r="AF271" s="4">
        <f t="shared" si="278"/>
        <v>0</v>
      </c>
      <c r="AH271" s="15">
        <f t="shared" si="272"/>
        <v>0</v>
      </c>
      <c r="AI271" s="15">
        <f t="shared" si="273"/>
        <v>0</v>
      </c>
    </row>
    <row r="272" spans="3:35">
      <c r="D272" s="13">
        <v>8580</v>
      </c>
      <c r="E272" s="2"/>
      <c r="F272" s="4">
        <f t="shared" si="279"/>
        <v>0</v>
      </c>
      <c r="G272" s="4">
        <f t="shared" si="279"/>
        <v>0</v>
      </c>
      <c r="H272" s="4">
        <f t="shared" si="279"/>
        <v>0</v>
      </c>
      <c r="I272" s="4">
        <f t="shared" si="279"/>
        <v>0</v>
      </c>
      <c r="J272" s="4">
        <f t="shared" si="277"/>
        <v>0</v>
      </c>
      <c r="K272" s="4">
        <f t="shared" si="277"/>
        <v>0</v>
      </c>
      <c r="L272" s="4">
        <f t="shared" si="277"/>
        <v>0</v>
      </c>
      <c r="M272" s="4">
        <f t="shared" si="277"/>
        <v>0</v>
      </c>
      <c r="N272" s="4">
        <f t="shared" si="277"/>
        <v>0</v>
      </c>
      <c r="O272" s="4">
        <f t="shared" si="277"/>
        <v>0</v>
      </c>
      <c r="P272" s="4">
        <f t="shared" si="277"/>
        <v>0</v>
      </c>
      <c r="Q272" s="4">
        <f t="shared" si="277"/>
        <v>0</v>
      </c>
      <c r="R272" s="4">
        <f t="shared" si="277"/>
        <v>0</v>
      </c>
      <c r="S272" s="4">
        <f t="shared" si="277"/>
        <v>0</v>
      </c>
      <c r="T272" s="4">
        <f t="shared" si="278"/>
        <v>0</v>
      </c>
      <c r="U272" s="4">
        <f t="shared" si="278"/>
        <v>0</v>
      </c>
      <c r="V272" s="4">
        <f t="shared" si="278"/>
        <v>0</v>
      </c>
      <c r="W272" s="4">
        <f t="shared" si="278"/>
        <v>0</v>
      </c>
      <c r="X272" s="4">
        <f t="shared" si="278"/>
        <v>0</v>
      </c>
      <c r="Y272" s="4">
        <f t="shared" si="278"/>
        <v>0</v>
      </c>
      <c r="Z272" s="4">
        <f t="shared" si="278"/>
        <v>0</v>
      </c>
      <c r="AA272" s="4">
        <f t="shared" si="278"/>
        <v>0</v>
      </c>
      <c r="AB272" s="4">
        <f t="shared" si="278"/>
        <v>0</v>
      </c>
      <c r="AC272" s="4">
        <f t="shared" si="278"/>
        <v>0</v>
      </c>
      <c r="AD272" s="4">
        <f t="shared" si="278"/>
        <v>0</v>
      </c>
      <c r="AE272" s="4">
        <f t="shared" si="278"/>
        <v>0</v>
      </c>
      <c r="AF272" s="4">
        <f t="shared" si="278"/>
        <v>0</v>
      </c>
      <c r="AH272" s="15">
        <f t="shared" si="272"/>
        <v>0</v>
      </c>
      <c r="AI272" s="15">
        <f t="shared" si="273"/>
        <v>0</v>
      </c>
    </row>
    <row r="273" spans="3:35">
      <c r="D273" s="13">
        <v>8590</v>
      </c>
      <c r="E273" s="2"/>
      <c r="F273" s="4">
        <f t="shared" si="279"/>
        <v>0</v>
      </c>
      <c r="G273" s="4">
        <f t="shared" si="279"/>
        <v>0</v>
      </c>
      <c r="H273" s="4">
        <f t="shared" si="279"/>
        <v>0</v>
      </c>
      <c r="I273" s="4">
        <f t="shared" si="279"/>
        <v>0</v>
      </c>
      <c r="J273" s="4">
        <f t="shared" si="277"/>
        <v>0</v>
      </c>
      <c r="K273" s="4">
        <f t="shared" si="277"/>
        <v>0</v>
      </c>
      <c r="L273" s="4">
        <f t="shared" si="277"/>
        <v>0</v>
      </c>
      <c r="M273" s="4">
        <f t="shared" si="277"/>
        <v>0</v>
      </c>
      <c r="N273" s="4">
        <f t="shared" si="277"/>
        <v>0</v>
      </c>
      <c r="O273" s="4">
        <f t="shared" si="277"/>
        <v>0</v>
      </c>
      <c r="P273" s="4">
        <f t="shared" si="277"/>
        <v>0</v>
      </c>
      <c r="Q273" s="4">
        <f t="shared" si="277"/>
        <v>0</v>
      </c>
      <c r="R273" s="4">
        <f t="shared" si="277"/>
        <v>0</v>
      </c>
      <c r="S273" s="4">
        <f t="shared" si="277"/>
        <v>0</v>
      </c>
      <c r="T273" s="4">
        <f t="shared" si="278"/>
        <v>0</v>
      </c>
      <c r="U273" s="4">
        <f t="shared" si="278"/>
        <v>0</v>
      </c>
      <c r="V273" s="4">
        <f t="shared" si="278"/>
        <v>0</v>
      </c>
      <c r="W273" s="4">
        <f t="shared" si="278"/>
        <v>0</v>
      </c>
      <c r="X273" s="4">
        <f t="shared" si="278"/>
        <v>0</v>
      </c>
      <c r="Y273" s="4">
        <f t="shared" si="278"/>
        <v>0</v>
      </c>
      <c r="Z273" s="4">
        <f t="shared" si="278"/>
        <v>0</v>
      </c>
      <c r="AA273" s="4">
        <f t="shared" si="278"/>
        <v>0</v>
      </c>
      <c r="AB273" s="4">
        <f t="shared" si="278"/>
        <v>0</v>
      </c>
      <c r="AC273" s="4">
        <f t="shared" si="278"/>
        <v>0</v>
      </c>
      <c r="AD273" s="4">
        <f t="shared" si="278"/>
        <v>0</v>
      </c>
      <c r="AE273" s="4">
        <f t="shared" si="278"/>
        <v>0</v>
      </c>
      <c r="AF273" s="4">
        <f t="shared" si="278"/>
        <v>0</v>
      </c>
      <c r="AH273" s="15">
        <f t="shared" si="272"/>
        <v>0</v>
      </c>
      <c r="AI273" s="15">
        <f t="shared" si="273"/>
        <v>0</v>
      </c>
    </row>
    <row r="274" spans="3:35">
      <c r="D274" s="14">
        <v>8600</v>
      </c>
      <c r="E274" s="2"/>
      <c r="F274" s="4">
        <f t="shared" si="279"/>
        <v>0</v>
      </c>
      <c r="G274" s="4">
        <f t="shared" si="279"/>
        <v>0</v>
      </c>
      <c r="H274" s="4">
        <f t="shared" si="279"/>
        <v>0</v>
      </c>
      <c r="I274" s="4">
        <f t="shared" si="279"/>
        <v>0</v>
      </c>
      <c r="J274" s="4">
        <f t="shared" si="277"/>
        <v>0</v>
      </c>
      <c r="K274" s="4">
        <f t="shared" si="277"/>
        <v>0</v>
      </c>
      <c r="L274" s="4">
        <f t="shared" si="277"/>
        <v>0</v>
      </c>
      <c r="M274" s="4">
        <f t="shared" si="277"/>
        <v>0</v>
      </c>
      <c r="N274" s="4">
        <f t="shared" si="277"/>
        <v>0</v>
      </c>
      <c r="O274" s="4">
        <f t="shared" si="277"/>
        <v>0</v>
      </c>
      <c r="P274" s="4">
        <f t="shared" si="277"/>
        <v>0</v>
      </c>
      <c r="Q274" s="4">
        <f t="shared" si="277"/>
        <v>0</v>
      </c>
      <c r="R274" s="4">
        <f t="shared" si="277"/>
        <v>0</v>
      </c>
      <c r="S274" s="4">
        <f t="shared" si="277"/>
        <v>0</v>
      </c>
      <c r="T274" s="4">
        <f t="shared" si="278"/>
        <v>0</v>
      </c>
      <c r="U274" s="4">
        <f t="shared" si="278"/>
        <v>0</v>
      </c>
      <c r="V274" s="4">
        <f t="shared" si="278"/>
        <v>0</v>
      </c>
      <c r="W274" s="4">
        <f t="shared" si="278"/>
        <v>0</v>
      </c>
      <c r="X274" s="4">
        <f t="shared" si="278"/>
        <v>0</v>
      </c>
      <c r="Y274" s="4">
        <f t="shared" si="278"/>
        <v>0</v>
      </c>
      <c r="Z274" s="4">
        <f t="shared" si="278"/>
        <v>0</v>
      </c>
      <c r="AA274" s="4">
        <f t="shared" si="278"/>
        <v>0</v>
      </c>
      <c r="AB274" s="4">
        <f t="shared" si="278"/>
        <v>0</v>
      </c>
      <c r="AC274" s="4">
        <f t="shared" si="278"/>
        <v>0</v>
      </c>
      <c r="AD274" s="4">
        <f t="shared" si="278"/>
        <v>0</v>
      </c>
      <c r="AE274" s="4">
        <f t="shared" si="278"/>
        <v>0</v>
      </c>
      <c r="AF274" s="4">
        <f t="shared" si="278"/>
        <v>0</v>
      </c>
      <c r="AH274" s="15">
        <f t="shared" si="272"/>
        <v>0</v>
      </c>
      <c r="AI274" s="15">
        <f t="shared" si="273"/>
        <v>0</v>
      </c>
    </row>
    <row r="275" spans="3:35">
      <c r="D275" s="13">
        <v>8620</v>
      </c>
      <c r="E275" s="2"/>
      <c r="F275" s="4">
        <f t="shared" si="279"/>
        <v>0</v>
      </c>
      <c r="G275" s="4">
        <f t="shared" si="279"/>
        <v>0</v>
      </c>
      <c r="H275" s="4">
        <f t="shared" si="279"/>
        <v>0</v>
      </c>
      <c r="I275" s="4">
        <f t="shared" si="279"/>
        <v>0</v>
      </c>
      <c r="J275" s="4">
        <f t="shared" si="277"/>
        <v>0</v>
      </c>
      <c r="K275" s="4">
        <f t="shared" si="277"/>
        <v>0</v>
      </c>
      <c r="L275" s="4">
        <f t="shared" si="277"/>
        <v>0</v>
      </c>
      <c r="M275" s="4">
        <f t="shared" si="277"/>
        <v>0</v>
      </c>
      <c r="N275" s="4">
        <f t="shared" si="277"/>
        <v>0</v>
      </c>
      <c r="O275" s="4">
        <f t="shared" si="277"/>
        <v>0</v>
      </c>
      <c r="P275" s="4">
        <f t="shared" si="277"/>
        <v>0</v>
      </c>
      <c r="Q275" s="4">
        <f t="shared" si="277"/>
        <v>0</v>
      </c>
      <c r="R275" s="4">
        <f t="shared" si="277"/>
        <v>0</v>
      </c>
      <c r="S275" s="4">
        <f t="shared" si="277"/>
        <v>0</v>
      </c>
      <c r="T275" s="4">
        <f t="shared" si="278"/>
        <v>0</v>
      </c>
      <c r="U275" s="4">
        <f t="shared" si="278"/>
        <v>0</v>
      </c>
      <c r="V275" s="4">
        <f t="shared" si="278"/>
        <v>0</v>
      </c>
      <c r="W275" s="4">
        <f t="shared" si="278"/>
        <v>0</v>
      </c>
      <c r="X275" s="4">
        <f t="shared" si="278"/>
        <v>0</v>
      </c>
      <c r="Y275" s="4">
        <f t="shared" si="278"/>
        <v>0</v>
      </c>
      <c r="Z275" s="4">
        <f t="shared" si="278"/>
        <v>0</v>
      </c>
      <c r="AA275" s="4">
        <f t="shared" si="278"/>
        <v>0</v>
      </c>
      <c r="AB275" s="4">
        <f t="shared" si="278"/>
        <v>0</v>
      </c>
      <c r="AC275" s="4">
        <f t="shared" si="278"/>
        <v>0</v>
      </c>
      <c r="AD275" s="4">
        <f t="shared" si="278"/>
        <v>0</v>
      </c>
      <c r="AE275" s="4">
        <f t="shared" si="278"/>
        <v>0</v>
      </c>
      <c r="AF275" s="4">
        <f t="shared" si="278"/>
        <v>0</v>
      </c>
      <c r="AH275" s="15">
        <f t="shared" si="272"/>
        <v>0</v>
      </c>
      <c r="AI275" s="15">
        <f t="shared" si="273"/>
        <v>0</v>
      </c>
    </row>
    <row r="276" spans="3:35">
      <c r="D276" s="13">
        <v>8630</v>
      </c>
      <c r="E276" s="2"/>
      <c r="F276" s="4">
        <f t="shared" si="279"/>
        <v>0</v>
      </c>
      <c r="G276" s="4">
        <f t="shared" si="279"/>
        <v>0</v>
      </c>
      <c r="H276" s="4">
        <f t="shared" si="279"/>
        <v>0</v>
      </c>
      <c r="I276" s="4">
        <f t="shared" si="279"/>
        <v>0</v>
      </c>
      <c r="J276" s="4">
        <f t="shared" si="277"/>
        <v>0</v>
      </c>
      <c r="K276" s="4">
        <f t="shared" si="277"/>
        <v>0</v>
      </c>
      <c r="L276" s="4">
        <f t="shared" si="277"/>
        <v>0</v>
      </c>
      <c r="M276" s="4">
        <f t="shared" si="277"/>
        <v>0</v>
      </c>
      <c r="N276" s="4">
        <f t="shared" si="277"/>
        <v>0</v>
      </c>
      <c r="O276" s="4">
        <f t="shared" si="277"/>
        <v>0</v>
      </c>
      <c r="P276" s="4">
        <f t="shared" si="277"/>
        <v>0</v>
      </c>
      <c r="Q276" s="4">
        <f t="shared" si="277"/>
        <v>0</v>
      </c>
      <c r="R276" s="4">
        <f t="shared" si="277"/>
        <v>0</v>
      </c>
      <c r="S276" s="4">
        <f t="shared" si="277"/>
        <v>0</v>
      </c>
      <c r="T276" s="4">
        <f t="shared" si="278"/>
        <v>0</v>
      </c>
      <c r="U276" s="4">
        <f t="shared" si="278"/>
        <v>0</v>
      </c>
      <c r="V276" s="4">
        <f t="shared" si="278"/>
        <v>0</v>
      </c>
      <c r="W276" s="4">
        <f t="shared" si="278"/>
        <v>0</v>
      </c>
      <c r="X276" s="4">
        <f t="shared" si="278"/>
        <v>0</v>
      </c>
      <c r="Y276" s="4">
        <f t="shared" si="278"/>
        <v>0</v>
      </c>
      <c r="Z276" s="4">
        <f t="shared" si="278"/>
        <v>0</v>
      </c>
      <c r="AA276" s="4">
        <f t="shared" si="278"/>
        <v>0</v>
      </c>
      <c r="AB276" s="4">
        <f t="shared" si="278"/>
        <v>0</v>
      </c>
      <c r="AC276" s="4">
        <f t="shared" si="278"/>
        <v>0</v>
      </c>
      <c r="AD276" s="4">
        <f t="shared" si="278"/>
        <v>0</v>
      </c>
      <c r="AE276" s="4">
        <f t="shared" si="278"/>
        <v>0</v>
      </c>
      <c r="AF276" s="4">
        <f t="shared" si="278"/>
        <v>0</v>
      </c>
      <c r="AH276" s="15">
        <f t="shared" si="272"/>
        <v>0</v>
      </c>
      <c r="AI276" s="15">
        <f t="shared" si="273"/>
        <v>0</v>
      </c>
    </row>
    <row r="277" spans="3:35">
      <c r="D277" s="13">
        <v>8640</v>
      </c>
      <c r="E277" s="2"/>
      <c r="F277" s="4">
        <f t="shared" si="279"/>
        <v>0</v>
      </c>
      <c r="G277" s="4">
        <f t="shared" si="279"/>
        <v>0</v>
      </c>
      <c r="H277" s="4">
        <f t="shared" si="279"/>
        <v>0</v>
      </c>
      <c r="I277" s="4">
        <f t="shared" si="279"/>
        <v>0</v>
      </c>
      <c r="J277" s="4">
        <f t="shared" si="277"/>
        <v>0</v>
      </c>
      <c r="K277" s="4">
        <f t="shared" si="277"/>
        <v>0</v>
      </c>
      <c r="L277" s="4">
        <f t="shared" si="277"/>
        <v>0</v>
      </c>
      <c r="M277" s="4">
        <f t="shared" si="277"/>
        <v>0</v>
      </c>
      <c r="N277" s="4">
        <f t="shared" si="277"/>
        <v>0</v>
      </c>
      <c r="O277" s="4">
        <f t="shared" si="277"/>
        <v>0</v>
      </c>
      <c r="P277" s="4">
        <f t="shared" si="277"/>
        <v>0</v>
      </c>
      <c r="Q277" s="4">
        <f t="shared" si="277"/>
        <v>0</v>
      </c>
      <c r="R277" s="4">
        <f t="shared" si="277"/>
        <v>0</v>
      </c>
      <c r="S277" s="4">
        <f t="shared" si="277"/>
        <v>0</v>
      </c>
      <c r="T277" s="4">
        <f t="shared" si="278"/>
        <v>0</v>
      </c>
      <c r="U277" s="4">
        <f t="shared" si="278"/>
        <v>0</v>
      </c>
      <c r="V277" s="4">
        <f t="shared" si="278"/>
        <v>0</v>
      </c>
      <c r="W277" s="4">
        <f t="shared" si="278"/>
        <v>0</v>
      </c>
      <c r="X277" s="4">
        <f t="shared" si="278"/>
        <v>0</v>
      </c>
      <c r="Y277" s="4">
        <f t="shared" si="278"/>
        <v>0</v>
      </c>
      <c r="Z277" s="4">
        <f t="shared" si="278"/>
        <v>0</v>
      </c>
      <c r="AA277" s="4">
        <f t="shared" si="278"/>
        <v>0</v>
      </c>
      <c r="AB277" s="4">
        <f t="shared" si="278"/>
        <v>0</v>
      </c>
      <c r="AC277" s="4">
        <f t="shared" si="278"/>
        <v>0</v>
      </c>
      <c r="AD277" s="4">
        <f t="shared" si="278"/>
        <v>0</v>
      </c>
      <c r="AE277" s="4">
        <f t="shared" si="278"/>
        <v>0</v>
      </c>
      <c r="AF277" s="4">
        <f t="shared" si="278"/>
        <v>0</v>
      </c>
      <c r="AH277" s="15">
        <f t="shared" si="272"/>
        <v>0</v>
      </c>
      <c r="AI277" s="15">
        <f t="shared" si="273"/>
        <v>0</v>
      </c>
    </row>
    <row r="278" spans="3:35">
      <c r="D278" s="13">
        <v>8650</v>
      </c>
      <c r="E278" s="2"/>
      <c r="F278" s="4">
        <f t="shared" si="279"/>
        <v>0</v>
      </c>
      <c r="G278" s="4">
        <f t="shared" si="279"/>
        <v>0</v>
      </c>
      <c r="H278" s="4">
        <f t="shared" si="279"/>
        <v>0</v>
      </c>
      <c r="I278" s="4">
        <f t="shared" si="279"/>
        <v>0</v>
      </c>
      <c r="J278" s="4">
        <f t="shared" si="277"/>
        <v>0</v>
      </c>
      <c r="K278" s="4">
        <f t="shared" si="277"/>
        <v>0</v>
      </c>
      <c r="L278" s="4">
        <f t="shared" si="277"/>
        <v>0</v>
      </c>
      <c r="M278" s="4">
        <f t="shared" si="277"/>
        <v>0</v>
      </c>
      <c r="N278" s="4">
        <f t="shared" si="277"/>
        <v>0</v>
      </c>
      <c r="O278" s="4">
        <f t="shared" si="277"/>
        <v>0</v>
      </c>
      <c r="P278" s="4">
        <f t="shared" si="277"/>
        <v>0</v>
      </c>
      <c r="Q278" s="4">
        <f t="shared" si="277"/>
        <v>0</v>
      </c>
      <c r="R278" s="4">
        <f t="shared" si="277"/>
        <v>0</v>
      </c>
      <c r="S278" s="4">
        <f t="shared" si="277"/>
        <v>0</v>
      </c>
      <c r="T278" s="4">
        <f t="shared" si="278"/>
        <v>0</v>
      </c>
      <c r="U278" s="4">
        <f t="shared" si="278"/>
        <v>0</v>
      </c>
      <c r="V278" s="4">
        <f t="shared" si="278"/>
        <v>0</v>
      </c>
      <c r="W278" s="4">
        <f t="shared" si="278"/>
        <v>0</v>
      </c>
      <c r="X278" s="4">
        <f t="shared" si="278"/>
        <v>0</v>
      </c>
      <c r="Y278" s="4">
        <f t="shared" si="278"/>
        <v>0</v>
      </c>
      <c r="Z278" s="4">
        <f t="shared" si="278"/>
        <v>0</v>
      </c>
      <c r="AA278" s="4">
        <f t="shared" si="278"/>
        <v>0</v>
      </c>
      <c r="AB278" s="4">
        <f t="shared" si="278"/>
        <v>0</v>
      </c>
      <c r="AC278" s="4">
        <f t="shared" si="278"/>
        <v>0</v>
      </c>
      <c r="AD278" s="4">
        <f t="shared" si="278"/>
        <v>0</v>
      </c>
      <c r="AE278" s="4">
        <f t="shared" si="278"/>
        <v>0</v>
      </c>
      <c r="AF278" s="4">
        <f t="shared" si="278"/>
        <v>0</v>
      </c>
      <c r="AH278" s="15">
        <f t="shared" si="272"/>
        <v>0</v>
      </c>
      <c r="AI278" s="15">
        <f t="shared" si="273"/>
        <v>0</v>
      </c>
    </row>
    <row r="279" spans="3:35">
      <c r="D279" s="13">
        <v>8670</v>
      </c>
      <c r="E279" s="2"/>
      <c r="F279" s="4">
        <f t="shared" si="279"/>
        <v>0</v>
      </c>
      <c r="G279" s="4">
        <f t="shared" si="279"/>
        <v>0</v>
      </c>
      <c r="H279" s="4">
        <f t="shared" si="279"/>
        <v>0</v>
      </c>
      <c r="I279" s="4">
        <f t="shared" si="279"/>
        <v>0</v>
      </c>
      <c r="J279" s="4">
        <f t="shared" si="277"/>
        <v>0</v>
      </c>
      <c r="K279" s="4">
        <f t="shared" si="277"/>
        <v>0</v>
      </c>
      <c r="L279" s="4">
        <f t="shared" si="277"/>
        <v>0</v>
      </c>
      <c r="M279" s="4">
        <f t="shared" si="277"/>
        <v>0</v>
      </c>
      <c r="N279" s="4">
        <f t="shared" si="277"/>
        <v>0</v>
      </c>
      <c r="O279" s="4">
        <f t="shared" si="277"/>
        <v>0</v>
      </c>
      <c r="P279" s="4">
        <f t="shared" si="277"/>
        <v>0</v>
      </c>
      <c r="Q279" s="4">
        <f t="shared" si="277"/>
        <v>0</v>
      </c>
      <c r="R279" s="4">
        <f t="shared" si="277"/>
        <v>0</v>
      </c>
      <c r="S279" s="4">
        <f t="shared" si="277"/>
        <v>0</v>
      </c>
      <c r="T279" s="4">
        <f t="shared" si="278"/>
        <v>0</v>
      </c>
      <c r="U279" s="4">
        <f t="shared" si="278"/>
        <v>0</v>
      </c>
      <c r="V279" s="4">
        <f t="shared" si="278"/>
        <v>0</v>
      </c>
      <c r="W279" s="4">
        <f t="shared" si="278"/>
        <v>0</v>
      </c>
      <c r="X279" s="4">
        <f t="shared" si="278"/>
        <v>0</v>
      </c>
      <c r="Y279" s="4">
        <f t="shared" si="278"/>
        <v>0</v>
      </c>
      <c r="Z279" s="4">
        <f t="shared" si="278"/>
        <v>0</v>
      </c>
      <c r="AA279" s="4">
        <f t="shared" si="278"/>
        <v>0</v>
      </c>
      <c r="AB279" s="4">
        <f t="shared" si="278"/>
        <v>0</v>
      </c>
      <c r="AC279" s="4">
        <f t="shared" si="278"/>
        <v>0</v>
      </c>
      <c r="AD279" s="4">
        <f t="shared" si="278"/>
        <v>0</v>
      </c>
      <c r="AE279" s="4">
        <f t="shared" si="278"/>
        <v>0</v>
      </c>
      <c r="AF279" s="4">
        <f t="shared" si="278"/>
        <v>0</v>
      </c>
      <c r="AH279" s="15">
        <f t="shared" si="272"/>
        <v>0</v>
      </c>
      <c r="AI279" s="15">
        <f t="shared" si="273"/>
        <v>0</v>
      </c>
    </row>
    <row r="280" spans="3:35">
      <c r="C280" s="14"/>
      <c r="D280" s="13">
        <v>8700</v>
      </c>
      <c r="E280" s="2"/>
      <c r="F280" s="4">
        <f t="shared" si="279"/>
        <v>12344.87</v>
      </c>
      <c r="G280" s="4">
        <f t="shared" si="279"/>
        <v>6006.14</v>
      </c>
      <c r="H280" s="4">
        <f t="shared" si="279"/>
        <v>774.11</v>
      </c>
      <c r="I280" s="4">
        <f t="shared" si="279"/>
        <v>150.88999999999999</v>
      </c>
      <c r="J280" s="4">
        <f t="shared" ref="J280:S289" si="280">SUMIF($C$9:$C$240,$D280,J$9:J$240)</f>
        <v>10189.64</v>
      </c>
      <c r="K280" s="4">
        <f t="shared" si="280"/>
        <v>610.85999999999922</v>
      </c>
      <c r="L280" s="4">
        <f t="shared" si="280"/>
        <v>9128.2736625265643</v>
      </c>
      <c r="M280" s="4">
        <f t="shared" si="280"/>
        <v>6766.933543372952</v>
      </c>
      <c r="N280" s="4">
        <f t="shared" si="280"/>
        <v>6715.9367995305147</v>
      </c>
      <c r="O280" s="4">
        <f t="shared" si="280"/>
        <v>6769.975187592192</v>
      </c>
      <c r="P280" s="4">
        <f t="shared" si="280"/>
        <v>6729.2783453771772</v>
      </c>
      <c r="Q280" s="4">
        <f t="shared" si="280"/>
        <v>6614.7658270827824</v>
      </c>
      <c r="R280" s="4">
        <f t="shared" si="280"/>
        <v>7094.5778631531766</v>
      </c>
      <c r="S280" s="4">
        <f t="shared" si="280"/>
        <v>6893.1911820176001</v>
      </c>
      <c r="T280" s="4">
        <f t="shared" ref="T280:AF289" si="281">SUMIF($C$9:$C$240,$D280,T$9:T$240)</f>
        <v>7181.5329932835175</v>
      </c>
      <c r="U280" s="4">
        <f t="shared" si="281"/>
        <v>7216.8906544269248</v>
      </c>
      <c r="V280" s="4">
        <f t="shared" si="281"/>
        <v>7055.8635746763384</v>
      </c>
      <c r="W280" s="4">
        <f t="shared" si="281"/>
        <v>6750.4674277749673</v>
      </c>
      <c r="X280" s="4">
        <f t="shared" si="281"/>
        <v>8021.6034841347855</v>
      </c>
      <c r="Y280" s="4">
        <f t="shared" si="281"/>
        <v>6767.7717112449045</v>
      </c>
      <c r="Z280" s="4">
        <f t="shared" si="281"/>
        <v>6716.7369224319154</v>
      </c>
      <c r="AA280" s="4">
        <f t="shared" si="281"/>
        <v>6770.8514004229164</v>
      </c>
      <c r="AB280" s="4">
        <f t="shared" si="281"/>
        <v>6730.0784682785779</v>
      </c>
      <c r="AC280" s="4">
        <f t="shared" si="281"/>
        <v>6615.5659499841831</v>
      </c>
      <c r="AD280" s="4">
        <f t="shared" si="281"/>
        <v>7095.454075983901</v>
      </c>
      <c r="AE280" s="4">
        <f t="shared" si="281"/>
        <v>6893.9913049190009</v>
      </c>
      <c r="AF280" s="4">
        <f t="shared" si="281"/>
        <v>7182.37116115547</v>
      </c>
      <c r="AH280" s="15">
        <f t="shared" si="272"/>
        <v>72801.673365482173</v>
      </c>
      <c r="AI280" s="15">
        <f t="shared" si="273"/>
        <v>83817.646135433897</v>
      </c>
    </row>
    <row r="281" spans="3:35">
      <c r="D281" s="13">
        <v>8710</v>
      </c>
      <c r="E281" s="2"/>
      <c r="F281" s="4">
        <f t="shared" si="279"/>
        <v>0</v>
      </c>
      <c r="G281" s="4">
        <f t="shared" si="279"/>
        <v>0</v>
      </c>
      <c r="H281" s="4">
        <f t="shared" si="279"/>
        <v>0</v>
      </c>
      <c r="I281" s="4">
        <f t="shared" si="279"/>
        <v>0</v>
      </c>
      <c r="J281" s="4">
        <f t="shared" si="280"/>
        <v>0</v>
      </c>
      <c r="K281" s="4">
        <f t="shared" si="280"/>
        <v>0</v>
      </c>
      <c r="L281" s="4">
        <f t="shared" si="280"/>
        <v>0</v>
      </c>
      <c r="M281" s="4">
        <f t="shared" si="280"/>
        <v>0</v>
      </c>
      <c r="N281" s="4">
        <f t="shared" si="280"/>
        <v>0</v>
      </c>
      <c r="O281" s="4">
        <f t="shared" si="280"/>
        <v>0</v>
      </c>
      <c r="P281" s="4">
        <f t="shared" si="280"/>
        <v>0</v>
      </c>
      <c r="Q281" s="4">
        <f t="shared" si="280"/>
        <v>0</v>
      </c>
      <c r="R281" s="4">
        <f t="shared" si="280"/>
        <v>0</v>
      </c>
      <c r="S281" s="4">
        <f t="shared" si="280"/>
        <v>0</v>
      </c>
      <c r="T281" s="4">
        <f t="shared" si="281"/>
        <v>0</v>
      </c>
      <c r="U281" s="4">
        <f t="shared" si="281"/>
        <v>0</v>
      </c>
      <c r="V281" s="4">
        <f t="shared" si="281"/>
        <v>0</v>
      </c>
      <c r="W281" s="4">
        <f t="shared" si="281"/>
        <v>0</v>
      </c>
      <c r="X281" s="4">
        <f t="shared" si="281"/>
        <v>0</v>
      </c>
      <c r="Y281" s="4">
        <f t="shared" si="281"/>
        <v>0</v>
      </c>
      <c r="Z281" s="4">
        <f t="shared" si="281"/>
        <v>0</v>
      </c>
      <c r="AA281" s="4">
        <f t="shared" si="281"/>
        <v>0</v>
      </c>
      <c r="AB281" s="4">
        <f t="shared" si="281"/>
        <v>0</v>
      </c>
      <c r="AC281" s="4">
        <f t="shared" si="281"/>
        <v>0</v>
      </c>
      <c r="AD281" s="4">
        <f t="shared" si="281"/>
        <v>0</v>
      </c>
      <c r="AE281" s="4">
        <f t="shared" si="281"/>
        <v>0</v>
      </c>
      <c r="AF281" s="4">
        <f t="shared" si="281"/>
        <v>0</v>
      </c>
      <c r="AH281" s="15">
        <f t="shared" si="272"/>
        <v>0</v>
      </c>
      <c r="AI281" s="15">
        <f t="shared" si="273"/>
        <v>0</v>
      </c>
    </row>
    <row r="282" spans="3:35">
      <c r="D282" s="14">
        <v>8711</v>
      </c>
      <c r="E282" s="2"/>
      <c r="F282" s="4">
        <f t="shared" si="279"/>
        <v>0</v>
      </c>
      <c r="G282" s="4">
        <f t="shared" si="279"/>
        <v>0</v>
      </c>
      <c r="H282" s="4">
        <f t="shared" si="279"/>
        <v>0</v>
      </c>
      <c r="I282" s="4">
        <f t="shared" si="279"/>
        <v>0</v>
      </c>
      <c r="J282" s="4">
        <f t="shared" si="280"/>
        <v>0</v>
      </c>
      <c r="K282" s="4">
        <f t="shared" si="280"/>
        <v>0</v>
      </c>
      <c r="L282" s="4">
        <f t="shared" si="280"/>
        <v>0</v>
      </c>
      <c r="M282" s="4">
        <f t="shared" si="280"/>
        <v>0</v>
      </c>
      <c r="N282" s="4">
        <f t="shared" si="280"/>
        <v>0</v>
      </c>
      <c r="O282" s="4">
        <f t="shared" si="280"/>
        <v>0</v>
      </c>
      <c r="P282" s="4">
        <f t="shared" si="280"/>
        <v>0</v>
      </c>
      <c r="Q282" s="4">
        <f t="shared" si="280"/>
        <v>0</v>
      </c>
      <c r="R282" s="4">
        <f t="shared" si="280"/>
        <v>0</v>
      </c>
      <c r="S282" s="4">
        <f t="shared" si="280"/>
        <v>0</v>
      </c>
      <c r="T282" s="4">
        <f t="shared" si="281"/>
        <v>0</v>
      </c>
      <c r="U282" s="4">
        <f t="shared" si="281"/>
        <v>0</v>
      </c>
      <c r="V282" s="4">
        <f t="shared" si="281"/>
        <v>0</v>
      </c>
      <c r="W282" s="4">
        <f t="shared" si="281"/>
        <v>0</v>
      </c>
      <c r="X282" s="4">
        <f t="shared" si="281"/>
        <v>0</v>
      </c>
      <c r="Y282" s="4">
        <f t="shared" si="281"/>
        <v>0</v>
      </c>
      <c r="Z282" s="4">
        <f t="shared" si="281"/>
        <v>0</v>
      </c>
      <c r="AA282" s="4">
        <f t="shared" si="281"/>
        <v>0</v>
      </c>
      <c r="AB282" s="4">
        <f t="shared" si="281"/>
        <v>0</v>
      </c>
      <c r="AC282" s="4">
        <f t="shared" si="281"/>
        <v>0</v>
      </c>
      <c r="AD282" s="4">
        <f t="shared" si="281"/>
        <v>0</v>
      </c>
      <c r="AE282" s="4">
        <f t="shared" si="281"/>
        <v>0</v>
      </c>
      <c r="AF282" s="4">
        <f t="shared" si="281"/>
        <v>0</v>
      </c>
      <c r="AH282" s="15">
        <f t="shared" si="272"/>
        <v>0</v>
      </c>
      <c r="AI282" s="15">
        <f t="shared" si="273"/>
        <v>0</v>
      </c>
    </row>
    <row r="283" spans="3:35">
      <c r="D283" s="13">
        <v>8720</v>
      </c>
      <c r="E283" s="2"/>
      <c r="F283" s="4">
        <f t="shared" si="279"/>
        <v>0</v>
      </c>
      <c r="G283" s="4">
        <f t="shared" si="279"/>
        <v>0</v>
      </c>
      <c r="H283" s="4">
        <f t="shared" si="279"/>
        <v>0</v>
      </c>
      <c r="I283" s="4">
        <f t="shared" si="279"/>
        <v>0</v>
      </c>
      <c r="J283" s="4">
        <f t="shared" si="280"/>
        <v>0</v>
      </c>
      <c r="K283" s="4">
        <f t="shared" si="280"/>
        <v>0</v>
      </c>
      <c r="L283" s="4">
        <f t="shared" si="280"/>
        <v>0</v>
      </c>
      <c r="M283" s="4">
        <f t="shared" si="280"/>
        <v>0</v>
      </c>
      <c r="N283" s="4">
        <f t="shared" si="280"/>
        <v>0</v>
      </c>
      <c r="O283" s="4">
        <f t="shared" si="280"/>
        <v>0</v>
      </c>
      <c r="P283" s="4">
        <f t="shared" si="280"/>
        <v>0</v>
      </c>
      <c r="Q283" s="4">
        <f t="shared" si="280"/>
        <v>0</v>
      </c>
      <c r="R283" s="4">
        <f t="shared" si="280"/>
        <v>0</v>
      </c>
      <c r="S283" s="4">
        <f t="shared" si="280"/>
        <v>0</v>
      </c>
      <c r="T283" s="4">
        <f t="shared" si="281"/>
        <v>0</v>
      </c>
      <c r="U283" s="4">
        <f t="shared" si="281"/>
        <v>0</v>
      </c>
      <c r="V283" s="4">
        <f t="shared" si="281"/>
        <v>0</v>
      </c>
      <c r="W283" s="4">
        <f t="shared" si="281"/>
        <v>0</v>
      </c>
      <c r="X283" s="4">
        <f t="shared" si="281"/>
        <v>0</v>
      </c>
      <c r="Y283" s="4">
        <f t="shared" si="281"/>
        <v>0</v>
      </c>
      <c r="Z283" s="4">
        <f t="shared" si="281"/>
        <v>0</v>
      </c>
      <c r="AA283" s="4">
        <f t="shared" si="281"/>
        <v>0</v>
      </c>
      <c r="AB283" s="4">
        <f t="shared" si="281"/>
        <v>0</v>
      </c>
      <c r="AC283" s="4">
        <f t="shared" si="281"/>
        <v>0</v>
      </c>
      <c r="AD283" s="4">
        <f t="shared" si="281"/>
        <v>0</v>
      </c>
      <c r="AE283" s="4">
        <f t="shared" si="281"/>
        <v>0</v>
      </c>
      <c r="AF283" s="4">
        <f t="shared" si="281"/>
        <v>0</v>
      </c>
      <c r="AH283" s="15">
        <f t="shared" si="272"/>
        <v>0</v>
      </c>
      <c r="AI283" s="15">
        <f t="shared" si="273"/>
        <v>0</v>
      </c>
    </row>
    <row r="284" spans="3:35">
      <c r="C284" s="14"/>
      <c r="D284" s="13">
        <v>8740</v>
      </c>
      <c r="E284" s="2"/>
      <c r="F284" s="4">
        <f t="shared" si="279"/>
        <v>13304.419999999998</v>
      </c>
      <c r="G284" s="4">
        <f t="shared" si="279"/>
        <v>2002.2000000000007</v>
      </c>
      <c r="H284" s="4">
        <f t="shared" si="279"/>
        <v>9281.380000000001</v>
      </c>
      <c r="I284" s="4">
        <f t="shared" si="279"/>
        <v>11402.99</v>
      </c>
      <c r="J284" s="4">
        <f t="shared" si="280"/>
        <v>-1564.7399999999993</v>
      </c>
      <c r="K284" s="4">
        <f t="shared" si="280"/>
        <v>10023.68</v>
      </c>
      <c r="L284" s="4">
        <f t="shared" si="280"/>
        <v>9151.0828101670031</v>
      </c>
      <c r="M284" s="4">
        <f t="shared" si="280"/>
        <v>15469.342759910836</v>
      </c>
      <c r="N284" s="4">
        <f t="shared" si="280"/>
        <v>10016.69123909631</v>
      </c>
      <c r="O284" s="4">
        <f t="shared" si="280"/>
        <v>9675.9005190454009</v>
      </c>
      <c r="P284" s="4">
        <f t="shared" si="280"/>
        <v>9846.2958790708544</v>
      </c>
      <c r="Q284" s="4">
        <f t="shared" si="280"/>
        <v>9675.9005190454009</v>
      </c>
      <c r="R284" s="4">
        <f t="shared" si="280"/>
        <v>11919.155433780505</v>
      </c>
      <c r="S284" s="4">
        <f t="shared" si="280"/>
        <v>9965.5726310886748</v>
      </c>
      <c r="T284" s="4">
        <f t="shared" si="281"/>
        <v>9675.9005190454009</v>
      </c>
      <c r="U284" s="4">
        <f t="shared" si="281"/>
        <v>9675.9005190454009</v>
      </c>
      <c r="V284" s="4">
        <f t="shared" si="281"/>
        <v>9675.9005190454009</v>
      </c>
      <c r="W284" s="4">
        <f t="shared" si="281"/>
        <v>11379.85411929994</v>
      </c>
      <c r="X284" s="4">
        <f t="shared" si="281"/>
        <v>9686.12424064693</v>
      </c>
      <c r="Y284" s="4">
        <f t="shared" si="281"/>
        <v>15469.342759910836</v>
      </c>
      <c r="Z284" s="4">
        <f t="shared" si="281"/>
        <v>10016.69123909631</v>
      </c>
      <c r="AA284" s="4">
        <f t="shared" si="281"/>
        <v>9675.9005190454009</v>
      </c>
      <c r="AB284" s="4">
        <f t="shared" si="281"/>
        <v>9846.2958790708544</v>
      </c>
      <c r="AC284" s="4">
        <f t="shared" si="281"/>
        <v>9675.9005190454009</v>
      </c>
      <c r="AD284" s="4">
        <f t="shared" si="281"/>
        <v>11919.155433780505</v>
      </c>
      <c r="AE284" s="4">
        <f t="shared" si="281"/>
        <v>9965.5726310886748</v>
      </c>
      <c r="AF284" s="4">
        <f t="shared" si="281"/>
        <v>9675.9005190454009</v>
      </c>
      <c r="AH284" s="15">
        <f t="shared" si="272"/>
        <v>108285.14372633581</v>
      </c>
      <c r="AI284" s="15">
        <f t="shared" si="273"/>
        <v>126662.53889812106</v>
      </c>
    </row>
    <row r="285" spans="3:35">
      <c r="D285" s="13">
        <v>8750</v>
      </c>
      <c r="E285" s="2"/>
      <c r="F285" s="4">
        <f t="shared" si="279"/>
        <v>0</v>
      </c>
      <c r="G285" s="4">
        <f t="shared" si="279"/>
        <v>0</v>
      </c>
      <c r="H285" s="4">
        <f t="shared" si="279"/>
        <v>0</v>
      </c>
      <c r="I285" s="4">
        <f t="shared" si="279"/>
        <v>0</v>
      </c>
      <c r="J285" s="4">
        <f t="shared" si="280"/>
        <v>0</v>
      </c>
      <c r="K285" s="4">
        <f t="shared" si="280"/>
        <v>0</v>
      </c>
      <c r="L285" s="4">
        <f t="shared" si="280"/>
        <v>0</v>
      </c>
      <c r="M285" s="4">
        <f t="shared" si="280"/>
        <v>0</v>
      </c>
      <c r="N285" s="4">
        <f t="shared" si="280"/>
        <v>0</v>
      </c>
      <c r="O285" s="4">
        <f t="shared" si="280"/>
        <v>0</v>
      </c>
      <c r="P285" s="4">
        <f t="shared" si="280"/>
        <v>0</v>
      </c>
      <c r="Q285" s="4">
        <f t="shared" si="280"/>
        <v>0</v>
      </c>
      <c r="R285" s="4">
        <f t="shared" si="280"/>
        <v>0</v>
      </c>
      <c r="S285" s="4">
        <f t="shared" si="280"/>
        <v>0</v>
      </c>
      <c r="T285" s="4">
        <f t="shared" si="281"/>
        <v>0</v>
      </c>
      <c r="U285" s="4">
        <f t="shared" si="281"/>
        <v>0</v>
      </c>
      <c r="V285" s="4">
        <f t="shared" si="281"/>
        <v>0</v>
      </c>
      <c r="W285" s="4">
        <f t="shared" si="281"/>
        <v>0</v>
      </c>
      <c r="X285" s="4">
        <f t="shared" si="281"/>
        <v>0</v>
      </c>
      <c r="Y285" s="4">
        <f t="shared" si="281"/>
        <v>0</v>
      </c>
      <c r="Z285" s="4">
        <f t="shared" si="281"/>
        <v>0</v>
      </c>
      <c r="AA285" s="4">
        <f t="shared" si="281"/>
        <v>0</v>
      </c>
      <c r="AB285" s="4">
        <f t="shared" si="281"/>
        <v>0</v>
      </c>
      <c r="AC285" s="4">
        <f t="shared" si="281"/>
        <v>0</v>
      </c>
      <c r="AD285" s="4">
        <f t="shared" si="281"/>
        <v>0</v>
      </c>
      <c r="AE285" s="4">
        <f t="shared" si="281"/>
        <v>0</v>
      </c>
      <c r="AF285" s="4">
        <f t="shared" si="281"/>
        <v>0</v>
      </c>
      <c r="AH285" s="15">
        <f t="shared" si="272"/>
        <v>0</v>
      </c>
      <c r="AI285" s="15">
        <f t="shared" si="273"/>
        <v>0</v>
      </c>
    </row>
    <row r="286" spans="3:35">
      <c r="D286" s="13">
        <v>8760</v>
      </c>
      <c r="E286" s="2"/>
      <c r="F286" s="4">
        <f t="shared" si="279"/>
        <v>0</v>
      </c>
      <c r="G286" s="4">
        <f t="shared" si="279"/>
        <v>0</v>
      </c>
      <c r="H286" s="4">
        <f t="shared" si="279"/>
        <v>0</v>
      </c>
      <c r="I286" s="4">
        <f t="shared" si="279"/>
        <v>0</v>
      </c>
      <c r="J286" s="4">
        <f t="shared" si="280"/>
        <v>0</v>
      </c>
      <c r="K286" s="4">
        <f t="shared" si="280"/>
        <v>0</v>
      </c>
      <c r="L286" s="4">
        <f t="shared" si="280"/>
        <v>0</v>
      </c>
      <c r="M286" s="4">
        <f t="shared" si="280"/>
        <v>0</v>
      </c>
      <c r="N286" s="4">
        <f t="shared" si="280"/>
        <v>0</v>
      </c>
      <c r="O286" s="4">
        <f t="shared" si="280"/>
        <v>0</v>
      </c>
      <c r="P286" s="4">
        <f t="shared" si="280"/>
        <v>0</v>
      </c>
      <c r="Q286" s="4">
        <f t="shared" si="280"/>
        <v>0</v>
      </c>
      <c r="R286" s="4">
        <f t="shared" si="280"/>
        <v>0</v>
      </c>
      <c r="S286" s="4">
        <f t="shared" si="280"/>
        <v>0</v>
      </c>
      <c r="T286" s="4">
        <f t="shared" si="281"/>
        <v>0</v>
      </c>
      <c r="U286" s="4">
        <f t="shared" si="281"/>
        <v>0</v>
      </c>
      <c r="V286" s="4">
        <f t="shared" si="281"/>
        <v>0</v>
      </c>
      <c r="W286" s="4">
        <f t="shared" si="281"/>
        <v>0</v>
      </c>
      <c r="X286" s="4">
        <f t="shared" si="281"/>
        <v>0</v>
      </c>
      <c r="Y286" s="4">
        <f t="shared" si="281"/>
        <v>0</v>
      </c>
      <c r="Z286" s="4">
        <f t="shared" si="281"/>
        <v>0</v>
      </c>
      <c r="AA286" s="4">
        <f t="shared" si="281"/>
        <v>0</v>
      </c>
      <c r="AB286" s="4">
        <f t="shared" si="281"/>
        <v>0</v>
      </c>
      <c r="AC286" s="4">
        <f t="shared" si="281"/>
        <v>0</v>
      </c>
      <c r="AD286" s="4">
        <f t="shared" si="281"/>
        <v>0</v>
      </c>
      <c r="AE286" s="4">
        <f t="shared" si="281"/>
        <v>0</v>
      </c>
      <c r="AF286" s="4">
        <f t="shared" si="281"/>
        <v>0</v>
      </c>
      <c r="AH286" s="15">
        <f t="shared" si="272"/>
        <v>0</v>
      </c>
      <c r="AI286" s="15">
        <f t="shared" si="273"/>
        <v>0</v>
      </c>
    </row>
    <row r="287" spans="3:35">
      <c r="D287" s="13">
        <v>8770</v>
      </c>
      <c r="E287" s="2"/>
      <c r="F287" s="4">
        <f t="shared" si="279"/>
        <v>0</v>
      </c>
      <c r="G287" s="4">
        <f t="shared" si="279"/>
        <v>0</v>
      </c>
      <c r="H287" s="4">
        <f t="shared" si="279"/>
        <v>0</v>
      </c>
      <c r="I287" s="4">
        <f t="shared" si="279"/>
        <v>0</v>
      </c>
      <c r="J287" s="4">
        <f t="shared" si="280"/>
        <v>0</v>
      </c>
      <c r="K287" s="4">
        <f t="shared" si="280"/>
        <v>0</v>
      </c>
      <c r="L287" s="4">
        <f t="shared" si="280"/>
        <v>0</v>
      </c>
      <c r="M287" s="4">
        <f t="shared" si="280"/>
        <v>0</v>
      </c>
      <c r="N287" s="4">
        <f t="shared" si="280"/>
        <v>0</v>
      </c>
      <c r="O287" s="4">
        <f t="shared" si="280"/>
        <v>0</v>
      </c>
      <c r="P287" s="4">
        <f t="shared" si="280"/>
        <v>0</v>
      </c>
      <c r="Q287" s="4">
        <f t="shared" si="280"/>
        <v>0</v>
      </c>
      <c r="R287" s="4">
        <f t="shared" si="280"/>
        <v>0</v>
      </c>
      <c r="S287" s="4">
        <f t="shared" si="280"/>
        <v>0</v>
      </c>
      <c r="T287" s="4">
        <f t="shared" si="281"/>
        <v>0</v>
      </c>
      <c r="U287" s="4">
        <f t="shared" si="281"/>
        <v>0</v>
      </c>
      <c r="V287" s="4">
        <f t="shared" si="281"/>
        <v>0</v>
      </c>
      <c r="W287" s="4">
        <f t="shared" si="281"/>
        <v>0</v>
      </c>
      <c r="X287" s="4">
        <f t="shared" si="281"/>
        <v>0</v>
      </c>
      <c r="Y287" s="4">
        <f t="shared" si="281"/>
        <v>0</v>
      </c>
      <c r="Z287" s="4">
        <f t="shared" si="281"/>
        <v>0</v>
      </c>
      <c r="AA287" s="4">
        <f t="shared" si="281"/>
        <v>0</v>
      </c>
      <c r="AB287" s="4">
        <f t="shared" si="281"/>
        <v>0</v>
      </c>
      <c r="AC287" s="4">
        <f t="shared" si="281"/>
        <v>0</v>
      </c>
      <c r="AD287" s="4">
        <f t="shared" si="281"/>
        <v>0</v>
      </c>
      <c r="AE287" s="4">
        <f t="shared" si="281"/>
        <v>0</v>
      </c>
      <c r="AF287" s="4">
        <f t="shared" si="281"/>
        <v>0</v>
      </c>
      <c r="AH287" s="15">
        <f t="shared" si="272"/>
        <v>0</v>
      </c>
      <c r="AI287" s="15">
        <f t="shared" si="273"/>
        <v>0</v>
      </c>
    </row>
    <row r="288" spans="3:35">
      <c r="D288" s="13">
        <v>8780</v>
      </c>
      <c r="E288" s="2"/>
      <c r="F288" s="4">
        <f t="shared" si="279"/>
        <v>-1002.23</v>
      </c>
      <c r="G288" s="4">
        <f t="shared" si="279"/>
        <v>0</v>
      </c>
      <c r="H288" s="4">
        <f t="shared" si="279"/>
        <v>0</v>
      </c>
      <c r="I288" s="4">
        <f t="shared" si="279"/>
        <v>0</v>
      </c>
      <c r="J288" s="4">
        <f t="shared" si="280"/>
        <v>0</v>
      </c>
      <c r="K288" s="4">
        <f t="shared" si="280"/>
        <v>0</v>
      </c>
      <c r="L288" s="4">
        <f t="shared" si="280"/>
        <v>-183.15515685144194</v>
      </c>
      <c r="M288" s="4">
        <f t="shared" si="280"/>
        <v>-191.26525189209588</v>
      </c>
      <c r="N288" s="4">
        <f t="shared" si="280"/>
        <v>-182.5836009721601</v>
      </c>
      <c r="O288" s="4">
        <f t="shared" si="280"/>
        <v>-199.94690012243532</v>
      </c>
      <c r="P288" s="4">
        <f t="shared" si="280"/>
        <v>-182.5836009721601</v>
      </c>
      <c r="Q288" s="4">
        <f t="shared" si="280"/>
        <v>-182.5836009721601</v>
      </c>
      <c r="R288" s="4">
        <f t="shared" si="280"/>
        <v>-199.94690012243532</v>
      </c>
      <c r="S288" s="4">
        <f t="shared" si="280"/>
        <v>-182.5836009721601</v>
      </c>
      <c r="T288" s="4">
        <f t="shared" si="281"/>
        <v>-191.26525189209588</v>
      </c>
      <c r="U288" s="4">
        <f t="shared" si="281"/>
        <v>-191.26525189209588</v>
      </c>
      <c r="V288" s="4">
        <f t="shared" si="281"/>
        <v>-182.5836009721601</v>
      </c>
      <c r="W288" s="4">
        <f t="shared" si="281"/>
        <v>-199.94690012243532</v>
      </c>
      <c r="X288" s="4">
        <f t="shared" si="281"/>
        <v>-191.26525189209588</v>
      </c>
      <c r="Y288" s="4">
        <f t="shared" si="281"/>
        <v>-197.00320944885877</v>
      </c>
      <c r="Z288" s="4">
        <f t="shared" si="281"/>
        <v>-188.06110900132489</v>
      </c>
      <c r="AA288" s="4">
        <f t="shared" si="281"/>
        <v>-205.94530712610836</v>
      </c>
      <c r="AB288" s="4">
        <f t="shared" si="281"/>
        <v>-188.06110900132489</v>
      </c>
      <c r="AC288" s="4">
        <f t="shared" si="281"/>
        <v>-188.06110900132489</v>
      </c>
      <c r="AD288" s="4">
        <f t="shared" si="281"/>
        <v>-205.94530712610836</v>
      </c>
      <c r="AE288" s="4">
        <f t="shared" si="281"/>
        <v>-188.06110900132489</v>
      </c>
      <c r="AF288" s="4">
        <f t="shared" si="281"/>
        <v>-197.00320944885877</v>
      </c>
      <c r="AH288" s="15">
        <f t="shared" si="272"/>
        <v>-2124.3481117824535</v>
      </c>
      <c r="AI288" s="15">
        <f t="shared" si="273"/>
        <v>-2323.2024740340212</v>
      </c>
    </row>
    <row r="289" spans="3:35">
      <c r="D289" s="13">
        <v>8790</v>
      </c>
      <c r="E289" s="2"/>
      <c r="F289" s="4">
        <f t="shared" si="279"/>
        <v>0</v>
      </c>
      <c r="G289" s="4">
        <f t="shared" si="279"/>
        <v>0</v>
      </c>
      <c r="H289" s="4">
        <f t="shared" si="279"/>
        <v>0</v>
      </c>
      <c r="I289" s="4">
        <f t="shared" si="279"/>
        <v>0</v>
      </c>
      <c r="J289" s="4">
        <f t="shared" si="280"/>
        <v>0</v>
      </c>
      <c r="K289" s="4">
        <f t="shared" si="280"/>
        <v>0</v>
      </c>
      <c r="L289" s="4">
        <f t="shared" si="280"/>
        <v>0</v>
      </c>
      <c r="M289" s="4">
        <f t="shared" si="280"/>
        <v>0</v>
      </c>
      <c r="N289" s="4">
        <f t="shared" si="280"/>
        <v>0</v>
      </c>
      <c r="O289" s="4">
        <f t="shared" si="280"/>
        <v>0</v>
      </c>
      <c r="P289" s="4">
        <f t="shared" si="280"/>
        <v>0</v>
      </c>
      <c r="Q289" s="4">
        <f t="shared" si="280"/>
        <v>0</v>
      </c>
      <c r="R289" s="4">
        <f t="shared" si="280"/>
        <v>0</v>
      </c>
      <c r="S289" s="4">
        <f t="shared" si="280"/>
        <v>0</v>
      </c>
      <c r="T289" s="4">
        <f t="shared" si="281"/>
        <v>0</v>
      </c>
      <c r="U289" s="4">
        <f t="shared" si="281"/>
        <v>0</v>
      </c>
      <c r="V289" s="4">
        <f t="shared" si="281"/>
        <v>0</v>
      </c>
      <c r="W289" s="4">
        <f t="shared" si="281"/>
        <v>0</v>
      </c>
      <c r="X289" s="4">
        <f t="shared" si="281"/>
        <v>0</v>
      </c>
      <c r="Y289" s="4">
        <f t="shared" si="281"/>
        <v>0</v>
      </c>
      <c r="Z289" s="4">
        <f t="shared" si="281"/>
        <v>0</v>
      </c>
      <c r="AA289" s="4">
        <f t="shared" si="281"/>
        <v>0</v>
      </c>
      <c r="AB289" s="4">
        <f t="shared" si="281"/>
        <v>0</v>
      </c>
      <c r="AC289" s="4">
        <f t="shared" si="281"/>
        <v>0</v>
      </c>
      <c r="AD289" s="4">
        <f t="shared" si="281"/>
        <v>0</v>
      </c>
      <c r="AE289" s="4">
        <f t="shared" si="281"/>
        <v>0</v>
      </c>
      <c r="AF289" s="4">
        <f t="shared" si="281"/>
        <v>0</v>
      </c>
      <c r="AH289" s="15">
        <f t="shared" si="272"/>
        <v>0</v>
      </c>
      <c r="AI289" s="15">
        <f t="shared" si="273"/>
        <v>0</v>
      </c>
    </row>
    <row r="290" spans="3:35">
      <c r="C290" s="14"/>
      <c r="D290" s="13">
        <v>8800</v>
      </c>
      <c r="E290" s="2"/>
      <c r="F290" s="4">
        <f t="shared" si="279"/>
        <v>0</v>
      </c>
      <c r="G290" s="4">
        <f t="shared" si="279"/>
        <v>10.81</v>
      </c>
      <c r="H290" s="4">
        <f t="shared" si="279"/>
        <v>0</v>
      </c>
      <c r="I290" s="4">
        <f t="shared" si="279"/>
        <v>517.41999999999996</v>
      </c>
      <c r="J290" s="4">
        <f t="shared" ref="J290:S299" si="282">SUMIF($C$9:$C$240,$D290,J$9:J$240)</f>
        <v>40.46</v>
      </c>
      <c r="K290" s="4">
        <f t="shared" si="282"/>
        <v>0</v>
      </c>
      <c r="L290" s="4">
        <f t="shared" si="282"/>
        <v>105.17845499409778</v>
      </c>
      <c r="M290" s="4">
        <f t="shared" si="282"/>
        <v>128.00565495706439</v>
      </c>
      <c r="N290" s="4">
        <f t="shared" si="282"/>
        <v>126.77645120510485</v>
      </c>
      <c r="O290" s="4">
        <f t="shared" si="282"/>
        <v>127.27927466961505</v>
      </c>
      <c r="P290" s="4">
        <f t="shared" si="282"/>
        <v>127.52789267664555</v>
      </c>
      <c r="Q290" s="4">
        <f t="shared" si="282"/>
        <v>127.46308027125565</v>
      </c>
      <c r="R290" s="4">
        <f t="shared" si="282"/>
        <v>126.75908171286471</v>
      </c>
      <c r="S290" s="4">
        <f t="shared" si="282"/>
        <v>127.59860156496104</v>
      </c>
      <c r="T290" s="4">
        <f t="shared" ref="T290:AF299" si="283">SUMIF($C$9:$C$240,$D290,T$9:T$240)</f>
        <v>127.33107697061385</v>
      </c>
      <c r="U290" s="4">
        <f t="shared" si="283"/>
        <v>126.84081980758423</v>
      </c>
      <c r="V290" s="4">
        <f t="shared" si="283"/>
        <v>127.45403196283867</v>
      </c>
      <c r="W290" s="4">
        <f t="shared" si="283"/>
        <v>128.51904954129412</v>
      </c>
      <c r="X290" s="4">
        <f t="shared" si="283"/>
        <v>126.50642477748072</v>
      </c>
      <c r="Y290" s="4">
        <f t="shared" si="283"/>
        <v>128.00565495706439</v>
      </c>
      <c r="Z290" s="4">
        <f t="shared" si="283"/>
        <v>126.77645120510485</v>
      </c>
      <c r="AA290" s="4">
        <f t="shared" si="283"/>
        <v>127.27927466961505</v>
      </c>
      <c r="AB290" s="4">
        <f t="shared" si="283"/>
        <v>127.52789267664555</v>
      </c>
      <c r="AC290" s="4">
        <f t="shared" si="283"/>
        <v>127.46308027125565</v>
      </c>
      <c r="AD290" s="4">
        <f t="shared" si="283"/>
        <v>126.75908171286471</v>
      </c>
      <c r="AE290" s="4">
        <f t="shared" si="283"/>
        <v>127.59860156496104</v>
      </c>
      <c r="AF290" s="4">
        <f t="shared" si="283"/>
        <v>127.33107697061385</v>
      </c>
      <c r="AH290" s="15">
        <f t="shared" si="272"/>
        <v>1310.9208087737832</v>
      </c>
      <c r="AI290" s="15">
        <f t="shared" si="273"/>
        <v>1528.0614401173227</v>
      </c>
    </row>
    <row r="291" spans="3:35">
      <c r="D291" s="13">
        <v>8810</v>
      </c>
      <c r="E291" s="2"/>
      <c r="F291" s="4">
        <f t="shared" ref="F291:I310" si="284">SUMIF($C$9:$C$240,$D291,F$9:F$240)</f>
        <v>0</v>
      </c>
      <c r="G291" s="4">
        <f t="shared" si="284"/>
        <v>0</v>
      </c>
      <c r="H291" s="4">
        <f t="shared" si="284"/>
        <v>0</v>
      </c>
      <c r="I291" s="4">
        <f t="shared" si="284"/>
        <v>0</v>
      </c>
      <c r="J291" s="4">
        <f t="shared" si="282"/>
        <v>0</v>
      </c>
      <c r="K291" s="4">
        <f t="shared" si="282"/>
        <v>0</v>
      </c>
      <c r="L291" s="4">
        <f t="shared" si="282"/>
        <v>0</v>
      </c>
      <c r="M291" s="4">
        <f t="shared" si="282"/>
        <v>0</v>
      </c>
      <c r="N291" s="4">
        <f t="shared" si="282"/>
        <v>0</v>
      </c>
      <c r="O291" s="4">
        <f t="shared" si="282"/>
        <v>0</v>
      </c>
      <c r="P291" s="4">
        <f t="shared" si="282"/>
        <v>0</v>
      </c>
      <c r="Q291" s="4">
        <f t="shared" si="282"/>
        <v>0</v>
      </c>
      <c r="R291" s="4">
        <f t="shared" si="282"/>
        <v>0</v>
      </c>
      <c r="S291" s="4">
        <f t="shared" si="282"/>
        <v>0</v>
      </c>
      <c r="T291" s="4">
        <f t="shared" si="283"/>
        <v>0</v>
      </c>
      <c r="U291" s="4">
        <f t="shared" si="283"/>
        <v>0</v>
      </c>
      <c r="V291" s="4">
        <f t="shared" si="283"/>
        <v>0</v>
      </c>
      <c r="W291" s="4">
        <f t="shared" si="283"/>
        <v>0</v>
      </c>
      <c r="X291" s="4">
        <f t="shared" si="283"/>
        <v>0</v>
      </c>
      <c r="Y291" s="4">
        <f t="shared" si="283"/>
        <v>0</v>
      </c>
      <c r="Z291" s="4">
        <f t="shared" si="283"/>
        <v>0</v>
      </c>
      <c r="AA291" s="4">
        <f t="shared" si="283"/>
        <v>0</v>
      </c>
      <c r="AB291" s="4">
        <f t="shared" si="283"/>
        <v>0</v>
      </c>
      <c r="AC291" s="4">
        <f t="shared" si="283"/>
        <v>0</v>
      </c>
      <c r="AD291" s="4">
        <f t="shared" si="283"/>
        <v>0</v>
      </c>
      <c r="AE291" s="4">
        <f t="shared" si="283"/>
        <v>0</v>
      </c>
      <c r="AF291" s="4">
        <f t="shared" si="283"/>
        <v>0</v>
      </c>
      <c r="AH291" s="15">
        <f t="shared" si="272"/>
        <v>0</v>
      </c>
      <c r="AI291" s="15">
        <f t="shared" si="273"/>
        <v>0</v>
      </c>
    </row>
    <row r="292" spans="3:35">
      <c r="D292" s="13">
        <v>8850</v>
      </c>
      <c r="E292" s="2"/>
      <c r="F292" s="4">
        <f t="shared" si="284"/>
        <v>0</v>
      </c>
      <c r="G292" s="4">
        <f t="shared" si="284"/>
        <v>0</v>
      </c>
      <c r="H292" s="4">
        <f t="shared" si="284"/>
        <v>0</v>
      </c>
      <c r="I292" s="4">
        <f t="shared" si="284"/>
        <v>0</v>
      </c>
      <c r="J292" s="4">
        <f t="shared" si="282"/>
        <v>0</v>
      </c>
      <c r="K292" s="4">
        <f t="shared" si="282"/>
        <v>0</v>
      </c>
      <c r="L292" s="4">
        <f t="shared" si="282"/>
        <v>0</v>
      </c>
      <c r="M292" s="4">
        <f t="shared" si="282"/>
        <v>0</v>
      </c>
      <c r="N292" s="4">
        <f t="shared" si="282"/>
        <v>0</v>
      </c>
      <c r="O292" s="4">
        <f t="shared" si="282"/>
        <v>0</v>
      </c>
      <c r="P292" s="4">
        <f t="shared" si="282"/>
        <v>0</v>
      </c>
      <c r="Q292" s="4">
        <f t="shared" si="282"/>
        <v>0</v>
      </c>
      <c r="R292" s="4">
        <f t="shared" si="282"/>
        <v>0</v>
      </c>
      <c r="S292" s="4">
        <f t="shared" si="282"/>
        <v>0</v>
      </c>
      <c r="T292" s="4">
        <f t="shared" si="283"/>
        <v>0</v>
      </c>
      <c r="U292" s="4">
        <f t="shared" si="283"/>
        <v>0</v>
      </c>
      <c r="V292" s="4">
        <f t="shared" si="283"/>
        <v>0</v>
      </c>
      <c r="W292" s="4">
        <f t="shared" si="283"/>
        <v>0</v>
      </c>
      <c r="X292" s="4">
        <f t="shared" si="283"/>
        <v>0</v>
      </c>
      <c r="Y292" s="4">
        <f t="shared" si="283"/>
        <v>0</v>
      </c>
      <c r="Z292" s="4">
        <f t="shared" si="283"/>
        <v>0</v>
      </c>
      <c r="AA292" s="4">
        <f t="shared" si="283"/>
        <v>0</v>
      </c>
      <c r="AB292" s="4">
        <f t="shared" si="283"/>
        <v>0</v>
      </c>
      <c r="AC292" s="4">
        <f t="shared" si="283"/>
        <v>0</v>
      </c>
      <c r="AD292" s="4">
        <f t="shared" si="283"/>
        <v>0</v>
      </c>
      <c r="AE292" s="4">
        <f t="shared" si="283"/>
        <v>0</v>
      </c>
      <c r="AF292" s="4">
        <f t="shared" si="283"/>
        <v>0</v>
      </c>
      <c r="AH292" s="15">
        <f t="shared" si="272"/>
        <v>0</v>
      </c>
      <c r="AI292" s="15">
        <f t="shared" si="273"/>
        <v>0</v>
      </c>
    </row>
    <row r="293" spans="3:35">
      <c r="D293" s="13">
        <v>8860</v>
      </c>
      <c r="E293" s="2"/>
      <c r="F293" s="4">
        <f t="shared" si="284"/>
        <v>0</v>
      </c>
      <c r="G293" s="4">
        <f t="shared" si="284"/>
        <v>0</v>
      </c>
      <c r="H293" s="4">
        <f t="shared" si="284"/>
        <v>0</v>
      </c>
      <c r="I293" s="4">
        <f t="shared" si="284"/>
        <v>0</v>
      </c>
      <c r="J293" s="4">
        <f t="shared" si="282"/>
        <v>0</v>
      </c>
      <c r="K293" s="4">
        <f t="shared" si="282"/>
        <v>0</v>
      </c>
      <c r="L293" s="4">
        <f t="shared" si="282"/>
        <v>0</v>
      </c>
      <c r="M293" s="4">
        <f t="shared" si="282"/>
        <v>0</v>
      </c>
      <c r="N293" s="4">
        <f t="shared" si="282"/>
        <v>0</v>
      </c>
      <c r="O293" s="4">
        <f t="shared" si="282"/>
        <v>0</v>
      </c>
      <c r="P293" s="4">
        <f t="shared" si="282"/>
        <v>0</v>
      </c>
      <c r="Q293" s="4">
        <f t="shared" si="282"/>
        <v>0</v>
      </c>
      <c r="R293" s="4">
        <f t="shared" si="282"/>
        <v>0</v>
      </c>
      <c r="S293" s="4">
        <f t="shared" si="282"/>
        <v>0</v>
      </c>
      <c r="T293" s="4">
        <f t="shared" si="283"/>
        <v>0</v>
      </c>
      <c r="U293" s="4">
        <f t="shared" si="283"/>
        <v>0</v>
      </c>
      <c r="V293" s="4">
        <f t="shared" si="283"/>
        <v>0</v>
      </c>
      <c r="W293" s="4">
        <f t="shared" si="283"/>
        <v>0</v>
      </c>
      <c r="X293" s="4">
        <f t="shared" si="283"/>
        <v>0</v>
      </c>
      <c r="Y293" s="4">
        <f t="shared" si="283"/>
        <v>0</v>
      </c>
      <c r="Z293" s="4">
        <f t="shared" si="283"/>
        <v>0</v>
      </c>
      <c r="AA293" s="4">
        <f t="shared" si="283"/>
        <v>0</v>
      </c>
      <c r="AB293" s="4">
        <f t="shared" si="283"/>
        <v>0</v>
      </c>
      <c r="AC293" s="4">
        <f t="shared" si="283"/>
        <v>0</v>
      </c>
      <c r="AD293" s="4">
        <f t="shared" si="283"/>
        <v>0</v>
      </c>
      <c r="AE293" s="4">
        <f t="shared" si="283"/>
        <v>0</v>
      </c>
      <c r="AF293" s="4">
        <f t="shared" si="283"/>
        <v>0</v>
      </c>
      <c r="AH293" s="15">
        <f t="shared" si="272"/>
        <v>0</v>
      </c>
      <c r="AI293" s="15">
        <f t="shared" si="273"/>
        <v>0</v>
      </c>
    </row>
    <row r="294" spans="3:35">
      <c r="D294" s="13">
        <v>8870</v>
      </c>
      <c r="E294" s="2"/>
      <c r="F294" s="4">
        <f t="shared" si="284"/>
        <v>0</v>
      </c>
      <c r="G294" s="4">
        <f t="shared" si="284"/>
        <v>0</v>
      </c>
      <c r="H294" s="4">
        <f t="shared" si="284"/>
        <v>0</v>
      </c>
      <c r="I294" s="4">
        <f t="shared" si="284"/>
        <v>0</v>
      </c>
      <c r="J294" s="4">
        <f t="shared" si="282"/>
        <v>0</v>
      </c>
      <c r="K294" s="4">
        <f t="shared" si="282"/>
        <v>0</v>
      </c>
      <c r="L294" s="4">
        <f t="shared" si="282"/>
        <v>0</v>
      </c>
      <c r="M294" s="4">
        <f t="shared" si="282"/>
        <v>0</v>
      </c>
      <c r="N294" s="4">
        <f t="shared" si="282"/>
        <v>0</v>
      </c>
      <c r="O294" s="4">
        <f t="shared" si="282"/>
        <v>0</v>
      </c>
      <c r="P294" s="4">
        <f t="shared" si="282"/>
        <v>0</v>
      </c>
      <c r="Q294" s="4">
        <f t="shared" si="282"/>
        <v>0</v>
      </c>
      <c r="R294" s="4">
        <f t="shared" si="282"/>
        <v>0</v>
      </c>
      <c r="S294" s="4">
        <f t="shared" si="282"/>
        <v>0</v>
      </c>
      <c r="T294" s="4">
        <f t="shared" si="283"/>
        <v>0</v>
      </c>
      <c r="U294" s="4">
        <f t="shared" si="283"/>
        <v>0</v>
      </c>
      <c r="V294" s="4">
        <f t="shared" si="283"/>
        <v>0</v>
      </c>
      <c r="W294" s="4">
        <f t="shared" si="283"/>
        <v>0</v>
      </c>
      <c r="X294" s="4">
        <f t="shared" si="283"/>
        <v>0</v>
      </c>
      <c r="Y294" s="4">
        <f t="shared" si="283"/>
        <v>0</v>
      </c>
      <c r="Z294" s="4">
        <f t="shared" si="283"/>
        <v>0</v>
      </c>
      <c r="AA294" s="4">
        <f t="shared" si="283"/>
        <v>0</v>
      </c>
      <c r="AB294" s="4">
        <f t="shared" si="283"/>
        <v>0</v>
      </c>
      <c r="AC294" s="4">
        <f t="shared" si="283"/>
        <v>0</v>
      </c>
      <c r="AD294" s="4">
        <f t="shared" si="283"/>
        <v>0</v>
      </c>
      <c r="AE294" s="4">
        <f t="shared" si="283"/>
        <v>0</v>
      </c>
      <c r="AF294" s="4">
        <f t="shared" si="283"/>
        <v>0</v>
      </c>
      <c r="AH294" s="15">
        <f t="shared" si="272"/>
        <v>0</v>
      </c>
      <c r="AI294" s="15">
        <f t="shared" si="273"/>
        <v>0</v>
      </c>
    </row>
    <row r="295" spans="3:35">
      <c r="D295" s="13">
        <v>8890</v>
      </c>
      <c r="E295" s="2"/>
      <c r="F295" s="4">
        <f t="shared" si="284"/>
        <v>0</v>
      </c>
      <c r="G295" s="4">
        <f t="shared" si="284"/>
        <v>0</v>
      </c>
      <c r="H295" s="4">
        <f t="shared" si="284"/>
        <v>0</v>
      </c>
      <c r="I295" s="4">
        <f t="shared" si="284"/>
        <v>0</v>
      </c>
      <c r="J295" s="4">
        <f t="shared" si="282"/>
        <v>0</v>
      </c>
      <c r="K295" s="4">
        <f t="shared" si="282"/>
        <v>0</v>
      </c>
      <c r="L295" s="4">
        <f t="shared" si="282"/>
        <v>0</v>
      </c>
      <c r="M295" s="4">
        <f t="shared" si="282"/>
        <v>0</v>
      </c>
      <c r="N295" s="4">
        <f t="shared" si="282"/>
        <v>0</v>
      </c>
      <c r="O295" s="4">
        <f t="shared" si="282"/>
        <v>0</v>
      </c>
      <c r="P295" s="4">
        <f t="shared" si="282"/>
        <v>0</v>
      </c>
      <c r="Q295" s="4">
        <f t="shared" si="282"/>
        <v>0</v>
      </c>
      <c r="R295" s="4">
        <f t="shared" si="282"/>
        <v>0</v>
      </c>
      <c r="S295" s="4">
        <f t="shared" si="282"/>
        <v>0</v>
      </c>
      <c r="T295" s="4">
        <f t="shared" si="283"/>
        <v>0</v>
      </c>
      <c r="U295" s="4">
        <f t="shared" si="283"/>
        <v>0</v>
      </c>
      <c r="V295" s="4">
        <f t="shared" si="283"/>
        <v>0</v>
      </c>
      <c r="W295" s="4">
        <f t="shared" si="283"/>
        <v>0</v>
      </c>
      <c r="X295" s="4">
        <f t="shared" si="283"/>
        <v>0</v>
      </c>
      <c r="Y295" s="4">
        <f t="shared" si="283"/>
        <v>0</v>
      </c>
      <c r="Z295" s="4">
        <f t="shared" si="283"/>
        <v>0</v>
      </c>
      <c r="AA295" s="4">
        <f t="shared" si="283"/>
        <v>0</v>
      </c>
      <c r="AB295" s="4">
        <f t="shared" si="283"/>
        <v>0</v>
      </c>
      <c r="AC295" s="4">
        <f t="shared" si="283"/>
        <v>0</v>
      </c>
      <c r="AD295" s="4">
        <f t="shared" si="283"/>
        <v>0</v>
      </c>
      <c r="AE295" s="4">
        <f t="shared" si="283"/>
        <v>0</v>
      </c>
      <c r="AF295" s="4">
        <f t="shared" si="283"/>
        <v>0</v>
      </c>
      <c r="AH295" s="15">
        <f t="shared" si="272"/>
        <v>0</v>
      </c>
      <c r="AI295" s="15">
        <f t="shared" si="273"/>
        <v>0</v>
      </c>
    </row>
    <row r="296" spans="3:35">
      <c r="D296" s="13">
        <v>8900</v>
      </c>
      <c r="E296" s="2"/>
      <c r="F296" s="4">
        <f t="shared" si="284"/>
        <v>0</v>
      </c>
      <c r="G296" s="4">
        <f t="shared" si="284"/>
        <v>0</v>
      </c>
      <c r="H296" s="4">
        <f t="shared" si="284"/>
        <v>0</v>
      </c>
      <c r="I296" s="4">
        <f t="shared" si="284"/>
        <v>0</v>
      </c>
      <c r="J296" s="4">
        <f t="shared" si="282"/>
        <v>0</v>
      </c>
      <c r="K296" s="4">
        <f t="shared" si="282"/>
        <v>0</v>
      </c>
      <c r="L296" s="4">
        <f t="shared" si="282"/>
        <v>0</v>
      </c>
      <c r="M296" s="4">
        <f t="shared" si="282"/>
        <v>0</v>
      </c>
      <c r="N296" s="4">
        <f t="shared" si="282"/>
        <v>0</v>
      </c>
      <c r="O296" s="4">
        <f t="shared" si="282"/>
        <v>0</v>
      </c>
      <c r="P296" s="4">
        <f t="shared" si="282"/>
        <v>0</v>
      </c>
      <c r="Q296" s="4">
        <f t="shared" si="282"/>
        <v>0</v>
      </c>
      <c r="R296" s="4">
        <f t="shared" si="282"/>
        <v>0</v>
      </c>
      <c r="S296" s="4">
        <f t="shared" si="282"/>
        <v>0</v>
      </c>
      <c r="T296" s="4">
        <f t="shared" si="283"/>
        <v>0</v>
      </c>
      <c r="U296" s="4">
        <f t="shared" si="283"/>
        <v>0</v>
      </c>
      <c r="V296" s="4">
        <f t="shared" si="283"/>
        <v>0</v>
      </c>
      <c r="W296" s="4">
        <f t="shared" si="283"/>
        <v>0</v>
      </c>
      <c r="X296" s="4">
        <f t="shared" si="283"/>
        <v>0</v>
      </c>
      <c r="Y296" s="4">
        <f t="shared" si="283"/>
        <v>0</v>
      </c>
      <c r="Z296" s="4">
        <f t="shared" si="283"/>
        <v>0</v>
      </c>
      <c r="AA296" s="4">
        <f t="shared" si="283"/>
        <v>0</v>
      </c>
      <c r="AB296" s="4">
        <f t="shared" si="283"/>
        <v>0</v>
      </c>
      <c r="AC296" s="4">
        <f t="shared" si="283"/>
        <v>0</v>
      </c>
      <c r="AD296" s="4">
        <f t="shared" si="283"/>
        <v>0</v>
      </c>
      <c r="AE296" s="4">
        <f t="shared" si="283"/>
        <v>0</v>
      </c>
      <c r="AF296" s="4">
        <f t="shared" si="283"/>
        <v>0</v>
      </c>
      <c r="AH296" s="15">
        <f t="shared" si="272"/>
        <v>0</v>
      </c>
      <c r="AI296" s="15">
        <f t="shared" si="273"/>
        <v>0</v>
      </c>
    </row>
    <row r="297" spans="3:35">
      <c r="D297" s="13">
        <v>8910</v>
      </c>
      <c r="E297" s="2"/>
      <c r="F297" s="4">
        <f t="shared" si="284"/>
        <v>0</v>
      </c>
      <c r="G297" s="4">
        <f t="shared" si="284"/>
        <v>0</v>
      </c>
      <c r="H297" s="4">
        <f t="shared" si="284"/>
        <v>0</v>
      </c>
      <c r="I297" s="4">
        <f t="shared" si="284"/>
        <v>0</v>
      </c>
      <c r="J297" s="4">
        <f t="shared" si="282"/>
        <v>0</v>
      </c>
      <c r="K297" s="4">
        <f t="shared" si="282"/>
        <v>0</v>
      </c>
      <c r="L297" s="4">
        <f t="shared" si="282"/>
        <v>0</v>
      </c>
      <c r="M297" s="4">
        <f t="shared" si="282"/>
        <v>0</v>
      </c>
      <c r="N297" s="4">
        <f t="shared" si="282"/>
        <v>0</v>
      </c>
      <c r="O297" s="4">
        <f t="shared" si="282"/>
        <v>0</v>
      </c>
      <c r="P297" s="4">
        <f t="shared" si="282"/>
        <v>0</v>
      </c>
      <c r="Q297" s="4">
        <f t="shared" si="282"/>
        <v>0</v>
      </c>
      <c r="R297" s="4">
        <f t="shared" si="282"/>
        <v>0</v>
      </c>
      <c r="S297" s="4">
        <f t="shared" si="282"/>
        <v>0</v>
      </c>
      <c r="T297" s="4">
        <f t="shared" si="283"/>
        <v>0</v>
      </c>
      <c r="U297" s="4">
        <f t="shared" si="283"/>
        <v>0</v>
      </c>
      <c r="V297" s="4">
        <f t="shared" si="283"/>
        <v>0</v>
      </c>
      <c r="W297" s="4">
        <f t="shared" si="283"/>
        <v>0</v>
      </c>
      <c r="X297" s="4">
        <f t="shared" si="283"/>
        <v>0</v>
      </c>
      <c r="Y297" s="4">
        <f t="shared" si="283"/>
        <v>0</v>
      </c>
      <c r="Z297" s="4">
        <f t="shared" si="283"/>
        <v>0</v>
      </c>
      <c r="AA297" s="4">
        <f t="shared" si="283"/>
        <v>0</v>
      </c>
      <c r="AB297" s="4">
        <f t="shared" si="283"/>
        <v>0</v>
      </c>
      <c r="AC297" s="4">
        <f t="shared" si="283"/>
        <v>0</v>
      </c>
      <c r="AD297" s="4">
        <f t="shared" si="283"/>
        <v>0</v>
      </c>
      <c r="AE297" s="4">
        <f t="shared" si="283"/>
        <v>0</v>
      </c>
      <c r="AF297" s="4">
        <f t="shared" si="283"/>
        <v>0</v>
      </c>
      <c r="AH297" s="15">
        <f t="shared" si="272"/>
        <v>0</v>
      </c>
      <c r="AI297" s="15">
        <f t="shared" si="273"/>
        <v>0</v>
      </c>
    </row>
    <row r="298" spans="3:35">
      <c r="D298" s="13">
        <v>8920</v>
      </c>
      <c r="E298" s="2"/>
      <c r="F298" s="4">
        <f t="shared" si="284"/>
        <v>0</v>
      </c>
      <c r="G298" s="4">
        <f t="shared" si="284"/>
        <v>0</v>
      </c>
      <c r="H298" s="4">
        <f t="shared" si="284"/>
        <v>0</v>
      </c>
      <c r="I298" s="4">
        <f t="shared" si="284"/>
        <v>0</v>
      </c>
      <c r="J298" s="4">
        <f t="shared" si="282"/>
        <v>0</v>
      </c>
      <c r="K298" s="4">
        <f t="shared" si="282"/>
        <v>0</v>
      </c>
      <c r="L298" s="4">
        <f t="shared" si="282"/>
        <v>0</v>
      </c>
      <c r="M298" s="4">
        <f t="shared" si="282"/>
        <v>0</v>
      </c>
      <c r="N298" s="4">
        <f t="shared" si="282"/>
        <v>0</v>
      </c>
      <c r="O298" s="4">
        <f t="shared" si="282"/>
        <v>0</v>
      </c>
      <c r="P298" s="4">
        <f t="shared" si="282"/>
        <v>0</v>
      </c>
      <c r="Q298" s="4">
        <f t="shared" si="282"/>
        <v>0</v>
      </c>
      <c r="R298" s="4">
        <f t="shared" si="282"/>
        <v>0</v>
      </c>
      <c r="S298" s="4">
        <f t="shared" si="282"/>
        <v>0</v>
      </c>
      <c r="T298" s="4">
        <f t="shared" si="283"/>
        <v>0</v>
      </c>
      <c r="U298" s="4">
        <f t="shared" si="283"/>
        <v>0</v>
      </c>
      <c r="V298" s="4">
        <f t="shared" si="283"/>
        <v>0</v>
      </c>
      <c r="W298" s="4">
        <f t="shared" si="283"/>
        <v>0</v>
      </c>
      <c r="X298" s="4">
        <f t="shared" si="283"/>
        <v>0</v>
      </c>
      <c r="Y298" s="4">
        <f t="shared" si="283"/>
        <v>0</v>
      </c>
      <c r="Z298" s="4">
        <f t="shared" si="283"/>
        <v>0</v>
      </c>
      <c r="AA298" s="4">
        <f t="shared" si="283"/>
        <v>0</v>
      </c>
      <c r="AB298" s="4">
        <f t="shared" si="283"/>
        <v>0</v>
      </c>
      <c r="AC298" s="4">
        <f t="shared" si="283"/>
        <v>0</v>
      </c>
      <c r="AD298" s="4">
        <f t="shared" si="283"/>
        <v>0</v>
      </c>
      <c r="AE298" s="4">
        <f t="shared" si="283"/>
        <v>0</v>
      </c>
      <c r="AF298" s="4">
        <f t="shared" si="283"/>
        <v>0</v>
      </c>
      <c r="AH298" s="15">
        <f t="shared" si="272"/>
        <v>0</v>
      </c>
      <c r="AI298" s="15">
        <f t="shared" si="273"/>
        <v>0</v>
      </c>
    </row>
    <row r="299" spans="3:35">
      <c r="D299" s="13">
        <v>8930</v>
      </c>
      <c r="E299" s="2"/>
      <c r="F299" s="4">
        <f t="shared" si="284"/>
        <v>0</v>
      </c>
      <c r="G299" s="4">
        <f t="shared" si="284"/>
        <v>0</v>
      </c>
      <c r="H299" s="4">
        <f t="shared" si="284"/>
        <v>0</v>
      </c>
      <c r="I299" s="4">
        <f t="shared" si="284"/>
        <v>0</v>
      </c>
      <c r="J299" s="4">
        <f t="shared" si="282"/>
        <v>0</v>
      </c>
      <c r="K299" s="4">
        <f t="shared" si="282"/>
        <v>0</v>
      </c>
      <c r="L299" s="4">
        <f t="shared" si="282"/>
        <v>0</v>
      </c>
      <c r="M299" s="4">
        <f t="shared" si="282"/>
        <v>0</v>
      </c>
      <c r="N299" s="4">
        <f t="shared" si="282"/>
        <v>0</v>
      </c>
      <c r="O299" s="4">
        <f t="shared" si="282"/>
        <v>0</v>
      </c>
      <c r="P299" s="4">
        <f t="shared" si="282"/>
        <v>0</v>
      </c>
      <c r="Q299" s="4">
        <f t="shared" si="282"/>
        <v>0</v>
      </c>
      <c r="R299" s="4">
        <f t="shared" si="282"/>
        <v>0</v>
      </c>
      <c r="S299" s="4">
        <f t="shared" si="282"/>
        <v>0</v>
      </c>
      <c r="T299" s="4">
        <f t="shared" si="283"/>
        <v>0</v>
      </c>
      <c r="U299" s="4">
        <f t="shared" si="283"/>
        <v>0</v>
      </c>
      <c r="V299" s="4">
        <f t="shared" si="283"/>
        <v>0</v>
      </c>
      <c r="W299" s="4">
        <f t="shared" si="283"/>
        <v>0</v>
      </c>
      <c r="X299" s="4">
        <f t="shared" si="283"/>
        <v>0</v>
      </c>
      <c r="Y299" s="4">
        <f t="shared" si="283"/>
        <v>0</v>
      </c>
      <c r="Z299" s="4">
        <f t="shared" si="283"/>
        <v>0</v>
      </c>
      <c r="AA299" s="4">
        <f t="shared" si="283"/>
        <v>0</v>
      </c>
      <c r="AB299" s="4">
        <f t="shared" si="283"/>
        <v>0</v>
      </c>
      <c r="AC299" s="4">
        <f t="shared" si="283"/>
        <v>0</v>
      </c>
      <c r="AD299" s="4">
        <f t="shared" si="283"/>
        <v>0</v>
      </c>
      <c r="AE299" s="4">
        <f t="shared" si="283"/>
        <v>0</v>
      </c>
      <c r="AF299" s="4">
        <f t="shared" si="283"/>
        <v>0</v>
      </c>
      <c r="AH299" s="15">
        <f t="shared" si="272"/>
        <v>0</v>
      </c>
      <c r="AI299" s="15">
        <f t="shared" si="273"/>
        <v>0</v>
      </c>
    </row>
    <row r="300" spans="3:35">
      <c r="D300" s="13">
        <v>8940</v>
      </c>
      <c r="E300" s="2"/>
      <c r="F300" s="4">
        <f t="shared" si="284"/>
        <v>0</v>
      </c>
      <c r="G300" s="4">
        <f t="shared" si="284"/>
        <v>0</v>
      </c>
      <c r="H300" s="4">
        <f t="shared" si="284"/>
        <v>0</v>
      </c>
      <c r="I300" s="4">
        <f t="shared" si="284"/>
        <v>0</v>
      </c>
      <c r="J300" s="4">
        <f t="shared" ref="J300:S309" si="285">SUMIF($C$9:$C$240,$D300,J$9:J$240)</f>
        <v>0</v>
      </c>
      <c r="K300" s="4">
        <f t="shared" si="285"/>
        <v>0</v>
      </c>
      <c r="L300" s="4">
        <f t="shared" si="285"/>
        <v>0</v>
      </c>
      <c r="M300" s="4">
        <f t="shared" si="285"/>
        <v>0</v>
      </c>
      <c r="N300" s="4">
        <f t="shared" si="285"/>
        <v>0</v>
      </c>
      <c r="O300" s="4">
        <f t="shared" si="285"/>
        <v>0</v>
      </c>
      <c r="P300" s="4">
        <f t="shared" si="285"/>
        <v>0</v>
      </c>
      <c r="Q300" s="4">
        <f t="shared" si="285"/>
        <v>0</v>
      </c>
      <c r="R300" s="4">
        <f t="shared" si="285"/>
        <v>0</v>
      </c>
      <c r="S300" s="4">
        <f t="shared" si="285"/>
        <v>0</v>
      </c>
      <c r="T300" s="4">
        <f t="shared" ref="T300:AF309" si="286">SUMIF($C$9:$C$240,$D300,T$9:T$240)</f>
        <v>0</v>
      </c>
      <c r="U300" s="4">
        <f t="shared" si="286"/>
        <v>0</v>
      </c>
      <c r="V300" s="4">
        <f t="shared" si="286"/>
        <v>0</v>
      </c>
      <c r="W300" s="4">
        <f t="shared" si="286"/>
        <v>0</v>
      </c>
      <c r="X300" s="4">
        <f t="shared" si="286"/>
        <v>0</v>
      </c>
      <c r="Y300" s="4">
        <f t="shared" si="286"/>
        <v>0</v>
      </c>
      <c r="Z300" s="4">
        <f t="shared" si="286"/>
        <v>0</v>
      </c>
      <c r="AA300" s="4">
        <f t="shared" si="286"/>
        <v>0</v>
      </c>
      <c r="AB300" s="4">
        <f t="shared" si="286"/>
        <v>0</v>
      </c>
      <c r="AC300" s="4">
        <f t="shared" si="286"/>
        <v>0</v>
      </c>
      <c r="AD300" s="4">
        <f t="shared" si="286"/>
        <v>0</v>
      </c>
      <c r="AE300" s="4">
        <f t="shared" si="286"/>
        <v>0</v>
      </c>
      <c r="AF300" s="4">
        <f t="shared" si="286"/>
        <v>0</v>
      </c>
      <c r="AH300" s="15">
        <f t="shared" si="272"/>
        <v>0</v>
      </c>
      <c r="AI300" s="15">
        <f t="shared" si="273"/>
        <v>0</v>
      </c>
    </row>
    <row r="301" spans="3:35">
      <c r="D301" s="14">
        <v>8950</v>
      </c>
      <c r="E301" s="2"/>
      <c r="F301" s="4">
        <f t="shared" si="284"/>
        <v>0</v>
      </c>
      <c r="G301" s="4">
        <f t="shared" si="284"/>
        <v>0</v>
      </c>
      <c r="H301" s="4">
        <f t="shared" si="284"/>
        <v>0</v>
      </c>
      <c r="I301" s="4">
        <f t="shared" si="284"/>
        <v>0</v>
      </c>
      <c r="J301" s="4">
        <f t="shared" si="285"/>
        <v>0</v>
      </c>
      <c r="K301" s="4">
        <f t="shared" si="285"/>
        <v>0</v>
      </c>
      <c r="L301" s="4">
        <f t="shared" si="285"/>
        <v>0</v>
      </c>
      <c r="M301" s="4">
        <f t="shared" si="285"/>
        <v>0</v>
      </c>
      <c r="N301" s="4">
        <f t="shared" si="285"/>
        <v>0</v>
      </c>
      <c r="O301" s="4">
        <f t="shared" si="285"/>
        <v>0</v>
      </c>
      <c r="P301" s="4">
        <f t="shared" si="285"/>
        <v>0</v>
      </c>
      <c r="Q301" s="4">
        <f t="shared" si="285"/>
        <v>0</v>
      </c>
      <c r="R301" s="4">
        <f t="shared" si="285"/>
        <v>0</v>
      </c>
      <c r="S301" s="4">
        <f t="shared" si="285"/>
        <v>0</v>
      </c>
      <c r="T301" s="4">
        <f t="shared" si="286"/>
        <v>0</v>
      </c>
      <c r="U301" s="4">
        <f t="shared" si="286"/>
        <v>0</v>
      </c>
      <c r="V301" s="4">
        <f t="shared" si="286"/>
        <v>0</v>
      </c>
      <c r="W301" s="4">
        <f t="shared" si="286"/>
        <v>0</v>
      </c>
      <c r="X301" s="4">
        <f t="shared" si="286"/>
        <v>0</v>
      </c>
      <c r="Y301" s="4">
        <f t="shared" si="286"/>
        <v>0</v>
      </c>
      <c r="Z301" s="4">
        <f t="shared" si="286"/>
        <v>0</v>
      </c>
      <c r="AA301" s="4">
        <f t="shared" si="286"/>
        <v>0</v>
      </c>
      <c r="AB301" s="4">
        <f t="shared" si="286"/>
        <v>0</v>
      </c>
      <c r="AC301" s="4">
        <f t="shared" si="286"/>
        <v>0</v>
      </c>
      <c r="AD301" s="4">
        <f t="shared" si="286"/>
        <v>0</v>
      </c>
      <c r="AE301" s="4">
        <f t="shared" si="286"/>
        <v>0</v>
      </c>
      <c r="AF301" s="4">
        <f t="shared" si="286"/>
        <v>0</v>
      </c>
      <c r="AH301" s="15">
        <f t="shared" si="272"/>
        <v>0</v>
      </c>
      <c r="AI301" s="15">
        <f t="shared" si="273"/>
        <v>0</v>
      </c>
    </row>
    <row r="302" spans="3:35">
      <c r="C302" s="14"/>
      <c r="D302" s="13">
        <v>9010</v>
      </c>
      <c r="E302" s="2"/>
      <c r="F302" s="4">
        <f t="shared" si="284"/>
        <v>0</v>
      </c>
      <c r="G302" s="4">
        <f t="shared" si="284"/>
        <v>499.76</v>
      </c>
      <c r="H302" s="4">
        <f t="shared" si="284"/>
        <v>7088.05</v>
      </c>
      <c r="I302" s="4">
        <f t="shared" si="284"/>
        <v>153.49</v>
      </c>
      <c r="J302" s="4">
        <f t="shared" si="285"/>
        <v>361.78999999999996</v>
      </c>
      <c r="K302" s="4">
        <f t="shared" si="285"/>
        <v>0</v>
      </c>
      <c r="L302" s="4">
        <f t="shared" si="285"/>
        <v>1612.4489369719408</v>
      </c>
      <c r="M302" s="4">
        <f t="shared" si="285"/>
        <v>1816.0056321022</v>
      </c>
      <c r="N302" s="4">
        <f t="shared" si="285"/>
        <v>1798.6389711831266</v>
      </c>
      <c r="O302" s="4">
        <f t="shared" si="285"/>
        <v>1806.4707035416932</v>
      </c>
      <c r="P302" s="4">
        <f t="shared" si="285"/>
        <v>1806.890193833412</v>
      </c>
      <c r="Q302" s="4">
        <f t="shared" si="285"/>
        <v>1803.8278839385414</v>
      </c>
      <c r="R302" s="4">
        <f t="shared" si="285"/>
        <v>1811.3668513518169</v>
      </c>
      <c r="S302" s="4">
        <f t="shared" si="285"/>
        <v>1815.5866514246984</v>
      </c>
      <c r="T302" s="4">
        <f t="shared" si="286"/>
        <v>1822.557889472728</v>
      </c>
      <c r="U302" s="4">
        <f t="shared" si="286"/>
        <v>1818.0497803416488</v>
      </c>
      <c r="V302" s="4">
        <f t="shared" si="286"/>
        <v>1818.024815922169</v>
      </c>
      <c r="W302" s="4">
        <f t="shared" si="286"/>
        <v>1822.2808904361641</v>
      </c>
      <c r="X302" s="4">
        <f t="shared" si="286"/>
        <v>1842.9624528821466</v>
      </c>
      <c r="Y302" s="4">
        <f t="shared" si="286"/>
        <v>1816.0056321022</v>
      </c>
      <c r="Z302" s="4">
        <f t="shared" si="286"/>
        <v>1798.6389711831266</v>
      </c>
      <c r="AA302" s="4">
        <f t="shared" si="286"/>
        <v>1806.4707035416932</v>
      </c>
      <c r="AB302" s="4">
        <f t="shared" si="286"/>
        <v>1806.890193833412</v>
      </c>
      <c r="AC302" s="4">
        <f t="shared" si="286"/>
        <v>1803.8278839385414</v>
      </c>
      <c r="AD302" s="4">
        <f t="shared" si="286"/>
        <v>1811.3668513518169</v>
      </c>
      <c r="AE302" s="4">
        <f t="shared" si="286"/>
        <v>1815.5866514246984</v>
      </c>
      <c r="AF302" s="4">
        <f t="shared" si="286"/>
        <v>1822.557889472728</v>
      </c>
      <c r="AH302" s="15">
        <f t="shared" si="272"/>
        <v>18747.372321570918</v>
      </c>
      <c r="AI302" s="15">
        <f t="shared" si="273"/>
        <v>21782.66271643035</v>
      </c>
    </row>
    <row r="303" spans="3:35">
      <c r="C303" s="14"/>
      <c r="D303" s="13">
        <v>9020</v>
      </c>
      <c r="E303" s="2"/>
      <c r="F303" s="4">
        <f t="shared" si="284"/>
        <v>0</v>
      </c>
      <c r="G303" s="4">
        <f t="shared" si="284"/>
        <v>0</v>
      </c>
      <c r="H303" s="4">
        <f t="shared" si="284"/>
        <v>0</v>
      </c>
      <c r="I303" s="4">
        <f t="shared" si="284"/>
        <v>0</v>
      </c>
      <c r="J303" s="4">
        <f t="shared" si="285"/>
        <v>0</v>
      </c>
      <c r="K303" s="4">
        <f t="shared" si="285"/>
        <v>0</v>
      </c>
      <c r="L303" s="4">
        <f t="shared" si="285"/>
        <v>0</v>
      </c>
      <c r="M303" s="4">
        <f t="shared" si="285"/>
        <v>0</v>
      </c>
      <c r="N303" s="4">
        <f t="shared" si="285"/>
        <v>0</v>
      </c>
      <c r="O303" s="4">
        <f t="shared" si="285"/>
        <v>0</v>
      </c>
      <c r="P303" s="4">
        <f t="shared" si="285"/>
        <v>0</v>
      </c>
      <c r="Q303" s="4">
        <f t="shared" si="285"/>
        <v>0</v>
      </c>
      <c r="R303" s="4">
        <f t="shared" si="285"/>
        <v>0</v>
      </c>
      <c r="S303" s="4">
        <f t="shared" si="285"/>
        <v>0</v>
      </c>
      <c r="T303" s="4">
        <f t="shared" si="286"/>
        <v>0</v>
      </c>
      <c r="U303" s="4">
        <f t="shared" si="286"/>
        <v>0</v>
      </c>
      <c r="V303" s="4">
        <f t="shared" si="286"/>
        <v>0</v>
      </c>
      <c r="W303" s="4">
        <f t="shared" si="286"/>
        <v>0</v>
      </c>
      <c r="X303" s="4">
        <f t="shared" si="286"/>
        <v>0</v>
      </c>
      <c r="Y303" s="4">
        <f t="shared" si="286"/>
        <v>0</v>
      </c>
      <c r="Z303" s="4">
        <f t="shared" si="286"/>
        <v>0</v>
      </c>
      <c r="AA303" s="4">
        <f t="shared" si="286"/>
        <v>0</v>
      </c>
      <c r="AB303" s="4">
        <f t="shared" si="286"/>
        <v>0</v>
      </c>
      <c r="AC303" s="4">
        <f t="shared" si="286"/>
        <v>0</v>
      </c>
      <c r="AD303" s="4">
        <f t="shared" si="286"/>
        <v>0</v>
      </c>
      <c r="AE303" s="4">
        <f t="shared" si="286"/>
        <v>0</v>
      </c>
      <c r="AF303" s="4">
        <f t="shared" si="286"/>
        <v>0</v>
      </c>
      <c r="AH303" s="15">
        <f t="shared" si="272"/>
        <v>0</v>
      </c>
      <c r="AI303" s="15">
        <f t="shared" si="273"/>
        <v>0</v>
      </c>
    </row>
    <row r="304" spans="3:35">
      <c r="C304" s="14"/>
      <c r="D304" s="13">
        <v>9030</v>
      </c>
      <c r="E304" s="2"/>
      <c r="F304" s="4">
        <f t="shared" si="284"/>
        <v>3706.32</v>
      </c>
      <c r="G304" s="4">
        <f t="shared" si="284"/>
        <v>3706.32</v>
      </c>
      <c r="H304" s="4">
        <f t="shared" si="284"/>
        <v>3537.8300000000004</v>
      </c>
      <c r="I304" s="4">
        <f t="shared" si="284"/>
        <v>3706.31</v>
      </c>
      <c r="J304" s="4">
        <f t="shared" si="285"/>
        <v>3874.81</v>
      </c>
      <c r="K304" s="4">
        <f t="shared" si="285"/>
        <v>3537.84</v>
      </c>
      <c r="L304" s="4">
        <f t="shared" si="285"/>
        <v>4033.1360199474348</v>
      </c>
      <c r="M304" s="4">
        <f t="shared" si="285"/>
        <v>4211.7229458956299</v>
      </c>
      <c r="N304" s="4">
        <f t="shared" si="285"/>
        <v>4020.5501739151878</v>
      </c>
      <c r="O304" s="4">
        <f t="shared" si="285"/>
        <v>4402.8956586502864</v>
      </c>
      <c r="P304" s="4">
        <f t="shared" si="285"/>
        <v>4020.5501739151878</v>
      </c>
      <c r="Q304" s="4">
        <f t="shared" si="285"/>
        <v>4020.5501739151878</v>
      </c>
      <c r="R304" s="4">
        <f t="shared" si="285"/>
        <v>4402.8956586502864</v>
      </c>
      <c r="S304" s="4">
        <f t="shared" si="285"/>
        <v>4020.5501739151878</v>
      </c>
      <c r="T304" s="4">
        <f t="shared" si="286"/>
        <v>4211.7229458956299</v>
      </c>
      <c r="U304" s="4">
        <f t="shared" si="286"/>
        <v>4211.7229458956299</v>
      </c>
      <c r="V304" s="4">
        <f t="shared" si="286"/>
        <v>4020.5501739151878</v>
      </c>
      <c r="W304" s="4">
        <f t="shared" si="286"/>
        <v>4402.8956586502864</v>
      </c>
      <c r="X304" s="4">
        <f t="shared" si="286"/>
        <v>4211.7229458956299</v>
      </c>
      <c r="Y304" s="4">
        <f t="shared" si="286"/>
        <v>4338.0746342724988</v>
      </c>
      <c r="Z304" s="4">
        <f t="shared" si="286"/>
        <v>4141.1666791326425</v>
      </c>
      <c r="AA304" s="4">
        <f t="shared" si="286"/>
        <v>4534.9825284097951</v>
      </c>
      <c r="AB304" s="4">
        <f t="shared" si="286"/>
        <v>4141.1666791326425</v>
      </c>
      <c r="AC304" s="4">
        <f t="shared" si="286"/>
        <v>4141.1666791326425</v>
      </c>
      <c r="AD304" s="4">
        <f t="shared" si="286"/>
        <v>4534.9825284097951</v>
      </c>
      <c r="AE304" s="4">
        <f t="shared" si="286"/>
        <v>4141.1666791326425</v>
      </c>
      <c r="AF304" s="4">
        <f t="shared" si="286"/>
        <v>4338.0746342724988</v>
      </c>
      <c r="AH304" s="15">
        <f t="shared" si="272"/>
        <v>46778.835146238911</v>
      </c>
      <c r="AI304" s="15">
        <f t="shared" si="273"/>
        <v>51157.67276625189</v>
      </c>
    </row>
    <row r="305" spans="3:35">
      <c r="D305" s="13">
        <v>9040</v>
      </c>
      <c r="E305" s="2"/>
      <c r="F305" s="4">
        <f t="shared" si="284"/>
        <v>0</v>
      </c>
      <c r="G305" s="4">
        <f t="shared" si="284"/>
        <v>0</v>
      </c>
      <c r="H305" s="4">
        <f t="shared" si="284"/>
        <v>0</v>
      </c>
      <c r="I305" s="4">
        <f t="shared" si="284"/>
        <v>0</v>
      </c>
      <c r="J305" s="4">
        <f t="shared" si="285"/>
        <v>0</v>
      </c>
      <c r="K305" s="4">
        <f t="shared" si="285"/>
        <v>0</v>
      </c>
      <c r="L305" s="4">
        <f t="shared" si="285"/>
        <v>0</v>
      </c>
      <c r="M305" s="4">
        <f t="shared" si="285"/>
        <v>0</v>
      </c>
      <c r="N305" s="4">
        <f t="shared" si="285"/>
        <v>0</v>
      </c>
      <c r="O305" s="4">
        <f t="shared" si="285"/>
        <v>0</v>
      </c>
      <c r="P305" s="4">
        <f t="shared" si="285"/>
        <v>0</v>
      </c>
      <c r="Q305" s="4">
        <f t="shared" si="285"/>
        <v>0</v>
      </c>
      <c r="R305" s="4">
        <f t="shared" si="285"/>
        <v>0</v>
      </c>
      <c r="S305" s="4">
        <f t="shared" si="285"/>
        <v>0</v>
      </c>
      <c r="T305" s="4">
        <f t="shared" si="286"/>
        <v>0</v>
      </c>
      <c r="U305" s="4">
        <f t="shared" si="286"/>
        <v>0</v>
      </c>
      <c r="V305" s="4">
        <f t="shared" si="286"/>
        <v>0</v>
      </c>
      <c r="W305" s="4">
        <f t="shared" si="286"/>
        <v>0</v>
      </c>
      <c r="X305" s="4">
        <f t="shared" si="286"/>
        <v>0</v>
      </c>
      <c r="Y305" s="4">
        <f t="shared" si="286"/>
        <v>0</v>
      </c>
      <c r="Z305" s="4">
        <f t="shared" si="286"/>
        <v>0</v>
      </c>
      <c r="AA305" s="4">
        <f t="shared" si="286"/>
        <v>0</v>
      </c>
      <c r="AB305" s="4">
        <f t="shared" si="286"/>
        <v>0</v>
      </c>
      <c r="AC305" s="4">
        <f t="shared" si="286"/>
        <v>0</v>
      </c>
      <c r="AD305" s="4">
        <f t="shared" si="286"/>
        <v>0</v>
      </c>
      <c r="AE305" s="4">
        <f t="shared" si="286"/>
        <v>0</v>
      </c>
      <c r="AF305" s="4">
        <f t="shared" si="286"/>
        <v>0</v>
      </c>
      <c r="AH305" s="15">
        <f t="shared" si="272"/>
        <v>0</v>
      </c>
      <c r="AI305" s="15">
        <f t="shared" si="273"/>
        <v>0</v>
      </c>
    </row>
    <row r="306" spans="3:35">
      <c r="D306" s="14">
        <v>9070</v>
      </c>
      <c r="E306" s="2"/>
      <c r="F306" s="4">
        <f t="shared" si="284"/>
        <v>0</v>
      </c>
      <c r="G306" s="4">
        <f t="shared" si="284"/>
        <v>0</v>
      </c>
      <c r="H306" s="4">
        <f t="shared" si="284"/>
        <v>0</v>
      </c>
      <c r="I306" s="4">
        <f t="shared" si="284"/>
        <v>0</v>
      </c>
      <c r="J306" s="4">
        <f t="shared" si="285"/>
        <v>0</v>
      </c>
      <c r="K306" s="4">
        <f t="shared" si="285"/>
        <v>0</v>
      </c>
      <c r="L306" s="4">
        <f t="shared" si="285"/>
        <v>0</v>
      </c>
      <c r="M306" s="4">
        <f t="shared" si="285"/>
        <v>0</v>
      </c>
      <c r="N306" s="4">
        <f t="shared" si="285"/>
        <v>0</v>
      </c>
      <c r="O306" s="4">
        <f t="shared" si="285"/>
        <v>0</v>
      </c>
      <c r="P306" s="4">
        <f t="shared" si="285"/>
        <v>0</v>
      </c>
      <c r="Q306" s="4">
        <f t="shared" si="285"/>
        <v>0</v>
      </c>
      <c r="R306" s="4">
        <f t="shared" si="285"/>
        <v>0</v>
      </c>
      <c r="S306" s="4">
        <f t="shared" si="285"/>
        <v>0</v>
      </c>
      <c r="T306" s="4">
        <f t="shared" si="286"/>
        <v>0</v>
      </c>
      <c r="U306" s="4">
        <f t="shared" si="286"/>
        <v>0</v>
      </c>
      <c r="V306" s="4">
        <f t="shared" si="286"/>
        <v>0</v>
      </c>
      <c r="W306" s="4">
        <f t="shared" si="286"/>
        <v>0</v>
      </c>
      <c r="X306" s="4">
        <f t="shared" si="286"/>
        <v>0</v>
      </c>
      <c r="Y306" s="4">
        <f t="shared" si="286"/>
        <v>0</v>
      </c>
      <c r="Z306" s="4">
        <f t="shared" si="286"/>
        <v>0</v>
      </c>
      <c r="AA306" s="4">
        <f t="shared" si="286"/>
        <v>0</v>
      </c>
      <c r="AB306" s="4">
        <f t="shared" si="286"/>
        <v>0</v>
      </c>
      <c r="AC306" s="4">
        <f t="shared" si="286"/>
        <v>0</v>
      </c>
      <c r="AD306" s="4">
        <f t="shared" si="286"/>
        <v>0</v>
      </c>
      <c r="AE306" s="4">
        <f t="shared" si="286"/>
        <v>0</v>
      </c>
      <c r="AF306" s="4">
        <f t="shared" si="286"/>
        <v>0</v>
      </c>
      <c r="AH306" s="15">
        <f t="shared" si="272"/>
        <v>0</v>
      </c>
      <c r="AI306" s="15">
        <f t="shared" si="273"/>
        <v>0</v>
      </c>
    </row>
    <row r="307" spans="3:35">
      <c r="D307" s="14">
        <v>9080</v>
      </c>
      <c r="E307" s="2"/>
      <c r="F307" s="4">
        <f t="shared" si="284"/>
        <v>0</v>
      </c>
      <c r="G307" s="4">
        <f t="shared" si="284"/>
        <v>0</v>
      </c>
      <c r="H307" s="4">
        <f t="shared" si="284"/>
        <v>0</v>
      </c>
      <c r="I307" s="4">
        <f t="shared" si="284"/>
        <v>0</v>
      </c>
      <c r="J307" s="4">
        <f t="shared" si="285"/>
        <v>0</v>
      </c>
      <c r="K307" s="4">
        <f t="shared" si="285"/>
        <v>0</v>
      </c>
      <c r="L307" s="4">
        <f t="shared" si="285"/>
        <v>0</v>
      </c>
      <c r="M307" s="4">
        <f t="shared" si="285"/>
        <v>0</v>
      </c>
      <c r="N307" s="4">
        <f t="shared" si="285"/>
        <v>0</v>
      </c>
      <c r="O307" s="4">
        <f t="shared" si="285"/>
        <v>0</v>
      </c>
      <c r="P307" s="4">
        <f t="shared" si="285"/>
        <v>0</v>
      </c>
      <c r="Q307" s="4">
        <f t="shared" si="285"/>
        <v>0</v>
      </c>
      <c r="R307" s="4">
        <f t="shared" si="285"/>
        <v>0</v>
      </c>
      <c r="S307" s="4">
        <f t="shared" si="285"/>
        <v>0</v>
      </c>
      <c r="T307" s="4">
        <f t="shared" si="286"/>
        <v>0</v>
      </c>
      <c r="U307" s="4">
        <f t="shared" si="286"/>
        <v>0</v>
      </c>
      <c r="V307" s="4">
        <f t="shared" si="286"/>
        <v>0</v>
      </c>
      <c r="W307" s="4">
        <f t="shared" si="286"/>
        <v>0</v>
      </c>
      <c r="X307" s="4">
        <f t="shared" si="286"/>
        <v>0</v>
      </c>
      <c r="Y307" s="4">
        <f t="shared" si="286"/>
        <v>0</v>
      </c>
      <c r="Z307" s="4">
        <f t="shared" si="286"/>
        <v>0</v>
      </c>
      <c r="AA307" s="4">
        <f t="shared" si="286"/>
        <v>0</v>
      </c>
      <c r="AB307" s="4">
        <f t="shared" si="286"/>
        <v>0</v>
      </c>
      <c r="AC307" s="4">
        <f t="shared" si="286"/>
        <v>0</v>
      </c>
      <c r="AD307" s="4">
        <f t="shared" si="286"/>
        <v>0</v>
      </c>
      <c r="AE307" s="4">
        <f t="shared" si="286"/>
        <v>0</v>
      </c>
      <c r="AF307" s="4">
        <f t="shared" si="286"/>
        <v>0</v>
      </c>
      <c r="AH307" s="15">
        <f t="shared" si="272"/>
        <v>0</v>
      </c>
      <c r="AI307" s="15">
        <f t="shared" si="273"/>
        <v>0</v>
      </c>
    </row>
    <row r="308" spans="3:35">
      <c r="D308" s="13">
        <v>9090</v>
      </c>
      <c r="E308" s="2"/>
      <c r="F308" s="4">
        <f t="shared" si="284"/>
        <v>0</v>
      </c>
      <c r="G308" s="4">
        <f t="shared" si="284"/>
        <v>0</v>
      </c>
      <c r="H308" s="4">
        <f t="shared" si="284"/>
        <v>0</v>
      </c>
      <c r="I308" s="4">
        <f t="shared" si="284"/>
        <v>0</v>
      </c>
      <c r="J308" s="4">
        <f t="shared" si="285"/>
        <v>0</v>
      </c>
      <c r="K308" s="4">
        <f t="shared" si="285"/>
        <v>0</v>
      </c>
      <c r="L308" s="4">
        <f t="shared" si="285"/>
        <v>0</v>
      </c>
      <c r="M308" s="4">
        <f t="shared" si="285"/>
        <v>0</v>
      </c>
      <c r="N308" s="4">
        <f t="shared" si="285"/>
        <v>0</v>
      </c>
      <c r="O308" s="4">
        <f t="shared" si="285"/>
        <v>0</v>
      </c>
      <c r="P308" s="4">
        <f t="shared" si="285"/>
        <v>0</v>
      </c>
      <c r="Q308" s="4">
        <f t="shared" si="285"/>
        <v>0</v>
      </c>
      <c r="R308" s="4">
        <f t="shared" si="285"/>
        <v>0</v>
      </c>
      <c r="S308" s="4">
        <f t="shared" si="285"/>
        <v>0</v>
      </c>
      <c r="T308" s="4">
        <f t="shared" si="286"/>
        <v>0</v>
      </c>
      <c r="U308" s="4">
        <f t="shared" si="286"/>
        <v>0</v>
      </c>
      <c r="V308" s="4">
        <f t="shared" si="286"/>
        <v>0</v>
      </c>
      <c r="W308" s="4">
        <f t="shared" si="286"/>
        <v>0</v>
      </c>
      <c r="X308" s="4">
        <f t="shared" si="286"/>
        <v>0</v>
      </c>
      <c r="Y308" s="4">
        <f t="shared" si="286"/>
        <v>0</v>
      </c>
      <c r="Z308" s="4">
        <f t="shared" si="286"/>
        <v>0</v>
      </c>
      <c r="AA308" s="4">
        <f t="shared" si="286"/>
        <v>0</v>
      </c>
      <c r="AB308" s="4">
        <f t="shared" si="286"/>
        <v>0</v>
      </c>
      <c r="AC308" s="4">
        <f t="shared" si="286"/>
        <v>0</v>
      </c>
      <c r="AD308" s="4">
        <f t="shared" si="286"/>
        <v>0</v>
      </c>
      <c r="AE308" s="4">
        <f t="shared" si="286"/>
        <v>0</v>
      </c>
      <c r="AF308" s="4">
        <f t="shared" si="286"/>
        <v>0</v>
      </c>
      <c r="AH308" s="15">
        <f t="shared" si="272"/>
        <v>0</v>
      </c>
      <c r="AI308" s="15">
        <f t="shared" si="273"/>
        <v>0</v>
      </c>
    </row>
    <row r="309" spans="3:35">
      <c r="C309" s="14"/>
      <c r="D309" s="13">
        <v>9100</v>
      </c>
      <c r="E309" s="2"/>
      <c r="F309" s="4">
        <f t="shared" si="284"/>
        <v>446.95</v>
      </c>
      <c r="G309" s="4">
        <f t="shared" si="284"/>
        <v>0</v>
      </c>
      <c r="H309" s="4">
        <f t="shared" si="284"/>
        <v>0</v>
      </c>
      <c r="I309" s="4">
        <f t="shared" si="284"/>
        <v>0</v>
      </c>
      <c r="J309" s="4">
        <f t="shared" si="285"/>
        <v>0</v>
      </c>
      <c r="K309" s="4">
        <f t="shared" si="285"/>
        <v>0</v>
      </c>
      <c r="L309" s="4">
        <f t="shared" si="285"/>
        <v>82.164237684428073</v>
      </c>
      <c r="M309" s="4">
        <f t="shared" si="285"/>
        <v>100.42954386998044</v>
      </c>
      <c r="N309" s="4">
        <f t="shared" si="285"/>
        <v>99.43368315400258</v>
      </c>
      <c r="O309" s="4">
        <f t="shared" si="285"/>
        <v>99.796253803023646</v>
      </c>
      <c r="P309" s="4">
        <f t="shared" si="285"/>
        <v>99.915902117200588</v>
      </c>
      <c r="Q309" s="4">
        <f t="shared" si="285"/>
        <v>99.978747696364238</v>
      </c>
      <c r="R309" s="4">
        <f t="shared" si="285"/>
        <v>99.374463281329128</v>
      </c>
      <c r="S309" s="4">
        <f t="shared" si="285"/>
        <v>100.09839601054119</v>
      </c>
      <c r="T309" s="4">
        <f t="shared" si="286"/>
        <v>99.857890813357216</v>
      </c>
      <c r="U309" s="4">
        <f t="shared" si="286"/>
        <v>99.49532016433615</v>
      </c>
      <c r="V309" s="4">
        <f t="shared" si="286"/>
        <v>99.977539127534172</v>
      </c>
      <c r="W309" s="4">
        <f t="shared" si="286"/>
        <v>100.82474587741339</v>
      </c>
      <c r="X309" s="4">
        <f t="shared" si="286"/>
        <v>99.217349333420003</v>
      </c>
      <c r="Y309" s="4">
        <f t="shared" si="286"/>
        <v>100.42954386998044</v>
      </c>
      <c r="Z309" s="4">
        <f t="shared" si="286"/>
        <v>99.43368315400258</v>
      </c>
      <c r="AA309" s="4">
        <f t="shared" si="286"/>
        <v>99.796253803023646</v>
      </c>
      <c r="AB309" s="4">
        <f t="shared" si="286"/>
        <v>99.915902117200588</v>
      </c>
      <c r="AC309" s="4">
        <f t="shared" si="286"/>
        <v>99.978747696364238</v>
      </c>
      <c r="AD309" s="4">
        <f t="shared" si="286"/>
        <v>99.374463281329128</v>
      </c>
      <c r="AE309" s="4">
        <f t="shared" si="286"/>
        <v>100.09839601054119</v>
      </c>
      <c r="AF309" s="4">
        <f t="shared" si="286"/>
        <v>99.857890813357216</v>
      </c>
      <c r="AH309" s="15">
        <f t="shared" si="272"/>
        <v>1028.6683683249996</v>
      </c>
      <c r="AI309" s="15">
        <f t="shared" si="273"/>
        <v>1198.3998352485028</v>
      </c>
    </row>
    <row r="310" spans="3:35">
      <c r="D310" s="13">
        <v>9110</v>
      </c>
      <c r="E310" s="2"/>
      <c r="F310" s="4">
        <f t="shared" si="284"/>
        <v>0</v>
      </c>
      <c r="G310" s="4">
        <f t="shared" si="284"/>
        <v>0</v>
      </c>
      <c r="H310" s="4">
        <f t="shared" si="284"/>
        <v>0</v>
      </c>
      <c r="I310" s="4">
        <f t="shared" si="284"/>
        <v>0</v>
      </c>
      <c r="J310" s="4">
        <f t="shared" ref="J310:S319" si="287">SUMIF($C$9:$C$240,$D310,J$9:J$240)</f>
        <v>0</v>
      </c>
      <c r="K310" s="4">
        <f t="shared" si="287"/>
        <v>0</v>
      </c>
      <c r="L310" s="4">
        <f t="shared" si="287"/>
        <v>0</v>
      </c>
      <c r="M310" s="4">
        <f t="shared" si="287"/>
        <v>0</v>
      </c>
      <c r="N310" s="4">
        <f t="shared" si="287"/>
        <v>0</v>
      </c>
      <c r="O310" s="4">
        <f t="shared" si="287"/>
        <v>0</v>
      </c>
      <c r="P310" s="4">
        <f t="shared" si="287"/>
        <v>0</v>
      </c>
      <c r="Q310" s="4">
        <f t="shared" si="287"/>
        <v>0</v>
      </c>
      <c r="R310" s="4">
        <f t="shared" si="287"/>
        <v>0</v>
      </c>
      <c r="S310" s="4">
        <f t="shared" si="287"/>
        <v>0</v>
      </c>
      <c r="T310" s="4">
        <f t="shared" ref="T310:AF319" si="288">SUMIF($C$9:$C$240,$D310,T$9:T$240)</f>
        <v>0</v>
      </c>
      <c r="U310" s="4">
        <f t="shared" si="288"/>
        <v>0</v>
      </c>
      <c r="V310" s="4">
        <f t="shared" si="288"/>
        <v>0</v>
      </c>
      <c r="W310" s="4">
        <f t="shared" si="288"/>
        <v>0</v>
      </c>
      <c r="X310" s="4">
        <f t="shared" si="288"/>
        <v>0</v>
      </c>
      <c r="Y310" s="4">
        <f t="shared" si="288"/>
        <v>0</v>
      </c>
      <c r="Z310" s="4">
        <f t="shared" si="288"/>
        <v>0</v>
      </c>
      <c r="AA310" s="4">
        <f t="shared" si="288"/>
        <v>0</v>
      </c>
      <c r="AB310" s="4">
        <f t="shared" si="288"/>
        <v>0</v>
      </c>
      <c r="AC310" s="4">
        <f t="shared" si="288"/>
        <v>0</v>
      </c>
      <c r="AD310" s="4">
        <f t="shared" si="288"/>
        <v>0</v>
      </c>
      <c r="AE310" s="4">
        <f t="shared" si="288"/>
        <v>0</v>
      </c>
      <c r="AF310" s="4">
        <f t="shared" si="288"/>
        <v>0</v>
      </c>
      <c r="AH310" s="15">
        <f t="shared" si="272"/>
        <v>0</v>
      </c>
      <c r="AI310" s="15">
        <f t="shared" si="273"/>
        <v>0</v>
      </c>
    </row>
    <row r="311" spans="3:35">
      <c r="C311" s="14"/>
      <c r="D311" s="14">
        <v>9120</v>
      </c>
      <c r="E311" s="2"/>
      <c r="F311" s="4">
        <f t="shared" ref="F311:I327" si="289">SUMIF($C$9:$C$240,$D311,F$9:F$240)</f>
        <v>0</v>
      </c>
      <c r="G311" s="4">
        <f t="shared" si="289"/>
        <v>0</v>
      </c>
      <c r="H311" s="4">
        <f t="shared" si="289"/>
        <v>399.75</v>
      </c>
      <c r="I311" s="4">
        <f t="shared" si="289"/>
        <v>0</v>
      </c>
      <c r="J311" s="4">
        <f t="shared" si="287"/>
        <v>275</v>
      </c>
      <c r="K311" s="4">
        <f t="shared" si="287"/>
        <v>2244.69</v>
      </c>
      <c r="L311" s="4">
        <f t="shared" si="287"/>
        <v>871.21280327120689</v>
      </c>
      <c r="M311" s="4">
        <f t="shared" si="287"/>
        <v>485.23598045316345</v>
      </c>
      <c r="N311" s="4">
        <f t="shared" si="287"/>
        <v>408.91632937167833</v>
      </c>
      <c r="O311" s="4">
        <f t="shared" si="287"/>
        <v>372.2828968525655</v>
      </c>
      <c r="P311" s="4">
        <f t="shared" si="287"/>
        <v>469.53593794497226</v>
      </c>
      <c r="Q311" s="4">
        <f t="shared" si="287"/>
        <v>372.2828968525655</v>
      </c>
      <c r="R311" s="4">
        <f t="shared" si="287"/>
        <v>419.38302437713912</v>
      </c>
      <c r="S311" s="4">
        <f t="shared" si="287"/>
        <v>448.60254793405056</v>
      </c>
      <c r="T311" s="4">
        <f t="shared" si="288"/>
        <v>372.2828968525655</v>
      </c>
      <c r="U311" s="4">
        <f t="shared" si="288"/>
        <v>372.2828968525655</v>
      </c>
      <c r="V311" s="4">
        <f t="shared" si="288"/>
        <v>448.60254793405056</v>
      </c>
      <c r="W311" s="4">
        <f t="shared" si="288"/>
        <v>372.2828968525655</v>
      </c>
      <c r="X311" s="4">
        <f t="shared" si="288"/>
        <v>419.17369047702994</v>
      </c>
      <c r="Y311" s="4">
        <f t="shared" si="288"/>
        <v>485.23598045316345</v>
      </c>
      <c r="Z311" s="4">
        <f t="shared" si="288"/>
        <v>408.91632937167833</v>
      </c>
      <c r="AA311" s="4">
        <f t="shared" si="288"/>
        <v>372.2828968525655</v>
      </c>
      <c r="AB311" s="4">
        <f t="shared" si="288"/>
        <v>469.53593794497226</v>
      </c>
      <c r="AC311" s="4">
        <f t="shared" si="288"/>
        <v>372.2828968525655</v>
      </c>
      <c r="AD311" s="4">
        <f t="shared" si="288"/>
        <v>419.38302437713912</v>
      </c>
      <c r="AE311" s="4">
        <f t="shared" si="288"/>
        <v>448.60254793405056</v>
      </c>
      <c r="AF311" s="4">
        <f t="shared" si="288"/>
        <v>372.2828968525655</v>
      </c>
      <c r="AH311" s="15">
        <f t="shared" si="272"/>
        <v>5898.9068447461514</v>
      </c>
      <c r="AI311" s="15">
        <f t="shared" si="273"/>
        <v>4960.8645427549118</v>
      </c>
    </row>
    <row r="312" spans="3:35">
      <c r="D312" s="14">
        <v>9130</v>
      </c>
      <c r="E312" s="2"/>
      <c r="F312" s="4">
        <f t="shared" si="289"/>
        <v>0</v>
      </c>
      <c r="G312" s="4">
        <f t="shared" si="289"/>
        <v>0</v>
      </c>
      <c r="H312" s="4">
        <f t="shared" si="289"/>
        <v>0</v>
      </c>
      <c r="I312" s="4">
        <f t="shared" si="289"/>
        <v>0</v>
      </c>
      <c r="J312" s="4">
        <f t="shared" si="287"/>
        <v>0</v>
      </c>
      <c r="K312" s="4">
        <f t="shared" si="287"/>
        <v>0</v>
      </c>
      <c r="L312" s="4">
        <f t="shared" si="287"/>
        <v>0</v>
      </c>
      <c r="M312" s="4">
        <f t="shared" si="287"/>
        <v>0</v>
      </c>
      <c r="N312" s="4">
        <f t="shared" si="287"/>
        <v>0</v>
      </c>
      <c r="O312" s="4">
        <f t="shared" si="287"/>
        <v>0</v>
      </c>
      <c r="P312" s="4">
        <f t="shared" si="287"/>
        <v>0</v>
      </c>
      <c r="Q312" s="4">
        <f t="shared" si="287"/>
        <v>0</v>
      </c>
      <c r="R312" s="4">
        <f t="shared" si="287"/>
        <v>0</v>
      </c>
      <c r="S312" s="4">
        <f t="shared" si="287"/>
        <v>0</v>
      </c>
      <c r="T312" s="4">
        <f t="shared" si="288"/>
        <v>0</v>
      </c>
      <c r="U312" s="4">
        <f t="shared" si="288"/>
        <v>0</v>
      </c>
      <c r="V312" s="4">
        <f t="shared" si="288"/>
        <v>0</v>
      </c>
      <c r="W312" s="4">
        <f t="shared" si="288"/>
        <v>0</v>
      </c>
      <c r="X312" s="4">
        <f t="shared" si="288"/>
        <v>0</v>
      </c>
      <c r="Y312" s="4">
        <f t="shared" si="288"/>
        <v>0</v>
      </c>
      <c r="Z312" s="4">
        <f t="shared" si="288"/>
        <v>0</v>
      </c>
      <c r="AA312" s="4">
        <f t="shared" si="288"/>
        <v>0</v>
      </c>
      <c r="AB312" s="4">
        <f t="shared" si="288"/>
        <v>0</v>
      </c>
      <c r="AC312" s="4">
        <f t="shared" si="288"/>
        <v>0</v>
      </c>
      <c r="AD312" s="4">
        <f t="shared" si="288"/>
        <v>0</v>
      </c>
      <c r="AE312" s="4">
        <f t="shared" si="288"/>
        <v>0</v>
      </c>
      <c r="AF312" s="4">
        <f t="shared" si="288"/>
        <v>0</v>
      </c>
      <c r="AH312" s="15">
        <f t="shared" si="272"/>
        <v>0</v>
      </c>
      <c r="AI312" s="15">
        <f t="shared" si="273"/>
        <v>0</v>
      </c>
    </row>
    <row r="313" spans="3:35">
      <c r="D313" s="13">
        <v>9160</v>
      </c>
      <c r="E313" s="2"/>
      <c r="F313" s="4">
        <f t="shared" si="289"/>
        <v>0</v>
      </c>
      <c r="G313" s="4">
        <f t="shared" si="289"/>
        <v>0</v>
      </c>
      <c r="H313" s="4">
        <f t="shared" si="289"/>
        <v>0</v>
      </c>
      <c r="I313" s="4">
        <f t="shared" si="289"/>
        <v>0</v>
      </c>
      <c r="J313" s="4">
        <f t="shared" si="287"/>
        <v>0</v>
      </c>
      <c r="K313" s="4">
        <f t="shared" si="287"/>
        <v>0</v>
      </c>
      <c r="L313" s="4">
        <f t="shared" si="287"/>
        <v>0</v>
      </c>
      <c r="M313" s="4">
        <f t="shared" si="287"/>
        <v>0</v>
      </c>
      <c r="N313" s="4">
        <f t="shared" si="287"/>
        <v>0</v>
      </c>
      <c r="O313" s="4">
        <f t="shared" si="287"/>
        <v>0</v>
      </c>
      <c r="P313" s="4">
        <f t="shared" si="287"/>
        <v>0</v>
      </c>
      <c r="Q313" s="4">
        <f t="shared" si="287"/>
        <v>0</v>
      </c>
      <c r="R313" s="4">
        <f t="shared" si="287"/>
        <v>0</v>
      </c>
      <c r="S313" s="4">
        <f t="shared" si="287"/>
        <v>0</v>
      </c>
      <c r="T313" s="4">
        <f t="shared" si="288"/>
        <v>0</v>
      </c>
      <c r="U313" s="4">
        <f t="shared" si="288"/>
        <v>0</v>
      </c>
      <c r="V313" s="4">
        <f t="shared" si="288"/>
        <v>0</v>
      </c>
      <c r="W313" s="4">
        <f t="shared" si="288"/>
        <v>0</v>
      </c>
      <c r="X313" s="4">
        <f t="shared" si="288"/>
        <v>0</v>
      </c>
      <c r="Y313" s="4">
        <f t="shared" si="288"/>
        <v>0</v>
      </c>
      <c r="Z313" s="4">
        <f t="shared" si="288"/>
        <v>0</v>
      </c>
      <c r="AA313" s="4">
        <f t="shared" si="288"/>
        <v>0</v>
      </c>
      <c r="AB313" s="4">
        <f t="shared" si="288"/>
        <v>0</v>
      </c>
      <c r="AC313" s="4">
        <f t="shared" si="288"/>
        <v>0</v>
      </c>
      <c r="AD313" s="4">
        <f t="shared" si="288"/>
        <v>0</v>
      </c>
      <c r="AE313" s="4">
        <f t="shared" si="288"/>
        <v>0</v>
      </c>
      <c r="AF313" s="4">
        <f t="shared" si="288"/>
        <v>0</v>
      </c>
      <c r="AH313" s="15">
        <f t="shared" si="272"/>
        <v>0</v>
      </c>
      <c r="AI313" s="15">
        <f t="shared" si="273"/>
        <v>0</v>
      </c>
    </row>
    <row r="314" spans="3:35">
      <c r="C314" s="14"/>
      <c r="D314" s="13">
        <v>9200</v>
      </c>
      <c r="E314" s="2"/>
      <c r="F314" s="4">
        <f t="shared" si="289"/>
        <v>-1579484.3399999999</v>
      </c>
      <c r="G314" s="4">
        <f t="shared" si="289"/>
        <v>-1201722.1800000006</v>
      </c>
      <c r="H314" s="4">
        <f t="shared" si="289"/>
        <v>-261629.64999999944</v>
      </c>
      <c r="I314" s="4">
        <f t="shared" si="289"/>
        <v>-2885600.439999999</v>
      </c>
      <c r="J314" s="4">
        <f t="shared" si="287"/>
        <v>-5481318.5499999998</v>
      </c>
      <c r="K314" s="4">
        <f t="shared" si="287"/>
        <v>-4808653.82</v>
      </c>
      <c r="L314" s="4">
        <f t="shared" si="287"/>
        <v>-1980907.0907567763</v>
      </c>
      <c r="M314" s="4">
        <f t="shared" si="287"/>
        <v>-1219679.8223755257</v>
      </c>
      <c r="N314" s="4">
        <f t="shared" si="287"/>
        <v>-1705914.9405951253</v>
      </c>
      <c r="O314" s="4">
        <f t="shared" si="287"/>
        <v>-1183538.6646098779</v>
      </c>
      <c r="P314" s="4">
        <f t="shared" si="287"/>
        <v>-2255233.3904868658</v>
      </c>
      <c r="Q314" s="4">
        <f t="shared" si="287"/>
        <v>-2717546.9778292608</v>
      </c>
      <c r="R314" s="4">
        <f t="shared" si="287"/>
        <v>-1838653.9719486777</v>
      </c>
      <c r="S314" s="4">
        <f t="shared" si="287"/>
        <v>-1680567.7310982174</v>
      </c>
      <c r="T314" s="4">
        <f t="shared" si="288"/>
        <v>-1619943.0856899475</v>
      </c>
      <c r="U314" s="4">
        <f t="shared" si="288"/>
        <v>-1563167.9948953441</v>
      </c>
      <c r="V314" s="4">
        <f t="shared" si="288"/>
        <v>-1418855.495537546</v>
      </c>
      <c r="W314" s="4">
        <f t="shared" si="288"/>
        <v>-1502303.3326061424</v>
      </c>
      <c r="X314" s="4">
        <f t="shared" si="288"/>
        <v>-1381389.4047113564</v>
      </c>
      <c r="Y314" s="4">
        <f t="shared" si="288"/>
        <v>-1113131.415870429</v>
      </c>
      <c r="Z314" s="4">
        <f t="shared" si="288"/>
        <v>-1604202.8337430083</v>
      </c>
      <c r="AA314" s="4">
        <f t="shared" si="288"/>
        <v>-1072153.9599500997</v>
      </c>
      <c r="AB314" s="4">
        <f t="shared" si="288"/>
        <v>-2153521.2836347488</v>
      </c>
      <c r="AC314" s="4">
        <f t="shared" si="288"/>
        <v>-2615834.8709771438</v>
      </c>
      <c r="AD314" s="4">
        <f t="shared" si="288"/>
        <v>-1727269.2672888995</v>
      </c>
      <c r="AE314" s="4">
        <f t="shared" si="288"/>
        <v>-1578855.6242461004</v>
      </c>
      <c r="AF314" s="4">
        <f t="shared" si="288"/>
        <v>-1513394.6791848508</v>
      </c>
      <c r="AH314" s="15">
        <f t="shared" si="272"/>
        <v>-27281229.866653435</v>
      </c>
      <c r="AI314" s="15">
        <f t="shared" si="273"/>
        <v>-19244080.162645668</v>
      </c>
    </row>
    <row r="315" spans="3:35">
      <c r="C315" s="14"/>
      <c r="D315" s="13">
        <v>9210</v>
      </c>
      <c r="E315" s="2"/>
      <c r="F315" s="4">
        <f t="shared" si="289"/>
        <v>1249144.02</v>
      </c>
      <c r="G315" s="4">
        <f t="shared" si="289"/>
        <v>1505038.1900000002</v>
      </c>
      <c r="H315" s="4">
        <f t="shared" si="289"/>
        <v>1602763.9200000002</v>
      </c>
      <c r="I315" s="4">
        <f t="shared" si="289"/>
        <v>1774936.2399999998</v>
      </c>
      <c r="J315" s="4">
        <f t="shared" si="287"/>
        <v>1683390.9000000001</v>
      </c>
      <c r="K315" s="4">
        <f t="shared" si="287"/>
        <v>1837310.1599999997</v>
      </c>
      <c r="L315" s="4">
        <f t="shared" si="287"/>
        <v>2076217.4855367215</v>
      </c>
      <c r="M315" s="4">
        <f t="shared" si="287"/>
        <v>2380748.2612314536</v>
      </c>
      <c r="N315" s="4">
        <f t="shared" si="287"/>
        <v>2078660.7962752618</v>
      </c>
      <c r="O315" s="4">
        <f t="shared" si="287"/>
        <v>2124420.4122857205</v>
      </c>
      <c r="P315" s="4">
        <f t="shared" si="287"/>
        <v>2078153.2489235678</v>
      </c>
      <c r="Q315" s="4">
        <f t="shared" si="287"/>
        <v>2006137.509979483</v>
      </c>
      <c r="R315" s="4">
        <f t="shared" si="287"/>
        <v>2112071.8700334895</v>
      </c>
      <c r="S315" s="4">
        <f t="shared" si="287"/>
        <v>2132957.8868935467</v>
      </c>
      <c r="T315" s="4">
        <f t="shared" si="288"/>
        <v>2115903.5512137339</v>
      </c>
      <c r="U315" s="4">
        <f t="shared" si="288"/>
        <v>2086488.3420470534</v>
      </c>
      <c r="V315" s="4">
        <f t="shared" si="288"/>
        <v>2231429.8846325148</v>
      </c>
      <c r="W315" s="4">
        <f t="shared" si="288"/>
        <v>2018341.3572829941</v>
      </c>
      <c r="X315" s="4">
        <f t="shared" si="288"/>
        <v>2105913.7120127808</v>
      </c>
      <c r="Y315" s="4">
        <f t="shared" si="288"/>
        <v>2380748.2612314536</v>
      </c>
      <c r="Z315" s="4">
        <f t="shared" si="288"/>
        <v>2078660.7962752618</v>
      </c>
      <c r="AA315" s="4">
        <f t="shared" si="288"/>
        <v>2124420.4122857205</v>
      </c>
      <c r="AB315" s="4">
        <f t="shared" si="288"/>
        <v>2078153.2489235678</v>
      </c>
      <c r="AC315" s="4">
        <f t="shared" si="288"/>
        <v>2006137.509979483</v>
      </c>
      <c r="AD315" s="4">
        <f t="shared" si="288"/>
        <v>2112071.8700334895</v>
      </c>
      <c r="AE315" s="4">
        <f t="shared" si="288"/>
        <v>2132957.8868935467</v>
      </c>
      <c r="AF315" s="4">
        <f t="shared" si="288"/>
        <v>2115903.5512137339</v>
      </c>
      <c r="AH315" s="15">
        <f t="shared" ref="AH315:AH329" si="290">SUM(F315:Q315)</f>
        <v>22396921.144232206</v>
      </c>
      <c r="AI315" s="15">
        <f t="shared" ref="AI315:AI329" si="291">SUM(U315:AF315)</f>
        <v>25471226.832811601</v>
      </c>
    </row>
    <row r="316" spans="3:35">
      <c r="C316" s="14"/>
      <c r="D316" s="13">
        <v>9220</v>
      </c>
      <c r="E316" s="2"/>
      <c r="F316" s="4">
        <f t="shared" si="289"/>
        <v>0</v>
      </c>
      <c r="G316" s="4">
        <f t="shared" si="289"/>
        <v>0</v>
      </c>
      <c r="H316" s="4">
        <f t="shared" si="289"/>
        <v>0</v>
      </c>
      <c r="I316" s="4">
        <f t="shared" si="289"/>
        <v>0</v>
      </c>
      <c r="J316" s="4">
        <f t="shared" si="287"/>
        <v>0</v>
      </c>
      <c r="K316" s="4">
        <f t="shared" si="287"/>
        <v>0</v>
      </c>
      <c r="L316" s="4">
        <f t="shared" si="287"/>
        <v>0</v>
      </c>
      <c r="M316" s="4">
        <f t="shared" si="287"/>
        <v>0</v>
      </c>
      <c r="N316" s="4">
        <f t="shared" si="287"/>
        <v>0</v>
      </c>
      <c r="O316" s="4">
        <f t="shared" si="287"/>
        <v>0</v>
      </c>
      <c r="P316" s="4">
        <f t="shared" si="287"/>
        <v>0</v>
      </c>
      <c r="Q316" s="4">
        <f t="shared" si="287"/>
        <v>0</v>
      </c>
      <c r="R316" s="4">
        <f t="shared" si="287"/>
        <v>0</v>
      </c>
      <c r="S316" s="4">
        <f t="shared" si="287"/>
        <v>0</v>
      </c>
      <c r="T316" s="4">
        <f t="shared" si="288"/>
        <v>0</v>
      </c>
      <c r="U316" s="4">
        <f t="shared" si="288"/>
        <v>0</v>
      </c>
      <c r="V316" s="4">
        <f t="shared" si="288"/>
        <v>0</v>
      </c>
      <c r="W316" s="4">
        <f t="shared" si="288"/>
        <v>0</v>
      </c>
      <c r="X316" s="4">
        <f t="shared" si="288"/>
        <v>0</v>
      </c>
      <c r="Y316" s="4">
        <f t="shared" si="288"/>
        <v>0</v>
      </c>
      <c r="Z316" s="4">
        <f t="shared" si="288"/>
        <v>0</v>
      </c>
      <c r="AA316" s="4">
        <f t="shared" si="288"/>
        <v>0</v>
      </c>
      <c r="AB316" s="4">
        <f t="shared" si="288"/>
        <v>0</v>
      </c>
      <c r="AC316" s="4">
        <f t="shared" si="288"/>
        <v>0</v>
      </c>
      <c r="AD316" s="4">
        <f t="shared" si="288"/>
        <v>0</v>
      </c>
      <c r="AE316" s="4">
        <f t="shared" si="288"/>
        <v>0</v>
      </c>
      <c r="AF316" s="4">
        <f t="shared" si="288"/>
        <v>0</v>
      </c>
      <c r="AH316" s="15">
        <f t="shared" si="290"/>
        <v>0</v>
      </c>
      <c r="AI316" s="15">
        <f t="shared" si="291"/>
        <v>0</v>
      </c>
    </row>
    <row r="317" spans="3:35">
      <c r="C317" s="14"/>
      <c r="D317" s="13">
        <v>9230</v>
      </c>
      <c r="E317" s="2"/>
      <c r="F317" s="4">
        <f t="shared" si="289"/>
        <v>554634.34</v>
      </c>
      <c r="G317" s="4">
        <f t="shared" si="289"/>
        <v>481432.66999999993</v>
      </c>
      <c r="H317" s="4">
        <f t="shared" si="289"/>
        <v>555984.48</v>
      </c>
      <c r="I317" s="4">
        <f t="shared" si="289"/>
        <v>917907.61999999988</v>
      </c>
      <c r="J317" s="4">
        <f t="shared" si="287"/>
        <v>627190.75000000012</v>
      </c>
      <c r="K317" s="4">
        <f t="shared" si="287"/>
        <v>682005.23</v>
      </c>
      <c r="L317" s="4">
        <f t="shared" si="287"/>
        <v>654546.32514122978</v>
      </c>
      <c r="M317" s="4">
        <f t="shared" si="287"/>
        <v>715272.8963810174</v>
      </c>
      <c r="N317" s="4">
        <f t="shared" si="287"/>
        <v>720222.0182598806</v>
      </c>
      <c r="O317" s="4">
        <f t="shared" si="287"/>
        <v>718597.5701347359</v>
      </c>
      <c r="P317" s="4">
        <f t="shared" si="287"/>
        <v>751307.12012409198</v>
      </c>
      <c r="Q317" s="4">
        <f t="shared" si="287"/>
        <v>725693.5811876629</v>
      </c>
      <c r="R317" s="4">
        <f t="shared" si="287"/>
        <v>797086.51095084543</v>
      </c>
      <c r="S317" s="4">
        <f t="shared" si="287"/>
        <v>721253.46122361382</v>
      </c>
      <c r="T317" s="4">
        <f t="shared" si="288"/>
        <v>704910.787809656</v>
      </c>
      <c r="U317" s="4">
        <f t="shared" si="288"/>
        <v>732163.27547375811</v>
      </c>
      <c r="V317" s="4">
        <f t="shared" si="288"/>
        <v>712664.65549175325</v>
      </c>
      <c r="W317" s="4">
        <f t="shared" si="288"/>
        <v>709032.69995414885</v>
      </c>
      <c r="X317" s="4">
        <f t="shared" si="288"/>
        <v>764731.16092301405</v>
      </c>
      <c r="Y317" s="4">
        <f t="shared" si="288"/>
        <v>715272.8963810174</v>
      </c>
      <c r="Z317" s="4">
        <f t="shared" si="288"/>
        <v>720222.0182598806</v>
      </c>
      <c r="AA317" s="4">
        <f t="shared" si="288"/>
        <v>718597.5701347359</v>
      </c>
      <c r="AB317" s="4">
        <f t="shared" si="288"/>
        <v>751307.12012409198</v>
      </c>
      <c r="AC317" s="4">
        <f t="shared" si="288"/>
        <v>725693.5811876629</v>
      </c>
      <c r="AD317" s="4">
        <f t="shared" si="288"/>
        <v>797086.51095084543</v>
      </c>
      <c r="AE317" s="4">
        <f t="shared" si="288"/>
        <v>721253.46122361382</v>
      </c>
      <c r="AF317" s="4">
        <f t="shared" si="288"/>
        <v>704910.787809656</v>
      </c>
      <c r="AH317" s="15">
        <f t="shared" si="290"/>
        <v>8104794.601228619</v>
      </c>
      <c r="AI317" s="15">
        <f t="shared" si="291"/>
        <v>8772935.7379141785</v>
      </c>
    </row>
    <row r="318" spans="3:35">
      <c r="C318" s="14"/>
      <c r="D318" s="13">
        <v>9240</v>
      </c>
      <c r="E318" s="2"/>
      <c r="F318" s="4">
        <f t="shared" si="289"/>
        <v>13536.98</v>
      </c>
      <c r="G318" s="4">
        <f t="shared" si="289"/>
        <v>13536.98</v>
      </c>
      <c r="H318" s="4">
        <f t="shared" si="289"/>
        <v>13536.98</v>
      </c>
      <c r="I318" s="4">
        <f t="shared" si="289"/>
        <v>13536.98</v>
      </c>
      <c r="J318" s="4">
        <f t="shared" si="287"/>
        <v>13615.279999999999</v>
      </c>
      <c r="K318" s="4">
        <f t="shared" si="287"/>
        <v>13543.439999999999</v>
      </c>
      <c r="L318" s="4">
        <f t="shared" si="287"/>
        <v>13835.200289422799</v>
      </c>
      <c r="M318" s="4">
        <f t="shared" si="287"/>
        <v>14784.389220745794</v>
      </c>
      <c r="N318" s="4">
        <f t="shared" si="287"/>
        <v>14983.287925004443</v>
      </c>
      <c r="O318" s="4">
        <f t="shared" si="287"/>
        <v>14983.35668322843</v>
      </c>
      <c r="P318" s="4">
        <f t="shared" si="287"/>
        <v>14983.379373442345</v>
      </c>
      <c r="Q318" s="4">
        <f t="shared" si="287"/>
        <v>14983.391291534504</v>
      </c>
      <c r="R318" s="4">
        <f t="shared" si="287"/>
        <v>14998.091452836521</v>
      </c>
      <c r="S318" s="4">
        <f t="shared" si="287"/>
        <v>14998.228740090415</v>
      </c>
      <c r="T318" s="4">
        <f t="shared" si="288"/>
        <v>14998.174364339307</v>
      </c>
      <c r="U318" s="4">
        <f t="shared" si="288"/>
        <v>14998.105606115321</v>
      </c>
      <c r="V318" s="4">
        <f t="shared" si="288"/>
        <v>14998.197054553224</v>
      </c>
      <c r="W318" s="4">
        <f t="shared" si="288"/>
        <v>14998.357719603273</v>
      </c>
      <c r="X318" s="4">
        <f t="shared" si="288"/>
        <v>14998.052891476931</v>
      </c>
      <c r="Y318" s="4">
        <f t="shared" si="288"/>
        <v>14784.389220745794</v>
      </c>
      <c r="Z318" s="4">
        <f t="shared" si="288"/>
        <v>14983.287925004443</v>
      </c>
      <c r="AA318" s="4">
        <f t="shared" si="288"/>
        <v>14983.35668322843</v>
      </c>
      <c r="AB318" s="4">
        <f t="shared" si="288"/>
        <v>14983.379373442345</v>
      </c>
      <c r="AC318" s="4">
        <f t="shared" si="288"/>
        <v>14983.391291534504</v>
      </c>
      <c r="AD318" s="4">
        <f t="shared" si="288"/>
        <v>14998.091452836521</v>
      </c>
      <c r="AE318" s="4">
        <f t="shared" si="288"/>
        <v>14998.228740090415</v>
      </c>
      <c r="AF318" s="4">
        <f t="shared" si="288"/>
        <v>14998.174364339307</v>
      </c>
      <c r="AH318" s="15">
        <f t="shared" si="290"/>
        <v>169859.64478337832</v>
      </c>
      <c r="AI318" s="15">
        <f t="shared" si="291"/>
        <v>179705.01232297049</v>
      </c>
    </row>
    <row r="319" spans="3:35">
      <c r="C319" s="14"/>
      <c r="D319" s="13">
        <v>9250</v>
      </c>
      <c r="E319" s="2"/>
      <c r="F319" s="4">
        <f t="shared" si="289"/>
        <v>1556099.5799999998</v>
      </c>
      <c r="G319" s="4">
        <f t="shared" si="289"/>
        <v>514911.73999999987</v>
      </c>
      <c r="H319" s="4">
        <f t="shared" si="289"/>
        <v>557022.37999999989</v>
      </c>
      <c r="I319" s="4">
        <f t="shared" si="289"/>
        <v>1557218.5799999998</v>
      </c>
      <c r="J319" s="4">
        <f t="shared" si="287"/>
        <v>1560234.16</v>
      </c>
      <c r="K319" s="4">
        <f t="shared" si="287"/>
        <v>1644852.8399999999</v>
      </c>
      <c r="L319" s="4">
        <f t="shared" si="287"/>
        <v>1598700.0504240855</v>
      </c>
      <c r="M319" s="4">
        <f t="shared" si="287"/>
        <v>1705929.2714354382</v>
      </c>
      <c r="N319" s="4">
        <f t="shared" si="287"/>
        <v>1726834.3294408235</v>
      </c>
      <c r="O319" s="4">
        <f t="shared" si="287"/>
        <v>1730047.6870852425</v>
      </c>
      <c r="P319" s="4">
        <f t="shared" si="287"/>
        <v>1726834.3294408235</v>
      </c>
      <c r="Q319" s="4">
        <f t="shared" si="287"/>
        <v>1726834.3294408235</v>
      </c>
      <c r="R319" s="4">
        <f t="shared" si="287"/>
        <v>1731722.8593765991</v>
      </c>
      <c r="S319" s="4">
        <f t="shared" si="287"/>
        <v>1728509.5017321799</v>
      </c>
      <c r="T319" s="4">
        <f t="shared" si="288"/>
        <v>1730115.1909082762</v>
      </c>
      <c r="U319" s="4">
        <f t="shared" si="288"/>
        <v>1730115.1909082762</v>
      </c>
      <c r="V319" s="4">
        <f t="shared" si="288"/>
        <v>1728508.5105059722</v>
      </c>
      <c r="W319" s="4">
        <f t="shared" si="288"/>
        <v>1731721.8681503912</v>
      </c>
      <c r="X319" s="4">
        <f t="shared" si="288"/>
        <v>1730115.075992306</v>
      </c>
      <c r="Y319" s="4">
        <f t="shared" si="288"/>
        <v>1708578.7463751642</v>
      </c>
      <c r="Z319" s="4">
        <f t="shared" si="288"/>
        <v>1729320.522555508</v>
      </c>
      <c r="AA319" s="4">
        <f t="shared" si="288"/>
        <v>1732860.4464618608</v>
      </c>
      <c r="AB319" s="4">
        <f t="shared" si="288"/>
        <v>1729320.522555508</v>
      </c>
      <c r="AC319" s="4">
        <f t="shared" si="288"/>
        <v>1729320.522555508</v>
      </c>
      <c r="AD319" s="4">
        <f t="shared" si="288"/>
        <v>1734535.6187532174</v>
      </c>
      <c r="AE319" s="4">
        <f t="shared" si="288"/>
        <v>1730995.6948468643</v>
      </c>
      <c r="AF319" s="4">
        <f t="shared" si="288"/>
        <v>1732764.6658480023</v>
      </c>
      <c r="AH319" s="15">
        <f t="shared" si="290"/>
        <v>17605519.277267236</v>
      </c>
      <c r="AI319" s="15">
        <f t="shared" si="291"/>
        <v>20748157.385508578</v>
      </c>
    </row>
    <row r="320" spans="3:35">
      <c r="C320" s="14"/>
      <c r="D320" s="13">
        <v>9260</v>
      </c>
      <c r="E320" s="2"/>
      <c r="F320" s="4">
        <f t="shared" si="289"/>
        <v>3191076.57</v>
      </c>
      <c r="G320" s="4">
        <f t="shared" si="289"/>
        <v>3057681.0600000005</v>
      </c>
      <c r="H320" s="4">
        <f t="shared" si="289"/>
        <v>2761670.4399999995</v>
      </c>
      <c r="I320" s="4">
        <f t="shared" si="289"/>
        <v>8736017.2399999984</v>
      </c>
      <c r="J320" s="4">
        <f t="shared" ref="J320:S327" si="292">SUMIF($C$9:$C$240,$D320,J$9:J$240)</f>
        <v>6882904.75</v>
      </c>
      <c r="K320" s="4">
        <f t="shared" si="292"/>
        <v>1762802.32</v>
      </c>
      <c r="L320" s="4">
        <f t="shared" si="292"/>
        <v>3496495.7220191662</v>
      </c>
      <c r="M320" s="4">
        <f t="shared" si="292"/>
        <v>3363742.329356838</v>
      </c>
      <c r="N320" s="4">
        <f t="shared" si="292"/>
        <v>3701920.891754196</v>
      </c>
      <c r="O320" s="4">
        <f t="shared" si="292"/>
        <v>3791338.8342712107</v>
      </c>
      <c r="P320" s="4">
        <f t="shared" si="292"/>
        <v>3812051.0229517124</v>
      </c>
      <c r="Q320" s="4">
        <f t="shared" si="292"/>
        <v>3643470.3610119428</v>
      </c>
      <c r="R320" s="4">
        <f t="shared" si="292"/>
        <v>3679605.1846998851</v>
      </c>
      <c r="S320" s="4">
        <f t="shared" si="292"/>
        <v>3441439.2977033779</v>
      </c>
      <c r="T320" s="4">
        <f t="shared" ref="T320:AF327" si="293">SUMIF($C$9:$C$240,$D320,T$9:T$240)</f>
        <v>6259038.6552296299</v>
      </c>
      <c r="U320" s="4">
        <f t="shared" si="293"/>
        <v>3485879.9343476645</v>
      </c>
      <c r="V320" s="4">
        <f t="shared" si="293"/>
        <v>5928259.6243314957</v>
      </c>
      <c r="W320" s="4">
        <f t="shared" si="293"/>
        <v>2353030.7579612467</v>
      </c>
      <c r="X320" s="4">
        <f t="shared" si="293"/>
        <v>2296595.0180259594</v>
      </c>
      <c r="Y320" s="4">
        <f t="shared" si="293"/>
        <v>3453315.8911714414</v>
      </c>
      <c r="Z320" s="4">
        <f t="shared" si="293"/>
        <v>3785974.2146605998</v>
      </c>
      <c r="AA320" s="4">
        <f t="shared" si="293"/>
        <v>3886432.7232955699</v>
      </c>
      <c r="AB320" s="4">
        <f t="shared" si="293"/>
        <v>3896104.3458581162</v>
      </c>
      <c r="AC320" s="4">
        <f t="shared" si="293"/>
        <v>3727523.6839183467</v>
      </c>
      <c r="AD320" s="4">
        <f t="shared" si="293"/>
        <v>3774699.0737242443</v>
      </c>
      <c r="AE320" s="4">
        <f t="shared" si="293"/>
        <v>3525492.6206097817</v>
      </c>
      <c r="AF320" s="4">
        <f t="shared" si="293"/>
        <v>6348612.2170442333</v>
      </c>
      <c r="AH320" s="15">
        <f t="shared" si="290"/>
        <v>48201171.541365065</v>
      </c>
      <c r="AI320" s="15">
        <f t="shared" si="291"/>
        <v>46461920.104948699</v>
      </c>
    </row>
    <row r="321" spans="3:38">
      <c r="D321" s="13">
        <v>9270</v>
      </c>
      <c r="E321" s="2"/>
      <c r="F321" s="4">
        <f t="shared" si="289"/>
        <v>0</v>
      </c>
      <c r="G321" s="4">
        <f t="shared" si="289"/>
        <v>0</v>
      </c>
      <c r="H321" s="4">
        <f t="shared" si="289"/>
        <v>0</v>
      </c>
      <c r="I321" s="4">
        <f t="shared" si="289"/>
        <v>0</v>
      </c>
      <c r="J321" s="4">
        <f t="shared" si="292"/>
        <v>0</v>
      </c>
      <c r="K321" s="4">
        <f t="shared" si="292"/>
        <v>0</v>
      </c>
      <c r="L321" s="4">
        <f t="shared" si="292"/>
        <v>0</v>
      </c>
      <c r="M321" s="4">
        <f t="shared" si="292"/>
        <v>0</v>
      </c>
      <c r="N321" s="4">
        <f t="shared" si="292"/>
        <v>0</v>
      </c>
      <c r="O321" s="4">
        <f t="shared" si="292"/>
        <v>0</v>
      </c>
      <c r="P321" s="4">
        <f t="shared" si="292"/>
        <v>0</v>
      </c>
      <c r="Q321" s="4">
        <f t="shared" si="292"/>
        <v>0</v>
      </c>
      <c r="R321" s="4">
        <f t="shared" si="292"/>
        <v>0</v>
      </c>
      <c r="S321" s="4">
        <f t="shared" si="292"/>
        <v>0</v>
      </c>
      <c r="T321" s="4">
        <f t="shared" si="293"/>
        <v>0</v>
      </c>
      <c r="U321" s="4">
        <f t="shared" si="293"/>
        <v>0</v>
      </c>
      <c r="V321" s="4">
        <f t="shared" si="293"/>
        <v>0</v>
      </c>
      <c r="W321" s="4">
        <f t="shared" si="293"/>
        <v>0</v>
      </c>
      <c r="X321" s="4">
        <f t="shared" si="293"/>
        <v>0</v>
      </c>
      <c r="Y321" s="4">
        <f t="shared" si="293"/>
        <v>0</v>
      </c>
      <c r="Z321" s="4">
        <f t="shared" si="293"/>
        <v>0</v>
      </c>
      <c r="AA321" s="4">
        <f t="shared" si="293"/>
        <v>0</v>
      </c>
      <c r="AB321" s="4">
        <f t="shared" si="293"/>
        <v>0</v>
      </c>
      <c r="AC321" s="4">
        <f t="shared" si="293"/>
        <v>0</v>
      </c>
      <c r="AD321" s="4">
        <f t="shared" si="293"/>
        <v>0</v>
      </c>
      <c r="AE321" s="4">
        <f t="shared" si="293"/>
        <v>0</v>
      </c>
      <c r="AF321" s="4">
        <f t="shared" si="293"/>
        <v>0</v>
      </c>
      <c r="AH321" s="15">
        <f t="shared" si="290"/>
        <v>0</v>
      </c>
      <c r="AI321" s="15">
        <f t="shared" si="291"/>
        <v>0</v>
      </c>
    </row>
    <row r="322" spans="3:38">
      <c r="C322" s="14"/>
      <c r="D322" s="13">
        <v>9280</v>
      </c>
      <c r="E322" s="2"/>
      <c r="F322" s="4">
        <f t="shared" si="289"/>
        <v>0</v>
      </c>
      <c r="G322" s="4">
        <f t="shared" si="289"/>
        <v>0</v>
      </c>
      <c r="H322" s="4">
        <f t="shared" si="289"/>
        <v>0</v>
      </c>
      <c r="I322" s="4">
        <f t="shared" si="289"/>
        <v>0</v>
      </c>
      <c r="J322" s="4">
        <f t="shared" si="292"/>
        <v>0</v>
      </c>
      <c r="K322" s="4">
        <f t="shared" si="292"/>
        <v>0</v>
      </c>
      <c r="L322" s="4">
        <f t="shared" si="292"/>
        <v>0</v>
      </c>
      <c r="M322" s="4">
        <f t="shared" si="292"/>
        <v>0</v>
      </c>
      <c r="N322" s="4">
        <f t="shared" si="292"/>
        <v>0</v>
      </c>
      <c r="O322" s="4">
        <f t="shared" si="292"/>
        <v>0</v>
      </c>
      <c r="P322" s="4">
        <f t="shared" si="292"/>
        <v>0</v>
      </c>
      <c r="Q322" s="4">
        <f t="shared" si="292"/>
        <v>0</v>
      </c>
      <c r="R322" s="4">
        <f t="shared" si="292"/>
        <v>0</v>
      </c>
      <c r="S322" s="4">
        <f t="shared" si="292"/>
        <v>0</v>
      </c>
      <c r="T322" s="4">
        <f t="shared" si="293"/>
        <v>0</v>
      </c>
      <c r="U322" s="4">
        <f t="shared" si="293"/>
        <v>0</v>
      </c>
      <c r="V322" s="4">
        <f t="shared" si="293"/>
        <v>0</v>
      </c>
      <c r="W322" s="4">
        <f t="shared" si="293"/>
        <v>0</v>
      </c>
      <c r="X322" s="4">
        <f t="shared" si="293"/>
        <v>0</v>
      </c>
      <c r="Y322" s="4">
        <f t="shared" si="293"/>
        <v>0</v>
      </c>
      <c r="Z322" s="4">
        <f t="shared" si="293"/>
        <v>0</v>
      </c>
      <c r="AA322" s="4">
        <f t="shared" si="293"/>
        <v>0</v>
      </c>
      <c r="AB322" s="4">
        <f t="shared" si="293"/>
        <v>0</v>
      </c>
      <c r="AC322" s="4">
        <f t="shared" si="293"/>
        <v>0</v>
      </c>
      <c r="AD322" s="4">
        <f t="shared" si="293"/>
        <v>0</v>
      </c>
      <c r="AE322" s="4">
        <f t="shared" si="293"/>
        <v>0</v>
      </c>
      <c r="AF322" s="4">
        <f t="shared" si="293"/>
        <v>0</v>
      </c>
      <c r="AH322" s="15">
        <f t="shared" si="290"/>
        <v>0</v>
      </c>
      <c r="AI322" s="15">
        <f t="shared" si="291"/>
        <v>0</v>
      </c>
    </row>
    <row r="323" spans="3:38">
      <c r="D323" s="14">
        <v>9290</v>
      </c>
      <c r="E323" s="2"/>
      <c r="F323" s="4">
        <f t="shared" si="289"/>
        <v>0</v>
      </c>
      <c r="G323" s="4">
        <f t="shared" si="289"/>
        <v>0</v>
      </c>
      <c r="H323" s="4">
        <f t="shared" si="289"/>
        <v>0</v>
      </c>
      <c r="I323" s="4">
        <f t="shared" si="289"/>
        <v>0</v>
      </c>
      <c r="J323" s="4">
        <f t="shared" si="292"/>
        <v>0</v>
      </c>
      <c r="K323" s="4">
        <f t="shared" si="292"/>
        <v>0</v>
      </c>
      <c r="L323" s="4">
        <f t="shared" si="292"/>
        <v>0</v>
      </c>
      <c r="M323" s="4">
        <f t="shared" si="292"/>
        <v>0</v>
      </c>
      <c r="N323" s="4">
        <f t="shared" si="292"/>
        <v>0</v>
      </c>
      <c r="O323" s="4">
        <f t="shared" si="292"/>
        <v>0</v>
      </c>
      <c r="P323" s="4">
        <f t="shared" si="292"/>
        <v>0</v>
      </c>
      <c r="Q323" s="4">
        <f t="shared" si="292"/>
        <v>0</v>
      </c>
      <c r="R323" s="4">
        <f t="shared" si="292"/>
        <v>0</v>
      </c>
      <c r="S323" s="4">
        <f t="shared" si="292"/>
        <v>0</v>
      </c>
      <c r="T323" s="4">
        <f t="shared" si="293"/>
        <v>0</v>
      </c>
      <c r="U323" s="4">
        <f t="shared" si="293"/>
        <v>0</v>
      </c>
      <c r="V323" s="4">
        <f t="shared" si="293"/>
        <v>0</v>
      </c>
      <c r="W323" s="4">
        <f t="shared" si="293"/>
        <v>0</v>
      </c>
      <c r="X323" s="4">
        <f t="shared" si="293"/>
        <v>0</v>
      </c>
      <c r="Y323" s="4">
        <f t="shared" si="293"/>
        <v>0</v>
      </c>
      <c r="Z323" s="4">
        <f t="shared" si="293"/>
        <v>0</v>
      </c>
      <c r="AA323" s="4">
        <f t="shared" si="293"/>
        <v>0</v>
      </c>
      <c r="AB323" s="4">
        <f t="shared" si="293"/>
        <v>0</v>
      </c>
      <c r="AC323" s="4">
        <f t="shared" si="293"/>
        <v>0</v>
      </c>
      <c r="AD323" s="4">
        <f t="shared" si="293"/>
        <v>0</v>
      </c>
      <c r="AE323" s="4">
        <f t="shared" si="293"/>
        <v>0</v>
      </c>
      <c r="AF323" s="4">
        <f t="shared" si="293"/>
        <v>0</v>
      </c>
      <c r="AH323" s="15">
        <f t="shared" si="290"/>
        <v>0</v>
      </c>
      <c r="AI323" s="15">
        <f t="shared" si="291"/>
        <v>0</v>
      </c>
    </row>
    <row r="324" spans="3:38">
      <c r="C324" s="14"/>
      <c r="D324" s="13">
        <v>9301</v>
      </c>
      <c r="E324" s="2"/>
      <c r="F324" s="4">
        <f t="shared" si="289"/>
        <v>0</v>
      </c>
      <c r="G324" s="4">
        <f t="shared" si="289"/>
        <v>0</v>
      </c>
      <c r="H324" s="4">
        <f t="shared" si="289"/>
        <v>0</v>
      </c>
      <c r="I324" s="4">
        <f t="shared" si="289"/>
        <v>49000</v>
      </c>
      <c r="J324" s="4">
        <f t="shared" si="292"/>
        <v>0</v>
      </c>
      <c r="K324" s="4">
        <f t="shared" si="292"/>
        <v>0</v>
      </c>
      <c r="L324" s="4">
        <f t="shared" si="292"/>
        <v>5428.9684342813534</v>
      </c>
      <c r="M324" s="4">
        <f t="shared" si="292"/>
        <v>4444.7359990364439</v>
      </c>
      <c r="N324" s="4">
        <f t="shared" si="292"/>
        <v>4209.3259088353061</v>
      </c>
      <c r="O324" s="4">
        <f t="shared" si="292"/>
        <v>9286.3265618306923</v>
      </c>
      <c r="P324" s="4">
        <f t="shared" si="292"/>
        <v>6155.1780185119169</v>
      </c>
      <c r="Q324" s="4">
        <f t="shared" si="292"/>
        <v>6081.6180412482327</v>
      </c>
      <c r="R324" s="4">
        <f t="shared" si="292"/>
        <v>37417.986726004186</v>
      </c>
      <c r="S324" s="4">
        <f t="shared" si="292"/>
        <v>4409.4998617792717</v>
      </c>
      <c r="T324" s="4">
        <f t="shared" si="293"/>
        <v>3431.7515417647919</v>
      </c>
      <c r="U324" s="4">
        <f t="shared" si="293"/>
        <v>7926.284315533243</v>
      </c>
      <c r="V324" s="4">
        <f t="shared" si="293"/>
        <v>3548.7936389221204</v>
      </c>
      <c r="W324" s="4">
        <f t="shared" si="293"/>
        <v>3489.8730052817768</v>
      </c>
      <c r="X324" s="4">
        <f t="shared" si="293"/>
        <v>6268.878131517019</v>
      </c>
      <c r="Y324" s="4">
        <f t="shared" si="293"/>
        <v>4444.7359990364439</v>
      </c>
      <c r="Z324" s="4">
        <f t="shared" si="293"/>
        <v>4209.3259088353061</v>
      </c>
      <c r="AA324" s="4">
        <f t="shared" si="293"/>
        <v>9286.3265618306923</v>
      </c>
      <c r="AB324" s="4">
        <f t="shared" si="293"/>
        <v>6155.1780185119169</v>
      </c>
      <c r="AC324" s="4">
        <f t="shared" si="293"/>
        <v>6081.6180412482327</v>
      </c>
      <c r="AD324" s="4">
        <f t="shared" si="293"/>
        <v>37417.986726004186</v>
      </c>
      <c r="AE324" s="4">
        <f t="shared" si="293"/>
        <v>4409.4998617792717</v>
      </c>
      <c r="AF324" s="4">
        <f t="shared" si="293"/>
        <v>3431.7515417647919</v>
      </c>
      <c r="AH324" s="15">
        <f t="shared" si="290"/>
        <v>84606.152963743953</v>
      </c>
      <c r="AI324" s="15">
        <f t="shared" si="291"/>
        <v>96670.251750265015</v>
      </c>
    </row>
    <row r="325" spans="3:38">
      <c r="C325" s="14"/>
      <c r="D325" s="13">
        <v>9302</v>
      </c>
      <c r="E325" s="2"/>
      <c r="F325" s="4">
        <f t="shared" si="289"/>
        <v>1754684.6899999997</v>
      </c>
      <c r="G325" s="4">
        <f t="shared" si="289"/>
        <v>264937.00999999995</v>
      </c>
      <c r="H325" s="4">
        <f t="shared" si="289"/>
        <v>76913.89</v>
      </c>
      <c r="I325" s="4">
        <f t="shared" si="289"/>
        <v>317125.99</v>
      </c>
      <c r="J325" s="4">
        <f t="shared" si="292"/>
        <v>363534.39</v>
      </c>
      <c r="K325" s="4">
        <f t="shared" si="292"/>
        <v>82445.079999999987</v>
      </c>
      <c r="L325" s="4">
        <f t="shared" si="292"/>
        <v>332147.74997282546</v>
      </c>
      <c r="M325" s="4">
        <f t="shared" si="292"/>
        <v>291416.11199540284</v>
      </c>
      <c r="N325" s="4">
        <f t="shared" si="292"/>
        <v>268744.94624794909</v>
      </c>
      <c r="O325" s="4">
        <f t="shared" si="292"/>
        <v>540582.17082217766</v>
      </c>
      <c r="P325" s="4">
        <f t="shared" si="292"/>
        <v>373503.55196243984</v>
      </c>
      <c r="Q325" s="4">
        <f t="shared" si="292"/>
        <v>366998.30544584792</v>
      </c>
      <c r="R325" s="4">
        <f t="shared" si="292"/>
        <v>2049451.1946149117</v>
      </c>
      <c r="S325" s="4">
        <f t="shared" si="292"/>
        <v>278994.80887552002</v>
      </c>
      <c r="T325" s="4">
        <f t="shared" si="293"/>
        <v>233687.61260510801</v>
      </c>
      <c r="U325" s="4">
        <f t="shared" si="293"/>
        <v>467404.43847963848</v>
      </c>
      <c r="V325" s="4">
        <f t="shared" si="293"/>
        <v>238435.33769795415</v>
      </c>
      <c r="W325" s="4">
        <f t="shared" si="293"/>
        <v>225788.66482440705</v>
      </c>
      <c r="X325" s="4">
        <f t="shared" si="293"/>
        <v>378833.93787755026</v>
      </c>
      <c r="Y325" s="4">
        <f t="shared" si="293"/>
        <v>291416.11199540284</v>
      </c>
      <c r="Z325" s="4">
        <f t="shared" si="293"/>
        <v>268744.94624794909</v>
      </c>
      <c r="AA325" s="4">
        <f t="shared" si="293"/>
        <v>540582.17082217766</v>
      </c>
      <c r="AB325" s="4">
        <f t="shared" si="293"/>
        <v>373503.55196243984</v>
      </c>
      <c r="AC325" s="4">
        <f t="shared" si="293"/>
        <v>366998.30544584792</v>
      </c>
      <c r="AD325" s="4">
        <f t="shared" si="293"/>
        <v>2049451.1946149117</v>
      </c>
      <c r="AE325" s="4">
        <f t="shared" si="293"/>
        <v>278994.80887552002</v>
      </c>
      <c r="AF325" s="4">
        <f t="shared" si="293"/>
        <v>233687.61260510801</v>
      </c>
      <c r="AH325" s="15">
        <f t="shared" si="290"/>
        <v>5033033.8864466427</v>
      </c>
      <c r="AI325" s="15">
        <f t="shared" si="291"/>
        <v>5713841.081448907</v>
      </c>
    </row>
    <row r="326" spans="3:38">
      <c r="C326" s="14"/>
      <c r="D326" s="13">
        <v>9310</v>
      </c>
      <c r="E326" s="2"/>
      <c r="F326" s="4">
        <f t="shared" si="289"/>
        <v>425099.12</v>
      </c>
      <c r="G326" s="4">
        <f t="shared" si="289"/>
        <v>415146.3899999999</v>
      </c>
      <c r="H326" s="4">
        <f t="shared" si="289"/>
        <v>438152.84</v>
      </c>
      <c r="I326" s="4">
        <f t="shared" si="289"/>
        <v>410794.48000000004</v>
      </c>
      <c r="J326" s="4">
        <f t="shared" si="292"/>
        <v>431262.10999999993</v>
      </c>
      <c r="K326" s="4">
        <f t="shared" si="292"/>
        <v>404455.08999999997</v>
      </c>
      <c r="L326" s="4">
        <f t="shared" si="292"/>
        <v>443653.50976625265</v>
      </c>
      <c r="M326" s="4">
        <f t="shared" si="292"/>
        <v>472809.36389307916</v>
      </c>
      <c r="N326" s="4">
        <f t="shared" si="292"/>
        <v>472415.08858076163</v>
      </c>
      <c r="O326" s="4">
        <f t="shared" si="292"/>
        <v>440956.26265308785</v>
      </c>
      <c r="P326" s="4">
        <f t="shared" si="292"/>
        <v>441146.69953790621</v>
      </c>
      <c r="Q326" s="4">
        <f t="shared" si="292"/>
        <v>440844.82376788132</v>
      </c>
      <c r="R326" s="4">
        <f t="shared" si="292"/>
        <v>441580.85524831305</v>
      </c>
      <c r="S326" s="4">
        <f t="shared" si="292"/>
        <v>440968.12986385718</v>
      </c>
      <c r="T326" s="4">
        <f t="shared" si="293"/>
        <v>444791.31283322925</v>
      </c>
      <c r="U326" s="4">
        <f t="shared" si="293"/>
        <v>440989.17574833584</v>
      </c>
      <c r="V326" s="4">
        <f t="shared" si="293"/>
        <v>440763.81134045339</v>
      </c>
      <c r="W326" s="4">
        <f t="shared" si="293"/>
        <v>440738.71351195435</v>
      </c>
      <c r="X326" s="4">
        <f t="shared" si="293"/>
        <v>441295.50500772143</v>
      </c>
      <c r="Y326" s="4">
        <f t="shared" si="293"/>
        <v>472809.36389307916</v>
      </c>
      <c r="Z326" s="4">
        <f t="shared" si="293"/>
        <v>472415.08858076163</v>
      </c>
      <c r="AA326" s="4">
        <f t="shared" si="293"/>
        <v>440956.26265308785</v>
      </c>
      <c r="AB326" s="4">
        <f t="shared" si="293"/>
        <v>441146.69953790621</v>
      </c>
      <c r="AC326" s="4">
        <f t="shared" si="293"/>
        <v>440844.82376788132</v>
      </c>
      <c r="AD326" s="4">
        <f t="shared" si="293"/>
        <v>441580.85524831305</v>
      </c>
      <c r="AE326" s="4">
        <f t="shared" si="293"/>
        <v>440968.12986385718</v>
      </c>
      <c r="AF326" s="4">
        <f t="shared" si="293"/>
        <v>444791.31283322925</v>
      </c>
      <c r="AH326" s="15">
        <f t="shared" si="290"/>
        <v>5236735.7781989677</v>
      </c>
      <c r="AI326" s="15">
        <f t="shared" si="291"/>
        <v>5359299.7419865811</v>
      </c>
    </row>
    <row r="327" spans="3:38">
      <c r="C327" s="14"/>
      <c r="D327" s="13">
        <v>9320</v>
      </c>
      <c r="E327" s="2"/>
      <c r="F327" s="4">
        <f t="shared" si="289"/>
        <v>53285.08</v>
      </c>
      <c r="G327" s="4">
        <f t="shared" si="289"/>
        <v>43331.920000000006</v>
      </c>
      <c r="H327" s="4">
        <f t="shared" si="289"/>
        <v>79999.81</v>
      </c>
      <c r="I327" s="4">
        <f t="shared" si="289"/>
        <v>52072.6</v>
      </c>
      <c r="J327" s="4">
        <f t="shared" si="292"/>
        <v>16688.239999999998</v>
      </c>
      <c r="K327" s="4">
        <f t="shared" si="292"/>
        <v>31285.16</v>
      </c>
      <c r="L327" s="4">
        <f t="shared" si="292"/>
        <v>58823.604207868397</v>
      </c>
      <c r="M327" s="4">
        <f t="shared" si="292"/>
        <v>69424.51724428068</v>
      </c>
      <c r="N327" s="4">
        <f t="shared" si="292"/>
        <v>60937.243038643341</v>
      </c>
      <c r="O327" s="4">
        <f t="shared" si="292"/>
        <v>62350.707278524991</v>
      </c>
      <c r="P327" s="4">
        <f t="shared" si="292"/>
        <v>60059.680370641057</v>
      </c>
      <c r="Q327" s="4">
        <f t="shared" si="292"/>
        <v>58880.365097055837</v>
      </c>
      <c r="R327" s="4">
        <f t="shared" si="292"/>
        <v>60112.004506662801</v>
      </c>
      <c r="S327" s="4">
        <f t="shared" si="292"/>
        <v>62172.846584541025</v>
      </c>
      <c r="T327" s="4">
        <f t="shared" si="293"/>
        <v>59261.764691894386</v>
      </c>
      <c r="U327" s="4">
        <f t="shared" si="293"/>
        <v>60546.114379937731</v>
      </c>
      <c r="V327" s="4">
        <f t="shared" si="293"/>
        <v>60374.991864564574</v>
      </c>
      <c r="W327" s="4">
        <f t="shared" si="293"/>
        <v>59864.439843136322</v>
      </c>
      <c r="X327" s="4">
        <f t="shared" si="293"/>
        <v>60570.102091467561</v>
      </c>
      <c r="Y327" s="4">
        <f t="shared" si="293"/>
        <v>69424.51724428068</v>
      </c>
      <c r="Z327" s="4">
        <f t="shared" si="293"/>
        <v>60937.243038643341</v>
      </c>
      <c r="AA327" s="4">
        <f t="shared" si="293"/>
        <v>62350.707278524991</v>
      </c>
      <c r="AB327" s="4">
        <f t="shared" si="293"/>
        <v>60059.680370641057</v>
      </c>
      <c r="AC327" s="4">
        <f t="shared" si="293"/>
        <v>58880.365097055837</v>
      </c>
      <c r="AD327" s="4">
        <f t="shared" si="293"/>
        <v>60112.004506662801</v>
      </c>
      <c r="AE327" s="4">
        <f t="shared" si="293"/>
        <v>62172.846584541025</v>
      </c>
      <c r="AF327" s="4">
        <f t="shared" si="293"/>
        <v>59261.764691894386</v>
      </c>
      <c r="AH327" s="15">
        <f t="shared" si="290"/>
        <v>647138.92723701429</v>
      </c>
      <c r="AI327" s="15">
        <f t="shared" si="291"/>
        <v>734554.77699135034</v>
      </c>
    </row>
    <row r="328" spans="3:38">
      <c r="E328" s="2"/>
      <c r="V328"/>
      <c r="AH328" s="15"/>
      <c r="AI328" s="15"/>
    </row>
    <row r="329" spans="3:38">
      <c r="E329" s="2"/>
      <c r="F329" s="4">
        <f t="shared" ref="F329:AF329" si="294">SUM(F251:F327)</f>
        <v>7246876.3700000001</v>
      </c>
      <c r="G329" s="4">
        <f t="shared" si="294"/>
        <v>5107074.209999999</v>
      </c>
      <c r="H329" s="4">
        <f t="shared" si="294"/>
        <v>5845266.2999999989</v>
      </c>
      <c r="I329" s="4">
        <f t="shared" si="294"/>
        <v>10959009.129999999</v>
      </c>
      <c r="J329" s="4">
        <f t="shared" si="294"/>
        <v>6110725.4800000004</v>
      </c>
      <c r="K329" s="4">
        <f t="shared" si="294"/>
        <v>1666571.7799999996</v>
      </c>
      <c r="L329" s="4">
        <f t="shared" si="294"/>
        <v>6723910.1800000025</v>
      </c>
      <c r="M329" s="4">
        <f t="shared" si="294"/>
        <v>7827801.5286666676</v>
      </c>
      <c r="N329" s="4">
        <f>SUM(N251:N327)</f>
        <v>7366139.9686666699</v>
      </c>
      <c r="O329" s="4">
        <f t="shared" si="294"/>
        <v>8272202.0286666695</v>
      </c>
      <c r="P329" s="4">
        <f t="shared" si="294"/>
        <v>7032001.2453333354</v>
      </c>
      <c r="Q329" s="4">
        <f t="shared" si="294"/>
        <v>6295030.2953333361</v>
      </c>
      <c r="R329" s="4">
        <f t="shared" si="294"/>
        <v>9111195.1453333385</v>
      </c>
      <c r="S329" s="4">
        <f t="shared" si="294"/>
        <v>7168450.7586666699</v>
      </c>
      <c r="T329" s="4">
        <f t="shared" si="294"/>
        <v>9969627.1686666738</v>
      </c>
      <c r="U329" s="4">
        <f t="shared" si="294"/>
        <v>7486804.9486666713</v>
      </c>
      <c r="V329" s="4">
        <f t="shared" si="294"/>
        <v>9963320.678666668</v>
      </c>
      <c r="W329" s="4">
        <f t="shared" si="294"/>
        <v>6079583.1486666678</v>
      </c>
      <c r="X329" s="4">
        <f t="shared" si="294"/>
        <v>6442296.2500000028</v>
      </c>
      <c r="Y329" s="4">
        <f t="shared" si="294"/>
        <v>8026694.0618209988</v>
      </c>
      <c r="Z329" s="4">
        <f t="shared" si="294"/>
        <v>7554507.1850877581</v>
      </c>
      <c r="AA329" s="4">
        <f t="shared" si="294"/>
        <v>8481619.9679676481</v>
      </c>
      <c r="AB329" s="4">
        <f t="shared" si="294"/>
        <v>7220368.4617544236</v>
      </c>
      <c r="AC329" s="4">
        <f t="shared" si="294"/>
        <v>6483397.5117544243</v>
      </c>
      <c r="AD329" s="4">
        <f t="shared" si="294"/>
        <v>9320613.0846343152</v>
      </c>
      <c r="AE329" s="4">
        <f t="shared" si="294"/>
        <v>7356817.9750877582</v>
      </c>
      <c r="AF329" s="4">
        <f t="shared" si="294"/>
        <v>10168519.701821003</v>
      </c>
      <c r="AH329" s="15">
        <f t="shared" si="290"/>
        <v>80452608.516666681</v>
      </c>
      <c r="AI329" s="15">
        <f t="shared" si="291"/>
        <v>94584542.975928336</v>
      </c>
    </row>
    <row r="331" spans="3:38">
      <c r="F331" s="92">
        <f>'[23]C.2.2 B 02'!$D$37</f>
        <v>-404881.91000000155</v>
      </c>
    </row>
    <row r="336" spans="3:38">
      <c r="AI336" s="89">
        <f>AI240</f>
        <v>94584542.975928321</v>
      </c>
      <c r="AK336" s="89">
        <f>AL240</f>
        <v>4972865.5545289926</v>
      </c>
      <c r="AL336" s="90" t="s">
        <v>462</v>
      </c>
    </row>
    <row r="337" spans="34:38">
      <c r="AI337" s="89">
        <f>'Div 12 forecast'!AI158</f>
        <v>52209787.357859291</v>
      </c>
      <c r="AK337" s="89">
        <f>'Div 12 forecast'!AL158</f>
        <v>2982355.1660243622</v>
      </c>
      <c r="AL337" s="90" t="s">
        <v>463</v>
      </c>
    </row>
    <row r="338" spans="34:38">
      <c r="AI338" s="89">
        <f>SUM(AI336:AI337)</f>
        <v>146794330.33378762</v>
      </c>
      <c r="AK338" s="89">
        <f>SUM(AK336:AK337)</f>
        <v>7955220.7205533553</v>
      </c>
      <c r="AL338" s="90"/>
    </row>
    <row r="339" spans="34:38">
      <c r="AI339" s="90"/>
      <c r="AK339" s="78">
        <f>AK338/AI338</f>
        <v>5.4192969867871685E-2</v>
      </c>
      <c r="AL339" s="90" t="s">
        <v>464</v>
      </c>
    </row>
    <row r="342" spans="34:38">
      <c r="AH342" s="89">
        <f>AH240</f>
        <v>80452608.516666666</v>
      </c>
      <c r="AI342" s="89">
        <f>AK240</f>
        <v>4308137.3370327801</v>
      </c>
      <c r="AK342" s="90" t="s">
        <v>462</v>
      </c>
    </row>
    <row r="343" spans="34:38">
      <c r="AH343" s="89">
        <f>'Div 12 forecast'!AH158</f>
        <v>55198901.32</v>
      </c>
      <c r="AI343" s="89">
        <f>'Div 12 forecast'!AK158</f>
        <v>3159308.1327159619</v>
      </c>
      <c r="AK343" s="90" t="s">
        <v>463</v>
      </c>
    </row>
    <row r="344" spans="34:38">
      <c r="AH344" s="89">
        <f>SUM(AH342:AH343)</f>
        <v>135651509.83666667</v>
      </c>
      <c r="AI344" s="89">
        <f>SUM(AI342:AI343)</f>
        <v>7467445.4697487419</v>
      </c>
      <c r="AK344" s="90"/>
    </row>
    <row r="345" spans="34:38">
      <c r="AH345" s="90"/>
      <c r="AI345" s="78">
        <f>AI344/AH344</f>
        <v>5.5048745706848652E-2</v>
      </c>
      <c r="AK345" s="90" t="s">
        <v>464</v>
      </c>
    </row>
  </sheetData>
  <sortState ref="B240:B467">
    <sortCondition ref="B240:B467"/>
  </sortState>
  <mergeCells count="2">
    <mergeCell ref="F4:Q4"/>
    <mergeCell ref="U4:AF4"/>
  </mergeCells>
  <pageMargins left="0.75" right="0.75" top="1" bottom="1" header="0.5" footer="0.5"/>
  <pageSetup scale="4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AL260"/>
  <sheetViews>
    <sheetView view="pageBreakPreview" zoomScale="60" zoomScaleNormal="80" workbookViewId="0">
      <pane xSplit="5" ySplit="7" topLeftCell="U8" activePane="bottomRight" state="frozen"/>
      <selection activeCell="N19" sqref="N19"/>
      <selection pane="topRight" activeCell="N19" sqref="N19"/>
      <selection pane="bottomLeft" activeCell="N19" sqref="N19"/>
      <selection pane="bottomRight" activeCell="N19" sqref="N19"/>
    </sheetView>
  </sheetViews>
  <sheetFormatPr defaultRowHeight="12.75"/>
  <cols>
    <col min="1" max="1" width="75.5703125" bestFit="1" customWidth="1"/>
    <col min="2" max="2" width="13.140625" customWidth="1"/>
    <col min="3" max="3" width="7" customWidth="1"/>
    <col min="4" max="4" width="13" style="1" bestFit="1" customWidth="1"/>
    <col min="5" max="5" width="8.85546875" style="1" bestFit="1" customWidth="1"/>
    <col min="6" max="6" width="11.85546875" bestFit="1" customWidth="1"/>
    <col min="7" max="9" width="11.85546875" customWidth="1"/>
    <col min="10" max="10" width="11.85546875" bestFit="1" customWidth="1"/>
    <col min="11" max="11" width="12" bestFit="1" customWidth="1"/>
    <col min="12" max="14" width="11.85546875" bestFit="1" customWidth="1"/>
    <col min="15" max="15" width="13" bestFit="1" customWidth="1"/>
    <col min="16" max="19" width="11.85546875" bestFit="1" customWidth="1"/>
    <col min="20" max="20" width="12" bestFit="1" customWidth="1"/>
    <col min="21" max="21" width="13.85546875" bestFit="1" customWidth="1"/>
    <col min="22" max="22" width="12" style="1" bestFit="1" customWidth="1"/>
    <col min="23" max="32" width="12" bestFit="1" customWidth="1"/>
    <col min="34" max="35" width="12.28515625" bestFit="1" customWidth="1"/>
    <col min="37" max="37" width="15.5703125" bestFit="1" customWidth="1"/>
    <col min="38" max="38" width="12.28515625" bestFit="1" customWidth="1"/>
  </cols>
  <sheetData>
    <row r="1" spans="1:38">
      <c r="D1" s="42" t="s">
        <v>590</v>
      </c>
      <c r="U1" s="43">
        <v>0.03</v>
      </c>
      <c r="V1" s="40">
        <f>U1</f>
        <v>0.03</v>
      </c>
      <c r="W1" s="40">
        <f t="shared" ref="W1:AF3" si="0">V1</f>
        <v>0.03</v>
      </c>
      <c r="X1" s="40">
        <f t="shared" si="0"/>
        <v>0.03</v>
      </c>
      <c r="Y1" s="40">
        <f t="shared" si="0"/>
        <v>0.03</v>
      </c>
      <c r="Z1" s="40">
        <f t="shared" si="0"/>
        <v>0.03</v>
      </c>
      <c r="AA1" s="40">
        <f t="shared" si="0"/>
        <v>0.03</v>
      </c>
      <c r="AB1" s="40">
        <f t="shared" si="0"/>
        <v>0.03</v>
      </c>
      <c r="AC1" s="40">
        <f t="shared" si="0"/>
        <v>0.03</v>
      </c>
      <c r="AD1" s="40">
        <f t="shared" si="0"/>
        <v>0.03</v>
      </c>
      <c r="AE1" s="40">
        <f t="shared" si="0"/>
        <v>0.03</v>
      </c>
      <c r="AF1" s="40">
        <f t="shared" si="0"/>
        <v>0.03</v>
      </c>
      <c r="AK1" s="41" t="s">
        <v>708</v>
      </c>
    </row>
    <row r="2" spans="1:38">
      <c r="A2" s="5"/>
      <c r="B2" s="5"/>
      <c r="C2" s="5"/>
      <c r="D2" s="42" t="s">
        <v>589</v>
      </c>
      <c r="E2" s="39"/>
      <c r="F2" s="39">
        <f>(F30)/F20</f>
        <v>0.36529433665940109</v>
      </c>
      <c r="G2" s="39">
        <f t="shared" ref="G2:M2" si="1">(G30)/G20</f>
        <v>0.3621151971885373</v>
      </c>
      <c r="H2" s="39">
        <f t="shared" si="1"/>
        <v>0.36599999422692914</v>
      </c>
      <c r="I2" s="39">
        <f t="shared" si="1"/>
        <v>0.36812780736427986</v>
      </c>
      <c r="J2" s="39">
        <f t="shared" si="1"/>
        <v>0.36600000540067906</v>
      </c>
      <c r="K2" s="39">
        <f t="shared" si="1"/>
        <v>0.36599999035371494</v>
      </c>
      <c r="L2" s="39">
        <f t="shared" si="1"/>
        <v>0.36488801289803879</v>
      </c>
      <c r="M2" s="39">
        <f t="shared" si="1"/>
        <v>0.34651600239461577</v>
      </c>
      <c r="N2" s="1"/>
      <c r="O2" s="1"/>
      <c r="P2" s="1"/>
      <c r="Q2" s="1"/>
      <c r="R2" s="1"/>
      <c r="S2" s="1"/>
      <c r="U2" s="44">
        <f>AVERAGE($F2:K2)</f>
        <v>0.36558955519892361</v>
      </c>
      <c r="V2" s="40">
        <f>U2</f>
        <v>0.36558955519892361</v>
      </c>
      <c r="W2" s="40">
        <f t="shared" si="0"/>
        <v>0.36558955519892361</v>
      </c>
      <c r="X2" s="40">
        <f t="shared" si="0"/>
        <v>0.36558955519892361</v>
      </c>
      <c r="Y2" s="40">
        <f t="shared" si="0"/>
        <v>0.36558955519892361</v>
      </c>
      <c r="Z2" s="40">
        <f t="shared" si="0"/>
        <v>0.36558955519892361</v>
      </c>
      <c r="AA2" s="40">
        <f t="shared" si="0"/>
        <v>0.36558955519892361</v>
      </c>
      <c r="AB2" s="40">
        <f t="shared" si="0"/>
        <v>0.36558955519892361</v>
      </c>
      <c r="AC2" s="40">
        <f t="shared" si="0"/>
        <v>0.36558955519892361</v>
      </c>
      <c r="AD2" s="40">
        <f t="shared" si="0"/>
        <v>0.36558955519892361</v>
      </c>
      <c r="AE2" s="40">
        <f t="shared" si="0"/>
        <v>0.36558955519892361</v>
      </c>
      <c r="AF2" s="40">
        <f t="shared" si="0"/>
        <v>0.36558955519892361</v>
      </c>
      <c r="AK2" s="41" t="s">
        <v>709</v>
      </c>
    </row>
    <row r="3" spans="1:38">
      <c r="A3" s="5"/>
      <c r="B3" s="5"/>
      <c r="C3" s="5"/>
      <c r="D3" s="42"/>
      <c r="E3" s="39"/>
      <c r="F3" s="39"/>
      <c r="G3" s="39"/>
      <c r="H3" s="39"/>
      <c r="I3" s="39"/>
      <c r="J3" s="39"/>
      <c r="K3" s="39"/>
      <c r="L3" s="39"/>
      <c r="M3" s="1"/>
      <c r="N3" s="1"/>
      <c r="O3" s="1"/>
      <c r="P3" s="1"/>
      <c r="Q3" s="1"/>
      <c r="R3" s="1"/>
      <c r="S3" s="1"/>
      <c r="U3" s="43"/>
      <c r="V3" s="40"/>
      <c r="W3" s="40"/>
      <c r="X3" s="40"/>
      <c r="Y3" s="40">
        <f>Escalation!C7</f>
        <v>0</v>
      </c>
      <c r="Z3" s="40">
        <f>Y3</f>
        <v>0</v>
      </c>
      <c r="AA3" s="40">
        <f t="shared" si="0"/>
        <v>0</v>
      </c>
      <c r="AB3" s="40">
        <f t="shared" si="0"/>
        <v>0</v>
      </c>
      <c r="AC3" s="40">
        <f t="shared" si="0"/>
        <v>0</v>
      </c>
      <c r="AD3" s="40">
        <f t="shared" si="0"/>
        <v>0</v>
      </c>
      <c r="AE3" s="40">
        <f t="shared" si="0"/>
        <v>0</v>
      </c>
      <c r="AF3" s="40">
        <f t="shared" si="0"/>
        <v>0</v>
      </c>
      <c r="AK3" s="41" t="s">
        <v>710</v>
      </c>
    </row>
    <row r="4" spans="1:38">
      <c r="A4" s="5" t="s">
        <v>42</v>
      </c>
      <c r="B4" s="5"/>
      <c r="C4" s="5"/>
      <c r="F4" s="235" t="s">
        <v>461</v>
      </c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7"/>
      <c r="R4" s="4"/>
      <c r="S4" s="4"/>
      <c r="T4" s="4"/>
      <c r="U4" s="235" t="s">
        <v>705</v>
      </c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7"/>
      <c r="AK4" t="s">
        <v>707</v>
      </c>
    </row>
    <row r="5" spans="1:38">
      <c r="F5" s="26" t="s">
        <v>586</v>
      </c>
      <c r="G5" s="27"/>
      <c r="H5" s="27"/>
      <c r="I5" s="27"/>
      <c r="J5" s="27"/>
      <c r="K5" s="27"/>
      <c r="L5" s="28" t="s">
        <v>458</v>
      </c>
      <c r="M5" s="23" t="s">
        <v>457</v>
      </c>
      <c r="N5" s="24"/>
      <c r="O5" s="24"/>
      <c r="P5" s="24"/>
      <c r="Q5" s="24"/>
      <c r="R5" s="24"/>
      <c r="S5" s="24"/>
      <c r="T5" s="24"/>
      <c r="U5" s="24"/>
      <c r="V5" s="24"/>
      <c r="W5" s="24"/>
      <c r="X5" s="25" t="s">
        <v>459</v>
      </c>
      <c r="Y5" s="29"/>
      <c r="Z5" s="29"/>
      <c r="AA5" s="29"/>
      <c r="AB5" s="29"/>
      <c r="AC5" s="29"/>
      <c r="AD5" s="29"/>
      <c r="AE5" s="29"/>
      <c r="AF5" s="30" t="s">
        <v>587</v>
      </c>
    </row>
    <row r="6" spans="1:38">
      <c r="A6" s="12"/>
      <c r="D6" s="36" t="s">
        <v>467</v>
      </c>
      <c r="E6" s="36" t="s">
        <v>456</v>
      </c>
      <c r="F6" s="11">
        <v>2015</v>
      </c>
      <c r="G6" s="11">
        <v>2015</v>
      </c>
      <c r="H6" s="11">
        <v>2015</v>
      </c>
      <c r="I6" s="11">
        <v>2015</v>
      </c>
      <c r="J6" s="11">
        <v>2015</v>
      </c>
      <c r="K6" s="11">
        <v>2015</v>
      </c>
      <c r="L6" s="11">
        <v>2016</v>
      </c>
      <c r="M6" s="11">
        <v>2016</v>
      </c>
      <c r="N6" s="11">
        <v>2016</v>
      </c>
      <c r="O6" s="11">
        <v>2016</v>
      </c>
      <c r="P6" s="11">
        <v>2016</v>
      </c>
      <c r="Q6" s="11">
        <v>2016</v>
      </c>
      <c r="R6" s="11">
        <v>2016</v>
      </c>
      <c r="S6" s="11">
        <v>2016</v>
      </c>
      <c r="T6" s="11">
        <v>2016</v>
      </c>
      <c r="U6" s="11">
        <v>2016</v>
      </c>
      <c r="V6" s="11">
        <v>2016</v>
      </c>
      <c r="W6" s="11">
        <v>2016</v>
      </c>
      <c r="X6" s="11">
        <v>2016</v>
      </c>
      <c r="Y6" s="11">
        <v>2016</v>
      </c>
      <c r="Z6" s="11">
        <v>2016</v>
      </c>
      <c r="AA6" s="11">
        <v>2016</v>
      </c>
      <c r="AB6" s="11">
        <v>2017</v>
      </c>
      <c r="AC6" s="11">
        <v>2017</v>
      </c>
      <c r="AD6" s="11">
        <v>2017</v>
      </c>
      <c r="AE6" s="11">
        <v>2017</v>
      </c>
      <c r="AF6" s="11">
        <v>2017</v>
      </c>
      <c r="AK6" s="84">
        <f>'[21]C.2.2 B 12'!$P$33</f>
        <v>5.7234982167503064E-2</v>
      </c>
      <c r="AL6" s="84">
        <f>'[21]C.2.2-F 12'!$O$33</f>
        <v>5.712253040952902E-2</v>
      </c>
    </row>
    <row r="7" spans="1:38">
      <c r="B7" s="10" t="s">
        <v>455</v>
      </c>
      <c r="C7" s="10" t="s">
        <v>456</v>
      </c>
      <c r="D7" s="80" t="s">
        <v>468</v>
      </c>
      <c r="E7" s="35" t="s">
        <v>588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5</v>
      </c>
      <c r="K7" s="7" t="s">
        <v>6</v>
      </c>
      <c r="L7" s="7" t="s">
        <v>7</v>
      </c>
      <c r="M7" s="7" t="s">
        <v>8</v>
      </c>
      <c r="N7" s="7" t="s">
        <v>9</v>
      </c>
      <c r="O7" s="7" t="s">
        <v>10</v>
      </c>
      <c r="P7" s="7" t="s">
        <v>11</v>
      </c>
      <c r="Q7" s="7" t="s">
        <v>12</v>
      </c>
      <c r="R7" s="7" t="s">
        <v>13</v>
      </c>
      <c r="S7" s="7" t="s">
        <v>14</v>
      </c>
      <c r="T7" s="7" t="s">
        <v>15</v>
      </c>
      <c r="U7" s="7" t="s">
        <v>16</v>
      </c>
      <c r="V7" s="7" t="s">
        <v>5</v>
      </c>
      <c r="W7" s="7" t="s">
        <v>6</v>
      </c>
      <c r="X7" s="7" t="s">
        <v>7</v>
      </c>
      <c r="Y7" s="7" t="s">
        <v>8</v>
      </c>
      <c r="Z7" s="7" t="s">
        <v>9</v>
      </c>
      <c r="AA7" s="7" t="s">
        <v>10</v>
      </c>
      <c r="AB7" s="7" t="s">
        <v>11</v>
      </c>
      <c r="AC7" s="7" t="s">
        <v>12</v>
      </c>
      <c r="AD7" s="7" t="s">
        <v>13</v>
      </c>
      <c r="AE7" s="7" t="s">
        <v>14</v>
      </c>
      <c r="AF7" s="7" t="s">
        <v>15</v>
      </c>
      <c r="AH7" s="82" t="s">
        <v>686</v>
      </c>
      <c r="AI7" s="82" t="s">
        <v>687</v>
      </c>
      <c r="AK7" s="82" t="s">
        <v>686</v>
      </c>
      <c r="AL7" s="82" t="s">
        <v>687</v>
      </c>
    </row>
    <row r="8" spans="1:38">
      <c r="D8" s="3"/>
      <c r="E8" s="3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38">
      <c r="A9" s="106" t="s">
        <v>359</v>
      </c>
      <c r="B9" s="5" t="str">
        <f>RIGHT(A9,10)</f>
        <v>9010-01000</v>
      </c>
      <c r="C9" s="5" t="str">
        <f>LEFT(B9,4)</f>
        <v>9010</v>
      </c>
      <c r="D9" s="1">
        <f>SUM($F9:K9)</f>
        <v>2715228.72</v>
      </c>
      <c r="E9" s="2">
        <f t="shared" ref="E9:E19" si="2">D9/$D$20</f>
        <v>0.16513070051267897</v>
      </c>
      <c r="F9" s="22">
        <f>'Div 12 history (2)'!B10</f>
        <v>418975.66</v>
      </c>
      <c r="G9" s="22">
        <f>'Div 12 history (2)'!C10</f>
        <v>422827.58999999997</v>
      </c>
      <c r="H9" s="22">
        <f>'Div 12 history (2)'!D10</f>
        <v>623407.6</v>
      </c>
      <c r="I9" s="22">
        <f>'Div 12 history (2)'!E10</f>
        <v>419647.41000000003</v>
      </c>
      <c r="J9" s="22">
        <f>'Div 12 history (2)'!F10</f>
        <v>417265.67</v>
      </c>
      <c r="K9" s="22">
        <f>'Div 12 history (2)'!G10</f>
        <v>413104.79000000004</v>
      </c>
      <c r="L9" s="1">
        <f t="shared" ref="L9:V19" si="3">$E9*L$20</f>
        <v>452823.94170212117</v>
      </c>
      <c r="M9" s="1">
        <f t="shared" si="3"/>
        <v>462385.00100527023</v>
      </c>
      <c r="N9" s="1">
        <f t="shared" si="3"/>
        <v>442076.18548150075</v>
      </c>
      <c r="O9" s="1">
        <f t="shared" si="3"/>
        <v>482693.81487773277</v>
      </c>
      <c r="P9" s="1">
        <f t="shared" si="3"/>
        <v>442076.18548150075</v>
      </c>
      <c r="Q9" s="1">
        <f t="shared" si="3"/>
        <v>442076.18548150075</v>
      </c>
      <c r="R9" s="1">
        <f t="shared" si="3"/>
        <v>482693.81487773277</v>
      </c>
      <c r="S9" s="1">
        <f t="shared" si="3"/>
        <v>442076.18548150075</v>
      </c>
      <c r="T9" s="1">
        <f t="shared" si="3"/>
        <v>462385.00100527023</v>
      </c>
      <c r="U9" s="1">
        <f t="shared" si="3"/>
        <v>462153.29125761782</v>
      </c>
      <c r="V9" s="1">
        <f t="shared" si="3"/>
        <v>442076.18548150075</v>
      </c>
      <c r="W9" s="1">
        <f t="shared" ref="W9:AF19" si="4">$E9*W$20</f>
        <v>482451.57309400162</v>
      </c>
      <c r="X9" s="1">
        <f t="shared" si="4"/>
        <v>462385.00100527023</v>
      </c>
      <c r="Y9" s="1">
        <f t="shared" si="4"/>
        <v>476256.55103542836</v>
      </c>
      <c r="Z9" s="1">
        <f t="shared" si="4"/>
        <v>455338.47104594583</v>
      </c>
      <c r="AA9" s="1">
        <f t="shared" si="4"/>
        <v>497174.62932406471</v>
      </c>
      <c r="AB9" s="1">
        <f t="shared" si="4"/>
        <v>455338.47104594583</v>
      </c>
      <c r="AC9" s="1">
        <f t="shared" si="4"/>
        <v>455338.47104594583</v>
      </c>
      <c r="AD9" s="1">
        <f t="shared" si="4"/>
        <v>497174.62932406471</v>
      </c>
      <c r="AE9" s="1">
        <f t="shared" si="4"/>
        <v>455338.47104594583</v>
      </c>
      <c r="AF9" s="1">
        <f t="shared" si="4"/>
        <v>476256.55103542836</v>
      </c>
    </row>
    <row r="10" spans="1:38">
      <c r="A10" s="106" t="s">
        <v>48</v>
      </c>
      <c r="B10" s="5" t="str">
        <f t="shared" ref="B10:B43" si="5">RIGHT(A10,10)</f>
        <v>9030-01000</v>
      </c>
      <c r="C10" s="5" t="str">
        <f t="shared" ref="C10:C19" si="6">LEFT(B10,4)</f>
        <v>9030</v>
      </c>
      <c r="D10" s="1">
        <f>SUM($F10:K10)</f>
        <v>11524188.190000001</v>
      </c>
      <c r="E10" s="2">
        <f t="shared" si="2"/>
        <v>0.70086076161371857</v>
      </c>
      <c r="F10" s="22">
        <f>'Div 12 history (2)'!B11</f>
        <v>1799333.62</v>
      </c>
      <c r="G10" s="22">
        <f>'Div 12 history (2)'!C11</f>
        <v>1831959.95</v>
      </c>
      <c r="H10" s="22">
        <f>'Div 12 history (2)'!D11</f>
        <v>2710375.33</v>
      </c>
      <c r="I10" s="22">
        <f>'Div 12 history (2)'!E11</f>
        <v>1744921.8800000001</v>
      </c>
      <c r="J10" s="22">
        <f>'Div 12 history (2)'!F11</f>
        <v>1736803.27</v>
      </c>
      <c r="K10" s="22">
        <f>'Div 12 history (2)'!G11</f>
        <v>1700794.14</v>
      </c>
      <c r="L10" s="1">
        <f t="shared" si="3"/>
        <v>1921911.1387098299</v>
      </c>
      <c r="M10" s="1">
        <f t="shared" si="3"/>
        <v>1962490.941764226</v>
      </c>
      <c r="N10" s="1">
        <f t="shared" si="3"/>
        <v>1876294.6628695654</v>
      </c>
      <c r="O10" s="1">
        <f t="shared" si="3"/>
        <v>2048687.2136502794</v>
      </c>
      <c r="P10" s="1">
        <f t="shared" si="3"/>
        <v>1876294.6628695654</v>
      </c>
      <c r="Q10" s="1">
        <f t="shared" si="3"/>
        <v>1876294.6628695654</v>
      </c>
      <c r="R10" s="1">
        <f t="shared" si="3"/>
        <v>2048687.2136502794</v>
      </c>
      <c r="S10" s="1">
        <f t="shared" si="3"/>
        <v>1876294.6628695654</v>
      </c>
      <c r="T10" s="1">
        <f t="shared" si="3"/>
        <v>1962490.941764226</v>
      </c>
      <c r="U10" s="1">
        <f t="shared" si="3"/>
        <v>1961507.5009521372</v>
      </c>
      <c r="V10" s="1">
        <f t="shared" si="3"/>
        <v>1876294.6628695654</v>
      </c>
      <c r="W10" s="1">
        <f t="shared" si="4"/>
        <v>2047659.0719388148</v>
      </c>
      <c r="X10" s="1">
        <f t="shared" si="4"/>
        <v>1962490.941764226</v>
      </c>
      <c r="Y10" s="1">
        <f t="shared" si="4"/>
        <v>2021365.6700171528</v>
      </c>
      <c r="Z10" s="1">
        <f t="shared" si="4"/>
        <v>1932583.5027556524</v>
      </c>
      <c r="AA10" s="1">
        <f t="shared" si="4"/>
        <v>2110147.8300597877</v>
      </c>
      <c r="AB10" s="1">
        <f t="shared" si="4"/>
        <v>1932583.5027556524</v>
      </c>
      <c r="AC10" s="1">
        <f t="shared" si="4"/>
        <v>1932583.5027556524</v>
      </c>
      <c r="AD10" s="1">
        <f t="shared" si="4"/>
        <v>2110147.8300597877</v>
      </c>
      <c r="AE10" s="1">
        <f t="shared" si="4"/>
        <v>1932583.5027556524</v>
      </c>
      <c r="AF10" s="1">
        <f t="shared" si="4"/>
        <v>2021365.6700171528</v>
      </c>
    </row>
    <row r="11" spans="1:38">
      <c r="A11" s="106" t="s">
        <v>50</v>
      </c>
      <c r="B11" s="5" t="str">
        <f t="shared" si="5"/>
        <v>9200-01000</v>
      </c>
      <c r="C11" s="5" t="str">
        <f t="shared" si="6"/>
        <v>9200</v>
      </c>
      <c r="D11" s="1">
        <f>SUM($F11:K11)</f>
        <v>2133737.61</v>
      </c>
      <c r="E11" s="2">
        <f t="shared" si="2"/>
        <v>0.12976644790702913</v>
      </c>
      <c r="F11" s="22">
        <f>'Div 12 history (2)'!B12</f>
        <v>351080.76</v>
      </c>
      <c r="G11" s="22">
        <f>'Div 12 history (2)'!C12</f>
        <v>326994.24</v>
      </c>
      <c r="H11" s="22">
        <f>'Div 12 history (2)'!D12</f>
        <v>480794.79000000004</v>
      </c>
      <c r="I11" s="22">
        <f>'Div 12 history (2)'!E12</f>
        <v>313627.42000000004</v>
      </c>
      <c r="J11" s="22">
        <f>'Div 12 history (2)'!F12</f>
        <v>317765.94</v>
      </c>
      <c r="K11" s="22">
        <f>'Div 12 history (2)'!G12</f>
        <v>343474.46</v>
      </c>
      <c r="L11" s="1">
        <f t="shared" si="3"/>
        <v>355847.54536563065</v>
      </c>
      <c r="M11" s="1">
        <f t="shared" si="3"/>
        <v>363361.01621112518</v>
      </c>
      <c r="N11" s="1">
        <f t="shared" si="3"/>
        <v>347401.51962123252</v>
      </c>
      <c r="O11" s="1">
        <f t="shared" si="3"/>
        <v>379320.51150335348</v>
      </c>
      <c r="P11" s="1">
        <f t="shared" si="3"/>
        <v>347401.51962123252</v>
      </c>
      <c r="Q11" s="1">
        <f t="shared" si="3"/>
        <v>347401.51962123252</v>
      </c>
      <c r="R11" s="1">
        <f t="shared" si="3"/>
        <v>379320.51150335348</v>
      </c>
      <c r="S11" s="1">
        <f t="shared" si="3"/>
        <v>347401.51962123252</v>
      </c>
      <c r="T11" s="1">
        <f t="shared" si="3"/>
        <v>363361.01621112518</v>
      </c>
      <c r="U11" s="1">
        <f t="shared" si="3"/>
        <v>363178.92922908656</v>
      </c>
      <c r="V11" s="1">
        <f t="shared" si="3"/>
        <v>347401.51962123252</v>
      </c>
      <c r="W11" s="1">
        <f t="shared" si="4"/>
        <v>379130.14801726729</v>
      </c>
      <c r="X11" s="1">
        <f t="shared" si="4"/>
        <v>363361.01621112518</v>
      </c>
      <c r="Y11" s="1">
        <f t="shared" si="4"/>
        <v>374261.846697459</v>
      </c>
      <c r="Z11" s="1">
        <f t="shared" si="4"/>
        <v>357823.56520986953</v>
      </c>
      <c r="AA11" s="1">
        <f t="shared" si="4"/>
        <v>390700.12684845412</v>
      </c>
      <c r="AB11" s="1">
        <f t="shared" si="4"/>
        <v>357823.56520986953</v>
      </c>
      <c r="AC11" s="1">
        <f t="shared" si="4"/>
        <v>357823.56520986953</v>
      </c>
      <c r="AD11" s="1">
        <f t="shared" si="4"/>
        <v>390700.12684845412</v>
      </c>
      <c r="AE11" s="1">
        <f t="shared" si="4"/>
        <v>357823.56520986953</v>
      </c>
      <c r="AF11" s="1">
        <f t="shared" si="4"/>
        <v>374261.846697459</v>
      </c>
    </row>
    <row r="12" spans="1:38">
      <c r="A12" s="106" t="s">
        <v>360</v>
      </c>
      <c r="B12" s="5" t="str">
        <f t="shared" si="5"/>
        <v>9200-01001</v>
      </c>
      <c r="C12" s="5" t="str">
        <f t="shared" si="6"/>
        <v>9200</v>
      </c>
      <c r="D12" s="1">
        <f>SUM($F12:K12)</f>
        <v>516342.33</v>
      </c>
      <c r="E12" s="2">
        <f t="shared" si="2"/>
        <v>3.140213199322997E-2</v>
      </c>
      <c r="F12" s="22">
        <f>'Div 12 history (2)'!B13</f>
        <v>45916.54</v>
      </c>
      <c r="G12" s="22">
        <f>'Div 12 history (2)'!C13</f>
        <v>64070.929999999993</v>
      </c>
      <c r="H12" s="22">
        <f>'Div 12 history (2)'!D13</f>
        <v>130731.42</v>
      </c>
      <c r="I12" s="22">
        <f>'Div 12 history (2)'!E13</f>
        <v>108306.87</v>
      </c>
      <c r="J12" s="22">
        <f>'Div 12 history (2)'!F13</f>
        <v>92790.239999999991</v>
      </c>
      <c r="K12" s="22">
        <f>'Div 12 history (2)'!G13</f>
        <v>74526.33</v>
      </c>
      <c r="L12" s="1">
        <f t="shared" si="3"/>
        <v>86111.408374561317</v>
      </c>
      <c r="M12" s="1">
        <f t="shared" si="3"/>
        <v>87929.590246862732</v>
      </c>
      <c r="N12" s="1">
        <f t="shared" si="3"/>
        <v>84067.557906882445</v>
      </c>
      <c r="O12" s="1">
        <f t="shared" si="3"/>
        <v>91791.622272821725</v>
      </c>
      <c r="P12" s="1">
        <f t="shared" si="3"/>
        <v>84067.557906882445</v>
      </c>
      <c r="Q12" s="1">
        <f t="shared" si="3"/>
        <v>84067.557906882445</v>
      </c>
      <c r="R12" s="1">
        <f t="shared" si="3"/>
        <v>91791.622272821725</v>
      </c>
      <c r="S12" s="1">
        <f t="shared" si="3"/>
        <v>84067.557906882445</v>
      </c>
      <c r="T12" s="1">
        <f t="shared" si="3"/>
        <v>87929.590246862732</v>
      </c>
      <c r="U12" s="1">
        <f t="shared" si="3"/>
        <v>87885.527089271156</v>
      </c>
      <c r="V12" s="1">
        <f t="shared" si="3"/>
        <v>84067.557906882445</v>
      </c>
      <c r="W12" s="1">
        <f t="shared" si="4"/>
        <v>91745.556287251602</v>
      </c>
      <c r="X12" s="1">
        <f t="shared" si="4"/>
        <v>87929.590246862732</v>
      </c>
      <c r="Y12" s="1">
        <f t="shared" si="4"/>
        <v>90567.477954268616</v>
      </c>
      <c r="Z12" s="1">
        <f t="shared" si="4"/>
        <v>86589.584644088929</v>
      </c>
      <c r="AA12" s="1">
        <f t="shared" si="4"/>
        <v>94545.370941006375</v>
      </c>
      <c r="AB12" s="1">
        <f t="shared" si="4"/>
        <v>86589.584644088929</v>
      </c>
      <c r="AC12" s="1">
        <f t="shared" si="4"/>
        <v>86589.584644088929</v>
      </c>
      <c r="AD12" s="1">
        <f t="shared" si="4"/>
        <v>94545.370941006375</v>
      </c>
      <c r="AE12" s="1">
        <f t="shared" si="4"/>
        <v>86589.584644088929</v>
      </c>
      <c r="AF12" s="1">
        <f t="shared" si="4"/>
        <v>90567.477954268616</v>
      </c>
    </row>
    <row r="13" spans="1:38">
      <c r="A13" s="106" t="s">
        <v>361</v>
      </c>
      <c r="B13" s="5" t="str">
        <f t="shared" si="5"/>
        <v>9200-01002</v>
      </c>
      <c r="C13" s="5" t="str">
        <f t="shared" si="6"/>
        <v>9200</v>
      </c>
      <c r="D13" s="1">
        <f>SUM($F13:K13)</f>
        <v>-538452.27999999991</v>
      </c>
      <c r="E13" s="2">
        <f t="shared" si="2"/>
        <v>-3.2746781710915739E-2</v>
      </c>
      <c r="F13" s="22">
        <f>'Div 12 history (2)'!B14</f>
        <v>-69378.460000000006</v>
      </c>
      <c r="G13" s="22">
        <f>'Div 12 history (2)'!C14</f>
        <v>-74375.789999999994</v>
      </c>
      <c r="H13" s="22">
        <f>'Div 12 history (2)'!D14</f>
        <v>-133476.57999999999</v>
      </c>
      <c r="I13" s="22">
        <f>'Div 12 history (2)'!E14</f>
        <v>-90984.38</v>
      </c>
      <c r="J13" s="22">
        <f>'Div 12 history (2)'!F14</f>
        <v>-87580.98</v>
      </c>
      <c r="K13" s="22">
        <f>'Div 12 history (2)'!G14</f>
        <v>-82656.09</v>
      </c>
      <c r="L13" s="1">
        <f t="shared" si="3"/>
        <v>-89798.727470772399</v>
      </c>
      <c r="M13" s="1">
        <f t="shared" si="3"/>
        <v>-91694.764494495335</v>
      </c>
      <c r="N13" s="1">
        <f t="shared" si="3"/>
        <v>-87667.358647494329</v>
      </c>
      <c r="O13" s="1">
        <f t="shared" si="3"/>
        <v>-95722.170014028539</v>
      </c>
      <c r="P13" s="1">
        <f t="shared" si="3"/>
        <v>-87667.358647494329</v>
      </c>
      <c r="Q13" s="1">
        <f t="shared" si="3"/>
        <v>-87667.358647494329</v>
      </c>
      <c r="R13" s="1">
        <f t="shared" si="3"/>
        <v>-95722.170014028539</v>
      </c>
      <c r="S13" s="1">
        <f t="shared" si="3"/>
        <v>-87667.358647494329</v>
      </c>
      <c r="T13" s="1">
        <f t="shared" si="3"/>
        <v>-91694.764494495335</v>
      </c>
      <c r="U13" s="1">
        <f t="shared" si="3"/>
        <v>-91648.81453786639</v>
      </c>
      <c r="V13" s="1">
        <f t="shared" si="3"/>
        <v>-87667.358647494329</v>
      </c>
      <c r="W13" s="1">
        <f t="shared" si="4"/>
        <v>-95674.131467662068</v>
      </c>
      <c r="X13" s="1">
        <f t="shared" si="4"/>
        <v>-91694.764494495335</v>
      </c>
      <c r="Y13" s="1">
        <f t="shared" si="4"/>
        <v>-94445.607429330194</v>
      </c>
      <c r="Z13" s="1">
        <f t="shared" si="4"/>
        <v>-90297.379406919164</v>
      </c>
      <c r="AA13" s="1">
        <f t="shared" si="4"/>
        <v>-98593.835114449394</v>
      </c>
      <c r="AB13" s="1">
        <f t="shared" si="4"/>
        <v>-90297.379406919164</v>
      </c>
      <c r="AC13" s="1">
        <f t="shared" si="4"/>
        <v>-90297.379406919164</v>
      </c>
      <c r="AD13" s="1">
        <f t="shared" si="4"/>
        <v>-98593.835114449394</v>
      </c>
      <c r="AE13" s="1">
        <f t="shared" si="4"/>
        <v>-90297.379406919164</v>
      </c>
      <c r="AF13" s="1">
        <f t="shared" si="4"/>
        <v>-94445.607429330194</v>
      </c>
    </row>
    <row r="14" spans="1:38">
      <c r="A14" s="106" t="s">
        <v>91</v>
      </c>
      <c r="B14" s="5" t="str">
        <f t="shared" si="5"/>
        <v>9010-01008</v>
      </c>
      <c r="C14" s="5" t="str">
        <f t="shared" si="6"/>
        <v>9010</v>
      </c>
      <c r="D14" s="1">
        <f>SUM($F14:K14)</f>
        <v>21151.650000000023</v>
      </c>
      <c r="E14" s="2">
        <f t="shared" si="2"/>
        <v>1.2863692681841588E-3</v>
      </c>
      <c r="F14" s="22">
        <f>'Div 12 history (2)'!B15</f>
        <v>45329.420000000006</v>
      </c>
      <c r="G14" s="22">
        <f>'Div 12 history (2)'!C15</f>
        <v>44593.919999999998</v>
      </c>
      <c r="H14" s="22">
        <f>'Div 12 history (2)'!D15</f>
        <v>-192078.03999999998</v>
      </c>
      <c r="I14" s="22">
        <f>'Div 12 history (2)'!E15</f>
        <v>42975.32</v>
      </c>
      <c r="J14" s="22">
        <f>'Div 12 history (2)'!F15</f>
        <v>61756.240000000005</v>
      </c>
      <c r="K14" s="22">
        <f>'Div 12 history (2)'!G15</f>
        <v>18574.79</v>
      </c>
      <c r="L14" s="1">
        <f t="shared" si="3"/>
        <v>3527.501552982867</v>
      </c>
      <c r="M14" s="1">
        <f t="shared" si="3"/>
        <v>3601.9822692922662</v>
      </c>
      <c r="N14" s="1">
        <f t="shared" si="3"/>
        <v>3443.7764597008963</v>
      </c>
      <c r="O14" s="1">
        <f t="shared" si="3"/>
        <v>3760.1880660199436</v>
      </c>
      <c r="P14" s="1">
        <f t="shared" si="3"/>
        <v>3443.7764597008963</v>
      </c>
      <c r="Q14" s="1">
        <f t="shared" si="3"/>
        <v>3443.7764597008963</v>
      </c>
      <c r="R14" s="1">
        <f t="shared" si="3"/>
        <v>3760.1880660199436</v>
      </c>
      <c r="S14" s="1">
        <f t="shared" si="3"/>
        <v>3443.7764597008963</v>
      </c>
      <c r="T14" s="1">
        <f t="shared" si="3"/>
        <v>3601.9822692922662</v>
      </c>
      <c r="U14" s="1">
        <f t="shared" si="3"/>
        <v>3600.1772487988428</v>
      </c>
      <c r="V14" s="1">
        <f t="shared" si="3"/>
        <v>3443.7764597008963</v>
      </c>
      <c r="W14" s="1">
        <f t="shared" si="4"/>
        <v>3758.3010008945953</v>
      </c>
      <c r="X14" s="1">
        <f t="shared" si="4"/>
        <v>3601.9822692922662</v>
      </c>
      <c r="Y14" s="1">
        <f t="shared" si="4"/>
        <v>3710.0417373710343</v>
      </c>
      <c r="Z14" s="1">
        <f t="shared" si="4"/>
        <v>3547.0897534919236</v>
      </c>
      <c r="AA14" s="1">
        <f t="shared" si="4"/>
        <v>3872.993708000542</v>
      </c>
      <c r="AB14" s="1">
        <f t="shared" si="4"/>
        <v>3547.0897534919236</v>
      </c>
      <c r="AC14" s="1">
        <f t="shared" si="4"/>
        <v>3547.0897534919236</v>
      </c>
      <c r="AD14" s="1">
        <f t="shared" si="4"/>
        <v>3872.993708000542</v>
      </c>
      <c r="AE14" s="1">
        <f t="shared" si="4"/>
        <v>3547.0897534919236</v>
      </c>
      <c r="AF14" s="1">
        <f t="shared" si="4"/>
        <v>3710.0417373710343</v>
      </c>
    </row>
    <row r="15" spans="1:38">
      <c r="A15" s="106" t="s">
        <v>93</v>
      </c>
      <c r="B15" s="5" t="str">
        <f t="shared" si="5"/>
        <v>9030-01008</v>
      </c>
      <c r="C15" s="5" t="str">
        <f t="shared" si="6"/>
        <v>9030</v>
      </c>
      <c r="D15" s="1">
        <f>SUM($F15:K15)</f>
        <v>39420.22000000003</v>
      </c>
      <c r="E15" s="2">
        <f t="shared" si="2"/>
        <v>2.3973997089143649E-3</v>
      </c>
      <c r="F15" s="22">
        <f>'Div 12 history (2)'!B16</f>
        <v>183583.61</v>
      </c>
      <c r="G15" s="22">
        <f>'Div 12 history (2)'!C16</f>
        <v>181771.80000000002</v>
      </c>
      <c r="H15" s="22">
        <f>'Div 12 history (2)'!D16</f>
        <v>-809642.75</v>
      </c>
      <c r="I15" s="22">
        <f>'Div 12 history (2)'!E16</f>
        <v>158993.43</v>
      </c>
      <c r="J15" s="22">
        <f>'Div 12 history (2)'!F16</f>
        <v>257679.01</v>
      </c>
      <c r="K15" s="22">
        <f>'Div 12 history (2)'!G16</f>
        <v>67035.12</v>
      </c>
      <c r="L15" s="1">
        <f t="shared" si="3"/>
        <v>6574.1862818705031</v>
      </c>
      <c r="M15" s="1">
        <f t="shared" si="3"/>
        <v>6712.9956051466588</v>
      </c>
      <c r="N15" s="1">
        <f t="shared" si="3"/>
        <v>6418.1482613522085</v>
      </c>
      <c r="O15" s="1">
        <f t="shared" si="3"/>
        <v>7007.8429249671144</v>
      </c>
      <c r="P15" s="1">
        <f t="shared" si="3"/>
        <v>6418.1482613522085</v>
      </c>
      <c r="Q15" s="1">
        <f t="shared" si="3"/>
        <v>6418.1482613522085</v>
      </c>
      <c r="R15" s="1">
        <f t="shared" si="3"/>
        <v>7007.8429249671144</v>
      </c>
      <c r="S15" s="1">
        <f t="shared" si="3"/>
        <v>6418.1482613522085</v>
      </c>
      <c r="T15" s="1">
        <f t="shared" si="3"/>
        <v>6712.9956051466588</v>
      </c>
      <c r="U15" s="1">
        <f t="shared" si="3"/>
        <v>6709.6315978491075</v>
      </c>
      <c r="V15" s="1">
        <f t="shared" si="3"/>
        <v>6418.1482613522085</v>
      </c>
      <c r="W15" s="1">
        <f t="shared" si="4"/>
        <v>7004.3260115161274</v>
      </c>
      <c r="X15" s="1">
        <f t="shared" si="4"/>
        <v>6712.9956051466588</v>
      </c>
      <c r="Y15" s="1">
        <f t="shared" si="4"/>
        <v>6914.3854733010594</v>
      </c>
      <c r="Z15" s="1">
        <f t="shared" si="4"/>
        <v>6610.6927091927746</v>
      </c>
      <c r="AA15" s="1">
        <f t="shared" si="4"/>
        <v>7218.0782127161274</v>
      </c>
      <c r="AB15" s="1">
        <f t="shared" si="4"/>
        <v>6610.6927091927746</v>
      </c>
      <c r="AC15" s="1">
        <f t="shared" si="4"/>
        <v>6610.6927091927746</v>
      </c>
      <c r="AD15" s="1">
        <f t="shared" si="4"/>
        <v>7218.0782127161274</v>
      </c>
      <c r="AE15" s="1">
        <f t="shared" si="4"/>
        <v>6610.6927091927746</v>
      </c>
      <c r="AF15" s="1">
        <f t="shared" si="4"/>
        <v>6914.3854733010594</v>
      </c>
    </row>
    <row r="16" spans="1:38">
      <c r="A16" s="106" t="s">
        <v>96</v>
      </c>
      <c r="B16" s="5" t="str">
        <f t="shared" si="5"/>
        <v>9200-01008</v>
      </c>
      <c r="C16" s="5" t="str">
        <f t="shared" si="6"/>
        <v>9200</v>
      </c>
      <c r="D16" s="1">
        <f>SUM($F16:K16)</f>
        <v>19358.420000000013</v>
      </c>
      <c r="E16" s="2">
        <f t="shared" si="2"/>
        <v>1.1773113004707231E-3</v>
      </c>
      <c r="F16" s="22">
        <f>'Div 12 history (2)'!B17</f>
        <v>41095.919999999998</v>
      </c>
      <c r="G16" s="22">
        <f>'Div 12 history (2)'!C17</f>
        <v>18247.52</v>
      </c>
      <c r="H16" s="22">
        <f>'Div 12 history (2)'!D17</f>
        <v>-148763.5</v>
      </c>
      <c r="I16" s="22">
        <f>'Div 12 history (2)'!E17</f>
        <v>29637.13</v>
      </c>
      <c r="J16" s="22">
        <f>'Div 12 history (2)'!F17</f>
        <v>49113.380000000005</v>
      </c>
      <c r="K16" s="22">
        <f>'Div 12 history (2)'!G17</f>
        <v>30027.97</v>
      </c>
      <c r="L16" s="1">
        <f t="shared" si="3"/>
        <v>3228.4411198792791</v>
      </c>
      <c r="M16" s="1">
        <f t="shared" si="3"/>
        <v>3296.6073853109688</v>
      </c>
      <c r="N16" s="1">
        <f t="shared" si="3"/>
        <v>3151.8142127447736</v>
      </c>
      <c r="O16" s="1">
        <f t="shared" si="3"/>
        <v>3441.4005461040515</v>
      </c>
      <c r="P16" s="1">
        <f t="shared" si="3"/>
        <v>3151.8142127447736</v>
      </c>
      <c r="Q16" s="1">
        <f t="shared" si="3"/>
        <v>3151.8142127447736</v>
      </c>
      <c r="R16" s="1">
        <f t="shared" si="3"/>
        <v>3441.4005461040515</v>
      </c>
      <c r="S16" s="1">
        <f t="shared" si="3"/>
        <v>3151.8142127447736</v>
      </c>
      <c r="T16" s="1">
        <f t="shared" si="3"/>
        <v>3296.6073853109688</v>
      </c>
      <c r="U16" s="1">
        <f t="shared" si="3"/>
        <v>3294.9553938672611</v>
      </c>
      <c r="V16" s="1">
        <f t="shared" si="3"/>
        <v>3151.8142127447736</v>
      </c>
      <c r="W16" s="1">
        <f t="shared" si="4"/>
        <v>3439.6734657455995</v>
      </c>
      <c r="X16" s="1">
        <f t="shared" si="4"/>
        <v>3296.6073853109688</v>
      </c>
      <c r="Y16" s="1">
        <f t="shared" si="4"/>
        <v>3395.5056068702979</v>
      </c>
      <c r="Z16" s="1">
        <f t="shared" si="4"/>
        <v>3246.3686391271171</v>
      </c>
      <c r="AA16" s="1">
        <f t="shared" si="4"/>
        <v>3544.6425624871731</v>
      </c>
      <c r="AB16" s="1">
        <f t="shared" si="4"/>
        <v>3246.3686391271171</v>
      </c>
      <c r="AC16" s="1">
        <f t="shared" si="4"/>
        <v>3246.3686391271171</v>
      </c>
      <c r="AD16" s="1">
        <f t="shared" si="4"/>
        <v>3544.6425624871731</v>
      </c>
      <c r="AE16" s="1">
        <f t="shared" si="4"/>
        <v>3246.3686391271171</v>
      </c>
      <c r="AF16" s="1">
        <f t="shared" si="4"/>
        <v>3395.5056068702979</v>
      </c>
    </row>
    <row r="17" spans="1:38">
      <c r="A17" s="106" t="s">
        <v>358</v>
      </c>
      <c r="B17" s="5" t="str">
        <f t="shared" si="5"/>
        <v>9200-01010</v>
      </c>
      <c r="C17" s="5" t="str">
        <f t="shared" si="6"/>
        <v>9200</v>
      </c>
      <c r="D17" s="1">
        <f>SUM($F17:K17)</f>
        <v>-10178</v>
      </c>
      <c r="E17" s="2">
        <f t="shared" si="2"/>
        <v>-6.1899031099599104E-4</v>
      </c>
      <c r="F17" s="22">
        <f>'Div 12 history (2)'!B18</f>
        <v>5485</v>
      </c>
      <c r="G17" s="22">
        <f>'Div 12 history (2)'!C18</f>
        <v>0</v>
      </c>
      <c r="H17" s="22">
        <f>'Div 12 history (2)'!D18</f>
        <v>0</v>
      </c>
      <c r="I17" s="22">
        <f>'Div 12 history (2)'!E18</f>
        <v>-15663</v>
      </c>
      <c r="J17" s="22">
        <f>'Div 12 history (2)'!F18</f>
        <v>0</v>
      </c>
      <c r="K17" s="22">
        <f>'Div 12 history (2)'!G18</f>
        <v>0</v>
      </c>
      <c r="L17" s="1">
        <f t="shared" si="3"/>
        <v>-1697.4047323144805</v>
      </c>
      <c r="M17" s="1">
        <f t="shared" si="3"/>
        <v>-1733.2442403716327</v>
      </c>
      <c r="N17" s="1">
        <f t="shared" si="3"/>
        <v>-1657.1169060964835</v>
      </c>
      <c r="O17" s="1">
        <f t="shared" si="3"/>
        <v>-1809.371568456879</v>
      </c>
      <c r="P17" s="1">
        <f t="shared" si="3"/>
        <v>-1657.1169060964835</v>
      </c>
      <c r="Q17" s="1">
        <f t="shared" si="3"/>
        <v>-1657.1169060964835</v>
      </c>
      <c r="R17" s="1">
        <f t="shared" si="3"/>
        <v>-1809.371568456879</v>
      </c>
      <c r="S17" s="1">
        <f t="shared" si="3"/>
        <v>-1657.1169060964835</v>
      </c>
      <c r="T17" s="1">
        <f t="shared" si="3"/>
        <v>-1733.2442403716327</v>
      </c>
      <c r="U17" s="1">
        <f t="shared" si="3"/>
        <v>-1732.3756793571463</v>
      </c>
      <c r="V17" s="1">
        <f t="shared" si="3"/>
        <v>-1657.1169060964835</v>
      </c>
      <c r="W17" s="1">
        <f t="shared" si="4"/>
        <v>-1808.4635282403572</v>
      </c>
      <c r="X17" s="1">
        <f t="shared" si="4"/>
        <v>-1733.2442403716327</v>
      </c>
      <c r="Y17" s="1">
        <f t="shared" si="4"/>
        <v>-1785.2415675827817</v>
      </c>
      <c r="Z17" s="1">
        <f t="shared" si="4"/>
        <v>-1706.830413279378</v>
      </c>
      <c r="AA17" s="1">
        <f t="shared" si="4"/>
        <v>-1863.6527155105855</v>
      </c>
      <c r="AB17" s="1">
        <f t="shared" si="4"/>
        <v>-1706.830413279378</v>
      </c>
      <c r="AC17" s="1">
        <f t="shared" si="4"/>
        <v>-1706.830413279378</v>
      </c>
      <c r="AD17" s="1">
        <f t="shared" si="4"/>
        <v>-1863.6527155105855</v>
      </c>
      <c r="AE17" s="1">
        <f t="shared" si="4"/>
        <v>-1706.830413279378</v>
      </c>
      <c r="AF17" s="1">
        <f t="shared" si="4"/>
        <v>-1785.2415675827817</v>
      </c>
    </row>
    <row r="18" spans="1:38">
      <c r="A18" s="106" t="s">
        <v>363</v>
      </c>
      <c r="B18" s="5" t="str">
        <f t="shared" si="5"/>
        <v>9200-01011</v>
      </c>
      <c r="C18" s="5" t="str">
        <f t="shared" si="6"/>
        <v>9200</v>
      </c>
      <c r="D18" s="1">
        <f>SUM($F18:K18)</f>
        <v>351058.86000000004</v>
      </c>
      <c r="E18" s="2">
        <f t="shared" si="2"/>
        <v>2.1350170262261554E-2</v>
      </c>
      <c r="F18" s="22">
        <f>'Div 12 history (2)'!B19</f>
        <v>52949.26</v>
      </c>
      <c r="G18" s="22">
        <f>'Div 12 history (2)'!C19</f>
        <v>48919.72</v>
      </c>
      <c r="H18" s="22">
        <f>'Div 12 history (2)'!D19</f>
        <v>80681.789999999994</v>
      </c>
      <c r="I18" s="22">
        <f>'Div 12 history (2)'!E19</f>
        <v>58082.66</v>
      </c>
      <c r="J18" s="22">
        <f>'Div 12 history (2)'!F19</f>
        <v>55104.49</v>
      </c>
      <c r="K18" s="22">
        <f>'Div 12 history (2)'!G19</f>
        <v>55320.94</v>
      </c>
      <c r="L18" s="1">
        <f t="shared" si="3"/>
        <v>58546.764618287161</v>
      </c>
      <c r="M18" s="1">
        <f t="shared" si="3"/>
        <v>59782.938408963586</v>
      </c>
      <c r="N18" s="1">
        <f t="shared" si="3"/>
        <v>57157.159750536317</v>
      </c>
      <c r="O18" s="1">
        <f t="shared" si="3"/>
        <v>62408.716853889171</v>
      </c>
      <c r="P18" s="1">
        <f t="shared" si="3"/>
        <v>57157.159750536317</v>
      </c>
      <c r="Q18" s="1">
        <f t="shared" si="3"/>
        <v>57157.159750536317</v>
      </c>
      <c r="R18" s="1">
        <f t="shared" si="3"/>
        <v>62408.716853889171</v>
      </c>
      <c r="S18" s="1">
        <f t="shared" si="3"/>
        <v>57157.159750536317</v>
      </c>
      <c r="T18" s="1">
        <f t="shared" si="3"/>
        <v>59782.938408963586</v>
      </c>
      <c r="U18" s="1">
        <f t="shared" si="3"/>
        <v>59752.980063553288</v>
      </c>
      <c r="V18" s="1">
        <f t="shared" si="3"/>
        <v>57157.159750536317</v>
      </c>
      <c r="W18" s="1">
        <f t="shared" si="4"/>
        <v>62377.396794619533</v>
      </c>
      <c r="X18" s="1">
        <f t="shared" si="4"/>
        <v>59782.938408963586</v>
      </c>
      <c r="Y18" s="1">
        <f t="shared" si="4"/>
        <v>61576.426561232503</v>
      </c>
      <c r="Z18" s="1">
        <f t="shared" si="4"/>
        <v>58871.874543052407</v>
      </c>
      <c r="AA18" s="1">
        <f t="shared" si="4"/>
        <v>64280.978359505847</v>
      </c>
      <c r="AB18" s="1">
        <f t="shared" si="4"/>
        <v>58871.874543052407</v>
      </c>
      <c r="AC18" s="1">
        <f t="shared" si="4"/>
        <v>58871.874543052407</v>
      </c>
      <c r="AD18" s="1">
        <f t="shared" si="4"/>
        <v>64280.978359505847</v>
      </c>
      <c r="AE18" s="1">
        <f t="shared" si="4"/>
        <v>58871.874543052407</v>
      </c>
      <c r="AF18" s="1">
        <f t="shared" si="4"/>
        <v>61576.426561232503</v>
      </c>
    </row>
    <row r="19" spans="1:38">
      <c r="A19" s="106" t="s">
        <v>364</v>
      </c>
      <c r="B19" s="5" t="str">
        <f t="shared" si="5"/>
        <v>9200-01012</v>
      </c>
      <c r="C19" s="5" t="str">
        <f t="shared" si="6"/>
        <v>9200</v>
      </c>
      <c r="D19" s="1">
        <f>SUM($F19:K19)</f>
        <v>-328948.90999999997</v>
      </c>
      <c r="E19" s="2">
        <f t="shared" si="2"/>
        <v>-2.0005520544575776E-2</v>
      </c>
      <c r="F19" s="22">
        <f>'Div 12 history (2)'!B20</f>
        <v>-29487.34</v>
      </c>
      <c r="G19" s="22">
        <f>'Div 12 history (2)'!C20</f>
        <v>-38614.86</v>
      </c>
      <c r="H19" s="22">
        <f>'Div 12 history (2)'!D20</f>
        <v>-77936.63</v>
      </c>
      <c r="I19" s="22">
        <f>'Div 12 history (2)'!E20</f>
        <v>-75405.149999999994</v>
      </c>
      <c r="J19" s="22">
        <f>'Div 12 history (2)'!F20</f>
        <v>-60313.75</v>
      </c>
      <c r="K19" s="22">
        <f>'Div 12 history (2)'!G20</f>
        <v>-47191.18</v>
      </c>
      <c r="L19" s="1">
        <f t="shared" si="3"/>
        <v>-54859.44552207605</v>
      </c>
      <c r="M19" s="1">
        <f t="shared" si="3"/>
        <v>-56017.764161330961</v>
      </c>
      <c r="N19" s="1">
        <f t="shared" si="3"/>
        <v>-53557.359009924403</v>
      </c>
      <c r="O19" s="1">
        <f t="shared" si="3"/>
        <v>-58478.169112682321</v>
      </c>
      <c r="P19" s="1">
        <f t="shared" si="3"/>
        <v>-53557.359009924403</v>
      </c>
      <c r="Q19" s="1">
        <f t="shared" si="3"/>
        <v>-53557.359009924403</v>
      </c>
      <c r="R19" s="1">
        <f t="shared" si="3"/>
        <v>-58478.169112682321</v>
      </c>
      <c r="S19" s="1">
        <f t="shared" si="3"/>
        <v>-53557.359009924403</v>
      </c>
      <c r="T19" s="1">
        <f t="shared" si="3"/>
        <v>-56017.764161330961</v>
      </c>
      <c r="U19" s="1">
        <f t="shared" si="3"/>
        <v>-55989.692614958018</v>
      </c>
      <c r="V19" s="1">
        <f t="shared" si="3"/>
        <v>-53557.359009924403</v>
      </c>
      <c r="W19" s="1">
        <f t="shared" si="4"/>
        <v>-58448.821614209046</v>
      </c>
      <c r="X19" s="1">
        <f t="shared" si="4"/>
        <v>-56017.764161330961</v>
      </c>
      <c r="Y19" s="1">
        <f t="shared" si="4"/>
        <v>-57698.297086170889</v>
      </c>
      <c r="Z19" s="1">
        <f t="shared" si="4"/>
        <v>-55164.079780222135</v>
      </c>
      <c r="AA19" s="1">
        <f t="shared" si="4"/>
        <v>-60232.514186062792</v>
      </c>
      <c r="AB19" s="1">
        <f t="shared" si="4"/>
        <v>-55164.079780222135</v>
      </c>
      <c r="AC19" s="1">
        <f t="shared" si="4"/>
        <v>-55164.079780222135</v>
      </c>
      <c r="AD19" s="1">
        <f t="shared" si="4"/>
        <v>-60232.514186062792</v>
      </c>
      <c r="AE19" s="1">
        <f t="shared" si="4"/>
        <v>-55164.079780222135</v>
      </c>
      <c r="AF19" s="1">
        <f t="shared" si="4"/>
        <v>-57698.297086170889</v>
      </c>
    </row>
    <row r="20" spans="1:38">
      <c r="A20" s="9" t="s">
        <v>22</v>
      </c>
      <c r="B20" s="5"/>
      <c r="C20" s="5"/>
      <c r="D20" s="31">
        <f t="shared" ref="D20:K20" si="7">SUM(D9:D19)</f>
        <v>16442906.810000002</v>
      </c>
      <c r="E20" s="32">
        <f t="shared" si="7"/>
        <v>0.99999999999999989</v>
      </c>
      <c r="F20" s="34">
        <f t="shared" si="7"/>
        <v>2844883.9899999998</v>
      </c>
      <c r="G20" s="34">
        <f t="shared" si="7"/>
        <v>2826395.0200000005</v>
      </c>
      <c r="H20" s="34">
        <f t="shared" si="7"/>
        <v>2664093.4300000002</v>
      </c>
      <c r="I20" s="34">
        <f t="shared" si="7"/>
        <v>2694139.5900000003</v>
      </c>
      <c r="J20" s="34">
        <f t="shared" si="7"/>
        <v>2840383.5100000007</v>
      </c>
      <c r="K20" s="34">
        <f t="shared" si="7"/>
        <v>2573011.27</v>
      </c>
      <c r="L20" s="34">
        <f>'Div 12 history (2)'!H21</f>
        <v>2742215.35</v>
      </c>
      <c r="M20" s="34">
        <f>'Div 12 budget'!B13</f>
        <v>2800115.3</v>
      </c>
      <c r="N20" s="34">
        <f>'Div 12 budget'!C13</f>
        <v>2677128.9900000002</v>
      </c>
      <c r="O20" s="34">
        <f>'Div 12 budget'!D13</f>
        <v>2923101.6</v>
      </c>
      <c r="P20" s="34">
        <f>'Div 12 budget'!E13</f>
        <v>2677128.9900000002</v>
      </c>
      <c r="Q20" s="34">
        <f>'Div 12 budget'!F13</f>
        <v>2677128.9900000002</v>
      </c>
      <c r="R20" s="34">
        <f>'Div 12 budget'!G13</f>
        <v>2923101.6</v>
      </c>
      <c r="S20" s="34">
        <f>'Div 12 budget'!H13</f>
        <v>2677128.9900000002</v>
      </c>
      <c r="T20" s="34">
        <f>'Div 12 budget'!I13</f>
        <v>2800115.3</v>
      </c>
      <c r="U20" s="34">
        <f>'Div 12 budget'!J13</f>
        <v>2798712.11</v>
      </c>
      <c r="V20" s="34">
        <f>'Div 12 budget'!K13</f>
        <v>2677128.9900000002</v>
      </c>
      <c r="W20" s="34">
        <f>'Div 12 budget'!L13</f>
        <v>2921634.63</v>
      </c>
      <c r="X20" s="34">
        <f>'Div 12 budget'!M13</f>
        <v>2800115.3</v>
      </c>
      <c r="Y20" s="38">
        <f t="shared" ref="Y20:AF20" si="8">(1+Y$1)*M20</f>
        <v>2884118.7590000001</v>
      </c>
      <c r="Z20" s="38">
        <f t="shared" si="8"/>
        <v>2757442.8597000004</v>
      </c>
      <c r="AA20" s="38">
        <f t="shared" si="8"/>
        <v>3010794.648</v>
      </c>
      <c r="AB20" s="38">
        <f t="shared" si="8"/>
        <v>2757442.8597000004</v>
      </c>
      <c r="AC20" s="38">
        <f t="shared" si="8"/>
        <v>2757442.8597000004</v>
      </c>
      <c r="AD20" s="38">
        <f t="shared" si="8"/>
        <v>3010794.648</v>
      </c>
      <c r="AE20" s="38">
        <f t="shared" si="8"/>
        <v>2757442.8597000004</v>
      </c>
      <c r="AF20" s="38">
        <f t="shared" si="8"/>
        <v>2884118.7590000001</v>
      </c>
      <c r="AH20" s="15">
        <f>SUM(F20:Q20)</f>
        <v>32939726.030000009</v>
      </c>
      <c r="AI20" s="15">
        <f>SUM(U20:AF20)</f>
        <v>34017189.282800011</v>
      </c>
      <c r="AK20" s="15">
        <f>AH20*$AK$6</f>
        <v>1885304.631929487</v>
      </c>
      <c r="AL20" s="15">
        <f>AI20*$AL$6</f>
        <v>1943147.9292534483</v>
      </c>
    </row>
    <row r="21" spans="1:38">
      <c r="A21" s="5"/>
      <c r="B21" s="5" t="str">
        <f t="shared" si="5"/>
        <v/>
      </c>
      <c r="C21" s="5" t="s">
        <v>465</v>
      </c>
      <c r="F21" s="1">
        <f>F20-'Div 12 history (2)'!B21</f>
        <v>0</v>
      </c>
      <c r="G21" s="1">
        <f>G20-'Div 12 history (2)'!C21</f>
        <v>0</v>
      </c>
      <c r="H21" s="1">
        <f>H20-'Div 12 history (2)'!D21</f>
        <v>0</v>
      </c>
      <c r="I21" s="1">
        <f>I20-'Div 12 history (2)'!E21</f>
        <v>0</v>
      </c>
      <c r="J21" s="1">
        <f>J20-'Div 12 history (2)'!F21</f>
        <v>0</v>
      </c>
      <c r="K21" s="1">
        <f>K20-'Div 12 history (2)'!G21</f>
        <v>0</v>
      </c>
      <c r="L21" s="1">
        <f>L20-'Div 12 history (2)'!H21</f>
        <v>0</v>
      </c>
      <c r="M21" s="1">
        <f t="shared" ref="M21" si="9">M20-SUM(M9:M19)</f>
        <v>0</v>
      </c>
      <c r="N21" s="1">
        <f t="shared" ref="N21:AF21" si="10">N20-SUM(N9:N19)</f>
        <v>0</v>
      </c>
      <c r="O21" s="1">
        <f t="shared" si="10"/>
        <v>0</v>
      </c>
      <c r="P21" s="1">
        <f t="shared" si="10"/>
        <v>0</v>
      </c>
      <c r="Q21" s="1">
        <f t="shared" si="10"/>
        <v>0</v>
      </c>
      <c r="R21" s="1">
        <f t="shared" si="10"/>
        <v>0</v>
      </c>
      <c r="S21" s="1">
        <f t="shared" si="10"/>
        <v>0</v>
      </c>
      <c r="T21" s="1">
        <f t="shared" si="10"/>
        <v>0</v>
      </c>
      <c r="U21" s="1">
        <f t="shared" si="10"/>
        <v>0</v>
      </c>
      <c r="V21" s="1">
        <f t="shared" si="10"/>
        <v>0</v>
      </c>
      <c r="W21" s="1">
        <f t="shared" si="10"/>
        <v>0</v>
      </c>
      <c r="X21" s="1">
        <f t="shared" si="10"/>
        <v>0</v>
      </c>
      <c r="Y21" s="1">
        <f t="shared" si="10"/>
        <v>0</v>
      </c>
      <c r="Z21" s="1">
        <f t="shared" si="10"/>
        <v>0</v>
      </c>
      <c r="AA21" s="1">
        <f t="shared" si="10"/>
        <v>0</v>
      </c>
      <c r="AB21" s="1">
        <f t="shared" si="10"/>
        <v>0</v>
      </c>
      <c r="AC21" s="1">
        <f t="shared" si="10"/>
        <v>0</v>
      </c>
      <c r="AD21" s="1">
        <f t="shared" si="10"/>
        <v>0</v>
      </c>
      <c r="AE21" s="1">
        <f t="shared" si="10"/>
        <v>0</v>
      </c>
      <c r="AF21" s="1">
        <f t="shared" si="10"/>
        <v>0</v>
      </c>
    </row>
    <row r="22" spans="1:38">
      <c r="A22" s="106" t="s">
        <v>120</v>
      </c>
      <c r="B22" s="5" t="str">
        <f t="shared" ref="B22:B29" si="11">RIGHT(A22,10)</f>
        <v>9260-01202</v>
      </c>
      <c r="C22" s="5" t="str">
        <f t="shared" ref="C22:C29" si="12">LEFT(B22,4)</f>
        <v>9260</v>
      </c>
      <c r="D22" s="1">
        <f>SUM($F22:K22)</f>
        <v>1313846.7899999998</v>
      </c>
      <c r="E22" s="2">
        <f t="shared" ref="E22:E29" si="13">D22/$D$30</f>
        <v>0.21857923876363711</v>
      </c>
      <c r="F22" s="22">
        <f>'Div 12 history (2)'!B23</f>
        <v>227151.91999999998</v>
      </c>
      <c r="G22" s="22">
        <f>'Div 12 history (2)'!C23</f>
        <v>223711.62000000002</v>
      </c>
      <c r="H22" s="22">
        <f>'Div 12 history (2)'!D23</f>
        <v>213127.49</v>
      </c>
      <c r="I22" s="22">
        <f>'Div 12 history (2)'!E23</f>
        <v>216784.19999999998</v>
      </c>
      <c r="J22" s="22">
        <f>'Div 12 history (2)'!F23</f>
        <v>227230.68</v>
      </c>
      <c r="K22" s="22">
        <f>'Div 12 history (2)'!G23</f>
        <v>205840.87999999998</v>
      </c>
      <c r="L22" s="1">
        <f t="shared" ref="L22:V29" si="14">$E22*L$30</f>
        <v>218710.71636154581</v>
      </c>
      <c r="M22" s="1">
        <f t="shared" si="14"/>
        <v>212084.10422475837</v>
      </c>
      <c r="N22" s="1">
        <f t="shared" si="14"/>
        <v>202768.96526538572</v>
      </c>
      <c r="O22" s="1">
        <f t="shared" si="14"/>
        <v>221399.23444096142</v>
      </c>
      <c r="P22" s="1">
        <f t="shared" si="14"/>
        <v>202768.96526538572</v>
      </c>
      <c r="Q22" s="1">
        <f t="shared" si="14"/>
        <v>202768.96526538572</v>
      </c>
      <c r="R22" s="1">
        <f t="shared" si="14"/>
        <v>221399.23444096142</v>
      </c>
      <c r="S22" s="1">
        <f t="shared" si="14"/>
        <v>202768.96526538572</v>
      </c>
      <c r="T22" s="1">
        <f t="shared" si="14"/>
        <v>212084.10422475837</v>
      </c>
      <c r="U22" s="1">
        <f t="shared" si="14"/>
        <v>211977.8222557019</v>
      </c>
      <c r="V22" s="1">
        <f t="shared" si="14"/>
        <v>202768.96526538572</v>
      </c>
      <c r="W22" s="1">
        <f t="shared" ref="W22:AF29" si="15">$E22*W$30</f>
        <v>221288.1218707283</v>
      </c>
      <c r="X22" s="1">
        <f t="shared" si="15"/>
        <v>212084.10422475834</v>
      </c>
      <c r="Y22" s="1">
        <f t="shared" si="15"/>
        <v>230470.75683735069</v>
      </c>
      <c r="Z22" s="1">
        <f t="shared" si="15"/>
        <v>220348.04940943408</v>
      </c>
      <c r="AA22" s="1">
        <f t="shared" si="15"/>
        <v>240593.46344219137</v>
      </c>
      <c r="AB22" s="1">
        <f t="shared" si="15"/>
        <v>220348.04940943408</v>
      </c>
      <c r="AC22" s="1">
        <f t="shared" si="15"/>
        <v>220348.04940943408</v>
      </c>
      <c r="AD22" s="1">
        <f t="shared" si="15"/>
        <v>240593.46344219137</v>
      </c>
      <c r="AE22" s="1">
        <f t="shared" si="15"/>
        <v>220348.04940943408</v>
      </c>
      <c r="AF22" s="1">
        <f t="shared" si="15"/>
        <v>230470.75683735069</v>
      </c>
    </row>
    <row r="23" spans="1:38">
      <c r="A23" s="106" t="s">
        <v>475</v>
      </c>
      <c r="B23" s="5" t="str">
        <f t="shared" si="11"/>
        <v>9260-01203</v>
      </c>
      <c r="C23" s="5" t="str">
        <f t="shared" si="12"/>
        <v>9260</v>
      </c>
      <c r="D23" s="1">
        <f>SUM($F23:K23)</f>
        <v>1051077.4000000001</v>
      </c>
      <c r="E23" s="2">
        <f t="shared" si="13"/>
        <v>0.17486338568720253</v>
      </c>
      <c r="F23" s="22">
        <f>'Div 12 history (2)'!B24</f>
        <v>181721.52999999997</v>
      </c>
      <c r="G23" s="22">
        <f>'Div 12 history (2)'!C24</f>
        <v>178969.28000000003</v>
      </c>
      <c r="H23" s="22">
        <f>'Div 12 history (2)'!D24</f>
        <v>170501.96999999997</v>
      </c>
      <c r="I23" s="22">
        <f>'Div 12 history (2)'!E24</f>
        <v>173427.34999999998</v>
      </c>
      <c r="J23" s="22">
        <f>'Div 12 history (2)'!F24</f>
        <v>181784.55000000002</v>
      </c>
      <c r="K23" s="22">
        <f>'Div 12 history (2)'!G24</f>
        <v>164672.72</v>
      </c>
      <c r="L23" s="1">
        <f t="shared" si="14"/>
        <v>174968.56776232723</v>
      </c>
      <c r="M23" s="1">
        <f t="shared" si="14"/>
        <v>169667.27821429475</v>
      </c>
      <c r="N23" s="1">
        <f t="shared" si="14"/>
        <v>162215.16727367579</v>
      </c>
      <c r="O23" s="1">
        <f t="shared" si="14"/>
        <v>177119.38216037827</v>
      </c>
      <c r="P23" s="1">
        <f t="shared" si="14"/>
        <v>162215.16727367579</v>
      </c>
      <c r="Q23" s="1">
        <f t="shared" si="14"/>
        <v>162215.16727367579</v>
      </c>
      <c r="R23" s="1">
        <f t="shared" si="14"/>
        <v>177119.38216037827</v>
      </c>
      <c r="S23" s="1">
        <f t="shared" si="14"/>
        <v>162215.16727367579</v>
      </c>
      <c r="T23" s="1">
        <f t="shared" si="14"/>
        <v>169667.27821429475</v>
      </c>
      <c r="U23" s="1">
        <f t="shared" si="14"/>
        <v>169582.25264163819</v>
      </c>
      <c r="V23" s="1">
        <f t="shared" si="14"/>
        <v>162215.16727367579</v>
      </c>
      <c r="W23" s="1">
        <f t="shared" si="15"/>
        <v>177030.49210689802</v>
      </c>
      <c r="X23" s="1">
        <f t="shared" si="15"/>
        <v>169667.27821429475</v>
      </c>
      <c r="Y23" s="1">
        <f t="shared" si="15"/>
        <v>184376.59985654405</v>
      </c>
      <c r="Z23" s="1">
        <f t="shared" si="15"/>
        <v>176278.43416075903</v>
      </c>
      <c r="AA23" s="1">
        <f t="shared" si="15"/>
        <v>192474.76489386836</v>
      </c>
      <c r="AB23" s="1">
        <f t="shared" si="15"/>
        <v>176278.43416075903</v>
      </c>
      <c r="AC23" s="1">
        <f t="shared" si="15"/>
        <v>176278.43416075903</v>
      </c>
      <c r="AD23" s="1">
        <f t="shared" si="15"/>
        <v>192474.76489386836</v>
      </c>
      <c r="AE23" s="1">
        <f t="shared" si="15"/>
        <v>176278.43416075903</v>
      </c>
      <c r="AF23" s="1">
        <f t="shared" si="15"/>
        <v>184376.59985654405</v>
      </c>
    </row>
    <row r="24" spans="1:38">
      <c r="A24" s="106" t="s">
        <v>121</v>
      </c>
      <c r="B24" s="5" t="str">
        <f t="shared" si="11"/>
        <v>9260-01251</v>
      </c>
      <c r="C24" s="5" t="str">
        <f t="shared" si="12"/>
        <v>9260</v>
      </c>
      <c r="D24" s="1">
        <f>SUM($F24:K24)</f>
        <v>2709808.99</v>
      </c>
      <c r="E24" s="2">
        <f t="shared" si="13"/>
        <v>0.45081967755849256</v>
      </c>
      <c r="F24" s="22">
        <f>'Div 12 history (2)'!B25</f>
        <v>468500.84</v>
      </c>
      <c r="G24" s="22">
        <f>'Div 12 history (2)'!C25</f>
        <v>461405.18999999994</v>
      </c>
      <c r="H24" s="22">
        <f>'Div 12 history (2)'!D25</f>
        <v>439575.42000000004</v>
      </c>
      <c r="I24" s="22">
        <f>'Div 12 history (2)'!E25</f>
        <v>447117.41000000003</v>
      </c>
      <c r="J24" s="22">
        <f>'Div 12 history (2)'!F25</f>
        <v>468663.27999999997</v>
      </c>
      <c r="K24" s="22">
        <f>'Div 12 history (2)'!G25</f>
        <v>424546.85</v>
      </c>
      <c r="L24" s="1">
        <f t="shared" si="14"/>
        <v>451090.85010274075</v>
      </c>
      <c r="M24" s="1">
        <f t="shared" si="14"/>
        <v>437423.46264311939</v>
      </c>
      <c r="N24" s="1">
        <f t="shared" si="14"/>
        <v>418210.98864133167</v>
      </c>
      <c r="O24" s="1">
        <f t="shared" si="14"/>
        <v>456635.91861211992</v>
      </c>
      <c r="P24" s="1">
        <f t="shared" si="14"/>
        <v>418210.98864133167</v>
      </c>
      <c r="Q24" s="1">
        <f t="shared" si="14"/>
        <v>418210.98864133167</v>
      </c>
      <c r="R24" s="1">
        <f t="shared" si="14"/>
        <v>456635.91861211992</v>
      </c>
      <c r="S24" s="1">
        <f t="shared" si="14"/>
        <v>418210.98864133167</v>
      </c>
      <c r="T24" s="1">
        <f t="shared" si="14"/>
        <v>437423.46264311939</v>
      </c>
      <c r="U24" s="1">
        <f t="shared" si="14"/>
        <v>437204.2560831033</v>
      </c>
      <c r="V24" s="1">
        <f t="shared" si="14"/>
        <v>418210.98864133167</v>
      </c>
      <c r="W24" s="1">
        <f t="shared" si="15"/>
        <v>456406.7489372298</v>
      </c>
      <c r="X24" s="1">
        <f t="shared" si="15"/>
        <v>437423.46264311933</v>
      </c>
      <c r="Y24" s="1">
        <f t="shared" si="15"/>
        <v>475345.9334554199</v>
      </c>
      <c r="Z24" s="1">
        <f t="shared" si="15"/>
        <v>454467.84949609597</v>
      </c>
      <c r="AA24" s="1">
        <f t="shared" si="15"/>
        <v>496224.01571714971</v>
      </c>
      <c r="AB24" s="1">
        <f t="shared" si="15"/>
        <v>454467.84949609597</v>
      </c>
      <c r="AC24" s="1">
        <f t="shared" si="15"/>
        <v>454467.84949609597</v>
      </c>
      <c r="AD24" s="1">
        <f t="shared" si="15"/>
        <v>496224.01571714971</v>
      </c>
      <c r="AE24" s="1">
        <f t="shared" si="15"/>
        <v>454467.84949609597</v>
      </c>
      <c r="AF24" s="1">
        <f t="shared" si="15"/>
        <v>475345.9334554199</v>
      </c>
    </row>
    <row r="25" spans="1:38">
      <c r="A25" s="106" t="s">
        <v>483</v>
      </c>
      <c r="B25" s="5" t="str">
        <f t="shared" si="11"/>
        <v>9260-01257</v>
      </c>
      <c r="C25" s="5" t="str">
        <f t="shared" si="12"/>
        <v>9260</v>
      </c>
      <c r="D25" s="1">
        <f>SUM($F25:K25)</f>
        <v>591231.03</v>
      </c>
      <c r="E25" s="2">
        <f t="shared" si="13"/>
        <v>9.8360653201307532E-2</v>
      </c>
      <c r="F25" s="22">
        <f>'Div 12 history (2)'!B26</f>
        <v>102218.37</v>
      </c>
      <c r="G25" s="22">
        <f>'Div 12 history (2)'!C26</f>
        <v>100670.22</v>
      </c>
      <c r="H25" s="22">
        <f>'Div 12 history (2)'!D26</f>
        <v>95907.349999999991</v>
      </c>
      <c r="I25" s="22">
        <f>'Div 12 history (2)'!E26</f>
        <v>97552.88</v>
      </c>
      <c r="J25" s="22">
        <f>'Div 12 history (2)'!F26</f>
        <v>102253.8</v>
      </c>
      <c r="K25" s="22">
        <f>'Div 12 history (2)'!G26</f>
        <v>92628.41</v>
      </c>
      <c r="L25" s="1">
        <f t="shared" si="14"/>
        <v>98419.818117814648</v>
      </c>
      <c r="M25" s="1">
        <f t="shared" si="14"/>
        <v>95437.842784873923</v>
      </c>
      <c r="N25" s="1">
        <f t="shared" si="14"/>
        <v>91246.030433950553</v>
      </c>
      <c r="O25" s="1">
        <f t="shared" si="14"/>
        <v>99629.651201371147</v>
      </c>
      <c r="P25" s="1">
        <f t="shared" si="14"/>
        <v>91246.030433950553</v>
      </c>
      <c r="Q25" s="1">
        <f t="shared" si="14"/>
        <v>91246.030433950553</v>
      </c>
      <c r="R25" s="1">
        <f t="shared" si="14"/>
        <v>99629.651201371147</v>
      </c>
      <c r="S25" s="1">
        <f t="shared" si="14"/>
        <v>91246.030433950553</v>
      </c>
      <c r="T25" s="1">
        <f t="shared" si="14"/>
        <v>95437.842784873923</v>
      </c>
      <c r="U25" s="1">
        <f t="shared" si="14"/>
        <v>95390.015900861312</v>
      </c>
      <c r="V25" s="1">
        <f t="shared" si="14"/>
        <v>91246.030433950553</v>
      </c>
      <c r="W25" s="1">
        <f t="shared" si="15"/>
        <v>99579.650546922785</v>
      </c>
      <c r="X25" s="1">
        <f t="shared" si="15"/>
        <v>95437.842784873908</v>
      </c>
      <c r="Y25" s="1">
        <f t="shared" si="15"/>
        <v>103711.83610368027</v>
      </c>
      <c r="Z25" s="1">
        <f t="shared" si="15"/>
        <v>99156.617957585928</v>
      </c>
      <c r="AA25" s="1">
        <f t="shared" si="15"/>
        <v>108267.05387939044</v>
      </c>
      <c r="AB25" s="1">
        <f t="shared" si="15"/>
        <v>99156.617957585928</v>
      </c>
      <c r="AC25" s="1">
        <f t="shared" si="15"/>
        <v>99156.617957585928</v>
      </c>
      <c r="AD25" s="1">
        <f t="shared" si="15"/>
        <v>108267.05387939044</v>
      </c>
      <c r="AE25" s="1">
        <f t="shared" si="15"/>
        <v>99156.617957585928</v>
      </c>
      <c r="AF25" s="1">
        <f t="shared" si="15"/>
        <v>103711.83610368027</v>
      </c>
    </row>
    <row r="26" spans="1:38">
      <c r="A26" s="106" t="s">
        <v>485</v>
      </c>
      <c r="B26" s="5" t="str">
        <f t="shared" si="11"/>
        <v>9260-01260</v>
      </c>
      <c r="C26" s="5" t="str">
        <f t="shared" si="12"/>
        <v>9260</v>
      </c>
      <c r="D26" s="1">
        <f>SUM($F26:K26)</f>
        <v>16423.05</v>
      </c>
      <c r="E26" s="2">
        <f t="shared" si="13"/>
        <v>2.732234682536425E-3</v>
      </c>
      <c r="F26" s="22">
        <f>'Div 12 history (2)'!B27</f>
        <v>2839.3900000000003</v>
      </c>
      <c r="G26" s="22">
        <f>'Div 12 history (2)'!C27</f>
        <v>2796.3900000000003</v>
      </c>
      <c r="H26" s="22">
        <f>'Div 12 history (2)'!D27</f>
        <v>2664.0800000000004</v>
      </c>
      <c r="I26" s="22">
        <f>'Div 12 history (2)'!E27</f>
        <v>2709.8</v>
      </c>
      <c r="J26" s="22">
        <f>'Div 12 history (2)'!F27</f>
        <v>2840.38</v>
      </c>
      <c r="K26" s="22">
        <f>'Div 12 history (2)'!G27</f>
        <v>2573.0099999999998</v>
      </c>
      <c r="L26" s="1">
        <f t="shared" si="14"/>
        <v>2733.8781490203173</v>
      </c>
      <c r="M26" s="1">
        <f t="shared" si="14"/>
        <v>2651.0456732085318</v>
      </c>
      <c r="N26" s="1">
        <f t="shared" si="14"/>
        <v>2534.6066834792005</v>
      </c>
      <c r="O26" s="1">
        <f t="shared" si="14"/>
        <v>2767.4845536484754</v>
      </c>
      <c r="P26" s="1">
        <f t="shared" si="14"/>
        <v>2534.6066834792005</v>
      </c>
      <c r="Q26" s="1">
        <f t="shared" si="14"/>
        <v>2534.6066834792005</v>
      </c>
      <c r="R26" s="1">
        <f t="shared" si="14"/>
        <v>2767.4845536484754</v>
      </c>
      <c r="S26" s="1">
        <f t="shared" si="14"/>
        <v>2534.6066834792005</v>
      </c>
      <c r="T26" s="1">
        <f t="shared" si="14"/>
        <v>2651.0456732085318</v>
      </c>
      <c r="U26" s="1">
        <f t="shared" si="14"/>
        <v>2649.7171514164947</v>
      </c>
      <c r="V26" s="1">
        <f t="shared" si="14"/>
        <v>2534.6066834792005</v>
      </c>
      <c r="W26" s="1">
        <f t="shared" si="15"/>
        <v>2766.0956494699544</v>
      </c>
      <c r="X26" s="1">
        <f t="shared" si="15"/>
        <v>2651.0456732085313</v>
      </c>
      <c r="Y26" s="1">
        <f t="shared" si="15"/>
        <v>2880.8783428071192</v>
      </c>
      <c r="Z26" s="1">
        <f t="shared" si="15"/>
        <v>2754.3447686572399</v>
      </c>
      <c r="AA26" s="1">
        <f t="shared" si="15"/>
        <v>3007.4119066685707</v>
      </c>
      <c r="AB26" s="1">
        <f t="shared" si="15"/>
        <v>2754.3447686572399</v>
      </c>
      <c r="AC26" s="1">
        <f t="shared" si="15"/>
        <v>2754.3447686572399</v>
      </c>
      <c r="AD26" s="1">
        <f t="shared" si="15"/>
        <v>3007.4119066685707</v>
      </c>
      <c r="AE26" s="1">
        <f t="shared" si="15"/>
        <v>2754.3447686572399</v>
      </c>
      <c r="AF26" s="1">
        <f t="shared" si="15"/>
        <v>2880.8783428071192</v>
      </c>
      <c r="AH26" s="15"/>
      <c r="AI26" s="15"/>
    </row>
    <row r="27" spans="1:38">
      <c r="A27" s="106" t="s">
        <v>122</v>
      </c>
      <c r="B27" s="5" t="str">
        <f t="shared" si="11"/>
        <v>9260-01263</v>
      </c>
      <c r="C27" s="5" t="str">
        <f t="shared" si="12"/>
        <v>9260</v>
      </c>
      <c r="D27" s="1">
        <f>SUM($F27:K27)</f>
        <v>114961.59000000001</v>
      </c>
      <c r="E27" s="2">
        <f t="shared" si="13"/>
        <v>1.912568270555912E-2</v>
      </c>
      <c r="F27" s="22">
        <f>'Div 12 history (2)'!B28</f>
        <v>19875.79</v>
      </c>
      <c r="G27" s="22">
        <f>'Div 12 history (2)'!C28</f>
        <v>19574.760000000002</v>
      </c>
      <c r="H27" s="22">
        <f>'Div 12 history (2)'!D28</f>
        <v>18648.66</v>
      </c>
      <c r="I27" s="22">
        <f>'Div 12 history (2)'!E28</f>
        <v>18968.61</v>
      </c>
      <c r="J27" s="22">
        <f>'Div 12 history (2)'!F28</f>
        <v>19882.689999999999</v>
      </c>
      <c r="K27" s="22">
        <f>'Div 12 history (2)'!G28</f>
        <v>18011.080000000002</v>
      </c>
      <c r="L27" s="1">
        <f t="shared" si="14"/>
        <v>19137.18699496334</v>
      </c>
      <c r="M27" s="1">
        <f t="shared" si="14"/>
        <v>18557.358453799585</v>
      </c>
      <c r="N27" s="1">
        <f t="shared" si="14"/>
        <v>17742.283824100617</v>
      </c>
      <c r="O27" s="1">
        <f t="shared" si="14"/>
        <v>19372.432318471238</v>
      </c>
      <c r="P27" s="1">
        <f t="shared" si="14"/>
        <v>17742.283824100617</v>
      </c>
      <c r="Q27" s="1">
        <f t="shared" si="14"/>
        <v>17742.283824100617</v>
      </c>
      <c r="R27" s="1">
        <f t="shared" si="14"/>
        <v>19372.432318471238</v>
      </c>
      <c r="S27" s="1">
        <f t="shared" si="14"/>
        <v>17742.283824100617</v>
      </c>
      <c r="T27" s="1">
        <f t="shared" si="14"/>
        <v>18557.358453799585</v>
      </c>
      <c r="U27" s="1">
        <f t="shared" si="14"/>
        <v>18548.058781840831</v>
      </c>
      <c r="V27" s="1">
        <f t="shared" si="14"/>
        <v>17742.283824100617</v>
      </c>
      <c r="W27" s="1">
        <f t="shared" si="15"/>
        <v>19362.709968924693</v>
      </c>
      <c r="X27" s="1">
        <f t="shared" si="15"/>
        <v>18557.358453799581</v>
      </c>
      <c r="Y27" s="1">
        <f t="shared" si="15"/>
        <v>20166.190499674027</v>
      </c>
      <c r="Z27" s="1">
        <f t="shared" si="15"/>
        <v>19280.453631512933</v>
      </c>
      <c r="AA27" s="1">
        <f t="shared" si="15"/>
        <v>21051.927295815978</v>
      </c>
      <c r="AB27" s="1">
        <f t="shared" si="15"/>
        <v>19280.453631512933</v>
      </c>
      <c r="AC27" s="1">
        <f t="shared" si="15"/>
        <v>19280.453631512933</v>
      </c>
      <c r="AD27" s="1">
        <f t="shared" si="15"/>
        <v>21051.927295815978</v>
      </c>
      <c r="AE27" s="1">
        <f t="shared" si="15"/>
        <v>19280.453631512933</v>
      </c>
      <c r="AF27" s="1">
        <f t="shared" si="15"/>
        <v>20166.190499674027</v>
      </c>
    </row>
    <row r="28" spans="1:38">
      <c r="A28" s="106" t="s">
        <v>489</v>
      </c>
      <c r="B28" s="5" t="str">
        <f t="shared" si="11"/>
        <v>9260-01266</v>
      </c>
      <c r="C28" s="5" t="str">
        <f t="shared" si="12"/>
        <v>9260</v>
      </c>
      <c r="D28" s="1">
        <f>SUM($F28:K28)</f>
        <v>82115.44</v>
      </c>
      <c r="E28" s="2">
        <f t="shared" si="13"/>
        <v>1.3661205022193737E-2</v>
      </c>
      <c r="F28" s="22">
        <f>'Div 12 history (2)'!B29</f>
        <v>14196.99</v>
      </c>
      <c r="G28" s="22">
        <f>'Div 12 history (2)'!C29</f>
        <v>13981.970000000003</v>
      </c>
      <c r="H28" s="22">
        <f>'Div 12 history (2)'!D29</f>
        <v>13320.46</v>
      </c>
      <c r="I28" s="22">
        <f>'Div 12 history (2)'!E29</f>
        <v>13549.019999999999</v>
      </c>
      <c r="J28" s="22">
        <f>'Div 12 history (2)'!F29</f>
        <v>14201.93</v>
      </c>
      <c r="K28" s="22">
        <f>'Div 12 history (2)'!G29</f>
        <v>12865.07</v>
      </c>
      <c r="L28" s="1">
        <f t="shared" si="14"/>
        <v>13669.422373626638</v>
      </c>
      <c r="M28" s="1">
        <f t="shared" si="14"/>
        <v>13255.259036270047</v>
      </c>
      <c r="N28" s="1">
        <f t="shared" si="14"/>
        <v>12673.062740528419</v>
      </c>
      <c r="O28" s="1">
        <f t="shared" si="14"/>
        <v>13837.45478556347</v>
      </c>
      <c r="P28" s="1">
        <f t="shared" si="14"/>
        <v>12673.062740528419</v>
      </c>
      <c r="Q28" s="1">
        <f t="shared" si="14"/>
        <v>12673.062740528419</v>
      </c>
      <c r="R28" s="1">
        <f t="shared" si="14"/>
        <v>13837.45478556347</v>
      </c>
      <c r="S28" s="1">
        <f t="shared" si="14"/>
        <v>12673.062740528419</v>
      </c>
      <c r="T28" s="1">
        <f t="shared" si="14"/>
        <v>13255.259036270047</v>
      </c>
      <c r="U28" s="1">
        <f t="shared" si="14"/>
        <v>13248.616411940055</v>
      </c>
      <c r="V28" s="1">
        <f t="shared" si="14"/>
        <v>12673.062740528419</v>
      </c>
      <c r="W28" s="1">
        <f t="shared" si="15"/>
        <v>13830.510248602488</v>
      </c>
      <c r="X28" s="1">
        <f t="shared" si="15"/>
        <v>13255.259036270045</v>
      </c>
      <c r="Y28" s="1">
        <f t="shared" si="15"/>
        <v>14404.425043221414</v>
      </c>
      <c r="Z28" s="1">
        <f t="shared" si="15"/>
        <v>13771.755708591732</v>
      </c>
      <c r="AA28" s="1">
        <f t="shared" si="15"/>
        <v>15037.094326408836</v>
      </c>
      <c r="AB28" s="1">
        <f t="shared" si="15"/>
        <v>13771.755708591732</v>
      </c>
      <c r="AC28" s="1">
        <f t="shared" si="15"/>
        <v>13771.755708591732</v>
      </c>
      <c r="AD28" s="1">
        <f t="shared" si="15"/>
        <v>15037.094326408836</v>
      </c>
      <c r="AE28" s="1">
        <f t="shared" si="15"/>
        <v>13771.755708591732</v>
      </c>
      <c r="AF28" s="1">
        <f t="shared" si="15"/>
        <v>14404.425043221414</v>
      </c>
    </row>
    <row r="29" spans="1:38">
      <c r="A29" s="106" t="s">
        <v>123</v>
      </c>
      <c r="B29" s="5" t="str">
        <f t="shared" si="11"/>
        <v>9260-01269</v>
      </c>
      <c r="C29" s="5" t="str">
        <f t="shared" si="12"/>
        <v>9260</v>
      </c>
      <c r="D29" s="1">
        <f>SUM($F29:K29)</f>
        <v>131384.67000000001</v>
      </c>
      <c r="E29" s="2">
        <f t="shared" si="13"/>
        <v>2.1857922379071061E-2</v>
      </c>
      <c r="F29" s="22">
        <f>'Div 12 history (2)'!B30</f>
        <v>22715.18</v>
      </c>
      <c r="G29" s="22">
        <f>'Div 12 history (2)'!C30</f>
        <v>22371.160000000003</v>
      </c>
      <c r="H29" s="22">
        <f>'Div 12 history (2)'!D30</f>
        <v>21312.750000000004</v>
      </c>
      <c r="I29" s="22">
        <f>'Div 12 history (2)'!E30</f>
        <v>21678.43</v>
      </c>
      <c r="J29" s="22">
        <f>'Div 12 history (2)'!F30</f>
        <v>22723.07</v>
      </c>
      <c r="K29" s="22">
        <f>'Div 12 history (2)'!G30</f>
        <v>20584.079999999998</v>
      </c>
      <c r="L29" s="1">
        <f t="shared" si="14"/>
        <v>21871.070137961295</v>
      </c>
      <c r="M29" s="1">
        <f t="shared" si="14"/>
        <v>21208.408969675595</v>
      </c>
      <c r="N29" s="1">
        <f t="shared" si="14"/>
        <v>20276.895137548094</v>
      </c>
      <c r="O29" s="1">
        <f t="shared" si="14"/>
        <v>22139.921927486201</v>
      </c>
      <c r="P29" s="1">
        <f t="shared" si="14"/>
        <v>20276.895137548094</v>
      </c>
      <c r="Q29" s="1">
        <f t="shared" si="14"/>
        <v>20276.895137548094</v>
      </c>
      <c r="R29" s="1">
        <f t="shared" si="14"/>
        <v>22139.921927486201</v>
      </c>
      <c r="S29" s="1">
        <f t="shared" si="14"/>
        <v>20276.895137548094</v>
      </c>
      <c r="T29" s="1">
        <f t="shared" si="14"/>
        <v>21208.408969675595</v>
      </c>
      <c r="U29" s="1">
        <f t="shared" si="14"/>
        <v>21197.780773497994</v>
      </c>
      <c r="V29" s="1">
        <f t="shared" si="14"/>
        <v>20276.895137548094</v>
      </c>
      <c r="W29" s="1">
        <f t="shared" si="15"/>
        <v>22128.810671224022</v>
      </c>
      <c r="X29" s="1">
        <f t="shared" si="15"/>
        <v>21208.408969675595</v>
      </c>
      <c r="Y29" s="1">
        <f t="shared" si="15"/>
        <v>23047.074104984167</v>
      </c>
      <c r="Z29" s="1">
        <f t="shared" si="15"/>
        <v>22034.803431534205</v>
      </c>
      <c r="AA29" s="1">
        <f t="shared" si="15"/>
        <v>24059.344696126544</v>
      </c>
      <c r="AB29" s="1">
        <f t="shared" si="15"/>
        <v>22034.803431534205</v>
      </c>
      <c r="AC29" s="1">
        <f t="shared" si="15"/>
        <v>22034.803431534205</v>
      </c>
      <c r="AD29" s="1">
        <f t="shared" si="15"/>
        <v>24059.344696126544</v>
      </c>
      <c r="AE29" s="1">
        <f t="shared" si="15"/>
        <v>22034.803431534205</v>
      </c>
      <c r="AF29" s="1">
        <f t="shared" si="15"/>
        <v>23047.074104984167</v>
      </c>
    </row>
    <row r="30" spans="1:38">
      <c r="A30" s="9" t="s">
        <v>23</v>
      </c>
      <c r="B30" s="5"/>
      <c r="C30" s="5"/>
      <c r="D30" s="31">
        <f>SUM(D22:D29)</f>
        <v>6010848.96</v>
      </c>
      <c r="E30" s="32">
        <f>SUM(E22:E29)</f>
        <v>1.0000000000000002</v>
      </c>
      <c r="F30" s="31">
        <f>SUM(F22:F29)</f>
        <v>1039220.0100000001</v>
      </c>
      <c r="G30" s="31">
        <f t="shared" ref="G30:K30" si="16">SUM(G22:G29)</f>
        <v>1023480.59</v>
      </c>
      <c r="H30" s="31">
        <f t="shared" si="16"/>
        <v>975058.17999999993</v>
      </c>
      <c r="I30" s="31">
        <f t="shared" si="16"/>
        <v>991787.70000000007</v>
      </c>
      <c r="J30" s="31">
        <f t="shared" si="16"/>
        <v>1039580.38</v>
      </c>
      <c r="K30" s="31">
        <f t="shared" si="16"/>
        <v>941722.09999999986</v>
      </c>
      <c r="L30" s="34">
        <f>'Div 12 history (2)'!H31</f>
        <v>1000601.51</v>
      </c>
      <c r="M30" s="31">
        <f>'Div 12 budget'!B23</f>
        <v>970284.76000000013</v>
      </c>
      <c r="N30" s="31">
        <f>'Div 12 budget'!C23</f>
        <v>927668</v>
      </c>
      <c r="O30" s="31">
        <f>'Div 12 budget'!D23</f>
        <v>1012901.4800000001</v>
      </c>
      <c r="P30" s="31">
        <f>'Div 12 budget'!E23</f>
        <v>927668</v>
      </c>
      <c r="Q30" s="31">
        <f>'Div 12 budget'!F23</f>
        <v>927668</v>
      </c>
      <c r="R30" s="31">
        <f>'Div 12 budget'!G23</f>
        <v>1012901.4800000001</v>
      </c>
      <c r="S30" s="31">
        <f>'Div 12 budget'!H23</f>
        <v>927668</v>
      </c>
      <c r="T30" s="31">
        <f>'Div 12 budget'!I23</f>
        <v>970284.76000000013</v>
      </c>
      <c r="U30" s="31">
        <f>'Div 12 budget'!J23</f>
        <v>969798.52</v>
      </c>
      <c r="V30" s="31">
        <f>'Div 12 budget'!K23</f>
        <v>927668</v>
      </c>
      <c r="W30" s="31">
        <f>'Div 12 budget'!L23</f>
        <v>1012393.14</v>
      </c>
      <c r="X30" s="31">
        <f>'Div 12 budget'!M23</f>
        <v>970284.76</v>
      </c>
      <c r="Y30" s="38">
        <f t="shared" ref="Y30:AF30" si="17">Y2*Y20</f>
        <v>1054403.6942436816</v>
      </c>
      <c r="Z30" s="38">
        <f t="shared" si="17"/>
        <v>1008092.3085641711</v>
      </c>
      <c r="AA30" s="38">
        <f t="shared" si="17"/>
        <v>1100715.0761576197</v>
      </c>
      <c r="AB30" s="38">
        <f t="shared" si="17"/>
        <v>1008092.3085641711</v>
      </c>
      <c r="AC30" s="38">
        <f t="shared" si="17"/>
        <v>1008092.3085641711</v>
      </c>
      <c r="AD30" s="38">
        <f t="shared" si="17"/>
        <v>1100715.0761576197</v>
      </c>
      <c r="AE30" s="38">
        <f t="shared" si="17"/>
        <v>1008092.3085641711</v>
      </c>
      <c r="AF30" s="38">
        <f t="shared" si="17"/>
        <v>1054403.6942436816</v>
      </c>
      <c r="AH30" s="15">
        <f>SUM(F30:Q30)</f>
        <v>11777640.710000001</v>
      </c>
      <c r="AI30" s="15">
        <f>SUM(U30:AF30)</f>
        <v>12222751.195059288</v>
      </c>
      <c r="AK30" s="15">
        <f>AH30*$AK$6</f>
        <v>674093.05601210822</v>
      </c>
      <c r="AL30" s="15">
        <f>AI30*$AL$6</f>
        <v>698194.47682788142</v>
      </c>
    </row>
    <row r="31" spans="1:38">
      <c r="B31" s="5" t="str">
        <f>RIGHT(A31,10)</f>
        <v/>
      </c>
      <c r="C31" s="5" t="s">
        <v>465</v>
      </c>
      <c r="F31" s="1">
        <f>F30-'Div 12 history (2)'!B31</f>
        <v>0</v>
      </c>
      <c r="G31" s="1">
        <f>G30-'Div 12 history (2)'!C31</f>
        <v>0</v>
      </c>
      <c r="H31" s="1">
        <f>H30-'Div 12 history (2)'!D31</f>
        <v>0</v>
      </c>
      <c r="I31" s="1">
        <f>I30-'Div 12 history (2)'!E31</f>
        <v>0</v>
      </c>
      <c r="J31" s="1">
        <f>J30-'Div 12 history (2)'!F31</f>
        <v>0</v>
      </c>
      <c r="K31" s="1">
        <f>K30-'Div 12 history (2)'!G31</f>
        <v>0</v>
      </c>
      <c r="L31" s="1">
        <f>L30-'Div 12 history (2)'!H31</f>
        <v>0</v>
      </c>
      <c r="M31" s="1">
        <f t="shared" ref="M31" si="18">M30-SUM(M22:M29)</f>
        <v>0</v>
      </c>
      <c r="N31" s="1">
        <f t="shared" ref="N31:AF31" si="19">N30-SUM(N22:N29)</f>
        <v>0</v>
      </c>
      <c r="O31" s="1">
        <f t="shared" si="19"/>
        <v>0</v>
      </c>
      <c r="P31" s="1">
        <f t="shared" si="19"/>
        <v>0</v>
      </c>
      <c r="Q31" s="1">
        <f t="shared" si="19"/>
        <v>0</v>
      </c>
      <c r="R31" s="1">
        <f t="shared" si="19"/>
        <v>0</v>
      </c>
      <c r="S31" s="1">
        <f t="shared" si="19"/>
        <v>0</v>
      </c>
      <c r="T31" s="1">
        <f t="shared" si="19"/>
        <v>0</v>
      </c>
      <c r="U31" s="1">
        <f t="shared" si="19"/>
        <v>0</v>
      </c>
      <c r="V31" s="1">
        <f t="shared" si="19"/>
        <v>0</v>
      </c>
      <c r="W31" s="1">
        <f t="shared" si="19"/>
        <v>0</v>
      </c>
      <c r="X31" s="1">
        <f t="shared" si="19"/>
        <v>0</v>
      </c>
      <c r="Y31" s="1">
        <f t="shared" si="19"/>
        <v>0</v>
      </c>
      <c r="Z31" s="1">
        <f t="shared" si="19"/>
        <v>0</v>
      </c>
      <c r="AA31" s="1">
        <f t="shared" si="19"/>
        <v>0</v>
      </c>
      <c r="AB31" s="1">
        <f t="shared" si="19"/>
        <v>0</v>
      </c>
      <c r="AC31" s="1">
        <f t="shared" si="19"/>
        <v>0</v>
      </c>
      <c r="AD31" s="1">
        <f t="shared" si="19"/>
        <v>0</v>
      </c>
      <c r="AE31" s="1">
        <f t="shared" si="19"/>
        <v>0</v>
      </c>
      <c r="AF31" s="1">
        <f t="shared" si="19"/>
        <v>0</v>
      </c>
    </row>
    <row r="32" spans="1:38">
      <c r="A32" s="106" t="s">
        <v>319</v>
      </c>
      <c r="B32" s="5" t="str">
        <f t="shared" si="5"/>
        <v>9260-07421</v>
      </c>
      <c r="C32" s="5" t="str">
        <f t="shared" ref="C32:C39" si="20">LEFT(B32,4)</f>
        <v>9260</v>
      </c>
      <c r="D32" s="1">
        <f>SUM($F32:K32)</f>
        <v>37193.100000000006</v>
      </c>
      <c r="E32" s="2">
        <f t="shared" ref="E32:E39" si="21">D32/$D$40</f>
        <v>7.2111552139548257E-2</v>
      </c>
      <c r="F32" s="22">
        <f>'Div 12 history (2)'!B33</f>
        <v>10939.18</v>
      </c>
      <c r="G32" s="22">
        <f>'Div 12 history (2)'!C33</f>
        <v>1909.36</v>
      </c>
      <c r="H32" s="22">
        <f>'Div 12 history (2)'!D33</f>
        <v>8272.1200000000008</v>
      </c>
      <c r="I32" s="22">
        <f>'Div 12 history (2)'!E33</f>
        <v>1274.58</v>
      </c>
      <c r="J32" s="22">
        <f>'Div 12 history (2)'!F33</f>
        <v>5221.95</v>
      </c>
      <c r="K32" s="22">
        <f>'Div 12 history (2)'!G33</f>
        <v>9575.91</v>
      </c>
      <c r="L32" s="1">
        <f t="shared" ref="L32:W39" si="22">$E32*L$40</f>
        <v>4041.5878480253273</v>
      </c>
      <c r="M32" s="1">
        <f t="shared" si="22"/>
        <v>3550.2247795550957</v>
      </c>
      <c r="N32" s="1">
        <f t="shared" si="22"/>
        <v>4615.8070899039003</v>
      </c>
      <c r="O32" s="1">
        <f t="shared" si="22"/>
        <v>3301.8639406002344</v>
      </c>
      <c r="P32" s="1">
        <f t="shared" si="22"/>
        <v>2830.4029394049962</v>
      </c>
      <c r="Q32" s="1">
        <f t="shared" si="22"/>
        <v>2583.0170486350626</v>
      </c>
      <c r="R32" s="1">
        <f t="shared" si="22"/>
        <v>2769.6785224638043</v>
      </c>
      <c r="S32" s="1">
        <f t="shared" si="22"/>
        <v>3098.5569571911205</v>
      </c>
      <c r="T32" s="1">
        <f t="shared" si="22"/>
        <v>7827.6361520803021</v>
      </c>
      <c r="U32" s="1">
        <f t="shared" si="22"/>
        <v>3274.9252280674636</v>
      </c>
      <c r="V32" s="1">
        <f t="shared" si="22"/>
        <v>10371.507444636411</v>
      </c>
      <c r="W32" s="1">
        <f t="shared" si="22"/>
        <v>615.03942819820713</v>
      </c>
      <c r="X32" s="1">
        <f t="shared" ref="X32:AF39" si="23">$E32*X$40</f>
        <v>981.58244772353089</v>
      </c>
      <c r="Y32" s="1">
        <f t="shared" si="23"/>
        <v>3550.2247795550957</v>
      </c>
      <c r="Z32" s="1">
        <f t="shared" si="23"/>
        <v>4615.8070899039003</v>
      </c>
      <c r="AA32" s="1">
        <f t="shared" si="23"/>
        <v>3301.8639406002344</v>
      </c>
      <c r="AB32" s="1">
        <f t="shared" si="23"/>
        <v>2830.4029394049962</v>
      </c>
      <c r="AC32" s="1">
        <f t="shared" si="23"/>
        <v>2583.0170486350626</v>
      </c>
      <c r="AD32" s="1">
        <f t="shared" si="23"/>
        <v>2769.6785224638043</v>
      </c>
      <c r="AE32" s="1">
        <f t="shared" si="23"/>
        <v>3098.5569571911205</v>
      </c>
      <c r="AF32" s="1">
        <f t="shared" si="23"/>
        <v>7827.6361520803021</v>
      </c>
      <c r="AH32" s="15">
        <f>SUM(F32:Q32)</f>
        <v>58116.00364612462</v>
      </c>
      <c r="AI32" s="15">
        <f>SUM(U32:AF32)</f>
        <v>45820.24197846013</v>
      </c>
    </row>
    <row r="33" spans="1:38">
      <c r="A33" s="106" t="s">
        <v>326</v>
      </c>
      <c r="B33" s="5" t="str">
        <f t="shared" ref="B33" si="24">RIGHT(A33,10)</f>
        <v>9260-07458</v>
      </c>
      <c r="C33" s="5" t="str">
        <f t="shared" ref="C33" si="25">LEFT(B33,4)</f>
        <v>9260</v>
      </c>
      <c r="D33" s="1">
        <f>SUM($F33:K33)</f>
        <v>280726.67</v>
      </c>
      <c r="E33" s="2">
        <f t="shared" si="21"/>
        <v>0.54428471680679358</v>
      </c>
      <c r="F33" s="22">
        <f>'Div 12 history (2)'!B34</f>
        <v>18417.640000000003</v>
      </c>
      <c r="G33" s="22">
        <f>'Div 12 history (2)'!C34</f>
        <v>17823.580000000002</v>
      </c>
      <c r="H33" s="22">
        <f>'Div 12 history (2)'!D34</f>
        <v>57440.33</v>
      </c>
      <c r="I33" s="22">
        <f>'Div 12 history (2)'!E34</f>
        <v>22621.440000000002</v>
      </c>
      <c r="J33" s="22">
        <f>'Div 12 history (2)'!F34</f>
        <v>164423.67999999999</v>
      </c>
      <c r="K33" s="22">
        <f>'Div 12 history (2)'!G34</f>
        <v>0</v>
      </c>
      <c r="L33" s="1">
        <f t="shared" si="22"/>
        <v>30505.160852110097</v>
      </c>
      <c r="M33" s="1">
        <f t="shared" si="22"/>
        <v>26796.442891718783</v>
      </c>
      <c r="N33" s="1">
        <f t="shared" si="22"/>
        <v>34839.261952112414</v>
      </c>
      <c r="O33" s="1">
        <f t="shared" si="22"/>
        <v>24921.861012870169</v>
      </c>
      <c r="P33" s="1">
        <f t="shared" si="22"/>
        <v>21363.360191470361</v>
      </c>
      <c r="Q33" s="1">
        <f t="shared" si="22"/>
        <v>19496.137041992981</v>
      </c>
      <c r="R33" s="1">
        <f t="shared" si="22"/>
        <v>20905.023474294529</v>
      </c>
      <c r="S33" s="1">
        <f t="shared" si="22"/>
        <v>23387.337339388101</v>
      </c>
      <c r="T33" s="1">
        <f t="shared" si="22"/>
        <v>59081.556281813464</v>
      </c>
      <c r="U33" s="1">
        <f t="shared" si="22"/>
        <v>24718.532571212654</v>
      </c>
      <c r="V33" s="1">
        <f t="shared" si="22"/>
        <v>78282.228365287883</v>
      </c>
      <c r="W33" s="1">
        <f t="shared" si="22"/>
        <v>4642.2043496451424</v>
      </c>
      <c r="X33" s="1">
        <f t="shared" si="23"/>
        <v>7408.8035651740738</v>
      </c>
      <c r="Y33" s="1">
        <f t="shared" si="23"/>
        <v>26796.442891718783</v>
      </c>
      <c r="Z33" s="1">
        <f t="shared" si="23"/>
        <v>34839.261952112414</v>
      </c>
      <c r="AA33" s="1">
        <f t="shared" si="23"/>
        <v>24921.861012870169</v>
      </c>
      <c r="AB33" s="1">
        <f t="shared" si="23"/>
        <v>21363.360191470361</v>
      </c>
      <c r="AC33" s="1">
        <f t="shared" si="23"/>
        <v>19496.137041992981</v>
      </c>
      <c r="AD33" s="1">
        <f t="shared" si="23"/>
        <v>20905.023474294529</v>
      </c>
      <c r="AE33" s="1">
        <f t="shared" si="23"/>
        <v>23387.337339388101</v>
      </c>
      <c r="AF33" s="1">
        <f t="shared" si="23"/>
        <v>59081.556281813464</v>
      </c>
      <c r="AH33" s="15"/>
      <c r="AI33" s="15"/>
    </row>
    <row r="34" spans="1:38">
      <c r="A34" s="106" t="s">
        <v>327</v>
      </c>
      <c r="B34" s="5" t="str">
        <f t="shared" si="5"/>
        <v>9260-07460</v>
      </c>
      <c r="C34" s="5" t="str">
        <f t="shared" si="20"/>
        <v>9260</v>
      </c>
      <c r="D34" s="1">
        <f>SUM($F34:K34)</f>
        <v>127378.12000000001</v>
      </c>
      <c r="E34" s="2">
        <f t="shared" si="21"/>
        <v>0.24696607547683935</v>
      </c>
      <c r="F34" s="22">
        <f>'Div 12 history (2)'!B35</f>
        <v>12997.16</v>
      </c>
      <c r="G34" s="22">
        <f>'Div 12 history (2)'!C35</f>
        <v>12577.92</v>
      </c>
      <c r="H34" s="22">
        <f>'Div 12 history (2)'!D35</f>
        <v>48753.9</v>
      </c>
      <c r="I34" s="22">
        <f>'Div 12 history (2)'!E35</f>
        <v>13169.39</v>
      </c>
      <c r="J34" s="22">
        <f>'Div 12 history (2)'!F35</f>
        <v>39879.75</v>
      </c>
      <c r="K34" s="22">
        <f>'Div 12 history (2)'!G35</f>
        <v>0</v>
      </c>
      <c r="L34" s="1">
        <f t="shared" si="22"/>
        <v>13841.542164979845</v>
      </c>
      <c r="M34" s="1">
        <f t="shared" si="22"/>
        <v>12158.732614305945</v>
      </c>
      <c r="N34" s="1">
        <f t="shared" si="22"/>
        <v>15808.115736376632</v>
      </c>
      <c r="O34" s="1">
        <f t="shared" si="22"/>
        <v>11308.151814434654</v>
      </c>
      <c r="P34" s="1">
        <f t="shared" si="22"/>
        <v>9693.502430931605</v>
      </c>
      <c r="Q34" s="1">
        <f t="shared" si="22"/>
        <v>8846.2606124007634</v>
      </c>
      <c r="R34" s="1">
        <f t="shared" si="22"/>
        <v>9485.5347684333155</v>
      </c>
      <c r="S34" s="1">
        <f t="shared" si="22"/>
        <v>10611.870479199781</v>
      </c>
      <c r="T34" s="1">
        <f t="shared" si="22"/>
        <v>26807.918057274677</v>
      </c>
      <c r="U34" s="1">
        <f t="shared" si="22"/>
        <v>11215.89269761877</v>
      </c>
      <c r="V34" s="1">
        <f t="shared" si="22"/>
        <v>35520.113135602842</v>
      </c>
      <c r="W34" s="1">
        <f t="shared" si="22"/>
        <v>2106.3736577419627</v>
      </c>
      <c r="X34" s="1">
        <f t="shared" si="23"/>
        <v>3361.7022193907374</v>
      </c>
      <c r="Y34" s="1">
        <f t="shared" si="23"/>
        <v>12158.732614305945</v>
      </c>
      <c r="Z34" s="1">
        <f t="shared" si="23"/>
        <v>15808.115736376632</v>
      </c>
      <c r="AA34" s="1">
        <f t="shared" si="23"/>
        <v>11308.151814434654</v>
      </c>
      <c r="AB34" s="1">
        <f t="shared" si="23"/>
        <v>9693.502430931605</v>
      </c>
      <c r="AC34" s="1">
        <f t="shared" si="23"/>
        <v>8846.2606124007634</v>
      </c>
      <c r="AD34" s="1">
        <f t="shared" si="23"/>
        <v>9485.5347684333155</v>
      </c>
      <c r="AE34" s="1">
        <f t="shared" si="23"/>
        <v>10611.870479199781</v>
      </c>
      <c r="AF34" s="1">
        <f t="shared" si="23"/>
        <v>26807.918057274677</v>
      </c>
    </row>
    <row r="35" spans="1:38">
      <c r="A35" s="106" t="s">
        <v>318</v>
      </c>
      <c r="B35" s="5" t="str">
        <f t="shared" si="5"/>
        <v>9260-07463</v>
      </c>
      <c r="C35" s="5" t="str">
        <f t="shared" si="20"/>
        <v>9260</v>
      </c>
      <c r="D35" s="1">
        <f>SUM($F35:K35)</f>
        <v>8659.35</v>
      </c>
      <c r="E35" s="2">
        <f t="shared" si="21"/>
        <v>1.6789113276914191E-2</v>
      </c>
      <c r="F35" s="22">
        <f>'Div 12 history (2)'!B36</f>
        <v>1254.1300000000001</v>
      </c>
      <c r="G35" s="22">
        <f>'Div 12 history (2)'!C36</f>
        <v>1213.69</v>
      </c>
      <c r="H35" s="22">
        <f>'Div 12 history (2)'!D36</f>
        <v>1254.1300000000001</v>
      </c>
      <c r="I35" s="22">
        <f>'Div 12 history (2)'!E36</f>
        <v>1213.6599999999999</v>
      </c>
      <c r="J35" s="22">
        <f>'Div 12 history (2)'!F36</f>
        <v>3723.74</v>
      </c>
      <c r="K35" s="22">
        <f>'Div 12 history (2)'!G36</f>
        <v>0</v>
      </c>
      <c r="L35" s="1">
        <f t="shared" si="22"/>
        <v>940.968183125314</v>
      </c>
      <c r="M35" s="1">
        <f t="shared" si="22"/>
        <v>826.5683404943502</v>
      </c>
      <c r="N35" s="1">
        <f t="shared" si="22"/>
        <v>1074.6587169114523</v>
      </c>
      <c r="O35" s="1">
        <f t="shared" si="22"/>
        <v>768.74461967506454</v>
      </c>
      <c r="P35" s="1">
        <f t="shared" si="22"/>
        <v>658.97840441739606</v>
      </c>
      <c r="Q35" s="1">
        <f t="shared" si="22"/>
        <v>601.38167240961445</v>
      </c>
      <c r="R35" s="1">
        <f t="shared" si="22"/>
        <v>644.84046001803949</v>
      </c>
      <c r="S35" s="1">
        <f t="shared" si="22"/>
        <v>721.4104010489292</v>
      </c>
      <c r="T35" s="1">
        <f t="shared" si="22"/>
        <v>1822.4412892046255</v>
      </c>
      <c r="U35" s="1">
        <f t="shared" si="22"/>
        <v>762.47271062820766</v>
      </c>
      <c r="V35" s="1">
        <f t="shared" si="22"/>
        <v>2414.7089914718672</v>
      </c>
      <c r="W35" s="1">
        <f t="shared" si="22"/>
        <v>143.19434713880113</v>
      </c>
      <c r="X35" s="1">
        <f t="shared" si="23"/>
        <v>228.53340992535595</v>
      </c>
      <c r="Y35" s="1">
        <f t="shared" si="23"/>
        <v>826.5683404943502</v>
      </c>
      <c r="Z35" s="1">
        <f t="shared" si="23"/>
        <v>1074.6587169114523</v>
      </c>
      <c r="AA35" s="1">
        <f t="shared" si="23"/>
        <v>768.74461967506454</v>
      </c>
      <c r="AB35" s="1">
        <f t="shared" si="23"/>
        <v>658.97840441739606</v>
      </c>
      <c r="AC35" s="1">
        <f t="shared" si="23"/>
        <v>601.38167240961445</v>
      </c>
      <c r="AD35" s="1">
        <f t="shared" si="23"/>
        <v>644.84046001803949</v>
      </c>
      <c r="AE35" s="1">
        <f t="shared" si="23"/>
        <v>721.4104010489292</v>
      </c>
      <c r="AF35" s="1">
        <f t="shared" si="23"/>
        <v>1822.4412892046255</v>
      </c>
    </row>
    <row r="36" spans="1:38">
      <c r="A36" s="106" t="s">
        <v>119</v>
      </c>
      <c r="B36" s="5" t="str">
        <f t="shared" si="5"/>
        <v>9030-07499</v>
      </c>
      <c r="C36" s="5" t="str">
        <f t="shared" si="20"/>
        <v>9030</v>
      </c>
      <c r="D36" s="1">
        <f>SUM($F36:K36)</f>
        <v>2484.06</v>
      </c>
      <c r="E36" s="2">
        <f t="shared" si="21"/>
        <v>4.8162003760849788E-3</v>
      </c>
      <c r="F36" s="22">
        <f>'Div 12 history (2)'!B37</f>
        <v>35.980000000000004</v>
      </c>
      <c r="G36" s="22">
        <f>'Div 12 history (2)'!C37</f>
        <v>56.56</v>
      </c>
      <c r="H36" s="22">
        <f>'Div 12 history (2)'!D37</f>
        <v>52.1</v>
      </c>
      <c r="I36" s="22">
        <f>'Div 12 history (2)'!E37</f>
        <v>129.16</v>
      </c>
      <c r="J36" s="22">
        <f>'Div 12 history (2)'!F37</f>
        <v>186.92</v>
      </c>
      <c r="K36" s="22">
        <f>'Div 12 history (2)'!G37</f>
        <v>2023.34</v>
      </c>
      <c r="L36" s="1">
        <f t="shared" si="22"/>
        <v>269.93035562418282</v>
      </c>
      <c r="M36" s="1">
        <f t="shared" si="22"/>
        <v>237.11310339556613</v>
      </c>
      <c r="N36" s="1">
        <f t="shared" si="22"/>
        <v>308.28142208492119</v>
      </c>
      <c r="O36" s="1">
        <f t="shared" si="22"/>
        <v>220.52553135628432</v>
      </c>
      <c r="P36" s="1">
        <f t="shared" si="22"/>
        <v>189.03750226946326</v>
      </c>
      <c r="Q36" s="1">
        <f t="shared" si="22"/>
        <v>172.51504525926617</v>
      </c>
      <c r="R36" s="1">
        <f t="shared" si="22"/>
        <v>184.98182809476589</v>
      </c>
      <c r="S36" s="1">
        <f t="shared" si="22"/>
        <v>206.94702498797287</v>
      </c>
      <c r="T36" s="1">
        <f t="shared" si="22"/>
        <v>522.7936864616446</v>
      </c>
      <c r="U36" s="1">
        <f t="shared" si="22"/>
        <v>218.72634338179023</v>
      </c>
      <c r="V36" s="1">
        <f t="shared" si="22"/>
        <v>692.69425734675303</v>
      </c>
      <c r="W36" s="1">
        <f t="shared" si="22"/>
        <v>41.077373007628786</v>
      </c>
      <c r="X36" s="1">
        <f t="shared" si="23"/>
        <v>65.558119519268729</v>
      </c>
      <c r="Y36" s="1">
        <f t="shared" si="23"/>
        <v>237.11310339556613</v>
      </c>
      <c r="Z36" s="1">
        <f t="shared" si="23"/>
        <v>308.28142208492119</v>
      </c>
      <c r="AA36" s="1">
        <f t="shared" si="23"/>
        <v>220.52553135628432</v>
      </c>
      <c r="AB36" s="1">
        <f t="shared" si="23"/>
        <v>189.03750226946326</v>
      </c>
      <c r="AC36" s="1">
        <f t="shared" si="23"/>
        <v>172.51504525926617</v>
      </c>
      <c r="AD36" s="1">
        <f t="shared" si="23"/>
        <v>184.98182809476589</v>
      </c>
      <c r="AE36" s="1">
        <f t="shared" si="23"/>
        <v>206.94702498797287</v>
      </c>
      <c r="AF36" s="1">
        <f t="shared" si="23"/>
        <v>522.7936864616446</v>
      </c>
    </row>
    <row r="37" spans="1:38">
      <c r="A37" s="106" t="s">
        <v>112</v>
      </c>
      <c r="B37" s="5" t="str">
        <f t="shared" si="5"/>
        <v>9210-07499</v>
      </c>
      <c r="C37" s="5" t="str">
        <f t="shared" si="20"/>
        <v>9210</v>
      </c>
      <c r="D37" s="1">
        <f>SUM($F37:K37)</f>
        <v>54955.619999999995</v>
      </c>
      <c r="E37" s="2">
        <f t="shared" si="21"/>
        <v>0.1065502756422885</v>
      </c>
      <c r="F37" s="22">
        <f>'Div 12 history (2)'!B38</f>
        <v>5856.01</v>
      </c>
      <c r="G37" s="22">
        <f>'Div 12 history (2)'!C38</f>
        <v>9846.6999999999989</v>
      </c>
      <c r="H37" s="22">
        <f>'Div 12 history (2)'!D38</f>
        <v>10835.240000000002</v>
      </c>
      <c r="I37" s="22">
        <f>'Div 12 history (2)'!E38</f>
        <v>5945.9400000000005</v>
      </c>
      <c r="J37" s="22">
        <f>'Div 12 history (2)'!F38</f>
        <v>13607.07</v>
      </c>
      <c r="K37" s="22">
        <f>'Div 12 history (2)'!G38</f>
        <v>8864.66</v>
      </c>
      <c r="L37" s="1">
        <f t="shared" si="22"/>
        <v>5971.7519102386623</v>
      </c>
      <c r="M37" s="1">
        <f t="shared" si="22"/>
        <v>5245.7257905314045</v>
      </c>
      <c r="N37" s="1">
        <f t="shared" si="22"/>
        <v>6820.2042966589106</v>
      </c>
      <c r="O37" s="1">
        <f t="shared" si="22"/>
        <v>4878.7538551862854</v>
      </c>
      <c r="P37" s="1">
        <f t="shared" si="22"/>
        <v>4182.1345460535413</v>
      </c>
      <c r="Q37" s="1">
        <f t="shared" si="22"/>
        <v>3816.6031704351076</v>
      </c>
      <c r="R37" s="1">
        <f t="shared" si="22"/>
        <v>4092.4096244379275</v>
      </c>
      <c r="S37" s="1">
        <f t="shared" si="22"/>
        <v>4578.3524010569554</v>
      </c>
      <c r="T37" s="1">
        <f t="shared" si="22"/>
        <v>11565.924805192017</v>
      </c>
      <c r="U37" s="1">
        <f t="shared" si="22"/>
        <v>4838.9498687145961</v>
      </c>
      <c r="V37" s="1">
        <f t="shared" si="22"/>
        <v>15324.687158494709</v>
      </c>
      <c r="W37" s="1">
        <f t="shared" si="22"/>
        <v>908.76730095307857</v>
      </c>
      <c r="X37" s="1">
        <f t="shared" si="23"/>
        <v>1450.3623520428312</v>
      </c>
      <c r="Y37" s="1">
        <f t="shared" si="23"/>
        <v>5245.7257905314045</v>
      </c>
      <c r="Z37" s="1">
        <f t="shared" si="23"/>
        <v>6820.2042966589106</v>
      </c>
      <c r="AA37" s="1">
        <f t="shared" si="23"/>
        <v>4878.7538551862854</v>
      </c>
      <c r="AB37" s="1">
        <f t="shared" si="23"/>
        <v>4182.1345460535413</v>
      </c>
      <c r="AC37" s="1">
        <f t="shared" si="23"/>
        <v>3816.6031704351076</v>
      </c>
      <c r="AD37" s="1">
        <f t="shared" si="23"/>
        <v>4092.4096244379275</v>
      </c>
      <c r="AE37" s="1">
        <f t="shared" si="23"/>
        <v>4578.3524010569554</v>
      </c>
      <c r="AF37" s="1">
        <f t="shared" si="23"/>
        <v>11565.924805192017</v>
      </c>
    </row>
    <row r="38" spans="1:38">
      <c r="A38" s="106" t="s">
        <v>117</v>
      </c>
      <c r="B38" s="5" t="str">
        <f t="shared" si="5"/>
        <v>8800-07499</v>
      </c>
      <c r="C38" s="5" t="str">
        <f t="shared" si="20"/>
        <v>8800</v>
      </c>
      <c r="D38" s="1">
        <f>SUM($F38:K38)</f>
        <v>86.64</v>
      </c>
      <c r="E38" s="2">
        <f t="shared" si="21"/>
        <v>1.6798128893183038E-4</v>
      </c>
      <c r="F38" s="22" t="str">
        <f>'Div 12 history (2)'!B39</f>
        <v>0</v>
      </c>
      <c r="G38" s="22" t="str">
        <f>'Div 12 history (2)'!C39</f>
        <v>0</v>
      </c>
      <c r="H38" s="22" t="str">
        <f>'Div 12 history (2)'!D39</f>
        <v>0</v>
      </c>
      <c r="I38" s="22" t="str">
        <f>'Div 12 history (2)'!E39</f>
        <v>0</v>
      </c>
      <c r="J38" s="22">
        <f>'Div 12 history (2)'!F39</f>
        <v>86.64</v>
      </c>
      <c r="K38" s="22">
        <f>'Div 12 history (2)'!G39</f>
        <v>0</v>
      </c>
      <c r="L38" s="1">
        <f t="shared" si="22"/>
        <v>9.4147347532987116</v>
      </c>
      <c r="M38" s="1">
        <f t="shared" si="22"/>
        <v>8.2701220092074461</v>
      </c>
      <c r="N38" s="1">
        <f t="shared" si="22"/>
        <v>10.752357998372652</v>
      </c>
      <c r="O38" s="1">
        <f t="shared" si="22"/>
        <v>7.6915742923715502</v>
      </c>
      <c r="P38" s="1">
        <f t="shared" si="22"/>
        <v>6.5933227042125786</v>
      </c>
      <c r="Q38" s="1">
        <f t="shared" si="22"/>
        <v>6.0170460944030433</v>
      </c>
      <c r="R38" s="1">
        <f t="shared" si="22"/>
        <v>6.4518673406159746</v>
      </c>
      <c r="S38" s="1">
        <f t="shared" si="22"/>
        <v>7.2179779252344831</v>
      </c>
      <c r="T38" s="1">
        <f t="shared" si="22"/>
        <v>18.234199252448366</v>
      </c>
      <c r="U38" s="1">
        <f t="shared" si="22"/>
        <v>7.6288215222652864</v>
      </c>
      <c r="V38" s="1">
        <f t="shared" si="22"/>
        <v>24.160056704154766</v>
      </c>
      <c r="W38" s="1">
        <f t="shared" si="22"/>
        <v>1.4327124132995814</v>
      </c>
      <c r="X38" s="1">
        <f t="shared" si="23"/>
        <v>2.2865613049400753</v>
      </c>
      <c r="Y38" s="1">
        <f t="shared" si="23"/>
        <v>8.2701220092074461</v>
      </c>
      <c r="Z38" s="1">
        <f t="shared" si="23"/>
        <v>10.752357998372652</v>
      </c>
      <c r="AA38" s="1">
        <f t="shared" si="23"/>
        <v>7.6915742923715502</v>
      </c>
      <c r="AB38" s="1">
        <f t="shared" si="23"/>
        <v>6.5933227042125786</v>
      </c>
      <c r="AC38" s="1">
        <f t="shared" si="23"/>
        <v>6.0170460944030433</v>
      </c>
      <c r="AD38" s="1">
        <f t="shared" si="23"/>
        <v>6.4518673406159746</v>
      </c>
      <c r="AE38" s="1">
        <f t="shared" si="23"/>
        <v>7.2179779252344831</v>
      </c>
      <c r="AF38" s="1">
        <f t="shared" si="23"/>
        <v>18.234199252448366</v>
      </c>
    </row>
    <row r="39" spans="1:38">
      <c r="A39" s="106" t="s">
        <v>591</v>
      </c>
      <c r="B39" s="5" t="str">
        <f t="shared" si="5"/>
        <v>9010-07499</v>
      </c>
      <c r="C39" s="5" t="str">
        <f t="shared" si="20"/>
        <v>9010</v>
      </c>
      <c r="D39" s="1">
        <f>SUM($F39:K39)</f>
        <v>4288.17</v>
      </c>
      <c r="E39" s="2">
        <f t="shared" si="21"/>
        <v>8.3140849925993424E-3</v>
      </c>
      <c r="F39" s="22">
        <f>'Div 12 history (2)'!B40</f>
        <v>138.80000000000001</v>
      </c>
      <c r="G39" s="22">
        <f>'Div 12 history (2)'!C40</f>
        <v>732.75000000000011</v>
      </c>
      <c r="H39" s="22">
        <f>'Div 12 history (2)'!D40</f>
        <v>385.77</v>
      </c>
      <c r="I39" s="22">
        <f>'Div 12 history (2)'!E40</f>
        <v>307.04000000000002</v>
      </c>
      <c r="J39" s="22">
        <f>'Div 12 history (2)'!F40</f>
        <v>1038.05</v>
      </c>
      <c r="K39" s="22">
        <f>'Div 12 history (2)'!G40</f>
        <v>1685.7600000000002</v>
      </c>
      <c r="L39" s="1">
        <f t="shared" si="22"/>
        <v>465.97395114327026</v>
      </c>
      <c r="M39" s="1">
        <f t="shared" si="22"/>
        <v>409.32235798964786</v>
      </c>
      <c r="N39" s="1">
        <f t="shared" si="22"/>
        <v>532.17842795338936</v>
      </c>
      <c r="O39" s="1">
        <f t="shared" si="22"/>
        <v>380.68765158493659</v>
      </c>
      <c r="P39" s="1">
        <f t="shared" si="22"/>
        <v>326.33066274842162</v>
      </c>
      <c r="Q39" s="1">
        <f t="shared" si="22"/>
        <v>297.80836277281043</v>
      </c>
      <c r="R39" s="1">
        <f t="shared" si="22"/>
        <v>319.32945491700372</v>
      </c>
      <c r="S39" s="1">
        <f t="shared" si="22"/>
        <v>357.24741920190155</v>
      </c>
      <c r="T39" s="1">
        <f t="shared" si="22"/>
        <v>902.48552872081598</v>
      </c>
      <c r="U39" s="1">
        <f t="shared" si="22"/>
        <v>377.58175885425129</v>
      </c>
      <c r="V39" s="1">
        <f t="shared" si="22"/>
        <v>1195.7805904553938</v>
      </c>
      <c r="W39" s="1">
        <f t="shared" si="22"/>
        <v>70.910830901879791</v>
      </c>
      <c r="X39" s="1">
        <f t="shared" si="23"/>
        <v>113.17132491926225</v>
      </c>
      <c r="Y39" s="1">
        <f t="shared" si="23"/>
        <v>409.32235798964786</v>
      </c>
      <c r="Z39" s="1">
        <f t="shared" si="23"/>
        <v>532.17842795338936</v>
      </c>
      <c r="AA39" s="1">
        <f t="shared" si="23"/>
        <v>380.68765158493659</v>
      </c>
      <c r="AB39" s="1">
        <f t="shared" si="23"/>
        <v>326.33066274842162</v>
      </c>
      <c r="AC39" s="1">
        <f t="shared" si="23"/>
        <v>297.80836277281043</v>
      </c>
      <c r="AD39" s="1">
        <f t="shared" si="23"/>
        <v>319.32945491700372</v>
      </c>
      <c r="AE39" s="1">
        <f t="shared" si="23"/>
        <v>357.24741920190155</v>
      </c>
      <c r="AF39" s="1">
        <f t="shared" si="23"/>
        <v>902.48552872081598</v>
      </c>
    </row>
    <row r="40" spans="1:38">
      <c r="A40" s="9" t="s">
        <v>29</v>
      </c>
      <c r="B40" s="5"/>
      <c r="C40" s="5"/>
      <c r="D40" s="31">
        <f t="shared" ref="D40:K40" si="26">SUM(D32:D39)</f>
        <v>515771.73</v>
      </c>
      <c r="E40" s="32">
        <f t="shared" si="26"/>
        <v>1</v>
      </c>
      <c r="F40" s="31">
        <f t="shared" si="26"/>
        <v>49638.900000000009</v>
      </c>
      <c r="G40" s="31">
        <f t="shared" si="26"/>
        <v>44160.56</v>
      </c>
      <c r="H40" s="31">
        <f t="shared" si="26"/>
        <v>126993.59000000003</v>
      </c>
      <c r="I40" s="31">
        <f t="shared" si="26"/>
        <v>44661.210000000014</v>
      </c>
      <c r="J40" s="31">
        <f t="shared" si="26"/>
        <v>228167.80000000002</v>
      </c>
      <c r="K40" s="31">
        <f t="shared" si="26"/>
        <v>22149.67</v>
      </c>
      <c r="L40" s="34">
        <f>'Div 12 history (2)'!H41</f>
        <v>56046.329999999994</v>
      </c>
      <c r="M40" s="31">
        <f>'Div 12 budget'!B31</f>
        <v>49232.4</v>
      </c>
      <c r="N40" s="31">
        <f>'Div 12 budget'!C31</f>
        <v>64009.259999999995</v>
      </c>
      <c r="O40" s="31">
        <f>'Div 12 budget'!D31</f>
        <v>45788.28</v>
      </c>
      <c r="P40" s="31">
        <f>'Div 12 budget'!E31</f>
        <v>39250.339999999997</v>
      </c>
      <c r="Q40" s="31">
        <f>'Div 12 budget'!F31</f>
        <v>35819.740000000005</v>
      </c>
      <c r="R40" s="31">
        <f>'Div 12 budget'!G31</f>
        <v>38408.25</v>
      </c>
      <c r="S40" s="31">
        <f>'Div 12 budget'!H31</f>
        <v>42968.939999999995</v>
      </c>
      <c r="T40" s="31">
        <f>'Div 12 budget'!I31</f>
        <v>108548.98999999999</v>
      </c>
      <c r="U40" s="31">
        <f>'Div 12 budget'!J31</f>
        <v>45414.71</v>
      </c>
      <c r="V40" s="31">
        <f>'Div 12 budget'!K31</f>
        <v>143825.88</v>
      </c>
      <c r="W40" s="31">
        <f>'Div 12 budget'!L31</f>
        <v>8529</v>
      </c>
      <c r="X40" s="31">
        <f>'Div 12 budget'!M31</f>
        <v>13612</v>
      </c>
      <c r="Y40" s="38">
        <f>M40*(1+Y$3)</f>
        <v>49232.4</v>
      </c>
      <c r="Z40" s="38">
        <f t="shared" ref="Z40:AF40" si="27">N40*(1+Z$3)</f>
        <v>64009.259999999995</v>
      </c>
      <c r="AA40" s="38">
        <f t="shared" si="27"/>
        <v>45788.28</v>
      </c>
      <c r="AB40" s="38">
        <f t="shared" si="27"/>
        <v>39250.339999999997</v>
      </c>
      <c r="AC40" s="38">
        <f t="shared" si="27"/>
        <v>35819.740000000005</v>
      </c>
      <c r="AD40" s="38">
        <f t="shared" si="27"/>
        <v>38408.25</v>
      </c>
      <c r="AE40" s="38">
        <f t="shared" si="27"/>
        <v>42968.939999999995</v>
      </c>
      <c r="AF40" s="38">
        <f t="shared" si="27"/>
        <v>108548.98999999999</v>
      </c>
      <c r="AG40" s="41"/>
      <c r="AH40" s="15">
        <f>SUM(F40:Q40)</f>
        <v>805918.08000000007</v>
      </c>
      <c r="AI40" s="15">
        <f>SUM(U40:AF40)</f>
        <v>635407.78999999992</v>
      </c>
      <c r="AK40" s="15">
        <f>AH40*$AK$6</f>
        <v>46126.706937268311</v>
      </c>
      <c r="AL40" s="15">
        <f>AI40*$AL$6</f>
        <v>36296.100806726623</v>
      </c>
    </row>
    <row r="41" spans="1:38">
      <c r="B41" s="5" t="str">
        <f t="shared" si="5"/>
        <v/>
      </c>
      <c r="C41" s="5" t="s">
        <v>465</v>
      </c>
      <c r="F41" s="1">
        <f>F40-'Div 12 history (2)'!B41</f>
        <v>0</v>
      </c>
      <c r="G41" s="1">
        <f>G40-'Div 12 history (2)'!C41</f>
        <v>0</v>
      </c>
      <c r="H41" s="1">
        <f>H40-'Div 12 history (2)'!D41</f>
        <v>0</v>
      </c>
      <c r="I41" s="1">
        <f>I40-'Div 12 history (2)'!E41</f>
        <v>0</v>
      </c>
      <c r="J41" s="1">
        <f>J40-'Div 12 history (2)'!F41</f>
        <v>0</v>
      </c>
      <c r="K41" s="1">
        <f>K40-'Div 12 history (2)'!G41</f>
        <v>0</v>
      </c>
      <c r="L41" s="1">
        <f>L40-'Div 12 history (2)'!H41</f>
        <v>0</v>
      </c>
      <c r="M41" s="1">
        <f t="shared" ref="M41" si="28">M40-SUM(M32:M39)</f>
        <v>0</v>
      </c>
      <c r="N41" s="1">
        <f t="shared" ref="N41:AF41" si="29">N40-SUM(N32:N39)</f>
        <v>0</v>
      </c>
      <c r="O41" s="1">
        <f t="shared" si="29"/>
        <v>0</v>
      </c>
      <c r="P41" s="1">
        <f t="shared" si="29"/>
        <v>0</v>
      </c>
      <c r="Q41" s="1">
        <f t="shared" si="29"/>
        <v>0</v>
      </c>
      <c r="R41" s="1">
        <f t="shared" si="29"/>
        <v>0</v>
      </c>
      <c r="S41" s="1">
        <f t="shared" si="29"/>
        <v>0</v>
      </c>
      <c r="T41" s="1">
        <f t="shared" si="29"/>
        <v>0</v>
      </c>
      <c r="U41" s="1">
        <f t="shared" si="29"/>
        <v>0</v>
      </c>
      <c r="V41" s="1">
        <f t="shared" si="29"/>
        <v>0</v>
      </c>
      <c r="W41" s="1">
        <f t="shared" si="29"/>
        <v>0</v>
      </c>
      <c r="X41" s="1">
        <f t="shared" si="29"/>
        <v>0</v>
      </c>
      <c r="Y41" s="1">
        <f t="shared" si="29"/>
        <v>0</v>
      </c>
      <c r="Z41" s="1">
        <f t="shared" si="29"/>
        <v>0</v>
      </c>
      <c r="AA41" s="1">
        <f t="shared" si="29"/>
        <v>0</v>
      </c>
      <c r="AB41" s="1">
        <f t="shared" si="29"/>
        <v>0</v>
      </c>
      <c r="AC41" s="1">
        <f t="shared" si="29"/>
        <v>0</v>
      </c>
      <c r="AD41" s="1">
        <f t="shared" si="29"/>
        <v>0</v>
      </c>
      <c r="AE41" s="1">
        <f t="shared" si="29"/>
        <v>0</v>
      </c>
      <c r="AF41" s="1">
        <f t="shared" si="29"/>
        <v>0</v>
      </c>
    </row>
    <row r="42" spans="1:38">
      <c r="A42" s="217" t="s">
        <v>125</v>
      </c>
      <c r="B42" s="5" t="str">
        <f t="shared" si="5"/>
        <v>9240-04069</v>
      </c>
      <c r="C42" s="5" t="str">
        <f t="shared" ref="C42:C43" si="30">LEFT(B42,4)</f>
        <v>9240</v>
      </c>
      <c r="D42" s="1">
        <f>SUM($F42:K42)</f>
        <v>62829.359999999993</v>
      </c>
      <c r="E42" s="2">
        <f>D42/$D$44</f>
        <v>0.99887123062570704</v>
      </c>
      <c r="F42" s="22">
        <f>'Div 12 history (2)'!B43</f>
        <v>10471.56</v>
      </c>
      <c r="G42" s="22">
        <f>'Div 12 history (2)'!C43</f>
        <v>10471.56</v>
      </c>
      <c r="H42" s="22">
        <f>'Div 12 history (2)'!D43</f>
        <v>10471.56</v>
      </c>
      <c r="I42" s="22">
        <f>'Div 12 history (2)'!E43</f>
        <v>10471.56</v>
      </c>
      <c r="J42" s="22">
        <f>'Div 12 history (2)'!F43</f>
        <v>10471.56</v>
      </c>
      <c r="K42" s="22">
        <f>'Div 12 history (2)'!G43</f>
        <v>10471.56</v>
      </c>
      <c r="L42" s="51">
        <f t="shared" ref="L42:AF43" si="31">$E42*L$44</f>
        <v>0</v>
      </c>
      <c r="M42" s="51">
        <f t="shared" si="31"/>
        <v>0</v>
      </c>
      <c r="N42" s="51">
        <f t="shared" si="31"/>
        <v>0</v>
      </c>
      <c r="O42" s="51">
        <f t="shared" si="31"/>
        <v>0</v>
      </c>
      <c r="P42" s="51">
        <f t="shared" si="31"/>
        <v>0</v>
      </c>
      <c r="Q42" s="51">
        <f t="shared" si="31"/>
        <v>0</v>
      </c>
      <c r="R42" s="51">
        <f t="shared" si="31"/>
        <v>0</v>
      </c>
      <c r="S42" s="51">
        <f t="shared" si="31"/>
        <v>0</v>
      </c>
      <c r="T42" s="51">
        <f t="shared" si="31"/>
        <v>0</v>
      </c>
      <c r="U42" s="51">
        <f t="shared" si="31"/>
        <v>0</v>
      </c>
      <c r="V42" s="51">
        <f t="shared" si="31"/>
        <v>0</v>
      </c>
      <c r="W42" s="51">
        <f t="shared" si="31"/>
        <v>0</v>
      </c>
      <c r="X42" s="51">
        <f t="shared" si="31"/>
        <v>0</v>
      </c>
      <c r="Y42" s="1">
        <f t="shared" si="31"/>
        <v>0</v>
      </c>
      <c r="Z42" s="1">
        <f t="shared" si="31"/>
        <v>0</v>
      </c>
      <c r="AA42" s="1">
        <f t="shared" si="31"/>
        <v>0</v>
      </c>
      <c r="AB42" s="1">
        <f t="shared" si="31"/>
        <v>0</v>
      </c>
      <c r="AC42" s="1">
        <f t="shared" si="31"/>
        <v>0</v>
      </c>
      <c r="AD42" s="1">
        <f t="shared" si="31"/>
        <v>0</v>
      </c>
      <c r="AE42" s="1">
        <f t="shared" si="31"/>
        <v>0</v>
      </c>
      <c r="AF42" s="1">
        <f t="shared" si="31"/>
        <v>0</v>
      </c>
      <c r="AG42" s="41"/>
    </row>
    <row r="43" spans="1:38">
      <c r="A43" s="217" t="s">
        <v>126</v>
      </c>
      <c r="B43" s="5" t="str">
        <f t="shared" si="5"/>
        <v>9210-04070</v>
      </c>
      <c r="C43" s="5" t="str">
        <f t="shared" si="30"/>
        <v>9210</v>
      </c>
      <c r="D43" s="1">
        <f>SUM($F43:K43)</f>
        <v>71</v>
      </c>
      <c r="E43" s="2">
        <f>D43/$D$44</f>
        <v>1.1287693742929295E-3</v>
      </c>
      <c r="F43" s="22">
        <f>'Div 12 history (2)'!B44</f>
        <v>71</v>
      </c>
      <c r="G43" s="22">
        <f>'Div 12 history (2)'!C44</f>
        <v>0</v>
      </c>
      <c r="H43" s="22">
        <f>'Div 12 history (2)'!D44</f>
        <v>0</v>
      </c>
      <c r="I43" s="22">
        <f>'Div 12 history (2)'!E44</f>
        <v>0</v>
      </c>
      <c r="J43" s="22">
        <f>'Div 12 history (2)'!F44</f>
        <v>0</v>
      </c>
      <c r="K43" s="22"/>
      <c r="L43" s="51">
        <f t="shared" si="31"/>
        <v>0</v>
      </c>
      <c r="M43" s="51">
        <f t="shared" si="31"/>
        <v>0</v>
      </c>
      <c r="N43" s="51">
        <f t="shared" si="31"/>
        <v>0</v>
      </c>
      <c r="O43" s="51">
        <f t="shared" si="31"/>
        <v>0</v>
      </c>
      <c r="P43" s="51">
        <f t="shared" si="31"/>
        <v>0</v>
      </c>
      <c r="Q43" s="51">
        <f t="shared" si="31"/>
        <v>0</v>
      </c>
      <c r="R43" s="51">
        <f t="shared" si="31"/>
        <v>0</v>
      </c>
      <c r="S43" s="51">
        <f t="shared" si="31"/>
        <v>0</v>
      </c>
      <c r="T43" s="51">
        <f t="shared" si="31"/>
        <v>0</v>
      </c>
      <c r="U43" s="51">
        <f t="shared" si="31"/>
        <v>0</v>
      </c>
      <c r="V43" s="51">
        <f t="shared" si="31"/>
        <v>0</v>
      </c>
      <c r="W43" s="51">
        <f t="shared" si="31"/>
        <v>0</v>
      </c>
      <c r="X43" s="51">
        <f t="shared" si="31"/>
        <v>0</v>
      </c>
      <c r="Y43" s="1">
        <f t="shared" si="31"/>
        <v>0</v>
      </c>
      <c r="Z43" s="1">
        <f t="shared" si="31"/>
        <v>0</v>
      </c>
      <c r="AA43" s="1">
        <f t="shared" si="31"/>
        <v>0</v>
      </c>
      <c r="AB43" s="1">
        <f t="shared" si="31"/>
        <v>0</v>
      </c>
      <c r="AC43" s="1">
        <f t="shared" si="31"/>
        <v>0</v>
      </c>
      <c r="AD43" s="1">
        <f t="shared" si="31"/>
        <v>0</v>
      </c>
      <c r="AE43" s="1">
        <f t="shared" si="31"/>
        <v>0</v>
      </c>
      <c r="AF43" s="1">
        <f t="shared" si="31"/>
        <v>0</v>
      </c>
      <c r="AG43" s="41"/>
    </row>
    <row r="44" spans="1:38">
      <c r="A44" s="8" t="s">
        <v>27</v>
      </c>
      <c r="B44" s="5"/>
      <c r="C44" s="5"/>
      <c r="D44" s="31">
        <f>SUM(D42:D43)</f>
        <v>62900.359999999993</v>
      </c>
      <c r="E44" s="32">
        <f>SUM(E42:E43)</f>
        <v>1</v>
      </c>
      <c r="F44" s="145">
        <f>SUM(F42:F43)</f>
        <v>10542.56</v>
      </c>
      <c r="G44" s="145">
        <f t="shared" ref="G44:K44" si="32">SUM(G42:G43)</f>
        <v>10471.56</v>
      </c>
      <c r="H44" s="145">
        <f t="shared" si="32"/>
        <v>10471.56</v>
      </c>
      <c r="I44" s="145">
        <f t="shared" si="32"/>
        <v>10471.56</v>
      </c>
      <c r="J44" s="145">
        <f t="shared" si="32"/>
        <v>10471.56</v>
      </c>
      <c r="K44" s="145">
        <f t="shared" si="32"/>
        <v>10471.56</v>
      </c>
      <c r="L44" s="216" t="str">
        <f>'Div 12 history (2)'!H45</f>
        <v>0</v>
      </c>
      <c r="M44" s="50">
        <f>'Div 12 budget'!F32</f>
        <v>0</v>
      </c>
      <c r="N44" s="50">
        <f>'Div 12 budget'!G32</f>
        <v>0</v>
      </c>
      <c r="O44" s="50">
        <f>'Div 12 budget'!H32</f>
        <v>0</v>
      </c>
      <c r="P44" s="50">
        <f>'Div 12 budget'!I32</f>
        <v>0</v>
      </c>
      <c r="Q44" s="50">
        <f>'Div 12 budget'!J32</f>
        <v>0</v>
      </c>
      <c r="R44" s="50">
        <f>'Div 12 budget'!K32</f>
        <v>0</v>
      </c>
      <c r="S44" s="50">
        <f>'Div 12 budget'!L32</f>
        <v>0</v>
      </c>
      <c r="T44" s="50">
        <f>'Div 12 budget'!M32</f>
        <v>0</v>
      </c>
      <c r="U44" s="50">
        <f>'Div 12 budget'!N32</f>
        <v>0</v>
      </c>
      <c r="V44" s="50">
        <f>'Div 12 budget'!O32</f>
        <v>0</v>
      </c>
      <c r="W44" s="50">
        <f>'Div 12 budget'!P32</f>
        <v>0</v>
      </c>
      <c r="X44" s="50" t="str">
        <f t="shared" ref="X44" si="33">L44</f>
        <v>0</v>
      </c>
      <c r="Y44" s="38">
        <f t="shared" ref="Y44" si="34">M44</f>
        <v>0</v>
      </c>
      <c r="Z44" s="38">
        <f t="shared" ref="Z44" si="35">N44</f>
        <v>0</v>
      </c>
      <c r="AA44" s="38">
        <f t="shared" ref="AA44" si="36">O44</f>
        <v>0</v>
      </c>
      <c r="AB44" s="38">
        <f t="shared" ref="AB44" si="37">P44</f>
        <v>0</v>
      </c>
      <c r="AC44" s="38">
        <f t="shared" ref="AC44" si="38">Q44</f>
        <v>0</v>
      </c>
      <c r="AD44" s="38">
        <f t="shared" ref="AD44" si="39">R44</f>
        <v>0</v>
      </c>
      <c r="AE44" s="38">
        <f>S44</f>
        <v>0</v>
      </c>
      <c r="AF44" s="38">
        <f t="shared" ref="AF44" si="40">T44</f>
        <v>0</v>
      </c>
      <c r="AH44" s="15">
        <f>SUM(F44:Q44)</f>
        <v>62900.359999999993</v>
      </c>
      <c r="AI44" s="15">
        <f>SUM(U44:AF44)</f>
        <v>0</v>
      </c>
      <c r="AK44" s="15">
        <f>AH44*$AK$6</f>
        <v>3600.1009829295226</v>
      </c>
      <c r="AL44" s="15">
        <f>AI44*$AL$6</f>
        <v>0</v>
      </c>
    </row>
    <row r="45" spans="1:38">
      <c r="B45" s="5" t="str">
        <f t="shared" ref="B45:B94" si="41">RIGHT(A45,10)</f>
        <v/>
      </c>
      <c r="C45" s="5" t="s">
        <v>465</v>
      </c>
      <c r="F45" s="1">
        <f>F44-'Div 12 history (2)'!B45</f>
        <v>0</v>
      </c>
      <c r="G45" s="1">
        <f>G44-'Div 12 history (2)'!C45</f>
        <v>0</v>
      </c>
      <c r="H45" s="1">
        <f>H44-'Div 12 history (2)'!D45</f>
        <v>0</v>
      </c>
      <c r="I45" s="1">
        <f>I44-'Div 12 history (2)'!E45</f>
        <v>0</v>
      </c>
      <c r="J45" s="1">
        <f>J44-'Div 12 history (2)'!F45</f>
        <v>0</v>
      </c>
      <c r="K45" s="1">
        <f>K44-'Div 12 history (2)'!G45</f>
        <v>0</v>
      </c>
      <c r="L45" s="1">
        <f>L44-'Div 12 history (2)'!H45</f>
        <v>0</v>
      </c>
      <c r="M45" s="1">
        <f>M44-SUM(M42)</f>
        <v>0</v>
      </c>
      <c r="N45" s="1">
        <f>N44-SUM(N42)</f>
        <v>0</v>
      </c>
      <c r="O45" s="1">
        <f t="shared" ref="O45:AF45" si="42">O44-SUM(O42)</f>
        <v>0</v>
      </c>
      <c r="P45" s="1">
        <f t="shared" si="42"/>
        <v>0</v>
      </c>
      <c r="Q45" s="1">
        <f t="shared" si="42"/>
        <v>0</v>
      </c>
      <c r="R45" s="1">
        <f t="shared" si="42"/>
        <v>0</v>
      </c>
      <c r="S45" s="1">
        <f t="shared" si="42"/>
        <v>0</v>
      </c>
      <c r="T45" s="1">
        <f t="shared" si="42"/>
        <v>0</v>
      </c>
      <c r="U45" s="1">
        <f t="shared" si="42"/>
        <v>0</v>
      </c>
      <c r="V45" s="1">
        <f t="shared" si="42"/>
        <v>0</v>
      </c>
      <c r="W45" s="1">
        <f t="shared" si="42"/>
        <v>0</v>
      </c>
      <c r="X45" s="1">
        <f t="shared" si="42"/>
        <v>0</v>
      </c>
      <c r="Y45" s="1">
        <f t="shared" si="42"/>
        <v>0</v>
      </c>
      <c r="Z45" s="1">
        <f t="shared" si="42"/>
        <v>0</v>
      </c>
      <c r="AA45" s="1">
        <f t="shared" si="42"/>
        <v>0</v>
      </c>
      <c r="AB45" s="1">
        <f t="shared" si="42"/>
        <v>0</v>
      </c>
      <c r="AC45" s="1">
        <f t="shared" si="42"/>
        <v>0</v>
      </c>
      <c r="AD45" s="1">
        <f t="shared" si="42"/>
        <v>0</v>
      </c>
      <c r="AE45" s="1">
        <f t="shared" si="42"/>
        <v>0</v>
      </c>
      <c r="AF45" s="1">
        <f t="shared" si="42"/>
        <v>0</v>
      </c>
    </row>
    <row r="46" spans="1:38">
      <c r="A46" s="106" t="s">
        <v>133</v>
      </c>
      <c r="B46" s="5" t="str">
        <f t="shared" si="41"/>
        <v>9310-04581</v>
      </c>
      <c r="C46" s="5" t="str">
        <f t="shared" ref="C46:C53" si="43">LEFT(B46,4)</f>
        <v>9310</v>
      </c>
      <c r="D46" s="1">
        <f>SUM($F46:K46)</f>
        <v>901204.07999999984</v>
      </c>
      <c r="E46" s="2">
        <f t="shared" ref="E46:E53" si="44">D46/$D$54</f>
        <v>0.68278201195749544</v>
      </c>
      <c r="F46" s="22">
        <f>'Div 12 history (2)'!B47</f>
        <v>150200.68</v>
      </c>
      <c r="G46" s="22">
        <f>'Div 12 history (2)'!C47</f>
        <v>150092.43</v>
      </c>
      <c r="H46" s="22">
        <f>'Div 12 history (2)'!D47</f>
        <v>150308.93</v>
      </c>
      <c r="I46" s="22">
        <f>'Div 12 history (2)'!E47</f>
        <v>150200.68</v>
      </c>
      <c r="J46" s="22">
        <f>'Div 12 history (2)'!F47</f>
        <v>150200.68</v>
      </c>
      <c r="K46" s="22">
        <f>'Div 12 history (2)'!G47</f>
        <v>150200.68</v>
      </c>
      <c r="L46" s="1">
        <f t="shared" ref="L46:W53" si="45">$E46*L$54</f>
        <v>135965.11316914391</v>
      </c>
      <c r="M46" s="1">
        <f t="shared" si="45"/>
        <v>137474.9148930849</v>
      </c>
      <c r="N46" s="1">
        <f t="shared" si="45"/>
        <v>150277.07761728796</v>
      </c>
      <c r="O46" s="1">
        <f t="shared" si="45"/>
        <v>136674.01159305876</v>
      </c>
      <c r="P46" s="1">
        <f t="shared" si="45"/>
        <v>132530.89034450069</v>
      </c>
      <c r="Q46" s="1">
        <f t="shared" si="45"/>
        <v>132631.9420822704</v>
      </c>
      <c r="R46" s="1">
        <f t="shared" si="45"/>
        <v>138388.47722508403</v>
      </c>
      <c r="S46" s="1">
        <f t="shared" si="45"/>
        <v>138032.74779685418</v>
      </c>
      <c r="T46" s="1">
        <f t="shared" si="45"/>
        <v>132583.46455942141</v>
      </c>
      <c r="U46" s="1">
        <f t="shared" si="45"/>
        <v>132754.84284442273</v>
      </c>
      <c r="V46" s="1">
        <f t="shared" si="45"/>
        <v>136640.55527447286</v>
      </c>
      <c r="W46" s="1">
        <f t="shared" si="45"/>
        <v>138865.05906943037</v>
      </c>
      <c r="X46" s="1">
        <f t="shared" ref="X46:AF53" si="46">$E46*X$54</f>
        <v>137525.44076196977</v>
      </c>
      <c r="Y46" s="1">
        <f t="shared" si="46"/>
        <v>137474.9148930849</v>
      </c>
      <c r="Z46" s="1">
        <f t="shared" si="46"/>
        <v>150277.07761728796</v>
      </c>
      <c r="AA46" s="1">
        <f t="shared" si="46"/>
        <v>136674.01159305876</v>
      </c>
      <c r="AB46" s="1">
        <f t="shared" si="46"/>
        <v>132530.89034450069</v>
      </c>
      <c r="AC46" s="1">
        <f t="shared" si="46"/>
        <v>132631.9420822704</v>
      </c>
      <c r="AD46" s="1">
        <f t="shared" si="46"/>
        <v>138388.47722508403</v>
      </c>
      <c r="AE46" s="1">
        <f t="shared" si="46"/>
        <v>138032.74779685418</v>
      </c>
      <c r="AF46" s="1">
        <f t="shared" si="46"/>
        <v>132583.46455942141</v>
      </c>
    </row>
    <row r="47" spans="1:38">
      <c r="A47" s="106" t="s">
        <v>366</v>
      </c>
      <c r="B47" s="5" t="str">
        <f t="shared" si="41"/>
        <v>9210-04582</v>
      </c>
      <c r="C47" s="5" t="str">
        <f t="shared" si="43"/>
        <v>9210</v>
      </c>
      <c r="D47" s="1">
        <f>SUM($F47:K47)</f>
        <v>303874.43</v>
      </c>
      <c r="E47" s="2">
        <f t="shared" si="44"/>
        <v>0.23022531666505233</v>
      </c>
      <c r="F47" s="22">
        <f>'Div 12 history (2)'!B48</f>
        <v>71275.89</v>
      </c>
      <c r="G47" s="22">
        <f>'Div 12 history (2)'!C48</f>
        <v>48431.289999999994</v>
      </c>
      <c r="H47" s="22">
        <f>'Div 12 history (2)'!D48</f>
        <v>42338.060000000005</v>
      </c>
      <c r="I47" s="22">
        <f>'Div 12 history (2)'!E48</f>
        <v>49300.2</v>
      </c>
      <c r="J47" s="22">
        <f>'Div 12 history (2)'!F48</f>
        <v>41468.550000000003</v>
      </c>
      <c r="K47" s="22">
        <f>'Div 12 history (2)'!G48</f>
        <v>51060.439999999995</v>
      </c>
      <c r="L47" s="1">
        <f t="shared" si="45"/>
        <v>45845.688208778534</v>
      </c>
      <c r="M47" s="1">
        <f t="shared" si="45"/>
        <v>46354.773940254127</v>
      </c>
      <c r="N47" s="1">
        <f t="shared" si="45"/>
        <v>50671.498627723857</v>
      </c>
      <c r="O47" s="1">
        <f t="shared" si="45"/>
        <v>46084.71964380602</v>
      </c>
      <c r="P47" s="1">
        <f t="shared" si="45"/>
        <v>44687.712422282486</v>
      </c>
      <c r="Q47" s="1">
        <f t="shared" si="45"/>
        <v>44721.785769148912</v>
      </c>
      <c r="R47" s="1">
        <f t="shared" si="45"/>
        <v>46662.815413951968</v>
      </c>
      <c r="S47" s="1">
        <f t="shared" si="45"/>
        <v>46542.868023969473</v>
      </c>
      <c r="T47" s="1">
        <f t="shared" si="45"/>
        <v>44705.439771665697</v>
      </c>
      <c r="U47" s="1">
        <f t="shared" si="45"/>
        <v>44763.226326148622</v>
      </c>
      <c r="V47" s="1">
        <f t="shared" si="45"/>
        <v>46073.438603289433</v>
      </c>
      <c r="W47" s="1">
        <f t="shared" si="45"/>
        <v>46823.512684984176</v>
      </c>
      <c r="X47" s="1">
        <f t="shared" si="46"/>
        <v>46371.810613687339</v>
      </c>
      <c r="Y47" s="1">
        <f t="shared" si="46"/>
        <v>46354.773940254127</v>
      </c>
      <c r="Z47" s="1">
        <f t="shared" si="46"/>
        <v>50671.498627723857</v>
      </c>
      <c r="AA47" s="1">
        <f t="shared" si="46"/>
        <v>46084.71964380602</v>
      </c>
      <c r="AB47" s="1">
        <f t="shared" si="46"/>
        <v>44687.712422282486</v>
      </c>
      <c r="AC47" s="1">
        <f t="shared" si="46"/>
        <v>44721.785769148912</v>
      </c>
      <c r="AD47" s="1">
        <f t="shared" si="46"/>
        <v>46662.815413951968</v>
      </c>
      <c r="AE47" s="1">
        <f t="shared" si="46"/>
        <v>46542.868023969473</v>
      </c>
      <c r="AF47" s="1">
        <f t="shared" si="46"/>
        <v>44705.439771665697</v>
      </c>
    </row>
    <row r="48" spans="1:38">
      <c r="A48" s="106" t="s">
        <v>337</v>
      </c>
      <c r="B48" s="5" t="str">
        <f t="shared" si="41"/>
        <v>9310-04582</v>
      </c>
      <c r="C48" s="5" t="str">
        <f t="shared" si="43"/>
        <v>9310</v>
      </c>
      <c r="D48" s="1">
        <f>SUM($F48:K48)</f>
        <v>-18.8</v>
      </c>
      <c r="E48" s="2">
        <f t="shared" si="44"/>
        <v>-1.4243501677001859E-5</v>
      </c>
      <c r="F48" s="22">
        <f>'Div 12 history (2)'!B49</f>
        <v>0</v>
      </c>
      <c r="G48" s="22">
        <f>'Div 12 history (2)'!C49</f>
        <v>-18.8</v>
      </c>
      <c r="H48" s="22">
        <f>'Div 12 history (2)'!D49</f>
        <v>0</v>
      </c>
      <c r="I48" s="22">
        <f>'Div 12 history (2)'!E49</f>
        <v>0</v>
      </c>
      <c r="J48" s="22">
        <f>'Div 12 history (2)'!F49</f>
        <v>0</v>
      </c>
      <c r="K48" s="22">
        <f>'Div 12 history (2)'!G49</f>
        <v>0</v>
      </c>
      <c r="L48" s="1">
        <f t="shared" si="45"/>
        <v>-2.8363654629480881</v>
      </c>
      <c r="M48" s="1">
        <f t="shared" si="45"/>
        <v>-2.8678614060313583</v>
      </c>
      <c r="N48" s="1">
        <f t="shared" si="45"/>
        <v>-3.1349270624751435</v>
      </c>
      <c r="O48" s="1">
        <f t="shared" si="45"/>
        <v>-2.8511537785642354</v>
      </c>
      <c r="P48" s="1">
        <f t="shared" si="45"/>
        <v>-2.7647242103881879</v>
      </c>
      <c r="Q48" s="1">
        <f t="shared" si="45"/>
        <v>-2.7668322486363843</v>
      </c>
      <c r="R48" s="1">
        <f t="shared" si="45"/>
        <v>-2.8869192112751869</v>
      </c>
      <c r="S48" s="1">
        <f t="shared" si="45"/>
        <v>-2.8794983469014688</v>
      </c>
      <c r="T48" s="1">
        <f t="shared" si="45"/>
        <v>-2.7658209600173169</v>
      </c>
      <c r="U48" s="1">
        <f t="shared" si="45"/>
        <v>-2.7693960789382448</v>
      </c>
      <c r="V48" s="1">
        <f t="shared" si="45"/>
        <v>-2.850455846982062</v>
      </c>
      <c r="W48" s="1">
        <f t="shared" si="45"/>
        <v>-2.8968611754457343</v>
      </c>
      <c r="X48" s="1">
        <f t="shared" si="46"/>
        <v>-2.8689154251554565</v>
      </c>
      <c r="Y48" s="1">
        <f t="shared" si="46"/>
        <v>-2.8678614060313583</v>
      </c>
      <c r="Z48" s="1">
        <f t="shared" si="46"/>
        <v>-3.1349270624751435</v>
      </c>
      <c r="AA48" s="1">
        <f t="shared" si="46"/>
        <v>-2.8511537785642354</v>
      </c>
      <c r="AB48" s="1">
        <f t="shared" si="46"/>
        <v>-2.7647242103881879</v>
      </c>
      <c r="AC48" s="1">
        <f t="shared" si="46"/>
        <v>-2.7668322486363843</v>
      </c>
      <c r="AD48" s="1">
        <f t="shared" si="46"/>
        <v>-2.8869192112751869</v>
      </c>
      <c r="AE48" s="1">
        <f t="shared" si="46"/>
        <v>-2.8794983469014688</v>
      </c>
      <c r="AF48" s="1">
        <f t="shared" si="46"/>
        <v>-2.7658209600173169</v>
      </c>
    </row>
    <row r="49" spans="1:38">
      <c r="A49" s="106" t="s">
        <v>823</v>
      </c>
      <c r="B49" s="5" t="str">
        <f t="shared" si="41"/>
        <v>9200-04590</v>
      </c>
      <c r="C49" s="5" t="str">
        <f t="shared" si="43"/>
        <v>9200</v>
      </c>
      <c r="D49" s="1">
        <f>SUM($F49:K49)</f>
        <v>1148.44</v>
      </c>
      <c r="E49" s="2">
        <f t="shared" si="44"/>
        <v>8.7009612052851143E-4</v>
      </c>
      <c r="F49" s="22" t="str">
        <f>'Div 12 history (2)'!B50</f>
        <v>0</v>
      </c>
      <c r="G49" s="22" t="str">
        <f>'Div 12 history (2)'!C50</f>
        <v>0</v>
      </c>
      <c r="H49" s="22" t="str">
        <f>'Div 12 history (2)'!D50</f>
        <v>0</v>
      </c>
      <c r="I49" s="22" t="str">
        <f>'Div 12 history (2)'!E50</f>
        <v>0</v>
      </c>
      <c r="J49" s="22" t="str">
        <f>'Div 12 history (2)'!F50</f>
        <v>0</v>
      </c>
      <c r="K49" s="22">
        <f>'Div 12 history (2)'!G50</f>
        <v>1148.44</v>
      </c>
      <c r="L49" s="1">
        <f t="shared" si="45"/>
        <v>173.2657208653246</v>
      </c>
      <c r="M49" s="1">
        <f t="shared" si="45"/>
        <v>175.18972091184327</v>
      </c>
      <c r="N49" s="1">
        <f t="shared" si="45"/>
        <v>191.50402317175286</v>
      </c>
      <c r="O49" s="1">
        <f t="shared" si="45"/>
        <v>174.16909816246331</v>
      </c>
      <c r="P49" s="1">
        <f t="shared" si="45"/>
        <v>168.88935490309632</v>
      </c>
      <c r="Q49" s="1">
        <f t="shared" si="45"/>
        <v>169.01812912893453</v>
      </c>
      <c r="R49" s="1">
        <f t="shared" si="45"/>
        <v>176.35390952111041</v>
      </c>
      <c r="S49" s="1">
        <f t="shared" si="45"/>
        <v>175.90058944231507</v>
      </c>
      <c r="T49" s="1">
        <f t="shared" si="45"/>
        <v>168.95635230437702</v>
      </c>
      <c r="U49" s="1">
        <f t="shared" si="45"/>
        <v>169.17474643062965</v>
      </c>
      <c r="V49" s="1">
        <f t="shared" si="45"/>
        <v>174.12646345255743</v>
      </c>
      <c r="W49" s="1">
        <f t="shared" si="45"/>
        <v>176.96123661323932</v>
      </c>
      <c r="X49" s="1">
        <f t="shared" si="46"/>
        <v>175.25410802476239</v>
      </c>
      <c r="Y49" s="1">
        <f t="shared" si="46"/>
        <v>175.18972091184327</v>
      </c>
      <c r="Z49" s="1">
        <f t="shared" si="46"/>
        <v>191.50402317175286</v>
      </c>
      <c r="AA49" s="1">
        <f t="shared" si="46"/>
        <v>174.16909816246331</v>
      </c>
      <c r="AB49" s="1">
        <f t="shared" si="46"/>
        <v>168.88935490309632</v>
      </c>
      <c r="AC49" s="1">
        <f t="shared" si="46"/>
        <v>169.01812912893453</v>
      </c>
      <c r="AD49" s="1">
        <f t="shared" si="46"/>
        <v>176.35390952111041</v>
      </c>
      <c r="AE49" s="1">
        <f t="shared" si="46"/>
        <v>175.90058944231507</v>
      </c>
      <c r="AF49" s="1">
        <f t="shared" si="46"/>
        <v>168.95635230437702</v>
      </c>
    </row>
    <row r="50" spans="1:38">
      <c r="A50" s="106" t="s">
        <v>367</v>
      </c>
      <c r="B50" s="5" t="str">
        <f t="shared" si="41"/>
        <v>9210-04590</v>
      </c>
      <c r="C50" s="5" t="str">
        <f t="shared" si="43"/>
        <v>9210</v>
      </c>
      <c r="D50" s="1">
        <f>SUM($F50:K50)</f>
        <v>58547.430000000008</v>
      </c>
      <c r="E50" s="2">
        <f t="shared" si="44"/>
        <v>4.4357469010061115E-2</v>
      </c>
      <c r="F50" s="22">
        <f>'Div 12 history (2)'!B51</f>
        <v>9927.92</v>
      </c>
      <c r="G50" s="22">
        <f>'Div 12 history (2)'!C51</f>
        <v>9328.19</v>
      </c>
      <c r="H50" s="22">
        <f>'Div 12 history (2)'!D51</f>
        <v>10234.34</v>
      </c>
      <c r="I50" s="22">
        <f>'Div 12 history (2)'!E51</f>
        <v>8920.73</v>
      </c>
      <c r="J50" s="22">
        <f>'Div 12 history (2)'!F51</f>
        <v>10303.59</v>
      </c>
      <c r="K50" s="22">
        <f>'Div 12 history (2)'!G51</f>
        <v>9832.66</v>
      </c>
      <c r="L50" s="1">
        <f t="shared" si="45"/>
        <v>8833.0802338495105</v>
      </c>
      <c r="M50" s="1">
        <f t="shared" si="45"/>
        <v>8931.1656871980085</v>
      </c>
      <c r="N50" s="1">
        <f t="shared" si="45"/>
        <v>9762.8682311366538</v>
      </c>
      <c r="O50" s="1">
        <f t="shared" si="45"/>
        <v>8879.1343760492055</v>
      </c>
      <c r="P50" s="1">
        <f t="shared" si="45"/>
        <v>8609.9732540961559</v>
      </c>
      <c r="Q50" s="1">
        <f t="shared" si="45"/>
        <v>8616.5381595096442</v>
      </c>
      <c r="R50" s="1">
        <f t="shared" si="45"/>
        <v>8990.5159807334694</v>
      </c>
      <c r="S50" s="1">
        <f t="shared" si="45"/>
        <v>8967.4057393792282</v>
      </c>
      <c r="T50" s="1">
        <f t="shared" si="45"/>
        <v>8613.3887792099304</v>
      </c>
      <c r="U50" s="1">
        <f t="shared" si="45"/>
        <v>8624.5225039314555</v>
      </c>
      <c r="V50" s="1">
        <f t="shared" si="45"/>
        <v>8876.9608600677129</v>
      </c>
      <c r="W50" s="1">
        <f t="shared" si="45"/>
        <v>9021.4774941024916</v>
      </c>
      <c r="X50" s="1">
        <f t="shared" si="46"/>
        <v>8934.4481399047527</v>
      </c>
      <c r="Y50" s="1">
        <f t="shared" si="46"/>
        <v>8931.1656871980085</v>
      </c>
      <c r="Z50" s="1">
        <f t="shared" si="46"/>
        <v>9762.8682311366538</v>
      </c>
      <c r="AA50" s="1">
        <f t="shared" si="46"/>
        <v>8879.1343760492055</v>
      </c>
      <c r="AB50" s="1">
        <f t="shared" si="46"/>
        <v>8609.9732540961559</v>
      </c>
      <c r="AC50" s="1">
        <f t="shared" si="46"/>
        <v>8616.5381595096442</v>
      </c>
      <c r="AD50" s="1">
        <f t="shared" si="46"/>
        <v>8990.5159807334694</v>
      </c>
      <c r="AE50" s="1">
        <f t="shared" si="46"/>
        <v>8967.4057393792282</v>
      </c>
      <c r="AF50" s="1">
        <f t="shared" si="46"/>
        <v>8613.3887792099304</v>
      </c>
    </row>
    <row r="51" spans="1:38">
      <c r="A51" s="106" t="s">
        <v>368</v>
      </c>
      <c r="B51" s="5" t="str">
        <f t="shared" si="41"/>
        <v>9310-04590</v>
      </c>
      <c r="C51" s="5" t="str">
        <f t="shared" si="43"/>
        <v>9310</v>
      </c>
      <c r="D51" s="1">
        <f>SUM($F51:K51)</f>
        <v>4554.3</v>
      </c>
      <c r="E51" s="2">
        <f t="shared" si="44"/>
        <v>3.4504882812537003E-3</v>
      </c>
      <c r="F51" s="22">
        <f>'Div 12 history (2)'!B52</f>
        <v>832.13</v>
      </c>
      <c r="G51" s="22">
        <f>'Div 12 history (2)'!C52</f>
        <v>745.52</v>
      </c>
      <c r="H51" s="22">
        <f>'Div 12 history (2)'!D52</f>
        <v>606.45000000000005</v>
      </c>
      <c r="I51" s="22">
        <f>'Div 12 history (2)'!E52</f>
        <v>727.68</v>
      </c>
      <c r="J51" s="22">
        <f>'Div 12 history (2)'!F52</f>
        <v>734.42</v>
      </c>
      <c r="K51" s="22">
        <f>'Div 12 history (2)'!G52</f>
        <v>908.1</v>
      </c>
      <c r="L51" s="1">
        <f t="shared" si="45"/>
        <v>687.10953339917432</v>
      </c>
      <c r="M51" s="1">
        <f t="shared" si="45"/>
        <v>694.73942561109664</v>
      </c>
      <c r="N51" s="1">
        <f t="shared" si="45"/>
        <v>759.43608088460348</v>
      </c>
      <c r="O51" s="1">
        <f t="shared" si="45"/>
        <v>690.69200285718603</v>
      </c>
      <c r="P51" s="1">
        <f t="shared" si="45"/>
        <v>669.7544399665386</v>
      </c>
      <c r="Q51" s="1">
        <f t="shared" si="45"/>
        <v>670.26511223216414</v>
      </c>
      <c r="R51" s="1">
        <f t="shared" si="45"/>
        <v>699.35617893141409</v>
      </c>
      <c r="S51" s="1">
        <f t="shared" si="45"/>
        <v>697.55847453688091</v>
      </c>
      <c r="T51" s="1">
        <f t="shared" si="45"/>
        <v>670.02012756419504</v>
      </c>
      <c r="U51" s="1">
        <f t="shared" si="45"/>
        <v>670.88620012278977</v>
      </c>
      <c r="V51" s="1">
        <f t="shared" si="45"/>
        <v>690.52292893140452</v>
      </c>
      <c r="W51" s="1">
        <f t="shared" si="45"/>
        <v>701.76461975172913</v>
      </c>
      <c r="X51" s="1">
        <f t="shared" si="46"/>
        <v>694.99476174390941</v>
      </c>
      <c r="Y51" s="1">
        <f t="shared" si="46"/>
        <v>694.73942561109664</v>
      </c>
      <c r="Z51" s="1">
        <f t="shared" si="46"/>
        <v>759.43608088460348</v>
      </c>
      <c r="AA51" s="1">
        <f t="shared" si="46"/>
        <v>690.69200285718603</v>
      </c>
      <c r="AB51" s="1">
        <f t="shared" si="46"/>
        <v>669.7544399665386</v>
      </c>
      <c r="AC51" s="1">
        <f t="shared" si="46"/>
        <v>670.26511223216414</v>
      </c>
      <c r="AD51" s="1">
        <f t="shared" si="46"/>
        <v>699.35617893141409</v>
      </c>
      <c r="AE51" s="1">
        <f t="shared" si="46"/>
        <v>697.55847453688091</v>
      </c>
      <c r="AF51" s="1">
        <f t="shared" si="46"/>
        <v>670.02012756419504</v>
      </c>
    </row>
    <row r="52" spans="1:38">
      <c r="A52" s="106" t="s">
        <v>147</v>
      </c>
      <c r="B52" s="5" t="str">
        <f t="shared" si="41"/>
        <v>9030-04590</v>
      </c>
      <c r="C52" s="5" t="str">
        <f t="shared" si="43"/>
        <v>9030</v>
      </c>
      <c r="D52" s="1">
        <f>SUM($F52:K52)</f>
        <v>50407.33</v>
      </c>
      <c r="E52" s="2">
        <f t="shared" si="44"/>
        <v>3.8190260073839688E-2</v>
      </c>
      <c r="F52" s="22">
        <f>'Div 12 history (2)'!B53</f>
        <v>6733.48</v>
      </c>
      <c r="G52" s="22">
        <f>'Div 12 history (2)'!C53</f>
        <v>8037.74</v>
      </c>
      <c r="H52" s="22">
        <f>'Div 12 history (2)'!D53</f>
        <v>7521.28</v>
      </c>
      <c r="I52" s="22">
        <f>'Div 12 history (2)'!E53</f>
        <v>8161.01</v>
      </c>
      <c r="J52" s="22">
        <f>'Div 12 history (2)'!F53</f>
        <v>9700.31</v>
      </c>
      <c r="K52" s="22">
        <f>'Div 12 history (2)'!G53</f>
        <v>10253.51</v>
      </c>
      <c r="L52" s="1">
        <f t="shared" si="45"/>
        <v>7604.9792495439924</v>
      </c>
      <c r="M52" s="1">
        <f t="shared" si="45"/>
        <v>7689.4274621322702</v>
      </c>
      <c r="N52" s="1">
        <f t="shared" si="45"/>
        <v>8405.4948385167645</v>
      </c>
      <c r="O52" s="1">
        <f t="shared" si="45"/>
        <v>7644.6302870656564</v>
      </c>
      <c r="P52" s="1">
        <f t="shared" si="45"/>
        <v>7412.8917889375971</v>
      </c>
      <c r="Q52" s="1">
        <f t="shared" si="45"/>
        <v>7418.5439474285258</v>
      </c>
      <c r="R52" s="1">
        <f t="shared" si="45"/>
        <v>7740.5260301110684</v>
      </c>
      <c r="S52" s="1">
        <f t="shared" si="45"/>
        <v>7720.6289046125976</v>
      </c>
      <c r="T52" s="1">
        <f t="shared" si="45"/>
        <v>7415.8324389632826</v>
      </c>
      <c r="U52" s="1">
        <f t="shared" si="45"/>
        <v>7425.4181942418163</v>
      </c>
      <c r="V52" s="1">
        <f t="shared" si="45"/>
        <v>7642.7589643220381</v>
      </c>
      <c r="W52" s="1">
        <f t="shared" si="45"/>
        <v>7767.1828316426081</v>
      </c>
      <c r="X52" s="1">
        <f t="shared" si="46"/>
        <v>7692.253541377735</v>
      </c>
      <c r="Y52" s="1">
        <f t="shared" si="46"/>
        <v>7689.4274621322702</v>
      </c>
      <c r="Z52" s="1">
        <f t="shared" si="46"/>
        <v>8405.4948385167645</v>
      </c>
      <c r="AA52" s="1">
        <f t="shared" si="46"/>
        <v>7644.6302870656564</v>
      </c>
      <c r="AB52" s="1">
        <f t="shared" si="46"/>
        <v>7412.8917889375971</v>
      </c>
      <c r="AC52" s="1">
        <f t="shared" si="46"/>
        <v>7418.5439474285258</v>
      </c>
      <c r="AD52" s="1">
        <f t="shared" si="46"/>
        <v>7740.5260301110684</v>
      </c>
      <c r="AE52" s="1">
        <f t="shared" si="46"/>
        <v>7720.6289046125976</v>
      </c>
      <c r="AF52" s="1">
        <f t="shared" si="46"/>
        <v>7415.8324389632826</v>
      </c>
    </row>
    <row r="53" spans="1:38">
      <c r="A53" s="106" t="s">
        <v>824</v>
      </c>
      <c r="B53" s="5" t="str">
        <f t="shared" si="41"/>
        <v>9210-04592</v>
      </c>
      <c r="C53" s="5" t="str">
        <f t="shared" si="43"/>
        <v>9210</v>
      </c>
      <c r="D53" s="1">
        <f>SUM($F53:K53)</f>
        <v>182.94</v>
      </c>
      <c r="E53" s="2">
        <f t="shared" si="44"/>
        <v>1.3860139344631489E-4</v>
      </c>
      <c r="F53" s="22" t="str">
        <f>'Div 12 history (2)'!B54</f>
        <v>0</v>
      </c>
      <c r="G53" s="22" t="str">
        <f>'Div 12 history (2)'!C54</f>
        <v>0</v>
      </c>
      <c r="H53" s="22" t="str">
        <f>'Div 12 history (2)'!D54</f>
        <v>0</v>
      </c>
      <c r="I53" s="22">
        <f>'Div 12 history (2)'!E54</f>
        <v>169</v>
      </c>
      <c r="J53" s="22">
        <f>'Div 12 history (2)'!F54</f>
        <v>13.94</v>
      </c>
      <c r="K53" s="22">
        <f>'Div 12 history (2)'!G54</f>
        <v>0</v>
      </c>
      <c r="L53" s="1">
        <f t="shared" si="45"/>
        <v>27.600249882538467</v>
      </c>
      <c r="M53" s="1">
        <f t="shared" si="45"/>
        <v>27.906732213796634</v>
      </c>
      <c r="N53" s="1">
        <f t="shared" si="45"/>
        <v>30.505508340915036</v>
      </c>
      <c r="O53" s="1">
        <f t="shared" si="45"/>
        <v>27.744152779284104</v>
      </c>
      <c r="P53" s="1">
        <f t="shared" si="45"/>
        <v>26.903119523851867</v>
      </c>
      <c r="Q53" s="1">
        <f t="shared" si="45"/>
        <v>26.923632530081921</v>
      </c>
      <c r="R53" s="1">
        <f t="shared" si="45"/>
        <v>28.092180878227801</v>
      </c>
      <c r="S53" s="1">
        <f t="shared" si="45"/>
        <v>28.019969552242273</v>
      </c>
      <c r="T53" s="1">
        <f t="shared" si="45"/>
        <v>26.913791831147233</v>
      </c>
      <c r="U53" s="1">
        <f t="shared" si="45"/>
        <v>26.948580780902258</v>
      </c>
      <c r="V53" s="1">
        <f t="shared" si="45"/>
        <v>27.737361311005234</v>
      </c>
      <c r="W53" s="1">
        <f t="shared" si="45"/>
        <v>28.18892465085333</v>
      </c>
      <c r="X53" s="1">
        <f t="shared" si="46"/>
        <v>27.916988716911661</v>
      </c>
      <c r="Y53" s="1">
        <f t="shared" si="46"/>
        <v>27.906732213796634</v>
      </c>
      <c r="Z53" s="1">
        <f t="shared" si="46"/>
        <v>30.505508340915036</v>
      </c>
      <c r="AA53" s="1">
        <f t="shared" si="46"/>
        <v>27.744152779284104</v>
      </c>
      <c r="AB53" s="1">
        <f t="shared" si="46"/>
        <v>26.903119523851867</v>
      </c>
      <c r="AC53" s="1">
        <f t="shared" si="46"/>
        <v>26.923632530081921</v>
      </c>
      <c r="AD53" s="1">
        <f t="shared" si="46"/>
        <v>28.092180878227801</v>
      </c>
      <c r="AE53" s="1">
        <f t="shared" si="46"/>
        <v>28.019969552242273</v>
      </c>
      <c r="AF53" s="1">
        <f t="shared" si="46"/>
        <v>26.913791831147233</v>
      </c>
    </row>
    <row r="54" spans="1:38">
      <c r="A54" s="9" t="s">
        <v>31</v>
      </c>
      <c r="B54" s="5"/>
      <c r="C54" s="5"/>
      <c r="D54" s="31">
        <f>SUM(D46:D53)</f>
        <v>1319900.1499999997</v>
      </c>
      <c r="E54" s="32">
        <f t="shared" ref="E54:K54" si="47">SUM(E46:E53)</f>
        <v>1</v>
      </c>
      <c r="F54" s="31">
        <f t="shared" si="47"/>
        <v>238970.10000000003</v>
      </c>
      <c r="G54" s="31">
        <f t="shared" si="47"/>
        <v>216616.36999999997</v>
      </c>
      <c r="H54" s="31">
        <f t="shared" si="47"/>
        <v>211009.06</v>
      </c>
      <c r="I54" s="31">
        <f t="shared" si="47"/>
        <v>217479.30000000002</v>
      </c>
      <c r="J54" s="31">
        <f t="shared" si="47"/>
        <v>212421.49</v>
      </c>
      <c r="K54" s="31">
        <f t="shared" si="47"/>
        <v>223403.83000000002</v>
      </c>
      <c r="L54" s="34">
        <f>'Div 12 history (2)'!H55</f>
        <v>199134</v>
      </c>
      <c r="M54" s="31">
        <f>'Div 12 budget'!B36</f>
        <v>201345.25</v>
      </c>
      <c r="N54" s="31">
        <f>'Div 12 budget'!C36</f>
        <v>220095.25</v>
      </c>
      <c r="O54" s="31">
        <f>'Div 12 budget'!D36</f>
        <v>200172.25</v>
      </c>
      <c r="P54" s="31">
        <f>'Div 12 budget'!E36</f>
        <v>194104.25</v>
      </c>
      <c r="Q54" s="31">
        <f>'Div 12 budget'!F36</f>
        <v>194252.25</v>
      </c>
      <c r="R54" s="31">
        <f>'Div 12 budget'!G36</f>
        <v>202683.25</v>
      </c>
      <c r="S54" s="31">
        <f>'Div 12 budget'!H36</f>
        <v>202162.25</v>
      </c>
      <c r="T54" s="31">
        <f>'Div 12 budget'!I36</f>
        <v>194181.25</v>
      </c>
      <c r="U54" s="31">
        <f>'Div 12 budget'!J36</f>
        <v>194432.25</v>
      </c>
      <c r="V54" s="31">
        <f>'Div 12 budget'!K36</f>
        <v>200123.25</v>
      </c>
      <c r="W54" s="31">
        <f>'Div 12 budget'!L36</f>
        <v>203381.25</v>
      </c>
      <c r="X54" s="31">
        <f>'Div 12 budget'!M36</f>
        <v>201419.25</v>
      </c>
      <c r="Y54" s="38">
        <f t="shared" ref="Y54:AF54" si="48">M54</f>
        <v>201345.25</v>
      </c>
      <c r="Z54" s="38">
        <f t="shared" si="48"/>
        <v>220095.25</v>
      </c>
      <c r="AA54" s="38">
        <f t="shared" si="48"/>
        <v>200172.25</v>
      </c>
      <c r="AB54" s="38">
        <f t="shared" si="48"/>
        <v>194104.25</v>
      </c>
      <c r="AC54" s="38">
        <f t="shared" si="48"/>
        <v>194252.25</v>
      </c>
      <c r="AD54" s="38">
        <f t="shared" si="48"/>
        <v>202683.25</v>
      </c>
      <c r="AE54" s="38">
        <f>S54</f>
        <v>202162.25</v>
      </c>
      <c r="AF54" s="38">
        <f t="shared" si="48"/>
        <v>194181.25</v>
      </c>
      <c r="AH54" s="15">
        <f>SUM(F54:Q54)</f>
        <v>2529003.4000000004</v>
      </c>
      <c r="AI54" s="15">
        <f>SUM(U54:AF54)</f>
        <v>2408352</v>
      </c>
      <c r="AK54" s="15">
        <f>AH54*$AK$6</f>
        <v>144747.46450055463</v>
      </c>
      <c r="AL54" s="15">
        <f>AI54*$AL$6</f>
        <v>137571.16035685004</v>
      </c>
    </row>
    <row r="55" spans="1:38">
      <c r="B55" s="5" t="str">
        <f t="shared" si="41"/>
        <v/>
      </c>
      <c r="C55" s="5" t="s">
        <v>465</v>
      </c>
      <c r="F55" s="1">
        <f>F54-'Div 12 history (2)'!B55</f>
        <v>0</v>
      </c>
      <c r="G55" s="1">
        <f>G54-'Div 12 history (2)'!C55</f>
        <v>0</v>
      </c>
      <c r="H55" s="1">
        <f>H54-'Div 12 history (2)'!D55</f>
        <v>0</v>
      </c>
      <c r="I55" s="1">
        <f>I54-'Div 12 history (2)'!E55</f>
        <v>0</v>
      </c>
      <c r="J55" s="1">
        <f>J54-'Div 12 history (2)'!F55</f>
        <v>0</v>
      </c>
      <c r="K55" s="1">
        <f>K54-'Div 12 history (2)'!G55</f>
        <v>0</v>
      </c>
      <c r="L55" s="1">
        <f>L54-'Div 12 history (2)'!H55</f>
        <v>0</v>
      </c>
      <c r="M55" s="1">
        <f t="shared" ref="M55:P55" si="49">M54-SUM(M46:M53)</f>
        <v>0</v>
      </c>
      <c r="N55" s="1">
        <f t="shared" si="49"/>
        <v>0</v>
      </c>
      <c r="O55" s="1">
        <f t="shared" si="49"/>
        <v>0</v>
      </c>
      <c r="P55" s="1">
        <f t="shared" si="49"/>
        <v>0</v>
      </c>
      <c r="Q55" s="1">
        <f>Q54-SUM(Q46:Q53)</f>
        <v>0</v>
      </c>
      <c r="R55" s="1">
        <f t="shared" ref="R55:AF55" si="50">R54-SUM(R46:R53)</f>
        <v>0</v>
      </c>
      <c r="S55" s="1">
        <f t="shared" si="50"/>
        <v>0</v>
      </c>
      <c r="T55" s="1">
        <f t="shared" si="50"/>
        <v>0</v>
      </c>
      <c r="U55" s="1">
        <f t="shared" si="50"/>
        <v>0</v>
      </c>
      <c r="V55" s="1">
        <f t="shared" si="50"/>
        <v>0</v>
      </c>
      <c r="W55" s="1">
        <f t="shared" si="50"/>
        <v>0</v>
      </c>
      <c r="X55" s="1">
        <f t="shared" si="50"/>
        <v>0</v>
      </c>
      <c r="Y55" s="1">
        <f t="shared" si="50"/>
        <v>0</v>
      </c>
      <c r="Z55" s="1">
        <f t="shared" si="50"/>
        <v>0</v>
      </c>
      <c r="AA55" s="1">
        <f t="shared" si="50"/>
        <v>0</v>
      </c>
      <c r="AB55" s="1">
        <f t="shared" si="50"/>
        <v>0</v>
      </c>
      <c r="AC55" s="1">
        <f t="shared" si="50"/>
        <v>0</v>
      </c>
      <c r="AD55" s="1">
        <f t="shared" si="50"/>
        <v>0</v>
      </c>
      <c r="AE55" s="1">
        <f t="shared" si="50"/>
        <v>0</v>
      </c>
      <c r="AF55" s="1">
        <f t="shared" si="50"/>
        <v>0</v>
      </c>
    </row>
    <row r="56" spans="1:38">
      <c r="A56" s="106" t="s">
        <v>162</v>
      </c>
      <c r="B56" s="5" t="str">
        <f t="shared" si="41"/>
        <v>8740-03002</v>
      </c>
      <c r="C56" s="5" t="str">
        <f t="shared" ref="C56:C59" si="51">LEFT(B56,4)</f>
        <v>8740</v>
      </c>
      <c r="D56" s="1">
        <f>SUM($F56:K56)</f>
        <v>7278.6900000000005</v>
      </c>
      <c r="E56" s="2">
        <f>D56/$D$60</f>
        <v>0.67202940473145845</v>
      </c>
      <c r="F56" s="22">
        <f>'Div 12 history (2)'!B57</f>
        <v>380.24</v>
      </c>
      <c r="G56" s="22">
        <f>'Div 12 history (2)'!C57</f>
        <v>1692.24</v>
      </c>
      <c r="H56" s="22">
        <f>'Div 12 history (2)'!D57</f>
        <v>890.46</v>
      </c>
      <c r="I56" s="22">
        <f>'Div 12 history (2)'!E57</f>
        <v>890.47</v>
      </c>
      <c r="J56" s="22">
        <f>'Div 12 history (2)'!F57</f>
        <v>890.46</v>
      </c>
      <c r="K56" s="22">
        <f>'Div 12 history (2)'!G57</f>
        <v>2534.8200000000002</v>
      </c>
      <c r="L56" s="1">
        <f t="shared" ref="L56:V57" si="52">$E56*L$60</f>
        <v>1383.7085443420729</v>
      </c>
      <c r="M56" s="1">
        <f t="shared" si="52"/>
        <v>1383.7085443420729</v>
      </c>
      <c r="N56" s="1">
        <f t="shared" si="52"/>
        <v>1383.7085443420729</v>
      </c>
      <c r="O56" s="1">
        <f t="shared" si="52"/>
        <v>1383.7085443420729</v>
      </c>
      <c r="P56" s="1">
        <f t="shared" si="52"/>
        <v>1383.7085443420729</v>
      </c>
      <c r="Q56" s="1">
        <f t="shared" si="52"/>
        <v>1383.7085443420729</v>
      </c>
      <c r="R56" s="1">
        <f t="shared" si="52"/>
        <v>1383.7085443420729</v>
      </c>
      <c r="S56" s="1">
        <f t="shared" si="52"/>
        <v>1383.7085443420729</v>
      </c>
      <c r="T56" s="1">
        <f t="shared" si="52"/>
        <v>1383.7085443420729</v>
      </c>
      <c r="U56" s="1">
        <f t="shared" si="52"/>
        <v>1383.7085443420729</v>
      </c>
      <c r="V56" s="1">
        <f t="shared" si="52"/>
        <v>1383.7085443420729</v>
      </c>
      <c r="W56" s="1">
        <f t="shared" ref="W56:AF57" si="53">$E56*W$60</f>
        <v>1383.7085443420729</v>
      </c>
      <c r="X56" s="1">
        <f t="shared" si="53"/>
        <v>1383.7085443420729</v>
      </c>
      <c r="Y56" s="1">
        <f t="shared" si="53"/>
        <v>1383.7085443420729</v>
      </c>
      <c r="Z56" s="1">
        <f t="shared" si="53"/>
        <v>1383.7085443420729</v>
      </c>
      <c r="AA56" s="1">
        <f t="shared" si="53"/>
        <v>1383.7085443420729</v>
      </c>
      <c r="AB56" s="1">
        <f t="shared" si="53"/>
        <v>1383.7085443420729</v>
      </c>
      <c r="AC56" s="1">
        <f t="shared" si="53"/>
        <v>1383.7085443420729</v>
      </c>
      <c r="AD56" s="1">
        <f t="shared" si="53"/>
        <v>1383.7085443420729</v>
      </c>
      <c r="AE56" s="1">
        <f t="shared" si="53"/>
        <v>1383.7085443420729</v>
      </c>
      <c r="AF56" s="1">
        <f t="shared" si="53"/>
        <v>1383.7085443420729</v>
      </c>
    </row>
    <row r="57" spans="1:38">
      <c r="A57" s="106" t="s">
        <v>369</v>
      </c>
      <c r="B57" s="5" t="str">
        <f t="shared" si="41"/>
        <v>9210-03004</v>
      </c>
      <c r="C57" s="5" t="str">
        <f t="shared" si="51"/>
        <v>9210</v>
      </c>
      <c r="D57" s="1">
        <f>SUM($F57:K57)</f>
        <v>603.5</v>
      </c>
      <c r="E57" s="2">
        <f>D57/$D$60</f>
        <v>5.5720156478079867E-2</v>
      </c>
      <c r="F57" s="22">
        <f>'Div 12 history (2)'!B58</f>
        <v>546.34</v>
      </c>
      <c r="G57" s="22">
        <f>'Div 12 history (2)'!C58</f>
        <v>0</v>
      </c>
      <c r="H57" s="22">
        <f>'Div 12 history (2)'!D58</f>
        <v>0</v>
      </c>
      <c r="I57" s="22">
        <f>'Div 12 history (2)'!E58</f>
        <v>20</v>
      </c>
      <c r="J57" s="22">
        <f>'Div 12 history (2)'!F58</f>
        <v>37.159999999999997</v>
      </c>
      <c r="K57" s="22">
        <f>'Div 12 history (2)'!G58</f>
        <v>0</v>
      </c>
      <c r="L57" s="1">
        <f t="shared" si="52"/>
        <v>114.72780218836645</v>
      </c>
      <c r="M57" s="1">
        <f t="shared" si="52"/>
        <v>114.72780218836645</v>
      </c>
      <c r="N57" s="1">
        <f t="shared" si="52"/>
        <v>114.72780218836645</v>
      </c>
      <c r="O57" s="1">
        <f t="shared" si="52"/>
        <v>114.72780218836645</v>
      </c>
      <c r="P57" s="1">
        <f t="shared" si="52"/>
        <v>114.72780218836645</v>
      </c>
      <c r="Q57" s="1">
        <f t="shared" si="52"/>
        <v>114.72780218836645</v>
      </c>
      <c r="R57" s="1">
        <f t="shared" si="52"/>
        <v>114.72780218836645</v>
      </c>
      <c r="S57" s="1">
        <f t="shared" si="52"/>
        <v>114.72780218836645</v>
      </c>
      <c r="T57" s="1">
        <f t="shared" si="52"/>
        <v>114.72780218836645</v>
      </c>
      <c r="U57" s="1">
        <f t="shared" si="52"/>
        <v>114.72780218836645</v>
      </c>
      <c r="V57" s="1">
        <f t="shared" si="52"/>
        <v>114.72780218836645</v>
      </c>
      <c r="W57" s="1">
        <f t="shared" si="53"/>
        <v>114.72780218836645</v>
      </c>
      <c r="X57" s="1">
        <f t="shared" si="53"/>
        <v>114.72780218836645</v>
      </c>
      <c r="Y57" s="1">
        <f t="shared" si="53"/>
        <v>114.72780218836645</v>
      </c>
      <c r="Z57" s="1">
        <f t="shared" si="53"/>
        <v>114.72780218836645</v>
      </c>
      <c r="AA57" s="1">
        <f t="shared" si="53"/>
        <v>114.72780218836645</v>
      </c>
      <c r="AB57" s="1">
        <f t="shared" si="53"/>
        <v>114.72780218836645</v>
      </c>
      <c r="AC57" s="1">
        <f t="shared" si="53"/>
        <v>114.72780218836645</v>
      </c>
      <c r="AD57" s="1">
        <f t="shared" si="53"/>
        <v>114.72780218836645</v>
      </c>
      <c r="AE57" s="1">
        <f t="shared" si="53"/>
        <v>114.72780218836645</v>
      </c>
      <c r="AF57" s="1">
        <f t="shared" si="53"/>
        <v>114.72780218836645</v>
      </c>
    </row>
    <row r="58" spans="1:38">
      <c r="A58" s="106" t="s">
        <v>171</v>
      </c>
      <c r="B58" s="5" t="str">
        <f t="shared" si="41"/>
        <v>8740-03004</v>
      </c>
      <c r="C58" s="5" t="str">
        <f t="shared" ref="C58" si="54">LEFT(B58,4)</f>
        <v>8740</v>
      </c>
      <c r="D58" s="1">
        <f>SUM($F58:K58)</f>
        <v>2944.7200000000003</v>
      </c>
      <c r="E58" s="2">
        <f>D58/$D$60</f>
        <v>0.27188112540866838</v>
      </c>
      <c r="F58" s="22">
        <f>'Div 12 history (2)'!B59</f>
        <v>196.05</v>
      </c>
      <c r="G58" s="22">
        <f>'Div 12 history (2)'!C59</f>
        <v>323.27</v>
      </c>
      <c r="H58" s="22">
        <f>'Div 12 history (2)'!D59</f>
        <v>201.71</v>
      </c>
      <c r="I58" s="22">
        <f>'Div 12 history (2)'!E59</f>
        <v>534.44000000000005</v>
      </c>
      <c r="J58" s="22">
        <f>'Div 12 history (2)'!F59</f>
        <v>377.71</v>
      </c>
      <c r="K58" s="22">
        <f>'Div 12 history (2)'!G59</f>
        <v>1311.54</v>
      </c>
      <c r="L58" s="1">
        <f t="shared" ref="L58:AB59" si="55">$E58*L$60</f>
        <v>559.80323721644822</v>
      </c>
      <c r="M58" s="1">
        <f t="shared" si="55"/>
        <v>559.80323721644822</v>
      </c>
      <c r="N58" s="1">
        <f t="shared" si="55"/>
        <v>559.80323721644822</v>
      </c>
      <c r="O58" s="1">
        <f t="shared" si="55"/>
        <v>559.80323721644822</v>
      </c>
      <c r="P58" s="1">
        <f t="shared" si="55"/>
        <v>559.80323721644822</v>
      </c>
      <c r="Q58" s="1">
        <f t="shared" si="55"/>
        <v>559.80323721644822</v>
      </c>
      <c r="R58" s="1">
        <f t="shared" si="55"/>
        <v>559.80323721644822</v>
      </c>
      <c r="S58" s="1">
        <f t="shared" si="55"/>
        <v>559.80323721644822</v>
      </c>
      <c r="T58" s="1">
        <f t="shared" si="55"/>
        <v>559.80323721644822</v>
      </c>
      <c r="U58" s="1">
        <f t="shared" si="55"/>
        <v>559.80323721644822</v>
      </c>
      <c r="V58" s="1">
        <f t="shared" si="55"/>
        <v>559.80323721644822</v>
      </c>
      <c r="W58" s="1">
        <f t="shared" si="55"/>
        <v>559.80323721644822</v>
      </c>
      <c r="X58" s="1">
        <f t="shared" si="55"/>
        <v>559.80323721644822</v>
      </c>
      <c r="Y58" s="1">
        <f t="shared" si="55"/>
        <v>559.80323721644822</v>
      </c>
      <c r="Z58" s="1">
        <f t="shared" si="55"/>
        <v>559.80323721644822</v>
      </c>
      <c r="AA58" s="1">
        <f t="shared" si="55"/>
        <v>559.80323721644822</v>
      </c>
      <c r="AB58" s="1">
        <f t="shared" si="55"/>
        <v>559.80323721644822</v>
      </c>
      <c r="AC58" s="1">
        <f t="shared" ref="AC58:AF59" si="56">$E58*AC$60</f>
        <v>559.80323721644822</v>
      </c>
      <c r="AD58" s="1">
        <f t="shared" si="56"/>
        <v>559.80323721644822</v>
      </c>
      <c r="AE58" s="1">
        <f t="shared" si="56"/>
        <v>559.80323721644822</v>
      </c>
      <c r="AF58" s="1">
        <f t="shared" si="56"/>
        <v>559.80323721644822</v>
      </c>
    </row>
    <row r="59" spans="1:38">
      <c r="A59" s="164" t="s">
        <v>176</v>
      </c>
      <c r="B59" s="5" t="str">
        <f t="shared" si="41"/>
        <v>8740-04302</v>
      </c>
      <c r="C59" s="5" t="str">
        <f t="shared" si="51"/>
        <v>8740</v>
      </c>
      <c r="D59" s="1">
        <f>SUM($F59:K59)</f>
        <v>4</v>
      </c>
      <c r="E59" s="2">
        <f>D59/$D$60</f>
        <v>3.6931338179340426E-4</v>
      </c>
      <c r="F59" s="22">
        <f>'Div 12 history (2)'!B60</f>
        <v>0</v>
      </c>
      <c r="G59" s="22">
        <f>'Div 12 history (2)'!C60</f>
        <v>0</v>
      </c>
      <c r="H59" s="22">
        <f>'Div 12 history (2)'!D60</f>
        <v>0</v>
      </c>
      <c r="I59" s="22">
        <f>'Div 12 history (2)'!E60</f>
        <v>0</v>
      </c>
      <c r="J59" s="22">
        <f>'Div 12 history (2)'!F60</f>
        <v>0</v>
      </c>
      <c r="K59" s="22">
        <f>'Div 12 history (2)'!G60</f>
        <v>4</v>
      </c>
      <c r="L59" s="1">
        <f t="shared" si="55"/>
        <v>0.7604162531126194</v>
      </c>
      <c r="M59" s="1">
        <f t="shared" si="55"/>
        <v>0.7604162531126194</v>
      </c>
      <c r="N59" s="1">
        <f t="shared" si="55"/>
        <v>0.7604162531126194</v>
      </c>
      <c r="O59" s="1">
        <f t="shared" si="55"/>
        <v>0.7604162531126194</v>
      </c>
      <c r="P59" s="1">
        <f t="shared" si="55"/>
        <v>0.7604162531126194</v>
      </c>
      <c r="Q59" s="1">
        <f t="shared" si="55"/>
        <v>0.7604162531126194</v>
      </c>
      <c r="R59" s="1">
        <f t="shared" si="55"/>
        <v>0.7604162531126194</v>
      </c>
      <c r="S59" s="1">
        <f t="shared" si="55"/>
        <v>0.7604162531126194</v>
      </c>
      <c r="T59" s="1">
        <f t="shared" si="55"/>
        <v>0.7604162531126194</v>
      </c>
      <c r="U59" s="1">
        <f t="shared" si="55"/>
        <v>0.7604162531126194</v>
      </c>
      <c r="V59" s="1">
        <f t="shared" si="55"/>
        <v>0.7604162531126194</v>
      </c>
      <c r="W59" s="1">
        <f t="shared" si="55"/>
        <v>0.7604162531126194</v>
      </c>
      <c r="X59" s="1">
        <f t="shared" si="55"/>
        <v>0.7604162531126194</v>
      </c>
      <c r="Y59" s="1">
        <f t="shared" si="55"/>
        <v>0.7604162531126194</v>
      </c>
      <c r="Z59" s="1">
        <f t="shared" si="55"/>
        <v>0.7604162531126194</v>
      </c>
      <c r="AA59" s="1">
        <f t="shared" si="55"/>
        <v>0.7604162531126194</v>
      </c>
      <c r="AB59" s="1">
        <f t="shared" si="55"/>
        <v>0.7604162531126194</v>
      </c>
      <c r="AC59" s="1">
        <f t="shared" si="56"/>
        <v>0.7604162531126194</v>
      </c>
      <c r="AD59" s="1">
        <f t="shared" si="56"/>
        <v>0.7604162531126194</v>
      </c>
      <c r="AE59" s="1">
        <f t="shared" si="56"/>
        <v>0.7604162531126194</v>
      </c>
      <c r="AF59" s="1">
        <f t="shared" si="56"/>
        <v>0.7604162531126194</v>
      </c>
    </row>
    <row r="60" spans="1:38">
      <c r="A60" s="9" t="s">
        <v>25</v>
      </c>
      <c r="B60" s="5"/>
      <c r="C60" s="5"/>
      <c r="D60" s="31">
        <f t="shared" ref="D60:K60" si="57">SUM(D56:D59)</f>
        <v>10830.91</v>
      </c>
      <c r="E60" s="32">
        <f t="shared" si="57"/>
        <v>1</v>
      </c>
      <c r="F60" s="31">
        <f t="shared" si="57"/>
        <v>1122.6300000000001</v>
      </c>
      <c r="G60" s="31">
        <f t="shared" si="57"/>
        <v>2015.51</v>
      </c>
      <c r="H60" s="31">
        <f t="shared" si="57"/>
        <v>1092.17</v>
      </c>
      <c r="I60" s="31">
        <f t="shared" si="57"/>
        <v>1444.91</v>
      </c>
      <c r="J60" s="31">
        <f t="shared" si="57"/>
        <v>1305.33</v>
      </c>
      <c r="K60" s="31">
        <f t="shared" si="57"/>
        <v>3850.36</v>
      </c>
      <c r="L60" s="34">
        <f>'Div 12 history (2)'!H61</f>
        <v>2059</v>
      </c>
      <c r="M60" s="31">
        <f>'Div 12 budget'!B40</f>
        <v>2059</v>
      </c>
      <c r="N60" s="31">
        <f>'Div 12 budget'!C40</f>
        <v>2059</v>
      </c>
      <c r="O60" s="31">
        <f>'Div 12 budget'!D40</f>
        <v>2059</v>
      </c>
      <c r="P60" s="31">
        <f>'Div 12 budget'!E40</f>
        <v>2059</v>
      </c>
      <c r="Q60" s="31">
        <f>'Div 12 budget'!F40</f>
        <v>2059</v>
      </c>
      <c r="R60" s="31">
        <f>'Div 12 budget'!G40</f>
        <v>2059</v>
      </c>
      <c r="S60" s="31">
        <f>'Div 12 budget'!H40</f>
        <v>2059</v>
      </c>
      <c r="T60" s="31">
        <f>'Div 12 budget'!I40</f>
        <v>2059</v>
      </c>
      <c r="U60" s="31">
        <f>'Div 12 budget'!J40</f>
        <v>2059</v>
      </c>
      <c r="V60" s="31">
        <f>'Div 12 budget'!K40</f>
        <v>2059</v>
      </c>
      <c r="W60" s="31">
        <f>'Div 12 budget'!L40</f>
        <v>2059</v>
      </c>
      <c r="X60" s="31">
        <f>'Div 12 budget'!M40</f>
        <v>2059</v>
      </c>
      <c r="Y60" s="38">
        <f>M60*(1+Y$3)</f>
        <v>2059</v>
      </c>
      <c r="Z60" s="38">
        <f t="shared" ref="Z60:AF60" si="58">N60*(1+Z$3)</f>
        <v>2059</v>
      </c>
      <c r="AA60" s="38">
        <f t="shared" si="58"/>
        <v>2059</v>
      </c>
      <c r="AB60" s="38">
        <f t="shared" si="58"/>
        <v>2059</v>
      </c>
      <c r="AC60" s="38">
        <f t="shared" si="58"/>
        <v>2059</v>
      </c>
      <c r="AD60" s="38">
        <f t="shared" si="58"/>
        <v>2059</v>
      </c>
      <c r="AE60" s="38">
        <f t="shared" si="58"/>
        <v>2059</v>
      </c>
      <c r="AF60" s="38">
        <f t="shared" si="58"/>
        <v>2059</v>
      </c>
      <c r="AH60" s="15">
        <f>SUM(F60:Q60)</f>
        <v>23184.91</v>
      </c>
      <c r="AI60" s="15">
        <f>SUM(U60:AF60)</f>
        <v>24708</v>
      </c>
      <c r="AK60" s="15">
        <f>AH60*$AK$6</f>
        <v>1326.9879104051633</v>
      </c>
      <c r="AL60" s="15">
        <f>AI60*$AL$6</f>
        <v>1411.3834813586429</v>
      </c>
    </row>
    <row r="61" spans="1:38">
      <c r="B61" s="5" t="str">
        <f t="shared" si="41"/>
        <v/>
      </c>
      <c r="C61" s="5" t="s">
        <v>465</v>
      </c>
      <c r="F61" s="1">
        <f>F60-'Div 12 history (2)'!B61</f>
        <v>0</v>
      </c>
      <c r="G61" s="1">
        <f>G60-'Div 12 history (2)'!C61</f>
        <v>0</v>
      </c>
      <c r="H61" s="1">
        <f>H60-'Div 12 history (2)'!D61</f>
        <v>0</v>
      </c>
      <c r="I61" s="1">
        <f>I60-'Div 12 history (2)'!E61</f>
        <v>0</v>
      </c>
      <c r="J61" s="1">
        <f>J60-'Div 12 history (2)'!F61</f>
        <v>0</v>
      </c>
      <c r="K61" s="1">
        <f>K60-'Div 12 history (2)'!G61</f>
        <v>0</v>
      </c>
      <c r="L61" s="1">
        <f>L60-'Div 12 history (2)'!H61</f>
        <v>0</v>
      </c>
      <c r="M61" s="1">
        <f t="shared" ref="M61" si="59">M60-SUM(M56:M59)</f>
        <v>0</v>
      </c>
      <c r="N61" s="1">
        <f t="shared" ref="N61:AF61" si="60">N60-SUM(N56:N59)</f>
        <v>0</v>
      </c>
      <c r="O61" s="1">
        <f t="shared" si="60"/>
        <v>0</v>
      </c>
      <c r="P61" s="1">
        <f t="shared" si="60"/>
        <v>0</v>
      </c>
      <c r="Q61" s="1">
        <f t="shared" si="60"/>
        <v>0</v>
      </c>
      <c r="R61" s="1">
        <f t="shared" si="60"/>
        <v>0</v>
      </c>
      <c r="S61" s="1">
        <f t="shared" si="60"/>
        <v>0</v>
      </c>
      <c r="T61" s="1">
        <f t="shared" si="60"/>
        <v>0</v>
      </c>
      <c r="U61" s="1">
        <f t="shared" si="60"/>
        <v>0</v>
      </c>
      <c r="V61" s="1">
        <f t="shared" si="60"/>
        <v>0</v>
      </c>
      <c r="W61" s="1">
        <f t="shared" si="60"/>
        <v>0</v>
      </c>
      <c r="X61" s="1">
        <f t="shared" si="60"/>
        <v>0</v>
      </c>
      <c r="Y61" s="1">
        <f t="shared" si="60"/>
        <v>0</v>
      </c>
      <c r="Z61" s="1">
        <f t="shared" si="60"/>
        <v>0</v>
      </c>
      <c r="AA61" s="1">
        <f t="shared" si="60"/>
        <v>0</v>
      </c>
      <c r="AB61" s="1">
        <f t="shared" si="60"/>
        <v>0</v>
      </c>
      <c r="AC61" s="1">
        <f t="shared" si="60"/>
        <v>0</v>
      </c>
      <c r="AD61" s="1">
        <f t="shared" si="60"/>
        <v>0</v>
      </c>
      <c r="AE61" s="1">
        <f t="shared" si="60"/>
        <v>0</v>
      </c>
      <c r="AF61" s="1">
        <f t="shared" si="60"/>
        <v>0</v>
      </c>
    </row>
    <row r="62" spans="1:38">
      <c r="A62" s="106" t="s">
        <v>371</v>
      </c>
      <c r="B62" s="5" t="str">
        <f t="shared" si="41"/>
        <v>9310-02005</v>
      </c>
      <c r="C62" s="5" t="str">
        <f t="shared" ref="C62:C68" si="61">LEFT(B62,4)</f>
        <v>9310</v>
      </c>
      <c r="D62" s="1">
        <f>SUM($F62:K62)</f>
        <v>87.11</v>
      </c>
      <c r="E62" s="2">
        <f t="shared" ref="E62:E69" si="62">D62/$D$70</f>
        <v>2.163711300156758E-3</v>
      </c>
      <c r="F62" s="22">
        <f>'Div 12 history (2)'!B63</f>
        <v>87.11</v>
      </c>
      <c r="G62" s="22">
        <f>'Div 12 history (2)'!C63</f>
        <v>0</v>
      </c>
      <c r="H62" s="22">
        <f>'Div 12 history (2)'!D63</f>
        <v>0</v>
      </c>
      <c r="I62" s="22">
        <f>'Div 12 history (2)'!E63</f>
        <v>0</v>
      </c>
      <c r="J62" s="22">
        <f>'Div 12 history (2)'!F63</f>
        <v>0</v>
      </c>
      <c r="K62" s="22">
        <f>'Div 12 history (2)'!G63</f>
        <v>0</v>
      </c>
      <c r="L62" s="1">
        <f t="shared" ref="L62:W69" si="63">$E62*L$70</f>
        <v>13.823951496701527</v>
      </c>
      <c r="M62" s="1">
        <f t="shared" si="63"/>
        <v>15.284456624307339</v>
      </c>
      <c r="N62" s="1">
        <f t="shared" si="63"/>
        <v>13.823951496701527</v>
      </c>
      <c r="O62" s="1">
        <f t="shared" si="63"/>
        <v>14.905807146779905</v>
      </c>
      <c r="P62" s="1">
        <f t="shared" si="63"/>
        <v>13.823951496701527</v>
      </c>
      <c r="Q62" s="1">
        <f t="shared" si="63"/>
        <v>13.823951496701527</v>
      </c>
      <c r="R62" s="1">
        <f t="shared" si="63"/>
        <v>13.823951496701527</v>
      </c>
      <c r="S62" s="1">
        <f t="shared" si="63"/>
        <v>13.823951496701527</v>
      </c>
      <c r="T62" s="1">
        <f t="shared" si="63"/>
        <v>13.823951496701527</v>
      </c>
      <c r="U62" s="1">
        <f t="shared" si="63"/>
        <v>13.823951496701527</v>
      </c>
      <c r="V62" s="1">
        <f t="shared" si="63"/>
        <v>13.823951496701527</v>
      </c>
      <c r="W62" s="1">
        <f t="shared" si="63"/>
        <v>13.823951496701527</v>
      </c>
      <c r="X62" s="1">
        <f t="shared" ref="X62:AF69" si="64">$E62*X$70</f>
        <v>13.823951496701527</v>
      </c>
      <c r="Y62" s="1">
        <f t="shared" si="64"/>
        <v>15.284456624307339</v>
      </c>
      <c r="Z62" s="1">
        <f t="shared" si="64"/>
        <v>13.823951496701527</v>
      </c>
      <c r="AA62" s="1">
        <f t="shared" si="64"/>
        <v>14.905807146779905</v>
      </c>
      <c r="AB62" s="1">
        <f t="shared" si="64"/>
        <v>13.823951496701527</v>
      </c>
      <c r="AC62" s="1">
        <f t="shared" si="64"/>
        <v>13.823951496701527</v>
      </c>
      <c r="AD62" s="1">
        <f t="shared" si="64"/>
        <v>13.823951496701527</v>
      </c>
      <c r="AE62" s="1">
        <f t="shared" si="64"/>
        <v>13.823951496701527</v>
      </c>
      <c r="AF62" s="1">
        <f t="shared" si="64"/>
        <v>13.823951496701527</v>
      </c>
    </row>
    <row r="63" spans="1:38">
      <c r="A63" s="106" t="s">
        <v>370</v>
      </c>
      <c r="B63" s="5" t="str">
        <f t="shared" si="41"/>
        <v>9210-02005</v>
      </c>
      <c r="C63" s="5" t="str">
        <f t="shared" si="61"/>
        <v>9210</v>
      </c>
      <c r="D63" s="1">
        <f>SUM($F63:K63)</f>
        <v>2061.9499999999998</v>
      </c>
      <c r="E63" s="2">
        <f t="shared" si="62"/>
        <v>5.1216444901368695E-2</v>
      </c>
      <c r="F63" s="22">
        <f>'Div 12 history (2)'!B64</f>
        <v>0</v>
      </c>
      <c r="G63" s="22">
        <f>'Div 12 history (2)'!C64</f>
        <v>933.17000000000007</v>
      </c>
      <c r="H63" s="22">
        <f>'Div 12 history (2)'!D64</f>
        <v>248.65</v>
      </c>
      <c r="I63" s="22">
        <f>'Div 12 history (2)'!E64</f>
        <v>325.84999999999997</v>
      </c>
      <c r="J63" s="22">
        <f>'Div 12 history (2)'!F64</f>
        <v>275.08</v>
      </c>
      <c r="K63" s="22">
        <f>'Div 12 history (2)'!G64</f>
        <v>279.2</v>
      </c>
      <c r="L63" s="1">
        <f t="shared" si="63"/>
        <v>327.2218664748446</v>
      </c>
      <c r="M63" s="1">
        <f t="shared" si="63"/>
        <v>361.79296678326847</v>
      </c>
      <c r="N63" s="1">
        <f t="shared" si="63"/>
        <v>327.2218664748446</v>
      </c>
      <c r="O63" s="1">
        <f t="shared" si="63"/>
        <v>352.83008892552891</v>
      </c>
      <c r="P63" s="1">
        <f t="shared" si="63"/>
        <v>327.2218664748446</v>
      </c>
      <c r="Q63" s="1">
        <f t="shared" si="63"/>
        <v>327.2218664748446</v>
      </c>
      <c r="R63" s="1">
        <f t="shared" si="63"/>
        <v>327.2218664748446</v>
      </c>
      <c r="S63" s="1">
        <f t="shared" si="63"/>
        <v>327.2218664748446</v>
      </c>
      <c r="T63" s="1">
        <f t="shared" si="63"/>
        <v>327.2218664748446</v>
      </c>
      <c r="U63" s="1">
        <f t="shared" si="63"/>
        <v>327.2218664748446</v>
      </c>
      <c r="V63" s="1">
        <f t="shared" si="63"/>
        <v>327.2218664748446</v>
      </c>
      <c r="W63" s="1">
        <f t="shared" si="63"/>
        <v>327.2218664748446</v>
      </c>
      <c r="X63" s="1">
        <f t="shared" si="64"/>
        <v>327.2218664748446</v>
      </c>
      <c r="Y63" s="1">
        <f t="shared" si="64"/>
        <v>361.79296678326847</v>
      </c>
      <c r="Z63" s="1">
        <f t="shared" si="64"/>
        <v>327.2218664748446</v>
      </c>
      <c r="AA63" s="1">
        <f t="shared" si="64"/>
        <v>352.83008892552891</v>
      </c>
      <c r="AB63" s="1">
        <f t="shared" si="64"/>
        <v>327.2218664748446</v>
      </c>
      <c r="AC63" s="1">
        <f t="shared" si="64"/>
        <v>327.2218664748446</v>
      </c>
      <c r="AD63" s="1">
        <f t="shared" si="64"/>
        <v>327.2218664748446</v>
      </c>
      <c r="AE63" s="1">
        <f t="shared" si="64"/>
        <v>327.2218664748446</v>
      </c>
      <c r="AF63" s="1">
        <f t="shared" si="64"/>
        <v>327.2218664748446</v>
      </c>
    </row>
    <row r="64" spans="1:38">
      <c r="A64" s="106" t="s">
        <v>592</v>
      </c>
      <c r="B64" s="5" t="str">
        <f t="shared" si="41"/>
        <v>9010-02005</v>
      </c>
      <c r="C64" s="5" t="str">
        <f t="shared" si="61"/>
        <v>9010</v>
      </c>
      <c r="D64" s="1">
        <f>SUM($F64:K64)</f>
        <v>64.83</v>
      </c>
      <c r="E64" s="2">
        <f t="shared" si="62"/>
        <v>1.6103019583189372E-3</v>
      </c>
      <c r="F64" s="22" t="str">
        <f>'Div 12 history (2)'!B65</f>
        <v>0</v>
      </c>
      <c r="G64" s="22" t="str">
        <f>'Div 12 history (2)'!C65</f>
        <v>0</v>
      </c>
      <c r="H64" s="22" t="str">
        <f>'Div 12 history (2)'!D65</f>
        <v>0</v>
      </c>
      <c r="I64" s="22">
        <f>'Div 12 history (2)'!E65</f>
        <v>64.83</v>
      </c>
      <c r="J64" s="22">
        <f>'Div 12 history (2)'!F65</f>
        <v>0</v>
      </c>
      <c r="K64" s="22">
        <f>'Div 12 history (2)'!G65</f>
        <v>0</v>
      </c>
      <c r="L64" s="1">
        <f t="shared" si="63"/>
        <v>10.28821921169969</v>
      </c>
      <c r="M64" s="1">
        <f t="shared" si="63"/>
        <v>11.375173033564971</v>
      </c>
      <c r="N64" s="1">
        <f t="shared" si="63"/>
        <v>10.28821921169969</v>
      </c>
      <c r="O64" s="1">
        <f t="shared" si="63"/>
        <v>11.093370190859158</v>
      </c>
      <c r="P64" s="1">
        <f t="shared" si="63"/>
        <v>10.28821921169969</v>
      </c>
      <c r="Q64" s="1">
        <f t="shared" si="63"/>
        <v>10.28821921169969</v>
      </c>
      <c r="R64" s="1">
        <f t="shared" si="63"/>
        <v>10.28821921169969</v>
      </c>
      <c r="S64" s="1">
        <f t="shared" si="63"/>
        <v>10.28821921169969</v>
      </c>
      <c r="T64" s="1">
        <f t="shared" si="63"/>
        <v>10.28821921169969</v>
      </c>
      <c r="U64" s="1">
        <f t="shared" si="63"/>
        <v>10.28821921169969</v>
      </c>
      <c r="V64" s="1">
        <f t="shared" si="63"/>
        <v>10.28821921169969</v>
      </c>
      <c r="W64" s="1">
        <f t="shared" si="63"/>
        <v>10.28821921169969</v>
      </c>
      <c r="X64" s="1">
        <f t="shared" si="64"/>
        <v>10.28821921169969</v>
      </c>
      <c r="Y64" s="1">
        <f t="shared" si="64"/>
        <v>11.375173033564971</v>
      </c>
      <c r="Z64" s="1">
        <f t="shared" si="64"/>
        <v>10.28821921169969</v>
      </c>
      <c r="AA64" s="1">
        <f t="shared" si="64"/>
        <v>11.093370190859158</v>
      </c>
      <c r="AB64" s="1">
        <f t="shared" si="64"/>
        <v>10.28821921169969</v>
      </c>
      <c r="AC64" s="1">
        <f t="shared" si="64"/>
        <v>10.28821921169969</v>
      </c>
      <c r="AD64" s="1">
        <f t="shared" si="64"/>
        <v>10.28821921169969</v>
      </c>
      <c r="AE64" s="1">
        <f t="shared" si="64"/>
        <v>10.28821921169969</v>
      </c>
      <c r="AF64" s="1">
        <f t="shared" si="64"/>
        <v>10.28821921169969</v>
      </c>
    </row>
    <row r="65" spans="1:38">
      <c r="A65" s="106" t="s">
        <v>200</v>
      </c>
      <c r="B65" s="5" t="str">
        <f t="shared" si="41"/>
        <v>9030-02005</v>
      </c>
      <c r="C65" s="5" t="str">
        <f t="shared" si="61"/>
        <v>9030</v>
      </c>
      <c r="D65" s="1">
        <f>SUM($F65:K65)</f>
        <v>669.55</v>
      </c>
      <c r="E65" s="2">
        <f t="shared" si="62"/>
        <v>1.6630844920444924E-2</v>
      </c>
      <c r="F65" s="22" t="str">
        <f>'Div 12 history (2)'!B66</f>
        <v>0</v>
      </c>
      <c r="G65" s="22" t="str">
        <f>'Div 12 history (2)'!C66</f>
        <v>0</v>
      </c>
      <c r="H65" s="22" t="str">
        <f>'Div 12 history (2)'!D66</f>
        <v>0</v>
      </c>
      <c r="I65" s="22">
        <f>'Div 12 history (2)'!E66</f>
        <v>669.55</v>
      </c>
      <c r="J65" s="22">
        <f>'Div 12 history (2)'!F66</f>
        <v>0</v>
      </c>
      <c r="K65" s="22">
        <f>'Div 12 history (2)'!G66</f>
        <v>0</v>
      </c>
      <c r="L65" s="1">
        <f t="shared" si="63"/>
        <v>106.25446819672261</v>
      </c>
      <c r="M65" s="1">
        <f t="shared" si="63"/>
        <v>117.48028851802295</v>
      </c>
      <c r="N65" s="1">
        <f t="shared" si="63"/>
        <v>106.25446819672261</v>
      </c>
      <c r="O65" s="1">
        <f t="shared" si="63"/>
        <v>114.56989065694508</v>
      </c>
      <c r="P65" s="1">
        <f t="shared" si="63"/>
        <v>106.25446819672261</v>
      </c>
      <c r="Q65" s="1">
        <f t="shared" si="63"/>
        <v>106.25446819672261</v>
      </c>
      <c r="R65" s="1">
        <f t="shared" si="63"/>
        <v>106.25446819672261</v>
      </c>
      <c r="S65" s="1">
        <f t="shared" si="63"/>
        <v>106.25446819672261</v>
      </c>
      <c r="T65" s="1">
        <f t="shared" si="63"/>
        <v>106.25446819672261</v>
      </c>
      <c r="U65" s="1">
        <f t="shared" si="63"/>
        <v>106.25446819672261</v>
      </c>
      <c r="V65" s="1">
        <f t="shared" si="63"/>
        <v>106.25446819672261</v>
      </c>
      <c r="W65" s="1">
        <f t="shared" si="63"/>
        <v>106.25446819672261</v>
      </c>
      <c r="X65" s="1">
        <f t="shared" si="64"/>
        <v>106.25446819672261</v>
      </c>
      <c r="Y65" s="1">
        <f t="shared" si="64"/>
        <v>117.48028851802295</v>
      </c>
      <c r="Z65" s="1">
        <f t="shared" si="64"/>
        <v>106.25446819672261</v>
      </c>
      <c r="AA65" s="1">
        <f t="shared" si="64"/>
        <v>114.56989065694508</v>
      </c>
      <c r="AB65" s="1">
        <f t="shared" si="64"/>
        <v>106.25446819672261</v>
      </c>
      <c r="AC65" s="1">
        <f t="shared" si="64"/>
        <v>106.25446819672261</v>
      </c>
      <c r="AD65" s="1">
        <f t="shared" si="64"/>
        <v>106.25446819672261</v>
      </c>
      <c r="AE65" s="1">
        <f t="shared" si="64"/>
        <v>106.25446819672261</v>
      </c>
      <c r="AF65" s="1">
        <f t="shared" si="64"/>
        <v>106.25446819672261</v>
      </c>
    </row>
    <row r="66" spans="1:38">
      <c r="A66" s="106" t="s">
        <v>845</v>
      </c>
      <c r="B66" s="5" t="str">
        <f t="shared" si="41"/>
        <v>9030-02006</v>
      </c>
      <c r="C66" s="5" t="str">
        <f t="shared" si="61"/>
        <v>9030</v>
      </c>
      <c r="D66" s="1">
        <f>SUM($F66:K66)</f>
        <v>0</v>
      </c>
      <c r="E66" s="2">
        <f t="shared" si="62"/>
        <v>0</v>
      </c>
      <c r="F66" s="22" t="str">
        <f>'Div 12 history (2)'!B67</f>
        <v>0</v>
      </c>
      <c r="G66" s="22" t="str">
        <f>'Div 12 history (2)'!C67</f>
        <v>0</v>
      </c>
      <c r="H66" s="22" t="str">
        <f>'Div 12 history (2)'!D67</f>
        <v>0</v>
      </c>
      <c r="I66" s="22">
        <f>'Div 12 history (2)'!E67</f>
        <v>16.7</v>
      </c>
      <c r="J66" s="22">
        <f>'Div 12 history (2)'!F67</f>
        <v>-16.7</v>
      </c>
      <c r="K66" s="22">
        <f>'Div 12 history (2)'!G67</f>
        <v>0</v>
      </c>
      <c r="L66" s="1">
        <f t="shared" si="63"/>
        <v>0</v>
      </c>
      <c r="M66" s="1">
        <f t="shared" si="63"/>
        <v>0</v>
      </c>
      <c r="N66" s="1">
        <f t="shared" si="63"/>
        <v>0</v>
      </c>
      <c r="O66" s="1">
        <f t="shared" si="63"/>
        <v>0</v>
      </c>
      <c r="P66" s="1">
        <f t="shared" si="63"/>
        <v>0</v>
      </c>
      <c r="Q66" s="1">
        <f t="shared" si="63"/>
        <v>0</v>
      </c>
      <c r="R66" s="1">
        <f t="shared" si="63"/>
        <v>0</v>
      </c>
      <c r="S66" s="1">
        <f t="shared" si="63"/>
        <v>0</v>
      </c>
      <c r="T66" s="1">
        <f t="shared" si="63"/>
        <v>0</v>
      </c>
      <c r="U66" s="1">
        <f t="shared" si="63"/>
        <v>0</v>
      </c>
      <c r="V66" s="1">
        <f t="shared" si="63"/>
        <v>0</v>
      </c>
      <c r="W66" s="1">
        <f t="shared" si="63"/>
        <v>0</v>
      </c>
      <c r="X66" s="1">
        <f t="shared" si="64"/>
        <v>0</v>
      </c>
      <c r="Y66" s="1">
        <f t="shared" si="64"/>
        <v>0</v>
      </c>
      <c r="Z66" s="1">
        <f t="shared" si="64"/>
        <v>0</v>
      </c>
      <c r="AA66" s="1">
        <f t="shared" si="64"/>
        <v>0</v>
      </c>
      <c r="AB66" s="1">
        <f t="shared" si="64"/>
        <v>0</v>
      </c>
      <c r="AC66" s="1">
        <f t="shared" si="64"/>
        <v>0</v>
      </c>
      <c r="AD66" s="1">
        <f t="shared" si="64"/>
        <v>0</v>
      </c>
      <c r="AE66" s="1">
        <f t="shared" si="64"/>
        <v>0</v>
      </c>
      <c r="AF66" s="1">
        <f t="shared" si="64"/>
        <v>0</v>
      </c>
    </row>
    <row r="67" spans="1:38">
      <c r="A67" s="106" t="s">
        <v>210</v>
      </c>
      <c r="B67" s="5" t="str">
        <f t="shared" si="41"/>
        <v>9010-05010</v>
      </c>
      <c r="C67" s="5" t="str">
        <f t="shared" si="61"/>
        <v>9010</v>
      </c>
      <c r="D67" s="1">
        <f>SUM($F67:K67)</f>
        <v>3076.96</v>
      </c>
      <c r="E67" s="2">
        <f t="shared" si="62"/>
        <v>7.6428115281027872E-2</v>
      </c>
      <c r="F67" s="22">
        <f>'Div 12 history (2)'!B68</f>
        <v>710.44</v>
      </c>
      <c r="G67" s="22">
        <f>'Div 12 history (2)'!C68</f>
        <v>367.66</v>
      </c>
      <c r="H67" s="22">
        <f>'Div 12 history (2)'!D68</f>
        <v>740.82</v>
      </c>
      <c r="I67" s="22">
        <f>'Div 12 history (2)'!E68</f>
        <v>325.58</v>
      </c>
      <c r="J67" s="22">
        <f>'Div 12 history (2)'!F68</f>
        <v>806.37</v>
      </c>
      <c r="K67" s="22">
        <f>'Div 12 history (2)'!G68</f>
        <v>126.09</v>
      </c>
      <c r="L67" s="1">
        <f t="shared" si="63"/>
        <v>488.29922853048708</v>
      </c>
      <c r="M67" s="1">
        <f t="shared" si="63"/>
        <v>539.88820634518095</v>
      </c>
      <c r="N67" s="1">
        <f t="shared" si="63"/>
        <v>488.29922853048708</v>
      </c>
      <c r="O67" s="1">
        <f t="shared" si="63"/>
        <v>526.51328617100103</v>
      </c>
      <c r="P67" s="1">
        <f t="shared" si="63"/>
        <v>488.29922853048708</v>
      </c>
      <c r="Q67" s="1">
        <f t="shared" si="63"/>
        <v>488.29922853048708</v>
      </c>
      <c r="R67" s="1">
        <f t="shared" si="63"/>
        <v>488.29922853048708</v>
      </c>
      <c r="S67" s="1">
        <f t="shared" si="63"/>
        <v>488.29922853048708</v>
      </c>
      <c r="T67" s="1">
        <f t="shared" si="63"/>
        <v>488.29922853048708</v>
      </c>
      <c r="U67" s="1">
        <f t="shared" si="63"/>
        <v>488.29922853048708</v>
      </c>
      <c r="V67" s="1">
        <f t="shared" si="63"/>
        <v>488.29922853048708</v>
      </c>
      <c r="W67" s="1">
        <f t="shared" si="63"/>
        <v>488.29922853048708</v>
      </c>
      <c r="X67" s="1">
        <f t="shared" si="64"/>
        <v>488.29922853048708</v>
      </c>
      <c r="Y67" s="1">
        <f t="shared" si="64"/>
        <v>539.88820634518095</v>
      </c>
      <c r="Z67" s="1">
        <f t="shared" si="64"/>
        <v>488.29922853048708</v>
      </c>
      <c r="AA67" s="1">
        <f t="shared" si="64"/>
        <v>526.51328617100103</v>
      </c>
      <c r="AB67" s="1">
        <f t="shared" si="64"/>
        <v>488.29922853048708</v>
      </c>
      <c r="AC67" s="1">
        <f t="shared" si="64"/>
        <v>488.29922853048708</v>
      </c>
      <c r="AD67" s="1">
        <f t="shared" si="64"/>
        <v>488.29922853048708</v>
      </c>
      <c r="AE67" s="1">
        <f t="shared" si="64"/>
        <v>488.29922853048708</v>
      </c>
      <c r="AF67" s="1">
        <f t="shared" si="64"/>
        <v>488.29922853048708</v>
      </c>
    </row>
    <row r="68" spans="1:38">
      <c r="A68" s="106" t="s">
        <v>211</v>
      </c>
      <c r="B68" s="5" t="str">
        <f t="shared" si="41"/>
        <v>9030-05010</v>
      </c>
      <c r="C68" s="5" t="str">
        <f t="shared" si="61"/>
        <v>9030</v>
      </c>
      <c r="D68" s="1">
        <f>SUM($F68:K68)</f>
        <v>159.98999999999998</v>
      </c>
      <c r="E68" s="2">
        <f t="shared" si="62"/>
        <v>3.9739659156477975E-3</v>
      </c>
      <c r="F68" s="22">
        <f>'Div 12 history (2)'!B69</f>
        <v>0</v>
      </c>
      <c r="G68" s="22">
        <f>'Div 12 history (2)'!C69</f>
        <v>16.21</v>
      </c>
      <c r="H68" s="22">
        <f>'Div 12 history (2)'!D69</f>
        <v>91.79</v>
      </c>
      <c r="I68" s="22">
        <f>'Div 12 history (2)'!E69</f>
        <v>41.14</v>
      </c>
      <c r="J68" s="22">
        <f>'Div 12 history (2)'!F69</f>
        <v>-41.14</v>
      </c>
      <c r="K68" s="22">
        <f>'Div 12 history (2)'!G69</f>
        <v>51.99</v>
      </c>
      <c r="L68" s="1">
        <f t="shared" si="63"/>
        <v>25.389668235073778</v>
      </c>
      <c r="M68" s="1">
        <f t="shared" si="63"/>
        <v>28.072095228136043</v>
      </c>
      <c r="N68" s="1">
        <f t="shared" si="63"/>
        <v>25.389668235073778</v>
      </c>
      <c r="O68" s="1">
        <f t="shared" si="63"/>
        <v>27.376651192897675</v>
      </c>
      <c r="P68" s="1">
        <f t="shared" si="63"/>
        <v>25.389668235073778</v>
      </c>
      <c r="Q68" s="1">
        <f t="shared" si="63"/>
        <v>25.389668235073778</v>
      </c>
      <c r="R68" s="1">
        <f t="shared" si="63"/>
        <v>25.389668235073778</v>
      </c>
      <c r="S68" s="1">
        <f t="shared" si="63"/>
        <v>25.389668235073778</v>
      </c>
      <c r="T68" s="1">
        <f t="shared" si="63"/>
        <v>25.389668235073778</v>
      </c>
      <c r="U68" s="1">
        <f t="shared" si="63"/>
        <v>25.389668235073778</v>
      </c>
      <c r="V68" s="1">
        <f t="shared" si="63"/>
        <v>25.389668235073778</v>
      </c>
      <c r="W68" s="1">
        <f t="shared" si="63"/>
        <v>25.389668235073778</v>
      </c>
      <c r="X68" s="1">
        <f t="shared" si="64"/>
        <v>25.389668235073778</v>
      </c>
      <c r="Y68" s="1">
        <f t="shared" si="64"/>
        <v>28.072095228136043</v>
      </c>
      <c r="Z68" s="1">
        <f t="shared" si="64"/>
        <v>25.389668235073778</v>
      </c>
      <c r="AA68" s="1">
        <f t="shared" si="64"/>
        <v>27.376651192897675</v>
      </c>
      <c r="AB68" s="1">
        <f t="shared" si="64"/>
        <v>25.389668235073778</v>
      </c>
      <c r="AC68" s="1">
        <f t="shared" si="64"/>
        <v>25.389668235073778</v>
      </c>
      <c r="AD68" s="1">
        <f t="shared" si="64"/>
        <v>25.389668235073778</v>
      </c>
      <c r="AE68" s="1">
        <f t="shared" si="64"/>
        <v>25.389668235073778</v>
      </c>
      <c r="AF68" s="1">
        <f t="shared" si="64"/>
        <v>25.389668235073778</v>
      </c>
    </row>
    <row r="69" spans="1:38">
      <c r="A69" s="106" t="s">
        <v>214</v>
      </c>
      <c r="B69" s="5" t="str">
        <f t="shared" ref="B69" si="65">RIGHT(A69,10)</f>
        <v>9210-05010</v>
      </c>
      <c r="C69" s="5" t="str">
        <f t="shared" ref="C69" si="66">LEFT(B69,4)</f>
        <v>9210</v>
      </c>
      <c r="D69" s="1">
        <f>SUM($F69:K69)</f>
        <v>34139.14</v>
      </c>
      <c r="E69" s="2">
        <f t="shared" si="62"/>
        <v>0.84797661572303507</v>
      </c>
      <c r="F69" s="22">
        <f>'Div 12 history (2)'!B70</f>
        <v>6618.4299999999994</v>
      </c>
      <c r="G69" s="22">
        <f>'Div 12 history (2)'!C70</f>
        <v>6064.54</v>
      </c>
      <c r="H69" s="22">
        <f>'Div 12 history (2)'!D70</f>
        <v>5504.99</v>
      </c>
      <c r="I69" s="22">
        <f>'Div 12 history (2)'!E70</f>
        <v>4231.55</v>
      </c>
      <c r="J69" s="22">
        <f>'Div 12 history (2)'!F70</f>
        <v>5539.36</v>
      </c>
      <c r="K69" s="22">
        <f>'Div 12 history (2)'!G70</f>
        <v>6180.27</v>
      </c>
      <c r="L69" s="1">
        <f t="shared" si="63"/>
        <v>5417.7225978544711</v>
      </c>
      <c r="M69" s="1">
        <f t="shared" si="63"/>
        <v>5990.1068134675197</v>
      </c>
      <c r="N69" s="1">
        <f t="shared" si="63"/>
        <v>5417.7225978544711</v>
      </c>
      <c r="O69" s="1">
        <f t="shared" si="63"/>
        <v>5841.7109057159887</v>
      </c>
      <c r="P69" s="1">
        <f t="shared" si="63"/>
        <v>5417.7225978544711</v>
      </c>
      <c r="Q69" s="1">
        <f t="shared" si="63"/>
        <v>5417.7225978544711</v>
      </c>
      <c r="R69" s="1">
        <f t="shared" si="63"/>
        <v>5417.7225978544711</v>
      </c>
      <c r="S69" s="1">
        <f t="shared" si="63"/>
        <v>5417.7225978544711</v>
      </c>
      <c r="T69" s="1">
        <f t="shared" si="63"/>
        <v>5417.7225978544711</v>
      </c>
      <c r="U69" s="1">
        <f t="shared" si="63"/>
        <v>5417.7225978544711</v>
      </c>
      <c r="V69" s="1">
        <f t="shared" si="63"/>
        <v>5417.7225978544711</v>
      </c>
      <c r="W69" s="1">
        <f t="shared" si="63"/>
        <v>5417.7225978544711</v>
      </c>
      <c r="X69" s="1">
        <f t="shared" si="64"/>
        <v>5417.7225978544711</v>
      </c>
      <c r="Y69" s="1">
        <f t="shared" si="64"/>
        <v>5990.1068134675197</v>
      </c>
      <c r="Z69" s="1">
        <f t="shared" si="64"/>
        <v>5417.7225978544711</v>
      </c>
      <c r="AA69" s="1">
        <f t="shared" si="64"/>
        <v>5841.7109057159887</v>
      </c>
      <c r="AB69" s="1">
        <f t="shared" si="64"/>
        <v>5417.7225978544711</v>
      </c>
      <c r="AC69" s="1">
        <f t="shared" si="64"/>
        <v>5417.7225978544711</v>
      </c>
      <c r="AD69" s="1">
        <f t="shared" si="64"/>
        <v>5417.7225978544711</v>
      </c>
      <c r="AE69" s="1">
        <f t="shared" si="64"/>
        <v>5417.7225978544711</v>
      </c>
      <c r="AF69" s="1">
        <f t="shared" si="64"/>
        <v>5417.7225978544711</v>
      </c>
    </row>
    <row r="70" spans="1:38">
      <c r="A70" s="9" t="s">
        <v>24</v>
      </c>
      <c r="B70" s="5"/>
      <c r="C70" s="5"/>
      <c r="D70" s="31">
        <f>SUM(D62:D69)</f>
        <v>40259.53</v>
      </c>
      <c r="E70" s="32">
        <f t="shared" ref="E70:K70" si="67">SUM(E62:E69)</f>
        <v>1</v>
      </c>
      <c r="F70" s="31">
        <f t="shared" si="67"/>
        <v>7415.98</v>
      </c>
      <c r="G70" s="31">
        <f t="shared" si="67"/>
        <v>7381.58</v>
      </c>
      <c r="H70" s="31">
        <f t="shared" si="67"/>
        <v>6586.25</v>
      </c>
      <c r="I70" s="31">
        <f t="shared" si="67"/>
        <v>5675.2000000000007</v>
      </c>
      <c r="J70" s="31">
        <f t="shared" si="67"/>
        <v>6562.9699999999993</v>
      </c>
      <c r="K70" s="31">
        <f t="shared" si="67"/>
        <v>6637.55</v>
      </c>
      <c r="L70" s="34">
        <f>'Div 12 history (2)'!H71</f>
        <v>6389</v>
      </c>
      <c r="M70" s="31">
        <f>'Div 12 budget'!B43</f>
        <v>7064</v>
      </c>
      <c r="N70" s="31">
        <f>'Div 12 budget'!C43</f>
        <v>6389</v>
      </c>
      <c r="O70" s="31">
        <f>'Div 12 budget'!D43</f>
        <v>6889</v>
      </c>
      <c r="P70" s="31">
        <f>'Div 12 budget'!E43</f>
        <v>6389</v>
      </c>
      <c r="Q70" s="31">
        <f>'Div 12 budget'!F43</f>
        <v>6389</v>
      </c>
      <c r="R70" s="31">
        <f>'Div 12 budget'!G43</f>
        <v>6389</v>
      </c>
      <c r="S70" s="31">
        <f>'Div 12 budget'!H43</f>
        <v>6389</v>
      </c>
      <c r="T70" s="31">
        <f>'Div 12 budget'!I43</f>
        <v>6389</v>
      </c>
      <c r="U70" s="31">
        <f>'Div 12 budget'!J43</f>
        <v>6389</v>
      </c>
      <c r="V70" s="31">
        <f>'Div 12 budget'!K43</f>
        <v>6389</v>
      </c>
      <c r="W70" s="31">
        <f>'Div 12 budget'!L43</f>
        <v>6389</v>
      </c>
      <c r="X70" s="31">
        <f>'Div 12 budget'!M43</f>
        <v>6389</v>
      </c>
      <c r="Y70" s="38">
        <f>M70*(1+Y$3)</f>
        <v>7064</v>
      </c>
      <c r="Z70" s="38">
        <f t="shared" ref="Z70:AF70" si="68">N70*(1+Z$3)</f>
        <v>6389</v>
      </c>
      <c r="AA70" s="38">
        <f t="shared" si="68"/>
        <v>6889</v>
      </c>
      <c r="AB70" s="38">
        <f t="shared" si="68"/>
        <v>6389</v>
      </c>
      <c r="AC70" s="38">
        <f t="shared" si="68"/>
        <v>6389</v>
      </c>
      <c r="AD70" s="38">
        <f t="shared" si="68"/>
        <v>6389</v>
      </c>
      <c r="AE70" s="38">
        <f t="shared" si="68"/>
        <v>6389</v>
      </c>
      <c r="AF70" s="38">
        <f t="shared" si="68"/>
        <v>6389</v>
      </c>
      <c r="AH70" s="15">
        <f>SUM(F70:Q70)</f>
        <v>79768.53</v>
      </c>
      <c r="AI70" s="15">
        <f>SUM(U70:AF70)</f>
        <v>77843</v>
      </c>
      <c r="AK70" s="15">
        <f>AH70*$AK$6</f>
        <v>4565.5503920779329</v>
      </c>
      <c r="AL70" s="15">
        <f>AI70*$AL$6</f>
        <v>4446.5891346689677</v>
      </c>
    </row>
    <row r="71" spans="1:38">
      <c r="B71" s="5" t="str">
        <f t="shared" si="41"/>
        <v/>
      </c>
      <c r="C71" s="5" t="s">
        <v>465</v>
      </c>
      <c r="F71" s="1">
        <f>F70-'Div 12 history (2)'!B71</f>
        <v>0</v>
      </c>
      <c r="G71" s="1">
        <f>G70-'Div 12 history (2)'!C71</f>
        <v>0</v>
      </c>
      <c r="H71" s="1">
        <f>H70-'Div 12 history (2)'!D71</f>
        <v>0</v>
      </c>
      <c r="I71" s="1">
        <f>I70-'Div 12 history (2)'!E71</f>
        <v>0</v>
      </c>
      <c r="J71" s="1">
        <f>J70-'Div 12 history (2)'!F71</f>
        <v>0</v>
      </c>
      <c r="K71" s="1">
        <f>K70-'Div 12 history (2)'!G71</f>
        <v>0</v>
      </c>
      <c r="L71" s="1">
        <f>L70-'Div 12 history (2)'!H71</f>
        <v>0</v>
      </c>
      <c r="M71" s="1">
        <f>M70-SUM(M62:M69)</f>
        <v>0</v>
      </c>
      <c r="N71" s="1">
        <f t="shared" ref="N71:P71" si="69">N70-SUM(N62:N69)</f>
        <v>0</v>
      </c>
      <c r="O71" s="1">
        <f t="shared" si="69"/>
        <v>0</v>
      </c>
      <c r="P71" s="1">
        <f t="shared" si="69"/>
        <v>0</v>
      </c>
      <c r="Q71" s="1">
        <f>Q70-SUM(Q62:Q69)</f>
        <v>0</v>
      </c>
      <c r="R71" s="1">
        <f t="shared" ref="R71:AF71" si="70">R70-SUM(R62:R69)</f>
        <v>0</v>
      </c>
      <c r="S71" s="1">
        <f t="shared" si="70"/>
        <v>0</v>
      </c>
      <c r="T71" s="1">
        <f t="shared" si="70"/>
        <v>0</v>
      </c>
      <c r="U71" s="1">
        <f t="shared" si="70"/>
        <v>0</v>
      </c>
      <c r="V71" s="1">
        <f t="shared" si="70"/>
        <v>0</v>
      </c>
      <c r="W71" s="1">
        <f t="shared" si="70"/>
        <v>0</v>
      </c>
      <c r="X71" s="1">
        <f t="shared" si="70"/>
        <v>0</v>
      </c>
      <c r="Y71" s="1">
        <f t="shared" si="70"/>
        <v>0</v>
      </c>
      <c r="Z71" s="1">
        <f t="shared" si="70"/>
        <v>0</v>
      </c>
      <c r="AA71" s="1">
        <f t="shared" si="70"/>
        <v>0</v>
      </c>
      <c r="AB71" s="1">
        <f t="shared" si="70"/>
        <v>0</v>
      </c>
      <c r="AC71" s="1">
        <f t="shared" si="70"/>
        <v>0</v>
      </c>
      <c r="AD71" s="1">
        <f t="shared" si="70"/>
        <v>0</v>
      </c>
      <c r="AE71" s="1">
        <f t="shared" si="70"/>
        <v>0</v>
      </c>
      <c r="AF71" s="1">
        <f t="shared" si="70"/>
        <v>0</v>
      </c>
    </row>
    <row r="72" spans="1:38">
      <c r="A72" s="106" t="s">
        <v>373</v>
      </c>
      <c r="B72" s="5" t="str">
        <f t="shared" si="41"/>
        <v>9320-04201</v>
      </c>
      <c r="C72" s="5" t="str">
        <f t="shared" ref="C72:C75" si="71">LEFT(B72,4)</f>
        <v>9320</v>
      </c>
      <c r="D72" s="1">
        <f>SUM($F72:K72)</f>
        <v>16956.609999999997</v>
      </c>
      <c r="E72" s="2">
        <f>D72/$D$78</f>
        <v>8.5479707048050375E-3</v>
      </c>
      <c r="F72" s="22">
        <f>'Div 12 history (2)'!B73</f>
        <v>2746.4799999999996</v>
      </c>
      <c r="G72" s="22">
        <f>'Div 12 history (2)'!C73</f>
        <v>1689.0800000000002</v>
      </c>
      <c r="H72" s="22">
        <f>'Div 12 history (2)'!D73</f>
        <v>7481.38</v>
      </c>
      <c r="I72" s="22">
        <f>'Div 12 history (2)'!E73</f>
        <v>86.56</v>
      </c>
      <c r="J72" s="22">
        <f>'Div 12 history (2)'!F73</f>
        <v>4192.7700000000004</v>
      </c>
      <c r="K72" s="22">
        <f>'Div 12 history (2)'!G73</f>
        <v>760.33999999999992</v>
      </c>
      <c r="L72" s="1">
        <f t="shared" ref="L72:V77" si="72">$E72*L$78</f>
        <v>9.4882474823335912</v>
      </c>
      <c r="M72" s="1">
        <f t="shared" si="72"/>
        <v>49.578230087869215</v>
      </c>
      <c r="N72" s="1">
        <f t="shared" si="72"/>
        <v>11.197841623294599</v>
      </c>
      <c r="O72" s="1">
        <f t="shared" si="72"/>
        <v>43.680130301553739</v>
      </c>
      <c r="P72" s="1">
        <f t="shared" si="72"/>
        <v>46.671920048235506</v>
      </c>
      <c r="Q72" s="1">
        <f t="shared" si="72"/>
        <v>8.6334504118530884</v>
      </c>
      <c r="R72" s="1">
        <f t="shared" si="72"/>
        <v>9.4882474823335912</v>
      </c>
      <c r="S72" s="1">
        <f t="shared" si="72"/>
        <v>44.534927372034247</v>
      </c>
      <c r="T72" s="1">
        <f t="shared" si="72"/>
        <v>48.125075068052361</v>
      </c>
      <c r="U72" s="1">
        <f t="shared" si="72"/>
        <v>9.4882474823335912</v>
      </c>
      <c r="V72" s="1">
        <f t="shared" si="72"/>
        <v>8.6334504118530884</v>
      </c>
      <c r="W72" s="1">
        <f t="shared" ref="W72:AF77" si="73">$E72*W$78</f>
        <v>20.60060939858014</v>
      </c>
      <c r="X72" s="1">
        <f t="shared" si="73"/>
        <v>9.4882474823335912</v>
      </c>
      <c r="Y72" s="1">
        <f t="shared" si="73"/>
        <v>49.578230087869215</v>
      </c>
      <c r="Z72" s="1">
        <f t="shared" si="73"/>
        <v>11.197841623294599</v>
      </c>
      <c r="AA72" s="1">
        <f t="shared" si="73"/>
        <v>43.680130301553739</v>
      </c>
      <c r="AB72" s="1">
        <f t="shared" si="73"/>
        <v>46.671920048235506</v>
      </c>
      <c r="AC72" s="1">
        <f t="shared" si="73"/>
        <v>8.6334504118530884</v>
      </c>
      <c r="AD72" s="1">
        <f t="shared" si="73"/>
        <v>9.4882474823335912</v>
      </c>
      <c r="AE72" s="1">
        <f t="shared" si="73"/>
        <v>44.534927372034247</v>
      </c>
      <c r="AF72" s="1">
        <f t="shared" si="73"/>
        <v>48.125075068052361</v>
      </c>
    </row>
    <row r="73" spans="1:38">
      <c r="A73" s="106" t="s">
        <v>374</v>
      </c>
      <c r="B73" s="5" t="str">
        <f t="shared" si="41"/>
        <v>9210-04201</v>
      </c>
      <c r="C73" s="5" t="str">
        <f t="shared" si="71"/>
        <v>9210</v>
      </c>
      <c r="D73" s="1">
        <f>SUM($F73:K73)</f>
        <v>1958982.52</v>
      </c>
      <c r="E73" s="2">
        <f>D73/$D$78</f>
        <v>0.98753967875566828</v>
      </c>
      <c r="F73" s="22">
        <f>'Div 12 history (2)'!B74</f>
        <v>321532.28000000003</v>
      </c>
      <c r="G73" s="22">
        <f>'Div 12 history (2)'!C74</f>
        <v>323693.14</v>
      </c>
      <c r="H73" s="22">
        <f>'Div 12 history (2)'!D74</f>
        <v>335332.03999999998</v>
      </c>
      <c r="I73" s="22">
        <f>'Div 12 history (2)'!E74</f>
        <v>324975.49</v>
      </c>
      <c r="J73" s="22">
        <f>'Div 12 history (2)'!F74</f>
        <v>326740.38</v>
      </c>
      <c r="K73" s="22">
        <f>'Div 12 history (2)'!G74</f>
        <v>326709.19</v>
      </c>
      <c r="L73" s="51">
        <f t="shared" si="72"/>
        <v>1096.1690434187917</v>
      </c>
      <c r="M73" s="51">
        <f t="shared" si="72"/>
        <v>5727.7301367828759</v>
      </c>
      <c r="N73" s="51">
        <f t="shared" si="72"/>
        <v>1293.6769791699255</v>
      </c>
      <c r="O73" s="51">
        <f t="shared" si="72"/>
        <v>5046.3277584414645</v>
      </c>
      <c r="P73" s="51">
        <f t="shared" si="72"/>
        <v>5391.9666460059489</v>
      </c>
      <c r="Q73" s="51">
        <f t="shared" si="72"/>
        <v>997.41507554322493</v>
      </c>
      <c r="R73" s="51">
        <f t="shared" si="72"/>
        <v>1096.1690434187917</v>
      </c>
      <c r="S73" s="51">
        <f t="shared" si="72"/>
        <v>5145.081726317032</v>
      </c>
      <c r="T73" s="51">
        <f t="shared" si="72"/>
        <v>5559.8483913944128</v>
      </c>
      <c r="U73" s="1">
        <f t="shared" si="72"/>
        <v>1096.1690434187917</v>
      </c>
      <c r="V73" s="1">
        <f t="shared" si="72"/>
        <v>997.41507554322493</v>
      </c>
      <c r="W73" s="1">
        <f t="shared" si="73"/>
        <v>2379.9706258011606</v>
      </c>
      <c r="X73" s="1">
        <f t="shared" si="73"/>
        <v>1096.1690434187917</v>
      </c>
      <c r="Y73" s="1">
        <f t="shared" si="73"/>
        <v>5727.7301367828759</v>
      </c>
      <c r="Z73" s="1">
        <f t="shared" si="73"/>
        <v>1293.6769791699255</v>
      </c>
      <c r="AA73" s="1">
        <f t="shared" si="73"/>
        <v>5046.3277584414645</v>
      </c>
      <c r="AB73" s="1">
        <f t="shared" si="73"/>
        <v>5391.9666460059489</v>
      </c>
      <c r="AC73" s="1">
        <f t="shared" si="73"/>
        <v>997.41507554322493</v>
      </c>
      <c r="AD73" s="1">
        <f t="shared" si="73"/>
        <v>1096.1690434187917</v>
      </c>
      <c r="AE73" s="1">
        <f t="shared" si="73"/>
        <v>5145.081726317032</v>
      </c>
      <c r="AF73" s="1">
        <f t="shared" si="73"/>
        <v>5559.8483913944128</v>
      </c>
      <c r="AG73" s="41"/>
    </row>
    <row r="74" spans="1:38">
      <c r="A74" s="106" t="s">
        <v>593</v>
      </c>
      <c r="B74" s="5" t="str">
        <f t="shared" si="41"/>
        <v>9010-04212</v>
      </c>
      <c r="C74" s="5" t="str">
        <f t="shared" si="71"/>
        <v>9010</v>
      </c>
      <c r="D74" s="1">
        <f>SUM($F74:K74)</f>
        <v>274.01</v>
      </c>
      <c r="E74" s="2">
        <f>D74/$D$78</f>
        <v>1.3813076156281407E-4</v>
      </c>
      <c r="F74" s="22" t="str">
        <f>'Div 12 history (2)'!B75</f>
        <v>0</v>
      </c>
      <c r="G74" s="22">
        <f>'Div 12 history (2)'!C75</f>
        <v>230.99</v>
      </c>
      <c r="H74" s="22">
        <f>'Div 12 history (2)'!D75</f>
        <v>43.02</v>
      </c>
      <c r="I74" s="22">
        <f>'Div 12 history (2)'!E75</f>
        <v>0</v>
      </c>
      <c r="J74" s="22">
        <f>'Div 12 history (2)'!F75</f>
        <v>0</v>
      </c>
      <c r="K74" s="22">
        <f>'Div 12 history (2)'!G75</f>
        <v>0</v>
      </c>
      <c r="L74" s="1">
        <f t="shared" si="72"/>
        <v>0.15332514533472361</v>
      </c>
      <c r="M74" s="1">
        <f t="shared" si="72"/>
        <v>0.80115841706432156</v>
      </c>
      <c r="N74" s="1">
        <f t="shared" si="72"/>
        <v>0.18095129764728643</v>
      </c>
      <c r="O74" s="1">
        <f t="shared" si="72"/>
        <v>0.70584819158597989</v>
      </c>
      <c r="P74" s="1">
        <f t="shared" si="72"/>
        <v>0.75419395813296475</v>
      </c>
      <c r="Q74" s="1">
        <f t="shared" si="72"/>
        <v>0.13951206917844219</v>
      </c>
      <c r="R74" s="1">
        <f t="shared" si="72"/>
        <v>0.15332514533472361</v>
      </c>
      <c r="S74" s="1">
        <f t="shared" si="72"/>
        <v>0.71966126774226125</v>
      </c>
      <c r="T74" s="1">
        <f t="shared" si="72"/>
        <v>0.77767618759864321</v>
      </c>
      <c r="U74" s="1">
        <f t="shared" si="72"/>
        <v>0.15332514533472361</v>
      </c>
      <c r="V74" s="1">
        <f t="shared" si="72"/>
        <v>0.13951206917844219</v>
      </c>
      <c r="W74" s="1">
        <f t="shared" si="73"/>
        <v>0.33289513536638188</v>
      </c>
      <c r="X74" s="1">
        <f t="shared" si="73"/>
        <v>0.15332514533472361</v>
      </c>
      <c r="Y74" s="1">
        <f t="shared" si="73"/>
        <v>0.80115841706432156</v>
      </c>
      <c r="Z74" s="1">
        <f t="shared" si="73"/>
        <v>0.18095129764728643</v>
      </c>
      <c r="AA74" s="1">
        <f t="shared" si="73"/>
        <v>0.70584819158597989</v>
      </c>
      <c r="AB74" s="1">
        <f t="shared" si="73"/>
        <v>0.75419395813296475</v>
      </c>
      <c r="AC74" s="1">
        <f t="shared" si="73"/>
        <v>0.13951206917844219</v>
      </c>
      <c r="AD74" s="1">
        <f t="shared" si="73"/>
        <v>0.15332514533472361</v>
      </c>
      <c r="AE74" s="1">
        <f t="shared" si="73"/>
        <v>0.71966126774226125</v>
      </c>
      <c r="AF74" s="1">
        <f t="shared" si="73"/>
        <v>0.77767618759864321</v>
      </c>
    </row>
    <row r="75" spans="1:38">
      <c r="A75" s="106" t="s">
        <v>375</v>
      </c>
      <c r="B75" s="5" t="str">
        <f t="shared" si="41"/>
        <v>9210-04212</v>
      </c>
      <c r="C75" s="5" t="str">
        <f t="shared" si="71"/>
        <v>9210</v>
      </c>
      <c r="D75" s="1">
        <f>SUM($F75:K75)</f>
        <v>4103.67</v>
      </c>
      <c r="E75" s="2">
        <f>D75/$D$78</f>
        <v>2.0686948005637505E-3</v>
      </c>
      <c r="F75" s="22">
        <f>'Div 12 history (2)'!B76</f>
        <v>258.27</v>
      </c>
      <c r="G75" s="22">
        <f>'Div 12 history (2)'!C76</f>
        <v>1684</v>
      </c>
      <c r="H75" s="22">
        <f>'Div 12 history (2)'!D76</f>
        <v>361.66999999999996</v>
      </c>
      <c r="I75" s="22">
        <f>'Div 12 history (2)'!E76</f>
        <v>650.91999999999996</v>
      </c>
      <c r="J75" s="22">
        <f>'Div 12 history (2)'!F76</f>
        <v>656.17</v>
      </c>
      <c r="K75" s="22">
        <f>'Div 12 history (2)'!G76</f>
        <v>492.64</v>
      </c>
      <c r="L75" s="1">
        <f t="shared" si="72"/>
        <v>2.296251228625763</v>
      </c>
      <c r="M75" s="1">
        <f t="shared" si="72"/>
        <v>11.998429843269752</v>
      </c>
      <c r="N75" s="1">
        <f t="shared" si="72"/>
        <v>2.7099901887385132</v>
      </c>
      <c r="O75" s="1">
        <f t="shared" si="72"/>
        <v>10.571030430880766</v>
      </c>
      <c r="P75" s="1">
        <f t="shared" si="72"/>
        <v>11.295073611078077</v>
      </c>
      <c r="Q75" s="1">
        <f t="shared" si="72"/>
        <v>2.0893817485693882</v>
      </c>
      <c r="R75" s="1">
        <f t="shared" si="72"/>
        <v>2.296251228625763</v>
      </c>
      <c r="S75" s="1">
        <f t="shared" si="72"/>
        <v>10.777899910937141</v>
      </c>
      <c r="T75" s="1">
        <f t="shared" si="72"/>
        <v>11.646751727173916</v>
      </c>
      <c r="U75" s="1">
        <f t="shared" si="72"/>
        <v>2.296251228625763</v>
      </c>
      <c r="V75" s="1">
        <f t="shared" si="72"/>
        <v>2.0893817485693882</v>
      </c>
      <c r="W75" s="1">
        <f t="shared" si="73"/>
        <v>4.9855544693586387</v>
      </c>
      <c r="X75" s="1">
        <f t="shared" si="73"/>
        <v>2.296251228625763</v>
      </c>
      <c r="Y75" s="1">
        <f t="shared" si="73"/>
        <v>11.998429843269752</v>
      </c>
      <c r="Z75" s="1">
        <f t="shared" si="73"/>
        <v>2.7099901887385132</v>
      </c>
      <c r="AA75" s="1">
        <f t="shared" si="73"/>
        <v>10.571030430880766</v>
      </c>
      <c r="AB75" s="1">
        <f t="shared" si="73"/>
        <v>11.295073611078077</v>
      </c>
      <c r="AC75" s="1">
        <f t="shared" si="73"/>
        <v>2.0893817485693882</v>
      </c>
      <c r="AD75" s="1">
        <f t="shared" si="73"/>
        <v>2.296251228625763</v>
      </c>
      <c r="AE75" s="1">
        <f t="shared" si="73"/>
        <v>10.777899910937141</v>
      </c>
      <c r="AF75" s="1">
        <f t="shared" si="73"/>
        <v>11.646751727173916</v>
      </c>
    </row>
    <row r="76" spans="1:38">
      <c r="A76" s="106" t="s">
        <v>376</v>
      </c>
      <c r="B76" s="5" t="str">
        <f t="shared" ref="B76:B77" si="74">RIGHT(A76,10)</f>
        <v>9320-04212</v>
      </c>
      <c r="C76" s="5" t="str">
        <f t="shared" ref="C76:C77" si="75">LEFT(B76,4)</f>
        <v>9320</v>
      </c>
      <c r="D76" s="1">
        <f>SUM($F76:K76)</f>
        <v>3378.19</v>
      </c>
      <c r="E76" s="2">
        <f t="shared" ref="E76:E77" si="76">D76/$D$78</f>
        <v>1.702974188547436E-3</v>
      </c>
      <c r="F76" s="22">
        <f>'Div 12 history (2)'!B77</f>
        <v>253.52</v>
      </c>
      <c r="G76" s="22">
        <f>'Div 12 history (2)'!C77</f>
        <v>1629.9</v>
      </c>
      <c r="H76" s="22">
        <f>'Div 12 history (2)'!D77</f>
        <v>918.58</v>
      </c>
      <c r="I76" s="22">
        <f>'Div 12 history (2)'!E77</f>
        <v>57.89</v>
      </c>
      <c r="J76" s="22">
        <f>'Div 12 history (2)'!F77</f>
        <v>42.75</v>
      </c>
      <c r="K76" s="22">
        <f>'Div 12 history (2)'!G77</f>
        <v>475.55</v>
      </c>
      <c r="L76" s="1">
        <f t="shared" si="72"/>
        <v>1.8903013492876539</v>
      </c>
      <c r="M76" s="1">
        <f t="shared" si="72"/>
        <v>9.8772502935751287</v>
      </c>
      <c r="N76" s="1">
        <f t="shared" si="72"/>
        <v>2.2308961869971413</v>
      </c>
      <c r="O76" s="1">
        <f t="shared" si="72"/>
        <v>8.7021981034773983</v>
      </c>
      <c r="P76" s="1">
        <f t="shared" si="72"/>
        <v>9.298239069469</v>
      </c>
      <c r="Q76" s="1">
        <f t="shared" si="72"/>
        <v>1.7200039304329104</v>
      </c>
      <c r="R76" s="1">
        <f t="shared" si="72"/>
        <v>1.8903013492876539</v>
      </c>
      <c r="S76" s="1">
        <f t="shared" si="72"/>
        <v>8.8724955223321409</v>
      </c>
      <c r="T76" s="1">
        <f t="shared" si="72"/>
        <v>9.5877446815220644</v>
      </c>
      <c r="U76" s="1">
        <f t="shared" si="72"/>
        <v>1.8903013492876539</v>
      </c>
      <c r="V76" s="1">
        <f t="shared" si="72"/>
        <v>1.7200039304329104</v>
      </c>
      <c r="W76" s="1">
        <f t="shared" si="73"/>
        <v>4.1041677943993209</v>
      </c>
      <c r="X76" s="1">
        <f t="shared" si="73"/>
        <v>1.8903013492876539</v>
      </c>
      <c r="Y76" s="1">
        <f t="shared" si="73"/>
        <v>9.8772502935751287</v>
      </c>
      <c r="Z76" s="1">
        <f t="shared" si="73"/>
        <v>2.2308961869971413</v>
      </c>
      <c r="AA76" s="1">
        <f t="shared" si="73"/>
        <v>8.7021981034773983</v>
      </c>
      <c r="AB76" s="1">
        <f t="shared" si="73"/>
        <v>9.298239069469</v>
      </c>
      <c r="AC76" s="1">
        <f t="shared" si="73"/>
        <v>1.7200039304329104</v>
      </c>
      <c r="AD76" s="1">
        <f t="shared" si="73"/>
        <v>1.8903013492876539</v>
      </c>
      <c r="AE76" s="1">
        <f t="shared" si="73"/>
        <v>8.8724955223321409</v>
      </c>
      <c r="AF76" s="1">
        <f t="shared" si="73"/>
        <v>9.5877446815220644</v>
      </c>
    </row>
    <row r="77" spans="1:38">
      <c r="A77" s="106" t="s">
        <v>376</v>
      </c>
      <c r="B77" s="5" t="str">
        <f t="shared" si="74"/>
        <v>9320-04212</v>
      </c>
      <c r="C77" s="5" t="str">
        <f t="shared" si="75"/>
        <v>9320</v>
      </c>
      <c r="D77" s="1">
        <f>SUM($F77:K77)</f>
        <v>5.0599999999999996</v>
      </c>
      <c r="E77" s="2">
        <f t="shared" si="76"/>
        <v>2.5507888526252298E-6</v>
      </c>
      <c r="F77" s="22">
        <f>'Div 12 history (2)'!B78</f>
        <v>0</v>
      </c>
      <c r="G77" s="22">
        <f>'Div 12 history (2)'!C78</f>
        <v>0</v>
      </c>
      <c r="H77" s="22">
        <f>'Div 12 history (2)'!D78</f>
        <v>0</v>
      </c>
      <c r="I77" s="22">
        <f>'Div 12 history (2)'!E78</f>
        <v>0</v>
      </c>
      <c r="J77" s="22">
        <f>'Div 12 history (2)'!F78</f>
        <v>0</v>
      </c>
      <c r="K77" s="22">
        <f>'Div 12 history (2)'!G78</f>
        <v>5.0599999999999996</v>
      </c>
      <c r="L77" s="1">
        <f t="shared" si="72"/>
        <v>2.831375626414005E-3</v>
      </c>
      <c r="M77" s="1">
        <f t="shared" si="72"/>
        <v>1.4794575345226333E-2</v>
      </c>
      <c r="N77" s="1">
        <f t="shared" si="72"/>
        <v>3.3415333969390509E-3</v>
      </c>
      <c r="O77" s="1">
        <f t="shared" si="72"/>
        <v>1.3034531036914924E-2</v>
      </c>
      <c r="P77" s="1">
        <f t="shared" si="72"/>
        <v>1.3927307135333755E-2</v>
      </c>
      <c r="Q77" s="1">
        <f t="shared" si="72"/>
        <v>2.5762967411514823E-3</v>
      </c>
      <c r="R77" s="1">
        <f t="shared" si="72"/>
        <v>2.831375626414005E-3</v>
      </c>
      <c r="S77" s="1">
        <f t="shared" si="72"/>
        <v>1.3289609922177446E-2</v>
      </c>
      <c r="T77" s="1">
        <f t="shared" si="72"/>
        <v>1.4360941240280043E-2</v>
      </c>
      <c r="U77" s="1">
        <f t="shared" si="72"/>
        <v>2.831375626414005E-3</v>
      </c>
      <c r="V77" s="1">
        <f t="shared" si="72"/>
        <v>2.5762967411514823E-3</v>
      </c>
      <c r="W77" s="1">
        <f t="shared" si="73"/>
        <v>6.1474011348268036E-3</v>
      </c>
      <c r="X77" s="1">
        <f t="shared" si="73"/>
        <v>2.831375626414005E-3</v>
      </c>
      <c r="Y77" s="1">
        <f t="shared" si="73"/>
        <v>1.4794575345226333E-2</v>
      </c>
      <c r="Z77" s="1">
        <f t="shared" si="73"/>
        <v>3.3415333969390509E-3</v>
      </c>
      <c r="AA77" s="1">
        <f t="shared" si="73"/>
        <v>1.3034531036914924E-2</v>
      </c>
      <c r="AB77" s="1">
        <f t="shared" si="73"/>
        <v>1.3927307135333755E-2</v>
      </c>
      <c r="AC77" s="1">
        <f t="shared" si="73"/>
        <v>2.5762967411514823E-3</v>
      </c>
      <c r="AD77" s="1">
        <f t="shared" si="73"/>
        <v>2.831375626414005E-3</v>
      </c>
      <c r="AE77" s="1">
        <f t="shared" si="73"/>
        <v>1.3289609922177446E-2</v>
      </c>
      <c r="AF77" s="1">
        <f t="shared" si="73"/>
        <v>1.4360941240280043E-2</v>
      </c>
    </row>
    <row r="78" spans="1:38">
      <c r="A78" s="9" t="s">
        <v>30</v>
      </c>
      <c r="B78" s="5"/>
      <c r="C78" s="5"/>
      <c r="D78" s="31">
        <f t="shared" ref="D78:K78" si="77">SUM(D72:D77)</f>
        <v>1983700.06</v>
      </c>
      <c r="E78" s="32">
        <f t="shared" si="77"/>
        <v>0.99999999999999989</v>
      </c>
      <c r="F78" s="31">
        <f t="shared" si="77"/>
        <v>324790.55000000005</v>
      </c>
      <c r="G78" s="31">
        <f t="shared" si="77"/>
        <v>328927.11000000004</v>
      </c>
      <c r="H78" s="31">
        <f t="shared" si="77"/>
        <v>344136.69</v>
      </c>
      <c r="I78" s="31">
        <f t="shared" si="77"/>
        <v>325770.86</v>
      </c>
      <c r="J78" s="31">
        <f t="shared" si="77"/>
        <v>331632.07</v>
      </c>
      <c r="K78" s="31">
        <f t="shared" si="77"/>
        <v>328442.78000000003</v>
      </c>
      <c r="L78" s="216">
        <f>'Div 12 history (2)'!H79</f>
        <v>1110</v>
      </c>
      <c r="M78" s="31">
        <f>'Div 12 budget'!B47</f>
        <v>5800</v>
      </c>
      <c r="N78" s="31">
        <f>'Div 12 budget'!C47</f>
        <v>1310</v>
      </c>
      <c r="O78" s="31">
        <f>'Div 12 budget'!D47</f>
        <v>5110</v>
      </c>
      <c r="P78" s="31">
        <f>'Div 12 budget'!E47</f>
        <v>5460</v>
      </c>
      <c r="Q78" s="31">
        <f>'Div 12 budget'!F47</f>
        <v>1010</v>
      </c>
      <c r="R78" s="31">
        <f>'Div 12 budget'!G47</f>
        <v>1110</v>
      </c>
      <c r="S78" s="31">
        <f>'Div 12 budget'!H47</f>
        <v>5210</v>
      </c>
      <c r="T78" s="31">
        <f>'Div 12 budget'!I47</f>
        <v>5630</v>
      </c>
      <c r="U78" s="31">
        <f>'Div 12 budget'!J47</f>
        <v>1110</v>
      </c>
      <c r="V78" s="31">
        <f>'Div 12 budget'!K47</f>
        <v>1010</v>
      </c>
      <c r="W78" s="31">
        <f>'Div 12 budget'!L47</f>
        <v>2410</v>
      </c>
      <c r="X78" s="31">
        <f>'Div 12 budget'!M47</f>
        <v>1110</v>
      </c>
      <c r="Y78" s="38">
        <f>M78*(1+Y$3)</f>
        <v>5800</v>
      </c>
      <c r="Z78" s="38">
        <f t="shared" ref="Z78:AF78" si="78">N78*(1+Z$3)</f>
        <v>1310</v>
      </c>
      <c r="AA78" s="38">
        <f t="shared" si="78"/>
        <v>5110</v>
      </c>
      <c r="AB78" s="38">
        <f t="shared" si="78"/>
        <v>5460</v>
      </c>
      <c r="AC78" s="38">
        <f t="shared" si="78"/>
        <v>1010</v>
      </c>
      <c r="AD78" s="38">
        <f t="shared" si="78"/>
        <v>1110</v>
      </c>
      <c r="AE78" s="38">
        <f t="shared" si="78"/>
        <v>5210</v>
      </c>
      <c r="AF78" s="38">
        <f t="shared" si="78"/>
        <v>5630</v>
      </c>
      <c r="AH78" s="15">
        <f>SUM(F78:Q78)</f>
        <v>2003500.06</v>
      </c>
      <c r="AI78" s="15">
        <f>SUM(U78:AF78)</f>
        <v>36280</v>
      </c>
      <c r="AK78" s="15">
        <f>AH78*$AK$6</f>
        <v>114670.29020669132</v>
      </c>
      <c r="AL78" s="15">
        <f>AI78*$AL$6</f>
        <v>2072.4054032577128</v>
      </c>
    </row>
    <row r="79" spans="1:38">
      <c r="B79" s="5" t="str">
        <f t="shared" si="41"/>
        <v/>
      </c>
      <c r="C79" s="5" t="s">
        <v>465</v>
      </c>
      <c r="F79" s="1">
        <f>F78-'Div 12 history (2)'!B79</f>
        <v>0</v>
      </c>
      <c r="G79" s="1">
        <f>G78-'Div 12 history (2)'!C79</f>
        <v>0</v>
      </c>
      <c r="H79" s="1">
        <f>H78-'Div 12 history (2)'!D79</f>
        <v>0</v>
      </c>
      <c r="I79" s="1">
        <f>I78-'Div 12 history (2)'!E79</f>
        <v>0</v>
      </c>
      <c r="J79" s="1">
        <f>J78-'Div 12 history (2)'!F79</f>
        <v>0</v>
      </c>
      <c r="K79" s="1">
        <f>K78-'Div 12 history (2)'!G79</f>
        <v>0</v>
      </c>
      <c r="L79" s="1">
        <f>L78-'Div 12 history (2)'!H79</f>
        <v>0</v>
      </c>
      <c r="M79" s="1">
        <f t="shared" ref="M79" si="79">M78-SUM(M72:M77)</f>
        <v>0</v>
      </c>
      <c r="N79" s="1">
        <f t="shared" ref="N79:AF79" si="80">N78-SUM(N72:N77)</f>
        <v>0</v>
      </c>
      <c r="O79" s="1">
        <f t="shared" si="80"/>
        <v>0</v>
      </c>
      <c r="P79" s="1">
        <f t="shared" si="80"/>
        <v>0</v>
      </c>
      <c r="Q79" s="1">
        <f t="shared" si="80"/>
        <v>0</v>
      </c>
      <c r="R79" s="1">
        <f t="shared" si="80"/>
        <v>0</v>
      </c>
      <c r="S79" s="1">
        <f t="shared" si="80"/>
        <v>0</v>
      </c>
      <c r="T79" s="1">
        <f t="shared" si="80"/>
        <v>0</v>
      </c>
      <c r="U79" s="1">
        <f t="shared" si="80"/>
        <v>0</v>
      </c>
      <c r="V79" s="1">
        <f t="shared" si="80"/>
        <v>0</v>
      </c>
      <c r="W79" s="1">
        <f t="shared" si="80"/>
        <v>0</v>
      </c>
      <c r="X79" s="1">
        <f t="shared" si="80"/>
        <v>0</v>
      </c>
      <c r="Y79" s="1">
        <f t="shared" si="80"/>
        <v>0</v>
      </c>
      <c r="Z79" s="1">
        <f t="shared" si="80"/>
        <v>0</v>
      </c>
      <c r="AA79" s="1">
        <f t="shared" si="80"/>
        <v>0</v>
      </c>
      <c r="AB79" s="1">
        <f t="shared" si="80"/>
        <v>0</v>
      </c>
      <c r="AC79" s="1">
        <f t="shared" si="80"/>
        <v>0</v>
      </c>
      <c r="AD79" s="1">
        <f t="shared" si="80"/>
        <v>0</v>
      </c>
      <c r="AE79" s="1">
        <f t="shared" si="80"/>
        <v>0</v>
      </c>
      <c r="AF79" s="1">
        <f t="shared" si="80"/>
        <v>0</v>
      </c>
    </row>
    <row r="80" spans="1:38">
      <c r="A80" s="106" t="s">
        <v>377</v>
      </c>
      <c r="B80" s="5" t="str">
        <f t="shared" si="41"/>
        <v>9210-05310</v>
      </c>
      <c r="C80" s="5" t="str">
        <f t="shared" ref="C80:C91" si="81">LEFT(B80,4)</f>
        <v>9210</v>
      </c>
      <c r="D80" s="1">
        <f>SUM($F80:K80)</f>
        <v>250943.56</v>
      </c>
      <c r="E80" s="2">
        <f t="shared" ref="E80:E92" si="82">D80/$D$93</f>
        <v>0.24416978473986181</v>
      </c>
      <c r="F80" s="22">
        <f>'Div 12 history (2)'!B81</f>
        <v>44751.22</v>
      </c>
      <c r="G80" s="22">
        <f>'Div 12 history (2)'!C81</f>
        <v>34927.46</v>
      </c>
      <c r="H80" s="22">
        <f>'Div 12 history (2)'!D81</f>
        <v>45978.66</v>
      </c>
      <c r="I80" s="22">
        <f>'Div 12 history (2)'!E81</f>
        <v>40234.369999999995</v>
      </c>
      <c r="J80" s="22">
        <f>'Div 12 history (2)'!F81</f>
        <v>39697.22</v>
      </c>
      <c r="K80" s="22">
        <f>'Div 12 history (2)'!G81</f>
        <v>45354.630000000005</v>
      </c>
      <c r="L80" s="1">
        <f t="shared" ref="L80:W92" si="83">$E80*L$93</f>
        <v>5335.014570349932</v>
      </c>
      <c r="M80" s="1">
        <f t="shared" si="83"/>
        <v>5263.0089008301466</v>
      </c>
      <c r="N80" s="1">
        <f t="shared" si="83"/>
        <v>5489.8743729254948</v>
      </c>
      <c r="O80" s="1">
        <f t="shared" si="83"/>
        <v>5743.7010726518174</v>
      </c>
      <c r="P80" s="1">
        <f t="shared" si="83"/>
        <v>5543.586842172569</v>
      </c>
      <c r="Q80" s="1">
        <f t="shared" si="83"/>
        <v>6102.5329883055183</v>
      </c>
      <c r="R80" s="1">
        <f t="shared" si="83"/>
        <v>6080.1865696061268</v>
      </c>
      <c r="S80" s="1">
        <f t="shared" si="83"/>
        <v>6055.3203187282197</v>
      </c>
      <c r="T80" s="1">
        <f t="shared" si="83"/>
        <v>5678.273337132925</v>
      </c>
      <c r="U80" s="1">
        <f t="shared" si="83"/>
        <v>5409.4936797891323</v>
      </c>
      <c r="V80" s="1">
        <f t="shared" si="83"/>
        <v>5241.1141962325237</v>
      </c>
      <c r="W80" s="1">
        <f t="shared" si="83"/>
        <v>5092.6028080601973</v>
      </c>
      <c r="X80" s="1">
        <f t="shared" ref="X80:AF92" si="84">$E80*X$93</f>
        <v>5177.698419739886</v>
      </c>
      <c r="Y80" s="1">
        <f t="shared" si="84"/>
        <v>5263.0089008301466</v>
      </c>
      <c r="Z80" s="1">
        <f t="shared" si="84"/>
        <v>5489.8743729254948</v>
      </c>
      <c r="AA80" s="1">
        <f t="shared" si="84"/>
        <v>5743.7010726518174</v>
      </c>
      <c r="AB80" s="1">
        <f t="shared" si="84"/>
        <v>5543.586842172569</v>
      </c>
      <c r="AC80" s="1">
        <f t="shared" si="84"/>
        <v>6102.5329883055183</v>
      </c>
      <c r="AD80" s="1">
        <f t="shared" si="84"/>
        <v>6080.1865696061268</v>
      </c>
      <c r="AE80" s="1">
        <f t="shared" si="84"/>
        <v>6055.3203187282197</v>
      </c>
      <c r="AF80" s="1">
        <f t="shared" si="84"/>
        <v>5678.273337132925</v>
      </c>
    </row>
    <row r="81" spans="1:38">
      <c r="A81" s="106" t="s">
        <v>851</v>
      </c>
      <c r="B81" s="5" t="str">
        <f t="shared" si="41"/>
        <v>9030-05312</v>
      </c>
      <c r="C81" s="5" t="str">
        <f t="shared" si="81"/>
        <v>9030</v>
      </c>
      <c r="D81" s="1">
        <f>SUM($F81:K81)</f>
        <v>20.7</v>
      </c>
      <c r="E81" s="2">
        <f t="shared" si="82"/>
        <v>2.0141240301664403E-5</v>
      </c>
      <c r="F81" s="22" t="str">
        <f>'Div 12 history (2)'!B82</f>
        <v>0</v>
      </c>
      <c r="G81" s="22" t="str">
        <f>'Div 12 history (2)'!C82</f>
        <v>0</v>
      </c>
      <c r="H81" s="22">
        <f>'Div 12 history (2)'!D82</f>
        <v>15.75</v>
      </c>
      <c r="I81" s="22">
        <f>'Div 12 history (2)'!E82</f>
        <v>0</v>
      </c>
      <c r="J81" s="22">
        <f>'Div 12 history (2)'!F82</f>
        <v>4.95</v>
      </c>
      <c r="K81" s="22">
        <f>'Div 12 history (2)'!G82</f>
        <v>0</v>
      </c>
      <c r="L81" s="1">
        <f t="shared" si="83"/>
        <v>0.44007824550764957</v>
      </c>
      <c r="M81" s="1">
        <f t="shared" si="83"/>
        <v>0.43413859374268871</v>
      </c>
      <c r="N81" s="1">
        <f t="shared" si="83"/>
        <v>0.45285242434417416</v>
      </c>
      <c r="O81" s="1">
        <f t="shared" si="83"/>
        <v>0.47379025069976938</v>
      </c>
      <c r="P81" s="1">
        <f t="shared" si="83"/>
        <v>0.45728309438573428</v>
      </c>
      <c r="Q81" s="1">
        <f t="shared" si="83"/>
        <v>0.50338981744709532</v>
      </c>
      <c r="R81" s="1">
        <f t="shared" si="83"/>
        <v>0.50154649113468708</v>
      </c>
      <c r="S81" s="1">
        <f t="shared" si="83"/>
        <v>0.49949530722236563</v>
      </c>
      <c r="T81" s="1">
        <f t="shared" si="83"/>
        <v>0.4683932039485354</v>
      </c>
      <c r="U81" s="1">
        <f t="shared" si="83"/>
        <v>0.44622192803686622</v>
      </c>
      <c r="V81" s="1">
        <f t="shared" si="83"/>
        <v>0.43233252872483852</v>
      </c>
      <c r="W81" s="1">
        <f t="shared" si="83"/>
        <v>0.4200820221361572</v>
      </c>
      <c r="X81" s="1">
        <f t="shared" si="84"/>
        <v>0.42710144579369019</v>
      </c>
      <c r="Y81" s="1">
        <f t="shared" si="84"/>
        <v>0.43413859374268871</v>
      </c>
      <c r="Z81" s="1">
        <f t="shared" si="84"/>
        <v>0.45285242434417416</v>
      </c>
      <c r="AA81" s="1">
        <f t="shared" si="84"/>
        <v>0.47379025069976938</v>
      </c>
      <c r="AB81" s="1">
        <f t="shared" si="84"/>
        <v>0.45728309438573428</v>
      </c>
      <c r="AC81" s="1">
        <f t="shared" si="84"/>
        <v>0.50338981744709532</v>
      </c>
      <c r="AD81" s="1">
        <f t="shared" si="84"/>
        <v>0.50154649113468708</v>
      </c>
      <c r="AE81" s="1">
        <f t="shared" si="84"/>
        <v>0.49949530722236563</v>
      </c>
      <c r="AF81" s="1">
        <f t="shared" si="84"/>
        <v>0.4683932039485354</v>
      </c>
    </row>
    <row r="82" spans="1:38">
      <c r="A82" s="106" t="s">
        <v>378</v>
      </c>
      <c r="B82" s="5" t="str">
        <f t="shared" si="41"/>
        <v>9210-05312</v>
      </c>
      <c r="C82" s="5" t="str">
        <f t="shared" si="81"/>
        <v>9210</v>
      </c>
      <c r="D82" s="1">
        <f>SUM($F82:K82)</f>
        <v>11675.829999999998</v>
      </c>
      <c r="E82" s="2">
        <f t="shared" si="82"/>
        <v>1.1360661727119916E-2</v>
      </c>
      <c r="F82" s="22">
        <f>'Div 12 history (2)'!B83</f>
        <v>2109.7399999999998</v>
      </c>
      <c r="G82" s="22">
        <f>'Div 12 history (2)'!C83</f>
        <v>1960.79</v>
      </c>
      <c r="H82" s="22">
        <f>'Div 12 history (2)'!D83</f>
        <v>1882.62</v>
      </c>
      <c r="I82" s="22">
        <f>'Div 12 history (2)'!E83</f>
        <v>1901.4199999999998</v>
      </c>
      <c r="J82" s="22">
        <f>'Div 12 history (2)'!F83</f>
        <v>1935.14</v>
      </c>
      <c r="K82" s="22">
        <f>'Div 12 history (2)'!G83</f>
        <v>1886.12</v>
      </c>
      <c r="L82" s="1">
        <f t="shared" si="83"/>
        <v>248.22602807949659</v>
      </c>
      <c r="M82" s="1">
        <f t="shared" si="83"/>
        <v>244.8757689361689</v>
      </c>
      <c r="N82" s="1">
        <f t="shared" si="83"/>
        <v>255.43130056668784</v>
      </c>
      <c r="O82" s="1">
        <f t="shared" si="83"/>
        <v>267.24127646511533</v>
      </c>
      <c r="P82" s="1">
        <f t="shared" si="83"/>
        <v>257.93041893341967</v>
      </c>
      <c r="Q82" s="1">
        <f t="shared" si="83"/>
        <v>283.93690493929074</v>
      </c>
      <c r="R82" s="1">
        <f t="shared" si="83"/>
        <v>282.89717717802478</v>
      </c>
      <c r="S82" s="1">
        <f t="shared" si="83"/>
        <v>281.74020738773487</v>
      </c>
      <c r="T82" s="1">
        <f t="shared" si="83"/>
        <v>264.19707354871633</v>
      </c>
      <c r="U82" s="1">
        <f t="shared" si="83"/>
        <v>251.69137072611997</v>
      </c>
      <c r="V82" s="1">
        <f t="shared" si="83"/>
        <v>243.85705839909809</v>
      </c>
      <c r="W82" s="1">
        <f t="shared" si="83"/>
        <v>236.94716311681194</v>
      </c>
      <c r="X82" s="1">
        <f t="shared" si="84"/>
        <v>240.90646733533049</v>
      </c>
      <c r="Y82" s="1">
        <f t="shared" si="84"/>
        <v>244.8757689361689</v>
      </c>
      <c r="Z82" s="1">
        <f t="shared" si="84"/>
        <v>255.43130056668784</v>
      </c>
      <c r="AA82" s="1">
        <f t="shared" si="84"/>
        <v>267.24127646511533</v>
      </c>
      <c r="AB82" s="1">
        <f t="shared" si="84"/>
        <v>257.93041893341967</v>
      </c>
      <c r="AC82" s="1">
        <f t="shared" si="84"/>
        <v>283.93690493929074</v>
      </c>
      <c r="AD82" s="1">
        <f t="shared" si="84"/>
        <v>282.89717717802478</v>
      </c>
      <c r="AE82" s="1">
        <f t="shared" si="84"/>
        <v>281.74020738773487</v>
      </c>
      <c r="AF82" s="1">
        <f t="shared" si="84"/>
        <v>264.19707354871633</v>
      </c>
    </row>
    <row r="83" spans="1:38">
      <c r="A83" s="106" t="s">
        <v>594</v>
      </c>
      <c r="B83" s="5" t="str">
        <f t="shared" si="41"/>
        <v>9010-05312</v>
      </c>
      <c r="C83" s="5" t="str">
        <f t="shared" si="81"/>
        <v>9010</v>
      </c>
      <c r="D83" s="1">
        <f>SUM($F83:K83)</f>
        <v>5.76</v>
      </c>
      <c r="E83" s="2">
        <f t="shared" si="82"/>
        <v>5.604519040463138E-6</v>
      </c>
      <c r="F83" s="22" t="str">
        <f>'Div 12 history (2)'!B84</f>
        <v>0</v>
      </c>
      <c r="G83" s="22" t="str">
        <f>'Div 12 history (2)'!C84</f>
        <v>0</v>
      </c>
      <c r="H83" s="22">
        <f>'Div 12 history (2)'!D84</f>
        <v>4.95</v>
      </c>
      <c r="I83" s="22">
        <f>'Div 12 history (2)'!E84</f>
        <v>0</v>
      </c>
      <c r="J83" s="22">
        <f>'Div 12 history (2)'!F84</f>
        <v>0.81</v>
      </c>
      <c r="K83" s="22">
        <f>'Div 12 history (2)'!G84</f>
        <v>0</v>
      </c>
      <c r="L83" s="1">
        <f t="shared" si="83"/>
        <v>0.12245655527169379</v>
      </c>
      <c r="M83" s="1">
        <f t="shared" si="83"/>
        <v>0.12080378260666121</v>
      </c>
      <c r="N83" s="1">
        <f t="shared" si="83"/>
        <v>0.12601110938272672</v>
      </c>
      <c r="O83" s="1">
        <f t="shared" si="83"/>
        <v>0.13183728715124018</v>
      </c>
      <c r="P83" s="1">
        <f t="shared" si="83"/>
        <v>0.12724399148124779</v>
      </c>
      <c r="Q83" s="1">
        <f t="shared" si="83"/>
        <v>0.1400736883331048</v>
      </c>
      <c r="R83" s="1">
        <f t="shared" si="83"/>
        <v>0.13956076275052162</v>
      </c>
      <c r="S83" s="1">
        <f t="shared" si="83"/>
        <v>0.13898999853144087</v>
      </c>
      <c r="T83" s="1">
        <f t="shared" si="83"/>
        <v>0.13033550022915769</v>
      </c>
      <c r="U83" s="1">
        <f t="shared" si="83"/>
        <v>0.12416610171460625</v>
      </c>
      <c r="V83" s="1">
        <f t="shared" si="83"/>
        <v>0.12030122538430288</v>
      </c>
      <c r="W83" s="1">
        <f t="shared" si="83"/>
        <v>0.11689238876832199</v>
      </c>
      <c r="X83" s="1">
        <f t="shared" si="84"/>
        <v>0.11884561969911379</v>
      </c>
      <c r="Y83" s="1">
        <f t="shared" si="84"/>
        <v>0.12080378260666121</v>
      </c>
      <c r="Z83" s="1">
        <f t="shared" si="84"/>
        <v>0.12601110938272672</v>
      </c>
      <c r="AA83" s="1">
        <f t="shared" si="84"/>
        <v>0.13183728715124018</v>
      </c>
      <c r="AB83" s="1">
        <f t="shared" si="84"/>
        <v>0.12724399148124779</v>
      </c>
      <c r="AC83" s="1">
        <f t="shared" si="84"/>
        <v>0.1400736883331048</v>
      </c>
      <c r="AD83" s="1">
        <f t="shared" si="84"/>
        <v>0.13956076275052162</v>
      </c>
      <c r="AE83" s="1">
        <f t="shared" si="84"/>
        <v>0.13898999853144087</v>
      </c>
      <c r="AF83" s="1">
        <f t="shared" si="84"/>
        <v>0.13033550022915769</v>
      </c>
    </row>
    <row r="84" spans="1:38">
      <c r="A84" s="106" t="s">
        <v>379</v>
      </c>
      <c r="B84" s="5" t="str">
        <f t="shared" si="41"/>
        <v>9210-05314</v>
      </c>
      <c r="C84" s="5" t="str">
        <f t="shared" si="81"/>
        <v>9210</v>
      </c>
      <c r="D84" s="1">
        <f>SUM($F84:K84)</f>
        <v>48669.37</v>
      </c>
      <c r="E84" s="2">
        <f t="shared" si="82"/>
        <v>4.7355626884087752E-2</v>
      </c>
      <c r="F84" s="22">
        <f>'Div 12 history (2)'!B85</f>
        <v>8363.6200000000008</v>
      </c>
      <c r="G84" s="22">
        <f>'Div 12 history (2)'!C85</f>
        <v>8494.01</v>
      </c>
      <c r="H84" s="22">
        <f>'Div 12 history (2)'!D85</f>
        <v>6373.2</v>
      </c>
      <c r="I84" s="22">
        <f>'Div 12 history (2)'!E85</f>
        <v>7515.64</v>
      </c>
      <c r="J84" s="22">
        <f>'Div 12 history (2)'!F85</f>
        <v>8700.9600000000009</v>
      </c>
      <c r="K84" s="22">
        <f>'Div 12 history (2)'!G85</f>
        <v>9221.94</v>
      </c>
      <c r="L84" s="1">
        <f t="shared" si="83"/>
        <v>1034.7019787228326</v>
      </c>
      <c r="M84" s="1">
        <f t="shared" si="83"/>
        <v>1020.7368043547151</v>
      </c>
      <c r="N84" s="1">
        <f t="shared" si="83"/>
        <v>1064.7363379615276</v>
      </c>
      <c r="O84" s="1">
        <f t="shared" si="83"/>
        <v>1113.9648798888809</v>
      </c>
      <c r="P84" s="1">
        <f t="shared" si="83"/>
        <v>1075.1536287634892</v>
      </c>
      <c r="Q84" s="1">
        <f t="shared" si="83"/>
        <v>1183.5587091577363</v>
      </c>
      <c r="R84" s="1">
        <f t="shared" si="83"/>
        <v>1179.2247221853047</v>
      </c>
      <c r="S84" s="1">
        <f t="shared" si="83"/>
        <v>1174.4020251434292</v>
      </c>
      <c r="T84" s="1">
        <f t="shared" si="83"/>
        <v>1101.275466109021</v>
      </c>
      <c r="U84" s="1">
        <f t="shared" si="83"/>
        <v>1049.1468655912859</v>
      </c>
      <c r="V84" s="1">
        <f t="shared" si="83"/>
        <v>1016.490425292019</v>
      </c>
      <c r="W84" s="1">
        <f t="shared" si="83"/>
        <v>987.6873123523103</v>
      </c>
      <c r="X84" s="1">
        <f t="shared" si="84"/>
        <v>1004.1912218776837</v>
      </c>
      <c r="Y84" s="1">
        <f t="shared" si="84"/>
        <v>1020.7368043547151</v>
      </c>
      <c r="Z84" s="1">
        <f t="shared" si="84"/>
        <v>1064.7363379615276</v>
      </c>
      <c r="AA84" s="1">
        <f t="shared" si="84"/>
        <v>1113.9648798888809</v>
      </c>
      <c r="AB84" s="1">
        <f t="shared" si="84"/>
        <v>1075.1536287634892</v>
      </c>
      <c r="AC84" s="1">
        <f t="shared" si="84"/>
        <v>1183.5587091577363</v>
      </c>
      <c r="AD84" s="1">
        <f t="shared" si="84"/>
        <v>1179.2247221853047</v>
      </c>
      <c r="AE84" s="1">
        <f t="shared" si="84"/>
        <v>1174.4020251434292</v>
      </c>
      <c r="AF84" s="1">
        <f t="shared" si="84"/>
        <v>1101.275466109021</v>
      </c>
    </row>
    <row r="85" spans="1:38">
      <c r="A85" s="106" t="s">
        <v>380</v>
      </c>
      <c r="B85" s="5" t="str">
        <f t="shared" ref="B85" si="85">RIGHT(A85,10)</f>
        <v>9210-05316</v>
      </c>
      <c r="C85" s="5" t="str">
        <f t="shared" ref="C85" si="86">LEFT(B85,4)</f>
        <v>9210</v>
      </c>
      <c r="D85" s="1">
        <f>SUM($F85:K85)</f>
        <v>219307.99999999997</v>
      </c>
      <c r="E85" s="2">
        <f t="shared" si="82"/>
        <v>0.21338817043852254</v>
      </c>
      <c r="F85" s="22">
        <f>'Div 12 history (2)'!B86</f>
        <v>27603.17</v>
      </c>
      <c r="G85" s="22">
        <f>'Div 12 history (2)'!C86</f>
        <v>27770.48</v>
      </c>
      <c r="H85" s="22">
        <f>'Div 12 history (2)'!D86</f>
        <v>27957.989999999998</v>
      </c>
      <c r="I85" s="22">
        <f>'Div 12 history (2)'!E86</f>
        <v>53683.13</v>
      </c>
      <c r="J85" s="22">
        <f>'Div 12 history (2)'!F86</f>
        <v>41707.519999999997</v>
      </c>
      <c r="K85" s="22">
        <f>'Div 12 history (2)'!G86</f>
        <v>40585.71</v>
      </c>
      <c r="L85" s="1">
        <f t="shared" si="83"/>
        <v>4662.4483026952466</v>
      </c>
      <c r="M85" s="1">
        <f t="shared" si="83"/>
        <v>4599.5201312329264</v>
      </c>
      <c r="N85" s="1">
        <f t="shared" si="83"/>
        <v>4797.785482032471</v>
      </c>
      <c r="O85" s="1">
        <f t="shared" si="83"/>
        <v>5019.6131546118368</v>
      </c>
      <c r="P85" s="1">
        <f t="shared" si="83"/>
        <v>4844.7266117655372</v>
      </c>
      <c r="Q85" s="1">
        <f t="shared" si="83"/>
        <v>5333.2084098882888</v>
      </c>
      <c r="R85" s="1">
        <f t="shared" si="83"/>
        <v>5313.6791245297563</v>
      </c>
      <c r="S85" s="1">
        <f t="shared" si="83"/>
        <v>5291.9476732522971</v>
      </c>
      <c r="T85" s="1">
        <f t="shared" si="83"/>
        <v>4962.4336604611299</v>
      </c>
      <c r="U85" s="1">
        <f t="shared" si="83"/>
        <v>4727.5380963241087</v>
      </c>
      <c r="V85" s="1">
        <f t="shared" si="83"/>
        <v>4580.3856139897043</v>
      </c>
      <c r="W85" s="1">
        <f t="shared" si="83"/>
        <v>4450.5965270838815</v>
      </c>
      <c r="X85" s="1">
        <f t="shared" si="84"/>
        <v>4524.9644383634104</v>
      </c>
      <c r="Y85" s="1">
        <f t="shared" si="84"/>
        <v>4599.5201312329264</v>
      </c>
      <c r="Z85" s="1">
        <f t="shared" si="84"/>
        <v>4797.785482032471</v>
      </c>
      <c r="AA85" s="1">
        <f t="shared" si="84"/>
        <v>5019.6131546118368</v>
      </c>
      <c r="AB85" s="1">
        <f t="shared" si="84"/>
        <v>4844.7266117655372</v>
      </c>
      <c r="AC85" s="1">
        <f t="shared" si="84"/>
        <v>5333.2084098882888</v>
      </c>
      <c r="AD85" s="1">
        <f t="shared" si="84"/>
        <v>5313.6791245297563</v>
      </c>
      <c r="AE85" s="1">
        <f t="shared" si="84"/>
        <v>5291.9476732522971</v>
      </c>
      <c r="AF85" s="1">
        <f t="shared" si="84"/>
        <v>4962.4336604611299</v>
      </c>
    </row>
    <row r="86" spans="1:38">
      <c r="A86" s="106" t="s">
        <v>381</v>
      </c>
      <c r="B86" s="5" t="str">
        <f t="shared" si="41"/>
        <v>9210-05331</v>
      </c>
      <c r="C86" s="5" t="str">
        <f t="shared" si="81"/>
        <v>9210</v>
      </c>
      <c r="D86" s="1">
        <f>SUM($F86:K86)</f>
        <v>411355.59</v>
      </c>
      <c r="E86" s="2">
        <f t="shared" si="82"/>
        <v>0.40025177717985216</v>
      </c>
      <c r="F86" s="22">
        <f>'Div 12 history (2)'!B87</f>
        <v>45332.36</v>
      </c>
      <c r="G86" s="22">
        <f>'Div 12 history (2)'!C87</f>
        <v>72114.570000000007</v>
      </c>
      <c r="H86" s="22">
        <f>'Div 12 history (2)'!D87</f>
        <v>124289.91</v>
      </c>
      <c r="I86" s="22">
        <f>'Div 12 history (2)'!E87</f>
        <v>33709.9</v>
      </c>
      <c r="J86" s="22">
        <f>'Div 12 history (2)'!F87</f>
        <v>85357.359999999986</v>
      </c>
      <c r="K86" s="22">
        <f>'Div 12 history (2)'!G87</f>
        <v>50551.49</v>
      </c>
      <c r="L86" s="1">
        <f t="shared" si="83"/>
        <v>8745.3452331866702</v>
      </c>
      <c r="M86" s="1">
        <f t="shared" si="83"/>
        <v>8627.3109840963316</v>
      </c>
      <c r="N86" s="1">
        <f t="shared" si="83"/>
        <v>8999.1969178274467</v>
      </c>
      <c r="O86" s="1">
        <f t="shared" si="83"/>
        <v>9415.2786527947628</v>
      </c>
      <c r="P86" s="1">
        <f t="shared" si="83"/>
        <v>9087.2443037714711</v>
      </c>
      <c r="Q86" s="1">
        <f t="shared" si="83"/>
        <v>10003.488664538272</v>
      </c>
      <c r="R86" s="1">
        <f t="shared" si="83"/>
        <v>9966.8576218907729</v>
      </c>
      <c r="S86" s="1">
        <f t="shared" si="83"/>
        <v>9926.0959809027772</v>
      </c>
      <c r="T86" s="1">
        <f t="shared" si="83"/>
        <v>9308.0271865816503</v>
      </c>
      <c r="U86" s="1">
        <f t="shared" si="83"/>
        <v>8867.43403277984</v>
      </c>
      <c r="V86" s="1">
        <f t="shared" si="83"/>
        <v>8591.4204072366138</v>
      </c>
      <c r="W86" s="1">
        <f t="shared" si="83"/>
        <v>8347.9752688025128</v>
      </c>
      <c r="X86" s="1">
        <f t="shared" si="84"/>
        <v>8487.467015667462</v>
      </c>
      <c r="Y86" s="1">
        <f t="shared" si="84"/>
        <v>8627.3109840963316</v>
      </c>
      <c r="Z86" s="1">
        <f t="shared" si="84"/>
        <v>8999.1969178274467</v>
      </c>
      <c r="AA86" s="1">
        <f t="shared" si="84"/>
        <v>9415.2786527947628</v>
      </c>
      <c r="AB86" s="1">
        <f t="shared" si="84"/>
        <v>9087.2443037714711</v>
      </c>
      <c r="AC86" s="1">
        <f t="shared" si="84"/>
        <v>10003.488664538272</v>
      </c>
      <c r="AD86" s="1">
        <f t="shared" si="84"/>
        <v>9966.8576218907729</v>
      </c>
      <c r="AE86" s="1">
        <f t="shared" si="84"/>
        <v>9926.0959809027772</v>
      </c>
      <c r="AF86" s="1">
        <f t="shared" si="84"/>
        <v>9308.0271865816503</v>
      </c>
    </row>
    <row r="87" spans="1:38">
      <c r="A87" s="106" t="s">
        <v>853</v>
      </c>
      <c r="B87" s="5" t="str">
        <f t="shared" si="41"/>
        <v>9030-05331</v>
      </c>
      <c r="C87" s="5" t="str">
        <f t="shared" si="81"/>
        <v>9030</v>
      </c>
      <c r="D87" s="1">
        <f>SUM($F87:K87)</f>
        <v>38.85</v>
      </c>
      <c r="E87" s="2">
        <f t="shared" si="82"/>
        <v>3.7801313319790441E-5</v>
      </c>
      <c r="F87" s="22" t="str">
        <f>'Div 12 history (2)'!B88</f>
        <v>0</v>
      </c>
      <c r="G87" s="22" t="str">
        <f>'Div 12 history (2)'!C88</f>
        <v>0</v>
      </c>
      <c r="H87" s="22">
        <f>'Div 12 history (2)'!D88</f>
        <v>38.85</v>
      </c>
      <c r="I87" s="22">
        <f>'Div 12 history (2)'!E88</f>
        <v>0</v>
      </c>
      <c r="J87" s="22">
        <f>'Div 12 history (2)'!F88</f>
        <v>0</v>
      </c>
      <c r="K87" s="22">
        <f>'Div 12 history (2)'!G88</f>
        <v>0</v>
      </c>
      <c r="L87" s="1">
        <f t="shared" si="83"/>
        <v>0.82594395352522643</v>
      </c>
      <c r="M87" s="1">
        <f t="shared" si="83"/>
        <v>0.81479634622722019</v>
      </c>
      <c r="N87" s="1">
        <f t="shared" si="83"/>
        <v>0.84991868047203711</v>
      </c>
      <c r="O87" s="1">
        <f t="shared" si="83"/>
        <v>0.88921503573362526</v>
      </c>
      <c r="P87" s="1">
        <f t="shared" si="83"/>
        <v>0.8582342133761246</v>
      </c>
      <c r="Q87" s="1">
        <f t="shared" si="83"/>
        <v>0.94476784578838924</v>
      </c>
      <c r="R87" s="1">
        <f t="shared" si="83"/>
        <v>0.94130826959336211</v>
      </c>
      <c r="S87" s="1">
        <f t="shared" si="83"/>
        <v>0.93745858384487468</v>
      </c>
      <c r="T87" s="1">
        <f t="shared" si="83"/>
        <v>0.87908579581645419</v>
      </c>
      <c r="U87" s="1">
        <f t="shared" si="83"/>
        <v>0.83747448812716208</v>
      </c>
      <c r="V87" s="1">
        <f t="shared" si="83"/>
        <v>0.81140670246183466</v>
      </c>
      <c r="W87" s="1">
        <f t="shared" si="83"/>
        <v>0.78841480966133848</v>
      </c>
      <c r="X87" s="1">
        <f t="shared" si="84"/>
        <v>0.80158894536641867</v>
      </c>
      <c r="Y87" s="1">
        <f t="shared" si="84"/>
        <v>0.81479634622722019</v>
      </c>
      <c r="Z87" s="1">
        <f t="shared" si="84"/>
        <v>0.84991868047203711</v>
      </c>
      <c r="AA87" s="1">
        <f t="shared" si="84"/>
        <v>0.88921503573362526</v>
      </c>
      <c r="AB87" s="1">
        <f t="shared" si="84"/>
        <v>0.8582342133761246</v>
      </c>
      <c r="AC87" s="1">
        <f t="shared" si="84"/>
        <v>0.94476784578838924</v>
      </c>
      <c r="AD87" s="1">
        <f t="shared" si="84"/>
        <v>0.94130826959336211</v>
      </c>
      <c r="AE87" s="1">
        <f t="shared" si="84"/>
        <v>0.93745858384487468</v>
      </c>
      <c r="AF87" s="1">
        <f t="shared" si="84"/>
        <v>0.87908579581645419</v>
      </c>
    </row>
    <row r="88" spans="1:38">
      <c r="A88" s="106" t="s">
        <v>382</v>
      </c>
      <c r="B88" s="5" t="str">
        <f t="shared" si="41"/>
        <v>9210-05364</v>
      </c>
      <c r="C88" s="5" t="str">
        <f t="shared" si="81"/>
        <v>9210</v>
      </c>
      <c r="D88" s="1">
        <f>SUM($F88:K88)</f>
        <v>68978.099999999991</v>
      </c>
      <c r="E88" s="2">
        <f t="shared" si="82"/>
        <v>6.7116158823779581E-2</v>
      </c>
      <c r="F88" s="22">
        <f>'Div 12 history (2)'!B89</f>
        <v>10294.950000000001</v>
      </c>
      <c r="G88" s="22">
        <f>'Div 12 history (2)'!C89</f>
        <v>246.54999999999998</v>
      </c>
      <c r="H88" s="22">
        <f>'Div 12 history (2)'!D89</f>
        <v>22140.699999999997</v>
      </c>
      <c r="I88" s="22">
        <f>'Div 12 history (2)'!E89</f>
        <v>11388.82</v>
      </c>
      <c r="J88" s="22">
        <f>'Div 12 history (2)'!F89</f>
        <v>11821.47</v>
      </c>
      <c r="K88" s="22">
        <f>'Div 12 history (2)'!G89</f>
        <v>13085.609999999999</v>
      </c>
      <c r="L88" s="1">
        <f t="shared" si="83"/>
        <v>1466.4618949976427</v>
      </c>
      <c r="M88" s="1">
        <f t="shared" si="83"/>
        <v>1446.66933976051</v>
      </c>
      <c r="N88" s="1">
        <f t="shared" si="83"/>
        <v>1509.0289764084482</v>
      </c>
      <c r="O88" s="1">
        <f t="shared" si="83"/>
        <v>1578.7995793137084</v>
      </c>
      <c r="P88" s="1">
        <f t="shared" si="83"/>
        <v>1523.7931890265033</v>
      </c>
      <c r="Q88" s="1">
        <f t="shared" si="83"/>
        <v>1677.4334863211348</v>
      </c>
      <c r="R88" s="1">
        <f t="shared" si="83"/>
        <v>1671.2910154655826</v>
      </c>
      <c r="S88" s="1">
        <f t="shared" si="83"/>
        <v>1664.455905850969</v>
      </c>
      <c r="T88" s="1">
        <f t="shared" si="83"/>
        <v>1560.8151333952885</v>
      </c>
      <c r="U88" s="1">
        <f t="shared" si="83"/>
        <v>1486.9343369236601</v>
      </c>
      <c r="V88" s="1">
        <f t="shared" si="83"/>
        <v>1440.6510337987818</v>
      </c>
      <c r="W88" s="1">
        <f t="shared" si="83"/>
        <v>1399.8289725173943</v>
      </c>
      <c r="X88" s="1">
        <f t="shared" si="84"/>
        <v>1423.2196250290697</v>
      </c>
      <c r="Y88" s="1">
        <f t="shared" si="84"/>
        <v>1446.66933976051</v>
      </c>
      <c r="Z88" s="1">
        <f t="shared" si="84"/>
        <v>1509.0289764084482</v>
      </c>
      <c r="AA88" s="1">
        <f t="shared" si="84"/>
        <v>1578.7995793137084</v>
      </c>
      <c r="AB88" s="1">
        <f t="shared" si="84"/>
        <v>1523.7931890265033</v>
      </c>
      <c r="AC88" s="1">
        <f t="shared" si="84"/>
        <v>1677.4334863211348</v>
      </c>
      <c r="AD88" s="1">
        <f t="shared" si="84"/>
        <v>1671.2910154655826</v>
      </c>
      <c r="AE88" s="1">
        <f t="shared" si="84"/>
        <v>1664.455905850969</v>
      </c>
      <c r="AF88" s="1">
        <f t="shared" si="84"/>
        <v>1560.8151333952885</v>
      </c>
    </row>
    <row r="89" spans="1:38">
      <c r="A89" s="106" t="s">
        <v>383</v>
      </c>
      <c r="B89" s="5" t="str">
        <f t="shared" si="41"/>
        <v>9210-05376</v>
      </c>
      <c r="C89" s="5" t="str">
        <f t="shared" si="81"/>
        <v>9210</v>
      </c>
      <c r="D89" s="1">
        <f>SUM($F89:K89)</f>
        <v>1550.1799999999998</v>
      </c>
      <c r="E89" s="2">
        <f t="shared" si="82"/>
        <v>1.5083356469001992E-3</v>
      </c>
      <c r="F89" s="22">
        <f>'Div 12 history (2)'!B90</f>
        <v>206.81</v>
      </c>
      <c r="G89" s="22">
        <f>'Div 12 history (2)'!C90</f>
        <v>0</v>
      </c>
      <c r="H89" s="22">
        <f>'Div 12 history (2)'!D90</f>
        <v>483.53999999999996</v>
      </c>
      <c r="I89" s="22">
        <f>'Div 12 history (2)'!E90</f>
        <v>281.58</v>
      </c>
      <c r="J89" s="22">
        <f>'Div 12 history (2)'!F90</f>
        <v>296.57</v>
      </c>
      <c r="K89" s="22">
        <f>'Div 12 history (2)'!G90</f>
        <v>281.68</v>
      </c>
      <c r="L89" s="1">
        <f t="shared" si="83"/>
        <v>32.956545633867059</v>
      </c>
      <c r="M89" s="1">
        <f t="shared" si="83"/>
        <v>32.51173745159619</v>
      </c>
      <c r="N89" s="1">
        <f t="shared" si="83"/>
        <v>33.913177351200574</v>
      </c>
      <c r="O89" s="1">
        <f t="shared" si="83"/>
        <v>35.481167672935676</v>
      </c>
      <c r="P89" s="1">
        <f t="shared" si="83"/>
        <v>34.244981026805682</v>
      </c>
      <c r="Q89" s="1">
        <f t="shared" si="83"/>
        <v>37.697817739620206</v>
      </c>
      <c r="R89" s="1">
        <f t="shared" si="83"/>
        <v>37.559774861215907</v>
      </c>
      <c r="S89" s="1">
        <f t="shared" si="83"/>
        <v>37.406165958935588</v>
      </c>
      <c r="T89" s="1">
        <f t="shared" si="83"/>
        <v>35.076994052992298</v>
      </c>
      <c r="U89" s="1">
        <f t="shared" si="83"/>
        <v>33.416633256241028</v>
      </c>
      <c r="V89" s="1">
        <f t="shared" si="83"/>
        <v>32.37648499413865</v>
      </c>
      <c r="W89" s="1">
        <f t="shared" si="83"/>
        <v>31.459070003624547</v>
      </c>
      <c r="X89" s="1">
        <f t="shared" si="84"/>
        <v>31.984740059925731</v>
      </c>
      <c r="Y89" s="1">
        <f t="shared" si="84"/>
        <v>32.51173745159619</v>
      </c>
      <c r="Z89" s="1">
        <f t="shared" si="84"/>
        <v>33.913177351200574</v>
      </c>
      <c r="AA89" s="1">
        <f t="shared" si="84"/>
        <v>35.481167672935676</v>
      </c>
      <c r="AB89" s="1">
        <f t="shared" si="84"/>
        <v>34.244981026805682</v>
      </c>
      <c r="AC89" s="1">
        <f t="shared" si="84"/>
        <v>37.697817739620206</v>
      </c>
      <c r="AD89" s="1">
        <f t="shared" si="84"/>
        <v>37.559774861215907</v>
      </c>
      <c r="AE89" s="1">
        <f t="shared" si="84"/>
        <v>37.406165958935588</v>
      </c>
      <c r="AF89" s="1">
        <f t="shared" si="84"/>
        <v>35.076994052992298</v>
      </c>
    </row>
    <row r="90" spans="1:38">
      <c r="A90" s="106" t="s">
        <v>595</v>
      </c>
      <c r="B90" s="5" t="str">
        <f t="shared" si="41"/>
        <v>9010-05377</v>
      </c>
      <c r="C90" s="5" t="str">
        <f t="shared" si="81"/>
        <v>9010</v>
      </c>
      <c r="D90" s="1">
        <f>SUM($F90:K90)</f>
        <v>1040.8799999999999</v>
      </c>
      <c r="E90" s="2">
        <f t="shared" si="82"/>
        <v>1.0127832949370261E-3</v>
      </c>
      <c r="F90" s="22">
        <f>'Div 12 history (2)'!B91</f>
        <v>0</v>
      </c>
      <c r="G90" s="22">
        <f>'Div 12 history (2)'!C91</f>
        <v>0</v>
      </c>
      <c r="H90" s="22">
        <f>'Div 12 history (2)'!D91</f>
        <v>224.65</v>
      </c>
      <c r="I90" s="22">
        <f>'Div 12 history (2)'!E91</f>
        <v>400.53</v>
      </c>
      <c r="J90" s="22">
        <f>'Div 12 history (2)'!F91</f>
        <v>380.71000000000004</v>
      </c>
      <c r="K90" s="22">
        <f>'Div 12 history (2)'!G91</f>
        <v>34.99</v>
      </c>
      <c r="L90" s="1">
        <f t="shared" si="83"/>
        <v>22.128920008888997</v>
      </c>
      <c r="M90" s="1">
        <f t="shared" si="83"/>
        <v>21.830250215212065</v>
      </c>
      <c r="N90" s="1">
        <f t="shared" si="83"/>
        <v>22.771257558036908</v>
      </c>
      <c r="O90" s="1">
        <f t="shared" si="83"/>
        <v>23.824096432288691</v>
      </c>
      <c r="P90" s="1">
        <f t="shared" si="83"/>
        <v>22.994049627257152</v>
      </c>
      <c r="Q90" s="1">
        <f t="shared" si="83"/>
        <v>25.312482762528145</v>
      </c>
      <c r="R90" s="1">
        <f t="shared" si="83"/>
        <v>25.219792835375511</v>
      </c>
      <c r="S90" s="1">
        <f t="shared" si="83"/>
        <v>25.116650984619124</v>
      </c>
      <c r="T90" s="1">
        <f t="shared" si="83"/>
        <v>23.552711020577366</v>
      </c>
      <c r="U90" s="1">
        <f t="shared" si="83"/>
        <v>22.437849297343636</v>
      </c>
      <c r="V90" s="1">
        <f t="shared" si="83"/>
        <v>21.739433937155063</v>
      </c>
      <c r="W90" s="1">
        <f t="shared" si="83"/>
        <v>21.123428753675519</v>
      </c>
      <c r="X90" s="1">
        <f t="shared" si="84"/>
        <v>21.476393859794019</v>
      </c>
      <c r="Y90" s="1">
        <f t="shared" si="84"/>
        <v>21.830250215212065</v>
      </c>
      <c r="Z90" s="1">
        <f t="shared" si="84"/>
        <v>22.771257558036908</v>
      </c>
      <c r="AA90" s="1">
        <f t="shared" si="84"/>
        <v>23.824096432288691</v>
      </c>
      <c r="AB90" s="1">
        <f t="shared" si="84"/>
        <v>22.994049627257152</v>
      </c>
      <c r="AC90" s="1">
        <f t="shared" si="84"/>
        <v>25.312482762528145</v>
      </c>
      <c r="AD90" s="1">
        <f t="shared" si="84"/>
        <v>25.219792835375511</v>
      </c>
      <c r="AE90" s="1">
        <f t="shared" si="84"/>
        <v>25.116650984619124</v>
      </c>
      <c r="AF90" s="1">
        <f t="shared" si="84"/>
        <v>23.552711020577366</v>
      </c>
    </row>
    <row r="91" spans="1:38">
      <c r="A91" s="106" t="s">
        <v>807</v>
      </c>
      <c r="B91" s="5" t="str">
        <f t="shared" si="41"/>
        <v>9030-05377</v>
      </c>
      <c r="C91" s="5" t="str">
        <f t="shared" si="81"/>
        <v>9030</v>
      </c>
      <c r="D91" s="1">
        <f>SUM($F91:K91)</f>
        <v>496.06</v>
      </c>
      <c r="E91" s="2">
        <f t="shared" si="82"/>
        <v>4.8266974222433063E-4</v>
      </c>
      <c r="F91" s="22">
        <f>'Div 12 history (2)'!B92</f>
        <v>0</v>
      </c>
      <c r="G91" s="22">
        <f>'Div 12 history (2)'!C92</f>
        <v>117.99</v>
      </c>
      <c r="H91" s="22">
        <f>'Div 12 history (2)'!D92</f>
        <v>0</v>
      </c>
      <c r="I91" s="22">
        <f>'Div 12 history (2)'!E92</f>
        <v>0</v>
      </c>
      <c r="J91" s="22">
        <f>'Div 12 history (2)'!F92</f>
        <v>351.01</v>
      </c>
      <c r="K91" s="22">
        <f>'Div 12 history (2)'!G92</f>
        <v>27.06</v>
      </c>
      <c r="L91" s="1">
        <f t="shared" si="83"/>
        <v>10.546145626402158</v>
      </c>
      <c r="M91" s="1">
        <f t="shared" si="83"/>
        <v>10.403806319420202</v>
      </c>
      <c r="N91" s="1">
        <f t="shared" si="83"/>
        <v>10.852269257013095</v>
      </c>
      <c r="O91" s="1">
        <f t="shared" si="83"/>
        <v>11.354028587542397</v>
      </c>
      <c r="P91" s="1">
        <f t="shared" si="83"/>
        <v>10.958446946907602</v>
      </c>
      <c r="Q91" s="1">
        <f t="shared" si="83"/>
        <v>12.063360040715272</v>
      </c>
      <c r="R91" s="1">
        <f t="shared" si="83"/>
        <v>12.019186105906902</v>
      </c>
      <c r="S91" s="1">
        <f t="shared" si="83"/>
        <v>11.970031019358776</v>
      </c>
      <c r="T91" s="1">
        <f t="shared" si="83"/>
        <v>11.224692403415965</v>
      </c>
      <c r="U91" s="1">
        <f t="shared" si="83"/>
        <v>10.693374377872845</v>
      </c>
      <c r="V91" s="1">
        <f t="shared" si="83"/>
        <v>10.360525323634947</v>
      </c>
      <c r="W91" s="1">
        <f t="shared" si="83"/>
        <v>10.066951106321842</v>
      </c>
      <c r="X91" s="1">
        <f t="shared" si="84"/>
        <v>10.235166338184444</v>
      </c>
      <c r="Y91" s="1">
        <f t="shared" si="84"/>
        <v>10.403806319420202</v>
      </c>
      <c r="Z91" s="1">
        <f t="shared" si="84"/>
        <v>10.852269257013095</v>
      </c>
      <c r="AA91" s="1">
        <f t="shared" si="84"/>
        <v>11.354028587542397</v>
      </c>
      <c r="AB91" s="1">
        <f t="shared" si="84"/>
        <v>10.958446946907602</v>
      </c>
      <c r="AC91" s="1">
        <f t="shared" si="84"/>
        <v>12.063360040715272</v>
      </c>
      <c r="AD91" s="1">
        <f t="shared" si="84"/>
        <v>12.019186105906902</v>
      </c>
      <c r="AE91" s="1">
        <f t="shared" si="84"/>
        <v>11.970031019358776</v>
      </c>
      <c r="AF91" s="1">
        <f t="shared" si="84"/>
        <v>11.224692403415965</v>
      </c>
    </row>
    <row r="92" spans="1:38">
      <c r="A92" s="106" t="s">
        <v>384</v>
      </c>
      <c r="B92" s="5" t="str">
        <f t="shared" ref="B92" si="87">RIGHT(A92,10)</f>
        <v>9210-05377</v>
      </c>
      <c r="C92" s="5" t="str">
        <f t="shared" ref="C92" si="88">LEFT(B92,4)</f>
        <v>9210</v>
      </c>
      <c r="D92" s="1">
        <f>SUM($F92:K92)</f>
        <v>13659.189999999999</v>
      </c>
      <c r="E92" s="2">
        <f t="shared" si="82"/>
        <v>1.3290484450052724E-2</v>
      </c>
      <c r="F92" s="22">
        <f>'Div 12 history (2)'!B93</f>
        <v>899.51</v>
      </c>
      <c r="G92" s="22">
        <f>'Div 12 history (2)'!C93</f>
        <v>425.1</v>
      </c>
      <c r="H92" s="22">
        <f>'Div 12 history (2)'!D93</f>
        <v>5181.0899999999992</v>
      </c>
      <c r="I92" s="22">
        <f>'Div 12 history (2)'!E93</f>
        <v>1755.79</v>
      </c>
      <c r="J92" s="22">
        <f>'Div 12 history (2)'!F93</f>
        <v>2239.5</v>
      </c>
      <c r="K92" s="22">
        <f>'Div 12 history (2)'!G93</f>
        <v>3158.2</v>
      </c>
      <c r="L92" s="1">
        <f t="shared" si="83"/>
        <v>290.39190194471649</v>
      </c>
      <c r="M92" s="1">
        <f t="shared" si="83"/>
        <v>286.47253808039596</v>
      </c>
      <c r="N92" s="1">
        <f t="shared" si="83"/>
        <v>298.82112589747345</v>
      </c>
      <c r="O92" s="1">
        <f t="shared" si="83"/>
        <v>312.63724900752572</v>
      </c>
      <c r="P92" s="1">
        <f t="shared" si="83"/>
        <v>301.74476666679601</v>
      </c>
      <c r="Q92" s="1">
        <f t="shared" si="83"/>
        <v>332.16894495532318</v>
      </c>
      <c r="R92" s="1">
        <f t="shared" si="83"/>
        <v>330.95259981845442</v>
      </c>
      <c r="S92" s="1">
        <f t="shared" si="83"/>
        <v>329.59909688206108</v>
      </c>
      <c r="T92" s="1">
        <f t="shared" si="83"/>
        <v>309.0759307942896</v>
      </c>
      <c r="U92" s="1">
        <f t="shared" si="83"/>
        <v>294.44589841651606</v>
      </c>
      <c r="V92" s="1">
        <f t="shared" si="83"/>
        <v>285.28078033975976</v>
      </c>
      <c r="W92" s="1">
        <f t="shared" si="83"/>
        <v>277.19710898270415</v>
      </c>
      <c r="X92" s="1">
        <f t="shared" si="84"/>
        <v>281.82897571839203</v>
      </c>
      <c r="Y92" s="1">
        <f t="shared" si="84"/>
        <v>286.47253808039596</v>
      </c>
      <c r="Z92" s="1">
        <f t="shared" si="84"/>
        <v>298.82112589747345</v>
      </c>
      <c r="AA92" s="1">
        <f t="shared" si="84"/>
        <v>312.63724900752572</v>
      </c>
      <c r="AB92" s="1">
        <f t="shared" si="84"/>
        <v>301.74476666679601</v>
      </c>
      <c r="AC92" s="1">
        <f t="shared" si="84"/>
        <v>332.16894495532318</v>
      </c>
      <c r="AD92" s="1">
        <f t="shared" si="84"/>
        <v>330.95259981845442</v>
      </c>
      <c r="AE92" s="1">
        <f t="shared" si="84"/>
        <v>329.59909688206108</v>
      </c>
      <c r="AF92" s="1">
        <f t="shared" si="84"/>
        <v>309.0759307942896</v>
      </c>
    </row>
    <row r="93" spans="1:38">
      <c r="A93" s="9" t="s">
        <v>33</v>
      </c>
      <c r="B93" s="5"/>
      <c r="C93" s="5"/>
      <c r="D93" s="31">
        <f>SUM(D80:D92)</f>
        <v>1027742.0700000001</v>
      </c>
      <c r="E93" s="32">
        <f>SUM(E80:E92)</f>
        <v>1</v>
      </c>
      <c r="F93" s="31">
        <f>SUM(F80:F92)</f>
        <v>139561.38</v>
      </c>
      <c r="G93" s="31">
        <f t="shared" ref="G93:K93" si="89">SUM(G80:G92)</f>
        <v>146056.94999999998</v>
      </c>
      <c r="H93" s="31">
        <f t="shared" si="89"/>
        <v>234571.91</v>
      </c>
      <c r="I93" s="31">
        <f t="shared" si="89"/>
        <v>150871.18</v>
      </c>
      <c r="J93" s="31">
        <f t="shared" si="89"/>
        <v>192493.21999999997</v>
      </c>
      <c r="K93" s="31">
        <f t="shared" si="89"/>
        <v>164187.43</v>
      </c>
      <c r="L93" s="216">
        <f>'Div 12 history (2)'!H94</f>
        <v>21849.61</v>
      </c>
      <c r="M93" s="31">
        <f>'Div 12 budget'!B56</f>
        <v>21554.71</v>
      </c>
      <c r="N93" s="31">
        <f>'Div 12 budget'!C56</f>
        <v>22483.84</v>
      </c>
      <c r="O93" s="31">
        <f>'Div 12 budget'!D56</f>
        <v>23523.39</v>
      </c>
      <c r="P93" s="31">
        <f>'Div 12 budget'!E56</f>
        <v>22703.82</v>
      </c>
      <c r="Q93" s="31">
        <f>'Div 12 budget'!F56</f>
        <v>24992.989999999998</v>
      </c>
      <c r="R93" s="31">
        <f>'Div 12 budget'!G56</f>
        <v>24901.47</v>
      </c>
      <c r="S93" s="31">
        <f>'Div 12 budget'!H56</f>
        <v>24799.63</v>
      </c>
      <c r="T93" s="31">
        <f>'Div 12 budget'!I56</f>
        <v>23255.43</v>
      </c>
      <c r="U93" s="31">
        <f>'Div 12 budget'!J56</f>
        <v>22154.639999999999</v>
      </c>
      <c r="V93" s="31">
        <f>'Div 12 budget'!K56</f>
        <v>21465.040000000001</v>
      </c>
      <c r="W93" s="31">
        <f>'Div 12 budget'!L56</f>
        <v>20856.810000000001</v>
      </c>
      <c r="X93" s="31">
        <f>'Div 12 budget'!M56</f>
        <v>21205.32</v>
      </c>
      <c r="Y93" s="38">
        <f>M93*(1+Y$3)</f>
        <v>21554.71</v>
      </c>
      <c r="Z93" s="38">
        <f t="shared" ref="Z93:AF93" si="90">N93*(1+Z$3)</f>
        <v>22483.84</v>
      </c>
      <c r="AA93" s="38">
        <f t="shared" si="90"/>
        <v>23523.39</v>
      </c>
      <c r="AB93" s="38">
        <f t="shared" si="90"/>
        <v>22703.82</v>
      </c>
      <c r="AC93" s="38">
        <f t="shared" si="90"/>
        <v>24992.989999999998</v>
      </c>
      <c r="AD93" s="38">
        <f t="shared" si="90"/>
        <v>24901.47</v>
      </c>
      <c r="AE93" s="38">
        <f t="shared" si="90"/>
        <v>24799.63</v>
      </c>
      <c r="AF93" s="38">
        <f t="shared" si="90"/>
        <v>23255.43</v>
      </c>
      <c r="AH93" s="15">
        <f>SUM(F93:Q93)</f>
        <v>1164850.43</v>
      </c>
      <c r="AI93" s="15">
        <f>SUM(U93:AF93)</f>
        <v>273897.09000000003</v>
      </c>
      <c r="AK93" s="15">
        <f>AH93*$AK$6</f>
        <v>66670.193588858267</v>
      </c>
      <c r="AL93" s="15">
        <f>AI93*$AL$6</f>
        <v>15645.694852606508</v>
      </c>
    </row>
    <row r="94" spans="1:38">
      <c r="B94" s="5" t="str">
        <f t="shared" si="41"/>
        <v/>
      </c>
      <c r="C94" s="5" t="s">
        <v>465</v>
      </c>
      <c r="F94" s="1">
        <f>F93-'Div 12 history (2)'!B94</f>
        <v>0</v>
      </c>
      <c r="G94" s="1">
        <f>G93-'Div 12 history (2)'!C94</f>
        <v>0</v>
      </c>
      <c r="H94" s="1">
        <f>H93-'Div 12 history (2)'!D94</f>
        <v>0</v>
      </c>
      <c r="I94" s="1">
        <f>I93-'Div 12 history (2)'!E94</f>
        <v>0</v>
      </c>
      <c r="J94" s="1">
        <f>J93-'Div 12 history (2)'!F94</f>
        <v>0</v>
      </c>
      <c r="K94" s="1">
        <f>K93-'Div 12 history (2)'!G94</f>
        <v>0</v>
      </c>
      <c r="L94" s="1">
        <f>L93-'Div 12 history (2)'!H94</f>
        <v>0</v>
      </c>
      <c r="M94" s="1">
        <f>M93-SUM(M80:M92)</f>
        <v>0</v>
      </c>
      <c r="N94" s="1">
        <f>N93-SUM(N80:N92)</f>
        <v>0</v>
      </c>
      <c r="O94" s="1">
        <f t="shared" ref="O94:AF94" si="91">O93-SUM(O80:O92)</f>
        <v>0</v>
      </c>
      <c r="P94" s="1">
        <f t="shared" si="91"/>
        <v>0</v>
      </c>
      <c r="Q94" s="1">
        <f t="shared" si="91"/>
        <v>0</v>
      </c>
      <c r="R94" s="1">
        <f t="shared" si="91"/>
        <v>0</v>
      </c>
      <c r="S94" s="1">
        <f t="shared" si="91"/>
        <v>0</v>
      </c>
      <c r="T94" s="1">
        <f t="shared" si="91"/>
        <v>0</v>
      </c>
      <c r="U94" s="1">
        <f t="shared" si="91"/>
        <v>0</v>
      </c>
      <c r="V94" s="1">
        <f t="shared" si="91"/>
        <v>0</v>
      </c>
      <c r="W94" s="1">
        <f t="shared" si="91"/>
        <v>0</v>
      </c>
      <c r="X94" s="1">
        <f t="shared" si="91"/>
        <v>0</v>
      </c>
      <c r="Y94" s="1">
        <f t="shared" si="91"/>
        <v>0</v>
      </c>
      <c r="Z94" s="1">
        <f t="shared" si="91"/>
        <v>0</v>
      </c>
      <c r="AA94" s="1">
        <f t="shared" si="91"/>
        <v>0</v>
      </c>
      <c r="AB94" s="1">
        <f t="shared" si="91"/>
        <v>0</v>
      </c>
      <c r="AC94" s="1">
        <f t="shared" si="91"/>
        <v>0</v>
      </c>
      <c r="AD94" s="1">
        <f t="shared" si="91"/>
        <v>0</v>
      </c>
      <c r="AE94" s="1">
        <f t="shared" si="91"/>
        <v>0</v>
      </c>
      <c r="AF94" s="1">
        <f t="shared" si="91"/>
        <v>0</v>
      </c>
    </row>
    <row r="95" spans="1:38">
      <c r="A95" s="106" t="s">
        <v>418</v>
      </c>
      <c r="B95" s="5" t="str">
        <f t="shared" ref="B95:B138" si="92">RIGHT(A95,10)</f>
        <v>9210-04040</v>
      </c>
      <c r="C95" s="5" t="str">
        <f t="shared" ref="C95" si="93">LEFT(B95,4)</f>
        <v>9210</v>
      </c>
      <c r="D95" s="1">
        <f>SUM($F95:K95)</f>
        <v>62.79</v>
      </c>
      <c r="E95" s="2">
        <f>D95/$D$97</f>
        <v>0.21401547428337708</v>
      </c>
      <c r="F95" s="22">
        <f>'Div 12 history (2)'!B96</f>
        <v>0</v>
      </c>
      <c r="G95" s="22">
        <f>'Div 12 history (2)'!C96</f>
        <v>0</v>
      </c>
      <c r="H95" s="22">
        <f>'Div 12 history (2)'!D96</f>
        <v>62.79</v>
      </c>
      <c r="I95" s="22">
        <f>'Div 12 history (2)'!E96</f>
        <v>0</v>
      </c>
      <c r="J95" s="22">
        <f>'Div 12 history (2)'!F96</f>
        <v>0</v>
      </c>
      <c r="K95" s="22">
        <f>'Div 12 history (2)'!G96</f>
        <v>0</v>
      </c>
      <c r="L95" s="1">
        <f t="shared" ref="L95:AF96" si="94">$E95*L$97</f>
        <v>0</v>
      </c>
      <c r="M95" s="1">
        <f t="shared" si="94"/>
        <v>0</v>
      </c>
      <c r="N95" s="1">
        <f t="shared" si="94"/>
        <v>0</v>
      </c>
      <c r="O95" s="1">
        <f t="shared" si="94"/>
        <v>0</v>
      </c>
      <c r="P95" s="1">
        <f t="shared" si="94"/>
        <v>288.92089028255907</v>
      </c>
      <c r="Q95" s="1">
        <f t="shared" si="94"/>
        <v>149.81083199836397</v>
      </c>
      <c r="R95" s="1">
        <f t="shared" si="94"/>
        <v>0</v>
      </c>
      <c r="S95" s="1">
        <f t="shared" si="94"/>
        <v>53.503868570844269</v>
      </c>
      <c r="T95" s="1">
        <f t="shared" si="94"/>
        <v>0</v>
      </c>
      <c r="U95" s="1">
        <f t="shared" si="94"/>
        <v>0</v>
      </c>
      <c r="V95" s="1">
        <f t="shared" si="94"/>
        <v>0</v>
      </c>
      <c r="W95" s="1">
        <f t="shared" si="94"/>
        <v>390.57824056716316</v>
      </c>
      <c r="X95" s="1">
        <f t="shared" si="94"/>
        <v>0</v>
      </c>
      <c r="Y95" s="1">
        <f t="shared" si="94"/>
        <v>0</v>
      </c>
      <c r="Z95" s="1">
        <f t="shared" si="94"/>
        <v>0</v>
      </c>
      <c r="AA95" s="1">
        <f t="shared" si="94"/>
        <v>0</v>
      </c>
      <c r="AB95" s="1">
        <f t="shared" si="94"/>
        <v>288.92089028255907</v>
      </c>
      <c r="AC95" s="1">
        <f t="shared" si="94"/>
        <v>149.81083199836397</v>
      </c>
      <c r="AD95" s="1">
        <f t="shared" si="94"/>
        <v>0</v>
      </c>
      <c r="AE95" s="1">
        <f t="shared" si="94"/>
        <v>53.503868570844269</v>
      </c>
      <c r="AF95" s="1">
        <f t="shared" si="94"/>
        <v>0</v>
      </c>
    </row>
    <row r="96" spans="1:38">
      <c r="A96" s="106" t="s">
        <v>856</v>
      </c>
      <c r="B96" s="5" t="str">
        <f t="shared" ref="B96" si="95">RIGHT(A96,10)</f>
        <v>9010-04040</v>
      </c>
      <c r="C96" s="5" t="str">
        <f t="shared" ref="C96" si="96">LEFT(B96,4)</f>
        <v>9010</v>
      </c>
      <c r="D96" s="1">
        <f>SUM($F96:K96)</f>
        <v>230.6</v>
      </c>
      <c r="E96" s="2">
        <f>D96/$D$97</f>
        <v>0.78598452571662292</v>
      </c>
      <c r="F96" s="22" t="str">
        <f>'Div 12 history (2)'!B97</f>
        <v>0</v>
      </c>
      <c r="G96" s="22">
        <f>'Div 12 history (2)'!C97</f>
        <v>196.95</v>
      </c>
      <c r="H96" s="22">
        <f>'Div 12 history (2)'!D97</f>
        <v>33.65</v>
      </c>
      <c r="I96" s="22">
        <f>'Div 12 history (2)'!E97</f>
        <v>0</v>
      </c>
      <c r="J96" s="22">
        <f>'Div 12 history (2)'!F97</f>
        <v>0</v>
      </c>
      <c r="K96" s="22">
        <f>'Div 12 history (2)'!G97</f>
        <v>0</v>
      </c>
      <c r="L96" s="1">
        <f t="shared" si="94"/>
        <v>0</v>
      </c>
      <c r="M96" s="1">
        <f t="shared" si="94"/>
        <v>0</v>
      </c>
      <c r="N96" s="1">
        <f t="shared" si="94"/>
        <v>0</v>
      </c>
      <c r="O96" s="1">
        <f t="shared" si="94"/>
        <v>0</v>
      </c>
      <c r="P96" s="1">
        <f t="shared" si="94"/>
        <v>1061.079109717441</v>
      </c>
      <c r="Q96" s="1">
        <f t="shared" si="94"/>
        <v>550.18916800163606</v>
      </c>
      <c r="R96" s="1">
        <f t="shared" si="94"/>
        <v>0</v>
      </c>
      <c r="S96" s="1">
        <f t="shared" si="94"/>
        <v>196.49613142915572</v>
      </c>
      <c r="T96" s="1">
        <f t="shared" si="94"/>
        <v>0</v>
      </c>
      <c r="U96" s="1">
        <f t="shared" si="94"/>
        <v>0</v>
      </c>
      <c r="V96" s="1">
        <f t="shared" si="94"/>
        <v>0</v>
      </c>
      <c r="W96" s="1">
        <f t="shared" si="94"/>
        <v>1434.4217594328368</v>
      </c>
      <c r="X96" s="1">
        <f t="shared" si="94"/>
        <v>0</v>
      </c>
      <c r="Y96" s="1">
        <f t="shared" si="94"/>
        <v>0</v>
      </c>
      <c r="Z96" s="1">
        <f t="shared" si="94"/>
        <v>0</v>
      </c>
      <c r="AA96" s="1">
        <f t="shared" si="94"/>
        <v>0</v>
      </c>
      <c r="AB96" s="1">
        <f t="shared" si="94"/>
        <v>1061.079109717441</v>
      </c>
      <c r="AC96" s="1">
        <f t="shared" si="94"/>
        <v>550.18916800163606</v>
      </c>
      <c r="AD96" s="1">
        <f t="shared" si="94"/>
        <v>0</v>
      </c>
      <c r="AE96" s="1">
        <f t="shared" si="94"/>
        <v>196.49613142915572</v>
      </c>
      <c r="AF96" s="1">
        <f t="shared" si="94"/>
        <v>0</v>
      </c>
    </row>
    <row r="97" spans="1:38">
      <c r="A97" s="9" t="s">
        <v>28</v>
      </c>
      <c r="B97" s="5"/>
      <c r="C97" s="5"/>
      <c r="D97" s="31">
        <f>SUM(D95:D96)</f>
        <v>293.39</v>
      </c>
      <c r="E97" s="32">
        <f t="shared" ref="E97:K97" si="97">SUM(E95:E96)</f>
        <v>1</v>
      </c>
      <c r="F97" s="31">
        <f t="shared" si="97"/>
        <v>0</v>
      </c>
      <c r="G97" s="31">
        <f t="shared" si="97"/>
        <v>196.95</v>
      </c>
      <c r="H97" s="31">
        <f t="shared" si="97"/>
        <v>96.44</v>
      </c>
      <c r="I97" s="31">
        <f t="shared" si="97"/>
        <v>0</v>
      </c>
      <c r="J97" s="31">
        <f t="shared" si="97"/>
        <v>0</v>
      </c>
      <c r="K97" s="31">
        <f t="shared" si="97"/>
        <v>0</v>
      </c>
      <c r="L97" s="216">
        <f>'Div 12 history (2)'!H98</f>
        <v>0</v>
      </c>
      <c r="M97" s="31" t="str">
        <f>'Div 12 budget'!B59</f>
        <v>0</v>
      </c>
      <c r="N97" s="31" t="str">
        <f>'Div 12 budget'!C59</f>
        <v>0</v>
      </c>
      <c r="O97" s="31" t="str">
        <f>'Div 12 budget'!D59</f>
        <v>0</v>
      </c>
      <c r="P97" s="31">
        <f>'Div 12 budget'!E59</f>
        <v>1350</v>
      </c>
      <c r="Q97" s="31">
        <f>'Div 12 budget'!F59</f>
        <v>700</v>
      </c>
      <c r="R97" s="31" t="str">
        <f>'Div 12 budget'!G59</f>
        <v>0</v>
      </c>
      <c r="S97" s="31">
        <f>'Div 12 budget'!H59</f>
        <v>250</v>
      </c>
      <c r="T97" s="31" t="str">
        <f>'Div 12 budget'!I59</f>
        <v>0</v>
      </c>
      <c r="U97" s="31" t="str">
        <f>'Div 12 budget'!J59</f>
        <v>0</v>
      </c>
      <c r="V97" s="31" t="str">
        <f>'Div 12 budget'!K59</f>
        <v>0</v>
      </c>
      <c r="W97" s="31">
        <f>'Div 12 budget'!L59</f>
        <v>1825</v>
      </c>
      <c r="X97" s="31" t="str">
        <f>'Div 12 budget'!M59</f>
        <v>0</v>
      </c>
      <c r="Y97" s="38">
        <f>M97*(1+Y$3)</f>
        <v>0</v>
      </c>
      <c r="Z97" s="38">
        <f t="shared" ref="Z97:AF97" si="98">N97*(1+Z$3)</f>
        <v>0</v>
      </c>
      <c r="AA97" s="38">
        <f t="shared" si="98"/>
        <v>0</v>
      </c>
      <c r="AB97" s="38">
        <f t="shared" si="98"/>
        <v>1350</v>
      </c>
      <c r="AC97" s="38">
        <f t="shared" si="98"/>
        <v>700</v>
      </c>
      <c r="AD97" s="38">
        <f t="shared" si="98"/>
        <v>0</v>
      </c>
      <c r="AE97" s="38">
        <f t="shared" si="98"/>
        <v>250</v>
      </c>
      <c r="AF97" s="38">
        <f t="shared" si="98"/>
        <v>0</v>
      </c>
      <c r="AH97" s="15">
        <f>SUM(F97:Q97)</f>
        <v>2343.39</v>
      </c>
      <c r="AI97" s="15">
        <f>SUM(U97:AF97)</f>
        <v>4125</v>
      </c>
      <c r="AK97" s="15">
        <f>AH97*$AK$6</f>
        <v>134.12388486150499</v>
      </c>
      <c r="AL97" s="15">
        <f>AI97*$AL$6</f>
        <v>235.6304379393072</v>
      </c>
    </row>
    <row r="98" spans="1:38">
      <c r="B98" s="5" t="str">
        <f t="shared" si="92"/>
        <v/>
      </c>
      <c r="C98" s="5" t="s">
        <v>465</v>
      </c>
      <c r="F98" s="1">
        <f>F97-'Div 12 history (2)'!B98</f>
        <v>0</v>
      </c>
      <c r="G98" s="1">
        <f>G97-'Div 12 history (2)'!C98</f>
        <v>0</v>
      </c>
      <c r="H98" s="1">
        <f>H97-'Div 12 history (2)'!D98</f>
        <v>0</v>
      </c>
      <c r="I98" s="1">
        <f>I97-'Div 12 history (2)'!E98</f>
        <v>0</v>
      </c>
      <c r="J98" s="1">
        <f>J97-'Div 12 history (2)'!F98</f>
        <v>0</v>
      </c>
      <c r="K98" s="1">
        <f>K97-'Div 12 history (2)'!G98</f>
        <v>0</v>
      </c>
      <c r="L98" s="1">
        <f>L97-'Div 12 history (2)'!H98</f>
        <v>0</v>
      </c>
      <c r="M98" s="1">
        <f t="shared" ref="M98:O98" si="99">M97-SUM(M95:M96)</f>
        <v>0</v>
      </c>
      <c r="N98" s="1">
        <f t="shared" si="99"/>
        <v>0</v>
      </c>
      <c r="O98" s="1">
        <f t="shared" si="99"/>
        <v>0</v>
      </c>
      <c r="P98" s="1">
        <f>P97-SUM(P95:P96)</f>
        <v>0</v>
      </c>
      <c r="Q98" s="1">
        <f>Q97-SUM(Q95:Q96)</f>
        <v>0</v>
      </c>
      <c r="R98" s="1">
        <f t="shared" ref="R98:AF98" si="100">R97-SUM(R95:R96)</f>
        <v>0</v>
      </c>
      <c r="S98" s="1">
        <f t="shared" si="100"/>
        <v>0</v>
      </c>
      <c r="T98" s="1">
        <f t="shared" si="100"/>
        <v>0</v>
      </c>
      <c r="U98" s="1">
        <f t="shared" si="100"/>
        <v>0</v>
      </c>
      <c r="V98" s="1">
        <f t="shared" si="100"/>
        <v>0</v>
      </c>
      <c r="W98" s="1">
        <f t="shared" si="100"/>
        <v>0</v>
      </c>
      <c r="X98" s="1">
        <f t="shared" si="100"/>
        <v>0</v>
      </c>
      <c r="Y98" s="1">
        <f t="shared" si="100"/>
        <v>0</v>
      </c>
      <c r="Z98" s="1">
        <f t="shared" si="100"/>
        <v>0</v>
      </c>
      <c r="AA98" s="1">
        <f t="shared" si="100"/>
        <v>0</v>
      </c>
      <c r="AB98" s="1">
        <f t="shared" si="100"/>
        <v>0</v>
      </c>
      <c r="AC98" s="1">
        <f t="shared" si="100"/>
        <v>0</v>
      </c>
      <c r="AD98" s="1">
        <f t="shared" si="100"/>
        <v>0</v>
      </c>
      <c r="AE98" s="1">
        <f t="shared" si="100"/>
        <v>0</v>
      </c>
      <c r="AF98" s="1">
        <f t="shared" si="100"/>
        <v>0</v>
      </c>
    </row>
    <row r="99" spans="1:38">
      <c r="A99" s="5" t="s">
        <v>385</v>
      </c>
      <c r="B99" s="5" t="str">
        <f t="shared" si="92"/>
        <v>9030-04130</v>
      </c>
      <c r="C99" s="5" t="str">
        <f t="shared" ref="C99" si="101">LEFT(B99,4)</f>
        <v>9030</v>
      </c>
      <c r="D99" s="1">
        <f>SUM($F99:K99)</f>
        <v>128331.95</v>
      </c>
      <c r="E99" s="2">
        <f>D99/$D$100</f>
        <v>1</v>
      </c>
      <c r="F99" s="22">
        <f>'Div 12 history (2)'!B100</f>
        <v>6089.25</v>
      </c>
      <c r="G99" s="22">
        <f>'Div 12 history (2)'!C100</f>
        <v>51370.07</v>
      </c>
      <c r="H99" s="22">
        <f>'Div 12 history (2)'!D100</f>
        <v>5489.45</v>
      </c>
      <c r="I99" s="22">
        <f>'Div 12 history (2)'!E100</f>
        <v>6694.73</v>
      </c>
      <c r="J99" s="22">
        <f>'Div 12 history (2)'!F100</f>
        <v>52021.15</v>
      </c>
      <c r="K99" s="22">
        <f>'Div 12 history (2)'!G100</f>
        <v>6667.3</v>
      </c>
      <c r="L99" s="1">
        <f t="shared" ref="L99:AF99" si="102">$E99*L$100</f>
        <v>5851</v>
      </c>
      <c r="M99" s="1">
        <f t="shared" si="102"/>
        <v>55851</v>
      </c>
      <c r="N99" s="1">
        <f t="shared" si="102"/>
        <v>5851</v>
      </c>
      <c r="O99" s="1">
        <f t="shared" si="102"/>
        <v>5851</v>
      </c>
      <c r="P99" s="1">
        <f t="shared" si="102"/>
        <v>55851</v>
      </c>
      <c r="Q99" s="1">
        <f t="shared" si="102"/>
        <v>5851</v>
      </c>
      <c r="R99" s="1">
        <f t="shared" si="102"/>
        <v>5851</v>
      </c>
      <c r="S99" s="1">
        <f t="shared" si="102"/>
        <v>55851</v>
      </c>
      <c r="T99" s="1">
        <f t="shared" si="102"/>
        <v>5851</v>
      </c>
      <c r="U99" s="1">
        <f t="shared" si="102"/>
        <v>5851</v>
      </c>
      <c r="V99" s="1">
        <f t="shared" si="102"/>
        <v>55851</v>
      </c>
      <c r="W99" s="1">
        <f t="shared" si="102"/>
        <v>5851</v>
      </c>
      <c r="X99" s="1">
        <f t="shared" si="102"/>
        <v>5851</v>
      </c>
      <c r="Y99" s="1">
        <f t="shared" si="102"/>
        <v>55851</v>
      </c>
      <c r="Z99" s="1">
        <f t="shared" si="102"/>
        <v>5851</v>
      </c>
      <c r="AA99" s="1">
        <f t="shared" si="102"/>
        <v>5851</v>
      </c>
      <c r="AB99" s="1">
        <f t="shared" si="102"/>
        <v>55851</v>
      </c>
      <c r="AC99" s="1">
        <f t="shared" si="102"/>
        <v>5851</v>
      </c>
      <c r="AD99" s="1">
        <f t="shared" si="102"/>
        <v>5851</v>
      </c>
      <c r="AE99" s="1">
        <f t="shared" si="102"/>
        <v>55851</v>
      </c>
      <c r="AF99" s="1">
        <f t="shared" si="102"/>
        <v>5851</v>
      </c>
    </row>
    <row r="100" spans="1:38">
      <c r="A100" s="9" t="s">
        <v>32</v>
      </c>
      <c r="B100" s="5"/>
      <c r="C100" s="5"/>
      <c r="D100" s="31">
        <f t="shared" ref="D100:K100" si="103">SUM(D99:D99)</f>
        <v>128331.95</v>
      </c>
      <c r="E100" s="32">
        <f t="shared" si="103"/>
        <v>1</v>
      </c>
      <c r="F100" s="31">
        <f t="shared" si="103"/>
        <v>6089.25</v>
      </c>
      <c r="G100" s="31">
        <f t="shared" si="103"/>
        <v>51370.07</v>
      </c>
      <c r="H100" s="31">
        <f t="shared" si="103"/>
        <v>5489.45</v>
      </c>
      <c r="I100" s="31">
        <f t="shared" si="103"/>
        <v>6694.73</v>
      </c>
      <c r="J100" s="31">
        <f t="shared" si="103"/>
        <v>52021.15</v>
      </c>
      <c r="K100" s="31">
        <f t="shared" si="103"/>
        <v>6667.3</v>
      </c>
      <c r="L100" s="31">
        <f>'Div 12 history (2)'!H101</f>
        <v>5851</v>
      </c>
      <c r="M100" s="31">
        <f>'Div 12 budget'!B62</f>
        <v>55851</v>
      </c>
      <c r="N100" s="31">
        <f>'Div 12 budget'!C62</f>
        <v>5851</v>
      </c>
      <c r="O100" s="31">
        <f>'Div 12 budget'!D62</f>
        <v>5851</v>
      </c>
      <c r="P100" s="31">
        <f>'Div 12 budget'!E62</f>
        <v>55851</v>
      </c>
      <c r="Q100" s="31">
        <f>'Div 12 budget'!F62</f>
        <v>5851</v>
      </c>
      <c r="R100" s="31">
        <f>'Div 12 budget'!G62</f>
        <v>5851</v>
      </c>
      <c r="S100" s="31">
        <f>'Div 12 budget'!H62</f>
        <v>55851</v>
      </c>
      <c r="T100" s="31">
        <f>'Div 12 budget'!I62</f>
        <v>5851</v>
      </c>
      <c r="U100" s="31">
        <f>'Div 12 budget'!J62</f>
        <v>5851</v>
      </c>
      <c r="V100" s="31">
        <f>'Div 12 budget'!K62</f>
        <v>55851</v>
      </c>
      <c r="W100" s="31">
        <f>'Div 12 budget'!L62</f>
        <v>5851</v>
      </c>
      <c r="X100" s="31">
        <f>'Div 12 budget'!M62</f>
        <v>5851</v>
      </c>
      <c r="Y100" s="38">
        <f>M100*(1+Y$3)</f>
        <v>55851</v>
      </c>
      <c r="Z100" s="38">
        <f t="shared" ref="Z100:AF100" si="104">N100*(1+Z$3)</f>
        <v>5851</v>
      </c>
      <c r="AA100" s="38">
        <f t="shared" si="104"/>
        <v>5851</v>
      </c>
      <c r="AB100" s="38">
        <f t="shared" si="104"/>
        <v>55851</v>
      </c>
      <c r="AC100" s="38">
        <f t="shared" si="104"/>
        <v>5851</v>
      </c>
      <c r="AD100" s="38">
        <f t="shared" si="104"/>
        <v>5851</v>
      </c>
      <c r="AE100" s="38">
        <f t="shared" si="104"/>
        <v>55851</v>
      </c>
      <c r="AF100" s="38">
        <f t="shared" si="104"/>
        <v>5851</v>
      </c>
      <c r="AH100" s="15">
        <f>SUM(F100:Q100)</f>
        <v>263437.95</v>
      </c>
      <c r="AI100" s="15">
        <f>SUM(U100:AF100)</f>
        <v>270212</v>
      </c>
      <c r="AK100" s="15">
        <f>AH100*$AK$6</f>
        <v>15077.866370493564</v>
      </c>
      <c r="AL100" s="15">
        <f>AI100*$AL$6</f>
        <v>15435.193187019655</v>
      </c>
    </row>
    <row r="101" spans="1:38">
      <c r="B101" s="5" t="str">
        <f t="shared" si="92"/>
        <v/>
      </c>
      <c r="C101" s="5" t="s">
        <v>465</v>
      </c>
      <c r="F101" s="1">
        <f>F100-'Div 12 history (2)'!B101</f>
        <v>0</v>
      </c>
      <c r="G101" s="1">
        <f>G100-'Div 12 history (2)'!C101</f>
        <v>0</v>
      </c>
      <c r="H101" s="1">
        <f>H100-'Div 12 history (2)'!D101</f>
        <v>0</v>
      </c>
      <c r="I101" s="1">
        <f>I100-'Div 12 history (2)'!E101</f>
        <v>0</v>
      </c>
      <c r="J101" s="1">
        <f>J100-'Div 12 history (2)'!F101</f>
        <v>0</v>
      </c>
      <c r="K101" s="1">
        <f>K100-'Div 12 history (2)'!G101</f>
        <v>0</v>
      </c>
      <c r="L101" s="1">
        <f>L100-'Div 12 history (2)'!H101</f>
        <v>0</v>
      </c>
      <c r="M101" s="1">
        <f t="shared" ref="M101" si="105">M100-SUM(M99:M99)</f>
        <v>0</v>
      </c>
      <c r="N101" s="1">
        <f t="shared" ref="N101:AF101" si="106">N100-SUM(N99:N99)</f>
        <v>0</v>
      </c>
      <c r="O101" s="1">
        <f t="shared" si="106"/>
        <v>0</v>
      </c>
      <c r="P101" s="1">
        <f t="shared" si="106"/>
        <v>0</v>
      </c>
      <c r="Q101" s="1">
        <f t="shared" si="106"/>
        <v>0</v>
      </c>
      <c r="R101" s="1">
        <f t="shared" si="106"/>
        <v>0</v>
      </c>
      <c r="S101" s="1">
        <f t="shared" si="106"/>
        <v>0</v>
      </c>
      <c r="T101" s="1">
        <f t="shared" si="106"/>
        <v>0</v>
      </c>
      <c r="U101" s="1">
        <f t="shared" si="106"/>
        <v>0</v>
      </c>
      <c r="V101" s="1">
        <f t="shared" si="106"/>
        <v>0</v>
      </c>
      <c r="W101" s="1">
        <f t="shared" si="106"/>
        <v>0</v>
      </c>
      <c r="X101" s="1">
        <f t="shared" si="106"/>
        <v>0</v>
      </c>
      <c r="Y101" s="1">
        <f t="shared" si="106"/>
        <v>0</v>
      </c>
      <c r="Z101" s="1">
        <f t="shared" si="106"/>
        <v>0</v>
      </c>
      <c r="AA101" s="1">
        <f t="shared" si="106"/>
        <v>0</v>
      </c>
      <c r="AB101" s="1">
        <f t="shared" si="106"/>
        <v>0</v>
      </c>
      <c r="AC101" s="1">
        <f t="shared" si="106"/>
        <v>0</v>
      </c>
      <c r="AD101" s="1">
        <f t="shared" si="106"/>
        <v>0</v>
      </c>
      <c r="AE101" s="1">
        <f t="shared" si="106"/>
        <v>0</v>
      </c>
      <c r="AF101" s="1">
        <f t="shared" si="106"/>
        <v>0</v>
      </c>
    </row>
    <row r="102" spans="1:38">
      <c r="A102" s="106" t="s">
        <v>596</v>
      </c>
      <c r="B102" s="5" t="str">
        <f t="shared" si="92"/>
        <v>9010-05415</v>
      </c>
      <c r="C102" s="5" t="str">
        <f t="shared" ref="C102:C103" si="107">LEFT(B102,4)</f>
        <v>9010</v>
      </c>
      <c r="D102" s="1">
        <f>SUM($F102:K102)</f>
        <v>1142</v>
      </c>
      <c r="E102" s="2">
        <f>D102/$D$106</f>
        <v>0.47190082644628101</v>
      </c>
      <c r="F102" s="22">
        <f>'Div 12 history (2)'!B103</f>
        <v>0</v>
      </c>
      <c r="G102" s="22">
        <f>'Div 12 history (2)'!C103</f>
        <v>0</v>
      </c>
      <c r="H102" s="22">
        <f>'Div 12 history (2)'!D103</f>
        <v>657</v>
      </c>
      <c r="I102" s="22">
        <f>'Div 12 history (2)'!E103</f>
        <v>0</v>
      </c>
      <c r="J102" s="22">
        <f>'Div 12 history (2)'!F103</f>
        <v>245</v>
      </c>
      <c r="K102" s="22">
        <f>'Div 12 history (2)'!G103</f>
        <v>240</v>
      </c>
      <c r="L102" s="1">
        <f t="shared" ref="L102:W105" si="108">$E102*L$106</f>
        <v>2444.4462809917354</v>
      </c>
      <c r="M102" s="1">
        <f t="shared" si="108"/>
        <v>23.595041322314049</v>
      </c>
      <c r="N102" s="1">
        <f t="shared" si="108"/>
        <v>366.66694214876037</v>
      </c>
      <c r="O102" s="1">
        <f t="shared" si="108"/>
        <v>165.16528925619835</v>
      </c>
      <c r="P102" s="1">
        <f t="shared" si="108"/>
        <v>389.79008264462811</v>
      </c>
      <c r="Q102" s="1">
        <f t="shared" si="108"/>
        <v>205.27685950413223</v>
      </c>
      <c r="R102" s="1">
        <f t="shared" si="108"/>
        <v>23.595041322314049</v>
      </c>
      <c r="S102" s="1">
        <f t="shared" si="108"/>
        <v>23.595041322314049</v>
      </c>
      <c r="T102" s="1">
        <f t="shared" si="108"/>
        <v>23.595041322314049</v>
      </c>
      <c r="U102" s="1">
        <f t="shared" si="108"/>
        <v>326.08347107438016</v>
      </c>
      <c r="V102" s="1">
        <f t="shared" si="108"/>
        <v>129.77272727272728</v>
      </c>
      <c r="W102" s="1">
        <f t="shared" si="108"/>
        <v>47.190082644628099</v>
      </c>
      <c r="X102" s="1">
        <f t="shared" ref="X102:AF105" si="109">$E102*X$106</f>
        <v>2444.4462809917354</v>
      </c>
      <c r="Y102" s="1">
        <f t="shared" si="109"/>
        <v>23.595041322314049</v>
      </c>
      <c r="Z102" s="1">
        <f t="shared" si="109"/>
        <v>366.66694214876037</v>
      </c>
      <c r="AA102" s="1">
        <f t="shared" si="109"/>
        <v>165.16528925619835</v>
      </c>
      <c r="AB102" s="1">
        <f t="shared" si="109"/>
        <v>389.79008264462811</v>
      </c>
      <c r="AC102" s="1">
        <f t="shared" si="109"/>
        <v>205.27685950413223</v>
      </c>
      <c r="AD102" s="1">
        <f t="shared" si="109"/>
        <v>23.595041322314049</v>
      </c>
      <c r="AE102" s="1">
        <f t="shared" si="109"/>
        <v>23.595041322314049</v>
      </c>
      <c r="AF102" s="1">
        <f t="shared" si="109"/>
        <v>23.595041322314049</v>
      </c>
    </row>
    <row r="103" spans="1:38">
      <c r="A103" s="106" t="s">
        <v>863</v>
      </c>
      <c r="B103" s="5" t="str">
        <f t="shared" si="92"/>
        <v>9030-05415</v>
      </c>
      <c r="C103" s="5" t="str">
        <f t="shared" si="107"/>
        <v>9030</v>
      </c>
      <c r="D103" s="1">
        <f>SUM($F103:K103)</f>
        <v>312</v>
      </c>
      <c r="E103" s="2">
        <f>D103/$D$106</f>
        <v>0.12892561983471074</v>
      </c>
      <c r="F103" s="22" t="str">
        <f>'Div 12 history (2)'!B104</f>
        <v>0</v>
      </c>
      <c r="G103" s="22" t="str">
        <f>'Div 12 history (2)'!C104</f>
        <v>0</v>
      </c>
      <c r="H103" s="22" t="str">
        <f>'Div 12 history (2)'!D104</f>
        <v>0</v>
      </c>
      <c r="I103" s="22">
        <f>'Div 12 history (2)'!E104</f>
        <v>312</v>
      </c>
      <c r="J103" s="22">
        <f>'Div 12 history (2)'!F104</f>
        <v>0</v>
      </c>
      <c r="K103" s="22">
        <f>'Div 12 history (2)'!G104</f>
        <v>0</v>
      </c>
      <c r="L103" s="1">
        <f t="shared" si="108"/>
        <v>667.83471074380157</v>
      </c>
      <c r="M103" s="1">
        <f t="shared" si="108"/>
        <v>6.446280991735537</v>
      </c>
      <c r="N103" s="1">
        <f t="shared" si="108"/>
        <v>100.17520661157025</v>
      </c>
      <c r="O103" s="1">
        <f t="shared" si="108"/>
        <v>45.123966942148755</v>
      </c>
      <c r="P103" s="1">
        <f t="shared" si="108"/>
        <v>106.49256198347106</v>
      </c>
      <c r="Q103" s="1">
        <f t="shared" si="108"/>
        <v>56.082644628099168</v>
      </c>
      <c r="R103" s="1">
        <f t="shared" si="108"/>
        <v>6.446280991735537</v>
      </c>
      <c r="S103" s="1">
        <f t="shared" si="108"/>
        <v>6.446280991735537</v>
      </c>
      <c r="T103" s="1">
        <f t="shared" si="108"/>
        <v>6.446280991735537</v>
      </c>
      <c r="U103" s="1">
        <f t="shared" si="108"/>
        <v>89.087603305785123</v>
      </c>
      <c r="V103" s="1">
        <f t="shared" si="108"/>
        <v>35.454545454545453</v>
      </c>
      <c r="W103" s="1">
        <f t="shared" si="108"/>
        <v>12.892561983471074</v>
      </c>
      <c r="X103" s="1">
        <f t="shared" si="109"/>
        <v>667.83471074380157</v>
      </c>
      <c r="Y103" s="1">
        <f t="shared" si="109"/>
        <v>6.446280991735537</v>
      </c>
      <c r="Z103" s="1">
        <f t="shared" si="109"/>
        <v>100.17520661157025</v>
      </c>
      <c r="AA103" s="1">
        <f t="shared" si="109"/>
        <v>45.123966942148755</v>
      </c>
      <c r="AB103" s="1">
        <f t="shared" si="109"/>
        <v>106.49256198347106</v>
      </c>
      <c r="AC103" s="1">
        <f t="shared" si="109"/>
        <v>56.082644628099168</v>
      </c>
      <c r="AD103" s="1">
        <f t="shared" si="109"/>
        <v>6.446280991735537</v>
      </c>
      <c r="AE103" s="1">
        <f t="shared" si="109"/>
        <v>6.446280991735537</v>
      </c>
      <c r="AF103" s="1">
        <f t="shared" si="109"/>
        <v>6.446280991735537</v>
      </c>
    </row>
    <row r="104" spans="1:38">
      <c r="A104" s="106" t="s">
        <v>387</v>
      </c>
      <c r="B104" s="5" t="str">
        <f t="shared" ref="B104:B105" si="110">RIGHT(A104,10)</f>
        <v>9210-05415</v>
      </c>
      <c r="C104" s="5" t="str">
        <f t="shared" ref="C104:C105" si="111">LEFT(B104,4)</f>
        <v>9210</v>
      </c>
      <c r="D104" s="1">
        <f>SUM($F104:K104)</f>
        <v>921</v>
      </c>
      <c r="E104" s="2">
        <f>D104/$D$106</f>
        <v>0.38057851239669421</v>
      </c>
      <c r="F104" s="22">
        <f>'Div 12 history (2)'!B105</f>
        <v>0</v>
      </c>
      <c r="G104" s="22">
        <f>'Div 12 history (2)'!C105</f>
        <v>35</v>
      </c>
      <c r="H104" s="22">
        <f>'Div 12 history (2)'!D105</f>
        <v>0</v>
      </c>
      <c r="I104" s="22">
        <f>'Div 12 history (2)'!E105</f>
        <v>0</v>
      </c>
      <c r="J104" s="22">
        <f>'Div 12 history (2)'!F105</f>
        <v>886</v>
      </c>
      <c r="K104" s="22">
        <f>'Div 12 history (2)'!G105</f>
        <v>0</v>
      </c>
      <c r="L104" s="1">
        <f t="shared" si="108"/>
        <v>1971.3966942148761</v>
      </c>
      <c r="M104" s="1">
        <f t="shared" si="108"/>
        <v>19.028925619834709</v>
      </c>
      <c r="N104" s="1">
        <f t="shared" si="108"/>
        <v>295.70950413223142</v>
      </c>
      <c r="O104" s="1">
        <f t="shared" si="108"/>
        <v>133.20247933884298</v>
      </c>
      <c r="P104" s="1">
        <f t="shared" si="108"/>
        <v>314.3578512396694</v>
      </c>
      <c r="Q104" s="1">
        <f t="shared" si="108"/>
        <v>165.55165289256198</v>
      </c>
      <c r="R104" s="1">
        <f t="shared" si="108"/>
        <v>19.028925619834709</v>
      </c>
      <c r="S104" s="1">
        <f t="shared" si="108"/>
        <v>19.028925619834709</v>
      </c>
      <c r="T104" s="1">
        <f t="shared" si="108"/>
        <v>19.028925619834709</v>
      </c>
      <c r="U104" s="1">
        <f t="shared" si="108"/>
        <v>262.97975206611568</v>
      </c>
      <c r="V104" s="1">
        <f t="shared" si="108"/>
        <v>104.65909090909091</v>
      </c>
      <c r="W104" s="1">
        <f t="shared" si="108"/>
        <v>38.057851239669418</v>
      </c>
      <c r="X104" s="1">
        <f t="shared" si="109"/>
        <v>1971.3966942148761</v>
      </c>
      <c r="Y104" s="1">
        <f t="shared" si="109"/>
        <v>19.028925619834709</v>
      </c>
      <c r="Z104" s="1">
        <f t="shared" si="109"/>
        <v>295.70950413223142</v>
      </c>
      <c r="AA104" s="1">
        <f t="shared" si="109"/>
        <v>133.20247933884298</v>
      </c>
      <c r="AB104" s="1">
        <f t="shared" si="109"/>
        <v>314.3578512396694</v>
      </c>
      <c r="AC104" s="1">
        <f t="shared" si="109"/>
        <v>165.55165289256198</v>
      </c>
      <c r="AD104" s="1">
        <f t="shared" si="109"/>
        <v>19.028925619834709</v>
      </c>
      <c r="AE104" s="1">
        <f t="shared" si="109"/>
        <v>19.028925619834709</v>
      </c>
      <c r="AF104" s="1">
        <f t="shared" si="109"/>
        <v>19.028925619834709</v>
      </c>
    </row>
    <row r="105" spans="1:38">
      <c r="A105" s="106" t="s">
        <v>808</v>
      </c>
      <c r="B105" s="5" t="str">
        <f t="shared" si="110"/>
        <v>9010-05416</v>
      </c>
      <c r="C105" s="5" t="str">
        <f t="shared" si="111"/>
        <v>9010</v>
      </c>
      <c r="D105" s="1">
        <f>SUM($F105:K105)</f>
        <v>45</v>
      </c>
      <c r="E105" s="2">
        <f>D105/$D$106</f>
        <v>1.859504132231405E-2</v>
      </c>
      <c r="F105" s="22">
        <f>'Div 12 history (2)'!B106</f>
        <v>0</v>
      </c>
      <c r="G105" s="22">
        <f>'Div 12 history (2)'!C106</f>
        <v>45</v>
      </c>
      <c r="H105" s="22">
        <f>'Div 12 history (2)'!D106</f>
        <v>0</v>
      </c>
      <c r="I105" s="22">
        <f>'Div 12 history (2)'!E106</f>
        <v>0</v>
      </c>
      <c r="J105" s="22">
        <f>'Div 12 history (2)'!F106</f>
        <v>0</v>
      </c>
      <c r="K105" s="22">
        <f>'Div 12 history (2)'!G106</f>
        <v>0</v>
      </c>
      <c r="L105" s="1">
        <f t="shared" si="108"/>
        <v>96.32231404958678</v>
      </c>
      <c r="M105" s="1">
        <f t="shared" si="108"/>
        <v>0.92975206611570249</v>
      </c>
      <c r="N105" s="1">
        <f t="shared" si="108"/>
        <v>14.448347107438018</v>
      </c>
      <c r="O105" s="1">
        <f t="shared" si="108"/>
        <v>6.5082644628099171</v>
      </c>
      <c r="P105" s="1">
        <f t="shared" si="108"/>
        <v>15.359504132231406</v>
      </c>
      <c r="Q105" s="1">
        <f t="shared" si="108"/>
        <v>8.088842975206612</v>
      </c>
      <c r="R105" s="1">
        <f t="shared" si="108"/>
        <v>0.92975206611570249</v>
      </c>
      <c r="S105" s="1">
        <f t="shared" si="108"/>
        <v>0.92975206611570249</v>
      </c>
      <c r="T105" s="1">
        <f t="shared" si="108"/>
        <v>0.92975206611570249</v>
      </c>
      <c r="U105" s="1">
        <f t="shared" si="108"/>
        <v>12.849173553719009</v>
      </c>
      <c r="V105" s="1">
        <f t="shared" si="108"/>
        <v>5.1136363636363642</v>
      </c>
      <c r="W105" s="1">
        <f t="shared" si="108"/>
        <v>1.859504132231405</v>
      </c>
      <c r="X105" s="1">
        <f t="shared" si="109"/>
        <v>96.32231404958678</v>
      </c>
      <c r="Y105" s="1">
        <f t="shared" si="109"/>
        <v>0.92975206611570249</v>
      </c>
      <c r="Z105" s="1">
        <f t="shared" si="109"/>
        <v>14.448347107438018</v>
      </c>
      <c r="AA105" s="1">
        <f t="shared" si="109"/>
        <v>6.5082644628099171</v>
      </c>
      <c r="AB105" s="1">
        <f t="shared" si="109"/>
        <v>15.359504132231406</v>
      </c>
      <c r="AC105" s="1">
        <f t="shared" si="109"/>
        <v>8.088842975206612</v>
      </c>
      <c r="AD105" s="1">
        <f t="shared" si="109"/>
        <v>0.92975206611570249</v>
      </c>
      <c r="AE105" s="1">
        <f t="shared" si="109"/>
        <v>0.92975206611570249</v>
      </c>
      <c r="AF105" s="1">
        <f t="shared" si="109"/>
        <v>0.92975206611570249</v>
      </c>
    </row>
    <row r="106" spans="1:38">
      <c r="A106" s="9" t="s">
        <v>35</v>
      </c>
      <c r="B106" s="5"/>
      <c r="C106" s="5"/>
      <c r="D106" s="31">
        <f t="shared" ref="D106:K106" si="112">SUM(D102:D105)</f>
        <v>2420</v>
      </c>
      <c r="E106" s="32">
        <f t="shared" si="112"/>
        <v>1.0000000000000002</v>
      </c>
      <c r="F106" s="31">
        <f t="shared" si="112"/>
        <v>0</v>
      </c>
      <c r="G106" s="31">
        <f t="shared" si="112"/>
        <v>80</v>
      </c>
      <c r="H106" s="31">
        <f t="shared" si="112"/>
        <v>657</v>
      </c>
      <c r="I106" s="31">
        <f t="shared" si="112"/>
        <v>312</v>
      </c>
      <c r="J106" s="31">
        <f t="shared" si="112"/>
        <v>1131</v>
      </c>
      <c r="K106" s="31">
        <f t="shared" si="112"/>
        <v>240</v>
      </c>
      <c r="L106" s="31">
        <f>'Div 12 history (2)'!H107</f>
        <v>5180</v>
      </c>
      <c r="M106" s="31">
        <f>'Div 12 budget'!B66</f>
        <v>50</v>
      </c>
      <c r="N106" s="31">
        <f>'Div 12 budget'!C66</f>
        <v>777</v>
      </c>
      <c r="O106" s="31">
        <f>'Div 12 budget'!D66</f>
        <v>350</v>
      </c>
      <c r="P106" s="31">
        <f>'Div 12 budget'!E66</f>
        <v>826</v>
      </c>
      <c r="Q106" s="31">
        <f>'Div 12 budget'!F66</f>
        <v>435</v>
      </c>
      <c r="R106" s="31">
        <f>'Div 12 budget'!G66</f>
        <v>50</v>
      </c>
      <c r="S106" s="31">
        <f>'Div 12 budget'!H66</f>
        <v>50</v>
      </c>
      <c r="T106" s="31">
        <f>'Div 12 budget'!I66</f>
        <v>50</v>
      </c>
      <c r="U106" s="31">
        <f>'Div 12 budget'!J66</f>
        <v>691</v>
      </c>
      <c r="V106" s="31">
        <f>'Div 12 budget'!K66</f>
        <v>275</v>
      </c>
      <c r="W106" s="31">
        <f>'Div 12 budget'!L66</f>
        <v>100</v>
      </c>
      <c r="X106" s="31">
        <f>'Div 12 budget'!M66</f>
        <v>5180</v>
      </c>
      <c r="Y106" s="38">
        <f>M106*(1+Y$3)</f>
        <v>50</v>
      </c>
      <c r="Z106" s="38">
        <f t="shared" ref="Z106:AF106" si="113">N106*(1+Z$3)</f>
        <v>777</v>
      </c>
      <c r="AA106" s="38">
        <f t="shared" si="113"/>
        <v>350</v>
      </c>
      <c r="AB106" s="38">
        <f t="shared" si="113"/>
        <v>826</v>
      </c>
      <c r="AC106" s="38">
        <f t="shared" si="113"/>
        <v>435</v>
      </c>
      <c r="AD106" s="38">
        <f t="shared" si="113"/>
        <v>50</v>
      </c>
      <c r="AE106" s="38">
        <f t="shared" si="113"/>
        <v>50</v>
      </c>
      <c r="AF106" s="38">
        <f t="shared" si="113"/>
        <v>50</v>
      </c>
      <c r="AH106" s="15">
        <f>SUM(F106:Q106)</f>
        <v>10038</v>
      </c>
      <c r="AI106" s="15">
        <f>SUM(U106:AF106)</f>
        <v>8834</v>
      </c>
      <c r="AK106" s="15">
        <f>AH106*$AK$6</f>
        <v>574.5247509973957</v>
      </c>
      <c r="AL106" s="15">
        <f>AI106*$AL$6</f>
        <v>504.62043363777934</v>
      </c>
    </row>
    <row r="107" spans="1:38">
      <c r="B107" s="5" t="str">
        <f t="shared" si="92"/>
        <v/>
      </c>
      <c r="C107" s="5" t="s">
        <v>465</v>
      </c>
      <c r="F107" s="1">
        <f>F106-'Div 12 history (2)'!B107</f>
        <v>0</v>
      </c>
      <c r="G107" s="1">
        <f>G106-'Div 12 history (2)'!C107</f>
        <v>0</v>
      </c>
      <c r="H107" s="1">
        <f>H106-'Div 12 history (2)'!D107</f>
        <v>0</v>
      </c>
      <c r="I107" s="1">
        <f>I106-'Div 12 history (2)'!E107</f>
        <v>0</v>
      </c>
      <c r="J107" s="1">
        <f>J106-'Div 12 history (2)'!F107</f>
        <v>0</v>
      </c>
      <c r="K107" s="1">
        <f>K106-'Div 12 history (2)'!G107</f>
        <v>0</v>
      </c>
      <c r="L107" s="1">
        <f>L106-'Div 12 history (2)'!H107</f>
        <v>0</v>
      </c>
      <c r="M107" s="1">
        <f t="shared" ref="M107" si="114">M106-SUM(M102:M105)</f>
        <v>0</v>
      </c>
      <c r="N107" s="1">
        <f t="shared" ref="N107:AF107" si="115">N106-SUM(N102:N105)</f>
        <v>0</v>
      </c>
      <c r="O107" s="1">
        <f t="shared" si="115"/>
        <v>0</v>
      </c>
      <c r="P107" s="1">
        <f t="shared" si="115"/>
        <v>0</v>
      </c>
      <c r="Q107" s="1">
        <f t="shared" si="115"/>
        <v>0</v>
      </c>
      <c r="R107" s="1">
        <f t="shared" si="115"/>
        <v>0</v>
      </c>
      <c r="S107" s="1">
        <f t="shared" si="115"/>
        <v>0</v>
      </c>
      <c r="T107" s="1">
        <f t="shared" si="115"/>
        <v>0</v>
      </c>
      <c r="U107" s="1">
        <f t="shared" si="115"/>
        <v>0</v>
      </c>
      <c r="V107" s="1">
        <f t="shared" si="115"/>
        <v>0</v>
      </c>
      <c r="W107" s="1">
        <f t="shared" si="115"/>
        <v>0</v>
      </c>
      <c r="X107" s="1">
        <f t="shared" si="115"/>
        <v>0</v>
      </c>
      <c r="Y107" s="1">
        <f t="shared" si="115"/>
        <v>0</v>
      </c>
      <c r="Z107" s="1">
        <f t="shared" si="115"/>
        <v>0</v>
      </c>
      <c r="AA107" s="1">
        <f t="shared" si="115"/>
        <v>0</v>
      </c>
      <c r="AB107" s="1">
        <f t="shared" si="115"/>
        <v>0</v>
      </c>
      <c r="AC107" s="1">
        <f t="shared" si="115"/>
        <v>0</v>
      </c>
      <c r="AD107" s="1">
        <f t="shared" si="115"/>
        <v>0</v>
      </c>
      <c r="AE107" s="1">
        <f t="shared" si="115"/>
        <v>0</v>
      </c>
      <c r="AF107" s="1">
        <f t="shared" si="115"/>
        <v>0</v>
      </c>
    </row>
    <row r="108" spans="1:38">
      <c r="A108" s="106" t="s">
        <v>869</v>
      </c>
      <c r="B108" s="5" t="str">
        <f t="shared" si="92"/>
        <v>9010-05111</v>
      </c>
      <c r="C108" s="5" t="str">
        <f t="shared" ref="C108:C110" si="116">LEFT(B108,4)</f>
        <v>9010</v>
      </c>
      <c r="D108" s="1">
        <f>SUM($F108:K108)</f>
        <v>39.200000000000003</v>
      </c>
      <c r="E108" s="2">
        <f>D108/$D$111</f>
        <v>4.0218699438066795E-3</v>
      </c>
      <c r="F108" s="22" t="str">
        <f>'Div 12 history (2)'!B109</f>
        <v>0</v>
      </c>
      <c r="G108" s="22" t="str">
        <f>'Div 12 history (2)'!C109</f>
        <v>0</v>
      </c>
      <c r="H108" s="22" t="str">
        <f>'Div 12 history (2)'!D109</f>
        <v>0</v>
      </c>
      <c r="I108" s="22">
        <f>'Div 12 history (2)'!E109</f>
        <v>39.200000000000003</v>
      </c>
      <c r="J108" s="22">
        <f>'Div 12 history (2)'!F109</f>
        <v>0</v>
      </c>
      <c r="K108" s="22">
        <f>'Div 12 history (2)'!G109</f>
        <v>0</v>
      </c>
      <c r="L108" s="1">
        <f t="shared" ref="L108:AB108" si="117">$E108*L$111</f>
        <v>8.8320263965994688</v>
      </c>
      <c r="M108" s="1">
        <f t="shared" si="117"/>
        <v>8.6993046884538483</v>
      </c>
      <c r="N108" s="1">
        <f t="shared" si="117"/>
        <v>8.6993046884538483</v>
      </c>
      <c r="O108" s="1">
        <f t="shared" si="117"/>
        <v>9.1014916828345154</v>
      </c>
      <c r="P108" s="1">
        <f t="shared" si="117"/>
        <v>8.6993046884538483</v>
      </c>
      <c r="Q108" s="1">
        <f t="shared" si="117"/>
        <v>8.6993046884538483</v>
      </c>
      <c r="R108" s="1">
        <f t="shared" si="117"/>
        <v>8.6993046884538483</v>
      </c>
      <c r="S108" s="1">
        <f t="shared" si="117"/>
        <v>8.6993046884538483</v>
      </c>
      <c r="T108" s="1">
        <f t="shared" si="117"/>
        <v>8.6993046884538483</v>
      </c>
      <c r="U108" s="1">
        <f t="shared" si="117"/>
        <v>8.6993046884538483</v>
      </c>
      <c r="V108" s="1">
        <f t="shared" si="117"/>
        <v>8.6993046884538483</v>
      </c>
      <c r="W108" s="1">
        <f t="shared" si="117"/>
        <v>8.6993046884538483</v>
      </c>
      <c r="X108" s="1">
        <f t="shared" si="117"/>
        <v>8.791807697161401</v>
      </c>
      <c r="Y108" s="1">
        <f t="shared" si="117"/>
        <v>8.6993046884538483</v>
      </c>
      <c r="Z108" s="1">
        <f t="shared" si="117"/>
        <v>8.6993046884538483</v>
      </c>
      <c r="AA108" s="1">
        <f t="shared" si="117"/>
        <v>9.1014916828345154</v>
      </c>
      <c r="AB108" s="1">
        <f t="shared" si="117"/>
        <v>8.6993046884538483</v>
      </c>
      <c r="AC108" s="1">
        <f t="shared" ref="AC108:AF110" si="118">$E108*AC$111</f>
        <v>8.6993046884538483</v>
      </c>
      <c r="AD108" s="1">
        <f t="shared" si="118"/>
        <v>8.6993046884538483</v>
      </c>
      <c r="AE108" s="1">
        <f t="shared" si="118"/>
        <v>8.6993046884538483</v>
      </c>
      <c r="AF108" s="1">
        <f t="shared" si="118"/>
        <v>8.6993046884538483</v>
      </c>
    </row>
    <row r="109" spans="1:38">
      <c r="A109" s="106" t="s">
        <v>253</v>
      </c>
      <c r="B109" s="5" t="str">
        <f t="shared" si="92"/>
        <v>9030-05111</v>
      </c>
      <c r="C109" s="5" t="str">
        <f t="shared" si="116"/>
        <v>9030</v>
      </c>
      <c r="D109" s="1">
        <f>SUM($F109:K109)</f>
        <v>25.38</v>
      </c>
      <c r="E109" s="2">
        <f>D109/$D$111</f>
        <v>2.6039555911687119E-3</v>
      </c>
      <c r="F109" s="22">
        <f>'Div 12 history (2)'!B110</f>
        <v>0</v>
      </c>
      <c r="G109" s="22">
        <f>'Div 12 history (2)'!C110</f>
        <v>0</v>
      </c>
      <c r="H109" s="22">
        <f>'Div 12 history (2)'!D110</f>
        <v>0</v>
      </c>
      <c r="I109" s="22">
        <f>'Div 12 history (2)'!E110</f>
        <v>46.86</v>
      </c>
      <c r="J109" s="22">
        <f>'Div 12 history (2)'!F110</f>
        <v>-21.48</v>
      </c>
      <c r="K109" s="22">
        <f>'Div 12 history (2)'!G110</f>
        <v>0</v>
      </c>
      <c r="L109" s="1">
        <f t="shared" ref="L109:AB110" si="119">$E109*L$111</f>
        <v>5.7182864782064913</v>
      </c>
      <c r="M109" s="1">
        <f t="shared" si="119"/>
        <v>5.6323559436979238</v>
      </c>
      <c r="N109" s="1">
        <f t="shared" si="119"/>
        <v>5.6323559436979238</v>
      </c>
      <c r="O109" s="1">
        <f t="shared" si="119"/>
        <v>5.8927515028147948</v>
      </c>
      <c r="P109" s="1">
        <f t="shared" si="119"/>
        <v>5.6323559436979238</v>
      </c>
      <c r="Q109" s="1">
        <f t="shared" si="119"/>
        <v>5.6323559436979238</v>
      </c>
      <c r="R109" s="1">
        <f t="shared" si="119"/>
        <v>5.6323559436979238</v>
      </c>
      <c r="S109" s="1">
        <f t="shared" si="119"/>
        <v>5.6323559436979238</v>
      </c>
      <c r="T109" s="1">
        <f t="shared" si="119"/>
        <v>5.6323559436979238</v>
      </c>
      <c r="U109" s="1">
        <f t="shared" si="119"/>
        <v>5.6323559436979238</v>
      </c>
      <c r="V109" s="1">
        <f t="shared" si="119"/>
        <v>5.6323559436979238</v>
      </c>
      <c r="W109" s="1">
        <f t="shared" si="119"/>
        <v>5.6323559436979238</v>
      </c>
      <c r="X109" s="1">
        <f t="shared" si="119"/>
        <v>5.692246922294804</v>
      </c>
      <c r="Y109" s="1">
        <f t="shared" si="119"/>
        <v>5.6323559436979238</v>
      </c>
      <c r="Z109" s="1">
        <f t="shared" si="119"/>
        <v>5.6323559436979238</v>
      </c>
      <c r="AA109" s="1">
        <f t="shared" si="119"/>
        <v>5.8927515028147948</v>
      </c>
      <c r="AB109" s="1">
        <f t="shared" si="119"/>
        <v>5.6323559436979238</v>
      </c>
      <c r="AC109" s="1">
        <f t="shared" si="118"/>
        <v>5.6323559436979238</v>
      </c>
      <c r="AD109" s="1">
        <f t="shared" si="118"/>
        <v>5.6323559436979238</v>
      </c>
      <c r="AE109" s="1">
        <f t="shared" si="118"/>
        <v>5.6323559436979238</v>
      </c>
      <c r="AF109" s="1">
        <f t="shared" si="118"/>
        <v>5.6323559436979238</v>
      </c>
    </row>
    <row r="110" spans="1:38">
      <c r="A110" s="106" t="s">
        <v>254</v>
      </c>
      <c r="B110" s="5" t="str">
        <f t="shared" si="92"/>
        <v>9210-05111</v>
      </c>
      <c r="C110" s="5" t="str">
        <f t="shared" si="116"/>
        <v>9210</v>
      </c>
      <c r="D110" s="1">
        <f>SUM($F110:K110)</f>
        <v>9682.130000000001</v>
      </c>
      <c r="E110" s="2">
        <f>D110/$D$111</f>
        <v>0.99337417446502463</v>
      </c>
      <c r="F110" s="22">
        <f>'Div 12 history (2)'!B111</f>
        <v>1176.69</v>
      </c>
      <c r="G110" s="22">
        <f>'Div 12 history (2)'!C111</f>
        <v>2408.62</v>
      </c>
      <c r="H110" s="22">
        <f>'Div 12 history (2)'!D111</f>
        <v>2151.8700000000003</v>
      </c>
      <c r="I110" s="22">
        <f>'Div 12 history (2)'!E111</f>
        <v>960.87</v>
      </c>
      <c r="J110" s="22">
        <f>'Div 12 history (2)'!F111</f>
        <v>1893.0800000000002</v>
      </c>
      <c r="K110" s="22">
        <f>'Div 12 history (2)'!G111</f>
        <v>1091</v>
      </c>
      <c r="L110" s="1">
        <f t="shared" si="119"/>
        <v>2181.449687125194</v>
      </c>
      <c r="M110" s="1">
        <f t="shared" si="119"/>
        <v>2148.6683393678481</v>
      </c>
      <c r="N110" s="1">
        <f t="shared" si="119"/>
        <v>2148.6683393678481</v>
      </c>
      <c r="O110" s="1">
        <f t="shared" si="119"/>
        <v>2248.0057568143507</v>
      </c>
      <c r="P110" s="1">
        <f t="shared" si="119"/>
        <v>2148.6683393678481</v>
      </c>
      <c r="Q110" s="1">
        <f t="shared" si="119"/>
        <v>2148.6683393678481</v>
      </c>
      <c r="R110" s="1">
        <f t="shared" si="119"/>
        <v>2148.6683393678481</v>
      </c>
      <c r="S110" s="1">
        <f t="shared" si="119"/>
        <v>2148.6683393678481</v>
      </c>
      <c r="T110" s="1">
        <f t="shared" si="119"/>
        <v>2148.6683393678481</v>
      </c>
      <c r="U110" s="1">
        <f t="shared" si="119"/>
        <v>2148.6683393678481</v>
      </c>
      <c r="V110" s="1">
        <f t="shared" si="119"/>
        <v>2148.6683393678481</v>
      </c>
      <c r="W110" s="1">
        <f t="shared" si="119"/>
        <v>2148.6683393678481</v>
      </c>
      <c r="X110" s="1">
        <f t="shared" si="119"/>
        <v>2171.5159453805441</v>
      </c>
      <c r="Y110" s="1">
        <f t="shared" si="119"/>
        <v>2148.6683393678481</v>
      </c>
      <c r="Z110" s="1">
        <f t="shared" si="119"/>
        <v>2148.6683393678481</v>
      </c>
      <c r="AA110" s="1">
        <f t="shared" si="119"/>
        <v>2248.0057568143507</v>
      </c>
      <c r="AB110" s="1">
        <f t="shared" si="119"/>
        <v>2148.6683393678481</v>
      </c>
      <c r="AC110" s="1">
        <f t="shared" si="118"/>
        <v>2148.6683393678481</v>
      </c>
      <c r="AD110" s="1">
        <f t="shared" si="118"/>
        <v>2148.6683393678481</v>
      </c>
      <c r="AE110" s="1">
        <f t="shared" si="118"/>
        <v>2148.6683393678481</v>
      </c>
      <c r="AF110" s="1">
        <f t="shared" si="118"/>
        <v>2148.6683393678481</v>
      </c>
    </row>
    <row r="111" spans="1:38">
      <c r="A111" s="9" t="s">
        <v>26</v>
      </c>
      <c r="B111" s="5"/>
      <c r="C111" s="5"/>
      <c r="D111" s="31">
        <f>SUM(D108:D110)</f>
        <v>9746.7100000000009</v>
      </c>
      <c r="E111" s="32">
        <f t="shared" ref="E111:K111" si="120">SUM(E108:E110)</f>
        <v>1</v>
      </c>
      <c r="F111" s="31">
        <f t="shared" si="120"/>
        <v>1176.69</v>
      </c>
      <c r="G111" s="31">
        <f t="shared" si="120"/>
        <v>2408.62</v>
      </c>
      <c r="H111" s="31">
        <f t="shared" si="120"/>
        <v>2151.8700000000003</v>
      </c>
      <c r="I111" s="31">
        <f t="shared" si="120"/>
        <v>1046.93</v>
      </c>
      <c r="J111" s="31">
        <f t="shared" si="120"/>
        <v>1871.6000000000001</v>
      </c>
      <c r="K111" s="31">
        <f t="shared" si="120"/>
        <v>1091</v>
      </c>
      <c r="L111" s="31">
        <f>'Div 12 history (2)'!H112</f>
        <v>2196</v>
      </c>
      <c r="M111" s="31">
        <f>'Div 12 budget'!B69</f>
        <v>2163</v>
      </c>
      <c r="N111" s="31">
        <f>'Div 12 budget'!C69</f>
        <v>2163</v>
      </c>
      <c r="O111" s="31">
        <f>'Div 12 budget'!D69</f>
        <v>2263</v>
      </c>
      <c r="P111" s="31">
        <f>'Div 12 budget'!E69</f>
        <v>2163</v>
      </c>
      <c r="Q111" s="31">
        <f>'Div 12 budget'!F69</f>
        <v>2163</v>
      </c>
      <c r="R111" s="31">
        <f>'Div 12 budget'!G69</f>
        <v>2163</v>
      </c>
      <c r="S111" s="31">
        <f>'Div 12 budget'!H69</f>
        <v>2163</v>
      </c>
      <c r="T111" s="31">
        <f>'Div 12 budget'!I69</f>
        <v>2163</v>
      </c>
      <c r="U111" s="31">
        <f>'Div 12 budget'!J69</f>
        <v>2163</v>
      </c>
      <c r="V111" s="31">
        <f>'Div 12 budget'!K69</f>
        <v>2163</v>
      </c>
      <c r="W111" s="31">
        <f>'Div 12 budget'!L69</f>
        <v>2163</v>
      </c>
      <c r="X111" s="31">
        <f>'Div 12 budget'!M69</f>
        <v>2186</v>
      </c>
      <c r="Y111" s="38">
        <f>M111*(1+Y$3)</f>
        <v>2163</v>
      </c>
      <c r="Z111" s="38">
        <f t="shared" ref="Z111:AF111" si="121">N111*(1+Z$3)</f>
        <v>2163</v>
      </c>
      <c r="AA111" s="38">
        <f t="shared" si="121"/>
        <v>2263</v>
      </c>
      <c r="AB111" s="38">
        <f t="shared" si="121"/>
        <v>2163</v>
      </c>
      <c r="AC111" s="38">
        <f t="shared" si="121"/>
        <v>2163</v>
      </c>
      <c r="AD111" s="38">
        <f t="shared" si="121"/>
        <v>2163</v>
      </c>
      <c r="AE111" s="38">
        <f t="shared" si="121"/>
        <v>2163</v>
      </c>
      <c r="AF111" s="38">
        <f t="shared" si="121"/>
        <v>2163</v>
      </c>
      <c r="AH111" s="15">
        <f>SUM(F111:Q111)</f>
        <v>22857.71</v>
      </c>
      <c r="AI111" s="15">
        <f>SUM(U111:AF111)</f>
        <v>26079</v>
      </c>
      <c r="AK111" s="15">
        <f>AH111*$AK$6</f>
        <v>1308.2606242399563</v>
      </c>
      <c r="AL111" s="15">
        <f>AI111*$AL$6</f>
        <v>1489.6984705501072</v>
      </c>
    </row>
    <row r="112" spans="1:38">
      <c r="B112" s="5" t="str">
        <f t="shared" si="92"/>
        <v/>
      </c>
      <c r="C112" s="5" t="s">
        <v>465</v>
      </c>
      <c r="F112" s="1">
        <f>F111-'Div 12 history (2)'!B112</f>
        <v>0</v>
      </c>
      <c r="G112" s="1">
        <f>G111-'Div 12 history (2)'!C112</f>
        <v>0</v>
      </c>
      <c r="H112" s="1">
        <f>H111-'Div 12 history (2)'!D112</f>
        <v>0</v>
      </c>
      <c r="I112" s="1">
        <f>I111-'Div 12 history (2)'!E112</f>
        <v>0</v>
      </c>
      <c r="J112" s="1">
        <f>J111-'Div 12 history (2)'!F112</f>
        <v>0</v>
      </c>
      <c r="K112" s="1">
        <f>K111-'Div 12 history (2)'!G112</f>
        <v>0</v>
      </c>
      <c r="L112" s="1">
        <f>L111-'Div 12 history (2)'!H112</f>
        <v>0</v>
      </c>
      <c r="M112" s="1">
        <f>M111-SUM(M108:M110)</f>
        <v>0</v>
      </c>
      <c r="N112" s="1">
        <f t="shared" ref="N112:AF112" si="122">N111-SUM(N108:N110)</f>
        <v>0</v>
      </c>
      <c r="O112" s="1">
        <f t="shared" si="122"/>
        <v>0</v>
      </c>
      <c r="P112" s="1">
        <f t="shared" si="122"/>
        <v>0</v>
      </c>
      <c r="Q112" s="1">
        <f t="shared" si="122"/>
        <v>0</v>
      </c>
      <c r="R112" s="1">
        <f t="shared" si="122"/>
        <v>0</v>
      </c>
      <c r="S112" s="1">
        <f t="shared" si="122"/>
        <v>0</v>
      </c>
      <c r="T112" s="1">
        <f t="shared" si="122"/>
        <v>0</v>
      </c>
      <c r="U112" s="1">
        <f t="shared" si="122"/>
        <v>0</v>
      </c>
      <c r="V112" s="1">
        <f t="shared" si="122"/>
        <v>0</v>
      </c>
      <c r="W112" s="1">
        <f t="shared" si="122"/>
        <v>0</v>
      </c>
      <c r="X112" s="1">
        <f t="shared" si="122"/>
        <v>0</v>
      </c>
      <c r="Y112" s="1">
        <f t="shared" si="122"/>
        <v>0</v>
      </c>
      <c r="Z112" s="1">
        <f t="shared" si="122"/>
        <v>0</v>
      </c>
      <c r="AA112" s="1">
        <f t="shared" si="122"/>
        <v>0</v>
      </c>
      <c r="AB112" s="1">
        <f t="shared" si="122"/>
        <v>0</v>
      </c>
      <c r="AC112" s="1">
        <f t="shared" si="122"/>
        <v>0</v>
      </c>
      <c r="AD112" s="1">
        <f t="shared" si="122"/>
        <v>0</v>
      </c>
      <c r="AE112" s="1">
        <f t="shared" si="122"/>
        <v>0</v>
      </c>
      <c r="AF112" s="1">
        <f t="shared" si="122"/>
        <v>0</v>
      </c>
    </row>
    <row r="113" spans="1:32">
      <c r="A113" s="106" t="s">
        <v>389</v>
      </c>
      <c r="B113" s="5" t="str">
        <f t="shared" si="92"/>
        <v>9010-05411</v>
      </c>
      <c r="C113" s="5" t="str">
        <f t="shared" ref="C113:C133" si="123">LEFT(B113,4)</f>
        <v>9010</v>
      </c>
      <c r="D113" s="1">
        <f>SUM($F113:K113)</f>
        <v>65584.7</v>
      </c>
      <c r="E113" s="2">
        <f t="shared" ref="E113:E129" si="124">D113/$D$134</f>
        <v>0.13277440623291281</v>
      </c>
      <c r="F113" s="22">
        <f>'Div 12 history (2)'!B114</f>
        <v>6292.35</v>
      </c>
      <c r="G113" s="22">
        <f>'Div 12 history (2)'!C114</f>
        <v>9435.07</v>
      </c>
      <c r="H113" s="22">
        <f>'Div 12 history (2)'!D114</f>
        <v>12567.28</v>
      </c>
      <c r="I113" s="22">
        <f>'Div 12 history (2)'!E114</f>
        <v>11230.380000000001</v>
      </c>
      <c r="J113" s="22">
        <f>'Div 12 history (2)'!F114</f>
        <v>10187.99</v>
      </c>
      <c r="K113" s="22">
        <f>'Div 12 history (2)'!G114</f>
        <v>15871.630000000001</v>
      </c>
      <c r="L113" s="1">
        <f t="shared" ref="L113:W122" si="125">$E113*L$134</f>
        <v>6814.6463999042498</v>
      </c>
      <c r="M113" s="1">
        <f t="shared" si="125"/>
        <v>6714.5344976046335</v>
      </c>
      <c r="N113" s="1">
        <f t="shared" si="125"/>
        <v>6369.9849134302249</v>
      </c>
      <c r="O113" s="1">
        <f t="shared" si="125"/>
        <v>7376.4149126757038</v>
      </c>
      <c r="P113" s="1">
        <f t="shared" si="125"/>
        <v>7284.8005723749948</v>
      </c>
      <c r="Q113" s="1">
        <f t="shared" si="125"/>
        <v>5548.7752108796594</v>
      </c>
      <c r="R113" s="1">
        <f t="shared" si="125"/>
        <v>5761.8781328834848</v>
      </c>
      <c r="S113" s="1">
        <f t="shared" si="125"/>
        <v>7296.7502689359562</v>
      </c>
      <c r="T113" s="1">
        <f t="shared" si="125"/>
        <v>7355.1710076784384</v>
      </c>
      <c r="U113" s="1">
        <f t="shared" si="125"/>
        <v>5965.6868464510053</v>
      </c>
      <c r="V113" s="1">
        <f t="shared" si="125"/>
        <v>7481.3066935997049</v>
      </c>
      <c r="W113" s="1">
        <f t="shared" si="125"/>
        <v>7385.0452490808439</v>
      </c>
      <c r="X113" s="1">
        <f t="shared" ref="X113:AF122" si="126">$E113*X$134</f>
        <v>6699.9293129190137</v>
      </c>
      <c r="Y113" s="1">
        <f t="shared" si="126"/>
        <v>6714.5344976046335</v>
      </c>
      <c r="Z113" s="1">
        <f t="shared" si="126"/>
        <v>6369.9849134302249</v>
      </c>
      <c r="AA113" s="1">
        <f t="shared" si="126"/>
        <v>7376.4149126757038</v>
      </c>
      <c r="AB113" s="1">
        <f t="shared" si="126"/>
        <v>7284.8005723749948</v>
      </c>
      <c r="AC113" s="1">
        <f t="shared" si="126"/>
        <v>5548.7752108796594</v>
      </c>
      <c r="AD113" s="1">
        <f t="shared" si="126"/>
        <v>5761.8781328834848</v>
      </c>
      <c r="AE113" s="1">
        <f t="shared" si="126"/>
        <v>7296.7502689359562</v>
      </c>
      <c r="AF113" s="1">
        <f t="shared" si="126"/>
        <v>7355.1710076784384</v>
      </c>
    </row>
    <row r="114" spans="1:32">
      <c r="A114" s="106" t="s">
        <v>255</v>
      </c>
      <c r="B114" s="5" t="str">
        <f t="shared" si="92"/>
        <v>9020-05411</v>
      </c>
      <c r="C114" s="5" t="str">
        <f t="shared" si="123"/>
        <v>9020</v>
      </c>
      <c r="D114" s="1">
        <f>SUM($F114:K114)</f>
        <v>60.51</v>
      </c>
      <c r="E114" s="2">
        <f t="shared" si="124"/>
        <v>1.2250081682394756E-4</v>
      </c>
      <c r="F114" s="22" t="str">
        <f>'Div 12 history (2)'!B115</f>
        <v>0</v>
      </c>
      <c r="G114" s="22" t="str">
        <f>'Div 12 history (2)'!C115</f>
        <v>0</v>
      </c>
      <c r="H114" s="22" t="str">
        <f>'Div 12 history (2)'!D115</f>
        <v>0</v>
      </c>
      <c r="I114" s="22" t="str">
        <f>'Div 12 history (2)'!E115</f>
        <v>0</v>
      </c>
      <c r="J114" s="22">
        <f>'Div 12 history (2)'!F115</f>
        <v>60.51</v>
      </c>
      <c r="K114" s="22">
        <f>'Div 12 history (2)'!G115</f>
        <v>0</v>
      </c>
      <c r="L114" s="1">
        <f t="shared" si="125"/>
        <v>6.2873544234891083</v>
      </c>
      <c r="M114" s="1">
        <f t="shared" si="125"/>
        <v>6.1949888076038517</v>
      </c>
      <c r="N114" s="1">
        <f t="shared" si="125"/>
        <v>5.8770991879457082</v>
      </c>
      <c r="O114" s="1">
        <f t="shared" si="125"/>
        <v>6.8056553794712311</v>
      </c>
      <c r="P114" s="1">
        <f t="shared" si="125"/>
        <v>6.7211298158627066</v>
      </c>
      <c r="Q114" s="1">
        <f t="shared" si="125"/>
        <v>5.1194316358895922</v>
      </c>
      <c r="R114" s="1">
        <f t="shared" si="125"/>
        <v>5.3160454468920282</v>
      </c>
      <c r="S114" s="1">
        <f t="shared" si="125"/>
        <v>6.7321548893768624</v>
      </c>
      <c r="T114" s="1">
        <f t="shared" si="125"/>
        <v>6.786055248779399</v>
      </c>
      <c r="U114" s="1">
        <f t="shared" si="125"/>
        <v>5.5040842007167878</v>
      </c>
      <c r="V114" s="1">
        <f t="shared" si="125"/>
        <v>6.9024310247621496</v>
      </c>
      <c r="W114" s="1">
        <f t="shared" si="125"/>
        <v>6.813617932564787</v>
      </c>
      <c r="X114" s="1">
        <f t="shared" si="126"/>
        <v>6.1815137177532176</v>
      </c>
      <c r="Y114" s="1">
        <f t="shared" si="126"/>
        <v>6.1949888076038517</v>
      </c>
      <c r="Z114" s="1">
        <f t="shared" si="126"/>
        <v>5.8770991879457082</v>
      </c>
      <c r="AA114" s="1">
        <f t="shared" si="126"/>
        <v>6.8056553794712311</v>
      </c>
      <c r="AB114" s="1">
        <f t="shared" si="126"/>
        <v>6.7211298158627066</v>
      </c>
      <c r="AC114" s="1">
        <f t="shared" si="126"/>
        <v>5.1194316358895922</v>
      </c>
      <c r="AD114" s="1">
        <f t="shared" si="126"/>
        <v>5.3160454468920282</v>
      </c>
      <c r="AE114" s="1">
        <f t="shared" si="126"/>
        <v>6.7321548893768624</v>
      </c>
      <c r="AF114" s="1">
        <f t="shared" si="126"/>
        <v>6.786055248779399</v>
      </c>
    </row>
    <row r="115" spans="1:32">
      <c r="A115" s="106" t="s">
        <v>256</v>
      </c>
      <c r="B115" s="5" t="str">
        <f t="shared" si="92"/>
        <v>9030-05411</v>
      </c>
      <c r="C115" s="5" t="str">
        <f t="shared" si="123"/>
        <v>9030</v>
      </c>
      <c r="D115" s="1">
        <f>SUM($F115:K115)</f>
        <v>29640.809999999998</v>
      </c>
      <c r="E115" s="2">
        <f t="shared" si="124"/>
        <v>6.0006997790835126E-2</v>
      </c>
      <c r="F115" s="22">
        <f>'Div 12 history (2)'!B116</f>
        <v>2834.4300000000003</v>
      </c>
      <c r="G115" s="22">
        <f>'Div 12 history (2)'!C116</f>
        <v>2561.6800000000003</v>
      </c>
      <c r="H115" s="22">
        <f>'Div 12 history (2)'!D116</f>
        <v>6473.51</v>
      </c>
      <c r="I115" s="22">
        <f>'Div 12 history (2)'!E116</f>
        <v>2423.0699999999997</v>
      </c>
      <c r="J115" s="22">
        <f>'Div 12 history (2)'!F116</f>
        <v>4003.4700000000003</v>
      </c>
      <c r="K115" s="22">
        <f>'Div 12 history (2)'!G116</f>
        <v>11344.65</v>
      </c>
      <c r="L115" s="1">
        <f t="shared" si="125"/>
        <v>3079.8591616146127</v>
      </c>
      <c r="M115" s="1">
        <f t="shared" si="125"/>
        <v>3034.6138852803233</v>
      </c>
      <c r="N115" s="1">
        <f t="shared" si="125"/>
        <v>2878.895726013106</v>
      </c>
      <c r="O115" s="1">
        <f t="shared" si="125"/>
        <v>3333.7487692676364</v>
      </c>
      <c r="P115" s="1">
        <f t="shared" si="125"/>
        <v>3292.34394079196</v>
      </c>
      <c r="Q115" s="1">
        <f t="shared" si="125"/>
        <v>2507.7524446767907</v>
      </c>
      <c r="R115" s="1">
        <f t="shared" si="125"/>
        <v>2604.0636761310811</v>
      </c>
      <c r="S115" s="1">
        <f t="shared" si="125"/>
        <v>3297.744570593135</v>
      </c>
      <c r="T115" s="1">
        <f t="shared" si="125"/>
        <v>3324.1476496211026</v>
      </c>
      <c r="U115" s="1">
        <f t="shared" si="125"/>
        <v>2696.1744177400133</v>
      </c>
      <c r="V115" s="1">
        <f t="shared" si="125"/>
        <v>3381.1542975223961</v>
      </c>
      <c r="W115" s="1">
        <f t="shared" si="125"/>
        <v>3337.6492241240408</v>
      </c>
      <c r="X115" s="1">
        <f t="shared" si="126"/>
        <v>3028.0131155233312</v>
      </c>
      <c r="Y115" s="1">
        <f t="shared" si="126"/>
        <v>3034.6138852803233</v>
      </c>
      <c r="Z115" s="1">
        <f t="shared" si="126"/>
        <v>2878.895726013106</v>
      </c>
      <c r="AA115" s="1">
        <f t="shared" si="126"/>
        <v>3333.7487692676364</v>
      </c>
      <c r="AB115" s="1">
        <f t="shared" si="126"/>
        <v>3292.34394079196</v>
      </c>
      <c r="AC115" s="1">
        <f t="shared" si="126"/>
        <v>2507.7524446767907</v>
      </c>
      <c r="AD115" s="1">
        <f t="shared" si="126"/>
        <v>2604.0636761310811</v>
      </c>
      <c r="AE115" s="1">
        <f t="shared" si="126"/>
        <v>3297.744570593135</v>
      </c>
      <c r="AF115" s="1">
        <f t="shared" si="126"/>
        <v>3324.1476496211026</v>
      </c>
    </row>
    <row r="116" spans="1:32">
      <c r="A116" s="106" t="s">
        <v>259</v>
      </c>
      <c r="B116" s="5" t="str">
        <f t="shared" si="92"/>
        <v>9210-05411</v>
      </c>
      <c r="C116" s="5" t="str">
        <f t="shared" si="123"/>
        <v>9210</v>
      </c>
      <c r="D116" s="1">
        <f>SUM($F116:K116)</f>
        <v>47634.420000000006</v>
      </c>
      <c r="E116" s="2">
        <f t="shared" si="124"/>
        <v>9.6434562203519841E-2</v>
      </c>
      <c r="F116" s="22">
        <f>'Div 12 history (2)'!B117</f>
        <v>3711.08</v>
      </c>
      <c r="G116" s="22">
        <f>'Div 12 history (2)'!C117</f>
        <v>6884.3200000000006</v>
      </c>
      <c r="H116" s="22">
        <f>'Div 12 history (2)'!D117</f>
        <v>8418.1899999999987</v>
      </c>
      <c r="I116" s="22">
        <f>'Div 12 history (2)'!E117</f>
        <v>11698.67</v>
      </c>
      <c r="J116" s="22">
        <f>'Div 12 history (2)'!F117</f>
        <v>11332.160000000002</v>
      </c>
      <c r="K116" s="22">
        <f>'Div 12 history (2)'!G117</f>
        <v>5590</v>
      </c>
      <c r="L116" s="1">
        <f t="shared" si="125"/>
        <v>4949.5039050956557</v>
      </c>
      <c r="M116" s="1">
        <f t="shared" si="125"/>
        <v>4876.7922451942022</v>
      </c>
      <c r="N116" s="1">
        <f t="shared" si="125"/>
        <v>4626.5445562760679</v>
      </c>
      <c r="O116" s="1">
        <f t="shared" si="125"/>
        <v>5357.5185377787484</v>
      </c>
      <c r="P116" s="1">
        <f t="shared" si="125"/>
        <v>5290.9786898583197</v>
      </c>
      <c r="Q116" s="1">
        <f t="shared" si="125"/>
        <v>4030.0967890472975</v>
      </c>
      <c r="R116" s="1">
        <f t="shared" si="125"/>
        <v>4184.8742613839468</v>
      </c>
      <c r="S116" s="1">
        <f t="shared" si="125"/>
        <v>5299.6578004566363</v>
      </c>
      <c r="T116" s="1">
        <f t="shared" si="125"/>
        <v>5342.0890078261855</v>
      </c>
      <c r="U116" s="1">
        <f t="shared" si="125"/>
        <v>4332.9013143663497</v>
      </c>
      <c r="V116" s="1">
        <f t="shared" si="125"/>
        <v>5433.7018419195292</v>
      </c>
      <c r="W116" s="1">
        <f t="shared" si="125"/>
        <v>5363.7867843219774</v>
      </c>
      <c r="X116" s="1">
        <f t="shared" si="126"/>
        <v>4866.1844433518145</v>
      </c>
      <c r="Y116" s="1">
        <f t="shared" si="126"/>
        <v>4876.7922451942022</v>
      </c>
      <c r="Z116" s="1">
        <f t="shared" si="126"/>
        <v>4626.5445562760679</v>
      </c>
      <c r="AA116" s="1">
        <f t="shared" si="126"/>
        <v>5357.5185377787484</v>
      </c>
      <c r="AB116" s="1">
        <f t="shared" si="126"/>
        <v>5290.9786898583197</v>
      </c>
      <c r="AC116" s="1">
        <f t="shared" si="126"/>
        <v>4030.0967890472975</v>
      </c>
      <c r="AD116" s="1">
        <f t="shared" si="126"/>
        <v>4184.8742613839468</v>
      </c>
      <c r="AE116" s="1">
        <f t="shared" si="126"/>
        <v>5299.6578004566363</v>
      </c>
      <c r="AF116" s="1">
        <f t="shared" si="126"/>
        <v>5342.0890078261855</v>
      </c>
    </row>
    <row r="117" spans="1:32">
      <c r="A117" s="106" t="s">
        <v>597</v>
      </c>
      <c r="B117" s="5" t="str">
        <f t="shared" si="92"/>
        <v>9010-05412</v>
      </c>
      <c r="C117" s="5" t="str">
        <f t="shared" si="123"/>
        <v>9010</v>
      </c>
      <c r="D117" s="1">
        <f>SUM($F117:K117)</f>
        <v>525.89</v>
      </c>
      <c r="E117" s="2">
        <f t="shared" si="124"/>
        <v>1.0646497200387669E-3</v>
      </c>
      <c r="F117" s="22">
        <f>'Div 12 history (2)'!B118</f>
        <v>135</v>
      </c>
      <c r="G117" s="22">
        <f>'Div 12 history (2)'!C118</f>
        <v>22.07</v>
      </c>
      <c r="H117" s="22">
        <f>'Div 12 history (2)'!D118</f>
        <v>4.5999999999999996</v>
      </c>
      <c r="I117" s="22">
        <f>'Div 12 history (2)'!E118</f>
        <v>0</v>
      </c>
      <c r="J117" s="22">
        <f>'Div 12 history (2)'!F118</f>
        <v>89.4</v>
      </c>
      <c r="K117" s="22">
        <f>'Div 12 history (2)'!G118</f>
        <v>274.82</v>
      </c>
      <c r="L117" s="1">
        <f t="shared" si="125"/>
        <v>54.643146880989711</v>
      </c>
      <c r="M117" s="1">
        <f t="shared" si="125"/>
        <v>53.840400992080482</v>
      </c>
      <c r="N117" s="1">
        <f t="shared" si="125"/>
        <v>51.077634968579879</v>
      </c>
      <c r="O117" s="1">
        <f t="shared" si="125"/>
        <v>59.147679846473736</v>
      </c>
      <c r="P117" s="1">
        <f t="shared" si="125"/>
        <v>58.413071539646985</v>
      </c>
      <c r="Q117" s="1">
        <f t="shared" si="125"/>
        <v>44.492776450140106</v>
      </c>
      <c r="R117" s="1">
        <f t="shared" si="125"/>
        <v>46.201539250802327</v>
      </c>
      <c r="S117" s="1">
        <f t="shared" si="125"/>
        <v>58.508890014450472</v>
      </c>
      <c r="T117" s="1">
        <f t="shared" si="125"/>
        <v>58.977335891267529</v>
      </c>
      <c r="U117" s="1">
        <f t="shared" si="125"/>
        <v>47.835776571061835</v>
      </c>
      <c r="V117" s="1">
        <f t="shared" si="125"/>
        <v>59.988753125304356</v>
      </c>
      <c r="W117" s="1">
        <f t="shared" si="125"/>
        <v>59.21688207827625</v>
      </c>
      <c r="X117" s="1">
        <f t="shared" si="126"/>
        <v>53.723289522876215</v>
      </c>
      <c r="Y117" s="1">
        <f t="shared" si="126"/>
        <v>53.840400992080482</v>
      </c>
      <c r="Z117" s="1">
        <f t="shared" si="126"/>
        <v>51.077634968579879</v>
      </c>
      <c r="AA117" s="1">
        <f t="shared" si="126"/>
        <v>59.147679846473736</v>
      </c>
      <c r="AB117" s="1">
        <f t="shared" si="126"/>
        <v>58.413071539646985</v>
      </c>
      <c r="AC117" s="1">
        <f t="shared" si="126"/>
        <v>44.492776450140106</v>
      </c>
      <c r="AD117" s="1">
        <f t="shared" si="126"/>
        <v>46.201539250802327</v>
      </c>
      <c r="AE117" s="1">
        <f t="shared" si="126"/>
        <v>58.508890014450472</v>
      </c>
      <c r="AF117" s="1">
        <f t="shared" si="126"/>
        <v>58.977335891267529</v>
      </c>
    </row>
    <row r="118" spans="1:32">
      <c r="A118" s="106" t="s">
        <v>267</v>
      </c>
      <c r="B118" s="5" t="str">
        <f t="shared" si="92"/>
        <v>9030-05412</v>
      </c>
      <c r="C118" s="5" t="str">
        <f t="shared" si="123"/>
        <v>9030</v>
      </c>
      <c r="D118" s="1">
        <f>SUM($F118:K118)</f>
        <v>549.99</v>
      </c>
      <c r="E118" s="2">
        <f t="shared" si="124"/>
        <v>1.1134395016526679E-3</v>
      </c>
      <c r="F118" s="22">
        <f>'Div 12 history (2)'!B119</f>
        <v>0</v>
      </c>
      <c r="G118" s="22">
        <f>'Div 12 history (2)'!C119</f>
        <v>61.25</v>
      </c>
      <c r="H118" s="22">
        <f>'Div 12 history (2)'!D119</f>
        <v>132.02000000000001</v>
      </c>
      <c r="I118" s="22">
        <f>'Div 12 history (2)'!E119</f>
        <v>344</v>
      </c>
      <c r="J118" s="22">
        <f>'Div 12 history (2)'!F119</f>
        <v>12.72</v>
      </c>
      <c r="K118" s="22">
        <f>'Div 12 history (2)'!G119</f>
        <v>0</v>
      </c>
      <c r="L118" s="1">
        <f t="shared" si="125"/>
        <v>57.14728242232318</v>
      </c>
      <c r="M118" s="1">
        <f t="shared" si="125"/>
        <v>56.30774903807707</v>
      </c>
      <c r="N118" s="1">
        <f t="shared" si="125"/>
        <v>53.418373531288395</v>
      </c>
      <c r="O118" s="1">
        <f t="shared" si="125"/>
        <v>61.858244953815614</v>
      </c>
      <c r="P118" s="1">
        <f t="shared" si="125"/>
        <v>61.089971697675274</v>
      </c>
      <c r="Q118" s="1">
        <f t="shared" si="125"/>
        <v>46.531750213566646</v>
      </c>
      <c r="R118" s="1">
        <f t="shared" si="125"/>
        <v>48.318820613719176</v>
      </c>
      <c r="S118" s="1">
        <f t="shared" si="125"/>
        <v>61.190181252824019</v>
      </c>
      <c r="T118" s="1">
        <f t="shared" si="125"/>
        <v>61.680094633551192</v>
      </c>
      <c r="U118" s="1">
        <f t="shared" si="125"/>
        <v>50.027950248756021</v>
      </c>
      <c r="V118" s="1">
        <f t="shared" si="125"/>
        <v>62.737862160121225</v>
      </c>
      <c r="W118" s="1">
        <f t="shared" si="125"/>
        <v>61.930618521423042</v>
      </c>
      <c r="X118" s="1">
        <f t="shared" si="126"/>
        <v>56.185270692895273</v>
      </c>
      <c r="Y118" s="1">
        <f t="shared" si="126"/>
        <v>56.30774903807707</v>
      </c>
      <c r="Z118" s="1">
        <f t="shared" si="126"/>
        <v>53.418373531288395</v>
      </c>
      <c r="AA118" s="1">
        <f t="shared" si="126"/>
        <v>61.858244953815614</v>
      </c>
      <c r="AB118" s="1">
        <f t="shared" si="126"/>
        <v>61.089971697675274</v>
      </c>
      <c r="AC118" s="1">
        <f t="shared" si="126"/>
        <v>46.531750213566646</v>
      </c>
      <c r="AD118" s="1">
        <f t="shared" si="126"/>
        <v>48.318820613719176</v>
      </c>
      <c r="AE118" s="1">
        <f t="shared" si="126"/>
        <v>61.190181252824019</v>
      </c>
      <c r="AF118" s="1">
        <f t="shared" si="126"/>
        <v>61.680094633551192</v>
      </c>
    </row>
    <row r="119" spans="1:32">
      <c r="A119" s="106" t="s">
        <v>390</v>
      </c>
      <c r="B119" s="5" t="str">
        <f t="shared" si="92"/>
        <v>9210-05412</v>
      </c>
      <c r="C119" s="5" t="str">
        <f t="shared" si="123"/>
        <v>9210</v>
      </c>
      <c r="D119" s="1">
        <f>SUM($F119:K119)</f>
        <v>5453.0400000000009</v>
      </c>
      <c r="E119" s="2">
        <f t="shared" si="124"/>
        <v>1.1039528246135501E-2</v>
      </c>
      <c r="F119" s="22">
        <f>'Div 12 history (2)'!B120</f>
        <v>0</v>
      </c>
      <c r="G119" s="22">
        <f>'Div 12 history (2)'!C120</f>
        <v>0</v>
      </c>
      <c r="H119" s="22">
        <f>'Div 12 history (2)'!D120</f>
        <v>0</v>
      </c>
      <c r="I119" s="22">
        <f>'Div 12 history (2)'!E120</f>
        <v>0</v>
      </c>
      <c r="J119" s="22">
        <f>'Div 12 history (2)'!F120</f>
        <v>5052.8100000000004</v>
      </c>
      <c r="K119" s="22">
        <f>'Div 12 history (2)'!G120</f>
        <v>400.23</v>
      </c>
      <c r="L119" s="1">
        <f t="shared" si="125"/>
        <v>566.60378723290455</v>
      </c>
      <c r="M119" s="1">
        <f t="shared" si="125"/>
        <v>558.27998293531846</v>
      </c>
      <c r="N119" s="1">
        <f t="shared" si="125"/>
        <v>529.63240713659673</v>
      </c>
      <c r="O119" s="1">
        <f t="shared" si="125"/>
        <v>613.31203124230387</v>
      </c>
      <c r="P119" s="1">
        <f t="shared" si="125"/>
        <v>605.69475675247043</v>
      </c>
      <c r="Q119" s="1">
        <f t="shared" si="125"/>
        <v>461.35292493424873</v>
      </c>
      <c r="R119" s="1">
        <f t="shared" si="125"/>
        <v>479.07136776929622</v>
      </c>
      <c r="S119" s="1">
        <f t="shared" si="125"/>
        <v>606.68831429462261</v>
      </c>
      <c r="T119" s="1">
        <f t="shared" si="125"/>
        <v>611.5457067229222</v>
      </c>
      <c r="U119" s="1">
        <f t="shared" si="125"/>
        <v>496.01704362711416</v>
      </c>
      <c r="V119" s="1">
        <f t="shared" si="125"/>
        <v>622.03325855675098</v>
      </c>
      <c r="W119" s="1">
        <f t="shared" si="125"/>
        <v>614.02960057830273</v>
      </c>
      <c r="X119" s="1">
        <f t="shared" si="126"/>
        <v>557.06563482824345</v>
      </c>
      <c r="Y119" s="1">
        <f t="shared" si="126"/>
        <v>558.27998293531846</v>
      </c>
      <c r="Z119" s="1">
        <f t="shared" si="126"/>
        <v>529.63240713659673</v>
      </c>
      <c r="AA119" s="1">
        <f t="shared" si="126"/>
        <v>613.31203124230387</v>
      </c>
      <c r="AB119" s="1">
        <f t="shared" si="126"/>
        <v>605.69475675247043</v>
      </c>
      <c r="AC119" s="1">
        <f t="shared" si="126"/>
        <v>461.35292493424873</v>
      </c>
      <c r="AD119" s="1">
        <f t="shared" si="126"/>
        <v>479.07136776929622</v>
      </c>
      <c r="AE119" s="1">
        <f t="shared" si="126"/>
        <v>606.68831429462261</v>
      </c>
      <c r="AF119" s="1">
        <f t="shared" si="126"/>
        <v>611.5457067229222</v>
      </c>
    </row>
    <row r="120" spans="1:32">
      <c r="A120" s="106" t="s">
        <v>270</v>
      </c>
      <c r="B120" s="5" t="str">
        <f t="shared" si="92"/>
        <v>8700-05413</v>
      </c>
      <c r="C120" s="5" t="str">
        <f t="shared" si="123"/>
        <v>8700</v>
      </c>
      <c r="D120" s="1">
        <f>SUM($F120:K120)</f>
        <v>110.8</v>
      </c>
      <c r="E120" s="2">
        <f t="shared" si="124"/>
        <v>2.2431152708797539E-4</v>
      </c>
      <c r="F120" s="22" t="str">
        <f>'Div 12 history (2)'!B121</f>
        <v>0</v>
      </c>
      <c r="G120" s="22" t="str">
        <f>'Div 12 history (2)'!C121</f>
        <v>0</v>
      </c>
      <c r="H120" s="22">
        <f>'Div 12 history (2)'!D121</f>
        <v>110.8</v>
      </c>
      <c r="I120" s="22">
        <f>'Div 12 history (2)'!E121</f>
        <v>0</v>
      </c>
      <c r="J120" s="22">
        <f>'Div 12 history (2)'!F121</f>
        <v>0</v>
      </c>
      <c r="K120" s="22">
        <f>'Div 12 history (2)'!G121</f>
        <v>0</v>
      </c>
      <c r="L120" s="1">
        <f t="shared" si="125"/>
        <v>11.512789127790336</v>
      </c>
      <c r="M120" s="1">
        <f t="shared" si="125"/>
        <v>11.343658236366004</v>
      </c>
      <c r="N120" s="1">
        <f t="shared" si="125"/>
        <v>10.761569823572707</v>
      </c>
      <c r="O120" s="1">
        <f t="shared" si="125"/>
        <v>12.461851198899561</v>
      </c>
      <c r="P120" s="1">
        <f t="shared" si="125"/>
        <v>12.307076245208858</v>
      </c>
      <c r="Q120" s="1">
        <f t="shared" si="125"/>
        <v>9.3742030285335787</v>
      </c>
      <c r="R120" s="1">
        <f t="shared" si="125"/>
        <v>9.7342230295097796</v>
      </c>
      <c r="S120" s="1">
        <f t="shared" si="125"/>
        <v>12.327264282646775</v>
      </c>
      <c r="T120" s="1">
        <f t="shared" si="125"/>
        <v>12.425961354565484</v>
      </c>
      <c r="U120" s="1">
        <f t="shared" si="125"/>
        <v>10.078541223589822</v>
      </c>
      <c r="V120" s="1">
        <f t="shared" si="125"/>
        <v>12.639057305299062</v>
      </c>
      <c r="W120" s="1">
        <f t="shared" si="125"/>
        <v>12.476431448160278</v>
      </c>
      <c r="X120" s="1">
        <f t="shared" si="126"/>
        <v>11.318983968386325</v>
      </c>
      <c r="Y120" s="1">
        <f t="shared" si="126"/>
        <v>11.343658236366004</v>
      </c>
      <c r="Z120" s="1">
        <f t="shared" si="126"/>
        <v>10.761569823572707</v>
      </c>
      <c r="AA120" s="1">
        <f t="shared" si="126"/>
        <v>12.461851198899561</v>
      </c>
      <c r="AB120" s="1">
        <f t="shared" si="126"/>
        <v>12.307076245208858</v>
      </c>
      <c r="AC120" s="1">
        <f t="shared" si="126"/>
        <v>9.3742030285335787</v>
      </c>
      <c r="AD120" s="1">
        <f t="shared" si="126"/>
        <v>9.7342230295097796</v>
      </c>
      <c r="AE120" s="1">
        <f t="shared" si="126"/>
        <v>12.327264282646775</v>
      </c>
      <c r="AF120" s="1">
        <f t="shared" si="126"/>
        <v>12.425961354565484</v>
      </c>
    </row>
    <row r="121" spans="1:32">
      <c r="A121" s="106" t="s">
        <v>567</v>
      </c>
      <c r="B121" s="5" t="str">
        <f t="shared" si="92"/>
        <v>9010-05413</v>
      </c>
      <c r="C121" s="5" t="str">
        <f t="shared" si="123"/>
        <v>9010</v>
      </c>
      <c r="D121" s="1">
        <f>SUM($F121:K121)</f>
        <v>105856.76</v>
      </c>
      <c r="E121" s="2">
        <f t="shared" si="124"/>
        <v>0.2143040748031165</v>
      </c>
      <c r="F121" s="22">
        <f>'Div 12 history (2)'!B122</f>
        <v>9694.61</v>
      </c>
      <c r="G121" s="22">
        <f>'Div 12 history (2)'!C122</f>
        <v>20691.59</v>
      </c>
      <c r="H121" s="22">
        <f>'Div 12 history (2)'!D122</f>
        <v>17258.12</v>
      </c>
      <c r="I121" s="22">
        <f>'Div 12 history (2)'!E122</f>
        <v>27097.829999999998</v>
      </c>
      <c r="J121" s="22">
        <f>'Div 12 history (2)'!F122</f>
        <v>12967</v>
      </c>
      <c r="K121" s="22">
        <f>'Div 12 history (2)'!G122</f>
        <v>18147.61</v>
      </c>
      <c r="L121" s="1">
        <f t="shared" si="125"/>
        <v>10999.156639269955</v>
      </c>
      <c r="M121" s="1">
        <f t="shared" si="125"/>
        <v>10837.571366868404</v>
      </c>
      <c r="N121" s="1">
        <f t="shared" si="125"/>
        <v>10281.452292754317</v>
      </c>
      <c r="O121" s="1">
        <f t="shared" si="125"/>
        <v>11905.877179761941</v>
      </c>
      <c r="P121" s="1">
        <f t="shared" si="125"/>
        <v>11758.00736814779</v>
      </c>
      <c r="Q121" s="1">
        <f t="shared" si="125"/>
        <v>8955.9815900970425</v>
      </c>
      <c r="R121" s="1">
        <f t="shared" si="125"/>
        <v>9299.9396301560446</v>
      </c>
      <c r="S121" s="1">
        <f t="shared" si="125"/>
        <v>11777.29473488007</v>
      </c>
      <c r="T121" s="1">
        <f t="shared" si="125"/>
        <v>11871.588527793441</v>
      </c>
      <c r="U121" s="1">
        <f t="shared" si="125"/>
        <v>9628.896384978827</v>
      </c>
      <c r="V121" s="1">
        <f t="shared" si="125"/>
        <v>12075.177398856402</v>
      </c>
      <c r="W121" s="1">
        <f t="shared" si="125"/>
        <v>11919.806944624142</v>
      </c>
      <c r="X121" s="1">
        <f t="shared" si="126"/>
        <v>10813.997918640061</v>
      </c>
      <c r="Y121" s="1">
        <f t="shared" si="126"/>
        <v>10837.571366868404</v>
      </c>
      <c r="Z121" s="1">
        <f t="shared" si="126"/>
        <v>10281.452292754317</v>
      </c>
      <c r="AA121" s="1">
        <f t="shared" si="126"/>
        <v>11905.877179761941</v>
      </c>
      <c r="AB121" s="1">
        <f t="shared" si="126"/>
        <v>11758.00736814779</v>
      </c>
      <c r="AC121" s="1">
        <f t="shared" si="126"/>
        <v>8955.9815900970425</v>
      </c>
      <c r="AD121" s="1">
        <f t="shared" si="126"/>
        <v>9299.9396301560446</v>
      </c>
      <c r="AE121" s="1">
        <f t="shared" si="126"/>
        <v>11777.29473488007</v>
      </c>
      <c r="AF121" s="1">
        <f t="shared" si="126"/>
        <v>11871.588527793441</v>
      </c>
    </row>
    <row r="122" spans="1:32">
      <c r="A122" s="106" t="s">
        <v>273</v>
      </c>
      <c r="B122" s="5" t="str">
        <f t="shared" si="92"/>
        <v>9020-05413</v>
      </c>
      <c r="C122" s="5" t="str">
        <f t="shared" si="123"/>
        <v>9020</v>
      </c>
      <c r="D122" s="1">
        <f>SUM($F122:K122)</f>
        <v>405.95</v>
      </c>
      <c r="E122" s="2">
        <f t="shared" si="124"/>
        <v>8.218345164382997E-4</v>
      </c>
      <c r="F122" s="22" t="str">
        <f>'Div 12 history (2)'!B123</f>
        <v>0</v>
      </c>
      <c r="G122" s="22" t="str">
        <f>'Div 12 history (2)'!C123</f>
        <v>0</v>
      </c>
      <c r="H122" s="22" t="str">
        <f>'Div 12 history (2)'!D123</f>
        <v>0</v>
      </c>
      <c r="I122" s="22" t="str">
        <f>'Div 12 history (2)'!E123</f>
        <v>0</v>
      </c>
      <c r="J122" s="22">
        <f>'Div 12 history (2)'!F123</f>
        <v>405.95</v>
      </c>
      <c r="K122" s="22">
        <f>'Div 12 history (2)'!G123</f>
        <v>0</v>
      </c>
      <c r="L122" s="1">
        <f t="shared" si="125"/>
        <v>42.180656556195729</v>
      </c>
      <c r="M122" s="1">
        <f t="shared" si="125"/>
        <v>41.560993330801253</v>
      </c>
      <c r="N122" s="1">
        <f t="shared" si="125"/>
        <v>39.428332760643869</v>
      </c>
      <c r="O122" s="1">
        <f t="shared" si="125"/>
        <v>45.657838395246181</v>
      </c>
      <c r="P122" s="1">
        <f t="shared" si="125"/>
        <v>45.090772578903753</v>
      </c>
      <c r="Q122" s="1">
        <f t="shared" si="125"/>
        <v>34.345286276472983</v>
      </c>
      <c r="R122" s="1">
        <f t="shared" si="125"/>
        <v>35.664330675356453</v>
      </c>
      <c r="S122" s="1">
        <f t="shared" si="125"/>
        <v>45.164737685383201</v>
      </c>
      <c r="T122" s="1">
        <f t="shared" si="125"/>
        <v>45.52634487261605</v>
      </c>
      <c r="U122" s="1">
        <f t="shared" si="125"/>
        <v>36.925846658089242</v>
      </c>
      <c r="V122" s="1">
        <f t="shared" si="125"/>
        <v>46.307087663232437</v>
      </c>
      <c r="W122" s="1">
        <f t="shared" si="125"/>
        <v>45.711257638814665</v>
      </c>
      <c r="X122" s="1">
        <f t="shared" si="126"/>
        <v>41.470591533993044</v>
      </c>
      <c r="Y122" s="1">
        <f t="shared" si="126"/>
        <v>41.560993330801253</v>
      </c>
      <c r="Z122" s="1">
        <f t="shared" si="126"/>
        <v>39.428332760643869</v>
      </c>
      <c r="AA122" s="1">
        <f t="shared" si="126"/>
        <v>45.657838395246181</v>
      </c>
      <c r="AB122" s="1">
        <f t="shared" si="126"/>
        <v>45.090772578903753</v>
      </c>
      <c r="AC122" s="1">
        <f t="shared" si="126"/>
        <v>34.345286276472983</v>
      </c>
      <c r="AD122" s="1">
        <f t="shared" si="126"/>
        <v>35.664330675356453</v>
      </c>
      <c r="AE122" s="1">
        <f t="shared" si="126"/>
        <v>45.164737685383201</v>
      </c>
      <c r="AF122" s="1">
        <f t="shared" si="126"/>
        <v>45.52634487261605</v>
      </c>
    </row>
    <row r="123" spans="1:32">
      <c r="A123" s="106" t="s">
        <v>274</v>
      </c>
      <c r="B123" s="5" t="str">
        <f t="shared" si="92"/>
        <v>9030-05413</v>
      </c>
      <c r="C123" s="5" t="str">
        <f t="shared" si="123"/>
        <v>9030</v>
      </c>
      <c r="D123" s="1">
        <f>SUM($F123:K123)</f>
        <v>26236.260000000002</v>
      </c>
      <c r="E123" s="2">
        <f t="shared" si="124"/>
        <v>5.3114580737158537E-2</v>
      </c>
      <c r="F123" s="22">
        <f>'Div 12 history (2)'!B124</f>
        <v>2510.85</v>
      </c>
      <c r="G123" s="22">
        <f>'Div 12 history (2)'!C124</f>
        <v>3324.12</v>
      </c>
      <c r="H123" s="22">
        <f>'Div 12 history (2)'!D124</f>
        <v>4546.96</v>
      </c>
      <c r="I123" s="22">
        <f>'Div 12 history (2)'!E124</f>
        <v>6229.5499999999993</v>
      </c>
      <c r="J123" s="22">
        <f>'Div 12 history (2)'!F124</f>
        <v>4100.79</v>
      </c>
      <c r="K123" s="22">
        <f>'Div 12 history (2)'!G124</f>
        <v>5523.99</v>
      </c>
      <c r="L123" s="1">
        <f t="shared" ref="L123:W133" si="127">$E123*L$134</f>
        <v>2726.1058563346619</v>
      </c>
      <c r="M123" s="1">
        <f t="shared" si="127"/>
        <v>2686.0574624588444</v>
      </c>
      <c r="N123" s="1">
        <f t="shared" si="127"/>
        <v>2548.2251254459179</v>
      </c>
      <c r="O123" s="1">
        <f t="shared" si="127"/>
        <v>2950.8336474335797</v>
      </c>
      <c r="P123" s="1">
        <f t="shared" si="127"/>
        <v>2914.1845867249403</v>
      </c>
      <c r="Q123" s="1">
        <f t="shared" si="127"/>
        <v>2219.7114435865924</v>
      </c>
      <c r="R123" s="1">
        <f t="shared" si="127"/>
        <v>2304.9603456697319</v>
      </c>
      <c r="S123" s="1">
        <f t="shared" si="127"/>
        <v>2918.9648989912844</v>
      </c>
      <c r="T123" s="1">
        <f t="shared" si="127"/>
        <v>2942.3353145156343</v>
      </c>
      <c r="U123" s="1">
        <f t="shared" si="127"/>
        <v>2386.4912271012704</v>
      </c>
      <c r="V123" s="1">
        <f t="shared" si="127"/>
        <v>2992.7941662159351</v>
      </c>
      <c r="W123" s="1">
        <f t="shared" si="127"/>
        <v>2954.2860951814951</v>
      </c>
      <c r="X123" s="1">
        <f t="shared" ref="X123:AF133" si="128">$E123*X$134</f>
        <v>2680.2148585777568</v>
      </c>
      <c r="Y123" s="1">
        <f t="shared" si="128"/>
        <v>2686.0574624588444</v>
      </c>
      <c r="Z123" s="1">
        <f t="shared" si="128"/>
        <v>2548.2251254459179</v>
      </c>
      <c r="AA123" s="1">
        <f t="shared" si="128"/>
        <v>2950.8336474335797</v>
      </c>
      <c r="AB123" s="1">
        <f t="shared" si="128"/>
        <v>2914.1845867249403</v>
      </c>
      <c r="AC123" s="1">
        <f t="shared" si="128"/>
        <v>2219.7114435865924</v>
      </c>
      <c r="AD123" s="1">
        <f t="shared" si="128"/>
        <v>2304.9603456697319</v>
      </c>
      <c r="AE123" s="1">
        <f t="shared" si="128"/>
        <v>2918.9648989912844</v>
      </c>
      <c r="AF123" s="1">
        <f t="shared" si="128"/>
        <v>2942.3353145156343</v>
      </c>
    </row>
    <row r="124" spans="1:32">
      <c r="A124" s="106" t="s">
        <v>269</v>
      </c>
      <c r="B124" s="5" t="str">
        <f t="shared" si="92"/>
        <v>9210-05413</v>
      </c>
      <c r="C124" s="5" t="str">
        <f t="shared" si="123"/>
        <v>9210</v>
      </c>
      <c r="D124" s="1">
        <f>SUM($F124:K124)</f>
        <v>69482.11</v>
      </c>
      <c r="E124" s="2">
        <f t="shared" si="124"/>
        <v>0.14066460468767766</v>
      </c>
      <c r="F124" s="22">
        <f>'Div 12 history (2)'!B125</f>
        <v>9482.82</v>
      </c>
      <c r="G124" s="22">
        <f>'Div 12 history (2)'!C125</f>
        <v>10174.799999999999</v>
      </c>
      <c r="H124" s="22">
        <f>'Div 12 history (2)'!D125</f>
        <v>11508.93</v>
      </c>
      <c r="I124" s="22">
        <f>'Div 12 history (2)'!E125</f>
        <v>14096.34</v>
      </c>
      <c r="J124" s="22">
        <f>'Div 12 history (2)'!F125</f>
        <v>13018.850000000002</v>
      </c>
      <c r="K124" s="22">
        <f>'Div 12 history (2)'!G125</f>
        <v>11200.37</v>
      </c>
      <c r="L124" s="1">
        <f t="shared" si="127"/>
        <v>7219.6108355950564</v>
      </c>
      <c r="M124" s="1">
        <f t="shared" si="127"/>
        <v>7113.549723660547</v>
      </c>
      <c r="N124" s="1">
        <f t="shared" si="127"/>
        <v>6748.525074496024</v>
      </c>
      <c r="O124" s="1">
        <f t="shared" si="127"/>
        <v>7814.7627780286202</v>
      </c>
      <c r="P124" s="1">
        <f t="shared" si="127"/>
        <v>7717.7042007941227</v>
      </c>
      <c r="Q124" s="1">
        <f t="shared" si="127"/>
        <v>5878.5144945027369</v>
      </c>
      <c r="R124" s="1">
        <f t="shared" si="127"/>
        <v>6104.2811850264598</v>
      </c>
      <c r="S124" s="1">
        <f t="shared" si="127"/>
        <v>7730.3640152160133</v>
      </c>
      <c r="T124" s="1">
        <f t="shared" si="127"/>
        <v>7792.2564412785914</v>
      </c>
      <c r="U124" s="1">
        <f t="shared" si="127"/>
        <v>6320.2013532220453</v>
      </c>
      <c r="V124" s="1">
        <f t="shared" si="127"/>
        <v>7925.8878157318859</v>
      </c>
      <c r="W124" s="1">
        <f t="shared" si="127"/>
        <v>7823.9059773333192</v>
      </c>
      <c r="X124" s="1">
        <f t="shared" si="128"/>
        <v>7098.0766171449022</v>
      </c>
      <c r="Y124" s="1">
        <f t="shared" si="128"/>
        <v>7113.549723660547</v>
      </c>
      <c r="Z124" s="1">
        <f t="shared" si="128"/>
        <v>6748.525074496024</v>
      </c>
      <c r="AA124" s="1">
        <f t="shared" si="128"/>
        <v>7814.7627780286202</v>
      </c>
      <c r="AB124" s="1">
        <f t="shared" si="128"/>
        <v>7717.7042007941227</v>
      </c>
      <c r="AC124" s="1">
        <f t="shared" si="128"/>
        <v>5878.5144945027369</v>
      </c>
      <c r="AD124" s="1">
        <f t="shared" si="128"/>
        <v>6104.2811850264598</v>
      </c>
      <c r="AE124" s="1">
        <f t="shared" si="128"/>
        <v>7730.3640152160133</v>
      </c>
      <c r="AF124" s="1">
        <f t="shared" si="128"/>
        <v>7792.2564412785914</v>
      </c>
    </row>
    <row r="125" spans="1:32">
      <c r="A125" s="106" t="s">
        <v>391</v>
      </c>
      <c r="B125" s="5" t="str">
        <f t="shared" si="92"/>
        <v>9230-05413</v>
      </c>
      <c r="C125" s="5" t="str">
        <f t="shared" si="123"/>
        <v>9230</v>
      </c>
      <c r="D125" s="1">
        <f>SUM($F125:K125)</f>
        <v>727.73</v>
      </c>
      <c r="E125" s="2">
        <f t="shared" si="124"/>
        <v>1.4732692022358515E-3</v>
      </c>
      <c r="F125" s="22" t="str">
        <f>'Div 12 history (2)'!B126</f>
        <v>0</v>
      </c>
      <c r="G125" s="22" t="str">
        <f>'Div 12 history (2)'!C126</f>
        <v>0</v>
      </c>
      <c r="H125" s="22" t="str">
        <f>'Div 12 history (2)'!D126</f>
        <v>0</v>
      </c>
      <c r="I125" s="22">
        <f>'Div 12 history (2)'!E126</f>
        <v>396.2</v>
      </c>
      <c r="J125" s="22">
        <f>'Div 12 history (2)'!F126</f>
        <v>331.53</v>
      </c>
      <c r="K125" s="22">
        <f>'Div 12 history (2)'!G126</f>
        <v>0</v>
      </c>
      <c r="L125" s="1">
        <f t="shared" si="127"/>
        <v>75.615541804755082</v>
      </c>
      <c r="M125" s="1">
        <f t="shared" si="127"/>
        <v>74.504696826269239</v>
      </c>
      <c r="N125" s="1">
        <f t="shared" si="127"/>
        <v>70.681563246467206</v>
      </c>
      <c r="O125" s="1">
        <f t="shared" si="127"/>
        <v>81.848943799414968</v>
      </c>
      <c r="P125" s="1">
        <f t="shared" si="127"/>
        <v>80.832388049872222</v>
      </c>
      <c r="Q125" s="1">
        <f t="shared" si="127"/>
        <v>61.569393230638468</v>
      </c>
      <c r="R125" s="1">
        <f t="shared" si="127"/>
        <v>63.933990300227009</v>
      </c>
      <c r="S125" s="1">
        <f t="shared" si="127"/>
        <v>80.96498227807345</v>
      </c>
      <c r="T125" s="1">
        <f t="shared" si="127"/>
        <v>81.613220727057225</v>
      </c>
      <c r="U125" s="1">
        <f t="shared" si="127"/>
        <v>66.195458525659049</v>
      </c>
      <c r="V125" s="1">
        <f t="shared" si="127"/>
        <v>83.012826469181292</v>
      </c>
      <c r="W125" s="1">
        <f t="shared" si="127"/>
        <v>81.944706297560288</v>
      </c>
      <c r="X125" s="1">
        <f t="shared" si="128"/>
        <v>74.342637214023298</v>
      </c>
      <c r="Y125" s="1">
        <f t="shared" si="128"/>
        <v>74.504696826269239</v>
      </c>
      <c r="Z125" s="1">
        <f t="shared" si="128"/>
        <v>70.681563246467206</v>
      </c>
      <c r="AA125" s="1">
        <f t="shared" si="128"/>
        <v>81.848943799414968</v>
      </c>
      <c r="AB125" s="1">
        <f t="shared" si="128"/>
        <v>80.832388049872222</v>
      </c>
      <c r="AC125" s="1">
        <f t="shared" si="128"/>
        <v>61.569393230638468</v>
      </c>
      <c r="AD125" s="1">
        <f t="shared" si="128"/>
        <v>63.933990300227009</v>
      </c>
      <c r="AE125" s="1">
        <f t="shared" si="128"/>
        <v>80.96498227807345</v>
      </c>
      <c r="AF125" s="1">
        <f t="shared" si="128"/>
        <v>81.613220727057225</v>
      </c>
    </row>
    <row r="126" spans="1:32">
      <c r="A126" s="106" t="s">
        <v>279</v>
      </c>
      <c r="B126" s="5" t="str">
        <f t="shared" si="92"/>
        <v>9210-05414</v>
      </c>
      <c r="C126" s="5" t="str">
        <f t="shared" si="123"/>
        <v>9210</v>
      </c>
      <c r="D126" s="1">
        <f>SUM($F126:K126)</f>
        <v>47762.479999999996</v>
      </c>
      <c r="E126" s="2">
        <f t="shared" si="124"/>
        <v>9.6693816121921322E-2</v>
      </c>
      <c r="F126" s="22">
        <f>'Div 12 history (2)'!B127</f>
        <v>3899.89</v>
      </c>
      <c r="G126" s="22">
        <f>'Div 12 history (2)'!C127</f>
        <v>7319.16</v>
      </c>
      <c r="H126" s="22">
        <f>'Div 12 history (2)'!D127</f>
        <v>8334.56</v>
      </c>
      <c r="I126" s="22">
        <f>'Div 12 history (2)'!E127</f>
        <v>11156.279999999999</v>
      </c>
      <c r="J126" s="22">
        <f>'Div 12 history (2)'!F127</f>
        <v>9201.4499999999989</v>
      </c>
      <c r="K126" s="22">
        <f>'Div 12 history (2)'!G127</f>
        <v>7851.1399999999994</v>
      </c>
      <c r="L126" s="1">
        <f t="shared" si="127"/>
        <v>4962.8101124576115</v>
      </c>
      <c r="M126" s="1">
        <f t="shared" si="127"/>
        <v>4889.9029751016833</v>
      </c>
      <c r="N126" s="1">
        <f t="shared" si="127"/>
        <v>4638.9825222652971</v>
      </c>
      <c r="O126" s="1">
        <f t="shared" si="127"/>
        <v>5371.9216484694607</v>
      </c>
      <c r="P126" s="1">
        <f t="shared" si="127"/>
        <v>5305.202915345335</v>
      </c>
      <c r="Q126" s="1">
        <f t="shared" si="127"/>
        <v>4040.931269551214</v>
      </c>
      <c r="R126" s="1">
        <f t="shared" si="127"/>
        <v>4196.1248444268977</v>
      </c>
      <c r="S126" s="1">
        <f t="shared" si="127"/>
        <v>5313.9053587963081</v>
      </c>
      <c r="T126" s="1">
        <f t="shared" si="127"/>
        <v>5356.4506378899532</v>
      </c>
      <c r="U126" s="1">
        <f t="shared" si="127"/>
        <v>4344.5498521740474</v>
      </c>
      <c r="V126" s="1">
        <f t="shared" si="127"/>
        <v>5448.3097632057788</v>
      </c>
      <c r="W126" s="1">
        <f t="shared" si="127"/>
        <v>5378.2067465173859</v>
      </c>
      <c r="X126" s="1">
        <f t="shared" si="128"/>
        <v>4879.2666553282716</v>
      </c>
      <c r="Y126" s="1">
        <f t="shared" si="128"/>
        <v>4889.9029751016833</v>
      </c>
      <c r="Z126" s="1">
        <f t="shared" si="128"/>
        <v>4638.9825222652971</v>
      </c>
      <c r="AA126" s="1">
        <f t="shared" si="128"/>
        <v>5371.9216484694607</v>
      </c>
      <c r="AB126" s="1">
        <f t="shared" si="128"/>
        <v>5305.202915345335</v>
      </c>
      <c r="AC126" s="1">
        <f t="shared" si="128"/>
        <v>4040.931269551214</v>
      </c>
      <c r="AD126" s="1">
        <f t="shared" si="128"/>
        <v>4196.1248444268977</v>
      </c>
      <c r="AE126" s="1">
        <f t="shared" si="128"/>
        <v>5313.9053587963081</v>
      </c>
      <c r="AF126" s="1">
        <f t="shared" si="128"/>
        <v>5356.4506378899532</v>
      </c>
    </row>
    <row r="127" spans="1:32">
      <c r="A127" s="106" t="s">
        <v>392</v>
      </c>
      <c r="B127" s="5" t="str">
        <f t="shared" si="92"/>
        <v>9230-05414</v>
      </c>
      <c r="C127" s="5" t="str">
        <f t="shared" si="123"/>
        <v>9230</v>
      </c>
      <c r="D127" s="1">
        <f>SUM($F127:K127)</f>
        <v>146.38</v>
      </c>
      <c r="E127" s="2">
        <f t="shared" si="124"/>
        <v>2.9634225031712852E-4</v>
      </c>
      <c r="F127" s="22" t="str">
        <f>'Div 12 history (2)'!B128</f>
        <v>0</v>
      </c>
      <c r="G127" s="22" t="str">
        <f>'Div 12 history (2)'!C128</f>
        <v>0</v>
      </c>
      <c r="H127" s="22" t="str">
        <f>'Div 12 history (2)'!D128</f>
        <v>0</v>
      </c>
      <c r="I127" s="22">
        <f>'Div 12 history (2)'!E128</f>
        <v>146.38</v>
      </c>
      <c r="J127" s="22">
        <f>'Div 12 history (2)'!F128</f>
        <v>0</v>
      </c>
      <c r="K127" s="22">
        <f>'Div 12 history (2)'!G128</f>
        <v>0</v>
      </c>
      <c r="L127" s="1">
        <f t="shared" si="127"/>
        <v>15.20976599752662</v>
      </c>
      <c r="M127" s="1">
        <f t="shared" si="127"/>
        <v>14.986323940787507</v>
      </c>
      <c r="N127" s="1">
        <f t="shared" si="127"/>
        <v>14.217315801214557</v>
      </c>
      <c r="O127" s="1">
        <f t="shared" si="127"/>
        <v>16.463590058618394</v>
      </c>
      <c r="P127" s="1">
        <f t="shared" si="127"/>
        <v>16.259113905899575</v>
      </c>
      <c r="Q127" s="1">
        <f t="shared" si="127"/>
        <v>12.384438983003118</v>
      </c>
      <c r="R127" s="1">
        <f t="shared" si="127"/>
        <v>12.86006829476211</v>
      </c>
      <c r="S127" s="1">
        <f t="shared" si="127"/>
        <v>16.285784708428114</v>
      </c>
      <c r="T127" s="1">
        <f t="shared" si="127"/>
        <v>16.416175298567651</v>
      </c>
      <c r="U127" s="1">
        <f t="shared" si="127"/>
        <v>13.314953648998902</v>
      </c>
      <c r="V127" s="1">
        <f t="shared" si="127"/>
        <v>16.697700436368923</v>
      </c>
      <c r="W127" s="1">
        <f t="shared" si="127"/>
        <v>16.482852304889004</v>
      </c>
      <c r="X127" s="1">
        <f t="shared" si="128"/>
        <v>14.953726293252622</v>
      </c>
      <c r="Y127" s="1">
        <f t="shared" si="128"/>
        <v>14.986323940787507</v>
      </c>
      <c r="Z127" s="1">
        <f t="shared" si="128"/>
        <v>14.217315801214557</v>
      </c>
      <c r="AA127" s="1">
        <f t="shared" si="128"/>
        <v>16.463590058618394</v>
      </c>
      <c r="AB127" s="1">
        <f t="shared" si="128"/>
        <v>16.259113905899575</v>
      </c>
      <c r="AC127" s="1">
        <f t="shared" si="128"/>
        <v>12.384438983003118</v>
      </c>
      <c r="AD127" s="1">
        <f t="shared" si="128"/>
        <v>12.86006829476211</v>
      </c>
      <c r="AE127" s="1">
        <f t="shared" si="128"/>
        <v>16.285784708428114</v>
      </c>
      <c r="AF127" s="1">
        <f t="shared" si="128"/>
        <v>16.416175298567651</v>
      </c>
    </row>
    <row r="128" spans="1:32">
      <c r="A128" s="106" t="s">
        <v>571</v>
      </c>
      <c r="B128" s="5" t="str">
        <f t="shared" si="92"/>
        <v>9010-05414</v>
      </c>
      <c r="C128" s="5" t="str">
        <f t="shared" si="123"/>
        <v>9010</v>
      </c>
      <c r="D128" s="1">
        <f>SUM($F128:K128)</f>
        <v>68216.290000000008</v>
      </c>
      <c r="E128" s="2">
        <f t="shared" si="124"/>
        <v>0.13810198720375622</v>
      </c>
      <c r="F128" s="22">
        <f>'Div 12 history (2)'!B129</f>
        <v>10852.07</v>
      </c>
      <c r="G128" s="22">
        <f>'Div 12 history (2)'!C129</f>
        <v>7714.5</v>
      </c>
      <c r="H128" s="22">
        <f>'Div 12 history (2)'!D129</f>
        <v>17989.489999999998</v>
      </c>
      <c r="I128" s="22">
        <f>'Div 12 history (2)'!E129</f>
        <v>10187.880000000001</v>
      </c>
      <c r="J128" s="22">
        <f>'Div 12 history (2)'!F129</f>
        <v>10519.099999999999</v>
      </c>
      <c r="K128" s="22">
        <f>'Div 12 history (2)'!G129</f>
        <v>10953.25</v>
      </c>
      <c r="L128" s="1">
        <f t="shared" si="127"/>
        <v>7088.0844932327882</v>
      </c>
      <c r="M128" s="1">
        <f t="shared" si="127"/>
        <v>6983.9555948811558</v>
      </c>
      <c r="N128" s="1">
        <f t="shared" si="127"/>
        <v>6625.580938087408</v>
      </c>
      <c r="O128" s="1">
        <f t="shared" si="127"/>
        <v>7672.3940010918805</v>
      </c>
      <c r="P128" s="1">
        <f t="shared" si="127"/>
        <v>7577.1036299212883</v>
      </c>
      <c r="Q128" s="1">
        <f t="shared" si="127"/>
        <v>5771.4201472321756</v>
      </c>
      <c r="R128" s="1">
        <f t="shared" si="127"/>
        <v>5993.0738366942051</v>
      </c>
      <c r="S128" s="1">
        <f t="shared" si="127"/>
        <v>7589.5328087696262</v>
      </c>
      <c r="T128" s="1">
        <f t="shared" si="127"/>
        <v>7650.2976831392789</v>
      </c>
      <c r="U128" s="1">
        <f t="shared" si="127"/>
        <v>6205.0603870519708</v>
      </c>
      <c r="V128" s="1">
        <f t="shared" si="127"/>
        <v>7781.494570982848</v>
      </c>
      <c r="W128" s="1">
        <f t="shared" si="127"/>
        <v>7681.3706302601249</v>
      </c>
      <c r="X128" s="1">
        <f t="shared" si="128"/>
        <v>6968.7643762887428</v>
      </c>
      <c r="Y128" s="1">
        <f t="shared" si="128"/>
        <v>6983.9555948811558</v>
      </c>
      <c r="Z128" s="1">
        <f t="shared" si="128"/>
        <v>6625.580938087408</v>
      </c>
      <c r="AA128" s="1">
        <f t="shared" si="128"/>
        <v>7672.3940010918805</v>
      </c>
      <c r="AB128" s="1">
        <f t="shared" si="128"/>
        <v>7577.1036299212883</v>
      </c>
      <c r="AC128" s="1">
        <f t="shared" si="128"/>
        <v>5771.4201472321756</v>
      </c>
      <c r="AD128" s="1">
        <f t="shared" si="128"/>
        <v>5993.0738366942051</v>
      </c>
      <c r="AE128" s="1">
        <f t="shared" si="128"/>
        <v>7589.5328087696262</v>
      </c>
      <c r="AF128" s="1">
        <f t="shared" si="128"/>
        <v>7650.2976831392789</v>
      </c>
    </row>
    <row r="129" spans="1:38">
      <c r="A129" s="106" t="s">
        <v>284</v>
      </c>
      <c r="B129" s="5" t="str">
        <f t="shared" si="92"/>
        <v>9020-05414</v>
      </c>
      <c r="C129" s="5" t="str">
        <f t="shared" si="123"/>
        <v>9020</v>
      </c>
      <c r="D129" s="1">
        <f>SUM($F129:K129)</f>
        <v>181.07</v>
      </c>
      <c r="E129" s="2">
        <f t="shared" si="124"/>
        <v>3.6657119322941971E-4</v>
      </c>
      <c r="F129" s="22" t="str">
        <f>'Div 12 history (2)'!B130</f>
        <v>0</v>
      </c>
      <c r="G129" s="22" t="str">
        <f>'Div 12 history (2)'!C130</f>
        <v>0</v>
      </c>
      <c r="H129" s="22" t="str">
        <f>'Div 12 history (2)'!D130</f>
        <v>0</v>
      </c>
      <c r="I129" s="22" t="str">
        <f>'Div 12 history (2)'!E130</f>
        <v>0</v>
      </c>
      <c r="J129" s="22">
        <f>'Div 12 history (2)'!F130</f>
        <v>181.07</v>
      </c>
      <c r="K129" s="22">
        <f>'Div 12 history (2)'!G130</f>
        <v>0</v>
      </c>
      <c r="L129" s="1">
        <f t="shared" si="127"/>
        <v>18.814266492499968</v>
      </c>
      <c r="M129" s="1">
        <f t="shared" si="127"/>
        <v>18.537871812804983</v>
      </c>
      <c r="N129" s="1">
        <f t="shared" si="127"/>
        <v>17.58661956637464</v>
      </c>
      <c r="O129" s="1">
        <f t="shared" si="127"/>
        <v>20.365229211053641</v>
      </c>
      <c r="P129" s="1">
        <f t="shared" si="127"/>
        <v>20.112295087725343</v>
      </c>
      <c r="Q129" s="1">
        <f t="shared" si="127"/>
        <v>15.31937673625068</v>
      </c>
      <c r="R129" s="1">
        <f t="shared" si="127"/>
        <v>15.907723501383899</v>
      </c>
      <c r="S129" s="1">
        <f t="shared" si="127"/>
        <v>20.14528649511599</v>
      </c>
      <c r="T129" s="1">
        <f t="shared" si="127"/>
        <v>20.306577820136933</v>
      </c>
      <c r="U129" s="1">
        <f t="shared" si="127"/>
        <v>16.470410282991057</v>
      </c>
      <c r="V129" s="1">
        <f t="shared" si="127"/>
        <v>20.654820453704883</v>
      </c>
      <c r="W129" s="1">
        <f t="shared" si="127"/>
        <v>20.389056338613553</v>
      </c>
      <c r="X129" s="1">
        <f t="shared" si="128"/>
        <v>18.497548981549748</v>
      </c>
      <c r="Y129" s="1">
        <f t="shared" si="128"/>
        <v>18.537871812804983</v>
      </c>
      <c r="Z129" s="1">
        <f t="shared" si="128"/>
        <v>17.58661956637464</v>
      </c>
      <c r="AA129" s="1">
        <f t="shared" si="128"/>
        <v>20.365229211053641</v>
      </c>
      <c r="AB129" s="1">
        <f t="shared" si="128"/>
        <v>20.112295087725343</v>
      </c>
      <c r="AC129" s="1">
        <f t="shared" si="128"/>
        <v>15.31937673625068</v>
      </c>
      <c r="AD129" s="1">
        <f t="shared" si="128"/>
        <v>15.907723501383899</v>
      </c>
      <c r="AE129" s="1">
        <f t="shared" si="128"/>
        <v>20.14528649511599</v>
      </c>
      <c r="AF129" s="1">
        <f t="shared" si="128"/>
        <v>20.306577820136933</v>
      </c>
    </row>
    <row r="130" spans="1:38">
      <c r="A130" s="106" t="s">
        <v>354</v>
      </c>
      <c r="B130" s="5" t="str">
        <f t="shared" si="92"/>
        <v>9030-05414</v>
      </c>
      <c r="C130" s="5" t="str">
        <f t="shared" si="123"/>
        <v>9030</v>
      </c>
      <c r="D130" s="1">
        <f>SUM($F130:K130)</f>
        <v>22301.71</v>
      </c>
      <c r="E130" s="2">
        <f t="shared" ref="E130:E133" si="129">D130/$D$134</f>
        <v>4.5149193382429349E-2</v>
      </c>
      <c r="F130" s="22">
        <f>'Div 12 history (2)'!B131</f>
        <v>890.03</v>
      </c>
      <c r="G130" s="22">
        <f>'Div 12 history (2)'!C131</f>
        <v>1763.3400000000001</v>
      </c>
      <c r="H130" s="22">
        <f>'Div 12 history (2)'!D131</f>
        <v>8943.4499999999989</v>
      </c>
      <c r="I130" s="22">
        <f>'Div 12 history (2)'!E131</f>
        <v>2732.19</v>
      </c>
      <c r="J130" s="22">
        <f>'Div 12 history (2)'!F131</f>
        <v>3496.88</v>
      </c>
      <c r="K130" s="22">
        <f>'Div 12 history (2)'!G131</f>
        <v>4475.82</v>
      </c>
      <c r="L130" s="1">
        <f t="shared" si="127"/>
        <v>2317.2823503531863</v>
      </c>
      <c r="M130" s="1">
        <f t="shared" si="127"/>
        <v>2283.2398585428346</v>
      </c>
      <c r="N130" s="1">
        <f t="shared" si="127"/>
        <v>2166.0777017154305</v>
      </c>
      <c r="O130" s="1">
        <f t="shared" si="127"/>
        <v>2508.3085875542452</v>
      </c>
      <c r="P130" s="1">
        <f t="shared" si="127"/>
        <v>2477.1556441203688</v>
      </c>
      <c r="Q130" s="1">
        <f t="shared" si="127"/>
        <v>1886.8299406451049</v>
      </c>
      <c r="R130" s="1">
        <f t="shared" si="127"/>
        <v>1959.294396023904</v>
      </c>
      <c r="S130" s="1">
        <f t="shared" si="127"/>
        <v>2481.2190715247875</v>
      </c>
      <c r="T130" s="1">
        <f t="shared" si="127"/>
        <v>2501.0847166130561</v>
      </c>
      <c r="U130" s="1">
        <f t="shared" si="127"/>
        <v>2028.598407865933</v>
      </c>
      <c r="V130" s="1">
        <f t="shared" si="127"/>
        <v>2543.9764503263641</v>
      </c>
      <c r="W130" s="1">
        <f t="shared" si="127"/>
        <v>2511.2432851241028</v>
      </c>
      <c r="X130" s="1">
        <f t="shared" si="128"/>
        <v>2278.2734472707675</v>
      </c>
      <c r="Y130" s="1">
        <f t="shared" si="128"/>
        <v>2283.2398585428346</v>
      </c>
      <c r="Z130" s="1">
        <f t="shared" si="128"/>
        <v>2166.0777017154305</v>
      </c>
      <c r="AA130" s="1">
        <f t="shared" si="128"/>
        <v>2508.3085875542452</v>
      </c>
      <c r="AB130" s="1">
        <f t="shared" si="128"/>
        <v>2477.1556441203688</v>
      </c>
      <c r="AC130" s="1">
        <f t="shared" si="128"/>
        <v>1886.8299406451049</v>
      </c>
      <c r="AD130" s="1">
        <f t="shared" si="128"/>
        <v>1959.294396023904</v>
      </c>
      <c r="AE130" s="1">
        <f t="shared" si="128"/>
        <v>2481.2190715247875</v>
      </c>
      <c r="AF130" s="1">
        <f t="shared" si="128"/>
        <v>2501.0847166130561</v>
      </c>
    </row>
    <row r="131" spans="1:38">
      <c r="A131" s="106" t="s">
        <v>285</v>
      </c>
      <c r="B131" s="5" t="str">
        <f t="shared" si="92"/>
        <v>9210-05419</v>
      </c>
      <c r="C131" s="5" t="str">
        <f t="shared" si="123"/>
        <v>9210</v>
      </c>
      <c r="D131" s="1">
        <f>SUM($F131:K131)</f>
        <v>34.630000000000003</v>
      </c>
      <c r="E131" s="2">
        <f t="shared" si="129"/>
        <v>7.0107474576323008E-5</v>
      </c>
      <c r="F131" s="22">
        <f>'Div 12 history (2)'!B132</f>
        <v>0</v>
      </c>
      <c r="G131" s="22">
        <f>'Div 12 history (2)'!C132</f>
        <v>0</v>
      </c>
      <c r="H131" s="22">
        <f>'Div 12 history (2)'!D132</f>
        <v>0</v>
      </c>
      <c r="I131" s="22">
        <f>'Div 12 history (2)'!E132</f>
        <v>0</v>
      </c>
      <c r="J131" s="22">
        <f>'Div 12 history (2)'!F132</f>
        <v>34.630000000000003</v>
      </c>
      <c r="K131" s="22">
        <f>'Div 12 history (2)'!G132</f>
        <v>0</v>
      </c>
      <c r="L131" s="1">
        <f t="shared" si="127"/>
        <v>3.5982661326297785</v>
      </c>
      <c r="M131" s="1">
        <f t="shared" si="127"/>
        <v>3.545405096799231</v>
      </c>
      <c r="N131" s="1">
        <f t="shared" si="127"/>
        <v>3.3634762002736727</v>
      </c>
      <c r="O131" s="1">
        <f t="shared" si="127"/>
        <v>3.894890857562201</v>
      </c>
      <c r="P131" s="1">
        <f t="shared" si="127"/>
        <v>3.8465167001045382</v>
      </c>
      <c r="Q131" s="1">
        <f t="shared" si="127"/>
        <v>2.929861470019115</v>
      </c>
      <c r="R131" s="1">
        <f t="shared" si="127"/>
        <v>3.0423839667141133</v>
      </c>
      <c r="S131" s="1">
        <f t="shared" si="127"/>
        <v>3.8528263728164074</v>
      </c>
      <c r="T131" s="1">
        <f t="shared" si="127"/>
        <v>3.8836736616299894</v>
      </c>
      <c r="U131" s="1">
        <f t="shared" si="127"/>
        <v>3.1499989401887691</v>
      </c>
      <c r="V131" s="1">
        <f t="shared" si="127"/>
        <v>3.9502757624774962</v>
      </c>
      <c r="W131" s="1">
        <f t="shared" si="127"/>
        <v>3.899447843409662</v>
      </c>
      <c r="X131" s="1">
        <f t="shared" si="128"/>
        <v>3.5376932745958354</v>
      </c>
      <c r="Y131" s="1">
        <f t="shared" si="128"/>
        <v>3.545405096799231</v>
      </c>
      <c r="Z131" s="1">
        <f t="shared" si="128"/>
        <v>3.3634762002736727</v>
      </c>
      <c r="AA131" s="1">
        <f t="shared" si="128"/>
        <v>3.894890857562201</v>
      </c>
      <c r="AB131" s="1">
        <f t="shared" si="128"/>
        <v>3.8465167001045382</v>
      </c>
      <c r="AC131" s="1">
        <f t="shared" si="128"/>
        <v>2.929861470019115</v>
      </c>
      <c r="AD131" s="1">
        <f t="shared" si="128"/>
        <v>3.0423839667141133</v>
      </c>
      <c r="AE131" s="1">
        <f t="shared" si="128"/>
        <v>3.8528263728164074</v>
      </c>
      <c r="AF131" s="1">
        <f t="shared" si="128"/>
        <v>3.8836736616299894</v>
      </c>
    </row>
    <row r="132" spans="1:38">
      <c r="A132" s="106" t="s">
        <v>598</v>
      </c>
      <c r="B132" s="5" t="str">
        <f t="shared" si="92"/>
        <v>9010-05419</v>
      </c>
      <c r="C132" s="5" t="str">
        <f t="shared" si="123"/>
        <v>9010</v>
      </c>
      <c r="D132" s="1">
        <f>SUM($F132:K132)</f>
        <v>2955.36</v>
      </c>
      <c r="E132" s="2">
        <f t="shared" si="129"/>
        <v>5.9830443564505321E-3</v>
      </c>
      <c r="F132" s="22">
        <f>'Div 12 history (2)'!B133</f>
        <v>0</v>
      </c>
      <c r="G132" s="22">
        <f>'Div 12 history (2)'!C133</f>
        <v>110.54</v>
      </c>
      <c r="H132" s="22">
        <f>'Div 12 history (2)'!D133</f>
        <v>2775</v>
      </c>
      <c r="I132" s="22">
        <f>'Div 12 history (2)'!E133</f>
        <v>0</v>
      </c>
      <c r="J132" s="22">
        <f>'Div 12 history (2)'!F133</f>
        <v>69.819999999999993</v>
      </c>
      <c r="K132" s="22">
        <f>'Div 12 history (2)'!G133</f>
        <v>0</v>
      </c>
      <c r="L132" s="1">
        <f t="shared" si="127"/>
        <v>307.07975159482356</v>
      </c>
      <c r="M132" s="1">
        <f t="shared" si="127"/>
        <v>302.56853615005986</v>
      </c>
      <c r="N132" s="1">
        <f t="shared" si="127"/>
        <v>287.04253604507073</v>
      </c>
      <c r="O132" s="1">
        <f t="shared" si="127"/>
        <v>332.39401226696577</v>
      </c>
      <c r="P132" s="1">
        <f t="shared" si="127"/>
        <v>328.2657116610149</v>
      </c>
      <c r="Q132" s="1">
        <f t="shared" si="127"/>
        <v>250.03740670042419</v>
      </c>
      <c r="R132" s="1">
        <f t="shared" si="127"/>
        <v>259.6401928925273</v>
      </c>
      <c r="S132" s="1">
        <f t="shared" si="127"/>
        <v>328.80418565309543</v>
      </c>
      <c r="T132" s="1">
        <f t="shared" si="127"/>
        <v>331.43672516993365</v>
      </c>
      <c r="U132" s="1">
        <f t="shared" si="127"/>
        <v>268.82416597967887</v>
      </c>
      <c r="V132" s="1">
        <f t="shared" si="127"/>
        <v>337.12061730856169</v>
      </c>
      <c r="W132" s="1">
        <f t="shared" si="127"/>
        <v>332.78291015013502</v>
      </c>
      <c r="X132" s="1">
        <f t="shared" si="128"/>
        <v>301.91040127085029</v>
      </c>
      <c r="Y132" s="1">
        <f t="shared" si="128"/>
        <v>302.56853615005986</v>
      </c>
      <c r="Z132" s="1">
        <f t="shared" si="128"/>
        <v>287.04253604507073</v>
      </c>
      <c r="AA132" s="1">
        <f t="shared" si="128"/>
        <v>332.39401226696577</v>
      </c>
      <c r="AB132" s="1">
        <f t="shared" si="128"/>
        <v>328.2657116610149</v>
      </c>
      <c r="AC132" s="1">
        <f t="shared" si="128"/>
        <v>250.03740670042419</v>
      </c>
      <c r="AD132" s="1">
        <f t="shared" si="128"/>
        <v>259.6401928925273</v>
      </c>
      <c r="AE132" s="1">
        <f t="shared" si="128"/>
        <v>328.80418565309543</v>
      </c>
      <c r="AF132" s="1">
        <f t="shared" si="128"/>
        <v>331.43672516993365</v>
      </c>
    </row>
    <row r="133" spans="1:38">
      <c r="A133" s="106" t="s">
        <v>599</v>
      </c>
      <c r="B133" s="5" t="str">
        <f t="shared" si="92"/>
        <v>9030-05419</v>
      </c>
      <c r="C133" s="5" t="str">
        <f t="shared" si="123"/>
        <v>9030</v>
      </c>
      <c r="D133" s="1">
        <f>SUM($F133:K133)</f>
        <v>89</v>
      </c>
      <c r="E133" s="2">
        <f t="shared" si="129"/>
        <v>1.8017803168618964E-4</v>
      </c>
      <c r="F133" s="22">
        <f>'Div 12 history (2)'!B134</f>
        <v>0</v>
      </c>
      <c r="G133" s="22">
        <f>'Div 12 history (2)'!C134</f>
        <v>0</v>
      </c>
      <c r="H133" s="22">
        <f>'Div 12 history (2)'!D134</f>
        <v>89</v>
      </c>
      <c r="I133" s="22">
        <f>'Div 12 history (2)'!E134</f>
        <v>0</v>
      </c>
      <c r="J133" s="22">
        <f>'Div 12 history (2)'!F134</f>
        <v>0</v>
      </c>
      <c r="K133" s="22">
        <f>'Div 12 history (2)'!G134</f>
        <v>0</v>
      </c>
      <c r="L133" s="1">
        <f t="shared" si="127"/>
        <v>9.2476374762936828</v>
      </c>
      <c r="M133" s="1">
        <f t="shared" si="127"/>
        <v>9.1117832404022963</v>
      </c>
      <c r="N133" s="1">
        <f t="shared" si="127"/>
        <v>8.6442212481766347</v>
      </c>
      <c r="O133" s="1">
        <f t="shared" si="127"/>
        <v>10.009970728357951</v>
      </c>
      <c r="P133" s="1">
        <f t="shared" si="127"/>
        <v>9.8856478864944801</v>
      </c>
      <c r="Q133" s="1">
        <f t="shared" si="127"/>
        <v>7.5298201221975507</v>
      </c>
      <c r="R133" s="1">
        <f t="shared" si="127"/>
        <v>7.8190058630538859</v>
      </c>
      <c r="S133" s="1">
        <f t="shared" si="127"/>
        <v>9.9018639093462379</v>
      </c>
      <c r="T133" s="1">
        <f t="shared" si="127"/>
        <v>9.9811422432881614</v>
      </c>
      <c r="U133" s="1">
        <f t="shared" si="127"/>
        <v>8.0955791416921858</v>
      </c>
      <c r="V133" s="1">
        <f t="shared" si="127"/>
        <v>10.152311373390042</v>
      </c>
      <c r="W133" s="1">
        <f t="shared" si="127"/>
        <v>10.021682300417554</v>
      </c>
      <c r="X133" s="1">
        <f t="shared" si="128"/>
        <v>9.0919636569168159</v>
      </c>
      <c r="Y133" s="1">
        <f t="shared" si="128"/>
        <v>9.1117832404022963</v>
      </c>
      <c r="Z133" s="1">
        <f t="shared" si="128"/>
        <v>8.6442212481766347</v>
      </c>
      <c r="AA133" s="1">
        <f t="shared" si="128"/>
        <v>10.009970728357951</v>
      </c>
      <c r="AB133" s="1">
        <f t="shared" si="128"/>
        <v>9.8856478864944801</v>
      </c>
      <c r="AC133" s="1">
        <f t="shared" si="128"/>
        <v>7.5298201221975507</v>
      </c>
      <c r="AD133" s="1">
        <f t="shared" si="128"/>
        <v>7.8190058630538859</v>
      </c>
      <c r="AE133" s="1">
        <f t="shared" si="128"/>
        <v>9.9018639093462379</v>
      </c>
      <c r="AF133" s="1">
        <f t="shared" si="128"/>
        <v>9.9811422432881614</v>
      </c>
    </row>
    <row r="134" spans="1:38">
      <c r="A134" s="9" t="s">
        <v>34</v>
      </c>
      <c r="B134" s="5"/>
      <c r="C134" s="5"/>
      <c r="D134" s="31">
        <f>SUM(D113:D133)</f>
        <v>493955.89</v>
      </c>
      <c r="E134" s="32">
        <f t="shared" ref="E134:K134" si="130">SUM(E113:E133)</f>
        <v>1.0000000000000002</v>
      </c>
      <c r="F134" s="31">
        <f t="shared" si="130"/>
        <v>50303.13</v>
      </c>
      <c r="G134" s="31">
        <f t="shared" si="130"/>
        <v>70062.439999999988</v>
      </c>
      <c r="H134" s="31">
        <f t="shared" si="130"/>
        <v>99151.909999999989</v>
      </c>
      <c r="I134" s="31">
        <f t="shared" si="130"/>
        <v>97738.77</v>
      </c>
      <c r="J134" s="31">
        <f t="shared" si="130"/>
        <v>85066.130000000034</v>
      </c>
      <c r="K134" s="31">
        <f t="shared" si="130"/>
        <v>91633.510000000009</v>
      </c>
      <c r="L134" s="31">
        <f>'Div 12 history (2)'!H135</f>
        <v>51325</v>
      </c>
      <c r="M134" s="31">
        <f>'Div 12 budget'!B76</f>
        <v>50571</v>
      </c>
      <c r="N134" s="31">
        <f>'Div 12 budget'!C76</f>
        <v>47976</v>
      </c>
      <c r="O134" s="31">
        <f>'Div 12 budget'!D76</f>
        <v>55556</v>
      </c>
      <c r="P134" s="31">
        <f>'Div 12 budget'!E76</f>
        <v>54866</v>
      </c>
      <c r="Q134" s="31">
        <f>'Div 12 budget'!F76</f>
        <v>41791</v>
      </c>
      <c r="R134" s="31">
        <f>'Div 12 budget'!G76</f>
        <v>43396</v>
      </c>
      <c r="S134" s="31">
        <f>'Div 12 budget'!H76</f>
        <v>54956</v>
      </c>
      <c r="T134" s="31">
        <f>'Div 12 budget'!I76</f>
        <v>55396</v>
      </c>
      <c r="U134" s="31">
        <f>'Div 12 budget'!J76</f>
        <v>44931</v>
      </c>
      <c r="V134" s="31">
        <f>'Div 12 budget'!K76</f>
        <v>56346</v>
      </c>
      <c r="W134" s="31">
        <f>'Div 12 budget'!L76</f>
        <v>55621</v>
      </c>
      <c r="X134" s="31">
        <f>'Div 12 budget'!M76</f>
        <v>50461</v>
      </c>
      <c r="Y134" s="38">
        <f>M134*(1+Y$3)</f>
        <v>50571</v>
      </c>
      <c r="Z134" s="38">
        <f t="shared" ref="Z134:AF134" si="131">N134*(1+Z$3)</f>
        <v>47976</v>
      </c>
      <c r="AA134" s="38">
        <f t="shared" si="131"/>
        <v>55556</v>
      </c>
      <c r="AB134" s="38">
        <f t="shared" si="131"/>
        <v>54866</v>
      </c>
      <c r="AC134" s="38">
        <f t="shared" si="131"/>
        <v>41791</v>
      </c>
      <c r="AD134" s="38">
        <f t="shared" si="131"/>
        <v>43396</v>
      </c>
      <c r="AE134" s="38">
        <f t="shared" si="131"/>
        <v>54956</v>
      </c>
      <c r="AF134" s="38">
        <f t="shared" si="131"/>
        <v>55396</v>
      </c>
      <c r="AH134" s="15">
        <f>SUM(F134:Q134)</f>
        <v>796040.89</v>
      </c>
      <c r="AI134" s="15">
        <f>SUM(U134:AF134)</f>
        <v>611867</v>
      </c>
      <c r="AK134" s="15">
        <f>AH134*$AK$6</f>
        <v>45561.386143753269</v>
      </c>
      <c r="AL134" s="15">
        <f>AI134*$AL$6</f>
        <v>34951.39131408729</v>
      </c>
    </row>
    <row r="135" spans="1:38">
      <c r="B135" s="5" t="str">
        <f t="shared" si="92"/>
        <v/>
      </c>
      <c r="C135" s="5" t="s">
        <v>465</v>
      </c>
      <c r="F135" s="1">
        <f>F134-'Div 12 history (2)'!B135</f>
        <v>0</v>
      </c>
      <c r="G135" s="1">
        <f>G134-'Div 12 history (2)'!C135</f>
        <v>0</v>
      </c>
      <c r="H135" s="1">
        <f>H134-'Div 12 history (2)'!D135</f>
        <v>0</v>
      </c>
      <c r="I135" s="1">
        <f>I134-'Div 12 history (2)'!E135</f>
        <v>0</v>
      </c>
      <c r="J135" s="1">
        <f>J134-'Div 12 history (2)'!F135</f>
        <v>0</v>
      </c>
      <c r="K135" s="1">
        <f>K134-'Div 12 history (2)'!G135</f>
        <v>0</v>
      </c>
      <c r="L135" s="1">
        <f>L134-'Div 12 history (2)'!H135</f>
        <v>0</v>
      </c>
      <c r="M135" s="1">
        <f>M134-SUM(M113:M133)</f>
        <v>0</v>
      </c>
      <c r="N135" s="1">
        <f t="shared" ref="N135:AF135" si="132">N134-SUM(N113:N133)</f>
        <v>0</v>
      </c>
      <c r="O135" s="1">
        <f t="shared" si="132"/>
        <v>0</v>
      </c>
      <c r="P135" s="1">
        <f t="shared" si="132"/>
        <v>0</v>
      </c>
      <c r="Q135" s="1">
        <f t="shared" si="132"/>
        <v>0</v>
      </c>
      <c r="R135" s="1">
        <f t="shared" si="132"/>
        <v>0</v>
      </c>
      <c r="S135" s="1">
        <f t="shared" si="132"/>
        <v>0</v>
      </c>
      <c r="T135" s="1">
        <f t="shared" si="132"/>
        <v>0</v>
      </c>
      <c r="U135" s="1">
        <f t="shared" si="132"/>
        <v>0</v>
      </c>
      <c r="V135" s="1">
        <f t="shared" si="132"/>
        <v>0</v>
      </c>
      <c r="W135" s="1">
        <f t="shared" si="132"/>
        <v>0</v>
      </c>
      <c r="X135" s="1">
        <f t="shared" si="132"/>
        <v>0</v>
      </c>
      <c r="Y135" s="1">
        <f t="shared" si="132"/>
        <v>0</v>
      </c>
      <c r="Z135" s="1">
        <f t="shared" si="132"/>
        <v>0</v>
      </c>
      <c r="AA135" s="1">
        <f t="shared" si="132"/>
        <v>0</v>
      </c>
      <c r="AB135" s="1">
        <f t="shared" si="132"/>
        <v>0</v>
      </c>
      <c r="AC135" s="1">
        <f t="shared" si="132"/>
        <v>0</v>
      </c>
      <c r="AD135" s="1">
        <f t="shared" si="132"/>
        <v>0</v>
      </c>
      <c r="AE135" s="1">
        <f t="shared" si="132"/>
        <v>0</v>
      </c>
      <c r="AF135" s="1">
        <f t="shared" si="132"/>
        <v>0</v>
      </c>
    </row>
    <row r="136" spans="1:38">
      <c r="A136" s="106" t="s">
        <v>600</v>
      </c>
      <c r="B136" s="5" t="str">
        <f t="shared" si="92"/>
        <v>9010-05420</v>
      </c>
      <c r="C136" s="5" t="str">
        <f t="shared" ref="C136:C144" si="133">LEFT(B136,4)</f>
        <v>9010</v>
      </c>
      <c r="D136" s="1">
        <f>SUM($F136:K136)</f>
        <v>3024</v>
      </c>
      <c r="E136" s="2">
        <f t="shared" ref="E136:E144" si="134">D136/$D$145</f>
        <v>5.1024540374179965E-2</v>
      </c>
      <c r="F136" s="22">
        <f>'Div 12 history (2)'!B137</f>
        <v>0</v>
      </c>
      <c r="G136" s="22">
        <f>'Div 12 history (2)'!C137</f>
        <v>0</v>
      </c>
      <c r="H136" s="22">
        <f>'Div 12 history (2)'!D137</f>
        <v>0</v>
      </c>
      <c r="I136" s="22">
        <f>'Div 12 history (2)'!E137</f>
        <v>909</v>
      </c>
      <c r="J136" s="22">
        <f>'Div 12 history (2)'!F137</f>
        <v>1385</v>
      </c>
      <c r="K136" s="22">
        <f>'Div 12 history (2)'!G137</f>
        <v>730</v>
      </c>
      <c r="L136" s="1">
        <f t="shared" ref="L136:W144" si="135">$E136*L$145</f>
        <v>467.79298615048191</v>
      </c>
      <c r="M136" s="1">
        <f t="shared" si="135"/>
        <v>605.45719608001946</v>
      </c>
      <c r="N136" s="1">
        <f t="shared" si="135"/>
        <v>523.81793148133147</v>
      </c>
      <c r="O136" s="1">
        <f t="shared" si="135"/>
        <v>689.74973677816479</v>
      </c>
      <c r="P136" s="1">
        <f t="shared" si="135"/>
        <v>507.23495585972302</v>
      </c>
      <c r="Q136" s="1">
        <f t="shared" si="135"/>
        <v>507.49007856159392</v>
      </c>
      <c r="R136" s="1">
        <f t="shared" si="135"/>
        <v>608.1104721794768</v>
      </c>
      <c r="S136" s="1">
        <f t="shared" si="135"/>
        <v>396.2565805458816</v>
      </c>
      <c r="T136" s="1">
        <f t="shared" si="135"/>
        <v>314.61731594719367</v>
      </c>
      <c r="U136" s="1">
        <f t="shared" si="135"/>
        <v>1148.9706001457844</v>
      </c>
      <c r="V136" s="1">
        <f t="shared" si="135"/>
        <v>939.66793553089826</v>
      </c>
      <c r="W136" s="1">
        <f t="shared" si="135"/>
        <v>1182.034502308253</v>
      </c>
      <c r="X136" s="1">
        <f t="shared" ref="X136:AF144" si="136">$E136*X$145</f>
        <v>467.79298615048191</v>
      </c>
      <c r="Y136" s="1">
        <f t="shared" si="136"/>
        <v>605.45719608001946</v>
      </c>
      <c r="Z136" s="1">
        <f t="shared" si="136"/>
        <v>523.81793148133147</v>
      </c>
      <c r="AA136" s="1">
        <f t="shared" si="136"/>
        <v>689.74973677816479</v>
      </c>
      <c r="AB136" s="1">
        <f t="shared" si="136"/>
        <v>507.23495585972302</v>
      </c>
      <c r="AC136" s="1">
        <f t="shared" si="136"/>
        <v>507.49007856159392</v>
      </c>
      <c r="AD136" s="1">
        <f t="shared" si="136"/>
        <v>608.1104721794768</v>
      </c>
      <c r="AE136" s="1">
        <f t="shared" si="136"/>
        <v>396.2565805458816</v>
      </c>
      <c r="AF136" s="1">
        <f t="shared" si="136"/>
        <v>314.61731594719367</v>
      </c>
    </row>
    <row r="137" spans="1:38">
      <c r="A137" s="106" t="s">
        <v>601</v>
      </c>
      <c r="B137" s="5" t="str">
        <f t="shared" si="92"/>
        <v>9030-05420</v>
      </c>
      <c r="C137" s="5" t="str">
        <f t="shared" si="133"/>
        <v>9030</v>
      </c>
      <c r="D137" s="1">
        <f>SUM($F137:K137)</f>
        <v>1053</v>
      </c>
      <c r="E137" s="2">
        <f t="shared" si="134"/>
        <v>1.7767473880294808E-2</v>
      </c>
      <c r="F137" s="22">
        <f>'Div 12 history (2)'!B138</f>
        <v>0</v>
      </c>
      <c r="G137" s="22">
        <f>'Div 12 history (2)'!C138</f>
        <v>0</v>
      </c>
      <c r="H137" s="22">
        <f>'Div 12 history (2)'!D138</f>
        <v>0</v>
      </c>
      <c r="I137" s="22">
        <f>'Div 12 history (2)'!E138</f>
        <v>0</v>
      </c>
      <c r="J137" s="22">
        <f>'Div 12 history (2)'!F138</f>
        <v>398</v>
      </c>
      <c r="K137" s="22">
        <f>'Div 12 history (2)'!G138</f>
        <v>655</v>
      </c>
      <c r="L137" s="1">
        <f t="shared" si="135"/>
        <v>162.89220053454281</v>
      </c>
      <c r="M137" s="1">
        <f t="shared" si="135"/>
        <v>210.8288450635782</v>
      </c>
      <c r="N137" s="1">
        <f t="shared" si="135"/>
        <v>182.40088685510651</v>
      </c>
      <c r="O137" s="1">
        <f t="shared" si="135"/>
        <v>240.18071191382521</v>
      </c>
      <c r="P137" s="1">
        <f t="shared" si="135"/>
        <v>176.6264578440107</v>
      </c>
      <c r="Q137" s="1">
        <f t="shared" si="135"/>
        <v>176.71529521341216</v>
      </c>
      <c r="R137" s="1">
        <f t="shared" si="135"/>
        <v>211.75275370535351</v>
      </c>
      <c r="S137" s="1">
        <f t="shared" si="135"/>
        <v>137.98220215436947</v>
      </c>
      <c r="T137" s="1">
        <f t="shared" si="135"/>
        <v>109.55424394589778</v>
      </c>
      <c r="U137" s="1">
        <f t="shared" si="135"/>
        <v>400.0879768364785</v>
      </c>
      <c r="V137" s="1">
        <f t="shared" si="135"/>
        <v>327.20579897950921</v>
      </c>
      <c r="W137" s="1">
        <f t="shared" si="135"/>
        <v>411.60129991090952</v>
      </c>
      <c r="X137" s="1">
        <f t="shared" si="136"/>
        <v>162.89220053454281</v>
      </c>
      <c r="Y137" s="1">
        <f t="shared" si="136"/>
        <v>210.8288450635782</v>
      </c>
      <c r="Z137" s="1">
        <f t="shared" si="136"/>
        <v>182.40088685510651</v>
      </c>
      <c r="AA137" s="1">
        <f t="shared" si="136"/>
        <v>240.18071191382521</v>
      </c>
      <c r="AB137" s="1">
        <f t="shared" si="136"/>
        <v>176.6264578440107</v>
      </c>
      <c r="AC137" s="1">
        <f t="shared" si="136"/>
        <v>176.71529521341216</v>
      </c>
      <c r="AD137" s="1">
        <f t="shared" si="136"/>
        <v>211.75275370535351</v>
      </c>
      <c r="AE137" s="1">
        <f t="shared" si="136"/>
        <v>137.98220215436947</v>
      </c>
      <c r="AF137" s="1">
        <f t="shared" si="136"/>
        <v>109.55424394589778</v>
      </c>
    </row>
    <row r="138" spans="1:38">
      <c r="A138" s="106" t="s">
        <v>393</v>
      </c>
      <c r="B138" s="5" t="str">
        <f t="shared" si="92"/>
        <v>9210-05420</v>
      </c>
      <c r="C138" s="5" t="str">
        <f t="shared" si="133"/>
        <v>9210</v>
      </c>
      <c r="D138" s="1">
        <f>SUM($F138:K138)</f>
        <v>27068.239999999998</v>
      </c>
      <c r="E138" s="2">
        <f t="shared" si="134"/>
        <v>0.45672768013822518</v>
      </c>
      <c r="F138" s="22">
        <f>'Div 12 history (2)'!B139</f>
        <v>3559.81</v>
      </c>
      <c r="G138" s="22">
        <f>'Div 12 history (2)'!C139</f>
        <v>0</v>
      </c>
      <c r="H138" s="22">
        <f>'Div 12 history (2)'!D139</f>
        <v>1041.75</v>
      </c>
      <c r="I138" s="22">
        <f>'Div 12 history (2)'!E139</f>
        <v>0</v>
      </c>
      <c r="J138" s="22">
        <f>'Div 12 history (2)'!F139</f>
        <v>17176.68</v>
      </c>
      <c r="K138" s="22">
        <f>'Div 12 history (2)'!G139</f>
        <v>5290</v>
      </c>
      <c r="L138" s="1">
        <f t="shared" si="135"/>
        <v>4187.2793715072485</v>
      </c>
      <c r="M138" s="1">
        <f t="shared" si="135"/>
        <v>5419.5306525201804</v>
      </c>
      <c r="N138" s="1">
        <f t="shared" si="135"/>
        <v>4688.7663642990201</v>
      </c>
      <c r="O138" s="1">
        <f t="shared" si="135"/>
        <v>6174.0447801085284</v>
      </c>
      <c r="P138" s="1">
        <f t="shared" si="135"/>
        <v>4540.3298682540963</v>
      </c>
      <c r="Q138" s="1">
        <f t="shared" si="135"/>
        <v>4542.6135066547877</v>
      </c>
      <c r="R138" s="1">
        <f t="shared" si="135"/>
        <v>5443.280491887368</v>
      </c>
      <c r="S138" s="1">
        <f t="shared" si="135"/>
        <v>3546.9471639534568</v>
      </c>
      <c r="T138" s="1">
        <f t="shared" si="135"/>
        <v>2816.1828757322965</v>
      </c>
      <c r="U138" s="1">
        <f t="shared" si="135"/>
        <v>10284.593901352555</v>
      </c>
      <c r="V138" s="1">
        <f t="shared" si="135"/>
        <v>8411.0969574255541</v>
      </c>
      <c r="W138" s="1">
        <f t="shared" si="135"/>
        <v>10580.553438082125</v>
      </c>
      <c r="X138" s="1">
        <f t="shared" si="136"/>
        <v>4187.2793715072485</v>
      </c>
      <c r="Y138" s="1">
        <f t="shared" si="136"/>
        <v>5419.5306525201804</v>
      </c>
      <c r="Z138" s="1">
        <f t="shared" si="136"/>
        <v>4688.7663642990201</v>
      </c>
      <c r="AA138" s="1">
        <f t="shared" si="136"/>
        <v>6174.0447801085284</v>
      </c>
      <c r="AB138" s="1">
        <f t="shared" si="136"/>
        <v>4540.3298682540963</v>
      </c>
      <c r="AC138" s="1">
        <f t="shared" si="136"/>
        <v>4542.6135066547877</v>
      </c>
      <c r="AD138" s="1">
        <f t="shared" si="136"/>
        <v>5443.280491887368</v>
      </c>
      <c r="AE138" s="1">
        <f t="shared" si="136"/>
        <v>3546.9471639534568</v>
      </c>
      <c r="AF138" s="1">
        <f t="shared" si="136"/>
        <v>2816.1828757322965</v>
      </c>
    </row>
    <row r="139" spans="1:38">
      <c r="A139" s="106" t="s">
        <v>876</v>
      </c>
      <c r="B139" s="5" t="str">
        <f t="shared" ref="B139:B153" si="137">RIGHT(A139,10)</f>
        <v>9010-05421</v>
      </c>
      <c r="C139" s="5" t="str">
        <f t="shared" si="133"/>
        <v>9010</v>
      </c>
      <c r="D139" s="1">
        <f>SUM($F139:K139)</f>
        <v>1385</v>
      </c>
      <c r="E139" s="2">
        <f t="shared" si="134"/>
        <v>2.3369374476930969E-2</v>
      </c>
      <c r="F139" s="22" t="str">
        <f>'Div 12 history (2)'!B140</f>
        <v>0</v>
      </c>
      <c r="G139" s="22" t="str">
        <f>'Div 12 history (2)'!C140</f>
        <v>0</v>
      </c>
      <c r="H139" s="22" t="str">
        <f>'Div 12 history (2)'!D140</f>
        <v>0</v>
      </c>
      <c r="I139" s="22" t="str">
        <f>'Div 12 history (2)'!E140</f>
        <v>0</v>
      </c>
      <c r="J139" s="22">
        <f>'Div 12 history (2)'!F140</f>
        <v>730</v>
      </c>
      <c r="K139" s="22">
        <f>'Div 12 history (2)'!G140</f>
        <v>655</v>
      </c>
      <c r="L139" s="1">
        <f t="shared" si="135"/>
        <v>214.25042520450313</v>
      </c>
      <c r="M139" s="1">
        <f t="shared" si="135"/>
        <v>277.30099754326289</v>
      </c>
      <c r="N139" s="1">
        <f t="shared" si="135"/>
        <v>239.90999838017333</v>
      </c>
      <c r="O139" s="1">
        <f t="shared" si="135"/>
        <v>315.90720417915281</v>
      </c>
      <c r="P139" s="1">
        <f t="shared" si="135"/>
        <v>232.31495167517076</v>
      </c>
      <c r="Q139" s="1">
        <f t="shared" si="135"/>
        <v>232.43179854755542</v>
      </c>
      <c r="R139" s="1">
        <f t="shared" si="135"/>
        <v>278.51620501606328</v>
      </c>
      <c r="S139" s="1">
        <f t="shared" si="135"/>
        <v>181.48656218784589</v>
      </c>
      <c r="T139" s="1">
        <f t="shared" si="135"/>
        <v>144.09556302475636</v>
      </c>
      <c r="U139" s="1">
        <f t="shared" si="135"/>
        <v>526.23157447153153</v>
      </c>
      <c r="V139" s="1">
        <f t="shared" si="135"/>
        <v>430.3704003671607</v>
      </c>
      <c r="W139" s="1">
        <f t="shared" si="135"/>
        <v>541.37492913258279</v>
      </c>
      <c r="X139" s="1">
        <f t="shared" si="136"/>
        <v>214.25042520450313</v>
      </c>
      <c r="Y139" s="1">
        <f t="shared" si="136"/>
        <v>277.30099754326289</v>
      </c>
      <c r="Z139" s="1">
        <f t="shared" si="136"/>
        <v>239.90999838017333</v>
      </c>
      <c r="AA139" s="1">
        <f t="shared" si="136"/>
        <v>315.90720417915281</v>
      </c>
      <c r="AB139" s="1">
        <f t="shared" si="136"/>
        <v>232.31495167517076</v>
      </c>
      <c r="AC139" s="1">
        <f t="shared" si="136"/>
        <v>232.43179854755542</v>
      </c>
      <c r="AD139" s="1">
        <f t="shared" si="136"/>
        <v>278.51620501606328</v>
      </c>
      <c r="AE139" s="1">
        <f t="shared" si="136"/>
        <v>181.48656218784589</v>
      </c>
      <c r="AF139" s="1">
        <f t="shared" si="136"/>
        <v>144.09556302475636</v>
      </c>
    </row>
    <row r="140" spans="1:38">
      <c r="A140" s="106" t="s">
        <v>291</v>
      </c>
      <c r="B140" s="5" t="str">
        <f t="shared" ref="B140" si="138">RIGHT(A140,10)</f>
        <v>9210-05421</v>
      </c>
      <c r="C140" s="5" t="str">
        <f t="shared" ref="C140" si="139">LEFT(B140,4)</f>
        <v>9210</v>
      </c>
      <c r="D140" s="1">
        <f>SUM($F140:K140)</f>
        <v>7900</v>
      </c>
      <c r="E140" s="2">
        <f t="shared" si="134"/>
        <v>0.13329823708863153</v>
      </c>
      <c r="F140" s="22">
        <f>'Div 12 history (2)'!B141</f>
        <v>0</v>
      </c>
      <c r="G140" s="22">
        <f>'Div 12 history (2)'!C141</f>
        <v>2695</v>
      </c>
      <c r="H140" s="22">
        <f>'Div 12 history (2)'!D141</f>
        <v>0</v>
      </c>
      <c r="I140" s="22">
        <f>'Div 12 history (2)'!E141</f>
        <v>2395</v>
      </c>
      <c r="J140" s="22">
        <f>'Div 12 history (2)'!F141</f>
        <v>1460</v>
      </c>
      <c r="K140" s="22">
        <f>'Div 12 history (2)'!G141</f>
        <v>1350</v>
      </c>
      <c r="L140" s="1">
        <f t="shared" si="135"/>
        <v>1222.0782376285738</v>
      </c>
      <c r="M140" s="1">
        <f t="shared" si="135"/>
        <v>1581.7168812937018</v>
      </c>
      <c r="N140" s="1">
        <f t="shared" si="135"/>
        <v>1368.4397019518913</v>
      </c>
      <c r="O140" s="1">
        <f t="shared" si="135"/>
        <v>1801.9255689641211</v>
      </c>
      <c r="P140" s="1">
        <f t="shared" si="135"/>
        <v>1325.1177748980861</v>
      </c>
      <c r="Q140" s="1">
        <f t="shared" si="135"/>
        <v>1325.7842660835292</v>
      </c>
      <c r="R140" s="1">
        <f t="shared" si="135"/>
        <v>1588.6483896223106</v>
      </c>
      <c r="S140" s="1">
        <f t="shared" si="135"/>
        <v>1035.1941092303125</v>
      </c>
      <c r="T140" s="1">
        <f t="shared" si="135"/>
        <v>821.91692988850207</v>
      </c>
      <c r="U140" s="1">
        <f t="shared" si="135"/>
        <v>3001.6097027618048</v>
      </c>
      <c r="V140" s="1">
        <f t="shared" si="135"/>
        <v>2454.8203342242382</v>
      </c>
      <c r="W140" s="1">
        <f t="shared" si="135"/>
        <v>3087.9869603952379</v>
      </c>
      <c r="X140" s="1">
        <f t="shared" si="136"/>
        <v>1222.0782376285738</v>
      </c>
      <c r="Y140" s="1">
        <f t="shared" si="136"/>
        <v>1581.7168812937018</v>
      </c>
      <c r="Z140" s="1">
        <f t="shared" si="136"/>
        <v>1368.4397019518913</v>
      </c>
      <c r="AA140" s="1">
        <f t="shared" si="136"/>
        <v>1801.9255689641211</v>
      </c>
      <c r="AB140" s="1">
        <f t="shared" si="136"/>
        <v>1325.1177748980861</v>
      </c>
      <c r="AC140" s="1">
        <f t="shared" si="136"/>
        <v>1325.7842660835292</v>
      </c>
      <c r="AD140" s="1">
        <f t="shared" si="136"/>
        <v>1588.6483896223106</v>
      </c>
      <c r="AE140" s="1">
        <f t="shared" si="136"/>
        <v>1035.1941092303125</v>
      </c>
      <c r="AF140" s="1">
        <f t="shared" si="136"/>
        <v>821.91692988850207</v>
      </c>
    </row>
    <row r="141" spans="1:38">
      <c r="A141" s="106" t="s">
        <v>602</v>
      </c>
      <c r="B141" s="5" t="str">
        <f t="shared" si="137"/>
        <v>9030-05424</v>
      </c>
      <c r="C141" s="5" t="str">
        <f t="shared" si="133"/>
        <v>9030</v>
      </c>
      <c r="D141" s="1">
        <f>SUM($F141:K141)</f>
        <v>86.52</v>
      </c>
      <c r="E141" s="2">
        <f t="shared" si="134"/>
        <v>1.4598687940390379E-3</v>
      </c>
      <c r="F141" s="22">
        <f>'Div 12 history (2)'!B142</f>
        <v>0</v>
      </c>
      <c r="G141" s="22">
        <f>'Div 12 history (2)'!C142</f>
        <v>86.52</v>
      </c>
      <c r="H141" s="22">
        <f>'Div 12 history (2)'!D142</f>
        <v>0</v>
      </c>
      <c r="I141" s="22">
        <f>'Div 12 history (2)'!E142</f>
        <v>0</v>
      </c>
      <c r="J141" s="22">
        <f>'Div 12 history (2)'!F142</f>
        <v>0</v>
      </c>
      <c r="K141" s="22">
        <f>'Div 12 history (2)'!G142</f>
        <v>0</v>
      </c>
      <c r="L141" s="1">
        <f t="shared" si="135"/>
        <v>13.384077103749899</v>
      </c>
      <c r="M141" s="1">
        <f t="shared" si="135"/>
        <v>17.322803110067223</v>
      </c>
      <c r="N141" s="1">
        <f t="shared" si="135"/>
        <v>14.987013039604763</v>
      </c>
      <c r="O141" s="1">
        <f t="shared" si="135"/>
        <v>19.734506357819715</v>
      </c>
      <c r="P141" s="1">
        <f t="shared" si="135"/>
        <v>14.512555681542075</v>
      </c>
      <c r="Q141" s="1">
        <f t="shared" si="135"/>
        <v>14.519855025512271</v>
      </c>
      <c r="R141" s="1">
        <f t="shared" si="135"/>
        <v>17.398716287357253</v>
      </c>
      <c r="S141" s="1">
        <f t="shared" si="135"/>
        <v>11.337341054507169</v>
      </c>
      <c r="T141" s="1">
        <f t="shared" si="135"/>
        <v>9.001550984044707</v>
      </c>
      <c r="U141" s="1">
        <f t="shared" si="135"/>
        <v>32.873325504171056</v>
      </c>
      <c r="V141" s="1">
        <f t="shared" si="135"/>
        <v>26.88494371102292</v>
      </c>
      <c r="W141" s="1">
        <f t="shared" si="135"/>
        <v>33.819320482708349</v>
      </c>
      <c r="X141" s="1">
        <f t="shared" si="136"/>
        <v>13.384077103749899</v>
      </c>
      <c r="Y141" s="1">
        <f t="shared" si="136"/>
        <v>17.322803110067223</v>
      </c>
      <c r="Z141" s="1">
        <f t="shared" si="136"/>
        <v>14.987013039604763</v>
      </c>
      <c r="AA141" s="1">
        <f t="shared" si="136"/>
        <v>19.734506357819715</v>
      </c>
      <c r="AB141" s="1">
        <f t="shared" si="136"/>
        <v>14.512555681542075</v>
      </c>
      <c r="AC141" s="1">
        <f t="shared" si="136"/>
        <v>14.519855025512271</v>
      </c>
      <c r="AD141" s="1">
        <f t="shared" si="136"/>
        <v>17.398716287357253</v>
      </c>
      <c r="AE141" s="1">
        <f t="shared" si="136"/>
        <v>11.337341054507169</v>
      </c>
      <c r="AF141" s="1">
        <f t="shared" si="136"/>
        <v>9.001550984044707</v>
      </c>
    </row>
    <row r="142" spans="1:38">
      <c r="A142" s="106" t="s">
        <v>394</v>
      </c>
      <c r="B142" s="5" t="str">
        <f t="shared" si="137"/>
        <v>9210-05424</v>
      </c>
      <c r="C142" s="5" t="str">
        <f t="shared" si="133"/>
        <v>9210</v>
      </c>
      <c r="D142" s="1">
        <f>SUM($F142:K142)</f>
        <v>1075.4000000000001</v>
      </c>
      <c r="E142" s="2">
        <f t="shared" si="134"/>
        <v>1.8145433438622068E-2</v>
      </c>
      <c r="F142" s="22">
        <f>'Div 12 history (2)'!B143</f>
        <v>132.69</v>
      </c>
      <c r="G142" s="22">
        <f>'Div 12 history (2)'!C143</f>
        <v>414.99</v>
      </c>
      <c r="H142" s="22">
        <f>'Div 12 history (2)'!D143</f>
        <v>0</v>
      </c>
      <c r="I142" s="22">
        <f>'Div 12 history (2)'!E143</f>
        <v>331.78</v>
      </c>
      <c r="J142" s="22">
        <f>'Div 12 history (2)'!F143</f>
        <v>195.94</v>
      </c>
      <c r="K142" s="22">
        <f>'Div 12 history (2)'!G143</f>
        <v>0</v>
      </c>
      <c r="L142" s="1">
        <f t="shared" si="135"/>
        <v>166.35733376528711</v>
      </c>
      <c r="M142" s="1">
        <f t="shared" si="135"/>
        <v>215.31371318268947</v>
      </c>
      <c r="N142" s="1">
        <f t="shared" si="135"/>
        <v>186.28101968089416</v>
      </c>
      <c r="O142" s="1">
        <f t="shared" si="135"/>
        <v>245.28996922329313</v>
      </c>
      <c r="P142" s="1">
        <f t="shared" si="135"/>
        <v>180.38375381334197</v>
      </c>
      <c r="Q142" s="1">
        <f t="shared" si="135"/>
        <v>180.47448098053508</v>
      </c>
      <c r="R142" s="1">
        <f t="shared" si="135"/>
        <v>216.25727572149782</v>
      </c>
      <c r="S142" s="1">
        <f t="shared" si="135"/>
        <v>140.91743608433899</v>
      </c>
      <c r="T142" s="1">
        <f t="shared" si="135"/>
        <v>111.88474258254367</v>
      </c>
      <c r="U142" s="1">
        <f t="shared" si="135"/>
        <v>408.59887017089176</v>
      </c>
      <c r="V142" s="1">
        <f t="shared" si="135"/>
        <v>334.16630220566401</v>
      </c>
      <c r="W142" s="1">
        <f t="shared" si="135"/>
        <v>420.35711103911882</v>
      </c>
      <c r="X142" s="1">
        <f t="shared" si="136"/>
        <v>166.35733376528711</v>
      </c>
      <c r="Y142" s="1">
        <f t="shared" si="136"/>
        <v>215.31371318268947</v>
      </c>
      <c r="Z142" s="1">
        <f t="shared" si="136"/>
        <v>186.28101968089416</v>
      </c>
      <c r="AA142" s="1">
        <f t="shared" si="136"/>
        <v>245.28996922329313</v>
      </c>
      <c r="AB142" s="1">
        <f t="shared" si="136"/>
        <v>180.38375381334197</v>
      </c>
      <c r="AC142" s="1">
        <f t="shared" si="136"/>
        <v>180.47448098053508</v>
      </c>
      <c r="AD142" s="1">
        <f t="shared" si="136"/>
        <v>216.25727572149782</v>
      </c>
      <c r="AE142" s="1">
        <f t="shared" si="136"/>
        <v>140.91743608433899</v>
      </c>
      <c r="AF142" s="1">
        <f t="shared" si="136"/>
        <v>111.88474258254367</v>
      </c>
    </row>
    <row r="143" spans="1:38">
      <c r="A143" s="106" t="s">
        <v>448</v>
      </c>
      <c r="B143" s="5" t="str">
        <f t="shared" si="137"/>
        <v>9210-05427</v>
      </c>
      <c r="C143" s="5" t="str">
        <f t="shared" si="133"/>
        <v>9210</v>
      </c>
      <c r="D143" s="1">
        <f>SUM($F143:K143)</f>
        <v>2050</v>
      </c>
      <c r="E143" s="2">
        <f t="shared" si="134"/>
        <v>3.4590048864771468E-2</v>
      </c>
      <c r="F143" s="22" t="str">
        <f>'Div 12 history (2)'!B144</f>
        <v>0</v>
      </c>
      <c r="G143" s="22">
        <f>'Div 12 history (2)'!C144</f>
        <v>1000</v>
      </c>
      <c r="H143" s="22">
        <f>'Div 12 history (2)'!D144</f>
        <v>0</v>
      </c>
      <c r="I143" s="22">
        <f>'Div 12 history (2)'!E144</f>
        <v>1050</v>
      </c>
      <c r="J143" s="22">
        <f>'Div 12 history (2)'!F144</f>
        <v>0</v>
      </c>
      <c r="K143" s="22">
        <f>'Div 12 history (2)'!G144</f>
        <v>0</v>
      </c>
      <c r="L143" s="1">
        <f t="shared" si="135"/>
        <v>317.12156799222481</v>
      </c>
      <c r="M143" s="1">
        <f t="shared" si="135"/>
        <v>410.44551982937821</v>
      </c>
      <c r="N143" s="1">
        <f t="shared" si="135"/>
        <v>355.10144164574388</v>
      </c>
      <c r="O143" s="1">
        <f t="shared" si="135"/>
        <v>467.58828055398072</v>
      </c>
      <c r="P143" s="1">
        <f t="shared" si="135"/>
        <v>343.85967576469318</v>
      </c>
      <c r="Q143" s="1">
        <f t="shared" si="135"/>
        <v>344.03262600901701</v>
      </c>
      <c r="R143" s="1">
        <f t="shared" si="135"/>
        <v>412.24420237034633</v>
      </c>
      <c r="S143" s="1">
        <f t="shared" si="135"/>
        <v>268.62631948381522</v>
      </c>
      <c r="T143" s="1">
        <f t="shared" si="135"/>
        <v>213.28224130018089</v>
      </c>
      <c r="U143" s="1">
        <f t="shared" si="135"/>
        <v>778.89872033692393</v>
      </c>
      <c r="V143" s="1">
        <f t="shared" si="135"/>
        <v>637.01033989363134</v>
      </c>
      <c r="W143" s="1">
        <f t="shared" si="135"/>
        <v>801.31307200129584</v>
      </c>
      <c r="X143" s="1">
        <f t="shared" si="136"/>
        <v>317.12156799222481</v>
      </c>
      <c r="Y143" s="1">
        <f t="shared" si="136"/>
        <v>410.44551982937821</v>
      </c>
      <c r="Z143" s="1">
        <f t="shared" si="136"/>
        <v>355.10144164574388</v>
      </c>
      <c r="AA143" s="1">
        <f t="shared" si="136"/>
        <v>467.58828055398072</v>
      </c>
      <c r="AB143" s="1">
        <f t="shared" si="136"/>
        <v>343.85967576469318</v>
      </c>
      <c r="AC143" s="1">
        <f t="shared" si="136"/>
        <v>344.03262600901701</v>
      </c>
      <c r="AD143" s="1">
        <f t="shared" si="136"/>
        <v>412.24420237034633</v>
      </c>
      <c r="AE143" s="1">
        <f t="shared" si="136"/>
        <v>268.62631948381522</v>
      </c>
      <c r="AF143" s="1">
        <f t="shared" si="136"/>
        <v>213.28224130018089</v>
      </c>
    </row>
    <row r="144" spans="1:38">
      <c r="A144" s="106" t="s">
        <v>880</v>
      </c>
      <c r="B144" s="5" t="str">
        <f t="shared" si="137"/>
        <v>9230-05427</v>
      </c>
      <c r="C144" s="5" t="str">
        <f t="shared" si="133"/>
        <v>9230</v>
      </c>
      <c r="D144" s="1">
        <f>SUM($F144:K144)</f>
        <v>15623.44</v>
      </c>
      <c r="E144" s="2">
        <f t="shared" si="134"/>
        <v>0.263617342944305</v>
      </c>
      <c r="F144" s="22">
        <f>'Div 12 history (2)'!B145</f>
        <v>15623.44</v>
      </c>
      <c r="G144" s="22">
        <f>'Div 12 history (2)'!C145</f>
        <v>0</v>
      </c>
      <c r="H144" s="22">
        <f>'Div 12 history (2)'!D145</f>
        <v>0</v>
      </c>
      <c r="I144" s="22">
        <f>'Div 12 history (2)'!E145</f>
        <v>0</v>
      </c>
      <c r="J144" s="22">
        <f>'Div 12 history (2)'!F145</f>
        <v>0</v>
      </c>
      <c r="K144" s="22">
        <f>'Div 12 history (2)'!G145</f>
        <v>0</v>
      </c>
      <c r="L144" s="1">
        <f t="shared" si="135"/>
        <v>2416.8438001133882</v>
      </c>
      <c r="M144" s="1">
        <f t="shared" si="135"/>
        <v>3128.083391377123</v>
      </c>
      <c r="N144" s="1">
        <f t="shared" si="135"/>
        <v>2706.2956426662349</v>
      </c>
      <c r="O144" s="1">
        <f t="shared" si="135"/>
        <v>3563.5792419211148</v>
      </c>
      <c r="P144" s="1">
        <f t="shared" si="135"/>
        <v>2620.6200062093362</v>
      </c>
      <c r="Q144" s="1">
        <f t="shared" si="135"/>
        <v>2621.9380929240574</v>
      </c>
      <c r="R144" s="1">
        <f t="shared" si="135"/>
        <v>3141.7914932102271</v>
      </c>
      <c r="S144" s="1">
        <f t="shared" si="135"/>
        <v>2047.2522853054727</v>
      </c>
      <c r="T144" s="1">
        <f t="shared" si="135"/>
        <v>1625.4645365945846</v>
      </c>
      <c r="U144" s="1">
        <f t="shared" si="135"/>
        <v>5936.1353284198603</v>
      </c>
      <c r="V144" s="1">
        <f t="shared" si="135"/>
        <v>4854.7769876623206</v>
      </c>
      <c r="W144" s="1">
        <f t="shared" si="135"/>
        <v>6106.9593666477695</v>
      </c>
      <c r="X144" s="1">
        <f t="shared" si="136"/>
        <v>2416.8438001133882</v>
      </c>
      <c r="Y144" s="1">
        <f t="shared" si="136"/>
        <v>3128.083391377123</v>
      </c>
      <c r="Z144" s="1">
        <f t="shared" si="136"/>
        <v>2706.2956426662349</v>
      </c>
      <c r="AA144" s="1">
        <f t="shared" si="136"/>
        <v>3563.5792419211148</v>
      </c>
      <c r="AB144" s="1">
        <f t="shared" si="136"/>
        <v>2620.6200062093362</v>
      </c>
      <c r="AC144" s="1">
        <f t="shared" si="136"/>
        <v>2621.9380929240574</v>
      </c>
      <c r="AD144" s="1">
        <f t="shared" si="136"/>
        <v>3141.7914932102271</v>
      </c>
      <c r="AE144" s="1">
        <f t="shared" si="136"/>
        <v>2047.2522853054727</v>
      </c>
      <c r="AF144" s="1">
        <f t="shared" si="136"/>
        <v>1625.4645365945846</v>
      </c>
    </row>
    <row r="145" spans="1:38">
      <c r="A145" s="9" t="s">
        <v>36</v>
      </c>
      <c r="B145" s="5"/>
      <c r="C145" s="5"/>
      <c r="D145" s="31">
        <f>SUM(D136:D144)</f>
        <v>59265.599999999999</v>
      </c>
      <c r="E145" s="32">
        <f t="shared" ref="E145:K145" si="140">SUM(E136:E144)</f>
        <v>1</v>
      </c>
      <c r="F145" s="31">
        <f t="shared" si="140"/>
        <v>19315.940000000002</v>
      </c>
      <c r="G145" s="31">
        <f t="shared" si="140"/>
        <v>4196.51</v>
      </c>
      <c r="H145" s="31">
        <f t="shared" si="140"/>
        <v>1041.75</v>
      </c>
      <c r="I145" s="31">
        <f t="shared" si="140"/>
        <v>4685.78</v>
      </c>
      <c r="J145" s="31">
        <f t="shared" si="140"/>
        <v>21345.62</v>
      </c>
      <c r="K145" s="31">
        <f t="shared" si="140"/>
        <v>8680</v>
      </c>
      <c r="L145" s="31">
        <f>'Div 12 history (2)'!H146</f>
        <v>9168</v>
      </c>
      <c r="M145" s="31">
        <f>'Div 12 budget'!B81</f>
        <v>11866</v>
      </c>
      <c r="N145" s="31">
        <f>'Div 12 budget'!C81</f>
        <v>10266</v>
      </c>
      <c r="O145" s="31">
        <f>'Div 12 budget'!D81</f>
        <v>13518</v>
      </c>
      <c r="P145" s="31">
        <f>'Div 12 budget'!E81</f>
        <v>9941</v>
      </c>
      <c r="Q145" s="31">
        <f>'Div 12 budget'!F81</f>
        <v>9946</v>
      </c>
      <c r="R145" s="31">
        <f>'Div 12 budget'!G81</f>
        <v>11918</v>
      </c>
      <c r="S145" s="31">
        <f>'Div 12 budget'!H81</f>
        <v>7766</v>
      </c>
      <c r="T145" s="31">
        <f>'Div 12 budget'!I81</f>
        <v>6166</v>
      </c>
      <c r="U145" s="31">
        <f>'Div 12 budget'!J81</f>
        <v>22518</v>
      </c>
      <c r="V145" s="31">
        <f>'Div 12 budget'!K81</f>
        <v>18416</v>
      </c>
      <c r="W145" s="31">
        <f>'Div 12 budget'!L81</f>
        <v>23166</v>
      </c>
      <c r="X145" s="31">
        <f>'Div 12 budget'!M81</f>
        <v>9168</v>
      </c>
      <c r="Y145" s="38">
        <f>M145*(1+Y$3)</f>
        <v>11866</v>
      </c>
      <c r="Z145" s="38">
        <f t="shared" ref="Z145:AF145" si="141">N145*(1+Z$3)</f>
        <v>10266</v>
      </c>
      <c r="AA145" s="38">
        <f t="shared" si="141"/>
        <v>13518</v>
      </c>
      <c r="AB145" s="38">
        <f t="shared" si="141"/>
        <v>9941</v>
      </c>
      <c r="AC145" s="38">
        <f t="shared" si="141"/>
        <v>9946</v>
      </c>
      <c r="AD145" s="38">
        <f t="shared" si="141"/>
        <v>11918</v>
      </c>
      <c r="AE145" s="38">
        <f t="shared" si="141"/>
        <v>7766</v>
      </c>
      <c r="AF145" s="38">
        <f t="shared" si="141"/>
        <v>6166</v>
      </c>
      <c r="AH145" s="15">
        <f>SUM(F145:Q145)</f>
        <v>123970.6</v>
      </c>
      <c r="AI145" s="15">
        <f>SUM(U145:AF145)</f>
        <v>154655</v>
      </c>
      <c r="AK145" s="15">
        <f>AH145*$AK$6</f>
        <v>7095.455080294656</v>
      </c>
      <c r="AL145" s="15">
        <f>AI145*$AL$6</f>
        <v>8834.2849404857097</v>
      </c>
    </row>
    <row r="146" spans="1:38">
      <c r="B146" s="5" t="str">
        <f t="shared" si="137"/>
        <v/>
      </c>
      <c r="C146" s="5" t="s">
        <v>465</v>
      </c>
      <c r="F146" s="1">
        <f>F145-'Div 12 history (2)'!B146</f>
        <v>0</v>
      </c>
      <c r="G146" s="1">
        <f>G145-'Div 12 history (2)'!C146</f>
        <v>0</v>
      </c>
      <c r="H146" s="1">
        <f>H145-'Div 12 history (2)'!D146</f>
        <v>0</v>
      </c>
      <c r="I146" s="1">
        <f>I145-'Div 12 history (2)'!E146</f>
        <v>0</v>
      </c>
      <c r="J146" s="1">
        <f>J145-'Div 12 history (2)'!F146</f>
        <v>0</v>
      </c>
      <c r="K146" s="1">
        <f>K145-'Div 12 history (2)'!G146</f>
        <v>0</v>
      </c>
      <c r="L146" s="1">
        <f>L145-'Div 12 history (2)'!H146</f>
        <v>0</v>
      </c>
      <c r="M146" s="1">
        <f>M145-SUM(M136:M144)</f>
        <v>0</v>
      </c>
      <c r="N146" s="1">
        <f t="shared" ref="N146:AF146" si="142">N145-SUM(N136:N144)</f>
        <v>0</v>
      </c>
      <c r="O146" s="1">
        <f t="shared" si="142"/>
        <v>0</v>
      </c>
      <c r="P146" s="1">
        <f t="shared" si="142"/>
        <v>0</v>
      </c>
      <c r="Q146" s="1">
        <f t="shared" si="142"/>
        <v>0</v>
      </c>
      <c r="R146" s="1">
        <f t="shared" si="142"/>
        <v>0</v>
      </c>
      <c r="S146" s="1">
        <f t="shared" si="142"/>
        <v>0</v>
      </c>
      <c r="T146" s="1">
        <f t="shared" si="142"/>
        <v>0</v>
      </c>
      <c r="U146" s="1">
        <f t="shared" si="142"/>
        <v>0</v>
      </c>
      <c r="V146" s="1">
        <f t="shared" si="142"/>
        <v>0</v>
      </c>
      <c r="W146" s="1">
        <f t="shared" si="142"/>
        <v>0</v>
      </c>
      <c r="X146" s="1">
        <f t="shared" si="142"/>
        <v>0</v>
      </c>
      <c r="Y146" s="1">
        <f t="shared" si="142"/>
        <v>0</v>
      </c>
      <c r="Z146" s="1">
        <f t="shared" si="142"/>
        <v>0</v>
      </c>
      <c r="AA146" s="1">
        <f t="shared" si="142"/>
        <v>0</v>
      </c>
      <c r="AB146" s="1">
        <f t="shared" si="142"/>
        <v>0</v>
      </c>
      <c r="AC146" s="1">
        <f t="shared" si="142"/>
        <v>0</v>
      </c>
      <c r="AD146" s="1">
        <f t="shared" si="142"/>
        <v>0</v>
      </c>
      <c r="AE146" s="1">
        <f t="shared" si="142"/>
        <v>0</v>
      </c>
      <c r="AF146" s="1">
        <f t="shared" si="142"/>
        <v>0</v>
      </c>
    </row>
    <row r="147" spans="1:38">
      <c r="A147" s="106" t="s">
        <v>293</v>
      </c>
      <c r="B147" s="5" t="str">
        <f t="shared" si="137"/>
        <v>9250-05418</v>
      </c>
      <c r="C147" s="5" t="str">
        <f t="shared" ref="C147:C150" si="143">LEFT(B147,4)</f>
        <v>9250</v>
      </c>
      <c r="D147" s="1">
        <f>SUM($F147:K147)</f>
        <v>263.10000000000002</v>
      </c>
      <c r="E147" s="2">
        <f>D147/$D$151</f>
        <v>1.4533670526274098E-4</v>
      </c>
      <c r="F147" s="22" t="str">
        <f>'Div 12 history (2)'!B148</f>
        <v>0</v>
      </c>
      <c r="G147" s="22">
        <f>'Div 12 history (2)'!C148</f>
        <v>263.10000000000002</v>
      </c>
      <c r="H147" s="22">
        <f>'Div 12 history (2)'!D148</f>
        <v>0</v>
      </c>
      <c r="I147" s="22">
        <f>'Div 12 history (2)'!E148</f>
        <v>0</v>
      </c>
      <c r="J147" s="22">
        <f>'Div 12 history (2)'!F148</f>
        <v>0</v>
      </c>
      <c r="K147" s="22" t="str">
        <f>'Div 12 history (2)'!G148</f>
        <v>0</v>
      </c>
      <c r="L147" s="1">
        <f t="shared" ref="L147:V148" si="144">$E147*L$151</f>
        <v>22.285494374872915</v>
      </c>
      <c r="M147" s="1">
        <f t="shared" si="144"/>
        <v>16.128740866532681</v>
      </c>
      <c r="N147" s="1">
        <f t="shared" si="144"/>
        <v>16.128740866532681</v>
      </c>
      <c r="O147" s="1">
        <f t="shared" si="144"/>
        <v>24.99427988755988</v>
      </c>
      <c r="P147" s="1">
        <f t="shared" si="144"/>
        <v>16.128740866532681</v>
      </c>
      <c r="Q147" s="1">
        <f t="shared" si="144"/>
        <v>16.128740866532681</v>
      </c>
      <c r="R147" s="1">
        <f t="shared" si="144"/>
        <v>17.72744462442283</v>
      </c>
      <c r="S147" s="1">
        <f t="shared" si="144"/>
        <v>16.128740866532681</v>
      </c>
      <c r="T147" s="1">
        <f t="shared" si="144"/>
        <v>16.128740866532681</v>
      </c>
      <c r="U147" s="1">
        <f t="shared" si="144"/>
        <v>17.72744462442283</v>
      </c>
      <c r="V147" s="1">
        <f t="shared" si="144"/>
        <v>16.128740866532681</v>
      </c>
      <c r="W147" s="1">
        <f t="shared" ref="W147:AF148" si="145">$E147*W$151</f>
        <v>17.72744462442283</v>
      </c>
      <c r="X147" s="1">
        <f t="shared" si="145"/>
        <v>16.128740866532681</v>
      </c>
      <c r="Y147" s="1">
        <f t="shared" si="145"/>
        <v>16.128740866532681</v>
      </c>
      <c r="Z147" s="1">
        <f t="shared" si="145"/>
        <v>16.128740866532681</v>
      </c>
      <c r="AA147" s="1">
        <f t="shared" si="145"/>
        <v>24.99427988755988</v>
      </c>
      <c r="AB147" s="1">
        <f t="shared" si="145"/>
        <v>16.128740866532681</v>
      </c>
      <c r="AC147" s="1">
        <f t="shared" si="145"/>
        <v>16.128740866532681</v>
      </c>
      <c r="AD147" s="1">
        <f t="shared" si="145"/>
        <v>17.72744462442283</v>
      </c>
      <c r="AE147" s="1">
        <f t="shared" si="145"/>
        <v>16.128740866532681</v>
      </c>
      <c r="AF147" s="1">
        <f t="shared" si="145"/>
        <v>16.128740866532681</v>
      </c>
    </row>
    <row r="148" spans="1:38">
      <c r="A148" s="106" t="s">
        <v>396</v>
      </c>
      <c r="B148" s="5" t="str">
        <f t="shared" si="137"/>
        <v>9210-06111</v>
      </c>
      <c r="C148" s="5" t="str">
        <f t="shared" si="143"/>
        <v>9210</v>
      </c>
      <c r="D148" s="1">
        <f>SUM($F148:K148)</f>
        <v>1561362.8599999999</v>
      </c>
      <c r="E148" s="2">
        <f>D148/$D$151</f>
        <v>0.86249841806161265</v>
      </c>
      <c r="F148" s="22">
        <f>'Div 12 history (2)'!B149</f>
        <v>249287.54</v>
      </c>
      <c r="G148" s="22">
        <f>'Div 12 history (2)'!C149</f>
        <v>242768.94</v>
      </c>
      <c r="H148" s="22">
        <f>'Div 12 history (2)'!D149</f>
        <v>223519.07</v>
      </c>
      <c r="I148" s="22">
        <f>'Div 12 history (2)'!E149</f>
        <v>290246.16000000003</v>
      </c>
      <c r="J148" s="22">
        <f>'Div 12 history (2)'!F149</f>
        <v>282271.56</v>
      </c>
      <c r="K148" s="22">
        <f>'Div 12 history (2)'!G149</f>
        <v>273269.58999999997</v>
      </c>
      <c r="L148" s="1">
        <f t="shared" si="144"/>
        <v>132252.91993031351</v>
      </c>
      <c r="M148" s="1">
        <f t="shared" si="144"/>
        <v>95715.761944387457</v>
      </c>
      <c r="N148" s="1">
        <f t="shared" si="144"/>
        <v>95715.761944387457</v>
      </c>
      <c r="O148" s="1">
        <f t="shared" si="144"/>
        <v>148328.16544614584</v>
      </c>
      <c r="P148" s="1">
        <f t="shared" si="144"/>
        <v>95715.761944387457</v>
      </c>
      <c r="Q148" s="1">
        <f t="shared" si="144"/>
        <v>95715.761944387457</v>
      </c>
      <c r="R148" s="1">
        <f t="shared" si="144"/>
        <v>105203.2445430652</v>
      </c>
      <c r="S148" s="1">
        <f t="shared" si="144"/>
        <v>95715.761944387457</v>
      </c>
      <c r="T148" s="1">
        <f t="shared" si="144"/>
        <v>95715.761944387457</v>
      </c>
      <c r="U148" s="1">
        <f t="shared" si="144"/>
        <v>105203.2445430652</v>
      </c>
      <c r="V148" s="1">
        <f t="shared" si="144"/>
        <v>95715.761944387457</v>
      </c>
      <c r="W148" s="1">
        <f t="shared" si="145"/>
        <v>105203.2445430652</v>
      </c>
      <c r="X148" s="1">
        <f t="shared" si="145"/>
        <v>95715.761944387457</v>
      </c>
      <c r="Y148" s="1">
        <f t="shared" si="145"/>
        <v>95715.761944387457</v>
      </c>
      <c r="Z148" s="1">
        <f t="shared" si="145"/>
        <v>95715.761944387457</v>
      </c>
      <c r="AA148" s="1">
        <f t="shared" si="145"/>
        <v>148328.16544614584</v>
      </c>
      <c r="AB148" s="1">
        <f t="shared" si="145"/>
        <v>95715.761944387457</v>
      </c>
      <c r="AC148" s="1">
        <f t="shared" si="145"/>
        <v>95715.761944387457</v>
      </c>
      <c r="AD148" s="1">
        <f t="shared" si="145"/>
        <v>105203.2445430652</v>
      </c>
      <c r="AE148" s="1">
        <f t="shared" si="145"/>
        <v>95715.761944387457</v>
      </c>
      <c r="AF148" s="1">
        <f t="shared" si="145"/>
        <v>95715.761944387457</v>
      </c>
    </row>
    <row r="149" spans="1:38">
      <c r="A149" s="106" t="s">
        <v>355</v>
      </c>
      <c r="B149" s="5" t="str">
        <f t="shared" ref="B149" si="146">RIGHT(A149,10)</f>
        <v>9230-06111</v>
      </c>
      <c r="C149" s="5" t="str">
        <f t="shared" ref="C149" si="147">LEFT(B149,4)</f>
        <v>9230</v>
      </c>
      <c r="D149" s="1">
        <f>SUM($F149:K149)</f>
        <v>247758.06</v>
      </c>
      <c r="E149" s="2">
        <f>D149/$D$151</f>
        <v>0.13686180213868679</v>
      </c>
      <c r="F149" s="22">
        <f>'Div 12 history (2)'!B150</f>
        <v>30274.43</v>
      </c>
      <c r="G149" s="22">
        <f>'Div 12 history (2)'!C150</f>
        <v>39094.75</v>
      </c>
      <c r="H149" s="22">
        <f>'Div 12 history (2)'!D150</f>
        <v>61427.96</v>
      </c>
      <c r="I149" s="22">
        <f>'Div 12 history (2)'!E150</f>
        <v>48664.36</v>
      </c>
      <c r="J149" s="22">
        <f>'Div 12 history (2)'!F150</f>
        <v>76.5</v>
      </c>
      <c r="K149" s="22">
        <f>'Div 12 history (2)'!G150</f>
        <v>68220.06</v>
      </c>
      <c r="L149" s="1">
        <f t="shared" ref="L149:AB150" si="148">$E149*L$151</f>
        <v>20985.978154539815</v>
      </c>
      <c r="M149" s="1">
        <f t="shared" si="148"/>
        <v>15188.238492340766</v>
      </c>
      <c r="N149" s="1">
        <f t="shared" si="148"/>
        <v>15188.238492340766</v>
      </c>
      <c r="O149" s="1">
        <f t="shared" si="148"/>
        <v>23536.808422800659</v>
      </c>
      <c r="P149" s="1">
        <f t="shared" si="148"/>
        <v>15188.238492340766</v>
      </c>
      <c r="Q149" s="1">
        <f t="shared" si="148"/>
        <v>15188.238492340766</v>
      </c>
      <c r="R149" s="1">
        <f t="shared" si="148"/>
        <v>16693.718315866321</v>
      </c>
      <c r="S149" s="1">
        <f t="shared" si="148"/>
        <v>15188.238492340766</v>
      </c>
      <c r="T149" s="1">
        <f t="shared" si="148"/>
        <v>15188.238492340766</v>
      </c>
      <c r="U149" s="1">
        <f t="shared" si="148"/>
        <v>16693.718315866321</v>
      </c>
      <c r="V149" s="1">
        <f t="shared" si="148"/>
        <v>15188.238492340766</v>
      </c>
      <c r="W149" s="1">
        <f t="shared" si="148"/>
        <v>16693.718315866321</v>
      </c>
      <c r="X149" s="1">
        <f t="shared" si="148"/>
        <v>15188.238492340766</v>
      </c>
      <c r="Y149" s="1">
        <f t="shared" si="148"/>
        <v>15188.238492340766</v>
      </c>
      <c r="Z149" s="1">
        <f t="shared" si="148"/>
        <v>15188.238492340766</v>
      </c>
      <c r="AA149" s="1">
        <f t="shared" si="148"/>
        <v>23536.808422800659</v>
      </c>
      <c r="AB149" s="1">
        <f t="shared" si="148"/>
        <v>15188.238492340766</v>
      </c>
      <c r="AC149" s="1">
        <f t="shared" ref="AC149:AF150" si="149">$E149*AC$151</f>
        <v>15188.238492340766</v>
      </c>
      <c r="AD149" s="1">
        <f t="shared" si="149"/>
        <v>16693.718315866321</v>
      </c>
      <c r="AE149" s="1">
        <f t="shared" si="149"/>
        <v>15188.238492340766</v>
      </c>
      <c r="AF149" s="1">
        <f t="shared" si="149"/>
        <v>15188.238492340766</v>
      </c>
    </row>
    <row r="150" spans="1:38">
      <c r="A150" s="164" t="s">
        <v>603</v>
      </c>
      <c r="B150" s="5" t="str">
        <f t="shared" si="137"/>
        <v>9010-06111</v>
      </c>
      <c r="C150" s="5" t="str">
        <f t="shared" si="143"/>
        <v>9010</v>
      </c>
      <c r="D150" s="1">
        <f>SUM($F150:K150)</f>
        <v>895.08</v>
      </c>
      <c r="E150" s="2">
        <f>D150/$D$151</f>
        <v>4.9444309443775819E-4</v>
      </c>
      <c r="F150" s="22">
        <f>'Div 12 history (2)'!B151</f>
        <v>0</v>
      </c>
      <c r="G150" s="22">
        <f>'Div 12 history (2)'!C151</f>
        <v>0</v>
      </c>
      <c r="H150" s="22">
        <f>'Div 12 history (2)'!D151</f>
        <v>0</v>
      </c>
      <c r="I150" s="22">
        <f>'Div 12 history (2)'!E151</f>
        <v>0</v>
      </c>
      <c r="J150" s="22">
        <f>'Div 12 history (2)'!F151</f>
        <v>0</v>
      </c>
      <c r="K150" s="22">
        <f>'Div 12 history (2)'!G151</f>
        <v>895.08</v>
      </c>
      <c r="L150" s="1">
        <f t="shared" si="148"/>
        <v>75.816420771802527</v>
      </c>
      <c r="M150" s="1">
        <f t="shared" si="148"/>
        <v>54.870822405230214</v>
      </c>
      <c r="N150" s="1">
        <f t="shared" si="148"/>
        <v>54.870822405230214</v>
      </c>
      <c r="O150" s="1">
        <f t="shared" si="148"/>
        <v>85.03185116593346</v>
      </c>
      <c r="P150" s="1">
        <f t="shared" si="148"/>
        <v>54.870822405230214</v>
      </c>
      <c r="Q150" s="1">
        <f t="shared" si="148"/>
        <v>54.870822405230214</v>
      </c>
      <c r="R150" s="1">
        <f t="shared" si="148"/>
        <v>60.309696444045557</v>
      </c>
      <c r="S150" s="1">
        <f t="shared" si="148"/>
        <v>54.870822405230214</v>
      </c>
      <c r="T150" s="1">
        <f t="shared" si="148"/>
        <v>54.870822405230214</v>
      </c>
      <c r="U150" s="1">
        <f t="shared" si="148"/>
        <v>60.309696444045557</v>
      </c>
      <c r="V150" s="1">
        <f t="shared" si="148"/>
        <v>54.870822405230214</v>
      </c>
      <c r="W150" s="1">
        <f t="shared" si="148"/>
        <v>60.309696444045557</v>
      </c>
      <c r="X150" s="1">
        <f t="shared" si="148"/>
        <v>54.870822405230214</v>
      </c>
      <c r="Y150" s="1">
        <f t="shared" si="148"/>
        <v>54.870822405230214</v>
      </c>
      <c r="Z150" s="1">
        <f t="shared" si="148"/>
        <v>54.870822405230214</v>
      </c>
      <c r="AA150" s="1">
        <f t="shared" si="148"/>
        <v>85.03185116593346</v>
      </c>
      <c r="AB150" s="1">
        <f t="shared" si="148"/>
        <v>54.870822405230214</v>
      </c>
      <c r="AC150" s="1">
        <f t="shared" si="149"/>
        <v>54.870822405230214</v>
      </c>
      <c r="AD150" s="1">
        <f t="shared" si="149"/>
        <v>60.309696444045557</v>
      </c>
      <c r="AE150" s="1">
        <f t="shared" si="149"/>
        <v>54.870822405230214</v>
      </c>
      <c r="AF150" s="1">
        <f t="shared" si="149"/>
        <v>54.870822405230214</v>
      </c>
    </row>
    <row r="151" spans="1:38">
      <c r="A151" s="9" t="s">
        <v>37</v>
      </c>
      <c r="B151" s="5"/>
      <c r="C151" s="5"/>
      <c r="D151" s="31">
        <f t="shared" ref="D151:K151" si="150">SUM(D147:D150)</f>
        <v>1810279.1</v>
      </c>
      <c r="E151" s="32">
        <f t="shared" si="150"/>
        <v>1</v>
      </c>
      <c r="F151" s="31">
        <f t="shared" si="150"/>
        <v>279561.97000000003</v>
      </c>
      <c r="G151" s="31">
        <f t="shared" si="150"/>
        <v>282126.79000000004</v>
      </c>
      <c r="H151" s="31">
        <f t="shared" si="150"/>
        <v>284947.03000000003</v>
      </c>
      <c r="I151" s="31">
        <f t="shared" si="150"/>
        <v>338910.52</v>
      </c>
      <c r="J151" s="31">
        <f t="shared" si="150"/>
        <v>282348.06</v>
      </c>
      <c r="K151" s="31">
        <f t="shared" si="150"/>
        <v>342384.73</v>
      </c>
      <c r="L151" s="31">
        <f>'Div 12 history (2)'!H152</f>
        <v>153337</v>
      </c>
      <c r="M151" s="31">
        <f>'Div 12 budget'!B84</f>
        <v>110975</v>
      </c>
      <c r="N151" s="31">
        <f>'Div 12 budget'!C84</f>
        <v>110975</v>
      </c>
      <c r="O151" s="31">
        <f>'Div 12 budget'!D84</f>
        <v>171975</v>
      </c>
      <c r="P151" s="31">
        <f>'Div 12 budget'!E84</f>
        <v>110975</v>
      </c>
      <c r="Q151" s="31">
        <f>'Div 12 budget'!F84</f>
        <v>110975</v>
      </c>
      <c r="R151" s="31">
        <f>'Div 12 budget'!G84</f>
        <v>121975</v>
      </c>
      <c r="S151" s="31">
        <f>'Div 12 budget'!H84</f>
        <v>110975</v>
      </c>
      <c r="T151" s="31">
        <f>'Div 12 budget'!I84</f>
        <v>110975</v>
      </c>
      <c r="U151" s="31">
        <f>'Div 12 budget'!J84</f>
        <v>121975</v>
      </c>
      <c r="V151" s="31">
        <f>'Div 12 budget'!K84</f>
        <v>110975</v>
      </c>
      <c r="W151" s="31">
        <f>'Div 12 budget'!L84</f>
        <v>121975</v>
      </c>
      <c r="X151" s="31">
        <f>'Div 12 budget'!M84</f>
        <v>110975</v>
      </c>
      <c r="Y151" s="38">
        <f>M151*(1+Y$3)</f>
        <v>110975</v>
      </c>
      <c r="Z151" s="38">
        <f t="shared" ref="Z151:AF151" si="151">N151*(1+Z$3)</f>
        <v>110975</v>
      </c>
      <c r="AA151" s="38">
        <f t="shared" si="151"/>
        <v>171975</v>
      </c>
      <c r="AB151" s="38">
        <f t="shared" si="151"/>
        <v>110975</v>
      </c>
      <c r="AC151" s="38">
        <f t="shared" si="151"/>
        <v>110975</v>
      </c>
      <c r="AD151" s="38">
        <f t="shared" si="151"/>
        <v>121975</v>
      </c>
      <c r="AE151" s="38">
        <f t="shared" si="151"/>
        <v>110975</v>
      </c>
      <c r="AF151" s="38">
        <f t="shared" si="151"/>
        <v>110975</v>
      </c>
      <c r="AH151" s="15">
        <f>SUM(F151:Q151)</f>
        <v>2579491.1</v>
      </c>
      <c r="AI151" s="15">
        <f>SUM(U151:AF151)</f>
        <v>1425700</v>
      </c>
      <c r="AK151" s="15">
        <f>AH151*$AK$6</f>
        <v>147637.12710973286</v>
      </c>
      <c r="AL151" s="15">
        <f>AI151*$AL$6</f>
        <v>81439.59160486552</v>
      </c>
    </row>
    <row r="152" spans="1:38">
      <c r="B152" s="5" t="str">
        <f t="shared" si="137"/>
        <v/>
      </c>
      <c r="C152" s="5" t="s">
        <v>465</v>
      </c>
      <c r="F152" s="1">
        <f>F151-'Div 12 history (2)'!B152</f>
        <v>0</v>
      </c>
      <c r="G152" s="1">
        <f>G151-'Div 12 history (2)'!C152</f>
        <v>0</v>
      </c>
      <c r="H152" s="1">
        <f>H151-'Div 12 history (2)'!D152</f>
        <v>0</v>
      </c>
      <c r="I152" s="1">
        <f>I151-'Div 12 history (2)'!E152</f>
        <v>0</v>
      </c>
      <c r="J152" s="1">
        <f>J151-'Div 12 history (2)'!F152</f>
        <v>0</v>
      </c>
      <c r="K152" s="1">
        <f>K151-'Div 12 history (2)'!G152</f>
        <v>0</v>
      </c>
      <c r="L152" s="1">
        <f>L151-'Div 12 history (2)'!H152</f>
        <v>0</v>
      </c>
      <c r="M152" s="1">
        <f t="shared" ref="M152" si="152">M151-SUM(M147:M150)</f>
        <v>0</v>
      </c>
      <c r="N152" s="1">
        <f t="shared" ref="N152:AF152" si="153">N151-SUM(N147:N150)</f>
        <v>0</v>
      </c>
      <c r="O152" s="1">
        <f t="shared" si="153"/>
        <v>0</v>
      </c>
      <c r="P152" s="1">
        <f t="shared" si="153"/>
        <v>0</v>
      </c>
      <c r="Q152" s="1">
        <f t="shared" si="153"/>
        <v>0</v>
      </c>
      <c r="R152" s="1">
        <f t="shared" si="153"/>
        <v>0</v>
      </c>
      <c r="S152" s="1">
        <f t="shared" si="153"/>
        <v>0</v>
      </c>
      <c r="T152" s="1">
        <f t="shared" si="153"/>
        <v>0</v>
      </c>
      <c r="U152" s="1">
        <f t="shared" si="153"/>
        <v>0</v>
      </c>
      <c r="V152" s="1">
        <f t="shared" si="153"/>
        <v>0</v>
      </c>
      <c r="W152" s="1">
        <f t="shared" si="153"/>
        <v>0</v>
      </c>
      <c r="X152" s="1">
        <f t="shared" si="153"/>
        <v>0</v>
      </c>
      <c r="Y152" s="1">
        <f t="shared" si="153"/>
        <v>0</v>
      </c>
      <c r="Z152" s="1">
        <f t="shared" si="153"/>
        <v>0</v>
      </c>
      <c r="AA152" s="1">
        <f t="shared" si="153"/>
        <v>0</v>
      </c>
      <c r="AB152" s="1">
        <f t="shared" si="153"/>
        <v>0</v>
      </c>
      <c r="AC152" s="1">
        <f t="shared" si="153"/>
        <v>0</v>
      </c>
      <c r="AD152" s="1">
        <f t="shared" si="153"/>
        <v>0</v>
      </c>
      <c r="AE152" s="1">
        <f t="shared" si="153"/>
        <v>0</v>
      </c>
      <c r="AF152" s="1">
        <f t="shared" si="153"/>
        <v>0</v>
      </c>
    </row>
    <row r="153" spans="1:38">
      <c r="A153" s="106" t="s">
        <v>604</v>
      </c>
      <c r="B153" s="5" t="str">
        <f t="shared" si="137"/>
        <v>9010-07590</v>
      </c>
      <c r="C153" s="5" t="str">
        <f t="shared" ref="C153" si="154">LEFT(B153,4)</f>
        <v>9010</v>
      </c>
      <c r="D153" s="1">
        <f>SUM($F153:K153)</f>
        <v>939.42</v>
      </c>
      <c r="E153" s="2">
        <f>D153/$D$156</f>
        <v>0.11139583335803736</v>
      </c>
      <c r="F153" s="22">
        <f>'Div 12 history (2)'!B154</f>
        <v>0</v>
      </c>
      <c r="G153" s="22">
        <f>'Div 12 history (2)'!C154</f>
        <v>0</v>
      </c>
      <c r="H153" s="22">
        <f>'Div 12 history (2)'!D154</f>
        <v>0</v>
      </c>
      <c r="I153" s="22">
        <f>'Div 12 history (2)'!E154</f>
        <v>58.63</v>
      </c>
      <c r="J153" s="22">
        <f>'Div 12 history (2)'!F154</f>
        <v>0</v>
      </c>
      <c r="K153" s="22">
        <f>'Div 12 history (2)'!G154</f>
        <v>880.79</v>
      </c>
      <c r="L153" s="1">
        <f t="shared" ref="L153:AF155" si="155">$E153*L$156</f>
        <v>104.82347918991316</v>
      </c>
      <c r="M153" s="1">
        <f t="shared" si="155"/>
        <v>121.53285419361876</v>
      </c>
      <c r="N153" s="1">
        <f t="shared" si="155"/>
        <v>104.82347918991316</v>
      </c>
      <c r="O153" s="1">
        <f t="shared" si="155"/>
        <v>104.82347918991316</v>
      </c>
      <c r="P153" s="1">
        <f t="shared" si="155"/>
        <v>104.82347918991316</v>
      </c>
      <c r="Q153" s="1">
        <f t="shared" si="155"/>
        <v>104.82347918991316</v>
      </c>
      <c r="R153" s="1">
        <f t="shared" si="155"/>
        <v>137.68525003053418</v>
      </c>
      <c r="S153" s="1">
        <f t="shared" si="155"/>
        <v>104.82347918991316</v>
      </c>
      <c r="T153" s="1">
        <f t="shared" si="155"/>
        <v>104.82347918991316</v>
      </c>
      <c r="U153" s="1">
        <f t="shared" si="155"/>
        <v>104.82347918991316</v>
      </c>
      <c r="V153" s="1">
        <f t="shared" si="155"/>
        <v>121.53285419361876</v>
      </c>
      <c r="W153" s="1">
        <f t="shared" si="155"/>
        <v>104.82347918991316</v>
      </c>
      <c r="X153" s="1">
        <f t="shared" si="155"/>
        <v>104.82347918991316</v>
      </c>
      <c r="Y153" s="1">
        <f t="shared" si="155"/>
        <v>121.53285419361876</v>
      </c>
      <c r="Z153" s="1">
        <f t="shared" si="155"/>
        <v>104.82347918991316</v>
      </c>
      <c r="AA153" s="1">
        <f t="shared" si="155"/>
        <v>104.82347918991316</v>
      </c>
      <c r="AB153" s="1">
        <f t="shared" si="155"/>
        <v>104.82347918991316</v>
      </c>
      <c r="AC153" s="1">
        <f t="shared" si="155"/>
        <v>104.82347918991316</v>
      </c>
      <c r="AD153" s="1">
        <f t="shared" si="155"/>
        <v>137.68525003053418</v>
      </c>
      <c r="AE153" s="1">
        <f t="shared" si="155"/>
        <v>104.82347918991316</v>
      </c>
      <c r="AF153" s="1">
        <f t="shared" si="155"/>
        <v>104.82347918991316</v>
      </c>
    </row>
    <row r="154" spans="1:38">
      <c r="A154" s="106" t="s">
        <v>306</v>
      </c>
      <c r="B154" s="5" t="str">
        <f t="shared" ref="B154:B155" si="156">RIGHT(A154,10)</f>
        <v>9210-07590</v>
      </c>
      <c r="C154" s="5" t="str">
        <f t="shared" ref="C154:C155" si="157">LEFT(B154,4)</f>
        <v>9210</v>
      </c>
      <c r="D154" s="1">
        <f>SUM($F154:K154)</f>
        <v>7460.5</v>
      </c>
      <c r="E154" s="2">
        <f t="shared" ref="E154:E155" si="158">D154/$D$156</f>
        <v>0.88466140253309256</v>
      </c>
      <c r="F154" s="22">
        <f>'Div 12 history (2)'!B155</f>
        <v>353.36</v>
      </c>
      <c r="G154" s="22">
        <f>'Div 12 history (2)'!C155</f>
        <v>318.76</v>
      </c>
      <c r="H154" s="22">
        <f>'Div 12 history (2)'!D155</f>
        <v>314.05</v>
      </c>
      <c r="I154" s="22">
        <f>'Div 12 history (2)'!E155</f>
        <v>2200.2200000000003</v>
      </c>
      <c r="J154" s="22">
        <f>'Div 12 history (2)'!F155</f>
        <v>3473.92</v>
      </c>
      <c r="K154" s="22">
        <f>'Div 12 history (2)'!G155</f>
        <v>800.18999999999994</v>
      </c>
      <c r="L154" s="1">
        <f t="shared" si="155"/>
        <v>832.46637978364015</v>
      </c>
      <c r="M154" s="1">
        <f t="shared" si="155"/>
        <v>965.16559016360395</v>
      </c>
      <c r="N154" s="1">
        <f t="shared" si="155"/>
        <v>832.46637978364015</v>
      </c>
      <c r="O154" s="1">
        <f t="shared" si="155"/>
        <v>832.46637978364015</v>
      </c>
      <c r="P154" s="1">
        <f t="shared" si="155"/>
        <v>832.46637978364015</v>
      </c>
      <c r="Q154" s="1">
        <f t="shared" si="155"/>
        <v>832.46637978364015</v>
      </c>
      <c r="R154" s="1">
        <f t="shared" si="155"/>
        <v>1093.4414935309023</v>
      </c>
      <c r="S154" s="1">
        <f t="shared" si="155"/>
        <v>832.46637978364015</v>
      </c>
      <c r="T154" s="1">
        <f t="shared" si="155"/>
        <v>832.46637978364015</v>
      </c>
      <c r="U154" s="1">
        <f t="shared" si="155"/>
        <v>832.46637978364015</v>
      </c>
      <c r="V154" s="1">
        <f t="shared" si="155"/>
        <v>965.16559016360395</v>
      </c>
      <c r="W154" s="1">
        <f t="shared" si="155"/>
        <v>832.46637978364015</v>
      </c>
      <c r="X154" s="1">
        <f t="shared" si="155"/>
        <v>832.46637978364015</v>
      </c>
      <c r="Y154" s="1">
        <f t="shared" si="155"/>
        <v>965.16559016360395</v>
      </c>
      <c r="Z154" s="1">
        <f t="shared" si="155"/>
        <v>832.46637978364015</v>
      </c>
      <c r="AA154" s="1">
        <f t="shared" si="155"/>
        <v>832.46637978364015</v>
      </c>
      <c r="AB154" s="1">
        <f t="shared" si="155"/>
        <v>832.46637978364015</v>
      </c>
      <c r="AC154" s="1">
        <f t="shared" si="155"/>
        <v>832.46637978364015</v>
      </c>
      <c r="AD154" s="1">
        <f t="shared" si="155"/>
        <v>1093.4414935309023</v>
      </c>
      <c r="AE154" s="1">
        <f t="shared" si="155"/>
        <v>832.46637978364015</v>
      </c>
      <c r="AF154" s="1">
        <f t="shared" si="155"/>
        <v>832.46637978364015</v>
      </c>
    </row>
    <row r="155" spans="1:38">
      <c r="A155" s="164" t="s">
        <v>605</v>
      </c>
      <c r="B155" s="5" t="str">
        <f t="shared" si="156"/>
        <v>9030-07590</v>
      </c>
      <c r="C155" s="5" t="str">
        <f t="shared" si="157"/>
        <v>9030</v>
      </c>
      <c r="D155" s="1">
        <f>SUM($F155:K155)</f>
        <v>33.25</v>
      </c>
      <c r="E155" s="2">
        <f t="shared" si="158"/>
        <v>3.9427641088700931E-3</v>
      </c>
      <c r="F155" s="22">
        <f>'Div 12 history (2)'!B156</f>
        <v>0</v>
      </c>
      <c r="G155" s="22">
        <f>'Div 12 history (2)'!C156</f>
        <v>0</v>
      </c>
      <c r="H155" s="22">
        <f>'Div 12 history (2)'!D156</f>
        <v>0</v>
      </c>
      <c r="I155" s="22">
        <f>'Div 12 history (2)'!E156</f>
        <v>0</v>
      </c>
      <c r="J155" s="22">
        <f>'Div 12 history (2)'!F156</f>
        <v>0</v>
      </c>
      <c r="K155" s="22">
        <f>'Div 12 history (2)'!G156</f>
        <v>33.25</v>
      </c>
      <c r="L155" s="1">
        <f t="shared" si="155"/>
        <v>3.7101410264467578</v>
      </c>
      <c r="M155" s="1">
        <f t="shared" si="155"/>
        <v>4.3015556427772719</v>
      </c>
      <c r="N155" s="1">
        <f t="shared" si="155"/>
        <v>3.7101410264467578</v>
      </c>
      <c r="O155" s="1">
        <f t="shared" si="155"/>
        <v>3.7101410264467578</v>
      </c>
      <c r="P155" s="1">
        <f t="shared" si="155"/>
        <v>3.7101410264467578</v>
      </c>
      <c r="Q155" s="1">
        <f t="shared" si="155"/>
        <v>3.7101410264467578</v>
      </c>
      <c r="R155" s="1">
        <f t="shared" si="155"/>
        <v>4.8732564385634349</v>
      </c>
      <c r="S155" s="1">
        <f t="shared" si="155"/>
        <v>3.7101410264467578</v>
      </c>
      <c r="T155" s="1">
        <f t="shared" si="155"/>
        <v>3.7101410264467578</v>
      </c>
      <c r="U155" s="1">
        <f t="shared" si="155"/>
        <v>3.7101410264467578</v>
      </c>
      <c r="V155" s="1">
        <f t="shared" si="155"/>
        <v>4.3015556427772719</v>
      </c>
      <c r="W155" s="1">
        <f t="shared" si="155"/>
        <v>3.7101410264467578</v>
      </c>
      <c r="X155" s="1">
        <f t="shared" si="155"/>
        <v>3.7101410264467578</v>
      </c>
      <c r="Y155" s="1">
        <f t="shared" si="155"/>
        <v>4.3015556427772719</v>
      </c>
      <c r="Z155" s="1">
        <f t="shared" si="155"/>
        <v>3.7101410264467578</v>
      </c>
      <c r="AA155" s="1">
        <f t="shared" si="155"/>
        <v>3.7101410264467578</v>
      </c>
      <c r="AB155" s="1">
        <f t="shared" si="155"/>
        <v>3.7101410264467578</v>
      </c>
      <c r="AC155" s="1">
        <f t="shared" si="155"/>
        <v>3.7101410264467578</v>
      </c>
      <c r="AD155" s="1">
        <f t="shared" si="155"/>
        <v>4.8732564385634349</v>
      </c>
      <c r="AE155" s="1">
        <f t="shared" si="155"/>
        <v>3.7101410264467578</v>
      </c>
      <c r="AF155" s="1">
        <f t="shared" si="155"/>
        <v>3.7101410264467578</v>
      </c>
    </row>
    <row r="156" spans="1:38">
      <c r="A156" s="9" t="s">
        <v>39</v>
      </c>
      <c r="B156" s="9"/>
      <c r="C156" s="9"/>
      <c r="D156" s="31">
        <f t="shared" ref="D156:K156" si="159">SUM(D153:D155)</f>
        <v>8433.17</v>
      </c>
      <c r="E156" s="37">
        <f t="shared" si="159"/>
        <v>1</v>
      </c>
      <c r="F156" s="31">
        <f t="shared" si="159"/>
        <v>353.36</v>
      </c>
      <c r="G156" s="31">
        <f t="shared" si="159"/>
        <v>318.76</v>
      </c>
      <c r="H156" s="31">
        <f t="shared" si="159"/>
        <v>314.05</v>
      </c>
      <c r="I156" s="31">
        <f t="shared" si="159"/>
        <v>2258.8500000000004</v>
      </c>
      <c r="J156" s="31">
        <f t="shared" si="159"/>
        <v>3473.92</v>
      </c>
      <c r="K156" s="31">
        <f t="shared" si="159"/>
        <v>1714.23</v>
      </c>
      <c r="L156" s="31">
        <f>'Div 12 history (2)'!H157</f>
        <v>941</v>
      </c>
      <c r="M156" s="31">
        <f>'Div 12 budget'!B87</f>
        <v>1091</v>
      </c>
      <c r="N156" s="31">
        <f>'Div 12 budget'!C87</f>
        <v>941</v>
      </c>
      <c r="O156" s="31">
        <f>'Div 12 budget'!D87</f>
        <v>941</v>
      </c>
      <c r="P156" s="31">
        <f>'Div 12 budget'!E87</f>
        <v>941</v>
      </c>
      <c r="Q156" s="31">
        <f>'Div 12 budget'!F87</f>
        <v>941</v>
      </c>
      <c r="R156" s="31">
        <f>'Div 12 budget'!G87</f>
        <v>1236</v>
      </c>
      <c r="S156" s="31">
        <f>'Div 12 budget'!H87</f>
        <v>941</v>
      </c>
      <c r="T156" s="31">
        <f>'Div 12 budget'!I87</f>
        <v>941</v>
      </c>
      <c r="U156" s="31">
        <f>'Div 12 budget'!J87</f>
        <v>941</v>
      </c>
      <c r="V156" s="31">
        <f>'Div 12 budget'!K87</f>
        <v>1091</v>
      </c>
      <c r="W156" s="31">
        <f>'Div 12 budget'!L87</f>
        <v>941</v>
      </c>
      <c r="X156" s="31">
        <f>'Div 12 budget'!M87</f>
        <v>941</v>
      </c>
      <c r="Y156" s="38">
        <f>M156*(1+Y$3)</f>
        <v>1091</v>
      </c>
      <c r="Z156" s="38">
        <f t="shared" ref="Z156:AF156" si="160">N156*(1+Z$3)</f>
        <v>941</v>
      </c>
      <c r="AA156" s="38">
        <f t="shared" si="160"/>
        <v>941</v>
      </c>
      <c r="AB156" s="38">
        <f t="shared" si="160"/>
        <v>941</v>
      </c>
      <c r="AC156" s="38">
        <f t="shared" si="160"/>
        <v>941</v>
      </c>
      <c r="AD156" s="38">
        <f t="shared" si="160"/>
        <v>1236</v>
      </c>
      <c r="AE156" s="38">
        <f t="shared" si="160"/>
        <v>941</v>
      </c>
      <c r="AF156" s="38">
        <f t="shared" si="160"/>
        <v>941</v>
      </c>
      <c r="AH156" s="15">
        <f>SUM(F156:Q156)</f>
        <v>14229.17</v>
      </c>
      <c r="AI156" s="15">
        <f>SUM(U156:AF156)</f>
        <v>11887</v>
      </c>
      <c r="AK156" s="15">
        <f>AH156*$AK$6</f>
        <v>814.40629120836957</v>
      </c>
      <c r="AL156" s="15">
        <f>AI156*$AL$6</f>
        <v>679.01551897807144</v>
      </c>
    </row>
    <row r="157" spans="1:38">
      <c r="F157" s="1">
        <f>F156-'Div 12 history (2)'!B157</f>
        <v>0</v>
      </c>
      <c r="G157" s="1">
        <f>G156-'Div 12 history (2)'!C157</f>
        <v>0</v>
      </c>
      <c r="H157" s="1">
        <f>H156-'Div 12 history (2)'!D157</f>
        <v>0</v>
      </c>
      <c r="I157" s="1">
        <f>I156-'Div 12 history (2)'!E157</f>
        <v>0</v>
      </c>
      <c r="J157" s="1">
        <f>J156-'Div 12 history (2)'!F157</f>
        <v>0</v>
      </c>
      <c r="K157" s="1">
        <f>K156-'Div 12 history (2)'!G157</f>
        <v>0</v>
      </c>
      <c r="L157" s="1">
        <f>L156-'Div 12 history (2)'!H157</f>
        <v>0</v>
      </c>
      <c r="M157" s="1">
        <f t="shared" ref="M157" si="161">M156-SUM(M153:M155)</f>
        <v>0</v>
      </c>
      <c r="N157" s="1">
        <f t="shared" ref="N157:AF157" si="162">N156-SUM(N153:N155)</f>
        <v>0</v>
      </c>
      <c r="O157" s="1">
        <f t="shared" si="162"/>
        <v>0</v>
      </c>
      <c r="P157" s="1">
        <f t="shared" si="162"/>
        <v>0</v>
      </c>
      <c r="Q157" s="1">
        <f t="shared" si="162"/>
        <v>0</v>
      </c>
      <c r="R157" s="1">
        <f t="shared" si="162"/>
        <v>0</v>
      </c>
      <c r="S157" s="1">
        <f t="shared" si="162"/>
        <v>0</v>
      </c>
      <c r="T157" s="1">
        <f t="shared" si="162"/>
        <v>0</v>
      </c>
      <c r="U157" s="1">
        <f t="shared" si="162"/>
        <v>0</v>
      </c>
      <c r="V157" s="1">
        <f t="shared" si="162"/>
        <v>0</v>
      </c>
      <c r="W157" s="1">
        <f t="shared" si="162"/>
        <v>0</v>
      </c>
      <c r="X157" s="1">
        <f t="shared" si="162"/>
        <v>0</v>
      </c>
      <c r="Y157" s="1">
        <f t="shared" si="162"/>
        <v>0</v>
      </c>
      <c r="Z157" s="1">
        <f t="shared" si="162"/>
        <v>0</v>
      </c>
      <c r="AA157" s="1">
        <f t="shared" si="162"/>
        <v>0</v>
      </c>
      <c r="AB157" s="1">
        <f t="shared" si="162"/>
        <v>0</v>
      </c>
      <c r="AC157" s="1">
        <f t="shared" si="162"/>
        <v>0</v>
      </c>
      <c r="AD157" s="1">
        <f t="shared" si="162"/>
        <v>0</v>
      </c>
      <c r="AE157" s="1">
        <f t="shared" si="162"/>
        <v>0</v>
      </c>
      <c r="AF157" s="1">
        <f t="shared" si="162"/>
        <v>0</v>
      </c>
    </row>
    <row r="158" spans="1:38">
      <c r="A158" s="9" t="s">
        <v>124</v>
      </c>
      <c r="B158" s="9"/>
      <c r="C158" s="9"/>
      <c r="F158" s="51">
        <f t="shared" ref="F158:L158" si="163">F20+F40+F30+F44+F54+F60+F70+F78+F93+F97+F100+F106+F111+F134+F145+F151+F156</f>
        <v>5012946.4400000004</v>
      </c>
      <c r="G158" s="51">
        <f t="shared" si="163"/>
        <v>5016265.3900000015</v>
      </c>
      <c r="H158" s="51">
        <f t="shared" si="163"/>
        <v>4967862.3400000017</v>
      </c>
      <c r="I158" s="51">
        <f t="shared" si="163"/>
        <v>4893949.09</v>
      </c>
      <c r="J158" s="51">
        <f t="shared" si="163"/>
        <v>5310275.8099999996</v>
      </c>
      <c r="K158" s="51">
        <f t="shared" si="163"/>
        <v>4726287.32</v>
      </c>
      <c r="L158" s="51">
        <f t="shared" si="163"/>
        <v>4257402.8000000007</v>
      </c>
      <c r="M158" s="16">
        <f t="shared" ref="M158" si="164">M20+M40+M30+M44+M54+M60+M70+M78+M93+M97+M100+M106+M111+M134+M145+M151+M156</f>
        <v>4290022.42</v>
      </c>
      <c r="N158" s="16">
        <f t="shared" ref="N158:AF158" si="165">N20+N40+N30+N44+N54+N60+N70+N78+N93+N97+N100+N106+N111+N134+N145+N151+N156</f>
        <v>4100092.34</v>
      </c>
      <c r="O158" s="16">
        <f t="shared" si="165"/>
        <v>4469998.9999999991</v>
      </c>
      <c r="P158" s="16">
        <f t="shared" si="165"/>
        <v>4111676.4</v>
      </c>
      <c r="Q158" s="16">
        <f t="shared" si="165"/>
        <v>4042121.9700000007</v>
      </c>
      <c r="R158" s="16">
        <f t="shared" si="165"/>
        <v>4398143.05</v>
      </c>
      <c r="S158" s="16">
        <f t="shared" si="165"/>
        <v>4121337.81</v>
      </c>
      <c r="T158" s="16">
        <f t="shared" si="165"/>
        <v>4292005.7300000004</v>
      </c>
      <c r="U158" s="45">
        <f t="shared" si="165"/>
        <v>4239140.2300000004</v>
      </c>
      <c r="V158" s="45">
        <f t="shared" si="165"/>
        <v>4224786.16</v>
      </c>
      <c r="W158" s="45">
        <f t="shared" si="165"/>
        <v>4389294.83</v>
      </c>
      <c r="X158" s="45">
        <f t="shared" si="165"/>
        <v>4200956.629999999</v>
      </c>
      <c r="Y158" s="45">
        <f t="shared" si="165"/>
        <v>4458144.8132436816</v>
      </c>
      <c r="Z158" s="45">
        <f t="shared" si="165"/>
        <v>4260830.5182641707</v>
      </c>
      <c r="AA158" s="45">
        <f t="shared" si="165"/>
        <v>4645505.6441576192</v>
      </c>
      <c r="AB158" s="45">
        <f t="shared" si="165"/>
        <v>4272414.5782641713</v>
      </c>
      <c r="AC158" s="45">
        <f t="shared" si="165"/>
        <v>4202860.1482641716</v>
      </c>
      <c r="AD158" s="45">
        <f t="shared" si="165"/>
        <v>4573649.69415762</v>
      </c>
      <c r="AE158" s="45">
        <f t="shared" si="165"/>
        <v>4282075.9882641714</v>
      </c>
      <c r="AF158" s="45">
        <f t="shared" si="165"/>
        <v>4460128.1232436812</v>
      </c>
      <c r="AH158" s="15">
        <f>SUM(F158:Q158)</f>
        <v>55198901.32</v>
      </c>
      <c r="AI158" s="15">
        <f>SUM(U158:AF158)</f>
        <v>52209787.357859291</v>
      </c>
      <c r="AK158" s="15">
        <f>SUM(AK8:AK156)</f>
        <v>3159308.1327159619</v>
      </c>
      <c r="AL158" s="15">
        <f>SUM(AL8:AL156)</f>
        <v>2982355.1660243622</v>
      </c>
    </row>
    <row r="159" spans="1:38">
      <c r="A159" s="9"/>
      <c r="B159" s="9"/>
      <c r="C159" s="9"/>
      <c r="F159" s="1">
        <f>F158-'Div 12 history (2)'!B159</f>
        <v>0</v>
      </c>
      <c r="G159" s="1">
        <f>G158-'Div 12 history (2)'!C159</f>
        <v>0</v>
      </c>
      <c r="H159" s="1">
        <f>H158-'Div 12 history (2)'!D159</f>
        <v>0</v>
      </c>
      <c r="I159" s="1">
        <f>I158-'Div 12 history (2)'!E159</f>
        <v>0</v>
      </c>
      <c r="J159" s="1">
        <f>J158-'Div 12 history (2)'!F159</f>
        <v>0</v>
      </c>
      <c r="K159" s="1">
        <f>K158-'Div 12 history (2)'!G159</f>
        <v>0</v>
      </c>
      <c r="L159" s="1">
        <f>L158-'Div 12 history (2)'!H159</f>
        <v>0</v>
      </c>
      <c r="M159" s="1">
        <f>M158-'Div 12 budget'!B89</f>
        <v>0</v>
      </c>
      <c r="N159" s="1">
        <f>N158-'Div 12 budget'!C89</f>
        <v>0</v>
      </c>
      <c r="O159" s="1">
        <f>O158-'Div 12 budget'!D89</f>
        <v>0</v>
      </c>
      <c r="P159" s="1">
        <f>P158-'Div 12 budget'!E89</f>
        <v>0</v>
      </c>
      <c r="Q159" s="1">
        <f>Q158-'Div 12 budget'!F89</f>
        <v>0</v>
      </c>
      <c r="R159" s="1">
        <f>R158-'Div 12 budget'!G89</f>
        <v>0</v>
      </c>
      <c r="S159" s="1">
        <f>S158-'Div 12 budget'!H89</f>
        <v>0</v>
      </c>
      <c r="T159" s="1">
        <f>T158-'Div 12 budget'!I89</f>
        <v>0</v>
      </c>
      <c r="U159" s="1">
        <f>U158-'Div 12 budget'!J89</f>
        <v>0</v>
      </c>
      <c r="V159" s="1">
        <f>V158-'Div 12 budget'!K89</f>
        <v>0</v>
      </c>
      <c r="W159" s="1">
        <f>W158-'Div 12 budget'!L89</f>
        <v>0</v>
      </c>
      <c r="X159" s="1">
        <f>X158-'Div 12 budget'!M89</f>
        <v>0</v>
      </c>
      <c r="Y159" s="1"/>
      <c r="Z159" s="1"/>
      <c r="AA159" s="1"/>
      <c r="AB159" s="1"/>
      <c r="AC159" s="1"/>
      <c r="AD159" s="1"/>
      <c r="AE159" s="1"/>
      <c r="AF159" s="1"/>
      <c r="AH159" s="15">
        <f>SUM(AH8:AH156)</f>
        <v>55257017.323646143</v>
      </c>
      <c r="AI159" s="15">
        <f>SUM(AI8:AI156)</f>
        <v>52255607.599837765</v>
      </c>
      <c r="AJ159" s="82" t="s">
        <v>706</v>
      </c>
      <c r="AK159" s="2">
        <f>AK158/AH158</f>
        <v>5.7234982167503071E-2</v>
      </c>
      <c r="AL159" s="2">
        <f>AL158/AI158</f>
        <v>5.712253040952904E-2</v>
      </c>
    </row>
    <row r="160" spans="1:38">
      <c r="F160" s="15">
        <f t="shared" ref="F160:AF160" si="166">F158-F241</f>
        <v>0</v>
      </c>
      <c r="G160" s="15">
        <f t="shared" si="166"/>
        <v>0</v>
      </c>
      <c r="H160" s="15">
        <f t="shared" si="166"/>
        <v>0</v>
      </c>
      <c r="I160" s="15">
        <f t="shared" si="166"/>
        <v>0</v>
      </c>
      <c r="J160" s="15">
        <f t="shared" si="166"/>
        <v>0</v>
      </c>
      <c r="K160" s="15">
        <f t="shared" si="166"/>
        <v>0</v>
      </c>
      <c r="L160" s="15">
        <f t="shared" si="166"/>
        <v>0</v>
      </c>
      <c r="M160" s="19">
        <f t="shared" ref="M160" si="167">M158-M241</f>
        <v>0</v>
      </c>
      <c r="N160" s="19">
        <f t="shared" si="166"/>
        <v>0</v>
      </c>
      <c r="O160" s="19">
        <f t="shared" si="166"/>
        <v>0</v>
      </c>
      <c r="P160" s="19">
        <f t="shared" si="166"/>
        <v>0</v>
      </c>
      <c r="Q160" s="19">
        <f t="shared" si="166"/>
        <v>0</v>
      </c>
      <c r="R160" s="19">
        <f t="shared" si="166"/>
        <v>0</v>
      </c>
      <c r="S160" s="19">
        <f t="shared" si="166"/>
        <v>0</v>
      </c>
      <c r="T160" s="19">
        <f t="shared" si="166"/>
        <v>0</v>
      </c>
      <c r="U160" s="15">
        <f t="shared" si="166"/>
        <v>0</v>
      </c>
      <c r="V160" s="15">
        <f t="shared" si="166"/>
        <v>0</v>
      </c>
      <c r="W160" s="15">
        <f t="shared" si="166"/>
        <v>0</v>
      </c>
      <c r="X160" s="15">
        <f t="shared" si="166"/>
        <v>0</v>
      </c>
      <c r="Y160" s="15">
        <f t="shared" si="166"/>
        <v>0</v>
      </c>
      <c r="Z160" s="15">
        <f t="shared" si="166"/>
        <v>0</v>
      </c>
      <c r="AA160" s="15">
        <f t="shared" si="166"/>
        <v>0</v>
      </c>
      <c r="AB160" s="15">
        <f t="shared" si="166"/>
        <v>0</v>
      </c>
      <c r="AC160" s="15">
        <f t="shared" si="166"/>
        <v>0</v>
      </c>
      <c r="AD160" s="15">
        <f t="shared" si="166"/>
        <v>0</v>
      </c>
      <c r="AE160" s="15">
        <f t="shared" si="166"/>
        <v>0</v>
      </c>
      <c r="AF160" s="15">
        <f t="shared" si="166"/>
        <v>0</v>
      </c>
    </row>
    <row r="161" spans="1:32">
      <c r="V161"/>
    </row>
    <row r="162" spans="1:32">
      <c r="A162" s="52" t="s">
        <v>704</v>
      </c>
      <c r="D162" s="20">
        <v>1</v>
      </c>
      <c r="E162" s="20">
        <v>2</v>
      </c>
      <c r="F162" s="20">
        <v>3</v>
      </c>
      <c r="G162" s="20">
        <v>4</v>
      </c>
      <c r="H162" s="20">
        <v>5</v>
      </c>
      <c r="I162" s="20">
        <v>6</v>
      </c>
      <c r="J162" s="20">
        <v>7</v>
      </c>
      <c r="K162" s="20">
        <v>8</v>
      </c>
      <c r="L162" s="20">
        <v>9</v>
      </c>
      <c r="M162" s="20">
        <v>10</v>
      </c>
      <c r="N162" s="20">
        <v>11</v>
      </c>
      <c r="O162" s="20">
        <v>12</v>
      </c>
      <c r="P162" s="20">
        <v>13</v>
      </c>
      <c r="Q162" s="20">
        <v>14</v>
      </c>
      <c r="R162" s="20">
        <v>15</v>
      </c>
      <c r="S162" s="20">
        <v>16</v>
      </c>
      <c r="T162" s="20">
        <v>17</v>
      </c>
      <c r="U162" s="20">
        <v>18</v>
      </c>
      <c r="V162" s="20">
        <v>19</v>
      </c>
      <c r="W162" s="20">
        <v>20</v>
      </c>
      <c r="X162" s="20">
        <v>21</v>
      </c>
      <c r="Y162" s="20">
        <v>22</v>
      </c>
      <c r="Z162" s="20">
        <v>23</v>
      </c>
      <c r="AA162" s="20">
        <v>24</v>
      </c>
      <c r="AB162" s="20">
        <v>25</v>
      </c>
      <c r="AC162" s="20">
        <v>26</v>
      </c>
      <c r="AD162" s="20">
        <v>27</v>
      </c>
      <c r="AE162" s="20">
        <v>28</v>
      </c>
      <c r="AF162" s="20">
        <v>29</v>
      </c>
    </row>
    <row r="163" spans="1:32">
      <c r="D163" s="13">
        <v>8140</v>
      </c>
      <c r="E163" s="2"/>
      <c r="F163" s="4">
        <f t="shared" ref="F163:O172" si="168">SUMIF($C$9:$C$158,$D163,F$9:F$158)</f>
        <v>0</v>
      </c>
      <c r="G163" s="4">
        <f t="shared" si="168"/>
        <v>0</v>
      </c>
      <c r="H163" s="4">
        <f t="shared" si="168"/>
        <v>0</v>
      </c>
      <c r="I163" s="4">
        <f t="shared" si="168"/>
        <v>0</v>
      </c>
      <c r="J163" s="4">
        <f t="shared" si="168"/>
        <v>0</v>
      </c>
      <c r="K163" s="4">
        <f t="shared" si="168"/>
        <v>0</v>
      </c>
      <c r="L163" s="4">
        <f t="shared" si="168"/>
        <v>0</v>
      </c>
      <c r="M163" s="4">
        <f t="shared" si="168"/>
        <v>0</v>
      </c>
      <c r="N163" s="4">
        <f t="shared" si="168"/>
        <v>0</v>
      </c>
      <c r="O163" s="4">
        <f t="shared" si="168"/>
        <v>0</v>
      </c>
      <c r="P163" s="4">
        <f t="shared" ref="P163:Y172" si="169">SUMIF($C$9:$C$158,$D163,P$9:P$158)</f>
        <v>0</v>
      </c>
      <c r="Q163" s="4">
        <f t="shared" si="169"/>
        <v>0</v>
      </c>
      <c r="R163" s="4">
        <f t="shared" si="169"/>
        <v>0</v>
      </c>
      <c r="S163" s="4">
        <f t="shared" si="169"/>
        <v>0</v>
      </c>
      <c r="T163" s="4">
        <f t="shared" si="169"/>
        <v>0</v>
      </c>
      <c r="U163" s="4">
        <f t="shared" si="169"/>
        <v>0</v>
      </c>
      <c r="V163" s="4">
        <f t="shared" si="169"/>
        <v>0</v>
      </c>
      <c r="W163" s="4">
        <f t="shared" si="169"/>
        <v>0</v>
      </c>
      <c r="X163" s="4">
        <f t="shared" si="169"/>
        <v>0</v>
      </c>
      <c r="Y163" s="4">
        <f t="shared" si="169"/>
        <v>0</v>
      </c>
      <c r="Z163" s="4">
        <f t="shared" ref="Z163:AF172" si="170">SUMIF($C$9:$C$158,$D163,Z$9:Z$158)</f>
        <v>0</v>
      </c>
      <c r="AA163" s="4">
        <f t="shared" si="170"/>
        <v>0</v>
      </c>
      <c r="AB163" s="4">
        <f t="shared" si="170"/>
        <v>0</v>
      </c>
      <c r="AC163" s="4">
        <f t="shared" si="170"/>
        <v>0</v>
      </c>
      <c r="AD163" s="4">
        <f t="shared" si="170"/>
        <v>0</v>
      </c>
      <c r="AE163" s="4">
        <f t="shared" si="170"/>
        <v>0</v>
      </c>
      <c r="AF163" s="4">
        <f t="shared" si="170"/>
        <v>0</v>
      </c>
    </row>
    <row r="164" spans="1:32">
      <c r="D164" s="14">
        <v>8150</v>
      </c>
      <c r="E164" s="2"/>
      <c r="F164" s="4">
        <f t="shared" si="168"/>
        <v>0</v>
      </c>
      <c r="G164" s="4">
        <f t="shared" si="168"/>
        <v>0</v>
      </c>
      <c r="H164" s="4">
        <f t="shared" si="168"/>
        <v>0</v>
      </c>
      <c r="I164" s="4">
        <f t="shared" si="168"/>
        <v>0</v>
      </c>
      <c r="J164" s="4">
        <f t="shared" si="168"/>
        <v>0</v>
      </c>
      <c r="K164" s="4">
        <f t="shared" si="168"/>
        <v>0</v>
      </c>
      <c r="L164" s="4">
        <f t="shared" si="168"/>
        <v>0</v>
      </c>
      <c r="M164" s="4">
        <f t="shared" si="168"/>
        <v>0</v>
      </c>
      <c r="N164" s="4">
        <f t="shared" si="168"/>
        <v>0</v>
      </c>
      <c r="O164" s="4">
        <f t="shared" si="168"/>
        <v>0</v>
      </c>
      <c r="P164" s="4">
        <f t="shared" si="169"/>
        <v>0</v>
      </c>
      <c r="Q164" s="4">
        <f t="shared" si="169"/>
        <v>0</v>
      </c>
      <c r="R164" s="4">
        <f t="shared" si="169"/>
        <v>0</v>
      </c>
      <c r="S164" s="4">
        <f t="shared" si="169"/>
        <v>0</v>
      </c>
      <c r="T164" s="4">
        <f t="shared" si="169"/>
        <v>0</v>
      </c>
      <c r="U164" s="4">
        <f t="shared" si="169"/>
        <v>0</v>
      </c>
      <c r="V164" s="4">
        <f t="shared" si="169"/>
        <v>0</v>
      </c>
      <c r="W164" s="4">
        <f t="shared" si="169"/>
        <v>0</v>
      </c>
      <c r="X164" s="4">
        <f t="shared" si="169"/>
        <v>0</v>
      </c>
      <c r="Y164" s="4">
        <f t="shared" si="169"/>
        <v>0</v>
      </c>
      <c r="Z164" s="4">
        <f t="shared" si="170"/>
        <v>0</v>
      </c>
      <c r="AA164" s="4">
        <f t="shared" si="170"/>
        <v>0</v>
      </c>
      <c r="AB164" s="4">
        <f t="shared" si="170"/>
        <v>0</v>
      </c>
      <c r="AC164" s="4">
        <f t="shared" si="170"/>
        <v>0</v>
      </c>
      <c r="AD164" s="4">
        <f t="shared" si="170"/>
        <v>0</v>
      </c>
      <c r="AE164" s="4">
        <f t="shared" si="170"/>
        <v>0</v>
      </c>
      <c r="AF164" s="4">
        <f t="shared" si="170"/>
        <v>0</v>
      </c>
    </row>
    <row r="165" spans="1:32">
      <c r="D165" s="13">
        <v>8160</v>
      </c>
      <c r="E165" s="2"/>
      <c r="F165" s="4">
        <f t="shared" si="168"/>
        <v>0</v>
      </c>
      <c r="G165" s="4">
        <f t="shared" si="168"/>
        <v>0</v>
      </c>
      <c r="H165" s="4">
        <f t="shared" si="168"/>
        <v>0</v>
      </c>
      <c r="I165" s="4">
        <f t="shared" si="168"/>
        <v>0</v>
      </c>
      <c r="J165" s="4">
        <f t="shared" si="168"/>
        <v>0</v>
      </c>
      <c r="K165" s="4">
        <f t="shared" si="168"/>
        <v>0</v>
      </c>
      <c r="L165" s="4">
        <f t="shared" si="168"/>
        <v>0</v>
      </c>
      <c r="M165" s="4">
        <f t="shared" si="168"/>
        <v>0</v>
      </c>
      <c r="N165" s="4">
        <f t="shared" si="168"/>
        <v>0</v>
      </c>
      <c r="O165" s="4">
        <f t="shared" si="168"/>
        <v>0</v>
      </c>
      <c r="P165" s="4">
        <f t="shared" si="169"/>
        <v>0</v>
      </c>
      <c r="Q165" s="4">
        <f t="shared" si="169"/>
        <v>0</v>
      </c>
      <c r="R165" s="4">
        <f t="shared" si="169"/>
        <v>0</v>
      </c>
      <c r="S165" s="4">
        <f t="shared" si="169"/>
        <v>0</v>
      </c>
      <c r="T165" s="4">
        <f t="shared" si="169"/>
        <v>0</v>
      </c>
      <c r="U165" s="4">
        <f t="shared" si="169"/>
        <v>0</v>
      </c>
      <c r="V165" s="4">
        <f t="shared" si="169"/>
        <v>0</v>
      </c>
      <c r="W165" s="4">
        <f t="shared" si="169"/>
        <v>0</v>
      </c>
      <c r="X165" s="4">
        <f t="shared" si="169"/>
        <v>0</v>
      </c>
      <c r="Y165" s="4">
        <f t="shared" si="169"/>
        <v>0</v>
      </c>
      <c r="Z165" s="4">
        <f t="shared" si="170"/>
        <v>0</v>
      </c>
      <c r="AA165" s="4">
        <f t="shared" si="170"/>
        <v>0</v>
      </c>
      <c r="AB165" s="4">
        <f t="shared" si="170"/>
        <v>0</v>
      </c>
      <c r="AC165" s="4">
        <f t="shared" si="170"/>
        <v>0</v>
      </c>
      <c r="AD165" s="4">
        <f t="shared" si="170"/>
        <v>0</v>
      </c>
      <c r="AE165" s="4">
        <f t="shared" si="170"/>
        <v>0</v>
      </c>
      <c r="AF165" s="4">
        <f t="shared" si="170"/>
        <v>0</v>
      </c>
    </row>
    <row r="166" spans="1:32">
      <c r="D166" s="13">
        <v>8170</v>
      </c>
      <c r="E166" s="2"/>
      <c r="F166" s="4">
        <f t="shared" si="168"/>
        <v>0</v>
      </c>
      <c r="G166" s="4">
        <f t="shared" si="168"/>
        <v>0</v>
      </c>
      <c r="H166" s="4">
        <f t="shared" si="168"/>
        <v>0</v>
      </c>
      <c r="I166" s="4">
        <f t="shared" si="168"/>
        <v>0</v>
      </c>
      <c r="J166" s="4">
        <f t="shared" si="168"/>
        <v>0</v>
      </c>
      <c r="K166" s="4">
        <f t="shared" si="168"/>
        <v>0</v>
      </c>
      <c r="L166" s="4">
        <f t="shared" si="168"/>
        <v>0</v>
      </c>
      <c r="M166" s="4">
        <f t="shared" si="168"/>
        <v>0</v>
      </c>
      <c r="N166" s="4">
        <f t="shared" si="168"/>
        <v>0</v>
      </c>
      <c r="O166" s="4">
        <f t="shared" si="168"/>
        <v>0</v>
      </c>
      <c r="P166" s="4">
        <f t="shared" si="169"/>
        <v>0</v>
      </c>
      <c r="Q166" s="4">
        <f t="shared" si="169"/>
        <v>0</v>
      </c>
      <c r="R166" s="4">
        <f t="shared" si="169"/>
        <v>0</v>
      </c>
      <c r="S166" s="4">
        <f t="shared" si="169"/>
        <v>0</v>
      </c>
      <c r="T166" s="4">
        <f t="shared" si="169"/>
        <v>0</v>
      </c>
      <c r="U166" s="4">
        <f t="shared" si="169"/>
        <v>0</v>
      </c>
      <c r="V166" s="4">
        <f t="shared" si="169"/>
        <v>0</v>
      </c>
      <c r="W166" s="4">
        <f t="shared" si="169"/>
        <v>0</v>
      </c>
      <c r="X166" s="4">
        <f t="shared" si="169"/>
        <v>0</v>
      </c>
      <c r="Y166" s="4">
        <f t="shared" si="169"/>
        <v>0</v>
      </c>
      <c r="Z166" s="4">
        <f t="shared" si="170"/>
        <v>0</v>
      </c>
      <c r="AA166" s="4">
        <f t="shared" si="170"/>
        <v>0</v>
      </c>
      <c r="AB166" s="4">
        <f t="shared" si="170"/>
        <v>0</v>
      </c>
      <c r="AC166" s="4">
        <f t="shared" si="170"/>
        <v>0</v>
      </c>
      <c r="AD166" s="4">
        <f t="shared" si="170"/>
        <v>0</v>
      </c>
      <c r="AE166" s="4">
        <f t="shared" si="170"/>
        <v>0</v>
      </c>
      <c r="AF166" s="4">
        <f t="shared" si="170"/>
        <v>0</v>
      </c>
    </row>
    <row r="167" spans="1:32">
      <c r="D167" s="13">
        <v>8180</v>
      </c>
      <c r="E167" s="2"/>
      <c r="F167" s="4">
        <f t="shared" si="168"/>
        <v>0</v>
      </c>
      <c r="G167" s="4">
        <f t="shared" si="168"/>
        <v>0</v>
      </c>
      <c r="H167" s="4">
        <f t="shared" si="168"/>
        <v>0</v>
      </c>
      <c r="I167" s="4">
        <f t="shared" si="168"/>
        <v>0</v>
      </c>
      <c r="J167" s="4">
        <f t="shared" si="168"/>
        <v>0</v>
      </c>
      <c r="K167" s="4">
        <f t="shared" si="168"/>
        <v>0</v>
      </c>
      <c r="L167" s="4">
        <f t="shared" si="168"/>
        <v>0</v>
      </c>
      <c r="M167" s="4">
        <f t="shared" si="168"/>
        <v>0</v>
      </c>
      <c r="N167" s="4">
        <f t="shared" si="168"/>
        <v>0</v>
      </c>
      <c r="O167" s="4">
        <f t="shared" si="168"/>
        <v>0</v>
      </c>
      <c r="P167" s="4">
        <f t="shared" si="169"/>
        <v>0</v>
      </c>
      <c r="Q167" s="4">
        <f t="shared" si="169"/>
        <v>0</v>
      </c>
      <c r="R167" s="4">
        <f t="shared" si="169"/>
        <v>0</v>
      </c>
      <c r="S167" s="4">
        <f t="shared" si="169"/>
        <v>0</v>
      </c>
      <c r="T167" s="4">
        <f t="shared" si="169"/>
        <v>0</v>
      </c>
      <c r="U167" s="4">
        <f t="shared" si="169"/>
        <v>0</v>
      </c>
      <c r="V167" s="4">
        <f t="shared" si="169"/>
        <v>0</v>
      </c>
      <c r="W167" s="4">
        <f t="shared" si="169"/>
        <v>0</v>
      </c>
      <c r="X167" s="4">
        <f t="shared" si="169"/>
        <v>0</v>
      </c>
      <c r="Y167" s="4">
        <f t="shared" si="169"/>
        <v>0</v>
      </c>
      <c r="Z167" s="4">
        <f t="shared" si="170"/>
        <v>0</v>
      </c>
      <c r="AA167" s="4">
        <f t="shared" si="170"/>
        <v>0</v>
      </c>
      <c r="AB167" s="4">
        <f t="shared" si="170"/>
        <v>0</v>
      </c>
      <c r="AC167" s="4">
        <f t="shared" si="170"/>
        <v>0</v>
      </c>
      <c r="AD167" s="4">
        <f t="shared" si="170"/>
        <v>0</v>
      </c>
      <c r="AE167" s="4">
        <f t="shared" si="170"/>
        <v>0</v>
      </c>
      <c r="AF167" s="4">
        <f t="shared" si="170"/>
        <v>0</v>
      </c>
    </row>
    <row r="168" spans="1:32">
      <c r="D168" s="13">
        <v>8190</v>
      </c>
      <c r="E168" s="2"/>
      <c r="F168" s="4">
        <f t="shared" si="168"/>
        <v>0</v>
      </c>
      <c r="G168" s="4">
        <f t="shared" si="168"/>
        <v>0</v>
      </c>
      <c r="H168" s="4">
        <f t="shared" si="168"/>
        <v>0</v>
      </c>
      <c r="I168" s="4">
        <f t="shared" si="168"/>
        <v>0</v>
      </c>
      <c r="J168" s="4">
        <f t="shared" si="168"/>
        <v>0</v>
      </c>
      <c r="K168" s="4">
        <f t="shared" si="168"/>
        <v>0</v>
      </c>
      <c r="L168" s="4">
        <f t="shared" si="168"/>
        <v>0</v>
      </c>
      <c r="M168" s="4">
        <f t="shared" si="168"/>
        <v>0</v>
      </c>
      <c r="N168" s="4">
        <f t="shared" si="168"/>
        <v>0</v>
      </c>
      <c r="O168" s="4">
        <f t="shared" si="168"/>
        <v>0</v>
      </c>
      <c r="P168" s="4">
        <f t="shared" si="169"/>
        <v>0</v>
      </c>
      <c r="Q168" s="4">
        <f t="shared" si="169"/>
        <v>0</v>
      </c>
      <c r="R168" s="4">
        <f t="shared" si="169"/>
        <v>0</v>
      </c>
      <c r="S168" s="4">
        <f t="shared" si="169"/>
        <v>0</v>
      </c>
      <c r="T168" s="4">
        <f t="shared" si="169"/>
        <v>0</v>
      </c>
      <c r="U168" s="4">
        <f t="shared" si="169"/>
        <v>0</v>
      </c>
      <c r="V168" s="4">
        <f t="shared" si="169"/>
        <v>0</v>
      </c>
      <c r="W168" s="4">
        <f t="shared" si="169"/>
        <v>0</v>
      </c>
      <c r="X168" s="4">
        <f t="shared" si="169"/>
        <v>0</v>
      </c>
      <c r="Y168" s="4">
        <f t="shared" si="169"/>
        <v>0</v>
      </c>
      <c r="Z168" s="4">
        <f t="shared" si="170"/>
        <v>0</v>
      </c>
      <c r="AA168" s="4">
        <f t="shared" si="170"/>
        <v>0</v>
      </c>
      <c r="AB168" s="4">
        <f t="shared" si="170"/>
        <v>0</v>
      </c>
      <c r="AC168" s="4">
        <f t="shared" si="170"/>
        <v>0</v>
      </c>
      <c r="AD168" s="4">
        <f t="shared" si="170"/>
        <v>0</v>
      </c>
      <c r="AE168" s="4">
        <f t="shared" si="170"/>
        <v>0</v>
      </c>
      <c r="AF168" s="4">
        <f t="shared" si="170"/>
        <v>0</v>
      </c>
    </row>
    <row r="169" spans="1:32">
      <c r="D169" s="13">
        <v>8200</v>
      </c>
      <c r="E169" s="2"/>
      <c r="F169" s="4">
        <f t="shared" si="168"/>
        <v>0</v>
      </c>
      <c r="G169" s="4">
        <f t="shared" si="168"/>
        <v>0</v>
      </c>
      <c r="H169" s="4">
        <f t="shared" si="168"/>
        <v>0</v>
      </c>
      <c r="I169" s="4">
        <f t="shared" si="168"/>
        <v>0</v>
      </c>
      <c r="J169" s="4">
        <f t="shared" si="168"/>
        <v>0</v>
      </c>
      <c r="K169" s="4">
        <f t="shared" si="168"/>
        <v>0</v>
      </c>
      <c r="L169" s="4">
        <f t="shared" si="168"/>
        <v>0</v>
      </c>
      <c r="M169" s="4">
        <f t="shared" si="168"/>
        <v>0</v>
      </c>
      <c r="N169" s="4">
        <f t="shared" si="168"/>
        <v>0</v>
      </c>
      <c r="O169" s="4">
        <f t="shared" si="168"/>
        <v>0</v>
      </c>
      <c r="P169" s="4">
        <f t="shared" si="169"/>
        <v>0</v>
      </c>
      <c r="Q169" s="4">
        <f t="shared" si="169"/>
        <v>0</v>
      </c>
      <c r="R169" s="4">
        <f t="shared" si="169"/>
        <v>0</v>
      </c>
      <c r="S169" s="4">
        <f t="shared" si="169"/>
        <v>0</v>
      </c>
      <c r="T169" s="4">
        <f t="shared" si="169"/>
        <v>0</v>
      </c>
      <c r="U169" s="4">
        <f t="shared" si="169"/>
        <v>0</v>
      </c>
      <c r="V169" s="4">
        <f t="shared" si="169"/>
        <v>0</v>
      </c>
      <c r="W169" s="4">
        <f t="shared" si="169"/>
        <v>0</v>
      </c>
      <c r="X169" s="4">
        <f t="shared" si="169"/>
        <v>0</v>
      </c>
      <c r="Y169" s="4">
        <f t="shared" si="169"/>
        <v>0</v>
      </c>
      <c r="Z169" s="4">
        <f t="shared" si="170"/>
        <v>0</v>
      </c>
      <c r="AA169" s="4">
        <f t="shared" si="170"/>
        <v>0</v>
      </c>
      <c r="AB169" s="4">
        <f t="shared" si="170"/>
        <v>0</v>
      </c>
      <c r="AC169" s="4">
        <f t="shared" si="170"/>
        <v>0</v>
      </c>
      <c r="AD169" s="4">
        <f t="shared" si="170"/>
        <v>0</v>
      </c>
      <c r="AE169" s="4">
        <f t="shared" si="170"/>
        <v>0</v>
      </c>
      <c r="AF169" s="4">
        <f t="shared" si="170"/>
        <v>0</v>
      </c>
    </row>
    <row r="170" spans="1:32">
      <c r="D170" s="13">
        <v>8210</v>
      </c>
      <c r="E170" s="2"/>
      <c r="F170" s="4">
        <f t="shared" si="168"/>
        <v>0</v>
      </c>
      <c r="G170" s="4">
        <f t="shared" si="168"/>
        <v>0</v>
      </c>
      <c r="H170" s="4">
        <f t="shared" si="168"/>
        <v>0</v>
      </c>
      <c r="I170" s="4">
        <f t="shared" si="168"/>
        <v>0</v>
      </c>
      <c r="J170" s="4">
        <f t="shared" si="168"/>
        <v>0</v>
      </c>
      <c r="K170" s="4">
        <f t="shared" si="168"/>
        <v>0</v>
      </c>
      <c r="L170" s="4">
        <f t="shared" si="168"/>
        <v>0</v>
      </c>
      <c r="M170" s="4">
        <f t="shared" si="168"/>
        <v>0</v>
      </c>
      <c r="N170" s="4">
        <f t="shared" si="168"/>
        <v>0</v>
      </c>
      <c r="O170" s="4">
        <f t="shared" si="168"/>
        <v>0</v>
      </c>
      <c r="P170" s="4">
        <f t="shared" si="169"/>
        <v>0</v>
      </c>
      <c r="Q170" s="4">
        <f t="shared" si="169"/>
        <v>0</v>
      </c>
      <c r="R170" s="4">
        <f t="shared" si="169"/>
        <v>0</v>
      </c>
      <c r="S170" s="4">
        <f t="shared" si="169"/>
        <v>0</v>
      </c>
      <c r="T170" s="4">
        <f t="shared" si="169"/>
        <v>0</v>
      </c>
      <c r="U170" s="4">
        <f t="shared" si="169"/>
        <v>0</v>
      </c>
      <c r="V170" s="4">
        <f t="shared" si="169"/>
        <v>0</v>
      </c>
      <c r="W170" s="4">
        <f t="shared" si="169"/>
        <v>0</v>
      </c>
      <c r="X170" s="4">
        <f t="shared" si="169"/>
        <v>0</v>
      </c>
      <c r="Y170" s="4">
        <f t="shared" si="169"/>
        <v>0</v>
      </c>
      <c r="Z170" s="4">
        <f t="shared" si="170"/>
        <v>0</v>
      </c>
      <c r="AA170" s="4">
        <f t="shared" si="170"/>
        <v>0</v>
      </c>
      <c r="AB170" s="4">
        <f t="shared" si="170"/>
        <v>0</v>
      </c>
      <c r="AC170" s="4">
        <f t="shared" si="170"/>
        <v>0</v>
      </c>
      <c r="AD170" s="4">
        <f t="shared" si="170"/>
        <v>0</v>
      </c>
      <c r="AE170" s="4">
        <f t="shared" si="170"/>
        <v>0</v>
      </c>
      <c r="AF170" s="4">
        <f t="shared" si="170"/>
        <v>0</v>
      </c>
    </row>
    <row r="171" spans="1:32">
      <c r="D171" s="13">
        <v>8240</v>
      </c>
      <c r="E171" s="2"/>
      <c r="F171" s="4">
        <f t="shared" si="168"/>
        <v>0</v>
      </c>
      <c r="G171" s="4">
        <f t="shared" si="168"/>
        <v>0</v>
      </c>
      <c r="H171" s="4">
        <f t="shared" si="168"/>
        <v>0</v>
      </c>
      <c r="I171" s="4">
        <f t="shared" si="168"/>
        <v>0</v>
      </c>
      <c r="J171" s="4">
        <f t="shared" si="168"/>
        <v>0</v>
      </c>
      <c r="K171" s="4">
        <f t="shared" si="168"/>
        <v>0</v>
      </c>
      <c r="L171" s="4">
        <f t="shared" si="168"/>
        <v>0</v>
      </c>
      <c r="M171" s="4">
        <f t="shared" si="168"/>
        <v>0</v>
      </c>
      <c r="N171" s="4">
        <f t="shared" si="168"/>
        <v>0</v>
      </c>
      <c r="O171" s="4">
        <f t="shared" si="168"/>
        <v>0</v>
      </c>
      <c r="P171" s="4">
        <f t="shared" si="169"/>
        <v>0</v>
      </c>
      <c r="Q171" s="4">
        <f t="shared" si="169"/>
        <v>0</v>
      </c>
      <c r="R171" s="4">
        <f t="shared" si="169"/>
        <v>0</v>
      </c>
      <c r="S171" s="4">
        <f t="shared" si="169"/>
        <v>0</v>
      </c>
      <c r="T171" s="4">
        <f t="shared" si="169"/>
        <v>0</v>
      </c>
      <c r="U171" s="4">
        <f t="shared" si="169"/>
        <v>0</v>
      </c>
      <c r="V171" s="4">
        <f t="shared" si="169"/>
        <v>0</v>
      </c>
      <c r="W171" s="4">
        <f t="shared" si="169"/>
        <v>0</v>
      </c>
      <c r="X171" s="4">
        <f t="shared" si="169"/>
        <v>0</v>
      </c>
      <c r="Y171" s="4">
        <f t="shared" si="169"/>
        <v>0</v>
      </c>
      <c r="Z171" s="4">
        <f t="shared" si="170"/>
        <v>0</v>
      </c>
      <c r="AA171" s="4">
        <f t="shared" si="170"/>
        <v>0</v>
      </c>
      <c r="AB171" s="4">
        <f t="shared" si="170"/>
        <v>0</v>
      </c>
      <c r="AC171" s="4">
        <f t="shared" si="170"/>
        <v>0</v>
      </c>
      <c r="AD171" s="4">
        <f t="shared" si="170"/>
        <v>0</v>
      </c>
      <c r="AE171" s="4">
        <f t="shared" si="170"/>
        <v>0</v>
      </c>
      <c r="AF171" s="4">
        <f t="shared" si="170"/>
        <v>0</v>
      </c>
    </row>
    <row r="172" spans="1:32">
      <c r="D172" s="13">
        <v>8250</v>
      </c>
      <c r="E172" s="2"/>
      <c r="F172" s="4">
        <f t="shared" si="168"/>
        <v>0</v>
      </c>
      <c r="G172" s="4">
        <f t="shared" si="168"/>
        <v>0</v>
      </c>
      <c r="H172" s="4">
        <f t="shared" si="168"/>
        <v>0</v>
      </c>
      <c r="I172" s="4">
        <f t="shared" si="168"/>
        <v>0</v>
      </c>
      <c r="J172" s="4">
        <f t="shared" si="168"/>
        <v>0</v>
      </c>
      <c r="K172" s="4">
        <f t="shared" si="168"/>
        <v>0</v>
      </c>
      <c r="L172" s="4">
        <f t="shared" si="168"/>
        <v>0</v>
      </c>
      <c r="M172" s="4">
        <f t="shared" si="168"/>
        <v>0</v>
      </c>
      <c r="N172" s="4">
        <f t="shared" si="168"/>
        <v>0</v>
      </c>
      <c r="O172" s="4">
        <f t="shared" si="168"/>
        <v>0</v>
      </c>
      <c r="P172" s="4">
        <f t="shared" si="169"/>
        <v>0</v>
      </c>
      <c r="Q172" s="4">
        <f t="shared" si="169"/>
        <v>0</v>
      </c>
      <c r="R172" s="4">
        <f t="shared" si="169"/>
        <v>0</v>
      </c>
      <c r="S172" s="4">
        <f t="shared" si="169"/>
        <v>0</v>
      </c>
      <c r="T172" s="4">
        <f t="shared" si="169"/>
        <v>0</v>
      </c>
      <c r="U172" s="4">
        <f t="shared" si="169"/>
        <v>0</v>
      </c>
      <c r="V172" s="4">
        <f t="shared" si="169"/>
        <v>0</v>
      </c>
      <c r="W172" s="4">
        <f t="shared" si="169"/>
        <v>0</v>
      </c>
      <c r="X172" s="4">
        <f t="shared" si="169"/>
        <v>0</v>
      </c>
      <c r="Y172" s="4">
        <f t="shared" si="169"/>
        <v>0</v>
      </c>
      <c r="Z172" s="4">
        <f t="shared" si="170"/>
        <v>0</v>
      </c>
      <c r="AA172" s="4">
        <f t="shared" si="170"/>
        <v>0</v>
      </c>
      <c r="AB172" s="4">
        <f t="shared" si="170"/>
        <v>0</v>
      </c>
      <c r="AC172" s="4">
        <f t="shared" si="170"/>
        <v>0</v>
      </c>
      <c r="AD172" s="4">
        <f t="shared" si="170"/>
        <v>0</v>
      </c>
      <c r="AE172" s="4">
        <f t="shared" si="170"/>
        <v>0</v>
      </c>
      <c r="AF172" s="4">
        <f t="shared" si="170"/>
        <v>0</v>
      </c>
    </row>
    <row r="173" spans="1:32">
      <c r="D173" s="13">
        <v>8310</v>
      </c>
      <c r="E173" s="2"/>
      <c r="F173" s="4">
        <f t="shared" ref="F173:O181" si="171">SUMIF($C$9:$C$158,$D173,F$9:F$158)</f>
        <v>0</v>
      </c>
      <c r="G173" s="4">
        <f t="shared" si="171"/>
        <v>0</v>
      </c>
      <c r="H173" s="4">
        <f t="shared" si="171"/>
        <v>0</v>
      </c>
      <c r="I173" s="4">
        <f t="shared" si="171"/>
        <v>0</v>
      </c>
      <c r="J173" s="4">
        <f t="shared" si="171"/>
        <v>0</v>
      </c>
      <c r="K173" s="4">
        <f t="shared" si="171"/>
        <v>0</v>
      </c>
      <c r="L173" s="4">
        <f t="shared" si="171"/>
        <v>0</v>
      </c>
      <c r="M173" s="4">
        <f t="shared" si="171"/>
        <v>0</v>
      </c>
      <c r="N173" s="4">
        <f t="shared" si="171"/>
        <v>0</v>
      </c>
      <c r="O173" s="4">
        <f t="shared" si="171"/>
        <v>0</v>
      </c>
      <c r="P173" s="4">
        <f t="shared" ref="P173:Y181" si="172">SUMIF($C$9:$C$158,$D173,P$9:P$158)</f>
        <v>0</v>
      </c>
      <c r="Q173" s="4">
        <f t="shared" si="172"/>
        <v>0</v>
      </c>
      <c r="R173" s="4">
        <f t="shared" si="172"/>
        <v>0</v>
      </c>
      <c r="S173" s="4">
        <f t="shared" si="172"/>
        <v>0</v>
      </c>
      <c r="T173" s="4">
        <f t="shared" si="172"/>
        <v>0</v>
      </c>
      <c r="U173" s="4">
        <f t="shared" si="172"/>
        <v>0</v>
      </c>
      <c r="V173" s="4">
        <f t="shared" si="172"/>
        <v>0</v>
      </c>
      <c r="W173" s="4">
        <f t="shared" si="172"/>
        <v>0</v>
      </c>
      <c r="X173" s="4">
        <f t="shared" si="172"/>
        <v>0</v>
      </c>
      <c r="Y173" s="4">
        <f t="shared" si="172"/>
        <v>0</v>
      </c>
      <c r="Z173" s="4">
        <f t="shared" ref="Z173:AF181" si="173">SUMIF($C$9:$C$158,$D173,Z$9:Z$158)</f>
        <v>0</v>
      </c>
      <c r="AA173" s="4">
        <f t="shared" si="173"/>
        <v>0</v>
      </c>
      <c r="AB173" s="4">
        <f t="shared" si="173"/>
        <v>0</v>
      </c>
      <c r="AC173" s="4">
        <f t="shared" si="173"/>
        <v>0</v>
      </c>
      <c r="AD173" s="4">
        <f t="shared" si="173"/>
        <v>0</v>
      </c>
      <c r="AE173" s="4">
        <f t="shared" si="173"/>
        <v>0</v>
      </c>
      <c r="AF173" s="4">
        <f t="shared" si="173"/>
        <v>0</v>
      </c>
    </row>
    <row r="174" spans="1:32">
      <c r="D174" s="13">
        <v>8320</v>
      </c>
      <c r="E174" s="2"/>
      <c r="F174" s="4">
        <f t="shared" si="171"/>
        <v>0</v>
      </c>
      <c r="G174" s="4">
        <f t="shared" si="171"/>
        <v>0</v>
      </c>
      <c r="H174" s="4">
        <f t="shared" si="171"/>
        <v>0</v>
      </c>
      <c r="I174" s="4">
        <f t="shared" si="171"/>
        <v>0</v>
      </c>
      <c r="J174" s="4">
        <f t="shared" si="171"/>
        <v>0</v>
      </c>
      <c r="K174" s="4">
        <f t="shared" si="171"/>
        <v>0</v>
      </c>
      <c r="L174" s="4">
        <f t="shared" si="171"/>
        <v>0</v>
      </c>
      <c r="M174" s="4">
        <f t="shared" si="171"/>
        <v>0</v>
      </c>
      <c r="N174" s="4">
        <f t="shared" si="171"/>
        <v>0</v>
      </c>
      <c r="O174" s="4">
        <f t="shared" si="171"/>
        <v>0</v>
      </c>
      <c r="P174" s="4">
        <f t="shared" si="172"/>
        <v>0</v>
      </c>
      <c r="Q174" s="4">
        <f t="shared" si="172"/>
        <v>0</v>
      </c>
      <c r="R174" s="4">
        <f t="shared" si="172"/>
        <v>0</v>
      </c>
      <c r="S174" s="4">
        <f t="shared" si="172"/>
        <v>0</v>
      </c>
      <c r="T174" s="4">
        <f t="shared" si="172"/>
        <v>0</v>
      </c>
      <c r="U174" s="4">
        <f t="shared" si="172"/>
        <v>0</v>
      </c>
      <c r="V174" s="4">
        <f t="shared" si="172"/>
        <v>0</v>
      </c>
      <c r="W174" s="4">
        <f t="shared" si="172"/>
        <v>0</v>
      </c>
      <c r="X174" s="4">
        <f t="shared" si="172"/>
        <v>0</v>
      </c>
      <c r="Y174" s="4">
        <f t="shared" si="172"/>
        <v>0</v>
      </c>
      <c r="Z174" s="4">
        <f t="shared" si="173"/>
        <v>0</v>
      </c>
      <c r="AA174" s="4">
        <f t="shared" si="173"/>
        <v>0</v>
      </c>
      <c r="AB174" s="4">
        <f t="shared" si="173"/>
        <v>0</v>
      </c>
      <c r="AC174" s="4">
        <f t="shared" si="173"/>
        <v>0</v>
      </c>
      <c r="AD174" s="4">
        <f t="shared" si="173"/>
        <v>0</v>
      </c>
      <c r="AE174" s="4">
        <f t="shared" si="173"/>
        <v>0</v>
      </c>
      <c r="AF174" s="4">
        <f t="shared" si="173"/>
        <v>0</v>
      </c>
    </row>
    <row r="175" spans="1:32">
      <c r="D175" s="13">
        <v>8340</v>
      </c>
      <c r="E175" s="2"/>
      <c r="F175" s="4">
        <f t="shared" si="171"/>
        <v>0</v>
      </c>
      <c r="G175" s="4">
        <f t="shared" si="171"/>
        <v>0</v>
      </c>
      <c r="H175" s="4">
        <f t="shared" si="171"/>
        <v>0</v>
      </c>
      <c r="I175" s="4">
        <f t="shared" si="171"/>
        <v>0</v>
      </c>
      <c r="J175" s="4">
        <f t="shared" si="171"/>
        <v>0</v>
      </c>
      <c r="K175" s="4">
        <f t="shared" si="171"/>
        <v>0</v>
      </c>
      <c r="L175" s="4">
        <f t="shared" si="171"/>
        <v>0</v>
      </c>
      <c r="M175" s="4">
        <f t="shared" si="171"/>
        <v>0</v>
      </c>
      <c r="N175" s="4">
        <f t="shared" si="171"/>
        <v>0</v>
      </c>
      <c r="O175" s="4">
        <f t="shared" si="171"/>
        <v>0</v>
      </c>
      <c r="P175" s="4">
        <f t="shared" si="172"/>
        <v>0</v>
      </c>
      <c r="Q175" s="4">
        <f t="shared" si="172"/>
        <v>0</v>
      </c>
      <c r="R175" s="4">
        <f t="shared" si="172"/>
        <v>0</v>
      </c>
      <c r="S175" s="4">
        <f t="shared" si="172"/>
        <v>0</v>
      </c>
      <c r="T175" s="4">
        <f t="shared" si="172"/>
        <v>0</v>
      </c>
      <c r="U175" s="4">
        <f t="shared" si="172"/>
        <v>0</v>
      </c>
      <c r="V175" s="4">
        <f t="shared" si="172"/>
        <v>0</v>
      </c>
      <c r="W175" s="4">
        <f t="shared" si="172"/>
        <v>0</v>
      </c>
      <c r="X175" s="4">
        <f t="shared" si="172"/>
        <v>0</v>
      </c>
      <c r="Y175" s="4">
        <f t="shared" si="172"/>
        <v>0</v>
      </c>
      <c r="Z175" s="4">
        <f t="shared" si="173"/>
        <v>0</v>
      </c>
      <c r="AA175" s="4">
        <f t="shared" si="173"/>
        <v>0</v>
      </c>
      <c r="AB175" s="4">
        <f t="shared" si="173"/>
        <v>0</v>
      </c>
      <c r="AC175" s="4">
        <f t="shared" si="173"/>
        <v>0</v>
      </c>
      <c r="AD175" s="4">
        <f t="shared" si="173"/>
        <v>0</v>
      </c>
      <c r="AE175" s="4">
        <f t="shared" si="173"/>
        <v>0</v>
      </c>
      <c r="AF175" s="4">
        <f t="shared" si="173"/>
        <v>0</v>
      </c>
    </row>
    <row r="176" spans="1:32">
      <c r="D176" s="13">
        <v>8350</v>
      </c>
      <c r="E176" s="2"/>
      <c r="F176" s="4">
        <f t="shared" si="171"/>
        <v>0</v>
      </c>
      <c r="G176" s="4">
        <f t="shared" si="171"/>
        <v>0</v>
      </c>
      <c r="H176" s="4">
        <f t="shared" si="171"/>
        <v>0</v>
      </c>
      <c r="I176" s="4">
        <f t="shared" si="171"/>
        <v>0</v>
      </c>
      <c r="J176" s="4">
        <f t="shared" si="171"/>
        <v>0</v>
      </c>
      <c r="K176" s="4">
        <f t="shared" si="171"/>
        <v>0</v>
      </c>
      <c r="L176" s="4">
        <f t="shared" si="171"/>
        <v>0</v>
      </c>
      <c r="M176" s="4">
        <f t="shared" si="171"/>
        <v>0</v>
      </c>
      <c r="N176" s="4">
        <f t="shared" si="171"/>
        <v>0</v>
      </c>
      <c r="O176" s="4">
        <f t="shared" si="171"/>
        <v>0</v>
      </c>
      <c r="P176" s="4">
        <f t="shared" si="172"/>
        <v>0</v>
      </c>
      <c r="Q176" s="4">
        <f t="shared" si="172"/>
        <v>0</v>
      </c>
      <c r="R176" s="4">
        <f t="shared" si="172"/>
        <v>0</v>
      </c>
      <c r="S176" s="4">
        <f t="shared" si="172"/>
        <v>0</v>
      </c>
      <c r="T176" s="4">
        <f t="shared" si="172"/>
        <v>0</v>
      </c>
      <c r="U176" s="4">
        <f t="shared" si="172"/>
        <v>0</v>
      </c>
      <c r="V176" s="4">
        <f t="shared" si="172"/>
        <v>0</v>
      </c>
      <c r="W176" s="4">
        <f t="shared" si="172"/>
        <v>0</v>
      </c>
      <c r="X176" s="4">
        <f t="shared" si="172"/>
        <v>0</v>
      </c>
      <c r="Y176" s="4">
        <f t="shared" si="172"/>
        <v>0</v>
      </c>
      <c r="Z176" s="4">
        <f t="shared" si="173"/>
        <v>0</v>
      </c>
      <c r="AA176" s="4">
        <f t="shared" si="173"/>
        <v>0</v>
      </c>
      <c r="AB176" s="4">
        <f t="shared" si="173"/>
        <v>0</v>
      </c>
      <c r="AC176" s="4">
        <f t="shared" si="173"/>
        <v>0</v>
      </c>
      <c r="AD176" s="4">
        <f t="shared" si="173"/>
        <v>0</v>
      </c>
      <c r="AE176" s="4">
        <f t="shared" si="173"/>
        <v>0</v>
      </c>
      <c r="AF176" s="4">
        <f t="shared" si="173"/>
        <v>0</v>
      </c>
    </row>
    <row r="177" spans="4:32">
      <c r="D177" s="13">
        <v>8360</v>
      </c>
      <c r="E177" s="2"/>
      <c r="F177" s="4">
        <f t="shared" si="171"/>
        <v>0</v>
      </c>
      <c r="G177" s="4">
        <f t="shared" si="171"/>
        <v>0</v>
      </c>
      <c r="H177" s="4">
        <f t="shared" si="171"/>
        <v>0</v>
      </c>
      <c r="I177" s="4">
        <f t="shared" si="171"/>
        <v>0</v>
      </c>
      <c r="J177" s="4">
        <f t="shared" si="171"/>
        <v>0</v>
      </c>
      <c r="K177" s="4">
        <f t="shared" si="171"/>
        <v>0</v>
      </c>
      <c r="L177" s="4">
        <f t="shared" si="171"/>
        <v>0</v>
      </c>
      <c r="M177" s="4">
        <f t="shared" si="171"/>
        <v>0</v>
      </c>
      <c r="N177" s="4">
        <f t="shared" si="171"/>
        <v>0</v>
      </c>
      <c r="O177" s="4">
        <f t="shared" si="171"/>
        <v>0</v>
      </c>
      <c r="P177" s="4">
        <f t="shared" si="172"/>
        <v>0</v>
      </c>
      <c r="Q177" s="4">
        <f t="shared" si="172"/>
        <v>0</v>
      </c>
      <c r="R177" s="4">
        <f t="shared" si="172"/>
        <v>0</v>
      </c>
      <c r="S177" s="4">
        <f t="shared" si="172"/>
        <v>0</v>
      </c>
      <c r="T177" s="4">
        <f t="shared" si="172"/>
        <v>0</v>
      </c>
      <c r="U177" s="4">
        <f t="shared" si="172"/>
        <v>0</v>
      </c>
      <c r="V177" s="4">
        <f t="shared" si="172"/>
        <v>0</v>
      </c>
      <c r="W177" s="4">
        <f t="shared" si="172"/>
        <v>0</v>
      </c>
      <c r="X177" s="4">
        <f t="shared" si="172"/>
        <v>0</v>
      </c>
      <c r="Y177" s="4">
        <f t="shared" si="172"/>
        <v>0</v>
      </c>
      <c r="Z177" s="4">
        <f t="shared" si="173"/>
        <v>0</v>
      </c>
      <c r="AA177" s="4">
        <f t="shared" si="173"/>
        <v>0</v>
      </c>
      <c r="AB177" s="4">
        <f t="shared" si="173"/>
        <v>0</v>
      </c>
      <c r="AC177" s="4">
        <f t="shared" si="173"/>
        <v>0</v>
      </c>
      <c r="AD177" s="4">
        <f t="shared" si="173"/>
        <v>0</v>
      </c>
      <c r="AE177" s="4">
        <f t="shared" si="173"/>
        <v>0</v>
      </c>
      <c r="AF177" s="4">
        <f t="shared" si="173"/>
        <v>0</v>
      </c>
    </row>
    <row r="178" spans="4:32">
      <c r="D178" s="14">
        <v>8400</v>
      </c>
      <c r="E178" s="2"/>
      <c r="F178" s="4">
        <f t="shared" si="171"/>
        <v>0</v>
      </c>
      <c r="G178" s="4">
        <f t="shared" si="171"/>
        <v>0</v>
      </c>
      <c r="H178" s="4">
        <f t="shared" si="171"/>
        <v>0</v>
      </c>
      <c r="I178" s="4">
        <f t="shared" si="171"/>
        <v>0</v>
      </c>
      <c r="J178" s="4">
        <f t="shared" si="171"/>
        <v>0</v>
      </c>
      <c r="K178" s="4">
        <f t="shared" si="171"/>
        <v>0</v>
      </c>
      <c r="L178" s="4">
        <f t="shared" si="171"/>
        <v>0</v>
      </c>
      <c r="M178" s="4">
        <f t="shared" si="171"/>
        <v>0</v>
      </c>
      <c r="N178" s="4">
        <f t="shared" si="171"/>
        <v>0</v>
      </c>
      <c r="O178" s="4">
        <f t="shared" si="171"/>
        <v>0</v>
      </c>
      <c r="P178" s="4">
        <f t="shared" si="172"/>
        <v>0</v>
      </c>
      <c r="Q178" s="4">
        <f t="shared" si="172"/>
        <v>0</v>
      </c>
      <c r="R178" s="4">
        <f t="shared" si="172"/>
        <v>0</v>
      </c>
      <c r="S178" s="4">
        <f t="shared" si="172"/>
        <v>0</v>
      </c>
      <c r="T178" s="4">
        <f t="shared" si="172"/>
        <v>0</v>
      </c>
      <c r="U178" s="4">
        <f t="shared" si="172"/>
        <v>0</v>
      </c>
      <c r="V178" s="4">
        <f t="shared" si="172"/>
        <v>0</v>
      </c>
      <c r="W178" s="4">
        <f t="shared" si="172"/>
        <v>0</v>
      </c>
      <c r="X178" s="4">
        <f t="shared" si="172"/>
        <v>0</v>
      </c>
      <c r="Y178" s="4">
        <f t="shared" si="172"/>
        <v>0</v>
      </c>
      <c r="Z178" s="4">
        <f t="shared" si="173"/>
        <v>0</v>
      </c>
      <c r="AA178" s="4">
        <f t="shared" si="173"/>
        <v>0</v>
      </c>
      <c r="AB178" s="4">
        <f t="shared" si="173"/>
        <v>0</v>
      </c>
      <c r="AC178" s="4">
        <f t="shared" si="173"/>
        <v>0</v>
      </c>
      <c r="AD178" s="4">
        <f t="shared" si="173"/>
        <v>0</v>
      </c>
      <c r="AE178" s="4">
        <f t="shared" si="173"/>
        <v>0</v>
      </c>
      <c r="AF178" s="4">
        <f t="shared" si="173"/>
        <v>0</v>
      </c>
    </row>
    <row r="179" spans="4:32">
      <c r="D179" s="13">
        <v>8410</v>
      </c>
      <c r="E179" s="2"/>
      <c r="F179" s="4">
        <f t="shared" si="171"/>
        <v>0</v>
      </c>
      <c r="G179" s="4">
        <f t="shared" si="171"/>
        <v>0</v>
      </c>
      <c r="H179" s="4">
        <f t="shared" si="171"/>
        <v>0</v>
      </c>
      <c r="I179" s="4">
        <f t="shared" si="171"/>
        <v>0</v>
      </c>
      <c r="J179" s="4">
        <f t="shared" si="171"/>
        <v>0</v>
      </c>
      <c r="K179" s="4">
        <f t="shared" si="171"/>
        <v>0</v>
      </c>
      <c r="L179" s="4">
        <f t="shared" si="171"/>
        <v>0</v>
      </c>
      <c r="M179" s="4">
        <f t="shared" si="171"/>
        <v>0</v>
      </c>
      <c r="N179" s="4">
        <f t="shared" si="171"/>
        <v>0</v>
      </c>
      <c r="O179" s="4">
        <f t="shared" si="171"/>
        <v>0</v>
      </c>
      <c r="P179" s="4">
        <f t="shared" si="172"/>
        <v>0</v>
      </c>
      <c r="Q179" s="4">
        <f t="shared" si="172"/>
        <v>0</v>
      </c>
      <c r="R179" s="4">
        <f t="shared" si="172"/>
        <v>0</v>
      </c>
      <c r="S179" s="4">
        <f t="shared" si="172"/>
        <v>0</v>
      </c>
      <c r="T179" s="4">
        <f t="shared" si="172"/>
        <v>0</v>
      </c>
      <c r="U179" s="4">
        <f t="shared" si="172"/>
        <v>0</v>
      </c>
      <c r="V179" s="4">
        <f t="shared" si="172"/>
        <v>0</v>
      </c>
      <c r="W179" s="4">
        <f t="shared" si="172"/>
        <v>0</v>
      </c>
      <c r="X179" s="4">
        <f t="shared" si="172"/>
        <v>0</v>
      </c>
      <c r="Y179" s="4">
        <f t="shared" si="172"/>
        <v>0</v>
      </c>
      <c r="Z179" s="4">
        <f t="shared" si="173"/>
        <v>0</v>
      </c>
      <c r="AA179" s="4">
        <f t="shared" si="173"/>
        <v>0</v>
      </c>
      <c r="AB179" s="4">
        <f t="shared" si="173"/>
        <v>0</v>
      </c>
      <c r="AC179" s="4">
        <f t="shared" si="173"/>
        <v>0</v>
      </c>
      <c r="AD179" s="4">
        <f t="shared" si="173"/>
        <v>0</v>
      </c>
      <c r="AE179" s="4">
        <f t="shared" si="173"/>
        <v>0</v>
      </c>
      <c r="AF179" s="4">
        <f t="shared" si="173"/>
        <v>0</v>
      </c>
    </row>
    <row r="180" spans="4:32">
      <c r="D180" s="13">
        <v>8470</v>
      </c>
      <c r="E180" s="2"/>
      <c r="F180" s="4">
        <f t="shared" si="171"/>
        <v>0</v>
      </c>
      <c r="G180" s="4">
        <f t="shared" si="171"/>
        <v>0</v>
      </c>
      <c r="H180" s="4">
        <f t="shared" si="171"/>
        <v>0</v>
      </c>
      <c r="I180" s="4">
        <f t="shared" si="171"/>
        <v>0</v>
      </c>
      <c r="J180" s="4">
        <f t="shared" si="171"/>
        <v>0</v>
      </c>
      <c r="K180" s="4">
        <f t="shared" si="171"/>
        <v>0</v>
      </c>
      <c r="L180" s="4">
        <f t="shared" si="171"/>
        <v>0</v>
      </c>
      <c r="M180" s="4">
        <f t="shared" si="171"/>
        <v>0</v>
      </c>
      <c r="N180" s="4">
        <f t="shared" si="171"/>
        <v>0</v>
      </c>
      <c r="O180" s="4">
        <f t="shared" si="171"/>
        <v>0</v>
      </c>
      <c r="P180" s="4">
        <f t="shared" si="172"/>
        <v>0</v>
      </c>
      <c r="Q180" s="4">
        <f t="shared" si="172"/>
        <v>0</v>
      </c>
      <c r="R180" s="4">
        <f t="shared" si="172"/>
        <v>0</v>
      </c>
      <c r="S180" s="4">
        <f t="shared" si="172"/>
        <v>0</v>
      </c>
      <c r="T180" s="4">
        <f t="shared" si="172"/>
        <v>0</v>
      </c>
      <c r="U180" s="4">
        <f t="shared" si="172"/>
        <v>0</v>
      </c>
      <c r="V180" s="4">
        <f t="shared" si="172"/>
        <v>0</v>
      </c>
      <c r="W180" s="4">
        <f t="shared" si="172"/>
        <v>0</v>
      </c>
      <c r="X180" s="4">
        <f t="shared" si="172"/>
        <v>0</v>
      </c>
      <c r="Y180" s="4">
        <f t="shared" si="172"/>
        <v>0</v>
      </c>
      <c r="Z180" s="4">
        <f t="shared" si="173"/>
        <v>0</v>
      </c>
      <c r="AA180" s="4">
        <f t="shared" si="173"/>
        <v>0</v>
      </c>
      <c r="AB180" s="4">
        <f t="shared" si="173"/>
        <v>0</v>
      </c>
      <c r="AC180" s="4">
        <f t="shared" si="173"/>
        <v>0</v>
      </c>
      <c r="AD180" s="4">
        <f t="shared" si="173"/>
        <v>0</v>
      </c>
      <c r="AE180" s="4">
        <f t="shared" si="173"/>
        <v>0</v>
      </c>
      <c r="AF180" s="4">
        <f t="shared" si="173"/>
        <v>0</v>
      </c>
    </row>
    <row r="181" spans="4:32">
      <c r="D181" s="13">
        <v>8500</v>
      </c>
      <c r="E181" s="2"/>
      <c r="F181" s="4">
        <f t="shared" si="171"/>
        <v>0</v>
      </c>
      <c r="G181" s="4">
        <f t="shared" si="171"/>
        <v>0</v>
      </c>
      <c r="H181" s="4">
        <f t="shared" si="171"/>
        <v>0</v>
      </c>
      <c r="I181" s="4">
        <f t="shared" si="171"/>
        <v>0</v>
      </c>
      <c r="J181" s="4">
        <f t="shared" si="171"/>
        <v>0</v>
      </c>
      <c r="K181" s="4">
        <f t="shared" si="171"/>
        <v>0</v>
      </c>
      <c r="L181" s="4">
        <f t="shared" si="171"/>
        <v>0</v>
      </c>
      <c r="M181" s="4">
        <f t="shared" si="171"/>
        <v>0</v>
      </c>
      <c r="N181" s="4">
        <f t="shared" si="171"/>
        <v>0</v>
      </c>
      <c r="O181" s="4">
        <f t="shared" si="171"/>
        <v>0</v>
      </c>
      <c r="P181" s="4">
        <f t="shared" si="172"/>
        <v>0</v>
      </c>
      <c r="Q181" s="4">
        <f t="shared" si="172"/>
        <v>0</v>
      </c>
      <c r="R181" s="4">
        <f t="shared" si="172"/>
        <v>0</v>
      </c>
      <c r="S181" s="4">
        <f t="shared" si="172"/>
        <v>0</v>
      </c>
      <c r="T181" s="4">
        <f t="shared" si="172"/>
        <v>0</v>
      </c>
      <c r="U181" s="4">
        <f t="shared" si="172"/>
        <v>0</v>
      </c>
      <c r="V181" s="4">
        <f t="shared" si="172"/>
        <v>0</v>
      </c>
      <c r="W181" s="4">
        <f t="shared" si="172"/>
        <v>0</v>
      </c>
      <c r="X181" s="4">
        <f t="shared" si="172"/>
        <v>0</v>
      </c>
      <c r="Y181" s="4">
        <f t="shared" si="172"/>
        <v>0</v>
      </c>
      <c r="Z181" s="4">
        <f t="shared" si="173"/>
        <v>0</v>
      </c>
      <c r="AA181" s="4">
        <f t="shared" si="173"/>
        <v>0</v>
      </c>
      <c r="AB181" s="4">
        <f t="shared" si="173"/>
        <v>0</v>
      </c>
      <c r="AC181" s="4">
        <f t="shared" si="173"/>
        <v>0</v>
      </c>
      <c r="AD181" s="4">
        <f t="shared" si="173"/>
        <v>0</v>
      </c>
      <c r="AE181" s="4">
        <f t="shared" si="173"/>
        <v>0</v>
      </c>
      <c r="AF181" s="4">
        <f t="shared" si="173"/>
        <v>0</v>
      </c>
    </row>
    <row r="182" spans="4:32">
      <c r="D182" s="13">
        <v>8560</v>
      </c>
      <c r="E182" s="2"/>
      <c r="F182" s="4">
        <f>SUMIF($C$9:$C$155,$D182,F$9:F$155)</f>
        <v>0</v>
      </c>
      <c r="G182" s="4">
        <f>SUMIF($C$9:$C$155,$D182,G$9:G$155)</f>
        <v>0</v>
      </c>
      <c r="H182" s="4">
        <f>SUMIF($C$9:$C$155,$D182,H$9:H$155)</f>
        <v>0</v>
      </c>
      <c r="I182" s="4">
        <f>SUMIF($C$9:$C$155,$D182,I$9:I$155)</f>
        <v>0</v>
      </c>
      <c r="J182" s="4">
        <f t="shared" ref="J182:S191" si="174">SUMIF($C$9:$C$158,$D182,J$9:J$158)</f>
        <v>0</v>
      </c>
      <c r="K182" s="4">
        <f t="shared" si="174"/>
        <v>0</v>
      </c>
      <c r="L182" s="4">
        <f t="shared" si="174"/>
        <v>0</v>
      </c>
      <c r="M182" s="4">
        <f t="shared" si="174"/>
        <v>0</v>
      </c>
      <c r="N182" s="4">
        <f t="shared" si="174"/>
        <v>0</v>
      </c>
      <c r="O182" s="4">
        <f t="shared" si="174"/>
        <v>0</v>
      </c>
      <c r="P182" s="4">
        <f t="shared" si="174"/>
        <v>0</v>
      </c>
      <c r="Q182" s="4">
        <f t="shared" si="174"/>
        <v>0</v>
      </c>
      <c r="R182" s="4">
        <f t="shared" si="174"/>
        <v>0</v>
      </c>
      <c r="S182" s="4">
        <f t="shared" si="174"/>
        <v>0</v>
      </c>
      <c r="T182" s="4">
        <f t="shared" ref="T182:AF191" si="175">SUMIF($C$9:$C$158,$D182,T$9:T$158)</f>
        <v>0</v>
      </c>
      <c r="U182" s="4">
        <f t="shared" si="175"/>
        <v>0</v>
      </c>
      <c r="V182" s="4">
        <f t="shared" si="175"/>
        <v>0</v>
      </c>
      <c r="W182" s="4">
        <f t="shared" si="175"/>
        <v>0</v>
      </c>
      <c r="X182" s="4">
        <f t="shared" si="175"/>
        <v>0</v>
      </c>
      <c r="Y182" s="4">
        <f t="shared" si="175"/>
        <v>0</v>
      </c>
      <c r="Z182" s="4">
        <f t="shared" si="175"/>
        <v>0</v>
      </c>
      <c r="AA182" s="4">
        <f t="shared" si="175"/>
        <v>0</v>
      </c>
      <c r="AB182" s="4">
        <f t="shared" si="175"/>
        <v>0</v>
      </c>
      <c r="AC182" s="4">
        <f t="shared" si="175"/>
        <v>0</v>
      </c>
      <c r="AD182" s="4">
        <f t="shared" si="175"/>
        <v>0</v>
      </c>
      <c r="AE182" s="4">
        <f t="shared" si="175"/>
        <v>0</v>
      </c>
      <c r="AF182" s="4">
        <f t="shared" si="175"/>
        <v>0</v>
      </c>
    </row>
    <row r="183" spans="4:32">
      <c r="D183" s="13">
        <v>8570</v>
      </c>
      <c r="E183" s="2"/>
      <c r="F183" s="4">
        <f t="shared" ref="F183:I202" si="176">SUMIF($C$9:$C$158,$D183,F$9:F$158)</f>
        <v>0</v>
      </c>
      <c r="G183" s="4">
        <f t="shared" si="176"/>
        <v>0</v>
      </c>
      <c r="H183" s="4">
        <f t="shared" si="176"/>
        <v>0</v>
      </c>
      <c r="I183" s="4">
        <f t="shared" si="176"/>
        <v>0</v>
      </c>
      <c r="J183" s="4">
        <f t="shared" si="174"/>
        <v>0</v>
      </c>
      <c r="K183" s="4">
        <f t="shared" si="174"/>
        <v>0</v>
      </c>
      <c r="L183" s="4">
        <f t="shared" si="174"/>
        <v>0</v>
      </c>
      <c r="M183" s="4">
        <f t="shared" si="174"/>
        <v>0</v>
      </c>
      <c r="N183" s="4">
        <f t="shared" si="174"/>
        <v>0</v>
      </c>
      <c r="O183" s="4">
        <f t="shared" si="174"/>
        <v>0</v>
      </c>
      <c r="P183" s="4">
        <f t="shared" si="174"/>
        <v>0</v>
      </c>
      <c r="Q183" s="4">
        <f t="shared" si="174"/>
        <v>0</v>
      </c>
      <c r="R183" s="4">
        <f t="shared" si="174"/>
        <v>0</v>
      </c>
      <c r="S183" s="4">
        <f t="shared" si="174"/>
        <v>0</v>
      </c>
      <c r="T183" s="4">
        <f t="shared" si="175"/>
        <v>0</v>
      </c>
      <c r="U183" s="4">
        <f t="shared" si="175"/>
        <v>0</v>
      </c>
      <c r="V183" s="4">
        <f t="shared" si="175"/>
        <v>0</v>
      </c>
      <c r="W183" s="4">
        <f t="shared" si="175"/>
        <v>0</v>
      </c>
      <c r="X183" s="4">
        <f t="shared" si="175"/>
        <v>0</v>
      </c>
      <c r="Y183" s="4">
        <f t="shared" si="175"/>
        <v>0</v>
      </c>
      <c r="Z183" s="4">
        <f t="shared" si="175"/>
        <v>0</v>
      </c>
      <c r="AA183" s="4">
        <f t="shared" si="175"/>
        <v>0</v>
      </c>
      <c r="AB183" s="4">
        <f t="shared" si="175"/>
        <v>0</v>
      </c>
      <c r="AC183" s="4">
        <f t="shared" si="175"/>
        <v>0</v>
      </c>
      <c r="AD183" s="4">
        <f t="shared" si="175"/>
        <v>0</v>
      </c>
      <c r="AE183" s="4">
        <f t="shared" si="175"/>
        <v>0</v>
      </c>
      <c r="AF183" s="4">
        <f t="shared" si="175"/>
        <v>0</v>
      </c>
    </row>
    <row r="184" spans="4:32">
      <c r="D184" s="13">
        <v>8580</v>
      </c>
      <c r="E184" s="2"/>
      <c r="F184" s="4">
        <f t="shared" si="176"/>
        <v>0</v>
      </c>
      <c r="G184" s="4">
        <f t="shared" si="176"/>
        <v>0</v>
      </c>
      <c r="H184" s="4">
        <f t="shared" si="176"/>
        <v>0</v>
      </c>
      <c r="I184" s="4">
        <f t="shared" si="176"/>
        <v>0</v>
      </c>
      <c r="J184" s="4">
        <f t="shared" si="174"/>
        <v>0</v>
      </c>
      <c r="K184" s="4">
        <f t="shared" si="174"/>
        <v>0</v>
      </c>
      <c r="L184" s="4">
        <f t="shared" si="174"/>
        <v>0</v>
      </c>
      <c r="M184" s="4">
        <f t="shared" si="174"/>
        <v>0</v>
      </c>
      <c r="N184" s="4">
        <f t="shared" si="174"/>
        <v>0</v>
      </c>
      <c r="O184" s="4">
        <f t="shared" si="174"/>
        <v>0</v>
      </c>
      <c r="P184" s="4">
        <f t="shared" si="174"/>
        <v>0</v>
      </c>
      <c r="Q184" s="4">
        <f t="shared" si="174"/>
        <v>0</v>
      </c>
      <c r="R184" s="4">
        <f t="shared" si="174"/>
        <v>0</v>
      </c>
      <c r="S184" s="4">
        <f t="shared" si="174"/>
        <v>0</v>
      </c>
      <c r="T184" s="4">
        <f t="shared" si="175"/>
        <v>0</v>
      </c>
      <c r="U184" s="4">
        <f t="shared" si="175"/>
        <v>0</v>
      </c>
      <c r="V184" s="4">
        <f t="shared" si="175"/>
        <v>0</v>
      </c>
      <c r="W184" s="4">
        <f t="shared" si="175"/>
        <v>0</v>
      </c>
      <c r="X184" s="4">
        <f t="shared" si="175"/>
        <v>0</v>
      </c>
      <c r="Y184" s="4">
        <f t="shared" si="175"/>
        <v>0</v>
      </c>
      <c r="Z184" s="4">
        <f t="shared" si="175"/>
        <v>0</v>
      </c>
      <c r="AA184" s="4">
        <f t="shared" si="175"/>
        <v>0</v>
      </c>
      <c r="AB184" s="4">
        <f t="shared" si="175"/>
        <v>0</v>
      </c>
      <c r="AC184" s="4">
        <f t="shared" si="175"/>
        <v>0</v>
      </c>
      <c r="AD184" s="4">
        <f t="shared" si="175"/>
        <v>0</v>
      </c>
      <c r="AE184" s="4">
        <f t="shared" si="175"/>
        <v>0</v>
      </c>
      <c r="AF184" s="4">
        <f t="shared" si="175"/>
        <v>0</v>
      </c>
    </row>
    <row r="185" spans="4:32">
      <c r="D185" s="13">
        <v>8590</v>
      </c>
      <c r="E185" s="2"/>
      <c r="F185" s="4">
        <f t="shared" si="176"/>
        <v>0</v>
      </c>
      <c r="G185" s="4">
        <f t="shared" si="176"/>
        <v>0</v>
      </c>
      <c r="H185" s="4">
        <f t="shared" si="176"/>
        <v>0</v>
      </c>
      <c r="I185" s="4">
        <f t="shared" si="176"/>
        <v>0</v>
      </c>
      <c r="J185" s="4">
        <f t="shared" si="174"/>
        <v>0</v>
      </c>
      <c r="K185" s="4">
        <f t="shared" si="174"/>
        <v>0</v>
      </c>
      <c r="L185" s="4">
        <f t="shared" si="174"/>
        <v>0</v>
      </c>
      <c r="M185" s="4">
        <f t="shared" si="174"/>
        <v>0</v>
      </c>
      <c r="N185" s="4">
        <f t="shared" si="174"/>
        <v>0</v>
      </c>
      <c r="O185" s="4">
        <f t="shared" si="174"/>
        <v>0</v>
      </c>
      <c r="P185" s="4">
        <f t="shared" si="174"/>
        <v>0</v>
      </c>
      <c r="Q185" s="4">
        <f t="shared" si="174"/>
        <v>0</v>
      </c>
      <c r="R185" s="4">
        <f t="shared" si="174"/>
        <v>0</v>
      </c>
      <c r="S185" s="4">
        <f t="shared" si="174"/>
        <v>0</v>
      </c>
      <c r="T185" s="4">
        <f t="shared" si="175"/>
        <v>0</v>
      </c>
      <c r="U185" s="4">
        <f t="shared" si="175"/>
        <v>0</v>
      </c>
      <c r="V185" s="4">
        <f t="shared" si="175"/>
        <v>0</v>
      </c>
      <c r="W185" s="4">
        <f t="shared" si="175"/>
        <v>0</v>
      </c>
      <c r="X185" s="4">
        <f t="shared" si="175"/>
        <v>0</v>
      </c>
      <c r="Y185" s="4">
        <f t="shared" si="175"/>
        <v>0</v>
      </c>
      <c r="Z185" s="4">
        <f t="shared" si="175"/>
        <v>0</v>
      </c>
      <c r="AA185" s="4">
        <f t="shared" si="175"/>
        <v>0</v>
      </c>
      <c r="AB185" s="4">
        <f t="shared" si="175"/>
        <v>0</v>
      </c>
      <c r="AC185" s="4">
        <f t="shared" si="175"/>
        <v>0</v>
      </c>
      <c r="AD185" s="4">
        <f t="shared" si="175"/>
        <v>0</v>
      </c>
      <c r="AE185" s="4">
        <f t="shared" si="175"/>
        <v>0</v>
      </c>
      <c r="AF185" s="4">
        <f t="shared" si="175"/>
        <v>0</v>
      </c>
    </row>
    <row r="186" spans="4:32">
      <c r="D186" s="14">
        <v>8600</v>
      </c>
      <c r="E186" s="2"/>
      <c r="F186" s="4">
        <f t="shared" si="176"/>
        <v>0</v>
      </c>
      <c r="G186" s="4">
        <f t="shared" si="176"/>
        <v>0</v>
      </c>
      <c r="H186" s="4">
        <f t="shared" si="176"/>
        <v>0</v>
      </c>
      <c r="I186" s="4">
        <f t="shared" si="176"/>
        <v>0</v>
      </c>
      <c r="J186" s="4">
        <f t="shared" si="174"/>
        <v>0</v>
      </c>
      <c r="K186" s="4">
        <f t="shared" si="174"/>
        <v>0</v>
      </c>
      <c r="L186" s="4">
        <f t="shared" si="174"/>
        <v>0</v>
      </c>
      <c r="M186" s="4">
        <f t="shared" si="174"/>
        <v>0</v>
      </c>
      <c r="N186" s="4">
        <f t="shared" si="174"/>
        <v>0</v>
      </c>
      <c r="O186" s="4">
        <f t="shared" si="174"/>
        <v>0</v>
      </c>
      <c r="P186" s="4">
        <f t="shared" si="174"/>
        <v>0</v>
      </c>
      <c r="Q186" s="4">
        <f t="shared" si="174"/>
        <v>0</v>
      </c>
      <c r="R186" s="4">
        <f t="shared" si="174"/>
        <v>0</v>
      </c>
      <c r="S186" s="4">
        <f t="shared" si="174"/>
        <v>0</v>
      </c>
      <c r="T186" s="4">
        <f t="shared" si="175"/>
        <v>0</v>
      </c>
      <c r="U186" s="4">
        <f t="shared" si="175"/>
        <v>0</v>
      </c>
      <c r="V186" s="4">
        <f t="shared" si="175"/>
        <v>0</v>
      </c>
      <c r="W186" s="4">
        <f t="shared" si="175"/>
        <v>0</v>
      </c>
      <c r="X186" s="4">
        <f t="shared" si="175"/>
        <v>0</v>
      </c>
      <c r="Y186" s="4">
        <f t="shared" si="175"/>
        <v>0</v>
      </c>
      <c r="Z186" s="4">
        <f t="shared" si="175"/>
        <v>0</v>
      </c>
      <c r="AA186" s="4">
        <f t="shared" si="175"/>
        <v>0</v>
      </c>
      <c r="AB186" s="4">
        <f t="shared" si="175"/>
        <v>0</v>
      </c>
      <c r="AC186" s="4">
        <f t="shared" si="175"/>
        <v>0</v>
      </c>
      <c r="AD186" s="4">
        <f t="shared" si="175"/>
        <v>0</v>
      </c>
      <c r="AE186" s="4">
        <f t="shared" si="175"/>
        <v>0</v>
      </c>
      <c r="AF186" s="4">
        <f t="shared" si="175"/>
        <v>0</v>
      </c>
    </row>
    <row r="187" spans="4:32">
      <c r="D187" s="13">
        <v>8620</v>
      </c>
      <c r="E187" s="2"/>
      <c r="F187" s="4">
        <f t="shared" si="176"/>
        <v>0</v>
      </c>
      <c r="G187" s="4">
        <f t="shared" si="176"/>
        <v>0</v>
      </c>
      <c r="H187" s="4">
        <f t="shared" si="176"/>
        <v>0</v>
      </c>
      <c r="I187" s="4">
        <f t="shared" si="176"/>
        <v>0</v>
      </c>
      <c r="J187" s="4">
        <f t="shared" si="174"/>
        <v>0</v>
      </c>
      <c r="K187" s="4">
        <f t="shared" si="174"/>
        <v>0</v>
      </c>
      <c r="L187" s="4">
        <f t="shared" si="174"/>
        <v>0</v>
      </c>
      <c r="M187" s="4">
        <f t="shared" si="174"/>
        <v>0</v>
      </c>
      <c r="N187" s="4">
        <f t="shared" si="174"/>
        <v>0</v>
      </c>
      <c r="O187" s="4">
        <f t="shared" si="174"/>
        <v>0</v>
      </c>
      <c r="P187" s="4">
        <f t="shared" si="174"/>
        <v>0</v>
      </c>
      <c r="Q187" s="4">
        <f t="shared" si="174"/>
        <v>0</v>
      </c>
      <c r="R187" s="4">
        <f t="shared" si="174"/>
        <v>0</v>
      </c>
      <c r="S187" s="4">
        <f t="shared" si="174"/>
        <v>0</v>
      </c>
      <c r="T187" s="4">
        <f t="shared" si="175"/>
        <v>0</v>
      </c>
      <c r="U187" s="4">
        <f t="shared" si="175"/>
        <v>0</v>
      </c>
      <c r="V187" s="4">
        <f t="shared" si="175"/>
        <v>0</v>
      </c>
      <c r="W187" s="4">
        <f t="shared" si="175"/>
        <v>0</v>
      </c>
      <c r="X187" s="4">
        <f t="shared" si="175"/>
        <v>0</v>
      </c>
      <c r="Y187" s="4">
        <f t="shared" si="175"/>
        <v>0</v>
      </c>
      <c r="Z187" s="4">
        <f t="shared" si="175"/>
        <v>0</v>
      </c>
      <c r="AA187" s="4">
        <f t="shared" si="175"/>
        <v>0</v>
      </c>
      <c r="AB187" s="4">
        <f t="shared" si="175"/>
        <v>0</v>
      </c>
      <c r="AC187" s="4">
        <f t="shared" si="175"/>
        <v>0</v>
      </c>
      <c r="AD187" s="4">
        <f t="shared" si="175"/>
        <v>0</v>
      </c>
      <c r="AE187" s="4">
        <f t="shared" si="175"/>
        <v>0</v>
      </c>
      <c r="AF187" s="4">
        <f t="shared" si="175"/>
        <v>0</v>
      </c>
    </row>
    <row r="188" spans="4:32">
      <c r="D188" s="13">
        <v>8630</v>
      </c>
      <c r="E188" s="2"/>
      <c r="F188" s="4">
        <f t="shared" si="176"/>
        <v>0</v>
      </c>
      <c r="G188" s="4">
        <f t="shared" si="176"/>
        <v>0</v>
      </c>
      <c r="H188" s="4">
        <f t="shared" si="176"/>
        <v>0</v>
      </c>
      <c r="I188" s="4">
        <f t="shared" si="176"/>
        <v>0</v>
      </c>
      <c r="J188" s="4">
        <f t="shared" si="174"/>
        <v>0</v>
      </c>
      <c r="K188" s="4">
        <f t="shared" si="174"/>
        <v>0</v>
      </c>
      <c r="L188" s="4">
        <f t="shared" si="174"/>
        <v>0</v>
      </c>
      <c r="M188" s="4">
        <f t="shared" si="174"/>
        <v>0</v>
      </c>
      <c r="N188" s="4">
        <f t="shared" si="174"/>
        <v>0</v>
      </c>
      <c r="O188" s="4">
        <f t="shared" si="174"/>
        <v>0</v>
      </c>
      <c r="P188" s="4">
        <f t="shared" si="174"/>
        <v>0</v>
      </c>
      <c r="Q188" s="4">
        <f t="shared" si="174"/>
        <v>0</v>
      </c>
      <c r="R188" s="4">
        <f t="shared" si="174"/>
        <v>0</v>
      </c>
      <c r="S188" s="4">
        <f t="shared" si="174"/>
        <v>0</v>
      </c>
      <c r="T188" s="4">
        <f t="shared" si="175"/>
        <v>0</v>
      </c>
      <c r="U188" s="4">
        <f t="shared" si="175"/>
        <v>0</v>
      </c>
      <c r="V188" s="4">
        <f t="shared" si="175"/>
        <v>0</v>
      </c>
      <c r="W188" s="4">
        <f t="shared" si="175"/>
        <v>0</v>
      </c>
      <c r="X188" s="4">
        <f t="shared" si="175"/>
        <v>0</v>
      </c>
      <c r="Y188" s="4">
        <f t="shared" si="175"/>
        <v>0</v>
      </c>
      <c r="Z188" s="4">
        <f t="shared" si="175"/>
        <v>0</v>
      </c>
      <c r="AA188" s="4">
        <f t="shared" si="175"/>
        <v>0</v>
      </c>
      <c r="AB188" s="4">
        <f t="shared" si="175"/>
        <v>0</v>
      </c>
      <c r="AC188" s="4">
        <f t="shared" si="175"/>
        <v>0</v>
      </c>
      <c r="AD188" s="4">
        <f t="shared" si="175"/>
        <v>0</v>
      </c>
      <c r="AE188" s="4">
        <f t="shared" si="175"/>
        <v>0</v>
      </c>
      <c r="AF188" s="4">
        <f t="shared" si="175"/>
        <v>0</v>
      </c>
    </row>
    <row r="189" spans="4:32">
      <c r="D189" s="13">
        <v>8640</v>
      </c>
      <c r="E189" s="2"/>
      <c r="F189" s="4">
        <f t="shared" si="176"/>
        <v>0</v>
      </c>
      <c r="G189" s="4">
        <f t="shared" si="176"/>
        <v>0</v>
      </c>
      <c r="H189" s="4">
        <f t="shared" si="176"/>
        <v>0</v>
      </c>
      <c r="I189" s="4">
        <f t="shared" si="176"/>
        <v>0</v>
      </c>
      <c r="J189" s="4">
        <f t="shared" si="174"/>
        <v>0</v>
      </c>
      <c r="K189" s="4">
        <f t="shared" si="174"/>
        <v>0</v>
      </c>
      <c r="L189" s="4">
        <f t="shared" si="174"/>
        <v>0</v>
      </c>
      <c r="M189" s="4">
        <f t="shared" si="174"/>
        <v>0</v>
      </c>
      <c r="N189" s="4">
        <f t="shared" si="174"/>
        <v>0</v>
      </c>
      <c r="O189" s="4">
        <f t="shared" si="174"/>
        <v>0</v>
      </c>
      <c r="P189" s="4">
        <f t="shared" si="174"/>
        <v>0</v>
      </c>
      <c r="Q189" s="4">
        <f t="shared" si="174"/>
        <v>0</v>
      </c>
      <c r="R189" s="4">
        <f t="shared" si="174"/>
        <v>0</v>
      </c>
      <c r="S189" s="4">
        <f t="shared" si="174"/>
        <v>0</v>
      </c>
      <c r="T189" s="4">
        <f t="shared" si="175"/>
        <v>0</v>
      </c>
      <c r="U189" s="4">
        <f t="shared" si="175"/>
        <v>0</v>
      </c>
      <c r="V189" s="4">
        <f t="shared" si="175"/>
        <v>0</v>
      </c>
      <c r="W189" s="4">
        <f t="shared" si="175"/>
        <v>0</v>
      </c>
      <c r="X189" s="4">
        <f t="shared" si="175"/>
        <v>0</v>
      </c>
      <c r="Y189" s="4">
        <f t="shared" si="175"/>
        <v>0</v>
      </c>
      <c r="Z189" s="4">
        <f t="shared" si="175"/>
        <v>0</v>
      </c>
      <c r="AA189" s="4">
        <f t="shared" si="175"/>
        <v>0</v>
      </c>
      <c r="AB189" s="4">
        <f t="shared" si="175"/>
        <v>0</v>
      </c>
      <c r="AC189" s="4">
        <f t="shared" si="175"/>
        <v>0</v>
      </c>
      <c r="AD189" s="4">
        <f t="shared" si="175"/>
        <v>0</v>
      </c>
      <c r="AE189" s="4">
        <f t="shared" si="175"/>
        <v>0</v>
      </c>
      <c r="AF189" s="4">
        <f t="shared" si="175"/>
        <v>0</v>
      </c>
    </row>
    <row r="190" spans="4:32">
      <c r="D190" s="13">
        <v>8650</v>
      </c>
      <c r="E190" s="2"/>
      <c r="F190" s="4">
        <f t="shared" si="176"/>
        <v>0</v>
      </c>
      <c r="G190" s="4">
        <f t="shared" si="176"/>
        <v>0</v>
      </c>
      <c r="H190" s="4">
        <f t="shared" si="176"/>
        <v>0</v>
      </c>
      <c r="I190" s="4">
        <f t="shared" si="176"/>
        <v>0</v>
      </c>
      <c r="J190" s="4">
        <f t="shared" si="174"/>
        <v>0</v>
      </c>
      <c r="K190" s="4">
        <f t="shared" si="174"/>
        <v>0</v>
      </c>
      <c r="L190" s="4">
        <f t="shared" si="174"/>
        <v>0</v>
      </c>
      <c r="M190" s="4">
        <f t="shared" si="174"/>
        <v>0</v>
      </c>
      <c r="N190" s="4">
        <f t="shared" si="174"/>
        <v>0</v>
      </c>
      <c r="O190" s="4">
        <f t="shared" si="174"/>
        <v>0</v>
      </c>
      <c r="P190" s="4">
        <f t="shared" si="174"/>
        <v>0</v>
      </c>
      <c r="Q190" s="4">
        <f t="shared" si="174"/>
        <v>0</v>
      </c>
      <c r="R190" s="4">
        <f t="shared" si="174"/>
        <v>0</v>
      </c>
      <c r="S190" s="4">
        <f t="shared" si="174"/>
        <v>0</v>
      </c>
      <c r="T190" s="4">
        <f t="shared" si="175"/>
        <v>0</v>
      </c>
      <c r="U190" s="4">
        <f t="shared" si="175"/>
        <v>0</v>
      </c>
      <c r="V190" s="4">
        <f t="shared" si="175"/>
        <v>0</v>
      </c>
      <c r="W190" s="4">
        <f t="shared" si="175"/>
        <v>0</v>
      </c>
      <c r="X190" s="4">
        <f t="shared" si="175"/>
        <v>0</v>
      </c>
      <c r="Y190" s="4">
        <f t="shared" si="175"/>
        <v>0</v>
      </c>
      <c r="Z190" s="4">
        <f t="shared" si="175"/>
        <v>0</v>
      </c>
      <c r="AA190" s="4">
        <f t="shared" si="175"/>
        <v>0</v>
      </c>
      <c r="AB190" s="4">
        <f t="shared" si="175"/>
        <v>0</v>
      </c>
      <c r="AC190" s="4">
        <f t="shared" si="175"/>
        <v>0</v>
      </c>
      <c r="AD190" s="4">
        <f t="shared" si="175"/>
        <v>0</v>
      </c>
      <c r="AE190" s="4">
        <f t="shared" si="175"/>
        <v>0</v>
      </c>
      <c r="AF190" s="4">
        <f t="shared" si="175"/>
        <v>0</v>
      </c>
    </row>
    <row r="191" spans="4:32">
      <c r="D191" s="13">
        <v>8670</v>
      </c>
      <c r="E191" s="2"/>
      <c r="F191" s="4">
        <f t="shared" si="176"/>
        <v>0</v>
      </c>
      <c r="G191" s="4">
        <f t="shared" si="176"/>
        <v>0</v>
      </c>
      <c r="H191" s="4">
        <f t="shared" si="176"/>
        <v>0</v>
      </c>
      <c r="I191" s="4">
        <f t="shared" si="176"/>
        <v>0</v>
      </c>
      <c r="J191" s="4">
        <f t="shared" si="174"/>
        <v>0</v>
      </c>
      <c r="K191" s="4">
        <f t="shared" si="174"/>
        <v>0</v>
      </c>
      <c r="L191" s="4">
        <f t="shared" si="174"/>
        <v>0</v>
      </c>
      <c r="M191" s="4">
        <f t="shared" si="174"/>
        <v>0</v>
      </c>
      <c r="N191" s="4">
        <f t="shared" si="174"/>
        <v>0</v>
      </c>
      <c r="O191" s="4">
        <f t="shared" si="174"/>
        <v>0</v>
      </c>
      <c r="P191" s="4">
        <f t="shared" si="174"/>
        <v>0</v>
      </c>
      <c r="Q191" s="4">
        <f t="shared" si="174"/>
        <v>0</v>
      </c>
      <c r="R191" s="4">
        <f t="shared" si="174"/>
        <v>0</v>
      </c>
      <c r="S191" s="4">
        <f t="shared" si="174"/>
        <v>0</v>
      </c>
      <c r="T191" s="4">
        <f t="shared" si="175"/>
        <v>0</v>
      </c>
      <c r="U191" s="4">
        <f t="shared" si="175"/>
        <v>0</v>
      </c>
      <c r="V191" s="4">
        <f t="shared" si="175"/>
        <v>0</v>
      </c>
      <c r="W191" s="4">
        <f t="shared" si="175"/>
        <v>0</v>
      </c>
      <c r="X191" s="4">
        <f t="shared" si="175"/>
        <v>0</v>
      </c>
      <c r="Y191" s="4">
        <f t="shared" si="175"/>
        <v>0</v>
      </c>
      <c r="Z191" s="4">
        <f t="shared" si="175"/>
        <v>0</v>
      </c>
      <c r="AA191" s="4">
        <f t="shared" si="175"/>
        <v>0</v>
      </c>
      <c r="AB191" s="4">
        <f t="shared" si="175"/>
        <v>0</v>
      </c>
      <c r="AC191" s="4">
        <f t="shared" si="175"/>
        <v>0</v>
      </c>
      <c r="AD191" s="4">
        <f t="shared" si="175"/>
        <v>0</v>
      </c>
      <c r="AE191" s="4">
        <f t="shared" si="175"/>
        <v>0</v>
      </c>
      <c r="AF191" s="4">
        <f t="shared" si="175"/>
        <v>0</v>
      </c>
    </row>
    <row r="192" spans="4:32">
      <c r="D192" s="13">
        <v>8700</v>
      </c>
      <c r="E192" s="2"/>
      <c r="F192" s="4">
        <f t="shared" si="176"/>
        <v>0</v>
      </c>
      <c r="G192" s="4">
        <f t="shared" si="176"/>
        <v>0</v>
      </c>
      <c r="H192" s="4">
        <f t="shared" si="176"/>
        <v>110.8</v>
      </c>
      <c r="I192" s="4">
        <f t="shared" si="176"/>
        <v>0</v>
      </c>
      <c r="J192" s="4">
        <f t="shared" ref="J192:S201" si="177">SUMIF($C$9:$C$158,$D192,J$9:J$158)</f>
        <v>0</v>
      </c>
      <c r="K192" s="4">
        <f t="shared" si="177"/>
        <v>0</v>
      </c>
      <c r="L192" s="4">
        <f t="shared" si="177"/>
        <v>11.512789127790336</v>
      </c>
      <c r="M192" s="4">
        <f t="shared" si="177"/>
        <v>11.343658236366004</v>
      </c>
      <c r="N192" s="4">
        <f t="shared" si="177"/>
        <v>10.761569823572707</v>
      </c>
      <c r="O192" s="4">
        <f t="shared" si="177"/>
        <v>12.461851198899561</v>
      </c>
      <c r="P192" s="4">
        <f t="shared" si="177"/>
        <v>12.307076245208858</v>
      </c>
      <c r="Q192" s="4">
        <f t="shared" si="177"/>
        <v>9.3742030285335787</v>
      </c>
      <c r="R192" s="4">
        <f t="shared" si="177"/>
        <v>9.7342230295097796</v>
      </c>
      <c r="S192" s="4">
        <f t="shared" si="177"/>
        <v>12.327264282646775</v>
      </c>
      <c r="T192" s="4">
        <f t="shared" ref="T192:AF201" si="178">SUMIF($C$9:$C$158,$D192,T$9:T$158)</f>
        <v>12.425961354565484</v>
      </c>
      <c r="U192" s="4">
        <f t="shared" si="178"/>
        <v>10.078541223589822</v>
      </c>
      <c r="V192" s="4">
        <f t="shared" si="178"/>
        <v>12.639057305299062</v>
      </c>
      <c r="W192" s="4">
        <f t="shared" si="178"/>
        <v>12.476431448160278</v>
      </c>
      <c r="X192" s="4">
        <f t="shared" si="178"/>
        <v>11.318983968386325</v>
      </c>
      <c r="Y192" s="4">
        <f t="shared" si="178"/>
        <v>11.343658236366004</v>
      </c>
      <c r="Z192" s="4">
        <f t="shared" si="178"/>
        <v>10.761569823572707</v>
      </c>
      <c r="AA192" s="4">
        <f t="shared" si="178"/>
        <v>12.461851198899561</v>
      </c>
      <c r="AB192" s="4">
        <f t="shared" si="178"/>
        <v>12.307076245208858</v>
      </c>
      <c r="AC192" s="4">
        <f t="shared" si="178"/>
        <v>9.3742030285335787</v>
      </c>
      <c r="AD192" s="4">
        <f t="shared" si="178"/>
        <v>9.7342230295097796</v>
      </c>
      <c r="AE192" s="4">
        <f t="shared" si="178"/>
        <v>12.327264282646775</v>
      </c>
      <c r="AF192" s="4">
        <f t="shared" si="178"/>
        <v>12.425961354565484</v>
      </c>
    </row>
    <row r="193" spans="4:32">
      <c r="D193" s="13">
        <v>8710</v>
      </c>
      <c r="E193" s="2"/>
      <c r="F193" s="4">
        <f t="shared" si="176"/>
        <v>0</v>
      </c>
      <c r="G193" s="4">
        <f t="shared" si="176"/>
        <v>0</v>
      </c>
      <c r="H193" s="4">
        <f t="shared" si="176"/>
        <v>0</v>
      </c>
      <c r="I193" s="4">
        <f t="shared" si="176"/>
        <v>0</v>
      </c>
      <c r="J193" s="4">
        <f t="shared" si="177"/>
        <v>0</v>
      </c>
      <c r="K193" s="4">
        <f t="shared" si="177"/>
        <v>0</v>
      </c>
      <c r="L193" s="4">
        <f t="shared" si="177"/>
        <v>0</v>
      </c>
      <c r="M193" s="4">
        <f t="shared" si="177"/>
        <v>0</v>
      </c>
      <c r="N193" s="4">
        <f t="shared" si="177"/>
        <v>0</v>
      </c>
      <c r="O193" s="4">
        <f t="shared" si="177"/>
        <v>0</v>
      </c>
      <c r="P193" s="4">
        <f t="shared" si="177"/>
        <v>0</v>
      </c>
      <c r="Q193" s="4">
        <f t="shared" si="177"/>
        <v>0</v>
      </c>
      <c r="R193" s="4">
        <f t="shared" si="177"/>
        <v>0</v>
      </c>
      <c r="S193" s="4">
        <f t="shared" si="177"/>
        <v>0</v>
      </c>
      <c r="T193" s="4">
        <f t="shared" si="178"/>
        <v>0</v>
      </c>
      <c r="U193" s="4">
        <f t="shared" si="178"/>
        <v>0</v>
      </c>
      <c r="V193" s="4">
        <f t="shared" si="178"/>
        <v>0</v>
      </c>
      <c r="W193" s="4">
        <f t="shared" si="178"/>
        <v>0</v>
      </c>
      <c r="X193" s="4">
        <f t="shared" si="178"/>
        <v>0</v>
      </c>
      <c r="Y193" s="4">
        <f t="shared" si="178"/>
        <v>0</v>
      </c>
      <c r="Z193" s="4">
        <f t="shared" si="178"/>
        <v>0</v>
      </c>
      <c r="AA193" s="4">
        <f t="shared" si="178"/>
        <v>0</v>
      </c>
      <c r="AB193" s="4">
        <f t="shared" si="178"/>
        <v>0</v>
      </c>
      <c r="AC193" s="4">
        <f t="shared" si="178"/>
        <v>0</v>
      </c>
      <c r="AD193" s="4">
        <f t="shared" si="178"/>
        <v>0</v>
      </c>
      <c r="AE193" s="4">
        <f t="shared" si="178"/>
        <v>0</v>
      </c>
      <c r="AF193" s="4">
        <f t="shared" si="178"/>
        <v>0</v>
      </c>
    </row>
    <row r="194" spans="4:32">
      <c r="D194" s="14">
        <v>8711</v>
      </c>
      <c r="E194" s="2"/>
      <c r="F194" s="4">
        <f t="shared" si="176"/>
        <v>0</v>
      </c>
      <c r="G194" s="4">
        <f t="shared" si="176"/>
        <v>0</v>
      </c>
      <c r="H194" s="4">
        <f t="shared" si="176"/>
        <v>0</v>
      </c>
      <c r="I194" s="4">
        <f t="shared" si="176"/>
        <v>0</v>
      </c>
      <c r="J194" s="4">
        <f t="shared" si="177"/>
        <v>0</v>
      </c>
      <c r="K194" s="4">
        <f t="shared" si="177"/>
        <v>0</v>
      </c>
      <c r="L194" s="4">
        <f t="shared" si="177"/>
        <v>0</v>
      </c>
      <c r="M194" s="4">
        <f t="shared" si="177"/>
        <v>0</v>
      </c>
      <c r="N194" s="4">
        <f t="shared" si="177"/>
        <v>0</v>
      </c>
      <c r="O194" s="4">
        <f t="shared" si="177"/>
        <v>0</v>
      </c>
      <c r="P194" s="4">
        <f t="shared" si="177"/>
        <v>0</v>
      </c>
      <c r="Q194" s="4">
        <f t="shared" si="177"/>
        <v>0</v>
      </c>
      <c r="R194" s="4">
        <f t="shared" si="177"/>
        <v>0</v>
      </c>
      <c r="S194" s="4">
        <f t="shared" si="177"/>
        <v>0</v>
      </c>
      <c r="T194" s="4">
        <f t="shared" si="178"/>
        <v>0</v>
      </c>
      <c r="U194" s="4">
        <f t="shared" si="178"/>
        <v>0</v>
      </c>
      <c r="V194" s="4">
        <f t="shared" si="178"/>
        <v>0</v>
      </c>
      <c r="W194" s="4">
        <f t="shared" si="178"/>
        <v>0</v>
      </c>
      <c r="X194" s="4">
        <f t="shared" si="178"/>
        <v>0</v>
      </c>
      <c r="Y194" s="4">
        <f t="shared" si="178"/>
        <v>0</v>
      </c>
      <c r="Z194" s="4">
        <f t="shared" si="178"/>
        <v>0</v>
      </c>
      <c r="AA194" s="4">
        <f t="shared" si="178"/>
        <v>0</v>
      </c>
      <c r="AB194" s="4">
        <f t="shared" si="178"/>
        <v>0</v>
      </c>
      <c r="AC194" s="4">
        <f t="shared" si="178"/>
        <v>0</v>
      </c>
      <c r="AD194" s="4">
        <f t="shared" si="178"/>
        <v>0</v>
      </c>
      <c r="AE194" s="4">
        <f t="shared" si="178"/>
        <v>0</v>
      </c>
      <c r="AF194" s="4">
        <f t="shared" si="178"/>
        <v>0</v>
      </c>
    </row>
    <row r="195" spans="4:32">
      <c r="D195" s="13">
        <v>8720</v>
      </c>
      <c r="E195" s="2"/>
      <c r="F195" s="4">
        <f t="shared" si="176"/>
        <v>0</v>
      </c>
      <c r="G195" s="4">
        <f t="shared" si="176"/>
        <v>0</v>
      </c>
      <c r="H195" s="4">
        <f t="shared" si="176"/>
        <v>0</v>
      </c>
      <c r="I195" s="4">
        <f t="shared" si="176"/>
        <v>0</v>
      </c>
      <c r="J195" s="4">
        <f t="shared" si="177"/>
        <v>0</v>
      </c>
      <c r="K195" s="4">
        <f t="shared" si="177"/>
        <v>0</v>
      </c>
      <c r="L195" s="4">
        <f t="shared" si="177"/>
        <v>0</v>
      </c>
      <c r="M195" s="4">
        <f t="shared" si="177"/>
        <v>0</v>
      </c>
      <c r="N195" s="4">
        <f t="shared" si="177"/>
        <v>0</v>
      </c>
      <c r="O195" s="4">
        <f t="shared" si="177"/>
        <v>0</v>
      </c>
      <c r="P195" s="4">
        <f t="shared" si="177"/>
        <v>0</v>
      </c>
      <c r="Q195" s="4">
        <f t="shared" si="177"/>
        <v>0</v>
      </c>
      <c r="R195" s="4">
        <f t="shared" si="177"/>
        <v>0</v>
      </c>
      <c r="S195" s="4">
        <f t="shared" si="177"/>
        <v>0</v>
      </c>
      <c r="T195" s="4">
        <f t="shared" si="178"/>
        <v>0</v>
      </c>
      <c r="U195" s="4">
        <f t="shared" si="178"/>
        <v>0</v>
      </c>
      <c r="V195" s="4">
        <f t="shared" si="178"/>
        <v>0</v>
      </c>
      <c r="W195" s="4">
        <f t="shared" si="178"/>
        <v>0</v>
      </c>
      <c r="X195" s="4">
        <f t="shared" si="178"/>
        <v>0</v>
      </c>
      <c r="Y195" s="4">
        <f t="shared" si="178"/>
        <v>0</v>
      </c>
      <c r="Z195" s="4">
        <f t="shared" si="178"/>
        <v>0</v>
      </c>
      <c r="AA195" s="4">
        <f t="shared" si="178"/>
        <v>0</v>
      </c>
      <c r="AB195" s="4">
        <f t="shared" si="178"/>
        <v>0</v>
      </c>
      <c r="AC195" s="4">
        <f t="shared" si="178"/>
        <v>0</v>
      </c>
      <c r="AD195" s="4">
        <f t="shared" si="178"/>
        <v>0</v>
      </c>
      <c r="AE195" s="4">
        <f t="shared" si="178"/>
        <v>0</v>
      </c>
      <c r="AF195" s="4">
        <f t="shared" si="178"/>
        <v>0</v>
      </c>
    </row>
    <row r="196" spans="4:32">
      <c r="D196" s="13">
        <v>8740</v>
      </c>
      <c r="E196" s="2"/>
      <c r="F196" s="4">
        <f t="shared" si="176"/>
        <v>576.29</v>
      </c>
      <c r="G196" s="4">
        <f t="shared" si="176"/>
        <v>2015.51</v>
      </c>
      <c r="H196" s="4">
        <f t="shared" si="176"/>
        <v>1092.17</v>
      </c>
      <c r="I196" s="4">
        <f t="shared" si="176"/>
        <v>1424.91</v>
      </c>
      <c r="J196" s="4">
        <f t="shared" si="177"/>
        <v>1268.17</v>
      </c>
      <c r="K196" s="4">
        <f t="shared" si="177"/>
        <v>3850.36</v>
      </c>
      <c r="L196" s="4">
        <f t="shared" si="177"/>
        <v>1944.2721978116338</v>
      </c>
      <c r="M196" s="4">
        <f t="shared" si="177"/>
        <v>1944.2721978116338</v>
      </c>
      <c r="N196" s="4">
        <f t="shared" si="177"/>
        <v>1944.2721978116338</v>
      </c>
      <c r="O196" s="4">
        <f t="shared" si="177"/>
        <v>1944.2721978116338</v>
      </c>
      <c r="P196" s="4">
        <f t="shared" si="177"/>
        <v>1944.2721978116338</v>
      </c>
      <c r="Q196" s="4">
        <f t="shared" si="177"/>
        <v>1944.2721978116338</v>
      </c>
      <c r="R196" s="4">
        <f t="shared" si="177"/>
        <v>1944.2721978116338</v>
      </c>
      <c r="S196" s="4">
        <f t="shared" si="177"/>
        <v>1944.2721978116338</v>
      </c>
      <c r="T196" s="4">
        <f t="shared" si="178"/>
        <v>1944.2721978116338</v>
      </c>
      <c r="U196" s="4">
        <f t="shared" si="178"/>
        <v>1944.2721978116338</v>
      </c>
      <c r="V196" s="4">
        <f t="shared" si="178"/>
        <v>1944.2721978116338</v>
      </c>
      <c r="W196" s="4">
        <f t="shared" si="178"/>
        <v>1944.2721978116338</v>
      </c>
      <c r="X196" s="4">
        <f t="shared" si="178"/>
        <v>1944.2721978116338</v>
      </c>
      <c r="Y196" s="4">
        <f t="shared" si="178"/>
        <v>1944.2721978116338</v>
      </c>
      <c r="Z196" s="4">
        <f t="shared" si="178"/>
        <v>1944.2721978116338</v>
      </c>
      <c r="AA196" s="4">
        <f t="shared" si="178"/>
        <v>1944.2721978116338</v>
      </c>
      <c r="AB196" s="4">
        <f t="shared" si="178"/>
        <v>1944.2721978116338</v>
      </c>
      <c r="AC196" s="4">
        <f t="shared" si="178"/>
        <v>1944.2721978116338</v>
      </c>
      <c r="AD196" s="4">
        <f t="shared" si="178"/>
        <v>1944.2721978116338</v>
      </c>
      <c r="AE196" s="4">
        <f t="shared" si="178"/>
        <v>1944.2721978116338</v>
      </c>
      <c r="AF196" s="4">
        <f t="shared" si="178"/>
        <v>1944.2721978116338</v>
      </c>
    </row>
    <row r="197" spans="4:32">
      <c r="D197" s="13">
        <v>8750</v>
      </c>
      <c r="E197" s="2"/>
      <c r="F197" s="4">
        <f t="shared" si="176"/>
        <v>0</v>
      </c>
      <c r="G197" s="4">
        <f t="shared" si="176"/>
        <v>0</v>
      </c>
      <c r="H197" s="4">
        <f t="shared" si="176"/>
        <v>0</v>
      </c>
      <c r="I197" s="4">
        <f t="shared" si="176"/>
        <v>0</v>
      </c>
      <c r="J197" s="4">
        <f t="shared" si="177"/>
        <v>0</v>
      </c>
      <c r="K197" s="4">
        <f t="shared" si="177"/>
        <v>0</v>
      </c>
      <c r="L197" s="4">
        <f t="shared" si="177"/>
        <v>0</v>
      </c>
      <c r="M197" s="4">
        <f t="shared" si="177"/>
        <v>0</v>
      </c>
      <c r="N197" s="4">
        <f t="shared" si="177"/>
        <v>0</v>
      </c>
      <c r="O197" s="4">
        <f t="shared" si="177"/>
        <v>0</v>
      </c>
      <c r="P197" s="4">
        <f t="shared" si="177"/>
        <v>0</v>
      </c>
      <c r="Q197" s="4">
        <f t="shared" si="177"/>
        <v>0</v>
      </c>
      <c r="R197" s="4">
        <f t="shared" si="177"/>
        <v>0</v>
      </c>
      <c r="S197" s="4">
        <f t="shared" si="177"/>
        <v>0</v>
      </c>
      <c r="T197" s="4">
        <f t="shared" si="178"/>
        <v>0</v>
      </c>
      <c r="U197" s="4">
        <f t="shared" si="178"/>
        <v>0</v>
      </c>
      <c r="V197" s="4">
        <f t="shared" si="178"/>
        <v>0</v>
      </c>
      <c r="W197" s="4">
        <f t="shared" si="178"/>
        <v>0</v>
      </c>
      <c r="X197" s="4">
        <f t="shared" si="178"/>
        <v>0</v>
      </c>
      <c r="Y197" s="4">
        <f t="shared" si="178"/>
        <v>0</v>
      </c>
      <c r="Z197" s="4">
        <f t="shared" si="178"/>
        <v>0</v>
      </c>
      <c r="AA197" s="4">
        <f t="shared" si="178"/>
        <v>0</v>
      </c>
      <c r="AB197" s="4">
        <f t="shared" si="178"/>
        <v>0</v>
      </c>
      <c r="AC197" s="4">
        <f t="shared" si="178"/>
        <v>0</v>
      </c>
      <c r="AD197" s="4">
        <f t="shared" si="178"/>
        <v>0</v>
      </c>
      <c r="AE197" s="4">
        <f t="shared" si="178"/>
        <v>0</v>
      </c>
      <c r="AF197" s="4">
        <f t="shared" si="178"/>
        <v>0</v>
      </c>
    </row>
    <row r="198" spans="4:32">
      <c r="D198" s="13">
        <v>8760</v>
      </c>
      <c r="E198" s="2"/>
      <c r="F198" s="4">
        <f t="shared" si="176"/>
        <v>0</v>
      </c>
      <c r="G198" s="4">
        <f t="shared" si="176"/>
        <v>0</v>
      </c>
      <c r="H198" s="4">
        <f t="shared" si="176"/>
        <v>0</v>
      </c>
      <c r="I198" s="4">
        <f t="shared" si="176"/>
        <v>0</v>
      </c>
      <c r="J198" s="4">
        <f t="shared" si="177"/>
        <v>0</v>
      </c>
      <c r="K198" s="4">
        <f t="shared" si="177"/>
        <v>0</v>
      </c>
      <c r="L198" s="4">
        <f t="shared" si="177"/>
        <v>0</v>
      </c>
      <c r="M198" s="4">
        <f t="shared" si="177"/>
        <v>0</v>
      </c>
      <c r="N198" s="4">
        <f t="shared" si="177"/>
        <v>0</v>
      </c>
      <c r="O198" s="4">
        <f t="shared" si="177"/>
        <v>0</v>
      </c>
      <c r="P198" s="4">
        <f t="shared" si="177"/>
        <v>0</v>
      </c>
      <c r="Q198" s="4">
        <f t="shared" si="177"/>
        <v>0</v>
      </c>
      <c r="R198" s="4">
        <f t="shared" si="177"/>
        <v>0</v>
      </c>
      <c r="S198" s="4">
        <f t="shared" si="177"/>
        <v>0</v>
      </c>
      <c r="T198" s="4">
        <f t="shared" si="178"/>
        <v>0</v>
      </c>
      <c r="U198" s="4">
        <f t="shared" si="178"/>
        <v>0</v>
      </c>
      <c r="V198" s="4">
        <f t="shared" si="178"/>
        <v>0</v>
      </c>
      <c r="W198" s="4">
        <f t="shared" si="178"/>
        <v>0</v>
      </c>
      <c r="X198" s="4">
        <f t="shared" si="178"/>
        <v>0</v>
      </c>
      <c r="Y198" s="4">
        <f t="shared" si="178"/>
        <v>0</v>
      </c>
      <c r="Z198" s="4">
        <f t="shared" si="178"/>
        <v>0</v>
      </c>
      <c r="AA198" s="4">
        <f t="shared" si="178"/>
        <v>0</v>
      </c>
      <c r="AB198" s="4">
        <f t="shared" si="178"/>
        <v>0</v>
      </c>
      <c r="AC198" s="4">
        <f t="shared" si="178"/>
        <v>0</v>
      </c>
      <c r="AD198" s="4">
        <f t="shared" si="178"/>
        <v>0</v>
      </c>
      <c r="AE198" s="4">
        <f t="shared" si="178"/>
        <v>0</v>
      </c>
      <c r="AF198" s="4">
        <f t="shared" si="178"/>
        <v>0</v>
      </c>
    </row>
    <row r="199" spans="4:32">
      <c r="D199" s="13">
        <v>8770</v>
      </c>
      <c r="E199" s="2"/>
      <c r="F199" s="4">
        <f t="shared" si="176"/>
        <v>0</v>
      </c>
      <c r="G199" s="4">
        <f t="shared" si="176"/>
        <v>0</v>
      </c>
      <c r="H199" s="4">
        <f t="shared" si="176"/>
        <v>0</v>
      </c>
      <c r="I199" s="4">
        <f t="shared" si="176"/>
        <v>0</v>
      </c>
      <c r="J199" s="4">
        <f t="shared" si="177"/>
        <v>0</v>
      </c>
      <c r="K199" s="4">
        <f t="shared" si="177"/>
        <v>0</v>
      </c>
      <c r="L199" s="4">
        <f t="shared" si="177"/>
        <v>0</v>
      </c>
      <c r="M199" s="4">
        <f t="shared" si="177"/>
        <v>0</v>
      </c>
      <c r="N199" s="4">
        <f t="shared" si="177"/>
        <v>0</v>
      </c>
      <c r="O199" s="4">
        <f t="shared" si="177"/>
        <v>0</v>
      </c>
      <c r="P199" s="4">
        <f t="shared" si="177"/>
        <v>0</v>
      </c>
      <c r="Q199" s="4">
        <f t="shared" si="177"/>
        <v>0</v>
      </c>
      <c r="R199" s="4">
        <f t="shared" si="177"/>
        <v>0</v>
      </c>
      <c r="S199" s="4">
        <f t="shared" si="177"/>
        <v>0</v>
      </c>
      <c r="T199" s="4">
        <f t="shared" si="178"/>
        <v>0</v>
      </c>
      <c r="U199" s="4">
        <f t="shared" si="178"/>
        <v>0</v>
      </c>
      <c r="V199" s="4">
        <f t="shared" si="178"/>
        <v>0</v>
      </c>
      <c r="W199" s="4">
        <f t="shared" si="178"/>
        <v>0</v>
      </c>
      <c r="X199" s="4">
        <f t="shared" si="178"/>
        <v>0</v>
      </c>
      <c r="Y199" s="4">
        <f t="shared" si="178"/>
        <v>0</v>
      </c>
      <c r="Z199" s="4">
        <f t="shared" si="178"/>
        <v>0</v>
      </c>
      <c r="AA199" s="4">
        <f t="shared" si="178"/>
        <v>0</v>
      </c>
      <c r="AB199" s="4">
        <f t="shared" si="178"/>
        <v>0</v>
      </c>
      <c r="AC199" s="4">
        <f t="shared" si="178"/>
        <v>0</v>
      </c>
      <c r="AD199" s="4">
        <f t="shared" si="178"/>
        <v>0</v>
      </c>
      <c r="AE199" s="4">
        <f t="shared" si="178"/>
        <v>0</v>
      </c>
      <c r="AF199" s="4">
        <f t="shared" si="178"/>
        <v>0</v>
      </c>
    </row>
    <row r="200" spans="4:32">
      <c r="D200" s="13">
        <v>8780</v>
      </c>
      <c r="E200" s="2"/>
      <c r="F200" s="4">
        <f t="shared" si="176"/>
        <v>0</v>
      </c>
      <c r="G200" s="4">
        <f t="shared" si="176"/>
        <v>0</v>
      </c>
      <c r="H200" s="4">
        <f t="shared" si="176"/>
        <v>0</v>
      </c>
      <c r="I200" s="4">
        <f t="shared" si="176"/>
        <v>0</v>
      </c>
      <c r="J200" s="4">
        <f t="shared" si="177"/>
        <v>0</v>
      </c>
      <c r="K200" s="4">
        <f t="shared" si="177"/>
        <v>0</v>
      </c>
      <c r="L200" s="4">
        <f t="shared" si="177"/>
        <v>0</v>
      </c>
      <c r="M200" s="4">
        <f t="shared" si="177"/>
        <v>0</v>
      </c>
      <c r="N200" s="4">
        <f t="shared" si="177"/>
        <v>0</v>
      </c>
      <c r="O200" s="4">
        <f t="shared" si="177"/>
        <v>0</v>
      </c>
      <c r="P200" s="4">
        <f t="shared" si="177"/>
        <v>0</v>
      </c>
      <c r="Q200" s="4">
        <f t="shared" si="177"/>
        <v>0</v>
      </c>
      <c r="R200" s="4">
        <f t="shared" si="177"/>
        <v>0</v>
      </c>
      <c r="S200" s="4">
        <f t="shared" si="177"/>
        <v>0</v>
      </c>
      <c r="T200" s="4">
        <f t="shared" si="178"/>
        <v>0</v>
      </c>
      <c r="U200" s="4">
        <f t="shared" si="178"/>
        <v>0</v>
      </c>
      <c r="V200" s="4">
        <f t="shared" si="178"/>
        <v>0</v>
      </c>
      <c r="W200" s="4">
        <f t="shared" si="178"/>
        <v>0</v>
      </c>
      <c r="X200" s="4">
        <f t="shared" si="178"/>
        <v>0</v>
      </c>
      <c r="Y200" s="4">
        <f t="shared" si="178"/>
        <v>0</v>
      </c>
      <c r="Z200" s="4">
        <f t="shared" si="178"/>
        <v>0</v>
      </c>
      <c r="AA200" s="4">
        <f t="shared" si="178"/>
        <v>0</v>
      </c>
      <c r="AB200" s="4">
        <f t="shared" si="178"/>
        <v>0</v>
      </c>
      <c r="AC200" s="4">
        <f t="shared" si="178"/>
        <v>0</v>
      </c>
      <c r="AD200" s="4">
        <f t="shared" si="178"/>
        <v>0</v>
      </c>
      <c r="AE200" s="4">
        <f t="shared" si="178"/>
        <v>0</v>
      </c>
      <c r="AF200" s="4">
        <f t="shared" si="178"/>
        <v>0</v>
      </c>
    </row>
    <row r="201" spans="4:32">
      <c r="D201" s="13">
        <v>8790</v>
      </c>
      <c r="E201" s="2"/>
      <c r="F201" s="4">
        <f t="shared" si="176"/>
        <v>0</v>
      </c>
      <c r="G201" s="4">
        <f t="shared" si="176"/>
        <v>0</v>
      </c>
      <c r="H201" s="4">
        <f t="shared" si="176"/>
        <v>0</v>
      </c>
      <c r="I201" s="4">
        <f t="shared" si="176"/>
        <v>0</v>
      </c>
      <c r="J201" s="4">
        <f t="shared" si="177"/>
        <v>0</v>
      </c>
      <c r="K201" s="4">
        <f t="shared" si="177"/>
        <v>0</v>
      </c>
      <c r="L201" s="4">
        <f t="shared" si="177"/>
        <v>0</v>
      </c>
      <c r="M201" s="4">
        <f t="shared" si="177"/>
        <v>0</v>
      </c>
      <c r="N201" s="4">
        <f t="shared" si="177"/>
        <v>0</v>
      </c>
      <c r="O201" s="4">
        <f t="shared" si="177"/>
        <v>0</v>
      </c>
      <c r="P201" s="4">
        <f t="shared" si="177"/>
        <v>0</v>
      </c>
      <c r="Q201" s="4">
        <f t="shared" si="177"/>
        <v>0</v>
      </c>
      <c r="R201" s="4">
        <f t="shared" si="177"/>
        <v>0</v>
      </c>
      <c r="S201" s="4">
        <f t="shared" si="177"/>
        <v>0</v>
      </c>
      <c r="T201" s="4">
        <f t="shared" si="178"/>
        <v>0</v>
      </c>
      <c r="U201" s="4">
        <f t="shared" si="178"/>
        <v>0</v>
      </c>
      <c r="V201" s="4">
        <f t="shared" si="178"/>
        <v>0</v>
      </c>
      <c r="W201" s="4">
        <f t="shared" si="178"/>
        <v>0</v>
      </c>
      <c r="X201" s="4">
        <f t="shared" si="178"/>
        <v>0</v>
      </c>
      <c r="Y201" s="4">
        <f t="shared" si="178"/>
        <v>0</v>
      </c>
      <c r="Z201" s="4">
        <f t="shared" si="178"/>
        <v>0</v>
      </c>
      <c r="AA201" s="4">
        <f t="shared" si="178"/>
        <v>0</v>
      </c>
      <c r="AB201" s="4">
        <f t="shared" si="178"/>
        <v>0</v>
      </c>
      <c r="AC201" s="4">
        <f t="shared" si="178"/>
        <v>0</v>
      </c>
      <c r="AD201" s="4">
        <f t="shared" si="178"/>
        <v>0</v>
      </c>
      <c r="AE201" s="4">
        <f t="shared" si="178"/>
        <v>0</v>
      </c>
      <c r="AF201" s="4">
        <f t="shared" si="178"/>
        <v>0</v>
      </c>
    </row>
    <row r="202" spans="4:32">
      <c r="D202" s="13">
        <v>8800</v>
      </c>
      <c r="E202" s="2"/>
      <c r="F202" s="4">
        <f t="shared" si="176"/>
        <v>0</v>
      </c>
      <c r="G202" s="4">
        <f t="shared" si="176"/>
        <v>0</v>
      </c>
      <c r="H202" s="4">
        <f t="shared" si="176"/>
        <v>0</v>
      </c>
      <c r="I202" s="4">
        <f t="shared" si="176"/>
        <v>0</v>
      </c>
      <c r="J202" s="4">
        <f t="shared" ref="J202:S211" si="179">SUMIF($C$9:$C$158,$D202,J$9:J$158)</f>
        <v>86.64</v>
      </c>
      <c r="K202" s="4">
        <f t="shared" si="179"/>
        <v>0</v>
      </c>
      <c r="L202" s="4">
        <f t="shared" si="179"/>
        <v>9.4147347532987116</v>
      </c>
      <c r="M202" s="4">
        <f t="shared" si="179"/>
        <v>8.2701220092074461</v>
      </c>
      <c r="N202" s="4">
        <f t="shared" si="179"/>
        <v>10.752357998372652</v>
      </c>
      <c r="O202" s="4">
        <f t="shared" si="179"/>
        <v>7.6915742923715502</v>
      </c>
      <c r="P202" s="4">
        <f t="shared" si="179"/>
        <v>6.5933227042125786</v>
      </c>
      <c r="Q202" s="4">
        <f t="shared" si="179"/>
        <v>6.0170460944030433</v>
      </c>
      <c r="R202" s="4">
        <f t="shared" si="179"/>
        <v>6.4518673406159746</v>
      </c>
      <c r="S202" s="4">
        <f t="shared" si="179"/>
        <v>7.2179779252344831</v>
      </c>
      <c r="T202" s="4">
        <f t="shared" ref="T202:AF211" si="180">SUMIF($C$9:$C$158,$D202,T$9:T$158)</f>
        <v>18.234199252448366</v>
      </c>
      <c r="U202" s="4">
        <f t="shared" si="180"/>
        <v>7.6288215222652864</v>
      </c>
      <c r="V202" s="4">
        <f t="shared" si="180"/>
        <v>24.160056704154766</v>
      </c>
      <c r="W202" s="4">
        <f t="shared" si="180"/>
        <v>1.4327124132995814</v>
      </c>
      <c r="X202" s="4">
        <f t="shared" si="180"/>
        <v>2.2865613049400753</v>
      </c>
      <c r="Y202" s="4">
        <f t="shared" si="180"/>
        <v>8.2701220092074461</v>
      </c>
      <c r="Z202" s="4">
        <f t="shared" si="180"/>
        <v>10.752357998372652</v>
      </c>
      <c r="AA202" s="4">
        <f t="shared" si="180"/>
        <v>7.6915742923715502</v>
      </c>
      <c r="AB202" s="4">
        <f t="shared" si="180"/>
        <v>6.5933227042125786</v>
      </c>
      <c r="AC202" s="4">
        <f t="shared" si="180"/>
        <v>6.0170460944030433</v>
      </c>
      <c r="AD202" s="4">
        <f t="shared" si="180"/>
        <v>6.4518673406159746</v>
      </c>
      <c r="AE202" s="4">
        <f t="shared" si="180"/>
        <v>7.2179779252344831</v>
      </c>
      <c r="AF202" s="4">
        <f t="shared" si="180"/>
        <v>18.234199252448366</v>
      </c>
    </row>
    <row r="203" spans="4:32">
      <c r="D203" s="13">
        <v>8810</v>
      </c>
      <c r="E203" s="2"/>
      <c r="F203" s="4">
        <f t="shared" ref="F203:I222" si="181">SUMIF($C$9:$C$158,$D203,F$9:F$158)</f>
        <v>0</v>
      </c>
      <c r="G203" s="4">
        <f t="shared" si="181"/>
        <v>0</v>
      </c>
      <c r="H203" s="4">
        <f t="shared" si="181"/>
        <v>0</v>
      </c>
      <c r="I203" s="4">
        <f t="shared" si="181"/>
        <v>0</v>
      </c>
      <c r="J203" s="4">
        <f t="shared" si="179"/>
        <v>0</v>
      </c>
      <c r="K203" s="4">
        <f t="shared" si="179"/>
        <v>0</v>
      </c>
      <c r="L203" s="4">
        <f t="shared" si="179"/>
        <v>0</v>
      </c>
      <c r="M203" s="4">
        <f t="shared" si="179"/>
        <v>0</v>
      </c>
      <c r="N203" s="4">
        <f t="shared" si="179"/>
        <v>0</v>
      </c>
      <c r="O203" s="4">
        <f t="shared" si="179"/>
        <v>0</v>
      </c>
      <c r="P203" s="4">
        <f t="shared" si="179"/>
        <v>0</v>
      </c>
      <c r="Q203" s="4">
        <f t="shared" si="179"/>
        <v>0</v>
      </c>
      <c r="R203" s="4">
        <f t="shared" si="179"/>
        <v>0</v>
      </c>
      <c r="S203" s="4">
        <f t="shared" si="179"/>
        <v>0</v>
      </c>
      <c r="T203" s="4">
        <f t="shared" si="180"/>
        <v>0</v>
      </c>
      <c r="U203" s="4">
        <f t="shared" si="180"/>
        <v>0</v>
      </c>
      <c r="V203" s="4">
        <f t="shared" si="180"/>
        <v>0</v>
      </c>
      <c r="W203" s="4">
        <f t="shared" si="180"/>
        <v>0</v>
      </c>
      <c r="X203" s="4">
        <f t="shared" si="180"/>
        <v>0</v>
      </c>
      <c r="Y203" s="4">
        <f t="shared" si="180"/>
        <v>0</v>
      </c>
      <c r="Z203" s="4">
        <f t="shared" si="180"/>
        <v>0</v>
      </c>
      <c r="AA203" s="4">
        <f t="shared" si="180"/>
        <v>0</v>
      </c>
      <c r="AB203" s="4">
        <f t="shared" si="180"/>
        <v>0</v>
      </c>
      <c r="AC203" s="4">
        <f t="shared" si="180"/>
        <v>0</v>
      </c>
      <c r="AD203" s="4">
        <f t="shared" si="180"/>
        <v>0</v>
      </c>
      <c r="AE203" s="4">
        <f t="shared" si="180"/>
        <v>0</v>
      </c>
      <c r="AF203" s="4">
        <f t="shared" si="180"/>
        <v>0</v>
      </c>
    </row>
    <row r="204" spans="4:32">
      <c r="D204" s="13">
        <v>8850</v>
      </c>
      <c r="E204" s="2"/>
      <c r="F204" s="4">
        <f t="shared" si="181"/>
        <v>0</v>
      </c>
      <c r="G204" s="4">
        <f t="shared" si="181"/>
        <v>0</v>
      </c>
      <c r="H204" s="4">
        <f t="shared" si="181"/>
        <v>0</v>
      </c>
      <c r="I204" s="4">
        <f t="shared" si="181"/>
        <v>0</v>
      </c>
      <c r="J204" s="4">
        <f t="shared" si="179"/>
        <v>0</v>
      </c>
      <c r="K204" s="4">
        <f t="shared" si="179"/>
        <v>0</v>
      </c>
      <c r="L204" s="4">
        <f t="shared" si="179"/>
        <v>0</v>
      </c>
      <c r="M204" s="4">
        <f t="shared" si="179"/>
        <v>0</v>
      </c>
      <c r="N204" s="4">
        <f t="shared" si="179"/>
        <v>0</v>
      </c>
      <c r="O204" s="4">
        <f t="shared" si="179"/>
        <v>0</v>
      </c>
      <c r="P204" s="4">
        <f t="shared" si="179"/>
        <v>0</v>
      </c>
      <c r="Q204" s="4">
        <f t="shared" si="179"/>
        <v>0</v>
      </c>
      <c r="R204" s="4">
        <f t="shared" si="179"/>
        <v>0</v>
      </c>
      <c r="S204" s="4">
        <f t="shared" si="179"/>
        <v>0</v>
      </c>
      <c r="T204" s="4">
        <f t="shared" si="180"/>
        <v>0</v>
      </c>
      <c r="U204" s="4">
        <f t="shared" si="180"/>
        <v>0</v>
      </c>
      <c r="V204" s="4">
        <f t="shared" si="180"/>
        <v>0</v>
      </c>
      <c r="W204" s="4">
        <f t="shared" si="180"/>
        <v>0</v>
      </c>
      <c r="X204" s="4">
        <f t="shared" si="180"/>
        <v>0</v>
      </c>
      <c r="Y204" s="4">
        <f t="shared" si="180"/>
        <v>0</v>
      </c>
      <c r="Z204" s="4">
        <f t="shared" si="180"/>
        <v>0</v>
      </c>
      <c r="AA204" s="4">
        <f t="shared" si="180"/>
        <v>0</v>
      </c>
      <c r="AB204" s="4">
        <f t="shared" si="180"/>
        <v>0</v>
      </c>
      <c r="AC204" s="4">
        <f t="shared" si="180"/>
        <v>0</v>
      </c>
      <c r="AD204" s="4">
        <f t="shared" si="180"/>
        <v>0</v>
      </c>
      <c r="AE204" s="4">
        <f t="shared" si="180"/>
        <v>0</v>
      </c>
      <c r="AF204" s="4">
        <f t="shared" si="180"/>
        <v>0</v>
      </c>
    </row>
    <row r="205" spans="4:32">
      <c r="D205" s="13">
        <v>8860</v>
      </c>
      <c r="E205" s="2"/>
      <c r="F205" s="4">
        <f t="shared" si="181"/>
        <v>0</v>
      </c>
      <c r="G205" s="4">
        <f t="shared" si="181"/>
        <v>0</v>
      </c>
      <c r="H205" s="4">
        <f t="shared" si="181"/>
        <v>0</v>
      </c>
      <c r="I205" s="4">
        <f t="shared" si="181"/>
        <v>0</v>
      </c>
      <c r="J205" s="4">
        <f t="shared" si="179"/>
        <v>0</v>
      </c>
      <c r="K205" s="4">
        <f t="shared" si="179"/>
        <v>0</v>
      </c>
      <c r="L205" s="4">
        <f t="shared" si="179"/>
        <v>0</v>
      </c>
      <c r="M205" s="4">
        <f t="shared" si="179"/>
        <v>0</v>
      </c>
      <c r="N205" s="4">
        <f t="shared" si="179"/>
        <v>0</v>
      </c>
      <c r="O205" s="4">
        <f t="shared" si="179"/>
        <v>0</v>
      </c>
      <c r="P205" s="4">
        <f t="shared" si="179"/>
        <v>0</v>
      </c>
      <c r="Q205" s="4">
        <f t="shared" si="179"/>
        <v>0</v>
      </c>
      <c r="R205" s="4">
        <f t="shared" si="179"/>
        <v>0</v>
      </c>
      <c r="S205" s="4">
        <f t="shared" si="179"/>
        <v>0</v>
      </c>
      <c r="T205" s="4">
        <f t="shared" si="180"/>
        <v>0</v>
      </c>
      <c r="U205" s="4">
        <f t="shared" si="180"/>
        <v>0</v>
      </c>
      <c r="V205" s="4">
        <f t="shared" si="180"/>
        <v>0</v>
      </c>
      <c r="W205" s="4">
        <f t="shared" si="180"/>
        <v>0</v>
      </c>
      <c r="X205" s="4">
        <f t="shared" si="180"/>
        <v>0</v>
      </c>
      <c r="Y205" s="4">
        <f t="shared" si="180"/>
        <v>0</v>
      </c>
      <c r="Z205" s="4">
        <f t="shared" si="180"/>
        <v>0</v>
      </c>
      <c r="AA205" s="4">
        <f t="shared" si="180"/>
        <v>0</v>
      </c>
      <c r="AB205" s="4">
        <f t="shared" si="180"/>
        <v>0</v>
      </c>
      <c r="AC205" s="4">
        <f t="shared" si="180"/>
        <v>0</v>
      </c>
      <c r="AD205" s="4">
        <f t="shared" si="180"/>
        <v>0</v>
      </c>
      <c r="AE205" s="4">
        <f t="shared" si="180"/>
        <v>0</v>
      </c>
      <c r="AF205" s="4">
        <f t="shared" si="180"/>
        <v>0</v>
      </c>
    </row>
    <row r="206" spans="4:32">
      <c r="D206" s="13">
        <v>8870</v>
      </c>
      <c r="E206" s="2"/>
      <c r="F206" s="4">
        <f t="shared" si="181"/>
        <v>0</v>
      </c>
      <c r="G206" s="4">
        <f t="shared" si="181"/>
        <v>0</v>
      </c>
      <c r="H206" s="4">
        <f t="shared" si="181"/>
        <v>0</v>
      </c>
      <c r="I206" s="4">
        <f t="shared" si="181"/>
        <v>0</v>
      </c>
      <c r="J206" s="4">
        <f t="shared" si="179"/>
        <v>0</v>
      </c>
      <c r="K206" s="4">
        <f t="shared" si="179"/>
        <v>0</v>
      </c>
      <c r="L206" s="4">
        <f t="shared" si="179"/>
        <v>0</v>
      </c>
      <c r="M206" s="4">
        <f t="shared" si="179"/>
        <v>0</v>
      </c>
      <c r="N206" s="4">
        <f t="shared" si="179"/>
        <v>0</v>
      </c>
      <c r="O206" s="4">
        <f t="shared" si="179"/>
        <v>0</v>
      </c>
      <c r="P206" s="4">
        <f t="shared" si="179"/>
        <v>0</v>
      </c>
      <c r="Q206" s="4">
        <f t="shared" si="179"/>
        <v>0</v>
      </c>
      <c r="R206" s="4">
        <f t="shared" si="179"/>
        <v>0</v>
      </c>
      <c r="S206" s="4">
        <f t="shared" si="179"/>
        <v>0</v>
      </c>
      <c r="T206" s="4">
        <f t="shared" si="180"/>
        <v>0</v>
      </c>
      <c r="U206" s="4">
        <f t="shared" si="180"/>
        <v>0</v>
      </c>
      <c r="V206" s="4">
        <f t="shared" si="180"/>
        <v>0</v>
      </c>
      <c r="W206" s="4">
        <f t="shared" si="180"/>
        <v>0</v>
      </c>
      <c r="X206" s="4">
        <f t="shared" si="180"/>
        <v>0</v>
      </c>
      <c r="Y206" s="4">
        <f t="shared" si="180"/>
        <v>0</v>
      </c>
      <c r="Z206" s="4">
        <f t="shared" si="180"/>
        <v>0</v>
      </c>
      <c r="AA206" s="4">
        <f t="shared" si="180"/>
        <v>0</v>
      </c>
      <c r="AB206" s="4">
        <f t="shared" si="180"/>
        <v>0</v>
      </c>
      <c r="AC206" s="4">
        <f t="shared" si="180"/>
        <v>0</v>
      </c>
      <c r="AD206" s="4">
        <f t="shared" si="180"/>
        <v>0</v>
      </c>
      <c r="AE206" s="4">
        <f t="shared" si="180"/>
        <v>0</v>
      </c>
      <c r="AF206" s="4">
        <f t="shared" si="180"/>
        <v>0</v>
      </c>
    </row>
    <row r="207" spans="4:32">
      <c r="D207" s="13">
        <v>8890</v>
      </c>
      <c r="E207" s="2"/>
      <c r="F207" s="4">
        <f t="shared" si="181"/>
        <v>0</v>
      </c>
      <c r="G207" s="4">
        <f t="shared" si="181"/>
        <v>0</v>
      </c>
      <c r="H207" s="4">
        <f t="shared" si="181"/>
        <v>0</v>
      </c>
      <c r="I207" s="4">
        <f t="shared" si="181"/>
        <v>0</v>
      </c>
      <c r="J207" s="4">
        <f t="shared" si="179"/>
        <v>0</v>
      </c>
      <c r="K207" s="4">
        <f t="shared" si="179"/>
        <v>0</v>
      </c>
      <c r="L207" s="4">
        <f t="shared" si="179"/>
        <v>0</v>
      </c>
      <c r="M207" s="4">
        <f t="shared" si="179"/>
        <v>0</v>
      </c>
      <c r="N207" s="4">
        <f t="shared" si="179"/>
        <v>0</v>
      </c>
      <c r="O207" s="4">
        <f t="shared" si="179"/>
        <v>0</v>
      </c>
      <c r="P207" s="4">
        <f t="shared" si="179"/>
        <v>0</v>
      </c>
      <c r="Q207" s="4">
        <f t="shared" si="179"/>
        <v>0</v>
      </c>
      <c r="R207" s="4">
        <f t="shared" si="179"/>
        <v>0</v>
      </c>
      <c r="S207" s="4">
        <f t="shared" si="179"/>
        <v>0</v>
      </c>
      <c r="T207" s="4">
        <f t="shared" si="180"/>
        <v>0</v>
      </c>
      <c r="U207" s="4">
        <f t="shared" si="180"/>
        <v>0</v>
      </c>
      <c r="V207" s="4">
        <f t="shared" si="180"/>
        <v>0</v>
      </c>
      <c r="W207" s="4">
        <f t="shared" si="180"/>
        <v>0</v>
      </c>
      <c r="X207" s="4">
        <f t="shared" si="180"/>
        <v>0</v>
      </c>
      <c r="Y207" s="4">
        <f t="shared" si="180"/>
        <v>0</v>
      </c>
      <c r="Z207" s="4">
        <f t="shared" si="180"/>
        <v>0</v>
      </c>
      <c r="AA207" s="4">
        <f t="shared" si="180"/>
        <v>0</v>
      </c>
      <c r="AB207" s="4">
        <f t="shared" si="180"/>
        <v>0</v>
      </c>
      <c r="AC207" s="4">
        <f t="shared" si="180"/>
        <v>0</v>
      </c>
      <c r="AD207" s="4">
        <f t="shared" si="180"/>
        <v>0</v>
      </c>
      <c r="AE207" s="4">
        <f t="shared" si="180"/>
        <v>0</v>
      </c>
      <c r="AF207" s="4">
        <f t="shared" si="180"/>
        <v>0</v>
      </c>
    </row>
    <row r="208" spans="4:32">
      <c r="D208" s="13">
        <v>8900</v>
      </c>
      <c r="E208" s="2"/>
      <c r="F208" s="4">
        <f t="shared" si="181"/>
        <v>0</v>
      </c>
      <c r="G208" s="4">
        <f t="shared" si="181"/>
        <v>0</v>
      </c>
      <c r="H208" s="4">
        <f t="shared" si="181"/>
        <v>0</v>
      </c>
      <c r="I208" s="4">
        <f t="shared" si="181"/>
        <v>0</v>
      </c>
      <c r="J208" s="4">
        <f t="shared" si="179"/>
        <v>0</v>
      </c>
      <c r="K208" s="4">
        <f t="shared" si="179"/>
        <v>0</v>
      </c>
      <c r="L208" s="4">
        <f t="shared" si="179"/>
        <v>0</v>
      </c>
      <c r="M208" s="4">
        <f t="shared" si="179"/>
        <v>0</v>
      </c>
      <c r="N208" s="4">
        <f t="shared" si="179"/>
        <v>0</v>
      </c>
      <c r="O208" s="4">
        <f t="shared" si="179"/>
        <v>0</v>
      </c>
      <c r="P208" s="4">
        <f t="shared" si="179"/>
        <v>0</v>
      </c>
      <c r="Q208" s="4">
        <f t="shared" si="179"/>
        <v>0</v>
      </c>
      <c r="R208" s="4">
        <f t="shared" si="179"/>
        <v>0</v>
      </c>
      <c r="S208" s="4">
        <f t="shared" si="179"/>
        <v>0</v>
      </c>
      <c r="T208" s="4">
        <f t="shared" si="180"/>
        <v>0</v>
      </c>
      <c r="U208" s="4">
        <f t="shared" si="180"/>
        <v>0</v>
      </c>
      <c r="V208" s="4">
        <f t="shared" si="180"/>
        <v>0</v>
      </c>
      <c r="W208" s="4">
        <f t="shared" si="180"/>
        <v>0</v>
      </c>
      <c r="X208" s="4">
        <f t="shared" si="180"/>
        <v>0</v>
      </c>
      <c r="Y208" s="4">
        <f t="shared" si="180"/>
        <v>0</v>
      </c>
      <c r="Z208" s="4">
        <f t="shared" si="180"/>
        <v>0</v>
      </c>
      <c r="AA208" s="4">
        <f t="shared" si="180"/>
        <v>0</v>
      </c>
      <c r="AB208" s="4">
        <f t="shared" si="180"/>
        <v>0</v>
      </c>
      <c r="AC208" s="4">
        <f t="shared" si="180"/>
        <v>0</v>
      </c>
      <c r="AD208" s="4">
        <f t="shared" si="180"/>
        <v>0</v>
      </c>
      <c r="AE208" s="4">
        <f t="shared" si="180"/>
        <v>0</v>
      </c>
      <c r="AF208" s="4">
        <f t="shared" si="180"/>
        <v>0</v>
      </c>
    </row>
    <row r="209" spans="4:32">
      <c r="D209" s="13">
        <v>8910</v>
      </c>
      <c r="E209" s="2"/>
      <c r="F209" s="4">
        <f t="shared" si="181"/>
        <v>0</v>
      </c>
      <c r="G209" s="4">
        <f t="shared" si="181"/>
        <v>0</v>
      </c>
      <c r="H209" s="4">
        <f t="shared" si="181"/>
        <v>0</v>
      </c>
      <c r="I209" s="4">
        <f t="shared" si="181"/>
        <v>0</v>
      </c>
      <c r="J209" s="4">
        <f t="shared" si="179"/>
        <v>0</v>
      </c>
      <c r="K209" s="4">
        <f t="shared" si="179"/>
        <v>0</v>
      </c>
      <c r="L209" s="4">
        <f t="shared" si="179"/>
        <v>0</v>
      </c>
      <c r="M209" s="4">
        <f t="shared" si="179"/>
        <v>0</v>
      </c>
      <c r="N209" s="4">
        <f t="shared" si="179"/>
        <v>0</v>
      </c>
      <c r="O209" s="4">
        <f t="shared" si="179"/>
        <v>0</v>
      </c>
      <c r="P209" s="4">
        <f t="shared" si="179"/>
        <v>0</v>
      </c>
      <c r="Q209" s="4">
        <f t="shared" si="179"/>
        <v>0</v>
      </c>
      <c r="R209" s="4">
        <f t="shared" si="179"/>
        <v>0</v>
      </c>
      <c r="S209" s="4">
        <f t="shared" si="179"/>
        <v>0</v>
      </c>
      <c r="T209" s="4">
        <f t="shared" si="180"/>
        <v>0</v>
      </c>
      <c r="U209" s="4">
        <f t="shared" si="180"/>
        <v>0</v>
      </c>
      <c r="V209" s="4">
        <f t="shared" si="180"/>
        <v>0</v>
      </c>
      <c r="W209" s="4">
        <f t="shared" si="180"/>
        <v>0</v>
      </c>
      <c r="X209" s="4">
        <f t="shared" si="180"/>
        <v>0</v>
      </c>
      <c r="Y209" s="4">
        <f t="shared" si="180"/>
        <v>0</v>
      </c>
      <c r="Z209" s="4">
        <f t="shared" si="180"/>
        <v>0</v>
      </c>
      <c r="AA209" s="4">
        <f t="shared" si="180"/>
        <v>0</v>
      </c>
      <c r="AB209" s="4">
        <f t="shared" si="180"/>
        <v>0</v>
      </c>
      <c r="AC209" s="4">
        <f t="shared" si="180"/>
        <v>0</v>
      </c>
      <c r="AD209" s="4">
        <f t="shared" si="180"/>
        <v>0</v>
      </c>
      <c r="AE209" s="4">
        <f t="shared" si="180"/>
        <v>0</v>
      </c>
      <c r="AF209" s="4">
        <f t="shared" si="180"/>
        <v>0</v>
      </c>
    </row>
    <row r="210" spans="4:32">
      <c r="D210" s="13">
        <v>8920</v>
      </c>
      <c r="E210" s="2"/>
      <c r="F210" s="4">
        <f t="shared" si="181"/>
        <v>0</v>
      </c>
      <c r="G210" s="4">
        <f t="shared" si="181"/>
        <v>0</v>
      </c>
      <c r="H210" s="4">
        <f t="shared" si="181"/>
        <v>0</v>
      </c>
      <c r="I210" s="4">
        <f t="shared" si="181"/>
        <v>0</v>
      </c>
      <c r="J210" s="4">
        <f t="shared" si="179"/>
        <v>0</v>
      </c>
      <c r="K210" s="4">
        <f t="shared" si="179"/>
        <v>0</v>
      </c>
      <c r="L210" s="4">
        <f t="shared" si="179"/>
        <v>0</v>
      </c>
      <c r="M210" s="4">
        <f t="shared" si="179"/>
        <v>0</v>
      </c>
      <c r="N210" s="4">
        <f t="shared" si="179"/>
        <v>0</v>
      </c>
      <c r="O210" s="4">
        <f t="shared" si="179"/>
        <v>0</v>
      </c>
      <c r="P210" s="4">
        <f t="shared" si="179"/>
        <v>0</v>
      </c>
      <c r="Q210" s="4">
        <f t="shared" si="179"/>
        <v>0</v>
      </c>
      <c r="R210" s="4">
        <f t="shared" si="179"/>
        <v>0</v>
      </c>
      <c r="S210" s="4">
        <f t="shared" si="179"/>
        <v>0</v>
      </c>
      <c r="T210" s="4">
        <f t="shared" si="180"/>
        <v>0</v>
      </c>
      <c r="U210" s="4">
        <f t="shared" si="180"/>
        <v>0</v>
      </c>
      <c r="V210" s="4">
        <f t="shared" si="180"/>
        <v>0</v>
      </c>
      <c r="W210" s="4">
        <f t="shared" si="180"/>
        <v>0</v>
      </c>
      <c r="X210" s="4">
        <f t="shared" si="180"/>
        <v>0</v>
      </c>
      <c r="Y210" s="4">
        <f t="shared" si="180"/>
        <v>0</v>
      </c>
      <c r="Z210" s="4">
        <f t="shared" si="180"/>
        <v>0</v>
      </c>
      <c r="AA210" s="4">
        <f t="shared" si="180"/>
        <v>0</v>
      </c>
      <c r="AB210" s="4">
        <f t="shared" si="180"/>
        <v>0</v>
      </c>
      <c r="AC210" s="4">
        <f t="shared" si="180"/>
        <v>0</v>
      </c>
      <c r="AD210" s="4">
        <f t="shared" si="180"/>
        <v>0</v>
      </c>
      <c r="AE210" s="4">
        <f t="shared" si="180"/>
        <v>0</v>
      </c>
      <c r="AF210" s="4">
        <f t="shared" si="180"/>
        <v>0</v>
      </c>
    </row>
    <row r="211" spans="4:32">
      <c r="D211" s="13">
        <v>8930</v>
      </c>
      <c r="E211" s="2"/>
      <c r="F211" s="4">
        <f t="shared" si="181"/>
        <v>0</v>
      </c>
      <c r="G211" s="4">
        <f t="shared" si="181"/>
        <v>0</v>
      </c>
      <c r="H211" s="4">
        <f t="shared" si="181"/>
        <v>0</v>
      </c>
      <c r="I211" s="4">
        <f t="shared" si="181"/>
        <v>0</v>
      </c>
      <c r="J211" s="4">
        <f t="shared" si="179"/>
        <v>0</v>
      </c>
      <c r="K211" s="4">
        <f t="shared" si="179"/>
        <v>0</v>
      </c>
      <c r="L211" s="4">
        <f t="shared" si="179"/>
        <v>0</v>
      </c>
      <c r="M211" s="4">
        <f t="shared" si="179"/>
        <v>0</v>
      </c>
      <c r="N211" s="4">
        <f t="shared" si="179"/>
        <v>0</v>
      </c>
      <c r="O211" s="4">
        <f t="shared" si="179"/>
        <v>0</v>
      </c>
      <c r="P211" s="4">
        <f t="shared" si="179"/>
        <v>0</v>
      </c>
      <c r="Q211" s="4">
        <f t="shared" si="179"/>
        <v>0</v>
      </c>
      <c r="R211" s="4">
        <f t="shared" si="179"/>
        <v>0</v>
      </c>
      <c r="S211" s="4">
        <f t="shared" si="179"/>
        <v>0</v>
      </c>
      <c r="T211" s="4">
        <f t="shared" si="180"/>
        <v>0</v>
      </c>
      <c r="U211" s="4">
        <f t="shared" si="180"/>
        <v>0</v>
      </c>
      <c r="V211" s="4">
        <f t="shared" si="180"/>
        <v>0</v>
      </c>
      <c r="W211" s="4">
        <f t="shared" si="180"/>
        <v>0</v>
      </c>
      <c r="X211" s="4">
        <f t="shared" si="180"/>
        <v>0</v>
      </c>
      <c r="Y211" s="4">
        <f t="shared" si="180"/>
        <v>0</v>
      </c>
      <c r="Z211" s="4">
        <f t="shared" si="180"/>
        <v>0</v>
      </c>
      <c r="AA211" s="4">
        <f t="shared" si="180"/>
        <v>0</v>
      </c>
      <c r="AB211" s="4">
        <f t="shared" si="180"/>
        <v>0</v>
      </c>
      <c r="AC211" s="4">
        <f t="shared" si="180"/>
        <v>0</v>
      </c>
      <c r="AD211" s="4">
        <f t="shared" si="180"/>
        <v>0</v>
      </c>
      <c r="AE211" s="4">
        <f t="shared" si="180"/>
        <v>0</v>
      </c>
      <c r="AF211" s="4">
        <f t="shared" si="180"/>
        <v>0</v>
      </c>
    </row>
    <row r="212" spans="4:32">
      <c r="D212" s="13">
        <v>8940</v>
      </c>
      <c r="E212" s="2"/>
      <c r="F212" s="4">
        <f t="shared" si="181"/>
        <v>0</v>
      </c>
      <c r="G212" s="4">
        <f t="shared" si="181"/>
        <v>0</v>
      </c>
      <c r="H212" s="4">
        <f t="shared" si="181"/>
        <v>0</v>
      </c>
      <c r="I212" s="4">
        <f t="shared" si="181"/>
        <v>0</v>
      </c>
      <c r="J212" s="4">
        <f t="shared" ref="J212:S221" si="182">SUMIF($C$9:$C$158,$D212,J$9:J$158)</f>
        <v>0</v>
      </c>
      <c r="K212" s="4">
        <f t="shared" si="182"/>
        <v>0</v>
      </c>
      <c r="L212" s="4">
        <f t="shared" si="182"/>
        <v>0</v>
      </c>
      <c r="M212" s="4">
        <f t="shared" si="182"/>
        <v>0</v>
      </c>
      <c r="N212" s="4">
        <f t="shared" si="182"/>
        <v>0</v>
      </c>
      <c r="O212" s="4">
        <f t="shared" si="182"/>
        <v>0</v>
      </c>
      <c r="P212" s="4">
        <f t="shared" si="182"/>
        <v>0</v>
      </c>
      <c r="Q212" s="4">
        <f t="shared" si="182"/>
        <v>0</v>
      </c>
      <c r="R212" s="4">
        <f t="shared" si="182"/>
        <v>0</v>
      </c>
      <c r="S212" s="4">
        <f t="shared" si="182"/>
        <v>0</v>
      </c>
      <c r="T212" s="4">
        <f t="shared" ref="T212:AF221" si="183">SUMIF($C$9:$C$158,$D212,T$9:T$158)</f>
        <v>0</v>
      </c>
      <c r="U212" s="4">
        <f t="shared" si="183"/>
        <v>0</v>
      </c>
      <c r="V212" s="4">
        <f t="shared" si="183"/>
        <v>0</v>
      </c>
      <c r="W212" s="4">
        <f t="shared" si="183"/>
        <v>0</v>
      </c>
      <c r="X212" s="4">
        <f t="shared" si="183"/>
        <v>0</v>
      </c>
      <c r="Y212" s="4">
        <f t="shared" si="183"/>
        <v>0</v>
      </c>
      <c r="Z212" s="4">
        <f t="shared" si="183"/>
        <v>0</v>
      </c>
      <c r="AA212" s="4">
        <f t="shared" si="183"/>
        <v>0</v>
      </c>
      <c r="AB212" s="4">
        <f t="shared" si="183"/>
        <v>0</v>
      </c>
      <c r="AC212" s="4">
        <f t="shared" si="183"/>
        <v>0</v>
      </c>
      <c r="AD212" s="4">
        <f t="shared" si="183"/>
        <v>0</v>
      </c>
      <c r="AE212" s="4">
        <f t="shared" si="183"/>
        <v>0</v>
      </c>
      <c r="AF212" s="4">
        <f t="shared" si="183"/>
        <v>0</v>
      </c>
    </row>
    <row r="213" spans="4:32">
      <c r="D213" s="14">
        <v>8950</v>
      </c>
      <c r="E213" s="2"/>
      <c r="F213" s="4">
        <f t="shared" si="181"/>
        <v>0</v>
      </c>
      <c r="G213" s="4">
        <f t="shared" si="181"/>
        <v>0</v>
      </c>
      <c r="H213" s="4">
        <f t="shared" si="181"/>
        <v>0</v>
      </c>
      <c r="I213" s="4">
        <f t="shared" si="181"/>
        <v>0</v>
      </c>
      <c r="J213" s="4">
        <f t="shared" si="182"/>
        <v>0</v>
      </c>
      <c r="K213" s="4">
        <f t="shared" si="182"/>
        <v>0</v>
      </c>
      <c r="L213" s="4">
        <f t="shared" si="182"/>
        <v>0</v>
      </c>
      <c r="M213" s="4">
        <f t="shared" si="182"/>
        <v>0</v>
      </c>
      <c r="N213" s="4">
        <f t="shared" si="182"/>
        <v>0</v>
      </c>
      <c r="O213" s="4">
        <f t="shared" si="182"/>
        <v>0</v>
      </c>
      <c r="P213" s="4">
        <f t="shared" si="182"/>
        <v>0</v>
      </c>
      <c r="Q213" s="4">
        <f t="shared" si="182"/>
        <v>0</v>
      </c>
      <c r="R213" s="4">
        <f t="shared" si="182"/>
        <v>0</v>
      </c>
      <c r="S213" s="4">
        <f t="shared" si="182"/>
        <v>0</v>
      </c>
      <c r="T213" s="4">
        <f t="shared" si="183"/>
        <v>0</v>
      </c>
      <c r="U213" s="4">
        <f t="shared" si="183"/>
        <v>0</v>
      </c>
      <c r="V213" s="4">
        <f t="shared" si="183"/>
        <v>0</v>
      </c>
      <c r="W213" s="4">
        <f t="shared" si="183"/>
        <v>0</v>
      </c>
      <c r="X213" s="4">
        <f t="shared" si="183"/>
        <v>0</v>
      </c>
      <c r="Y213" s="4">
        <f t="shared" si="183"/>
        <v>0</v>
      </c>
      <c r="Z213" s="4">
        <f t="shared" si="183"/>
        <v>0</v>
      </c>
      <c r="AA213" s="4">
        <f t="shared" si="183"/>
        <v>0</v>
      </c>
      <c r="AB213" s="4">
        <f t="shared" si="183"/>
        <v>0</v>
      </c>
      <c r="AC213" s="4">
        <f t="shared" si="183"/>
        <v>0</v>
      </c>
      <c r="AD213" s="4">
        <f t="shared" si="183"/>
        <v>0</v>
      </c>
      <c r="AE213" s="4">
        <f t="shared" si="183"/>
        <v>0</v>
      </c>
      <c r="AF213" s="4">
        <f t="shared" si="183"/>
        <v>0</v>
      </c>
    </row>
    <row r="214" spans="4:32">
      <c r="D214" s="13">
        <v>9010</v>
      </c>
      <c r="E214" s="2"/>
      <c r="F214" s="4">
        <f t="shared" si="181"/>
        <v>492128.34999999992</v>
      </c>
      <c r="G214" s="4">
        <f t="shared" si="181"/>
        <v>506968.62999999995</v>
      </c>
      <c r="H214" s="4">
        <f t="shared" si="181"/>
        <v>484013.91000000009</v>
      </c>
      <c r="I214" s="4">
        <f t="shared" si="181"/>
        <v>513243.63000000012</v>
      </c>
      <c r="J214" s="4">
        <f t="shared" si="182"/>
        <v>517441.16</v>
      </c>
      <c r="K214" s="4">
        <f t="shared" si="182"/>
        <v>482174.60000000003</v>
      </c>
      <c r="L214" s="4">
        <f t="shared" si="182"/>
        <v>486014.30371933634</v>
      </c>
      <c r="M214" s="4">
        <f t="shared" si="182"/>
        <v>492955.17758914107</v>
      </c>
      <c r="N214" s="4">
        <f t="shared" si="182"/>
        <v>471502.18117754912</v>
      </c>
      <c r="O214" s="4">
        <f t="shared" si="182"/>
        <v>516119.47413596848</v>
      </c>
      <c r="P214" s="4">
        <f t="shared" si="182"/>
        <v>475749.51810322661</v>
      </c>
      <c r="Q214" s="4">
        <f t="shared" si="182"/>
        <v>468584.52730546973</v>
      </c>
      <c r="R214" s="4">
        <f t="shared" si="182"/>
        <v>509776.0115787792</v>
      </c>
      <c r="S214" s="4">
        <f t="shared" si="182"/>
        <v>474419.82067248464</v>
      </c>
      <c r="T214" s="4">
        <f t="shared" si="183"/>
        <v>495331.6195320501</v>
      </c>
      <c r="U214" s="4">
        <f t="shared" si="183"/>
        <v>490956.6239141578</v>
      </c>
      <c r="V214" s="4">
        <f t="shared" si="183"/>
        <v>476661.44494132552</v>
      </c>
      <c r="W214" s="4">
        <f t="shared" si="183"/>
        <v>517559.88146398455</v>
      </c>
      <c r="X214" s="4">
        <f t="shared" si="183"/>
        <v>494850.1140261789</v>
      </c>
      <c r="Y214" s="4">
        <f t="shared" si="183"/>
        <v>506934.78708737792</v>
      </c>
      <c r="Z214" s="4">
        <f t="shared" si="183"/>
        <v>484867.78003578522</v>
      </c>
      <c r="AA214" s="4">
        <f t="shared" si="183"/>
        <v>530713.09422428114</v>
      </c>
      <c r="AB214" s="4">
        <f t="shared" si="183"/>
        <v>489115.11696146271</v>
      </c>
      <c r="AC214" s="4">
        <f t="shared" si="183"/>
        <v>481950.12616370583</v>
      </c>
      <c r="AD214" s="4">
        <f t="shared" si="183"/>
        <v>524369.63166709163</v>
      </c>
      <c r="AE214" s="4">
        <f t="shared" si="183"/>
        <v>487785.41953072074</v>
      </c>
      <c r="AF214" s="4">
        <f t="shared" si="183"/>
        <v>509311.22903028695</v>
      </c>
    </row>
    <row r="215" spans="4:32">
      <c r="D215" s="13">
        <v>9020</v>
      </c>
      <c r="E215" s="2"/>
      <c r="F215" s="4">
        <f t="shared" si="181"/>
        <v>0</v>
      </c>
      <c r="G215" s="4">
        <f t="shared" si="181"/>
        <v>0</v>
      </c>
      <c r="H215" s="4">
        <f t="shared" si="181"/>
        <v>0</v>
      </c>
      <c r="I215" s="4">
        <f t="shared" si="181"/>
        <v>0</v>
      </c>
      <c r="J215" s="4">
        <f t="shared" si="182"/>
        <v>647.53</v>
      </c>
      <c r="K215" s="4">
        <f t="shared" si="182"/>
        <v>0</v>
      </c>
      <c r="L215" s="4">
        <f t="shared" si="182"/>
        <v>67.282277472184802</v>
      </c>
      <c r="M215" s="4">
        <f t="shared" si="182"/>
        <v>66.293853951210082</v>
      </c>
      <c r="N215" s="4">
        <f t="shared" si="182"/>
        <v>62.892051514964223</v>
      </c>
      <c r="O215" s="4">
        <f t="shared" si="182"/>
        <v>72.828722985771051</v>
      </c>
      <c r="P215" s="4">
        <f t="shared" si="182"/>
        <v>71.924197482491806</v>
      </c>
      <c r="Q215" s="4">
        <f t="shared" si="182"/>
        <v>54.784094648613255</v>
      </c>
      <c r="R215" s="4">
        <f t="shared" si="182"/>
        <v>56.888099623632378</v>
      </c>
      <c r="S215" s="4">
        <f t="shared" si="182"/>
        <v>72.042179069876056</v>
      </c>
      <c r="T215" s="4">
        <f t="shared" si="183"/>
        <v>72.618977941532378</v>
      </c>
      <c r="U215" s="4">
        <f t="shared" si="183"/>
        <v>58.900341141797085</v>
      </c>
      <c r="V215" s="4">
        <f t="shared" si="183"/>
        <v>73.864339141699475</v>
      </c>
      <c r="W215" s="4">
        <f t="shared" si="183"/>
        <v>72.913931909993011</v>
      </c>
      <c r="X215" s="4">
        <f t="shared" si="183"/>
        <v>66.149654233296019</v>
      </c>
      <c r="Y215" s="4">
        <f t="shared" si="183"/>
        <v>66.293853951210082</v>
      </c>
      <c r="Z215" s="4">
        <f t="shared" si="183"/>
        <v>62.892051514964223</v>
      </c>
      <c r="AA215" s="4">
        <f t="shared" si="183"/>
        <v>72.828722985771051</v>
      </c>
      <c r="AB215" s="4">
        <f t="shared" si="183"/>
        <v>71.924197482491806</v>
      </c>
      <c r="AC215" s="4">
        <f t="shared" si="183"/>
        <v>54.784094648613255</v>
      </c>
      <c r="AD215" s="4">
        <f t="shared" si="183"/>
        <v>56.888099623632378</v>
      </c>
      <c r="AE215" s="4">
        <f t="shared" si="183"/>
        <v>72.042179069876056</v>
      </c>
      <c r="AF215" s="4">
        <f t="shared" si="183"/>
        <v>72.618977941532378</v>
      </c>
    </row>
    <row r="216" spans="4:32">
      <c r="D216" s="13">
        <v>9030</v>
      </c>
      <c r="E216" s="2"/>
      <c r="F216" s="4">
        <f t="shared" si="181"/>
        <v>2002011.25</v>
      </c>
      <c r="G216" s="4">
        <f t="shared" si="181"/>
        <v>2081127.2300000002</v>
      </c>
      <c r="H216" s="4">
        <f t="shared" si="181"/>
        <v>1934126.7400000002</v>
      </c>
      <c r="I216" s="4">
        <f t="shared" si="181"/>
        <v>1931715.27</v>
      </c>
      <c r="J216" s="4">
        <f t="shared" si="182"/>
        <v>2068679.16</v>
      </c>
      <c r="K216" s="4">
        <f t="shared" si="182"/>
        <v>1808885.17</v>
      </c>
      <c r="L216" s="4">
        <f t="shared" si="182"/>
        <v>1951397.8726052137</v>
      </c>
      <c r="M216" s="4">
        <f t="shared" si="182"/>
        <v>2041452.5456392185</v>
      </c>
      <c r="N216" s="4">
        <f t="shared" si="182"/>
        <v>1905383.5533197431</v>
      </c>
      <c r="O216" s="4">
        <f t="shared" si="182"/>
        <v>2078745.277267073</v>
      </c>
      <c r="P216" s="4">
        <f t="shared" si="182"/>
        <v>1955371.2923865118</v>
      </c>
      <c r="Q216" s="4">
        <f t="shared" si="182"/>
        <v>1903225.0414688229</v>
      </c>
      <c r="R216" s="4">
        <f t="shared" si="182"/>
        <v>2076787.2302184191</v>
      </c>
      <c r="S216" s="4">
        <f t="shared" si="182"/>
        <v>1955570.5670893025</v>
      </c>
      <c r="T216" s="4">
        <f t="shared" si="183"/>
        <v>1992111.3532931514</v>
      </c>
      <c r="U216" s="4">
        <f t="shared" si="183"/>
        <v>1989556.6772795499</v>
      </c>
      <c r="V216" s="4">
        <f t="shared" si="183"/>
        <v>1956432.8070409035</v>
      </c>
      <c r="W216" s="4">
        <f t="shared" si="183"/>
        <v>2077808.3643239501</v>
      </c>
      <c r="X216" s="4">
        <f t="shared" si="183"/>
        <v>1991861.1490554838</v>
      </c>
      <c r="Y216" s="4">
        <f t="shared" si="183"/>
        <v>2100528.6637602998</v>
      </c>
      <c r="Z216" s="4">
        <f t="shared" si="183"/>
        <v>1961864.9376536708</v>
      </c>
      <c r="AA216" s="4">
        <f t="shared" si="183"/>
        <v>2140416.1289643305</v>
      </c>
      <c r="AB216" s="4">
        <f t="shared" si="183"/>
        <v>2011852.6767204395</v>
      </c>
      <c r="AC216" s="4">
        <f t="shared" si="183"/>
        <v>1959706.4258027505</v>
      </c>
      <c r="AD216" s="4">
        <f t="shared" si="183"/>
        <v>2138458.0819156761</v>
      </c>
      <c r="AE216" s="4">
        <f t="shared" si="183"/>
        <v>2012051.9514232301</v>
      </c>
      <c r="AF216" s="4">
        <f t="shared" si="183"/>
        <v>2051187.4714142326</v>
      </c>
    </row>
    <row r="217" spans="4:32">
      <c r="D217" s="13">
        <v>9040</v>
      </c>
      <c r="E217" s="2"/>
      <c r="F217" s="4">
        <f t="shared" si="181"/>
        <v>0</v>
      </c>
      <c r="G217" s="4">
        <f t="shared" si="181"/>
        <v>0</v>
      </c>
      <c r="H217" s="4">
        <f t="shared" si="181"/>
        <v>0</v>
      </c>
      <c r="I217" s="4">
        <f t="shared" si="181"/>
        <v>0</v>
      </c>
      <c r="J217" s="4">
        <f t="shared" si="182"/>
        <v>0</v>
      </c>
      <c r="K217" s="4">
        <f t="shared" si="182"/>
        <v>0</v>
      </c>
      <c r="L217" s="4">
        <f t="shared" si="182"/>
        <v>0</v>
      </c>
      <c r="M217" s="4">
        <f t="shared" si="182"/>
        <v>0</v>
      </c>
      <c r="N217" s="4">
        <f t="shared" si="182"/>
        <v>0</v>
      </c>
      <c r="O217" s="4">
        <f t="shared" si="182"/>
        <v>0</v>
      </c>
      <c r="P217" s="4">
        <f t="shared" si="182"/>
        <v>0</v>
      </c>
      <c r="Q217" s="4">
        <f t="shared" si="182"/>
        <v>0</v>
      </c>
      <c r="R217" s="4">
        <f t="shared" si="182"/>
        <v>0</v>
      </c>
      <c r="S217" s="4">
        <f t="shared" si="182"/>
        <v>0</v>
      </c>
      <c r="T217" s="4">
        <f t="shared" si="183"/>
        <v>0</v>
      </c>
      <c r="U217" s="4">
        <f t="shared" si="183"/>
        <v>0</v>
      </c>
      <c r="V217" s="4">
        <f t="shared" si="183"/>
        <v>0</v>
      </c>
      <c r="W217" s="4">
        <f t="shared" si="183"/>
        <v>0</v>
      </c>
      <c r="X217" s="4">
        <f t="shared" si="183"/>
        <v>0</v>
      </c>
      <c r="Y217" s="4">
        <f t="shared" si="183"/>
        <v>0</v>
      </c>
      <c r="Z217" s="4">
        <f t="shared" si="183"/>
        <v>0</v>
      </c>
      <c r="AA217" s="4">
        <f t="shared" si="183"/>
        <v>0</v>
      </c>
      <c r="AB217" s="4">
        <f t="shared" si="183"/>
        <v>0</v>
      </c>
      <c r="AC217" s="4">
        <f t="shared" si="183"/>
        <v>0</v>
      </c>
      <c r="AD217" s="4">
        <f t="shared" si="183"/>
        <v>0</v>
      </c>
      <c r="AE217" s="4">
        <f t="shared" si="183"/>
        <v>0</v>
      </c>
      <c r="AF217" s="4">
        <f t="shared" si="183"/>
        <v>0</v>
      </c>
    </row>
    <row r="218" spans="4:32">
      <c r="D218" s="14">
        <v>9070</v>
      </c>
      <c r="E218" s="2"/>
      <c r="F218" s="4">
        <f t="shared" si="181"/>
        <v>0</v>
      </c>
      <c r="G218" s="4">
        <f t="shared" si="181"/>
        <v>0</v>
      </c>
      <c r="H218" s="4">
        <f t="shared" si="181"/>
        <v>0</v>
      </c>
      <c r="I218" s="4">
        <f t="shared" si="181"/>
        <v>0</v>
      </c>
      <c r="J218" s="4">
        <f t="shared" si="182"/>
        <v>0</v>
      </c>
      <c r="K218" s="4">
        <f t="shared" si="182"/>
        <v>0</v>
      </c>
      <c r="L218" s="4">
        <f t="shared" si="182"/>
        <v>0</v>
      </c>
      <c r="M218" s="4">
        <f t="shared" si="182"/>
        <v>0</v>
      </c>
      <c r="N218" s="4">
        <f t="shared" si="182"/>
        <v>0</v>
      </c>
      <c r="O218" s="4">
        <f t="shared" si="182"/>
        <v>0</v>
      </c>
      <c r="P218" s="4">
        <f t="shared" si="182"/>
        <v>0</v>
      </c>
      <c r="Q218" s="4">
        <f t="shared" si="182"/>
        <v>0</v>
      </c>
      <c r="R218" s="4">
        <f t="shared" si="182"/>
        <v>0</v>
      </c>
      <c r="S218" s="4">
        <f t="shared" si="182"/>
        <v>0</v>
      </c>
      <c r="T218" s="4">
        <f t="shared" si="183"/>
        <v>0</v>
      </c>
      <c r="U218" s="4">
        <f t="shared" si="183"/>
        <v>0</v>
      </c>
      <c r="V218" s="4">
        <f t="shared" si="183"/>
        <v>0</v>
      </c>
      <c r="W218" s="4">
        <f t="shared" si="183"/>
        <v>0</v>
      </c>
      <c r="X218" s="4">
        <f t="shared" si="183"/>
        <v>0</v>
      </c>
      <c r="Y218" s="4">
        <f t="shared" si="183"/>
        <v>0</v>
      </c>
      <c r="Z218" s="4">
        <f t="shared" si="183"/>
        <v>0</v>
      </c>
      <c r="AA218" s="4">
        <f t="shared" si="183"/>
        <v>0</v>
      </c>
      <c r="AB218" s="4">
        <f t="shared" si="183"/>
        <v>0</v>
      </c>
      <c r="AC218" s="4">
        <f t="shared" si="183"/>
        <v>0</v>
      </c>
      <c r="AD218" s="4">
        <f t="shared" si="183"/>
        <v>0</v>
      </c>
      <c r="AE218" s="4">
        <f t="shared" si="183"/>
        <v>0</v>
      </c>
      <c r="AF218" s="4">
        <f t="shared" si="183"/>
        <v>0</v>
      </c>
    </row>
    <row r="219" spans="4:32">
      <c r="D219" s="14">
        <v>9080</v>
      </c>
      <c r="E219" s="2"/>
      <c r="F219" s="4">
        <f t="shared" si="181"/>
        <v>0</v>
      </c>
      <c r="G219" s="4">
        <f t="shared" si="181"/>
        <v>0</v>
      </c>
      <c r="H219" s="4">
        <f t="shared" si="181"/>
        <v>0</v>
      </c>
      <c r="I219" s="4">
        <f t="shared" si="181"/>
        <v>0</v>
      </c>
      <c r="J219" s="4">
        <f t="shared" si="182"/>
        <v>0</v>
      </c>
      <c r="K219" s="4">
        <f t="shared" si="182"/>
        <v>0</v>
      </c>
      <c r="L219" s="4">
        <f t="shared" si="182"/>
        <v>0</v>
      </c>
      <c r="M219" s="4">
        <f t="shared" si="182"/>
        <v>0</v>
      </c>
      <c r="N219" s="4">
        <f t="shared" si="182"/>
        <v>0</v>
      </c>
      <c r="O219" s="4">
        <f t="shared" si="182"/>
        <v>0</v>
      </c>
      <c r="P219" s="4">
        <f t="shared" si="182"/>
        <v>0</v>
      </c>
      <c r="Q219" s="4">
        <f t="shared" si="182"/>
        <v>0</v>
      </c>
      <c r="R219" s="4">
        <f t="shared" si="182"/>
        <v>0</v>
      </c>
      <c r="S219" s="4">
        <f t="shared" si="182"/>
        <v>0</v>
      </c>
      <c r="T219" s="4">
        <f t="shared" si="183"/>
        <v>0</v>
      </c>
      <c r="U219" s="4">
        <f t="shared" si="183"/>
        <v>0</v>
      </c>
      <c r="V219" s="4">
        <f t="shared" si="183"/>
        <v>0</v>
      </c>
      <c r="W219" s="4">
        <f t="shared" si="183"/>
        <v>0</v>
      </c>
      <c r="X219" s="4">
        <f t="shared" si="183"/>
        <v>0</v>
      </c>
      <c r="Y219" s="4">
        <f t="shared" si="183"/>
        <v>0</v>
      </c>
      <c r="Z219" s="4">
        <f t="shared" si="183"/>
        <v>0</v>
      </c>
      <c r="AA219" s="4">
        <f t="shared" si="183"/>
        <v>0</v>
      </c>
      <c r="AB219" s="4">
        <f t="shared" si="183"/>
        <v>0</v>
      </c>
      <c r="AC219" s="4">
        <f t="shared" si="183"/>
        <v>0</v>
      </c>
      <c r="AD219" s="4">
        <f t="shared" si="183"/>
        <v>0</v>
      </c>
      <c r="AE219" s="4">
        <f t="shared" si="183"/>
        <v>0</v>
      </c>
      <c r="AF219" s="4">
        <f t="shared" si="183"/>
        <v>0</v>
      </c>
    </row>
    <row r="220" spans="4:32">
      <c r="D220" s="13">
        <v>9090</v>
      </c>
      <c r="E220" s="2"/>
      <c r="F220" s="4">
        <f t="shared" si="181"/>
        <v>0</v>
      </c>
      <c r="G220" s="4">
        <f t="shared" si="181"/>
        <v>0</v>
      </c>
      <c r="H220" s="4">
        <f t="shared" si="181"/>
        <v>0</v>
      </c>
      <c r="I220" s="4">
        <f t="shared" si="181"/>
        <v>0</v>
      </c>
      <c r="J220" s="4">
        <f t="shared" si="182"/>
        <v>0</v>
      </c>
      <c r="K220" s="4">
        <f t="shared" si="182"/>
        <v>0</v>
      </c>
      <c r="L220" s="4">
        <f t="shared" si="182"/>
        <v>0</v>
      </c>
      <c r="M220" s="4">
        <f t="shared" si="182"/>
        <v>0</v>
      </c>
      <c r="N220" s="4">
        <f t="shared" si="182"/>
        <v>0</v>
      </c>
      <c r="O220" s="4">
        <f t="shared" si="182"/>
        <v>0</v>
      </c>
      <c r="P220" s="4">
        <f t="shared" si="182"/>
        <v>0</v>
      </c>
      <c r="Q220" s="4">
        <f t="shared" si="182"/>
        <v>0</v>
      </c>
      <c r="R220" s="4">
        <f t="shared" si="182"/>
        <v>0</v>
      </c>
      <c r="S220" s="4">
        <f t="shared" si="182"/>
        <v>0</v>
      </c>
      <c r="T220" s="4">
        <f t="shared" si="183"/>
        <v>0</v>
      </c>
      <c r="U220" s="4">
        <f t="shared" si="183"/>
        <v>0</v>
      </c>
      <c r="V220" s="4">
        <f t="shared" si="183"/>
        <v>0</v>
      </c>
      <c r="W220" s="4">
        <f t="shared" si="183"/>
        <v>0</v>
      </c>
      <c r="X220" s="4">
        <f t="shared" si="183"/>
        <v>0</v>
      </c>
      <c r="Y220" s="4">
        <f t="shared" si="183"/>
        <v>0</v>
      </c>
      <c r="Z220" s="4">
        <f t="shared" si="183"/>
        <v>0</v>
      </c>
      <c r="AA220" s="4">
        <f t="shared" si="183"/>
        <v>0</v>
      </c>
      <c r="AB220" s="4">
        <f t="shared" si="183"/>
        <v>0</v>
      </c>
      <c r="AC220" s="4">
        <f t="shared" si="183"/>
        <v>0</v>
      </c>
      <c r="AD220" s="4">
        <f t="shared" si="183"/>
        <v>0</v>
      </c>
      <c r="AE220" s="4">
        <f t="shared" si="183"/>
        <v>0</v>
      </c>
      <c r="AF220" s="4">
        <f t="shared" si="183"/>
        <v>0</v>
      </c>
    </row>
    <row r="221" spans="4:32">
      <c r="D221" s="13">
        <v>9100</v>
      </c>
      <c r="E221" s="2"/>
      <c r="F221" s="4">
        <f t="shared" si="181"/>
        <v>0</v>
      </c>
      <c r="G221" s="4">
        <f t="shared" si="181"/>
        <v>0</v>
      </c>
      <c r="H221" s="4">
        <f t="shared" si="181"/>
        <v>0</v>
      </c>
      <c r="I221" s="4">
        <f t="shared" si="181"/>
        <v>0</v>
      </c>
      <c r="J221" s="4">
        <f t="shared" si="182"/>
        <v>0</v>
      </c>
      <c r="K221" s="4">
        <f t="shared" si="182"/>
        <v>0</v>
      </c>
      <c r="L221" s="4">
        <f t="shared" si="182"/>
        <v>0</v>
      </c>
      <c r="M221" s="4">
        <f t="shared" si="182"/>
        <v>0</v>
      </c>
      <c r="N221" s="4">
        <f t="shared" si="182"/>
        <v>0</v>
      </c>
      <c r="O221" s="4">
        <f t="shared" si="182"/>
        <v>0</v>
      </c>
      <c r="P221" s="4">
        <f t="shared" si="182"/>
        <v>0</v>
      </c>
      <c r="Q221" s="4">
        <f t="shared" si="182"/>
        <v>0</v>
      </c>
      <c r="R221" s="4">
        <f t="shared" si="182"/>
        <v>0</v>
      </c>
      <c r="S221" s="4">
        <f t="shared" si="182"/>
        <v>0</v>
      </c>
      <c r="T221" s="4">
        <f t="shared" si="183"/>
        <v>0</v>
      </c>
      <c r="U221" s="4">
        <f t="shared" si="183"/>
        <v>0</v>
      </c>
      <c r="V221" s="4">
        <f t="shared" si="183"/>
        <v>0</v>
      </c>
      <c r="W221" s="4">
        <f t="shared" si="183"/>
        <v>0</v>
      </c>
      <c r="X221" s="4">
        <f t="shared" si="183"/>
        <v>0</v>
      </c>
      <c r="Y221" s="4">
        <f t="shared" si="183"/>
        <v>0</v>
      </c>
      <c r="Z221" s="4">
        <f t="shared" si="183"/>
        <v>0</v>
      </c>
      <c r="AA221" s="4">
        <f t="shared" si="183"/>
        <v>0</v>
      </c>
      <c r="AB221" s="4">
        <f t="shared" si="183"/>
        <v>0</v>
      </c>
      <c r="AC221" s="4">
        <f t="shared" si="183"/>
        <v>0</v>
      </c>
      <c r="AD221" s="4">
        <f t="shared" si="183"/>
        <v>0</v>
      </c>
      <c r="AE221" s="4">
        <f t="shared" si="183"/>
        <v>0</v>
      </c>
      <c r="AF221" s="4">
        <f t="shared" si="183"/>
        <v>0</v>
      </c>
    </row>
    <row r="222" spans="4:32">
      <c r="D222" s="13">
        <v>9110</v>
      </c>
      <c r="E222" s="2"/>
      <c r="F222" s="4">
        <f t="shared" si="181"/>
        <v>0</v>
      </c>
      <c r="G222" s="4">
        <f t="shared" si="181"/>
        <v>0</v>
      </c>
      <c r="H222" s="4">
        <f t="shared" si="181"/>
        <v>0</v>
      </c>
      <c r="I222" s="4">
        <f t="shared" si="181"/>
        <v>0</v>
      </c>
      <c r="J222" s="4">
        <f t="shared" ref="J222:S231" si="184">SUMIF($C$9:$C$158,$D222,J$9:J$158)</f>
        <v>0</v>
      </c>
      <c r="K222" s="4">
        <f t="shared" si="184"/>
        <v>0</v>
      </c>
      <c r="L222" s="4">
        <f t="shared" si="184"/>
        <v>0</v>
      </c>
      <c r="M222" s="4">
        <f t="shared" si="184"/>
        <v>0</v>
      </c>
      <c r="N222" s="4">
        <f t="shared" si="184"/>
        <v>0</v>
      </c>
      <c r="O222" s="4">
        <f t="shared" si="184"/>
        <v>0</v>
      </c>
      <c r="P222" s="4">
        <f t="shared" si="184"/>
        <v>0</v>
      </c>
      <c r="Q222" s="4">
        <f t="shared" si="184"/>
        <v>0</v>
      </c>
      <c r="R222" s="4">
        <f t="shared" si="184"/>
        <v>0</v>
      </c>
      <c r="S222" s="4">
        <f t="shared" si="184"/>
        <v>0</v>
      </c>
      <c r="T222" s="4">
        <f t="shared" ref="T222:AF231" si="185">SUMIF($C$9:$C$158,$D222,T$9:T$158)</f>
        <v>0</v>
      </c>
      <c r="U222" s="4">
        <f t="shared" si="185"/>
        <v>0</v>
      </c>
      <c r="V222" s="4">
        <f t="shared" si="185"/>
        <v>0</v>
      </c>
      <c r="W222" s="4">
        <f t="shared" si="185"/>
        <v>0</v>
      </c>
      <c r="X222" s="4">
        <f t="shared" si="185"/>
        <v>0</v>
      </c>
      <c r="Y222" s="4">
        <f t="shared" si="185"/>
        <v>0</v>
      </c>
      <c r="Z222" s="4">
        <f t="shared" si="185"/>
        <v>0</v>
      </c>
      <c r="AA222" s="4">
        <f t="shared" si="185"/>
        <v>0</v>
      </c>
      <c r="AB222" s="4">
        <f t="shared" si="185"/>
        <v>0</v>
      </c>
      <c r="AC222" s="4">
        <f t="shared" si="185"/>
        <v>0</v>
      </c>
      <c r="AD222" s="4">
        <f t="shared" si="185"/>
        <v>0</v>
      </c>
      <c r="AE222" s="4">
        <f t="shared" si="185"/>
        <v>0</v>
      </c>
      <c r="AF222" s="4">
        <f t="shared" si="185"/>
        <v>0</v>
      </c>
    </row>
    <row r="223" spans="4:32">
      <c r="D223" s="14">
        <v>9120</v>
      </c>
      <c r="E223" s="2"/>
      <c r="F223" s="4">
        <f t="shared" ref="F223:I239" si="186">SUMIF($C$9:$C$158,$D223,F$9:F$158)</f>
        <v>0</v>
      </c>
      <c r="G223" s="4">
        <f t="shared" si="186"/>
        <v>0</v>
      </c>
      <c r="H223" s="4">
        <f t="shared" si="186"/>
        <v>0</v>
      </c>
      <c r="I223" s="4">
        <f t="shared" si="186"/>
        <v>0</v>
      </c>
      <c r="J223" s="4">
        <f t="shared" si="184"/>
        <v>0</v>
      </c>
      <c r="K223" s="4">
        <f t="shared" si="184"/>
        <v>0</v>
      </c>
      <c r="L223" s="4">
        <f t="shared" si="184"/>
        <v>0</v>
      </c>
      <c r="M223" s="4">
        <f t="shared" si="184"/>
        <v>0</v>
      </c>
      <c r="N223" s="4">
        <f t="shared" si="184"/>
        <v>0</v>
      </c>
      <c r="O223" s="4">
        <f t="shared" si="184"/>
        <v>0</v>
      </c>
      <c r="P223" s="4">
        <f t="shared" si="184"/>
        <v>0</v>
      </c>
      <c r="Q223" s="4">
        <f t="shared" si="184"/>
        <v>0</v>
      </c>
      <c r="R223" s="4">
        <f t="shared" si="184"/>
        <v>0</v>
      </c>
      <c r="S223" s="4">
        <f t="shared" si="184"/>
        <v>0</v>
      </c>
      <c r="T223" s="4">
        <f t="shared" si="185"/>
        <v>0</v>
      </c>
      <c r="U223" s="4">
        <f t="shared" si="185"/>
        <v>0</v>
      </c>
      <c r="V223" s="4">
        <f t="shared" si="185"/>
        <v>0</v>
      </c>
      <c r="W223" s="4">
        <f t="shared" si="185"/>
        <v>0</v>
      </c>
      <c r="X223" s="4">
        <f t="shared" si="185"/>
        <v>0</v>
      </c>
      <c r="Y223" s="4">
        <f t="shared" si="185"/>
        <v>0</v>
      </c>
      <c r="Z223" s="4">
        <f t="shared" si="185"/>
        <v>0</v>
      </c>
      <c r="AA223" s="4">
        <f t="shared" si="185"/>
        <v>0</v>
      </c>
      <c r="AB223" s="4">
        <f t="shared" si="185"/>
        <v>0</v>
      </c>
      <c r="AC223" s="4">
        <f t="shared" si="185"/>
        <v>0</v>
      </c>
      <c r="AD223" s="4">
        <f t="shared" si="185"/>
        <v>0</v>
      </c>
      <c r="AE223" s="4">
        <f t="shared" si="185"/>
        <v>0</v>
      </c>
      <c r="AF223" s="4">
        <f t="shared" si="185"/>
        <v>0</v>
      </c>
    </row>
    <row r="224" spans="4:32">
      <c r="D224" s="14">
        <v>9130</v>
      </c>
      <c r="E224" s="2"/>
      <c r="F224" s="4">
        <f t="shared" si="186"/>
        <v>0</v>
      </c>
      <c r="G224" s="4">
        <f t="shared" si="186"/>
        <v>0</v>
      </c>
      <c r="H224" s="4">
        <f t="shared" si="186"/>
        <v>0</v>
      </c>
      <c r="I224" s="4">
        <f t="shared" si="186"/>
        <v>0</v>
      </c>
      <c r="J224" s="4">
        <f t="shared" si="184"/>
        <v>0</v>
      </c>
      <c r="K224" s="4">
        <f t="shared" si="184"/>
        <v>0</v>
      </c>
      <c r="L224" s="4">
        <f t="shared" si="184"/>
        <v>0</v>
      </c>
      <c r="M224" s="4">
        <f t="shared" si="184"/>
        <v>0</v>
      </c>
      <c r="N224" s="4">
        <f t="shared" si="184"/>
        <v>0</v>
      </c>
      <c r="O224" s="4">
        <f t="shared" si="184"/>
        <v>0</v>
      </c>
      <c r="P224" s="4">
        <f t="shared" si="184"/>
        <v>0</v>
      </c>
      <c r="Q224" s="4">
        <f t="shared" si="184"/>
        <v>0</v>
      </c>
      <c r="R224" s="4">
        <f t="shared" si="184"/>
        <v>0</v>
      </c>
      <c r="S224" s="4">
        <f t="shared" si="184"/>
        <v>0</v>
      </c>
      <c r="T224" s="4">
        <f t="shared" si="185"/>
        <v>0</v>
      </c>
      <c r="U224" s="4">
        <f t="shared" si="185"/>
        <v>0</v>
      </c>
      <c r="V224" s="4">
        <f t="shared" si="185"/>
        <v>0</v>
      </c>
      <c r="W224" s="4">
        <f t="shared" si="185"/>
        <v>0</v>
      </c>
      <c r="X224" s="4">
        <f t="shared" si="185"/>
        <v>0</v>
      </c>
      <c r="Y224" s="4">
        <f t="shared" si="185"/>
        <v>0</v>
      </c>
      <c r="Z224" s="4">
        <f t="shared" si="185"/>
        <v>0</v>
      </c>
      <c r="AA224" s="4">
        <f t="shared" si="185"/>
        <v>0</v>
      </c>
      <c r="AB224" s="4">
        <f t="shared" si="185"/>
        <v>0</v>
      </c>
      <c r="AC224" s="4">
        <f t="shared" si="185"/>
        <v>0</v>
      </c>
      <c r="AD224" s="4">
        <f t="shared" si="185"/>
        <v>0</v>
      </c>
      <c r="AE224" s="4">
        <f t="shared" si="185"/>
        <v>0</v>
      </c>
      <c r="AF224" s="4">
        <f t="shared" si="185"/>
        <v>0</v>
      </c>
    </row>
    <row r="225" spans="4:32">
      <c r="D225" s="13">
        <v>9160</v>
      </c>
      <c r="E225" s="2"/>
      <c r="F225" s="4">
        <f t="shared" si="186"/>
        <v>0</v>
      </c>
      <c r="G225" s="4">
        <f t="shared" si="186"/>
        <v>0</v>
      </c>
      <c r="H225" s="4">
        <f t="shared" si="186"/>
        <v>0</v>
      </c>
      <c r="I225" s="4">
        <f t="shared" si="186"/>
        <v>0</v>
      </c>
      <c r="J225" s="4">
        <f t="shared" si="184"/>
        <v>0</v>
      </c>
      <c r="K225" s="4">
        <f t="shared" si="184"/>
        <v>0</v>
      </c>
      <c r="L225" s="4">
        <f t="shared" si="184"/>
        <v>0</v>
      </c>
      <c r="M225" s="4">
        <f t="shared" si="184"/>
        <v>0</v>
      </c>
      <c r="N225" s="4">
        <f t="shared" si="184"/>
        <v>0</v>
      </c>
      <c r="O225" s="4">
        <f t="shared" si="184"/>
        <v>0</v>
      </c>
      <c r="P225" s="4">
        <f t="shared" si="184"/>
        <v>0</v>
      </c>
      <c r="Q225" s="4">
        <f t="shared" si="184"/>
        <v>0</v>
      </c>
      <c r="R225" s="4">
        <f t="shared" si="184"/>
        <v>0</v>
      </c>
      <c r="S225" s="4">
        <f t="shared" si="184"/>
        <v>0</v>
      </c>
      <c r="T225" s="4">
        <f t="shared" si="185"/>
        <v>0</v>
      </c>
      <c r="U225" s="4">
        <f t="shared" si="185"/>
        <v>0</v>
      </c>
      <c r="V225" s="4">
        <f t="shared" si="185"/>
        <v>0</v>
      </c>
      <c r="W225" s="4">
        <f t="shared" si="185"/>
        <v>0</v>
      </c>
      <c r="X225" s="4">
        <f t="shared" si="185"/>
        <v>0</v>
      </c>
      <c r="Y225" s="4">
        <f t="shared" si="185"/>
        <v>0</v>
      </c>
      <c r="Z225" s="4">
        <f t="shared" si="185"/>
        <v>0</v>
      </c>
      <c r="AA225" s="4">
        <f t="shared" si="185"/>
        <v>0</v>
      </c>
      <c r="AB225" s="4">
        <f t="shared" si="185"/>
        <v>0</v>
      </c>
      <c r="AC225" s="4">
        <f t="shared" si="185"/>
        <v>0</v>
      </c>
      <c r="AD225" s="4">
        <f t="shared" si="185"/>
        <v>0</v>
      </c>
      <c r="AE225" s="4">
        <f t="shared" si="185"/>
        <v>0</v>
      </c>
      <c r="AF225" s="4">
        <f t="shared" si="185"/>
        <v>0</v>
      </c>
    </row>
    <row r="226" spans="4:32">
      <c r="D226" s="13">
        <v>9200</v>
      </c>
      <c r="E226" s="2"/>
      <c r="F226" s="4">
        <f t="shared" si="186"/>
        <v>397661.67999999993</v>
      </c>
      <c r="G226" s="4">
        <f t="shared" si="186"/>
        <v>345241.76</v>
      </c>
      <c r="H226" s="4">
        <f t="shared" si="186"/>
        <v>332031.2900000001</v>
      </c>
      <c r="I226" s="4">
        <f t="shared" si="186"/>
        <v>327601.55000000005</v>
      </c>
      <c r="J226" s="4">
        <f t="shared" si="184"/>
        <v>366879.32</v>
      </c>
      <c r="K226" s="4">
        <f t="shared" si="184"/>
        <v>374650.87000000005</v>
      </c>
      <c r="L226" s="4">
        <f t="shared" si="184"/>
        <v>357551.84747406084</v>
      </c>
      <c r="M226" s="4">
        <f t="shared" si="184"/>
        <v>365099.56907697639</v>
      </c>
      <c r="N226" s="4">
        <f t="shared" si="184"/>
        <v>349087.72095105256</v>
      </c>
      <c r="O226" s="4">
        <f t="shared" si="184"/>
        <v>381126.70957916311</v>
      </c>
      <c r="P226" s="4">
        <f t="shared" si="184"/>
        <v>349065.10628278391</v>
      </c>
      <c r="Q226" s="4">
        <f t="shared" si="184"/>
        <v>349065.23505700979</v>
      </c>
      <c r="R226" s="4">
        <f t="shared" si="184"/>
        <v>381128.8943905218</v>
      </c>
      <c r="S226" s="4">
        <f t="shared" si="184"/>
        <v>349072.11751732312</v>
      </c>
      <c r="T226" s="4">
        <f t="shared" si="185"/>
        <v>365093.33570836892</v>
      </c>
      <c r="U226" s="4">
        <f t="shared" si="185"/>
        <v>364910.68369002739</v>
      </c>
      <c r="V226" s="4">
        <f t="shared" si="185"/>
        <v>349070.34339133336</v>
      </c>
      <c r="W226" s="4">
        <f t="shared" si="185"/>
        <v>380938.31919138582</v>
      </c>
      <c r="X226" s="4">
        <f t="shared" si="185"/>
        <v>365099.6334640893</v>
      </c>
      <c r="Y226" s="4">
        <f t="shared" si="185"/>
        <v>376047.30045765842</v>
      </c>
      <c r="Z226" s="4">
        <f t="shared" si="185"/>
        <v>359554.60745888902</v>
      </c>
      <c r="AA226" s="4">
        <f t="shared" si="185"/>
        <v>392555.28579359315</v>
      </c>
      <c r="AB226" s="4">
        <f t="shared" si="185"/>
        <v>359531.99279062037</v>
      </c>
      <c r="AC226" s="4">
        <f t="shared" si="185"/>
        <v>359532.12156484625</v>
      </c>
      <c r="AD226" s="4">
        <f t="shared" si="185"/>
        <v>392557.47060495184</v>
      </c>
      <c r="AE226" s="4">
        <f t="shared" si="185"/>
        <v>359539.00402515958</v>
      </c>
      <c r="AF226" s="4">
        <f t="shared" si="185"/>
        <v>376041.06708905095</v>
      </c>
    </row>
    <row r="227" spans="4:32">
      <c r="D227" s="13">
        <v>9210</v>
      </c>
      <c r="E227" s="2"/>
      <c r="F227" s="4">
        <f t="shared" si="186"/>
        <v>827251.39999999991</v>
      </c>
      <c r="G227" s="4">
        <f t="shared" si="186"/>
        <v>819939.58000000007</v>
      </c>
      <c r="H227" s="4">
        <f t="shared" si="186"/>
        <v>894493.90999999992</v>
      </c>
      <c r="I227" s="4">
        <f t="shared" si="186"/>
        <v>879145.65</v>
      </c>
      <c r="J227" s="4">
        <f t="shared" si="184"/>
        <v>936394.12</v>
      </c>
      <c r="K227" s="4">
        <f t="shared" si="184"/>
        <v>874386.96</v>
      </c>
      <c r="L227" s="4">
        <f t="shared" si="184"/>
        <v>250285.00072836917</v>
      </c>
      <c r="M227" s="4">
        <f t="shared" si="184"/>
        <v>218204.73640235869</v>
      </c>
      <c r="N227" s="4">
        <f t="shared" si="184"/>
        <v>219028.16632233048</v>
      </c>
      <c r="O227" s="4">
        <f t="shared" si="184"/>
        <v>274115.33519323886</v>
      </c>
      <c r="P227" s="4">
        <f t="shared" si="184"/>
        <v>216051.37562745909</v>
      </c>
      <c r="Q227" s="4">
        <f t="shared" si="184"/>
        <v>208814.04274894169</v>
      </c>
      <c r="R227" s="4">
        <f t="shared" si="184"/>
        <v>222686.82707046057</v>
      </c>
      <c r="S227" s="4">
        <f t="shared" si="184"/>
        <v>218608.72820242791</v>
      </c>
      <c r="T227" s="4">
        <f t="shared" si="185"/>
        <v>221347.42718565563</v>
      </c>
      <c r="U227" s="4">
        <f t="shared" si="185"/>
        <v>225749.76552578231</v>
      </c>
      <c r="V227" s="4">
        <f t="shared" si="185"/>
        <v>228798.80856100851</v>
      </c>
      <c r="W227" s="4">
        <f t="shared" si="185"/>
        <v>228537.9235745339</v>
      </c>
      <c r="X227" s="4">
        <f t="shared" si="185"/>
        <v>208903.0450778958</v>
      </c>
      <c r="Y227" s="4">
        <f t="shared" si="185"/>
        <v>218204.73640235869</v>
      </c>
      <c r="Z227" s="4">
        <f t="shared" si="185"/>
        <v>219028.16632233048</v>
      </c>
      <c r="AA227" s="4">
        <f t="shared" si="185"/>
        <v>274115.33519323886</v>
      </c>
      <c r="AB227" s="4">
        <f t="shared" si="185"/>
        <v>216051.37562745909</v>
      </c>
      <c r="AC227" s="4">
        <f t="shared" si="185"/>
        <v>208814.04274894169</v>
      </c>
      <c r="AD227" s="4">
        <f t="shared" si="185"/>
        <v>222686.82707046057</v>
      </c>
      <c r="AE227" s="4">
        <f t="shared" si="185"/>
        <v>218608.72820242791</v>
      </c>
      <c r="AF227" s="4">
        <f t="shared" si="185"/>
        <v>221347.42718565563</v>
      </c>
    </row>
    <row r="228" spans="4:32">
      <c r="D228" s="13">
        <v>9220</v>
      </c>
      <c r="E228" s="2"/>
      <c r="F228" s="4">
        <f t="shared" si="186"/>
        <v>0</v>
      </c>
      <c r="G228" s="4">
        <f t="shared" si="186"/>
        <v>0</v>
      </c>
      <c r="H228" s="4">
        <f t="shared" si="186"/>
        <v>0</v>
      </c>
      <c r="I228" s="4">
        <f t="shared" si="186"/>
        <v>0</v>
      </c>
      <c r="J228" s="4">
        <f t="shared" si="184"/>
        <v>0</v>
      </c>
      <c r="K228" s="4">
        <f t="shared" si="184"/>
        <v>0</v>
      </c>
      <c r="L228" s="4">
        <f t="shared" si="184"/>
        <v>0</v>
      </c>
      <c r="M228" s="4">
        <f t="shared" si="184"/>
        <v>0</v>
      </c>
      <c r="N228" s="4">
        <f t="shared" si="184"/>
        <v>0</v>
      </c>
      <c r="O228" s="4">
        <f t="shared" si="184"/>
        <v>0</v>
      </c>
      <c r="P228" s="4">
        <f t="shared" si="184"/>
        <v>0</v>
      </c>
      <c r="Q228" s="4">
        <f t="shared" si="184"/>
        <v>0</v>
      </c>
      <c r="R228" s="4">
        <f t="shared" si="184"/>
        <v>0</v>
      </c>
      <c r="S228" s="4">
        <f t="shared" si="184"/>
        <v>0</v>
      </c>
      <c r="T228" s="4">
        <f t="shared" si="185"/>
        <v>0</v>
      </c>
      <c r="U228" s="4">
        <f t="shared" si="185"/>
        <v>0</v>
      </c>
      <c r="V228" s="4">
        <f t="shared" si="185"/>
        <v>0</v>
      </c>
      <c r="W228" s="4">
        <f t="shared" si="185"/>
        <v>0</v>
      </c>
      <c r="X228" s="4">
        <f t="shared" si="185"/>
        <v>0</v>
      </c>
      <c r="Y228" s="4">
        <f t="shared" si="185"/>
        <v>0</v>
      </c>
      <c r="Z228" s="4">
        <f t="shared" si="185"/>
        <v>0</v>
      </c>
      <c r="AA228" s="4">
        <f t="shared" si="185"/>
        <v>0</v>
      </c>
      <c r="AB228" s="4">
        <f t="shared" si="185"/>
        <v>0</v>
      </c>
      <c r="AC228" s="4">
        <f t="shared" si="185"/>
        <v>0</v>
      </c>
      <c r="AD228" s="4">
        <f t="shared" si="185"/>
        <v>0</v>
      </c>
      <c r="AE228" s="4">
        <f t="shared" si="185"/>
        <v>0</v>
      </c>
      <c r="AF228" s="4">
        <f t="shared" si="185"/>
        <v>0</v>
      </c>
    </row>
    <row r="229" spans="4:32">
      <c r="D229" s="13">
        <v>9230</v>
      </c>
      <c r="E229" s="2"/>
      <c r="F229" s="4">
        <f t="shared" si="186"/>
        <v>45897.87</v>
      </c>
      <c r="G229" s="4">
        <f t="shared" si="186"/>
        <v>39094.75</v>
      </c>
      <c r="H229" s="4">
        <f t="shared" si="186"/>
        <v>61427.96</v>
      </c>
      <c r="I229" s="4">
        <f t="shared" si="186"/>
        <v>49206.94</v>
      </c>
      <c r="J229" s="4">
        <f t="shared" si="184"/>
        <v>408.03</v>
      </c>
      <c r="K229" s="4">
        <f t="shared" si="184"/>
        <v>68220.06</v>
      </c>
      <c r="L229" s="4">
        <f t="shared" si="184"/>
        <v>23493.647262455484</v>
      </c>
      <c r="M229" s="4">
        <f t="shared" si="184"/>
        <v>18405.812904484945</v>
      </c>
      <c r="N229" s="4">
        <f t="shared" si="184"/>
        <v>17979.433014054684</v>
      </c>
      <c r="O229" s="4">
        <f t="shared" si="184"/>
        <v>27198.700198579809</v>
      </c>
      <c r="P229" s="4">
        <f t="shared" si="184"/>
        <v>17905.950000505873</v>
      </c>
      <c r="Q229" s="4">
        <f t="shared" si="184"/>
        <v>17884.130417478467</v>
      </c>
      <c r="R229" s="4">
        <f t="shared" si="184"/>
        <v>19912.303867671537</v>
      </c>
      <c r="S229" s="4">
        <f t="shared" si="184"/>
        <v>17332.74154463274</v>
      </c>
      <c r="T229" s="4">
        <f t="shared" si="185"/>
        <v>16911.732424960977</v>
      </c>
      <c r="U229" s="4">
        <f t="shared" si="185"/>
        <v>22709.364056460839</v>
      </c>
      <c r="V229" s="4">
        <f t="shared" si="185"/>
        <v>20142.726006908637</v>
      </c>
      <c r="W229" s="4">
        <f t="shared" si="185"/>
        <v>22899.10524111654</v>
      </c>
      <c r="X229" s="4">
        <f t="shared" si="185"/>
        <v>17694.378655961431</v>
      </c>
      <c r="Y229" s="4">
        <f t="shared" si="185"/>
        <v>18405.812904484945</v>
      </c>
      <c r="Z229" s="4">
        <f t="shared" si="185"/>
        <v>17979.433014054684</v>
      </c>
      <c r="AA229" s="4">
        <f t="shared" si="185"/>
        <v>27198.700198579809</v>
      </c>
      <c r="AB229" s="4">
        <f t="shared" si="185"/>
        <v>17905.950000505873</v>
      </c>
      <c r="AC229" s="4">
        <f t="shared" si="185"/>
        <v>17884.130417478467</v>
      </c>
      <c r="AD229" s="4">
        <f t="shared" si="185"/>
        <v>19912.303867671537</v>
      </c>
      <c r="AE229" s="4">
        <f t="shared" si="185"/>
        <v>17332.74154463274</v>
      </c>
      <c r="AF229" s="4">
        <f t="shared" si="185"/>
        <v>16911.732424960977</v>
      </c>
    </row>
    <row r="230" spans="4:32">
      <c r="D230" s="13">
        <v>9240</v>
      </c>
      <c r="E230" s="2"/>
      <c r="F230" s="4">
        <f t="shared" si="186"/>
        <v>10471.56</v>
      </c>
      <c r="G230" s="4">
        <f t="shared" si="186"/>
        <v>10471.56</v>
      </c>
      <c r="H230" s="4">
        <f t="shared" si="186"/>
        <v>10471.56</v>
      </c>
      <c r="I230" s="4">
        <f t="shared" si="186"/>
        <v>10471.56</v>
      </c>
      <c r="J230" s="4">
        <f t="shared" si="184"/>
        <v>10471.56</v>
      </c>
      <c r="K230" s="4">
        <f t="shared" si="184"/>
        <v>10471.56</v>
      </c>
      <c r="L230" s="4">
        <f t="shared" si="184"/>
        <v>0</v>
      </c>
      <c r="M230" s="4">
        <f t="shared" si="184"/>
        <v>0</v>
      </c>
      <c r="N230" s="4">
        <f t="shared" si="184"/>
        <v>0</v>
      </c>
      <c r="O230" s="4">
        <f t="shared" si="184"/>
        <v>0</v>
      </c>
      <c r="P230" s="4">
        <f t="shared" si="184"/>
        <v>0</v>
      </c>
      <c r="Q230" s="4">
        <f t="shared" si="184"/>
        <v>0</v>
      </c>
      <c r="R230" s="4">
        <f t="shared" si="184"/>
        <v>0</v>
      </c>
      <c r="S230" s="4">
        <f t="shared" si="184"/>
        <v>0</v>
      </c>
      <c r="T230" s="4">
        <f t="shared" si="185"/>
        <v>0</v>
      </c>
      <c r="U230" s="4">
        <f t="shared" si="185"/>
        <v>0</v>
      </c>
      <c r="V230" s="4">
        <f t="shared" si="185"/>
        <v>0</v>
      </c>
      <c r="W230" s="4">
        <f t="shared" si="185"/>
        <v>0</v>
      </c>
      <c r="X230" s="4">
        <f t="shared" si="185"/>
        <v>0</v>
      </c>
      <c r="Y230" s="4">
        <f t="shared" si="185"/>
        <v>0</v>
      </c>
      <c r="Z230" s="4">
        <f t="shared" si="185"/>
        <v>0</v>
      </c>
      <c r="AA230" s="4">
        <f t="shared" si="185"/>
        <v>0</v>
      </c>
      <c r="AB230" s="4">
        <f t="shared" si="185"/>
        <v>0</v>
      </c>
      <c r="AC230" s="4">
        <f t="shared" si="185"/>
        <v>0</v>
      </c>
      <c r="AD230" s="4">
        <f t="shared" si="185"/>
        <v>0</v>
      </c>
      <c r="AE230" s="4">
        <f t="shared" si="185"/>
        <v>0</v>
      </c>
      <c r="AF230" s="4">
        <f t="shared" si="185"/>
        <v>0</v>
      </c>
    </row>
    <row r="231" spans="4:32">
      <c r="D231" s="13">
        <v>9250</v>
      </c>
      <c r="E231" s="2"/>
      <c r="F231" s="4">
        <f t="shared" si="186"/>
        <v>0</v>
      </c>
      <c r="G231" s="4">
        <f t="shared" si="186"/>
        <v>263.10000000000002</v>
      </c>
      <c r="H231" s="4">
        <f t="shared" si="186"/>
        <v>0</v>
      </c>
      <c r="I231" s="4">
        <f t="shared" si="186"/>
        <v>0</v>
      </c>
      <c r="J231" s="4">
        <f t="shared" si="184"/>
        <v>0</v>
      </c>
      <c r="K231" s="4">
        <f t="shared" si="184"/>
        <v>0</v>
      </c>
      <c r="L231" s="4">
        <f t="shared" si="184"/>
        <v>22.285494374872915</v>
      </c>
      <c r="M231" s="4">
        <f t="shared" si="184"/>
        <v>16.128740866532681</v>
      </c>
      <c r="N231" s="4">
        <f t="shared" si="184"/>
        <v>16.128740866532681</v>
      </c>
      <c r="O231" s="4">
        <f t="shared" si="184"/>
        <v>24.99427988755988</v>
      </c>
      <c r="P231" s="4">
        <f t="shared" si="184"/>
        <v>16.128740866532681</v>
      </c>
      <c r="Q231" s="4">
        <f t="shared" si="184"/>
        <v>16.128740866532681</v>
      </c>
      <c r="R231" s="4">
        <f t="shared" si="184"/>
        <v>17.72744462442283</v>
      </c>
      <c r="S231" s="4">
        <f t="shared" si="184"/>
        <v>16.128740866532681</v>
      </c>
      <c r="T231" s="4">
        <f t="shared" si="185"/>
        <v>16.128740866532681</v>
      </c>
      <c r="U231" s="4">
        <f t="shared" si="185"/>
        <v>17.72744462442283</v>
      </c>
      <c r="V231" s="4">
        <f t="shared" si="185"/>
        <v>16.128740866532681</v>
      </c>
      <c r="W231" s="4">
        <f t="shared" si="185"/>
        <v>17.72744462442283</v>
      </c>
      <c r="X231" s="4">
        <f t="shared" si="185"/>
        <v>16.128740866532681</v>
      </c>
      <c r="Y231" s="4">
        <f t="shared" si="185"/>
        <v>16.128740866532681</v>
      </c>
      <c r="Z231" s="4">
        <f t="shared" si="185"/>
        <v>16.128740866532681</v>
      </c>
      <c r="AA231" s="4">
        <f t="shared" si="185"/>
        <v>24.99427988755988</v>
      </c>
      <c r="AB231" s="4">
        <f t="shared" si="185"/>
        <v>16.128740866532681</v>
      </c>
      <c r="AC231" s="4">
        <f t="shared" si="185"/>
        <v>16.128740866532681</v>
      </c>
      <c r="AD231" s="4">
        <f t="shared" si="185"/>
        <v>17.72744462442283</v>
      </c>
      <c r="AE231" s="4">
        <f t="shared" si="185"/>
        <v>16.128740866532681</v>
      </c>
      <c r="AF231" s="4">
        <f t="shared" si="185"/>
        <v>16.128740866532681</v>
      </c>
    </row>
    <row r="232" spans="4:32">
      <c r="D232" s="13">
        <v>9260</v>
      </c>
      <c r="E232" s="2"/>
      <c r="F232" s="4">
        <f t="shared" si="186"/>
        <v>1082828.1199999999</v>
      </c>
      <c r="G232" s="4">
        <f t="shared" si="186"/>
        <v>1057005.1399999999</v>
      </c>
      <c r="H232" s="4">
        <f t="shared" si="186"/>
        <v>1090778.6599999997</v>
      </c>
      <c r="I232" s="4">
        <f t="shared" si="186"/>
        <v>1030066.77</v>
      </c>
      <c r="J232" s="4">
        <f t="shared" ref="J232:S239" si="187">SUMIF($C$9:$C$158,$D232,J$9:J$158)</f>
        <v>1252829.5</v>
      </c>
      <c r="K232" s="4">
        <f t="shared" si="187"/>
        <v>951298.00999999989</v>
      </c>
      <c r="L232" s="4">
        <f t="shared" si="187"/>
        <v>1049930.7690482407</v>
      </c>
      <c r="M232" s="4">
        <f t="shared" si="187"/>
        <v>1013616.7286260744</v>
      </c>
      <c r="N232" s="4">
        <f t="shared" si="187"/>
        <v>984005.84349530435</v>
      </c>
      <c r="O232" s="4">
        <f t="shared" si="187"/>
        <v>1053202.1013875802</v>
      </c>
      <c r="P232" s="4">
        <f t="shared" si="187"/>
        <v>962214.24396622425</v>
      </c>
      <c r="Q232" s="4">
        <f t="shared" si="187"/>
        <v>959194.79637543834</v>
      </c>
      <c r="R232" s="4">
        <f t="shared" si="187"/>
        <v>1046706.5572252098</v>
      </c>
      <c r="S232" s="4">
        <f t="shared" si="187"/>
        <v>965487.17517682794</v>
      </c>
      <c r="T232" s="4">
        <f t="shared" ref="T232:AF239" si="188">SUMIF($C$9:$C$158,$D232,T$9:T$158)</f>
        <v>1065824.3117803733</v>
      </c>
      <c r="U232" s="4">
        <f t="shared" si="188"/>
        <v>1009770.3432075272</v>
      </c>
      <c r="V232" s="4">
        <f t="shared" si="188"/>
        <v>1054256.557936999</v>
      </c>
      <c r="W232" s="4">
        <f t="shared" si="188"/>
        <v>1019899.9517827241</v>
      </c>
      <c r="X232" s="4">
        <f t="shared" si="188"/>
        <v>982265.38164221391</v>
      </c>
      <c r="Y232" s="4">
        <f t="shared" si="188"/>
        <v>1097735.6628697559</v>
      </c>
      <c r="Z232" s="4">
        <f t="shared" si="188"/>
        <v>1064430.1520594757</v>
      </c>
      <c r="AA232" s="4">
        <f t="shared" si="188"/>
        <v>1141015.6975452001</v>
      </c>
      <c r="AB232" s="4">
        <f t="shared" si="188"/>
        <v>1042638.5525303954</v>
      </c>
      <c r="AC232" s="4">
        <f t="shared" si="188"/>
        <v>1039619.1049396095</v>
      </c>
      <c r="AD232" s="4">
        <f t="shared" si="188"/>
        <v>1134520.1533828296</v>
      </c>
      <c r="AE232" s="4">
        <f t="shared" si="188"/>
        <v>1045911.4837409991</v>
      </c>
      <c r="AF232" s="4">
        <f t="shared" si="188"/>
        <v>1149943.2460240547</v>
      </c>
    </row>
    <row r="233" spans="4:32">
      <c r="D233" s="13">
        <v>9270</v>
      </c>
      <c r="E233" s="2"/>
      <c r="F233" s="4">
        <f t="shared" si="186"/>
        <v>0</v>
      </c>
      <c r="G233" s="4">
        <f t="shared" si="186"/>
        <v>0</v>
      </c>
      <c r="H233" s="4">
        <f t="shared" si="186"/>
        <v>0</v>
      </c>
      <c r="I233" s="4">
        <f t="shared" si="186"/>
        <v>0</v>
      </c>
      <c r="J233" s="4">
        <f t="shared" si="187"/>
        <v>0</v>
      </c>
      <c r="K233" s="4">
        <f t="shared" si="187"/>
        <v>0</v>
      </c>
      <c r="L233" s="4">
        <f t="shared" si="187"/>
        <v>0</v>
      </c>
      <c r="M233" s="4">
        <f t="shared" si="187"/>
        <v>0</v>
      </c>
      <c r="N233" s="4">
        <f t="shared" si="187"/>
        <v>0</v>
      </c>
      <c r="O233" s="4">
        <f t="shared" si="187"/>
        <v>0</v>
      </c>
      <c r="P233" s="4">
        <f t="shared" si="187"/>
        <v>0</v>
      </c>
      <c r="Q233" s="4">
        <f t="shared" si="187"/>
        <v>0</v>
      </c>
      <c r="R233" s="4">
        <f t="shared" si="187"/>
        <v>0</v>
      </c>
      <c r="S233" s="4">
        <f t="shared" si="187"/>
        <v>0</v>
      </c>
      <c r="T233" s="4">
        <f t="shared" si="188"/>
        <v>0</v>
      </c>
      <c r="U233" s="4">
        <f t="shared" si="188"/>
        <v>0</v>
      </c>
      <c r="V233" s="4">
        <f t="shared" si="188"/>
        <v>0</v>
      </c>
      <c r="W233" s="4">
        <f t="shared" si="188"/>
        <v>0</v>
      </c>
      <c r="X233" s="4">
        <f t="shared" si="188"/>
        <v>0</v>
      </c>
      <c r="Y233" s="4">
        <f t="shared" si="188"/>
        <v>0</v>
      </c>
      <c r="Z233" s="4">
        <f t="shared" si="188"/>
        <v>0</v>
      </c>
      <c r="AA233" s="4">
        <f t="shared" si="188"/>
        <v>0</v>
      </c>
      <c r="AB233" s="4">
        <f t="shared" si="188"/>
        <v>0</v>
      </c>
      <c r="AC233" s="4">
        <f t="shared" si="188"/>
        <v>0</v>
      </c>
      <c r="AD233" s="4">
        <f t="shared" si="188"/>
        <v>0</v>
      </c>
      <c r="AE233" s="4">
        <f t="shared" si="188"/>
        <v>0</v>
      </c>
      <c r="AF233" s="4">
        <f t="shared" si="188"/>
        <v>0</v>
      </c>
    </row>
    <row r="234" spans="4:32">
      <c r="D234" s="13">
        <v>9280</v>
      </c>
      <c r="E234" s="2"/>
      <c r="F234" s="4">
        <f t="shared" si="186"/>
        <v>0</v>
      </c>
      <c r="G234" s="4">
        <f t="shared" si="186"/>
        <v>0</v>
      </c>
      <c r="H234" s="4">
        <f t="shared" si="186"/>
        <v>0</v>
      </c>
      <c r="I234" s="4">
        <f t="shared" si="186"/>
        <v>0</v>
      </c>
      <c r="J234" s="4">
        <f t="shared" si="187"/>
        <v>0</v>
      </c>
      <c r="K234" s="4">
        <f t="shared" si="187"/>
        <v>0</v>
      </c>
      <c r="L234" s="4">
        <f t="shared" si="187"/>
        <v>0</v>
      </c>
      <c r="M234" s="4">
        <f t="shared" si="187"/>
        <v>0</v>
      </c>
      <c r="N234" s="4">
        <f t="shared" si="187"/>
        <v>0</v>
      </c>
      <c r="O234" s="4">
        <f t="shared" si="187"/>
        <v>0</v>
      </c>
      <c r="P234" s="4">
        <f t="shared" si="187"/>
        <v>0</v>
      </c>
      <c r="Q234" s="4">
        <f t="shared" si="187"/>
        <v>0</v>
      </c>
      <c r="R234" s="4">
        <f t="shared" si="187"/>
        <v>0</v>
      </c>
      <c r="S234" s="4">
        <f t="shared" si="187"/>
        <v>0</v>
      </c>
      <c r="T234" s="4">
        <f t="shared" si="188"/>
        <v>0</v>
      </c>
      <c r="U234" s="4">
        <f t="shared" si="188"/>
        <v>0</v>
      </c>
      <c r="V234" s="4">
        <f t="shared" si="188"/>
        <v>0</v>
      </c>
      <c r="W234" s="4">
        <f t="shared" si="188"/>
        <v>0</v>
      </c>
      <c r="X234" s="4">
        <f t="shared" si="188"/>
        <v>0</v>
      </c>
      <c r="Y234" s="4">
        <f t="shared" si="188"/>
        <v>0</v>
      </c>
      <c r="Z234" s="4">
        <f t="shared" si="188"/>
        <v>0</v>
      </c>
      <c r="AA234" s="4">
        <f t="shared" si="188"/>
        <v>0</v>
      </c>
      <c r="AB234" s="4">
        <f t="shared" si="188"/>
        <v>0</v>
      </c>
      <c r="AC234" s="4">
        <f t="shared" si="188"/>
        <v>0</v>
      </c>
      <c r="AD234" s="4">
        <f t="shared" si="188"/>
        <v>0</v>
      </c>
      <c r="AE234" s="4">
        <f t="shared" si="188"/>
        <v>0</v>
      </c>
      <c r="AF234" s="4">
        <f t="shared" si="188"/>
        <v>0</v>
      </c>
    </row>
    <row r="235" spans="4:32">
      <c r="D235" s="14">
        <v>9290</v>
      </c>
      <c r="E235" s="2"/>
      <c r="F235" s="4">
        <f t="shared" si="186"/>
        <v>0</v>
      </c>
      <c r="G235" s="4">
        <f t="shared" si="186"/>
        <v>0</v>
      </c>
      <c r="H235" s="4">
        <f t="shared" si="186"/>
        <v>0</v>
      </c>
      <c r="I235" s="4">
        <f t="shared" si="186"/>
        <v>0</v>
      </c>
      <c r="J235" s="4">
        <f t="shared" si="187"/>
        <v>0</v>
      </c>
      <c r="K235" s="4">
        <f t="shared" si="187"/>
        <v>0</v>
      </c>
      <c r="L235" s="4">
        <f t="shared" si="187"/>
        <v>0</v>
      </c>
      <c r="M235" s="4">
        <f t="shared" si="187"/>
        <v>0</v>
      </c>
      <c r="N235" s="4">
        <f t="shared" si="187"/>
        <v>0</v>
      </c>
      <c r="O235" s="4">
        <f t="shared" si="187"/>
        <v>0</v>
      </c>
      <c r="P235" s="4">
        <f t="shared" si="187"/>
        <v>0</v>
      </c>
      <c r="Q235" s="4">
        <f t="shared" si="187"/>
        <v>0</v>
      </c>
      <c r="R235" s="4">
        <f t="shared" si="187"/>
        <v>0</v>
      </c>
      <c r="S235" s="4">
        <f t="shared" si="187"/>
        <v>0</v>
      </c>
      <c r="T235" s="4">
        <f t="shared" si="188"/>
        <v>0</v>
      </c>
      <c r="U235" s="4">
        <f t="shared" si="188"/>
        <v>0</v>
      </c>
      <c r="V235" s="4">
        <f t="shared" si="188"/>
        <v>0</v>
      </c>
      <c r="W235" s="4">
        <f t="shared" si="188"/>
        <v>0</v>
      </c>
      <c r="X235" s="4">
        <f t="shared" si="188"/>
        <v>0</v>
      </c>
      <c r="Y235" s="4">
        <f t="shared" si="188"/>
        <v>0</v>
      </c>
      <c r="Z235" s="4">
        <f t="shared" si="188"/>
        <v>0</v>
      </c>
      <c r="AA235" s="4">
        <f t="shared" si="188"/>
        <v>0</v>
      </c>
      <c r="AB235" s="4">
        <f t="shared" si="188"/>
        <v>0</v>
      </c>
      <c r="AC235" s="4">
        <f t="shared" si="188"/>
        <v>0</v>
      </c>
      <c r="AD235" s="4">
        <f t="shared" si="188"/>
        <v>0</v>
      </c>
      <c r="AE235" s="4">
        <f t="shared" si="188"/>
        <v>0</v>
      </c>
      <c r="AF235" s="4">
        <f t="shared" si="188"/>
        <v>0</v>
      </c>
    </row>
    <row r="236" spans="4:32">
      <c r="D236" s="13">
        <v>9301</v>
      </c>
      <c r="E236" s="2"/>
      <c r="F236" s="4">
        <f t="shared" si="186"/>
        <v>0</v>
      </c>
      <c r="G236" s="4">
        <f t="shared" si="186"/>
        <v>0</v>
      </c>
      <c r="H236" s="4">
        <f t="shared" si="186"/>
        <v>0</v>
      </c>
      <c r="I236" s="4">
        <f t="shared" si="186"/>
        <v>0</v>
      </c>
      <c r="J236" s="4">
        <f t="shared" si="187"/>
        <v>0</v>
      </c>
      <c r="K236" s="4">
        <f t="shared" si="187"/>
        <v>0</v>
      </c>
      <c r="L236" s="4">
        <f t="shared" si="187"/>
        <v>0</v>
      </c>
      <c r="M236" s="4">
        <f t="shared" si="187"/>
        <v>0</v>
      </c>
      <c r="N236" s="4">
        <f t="shared" si="187"/>
        <v>0</v>
      </c>
      <c r="O236" s="4">
        <f t="shared" si="187"/>
        <v>0</v>
      </c>
      <c r="P236" s="4">
        <f t="shared" si="187"/>
        <v>0</v>
      </c>
      <c r="Q236" s="4">
        <f t="shared" si="187"/>
        <v>0</v>
      </c>
      <c r="R236" s="4">
        <f t="shared" si="187"/>
        <v>0</v>
      </c>
      <c r="S236" s="4">
        <f t="shared" si="187"/>
        <v>0</v>
      </c>
      <c r="T236" s="4">
        <f t="shared" si="188"/>
        <v>0</v>
      </c>
      <c r="U236" s="4">
        <f t="shared" si="188"/>
        <v>0</v>
      </c>
      <c r="V236" s="4">
        <f t="shared" si="188"/>
        <v>0</v>
      </c>
      <c r="W236" s="4">
        <f t="shared" si="188"/>
        <v>0</v>
      </c>
      <c r="X236" s="4">
        <f t="shared" si="188"/>
        <v>0</v>
      </c>
      <c r="Y236" s="4">
        <f t="shared" si="188"/>
        <v>0</v>
      </c>
      <c r="Z236" s="4">
        <f t="shared" si="188"/>
        <v>0</v>
      </c>
      <c r="AA236" s="4">
        <f t="shared" si="188"/>
        <v>0</v>
      </c>
      <c r="AB236" s="4">
        <f t="shared" si="188"/>
        <v>0</v>
      </c>
      <c r="AC236" s="4">
        <f t="shared" si="188"/>
        <v>0</v>
      </c>
      <c r="AD236" s="4">
        <f t="shared" si="188"/>
        <v>0</v>
      </c>
      <c r="AE236" s="4">
        <f t="shared" si="188"/>
        <v>0</v>
      </c>
      <c r="AF236" s="4">
        <f t="shared" si="188"/>
        <v>0</v>
      </c>
    </row>
    <row r="237" spans="4:32">
      <c r="D237" s="13">
        <v>9302</v>
      </c>
      <c r="E237" s="2"/>
      <c r="F237" s="4">
        <f t="shared" si="186"/>
        <v>0</v>
      </c>
      <c r="G237" s="4">
        <f t="shared" si="186"/>
        <v>0</v>
      </c>
      <c r="H237" s="4">
        <f t="shared" si="186"/>
        <v>0</v>
      </c>
      <c r="I237" s="4">
        <f t="shared" si="186"/>
        <v>0</v>
      </c>
      <c r="J237" s="4">
        <f t="shared" si="187"/>
        <v>0</v>
      </c>
      <c r="K237" s="4">
        <f t="shared" si="187"/>
        <v>0</v>
      </c>
      <c r="L237" s="4">
        <f t="shared" si="187"/>
        <v>0</v>
      </c>
      <c r="M237" s="4">
        <f t="shared" si="187"/>
        <v>0</v>
      </c>
      <c r="N237" s="4">
        <f t="shared" si="187"/>
        <v>0</v>
      </c>
      <c r="O237" s="4">
        <f t="shared" si="187"/>
        <v>0</v>
      </c>
      <c r="P237" s="4">
        <f t="shared" si="187"/>
        <v>0</v>
      </c>
      <c r="Q237" s="4">
        <f t="shared" si="187"/>
        <v>0</v>
      </c>
      <c r="R237" s="4">
        <f t="shared" si="187"/>
        <v>0</v>
      </c>
      <c r="S237" s="4">
        <f t="shared" si="187"/>
        <v>0</v>
      </c>
      <c r="T237" s="4">
        <f t="shared" si="188"/>
        <v>0</v>
      </c>
      <c r="U237" s="4">
        <f t="shared" si="188"/>
        <v>0</v>
      </c>
      <c r="V237" s="4">
        <f t="shared" si="188"/>
        <v>0</v>
      </c>
      <c r="W237" s="4">
        <f t="shared" si="188"/>
        <v>0</v>
      </c>
      <c r="X237" s="4">
        <f t="shared" si="188"/>
        <v>0</v>
      </c>
      <c r="Y237" s="4">
        <f t="shared" si="188"/>
        <v>0</v>
      </c>
      <c r="Z237" s="4">
        <f t="shared" si="188"/>
        <v>0</v>
      </c>
      <c r="AA237" s="4">
        <f t="shared" si="188"/>
        <v>0</v>
      </c>
      <c r="AB237" s="4">
        <f t="shared" si="188"/>
        <v>0</v>
      </c>
      <c r="AC237" s="4">
        <f t="shared" si="188"/>
        <v>0</v>
      </c>
      <c r="AD237" s="4">
        <f t="shared" si="188"/>
        <v>0</v>
      </c>
      <c r="AE237" s="4">
        <f t="shared" si="188"/>
        <v>0</v>
      </c>
      <c r="AF237" s="4">
        <f t="shared" si="188"/>
        <v>0</v>
      </c>
    </row>
    <row r="238" spans="4:32">
      <c r="D238" s="13">
        <v>9310</v>
      </c>
      <c r="E238" s="2"/>
      <c r="F238" s="4">
        <f t="shared" si="186"/>
        <v>151119.91999999998</v>
      </c>
      <c r="G238" s="4">
        <f t="shared" si="186"/>
        <v>150819.15</v>
      </c>
      <c r="H238" s="4">
        <f t="shared" si="186"/>
        <v>150915.38</v>
      </c>
      <c r="I238" s="4">
        <f t="shared" si="186"/>
        <v>150928.35999999999</v>
      </c>
      <c r="J238" s="4">
        <f t="shared" si="187"/>
        <v>150935.1</v>
      </c>
      <c r="K238" s="4">
        <f t="shared" si="187"/>
        <v>151108.78</v>
      </c>
      <c r="L238" s="4">
        <f t="shared" si="187"/>
        <v>136663.21028857684</v>
      </c>
      <c r="M238" s="4">
        <f t="shared" si="187"/>
        <v>138182.07091391427</v>
      </c>
      <c r="N238" s="4">
        <f t="shared" si="187"/>
        <v>151047.2027226068</v>
      </c>
      <c r="O238" s="4">
        <f t="shared" si="187"/>
        <v>137376.75824928418</v>
      </c>
      <c r="P238" s="4">
        <f t="shared" si="187"/>
        <v>133211.70401175355</v>
      </c>
      <c r="Q238" s="4">
        <f t="shared" si="187"/>
        <v>133313.26431375064</v>
      </c>
      <c r="R238" s="4">
        <f t="shared" si="187"/>
        <v>139098.7704363009</v>
      </c>
      <c r="S238" s="4">
        <f t="shared" si="187"/>
        <v>138741.25072454085</v>
      </c>
      <c r="T238" s="4">
        <f t="shared" si="188"/>
        <v>133264.54281752231</v>
      </c>
      <c r="U238" s="4">
        <f t="shared" si="188"/>
        <v>133436.7835999633</v>
      </c>
      <c r="V238" s="4">
        <f t="shared" si="188"/>
        <v>137342.05169905399</v>
      </c>
      <c r="W238" s="4">
        <f t="shared" si="188"/>
        <v>139577.75077950335</v>
      </c>
      <c r="X238" s="4">
        <f t="shared" si="188"/>
        <v>138231.39055978524</v>
      </c>
      <c r="Y238" s="4">
        <f t="shared" si="188"/>
        <v>138182.07091391427</v>
      </c>
      <c r="Z238" s="4">
        <f t="shared" si="188"/>
        <v>151047.2027226068</v>
      </c>
      <c r="AA238" s="4">
        <f t="shared" si="188"/>
        <v>137376.75824928418</v>
      </c>
      <c r="AB238" s="4">
        <f t="shared" si="188"/>
        <v>133211.70401175355</v>
      </c>
      <c r="AC238" s="4">
        <f t="shared" si="188"/>
        <v>133313.26431375064</v>
      </c>
      <c r="AD238" s="4">
        <f t="shared" si="188"/>
        <v>139098.7704363009</v>
      </c>
      <c r="AE238" s="4">
        <f t="shared" si="188"/>
        <v>138741.25072454085</v>
      </c>
      <c r="AF238" s="4">
        <f t="shared" si="188"/>
        <v>133264.54281752231</v>
      </c>
    </row>
    <row r="239" spans="4:32">
      <c r="D239" s="13">
        <v>9320</v>
      </c>
      <c r="E239" s="2"/>
      <c r="F239" s="4">
        <f t="shared" si="186"/>
        <v>2999.9999999999995</v>
      </c>
      <c r="G239" s="4">
        <f t="shared" si="186"/>
        <v>3318.9800000000005</v>
      </c>
      <c r="H239" s="4">
        <f t="shared" si="186"/>
        <v>8399.9600000000009</v>
      </c>
      <c r="I239" s="4">
        <f t="shared" si="186"/>
        <v>144.44999999999999</v>
      </c>
      <c r="J239" s="4">
        <f t="shared" si="187"/>
        <v>4235.5200000000004</v>
      </c>
      <c r="K239" s="4">
        <f t="shared" si="187"/>
        <v>1240.9499999999998</v>
      </c>
      <c r="L239" s="4">
        <f t="shared" si="187"/>
        <v>11.381380207247659</v>
      </c>
      <c r="M239" s="4">
        <f t="shared" si="187"/>
        <v>59.470274956789574</v>
      </c>
      <c r="N239" s="4">
        <f t="shared" si="187"/>
        <v>13.432079343688679</v>
      </c>
      <c r="O239" s="4">
        <f t="shared" si="187"/>
        <v>52.395362936068054</v>
      </c>
      <c r="P239" s="4">
        <f t="shared" si="187"/>
        <v>55.984086424839838</v>
      </c>
      <c r="Q239" s="4">
        <f t="shared" si="187"/>
        <v>10.356030639027152</v>
      </c>
      <c r="R239" s="4">
        <f t="shared" si="187"/>
        <v>11.381380207247659</v>
      </c>
      <c r="S239" s="4">
        <f t="shared" si="187"/>
        <v>53.420712504288566</v>
      </c>
      <c r="T239" s="4">
        <f t="shared" si="188"/>
        <v>57.727180690814698</v>
      </c>
      <c r="U239" s="4">
        <f t="shared" si="188"/>
        <v>11.381380207247659</v>
      </c>
      <c r="V239" s="4">
        <f t="shared" si="188"/>
        <v>10.356030639027152</v>
      </c>
      <c r="W239" s="4">
        <f t="shared" si="188"/>
        <v>24.710924594114285</v>
      </c>
      <c r="X239" s="4">
        <f t="shared" si="188"/>
        <v>11.381380207247659</v>
      </c>
      <c r="Y239" s="4">
        <f t="shared" si="188"/>
        <v>59.470274956789574</v>
      </c>
      <c r="Z239" s="4">
        <f t="shared" si="188"/>
        <v>13.432079343688679</v>
      </c>
      <c r="AA239" s="4">
        <f t="shared" si="188"/>
        <v>52.395362936068054</v>
      </c>
      <c r="AB239" s="4">
        <f t="shared" si="188"/>
        <v>55.984086424839838</v>
      </c>
      <c r="AC239" s="4">
        <f t="shared" si="188"/>
        <v>10.356030639027152</v>
      </c>
      <c r="AD239" s="4">
        <f t="shared" si="188"/>
        <v>11.381380207247659</v>
      </c>
      <c r="AE239" s="4">
        <f t="shared" si="188"/>
        <v>53.420712504288566</v>
      </c>
      <c r="AF239" s="4">
        <f t="shared" si="188"/>
        <v>57.727180690814698</v>
      </c>
    </row>
    <row r="240" spans="4:32">
      <c r="E240" s="2"/>
      <c r="V240"/>
    </row>
    <row r="241" spans="3:32">
      <c r="E241" s="2"/>
      <c r="F241" s="4">
        <f t="shared" ref="F241:AF241" si="189">SUM(F163:F239)</f>
        <v>5012946.4399999995</v>
      </c>
      <c r="G241" s="4">
        <f t="shared" si="189"/>
        <v>5016265.3900000006</v>
      </c>
      <c r="H241" s="4">
        <f t="shared" si="189"/>
        <v>4967862.34</v>
      </c>
      <c r="I241" s="4">
        <f t="shared" si="189"/>
        <v>4893949.0900000008</v>
      </c>
      <c r="J241" s="4">
        <f t="shared" si="189"/>
        <v>5310275.8099999987</v>
      </c>
      <c r="K241" s="4">
        <f t="shared" si="189"/>
        <v>4726287.32</v>
      </c>
      <c r="L241" s="4">
        <f t="shared" si="189"/>
        <v>4257402.8</v>
      </c>
      <c r="M241" s="4">
        <f t="shared" si="189"/>
        <v>4290022.4200000009</v>
      </c>
      <c r="N241" s="4">
        <f>SUM(N163:N239)</f>
        <v>4100092.34</v>
      </c>
      <c r="O241" s="4">
        <f t="shared" si="189"/>
        <v>4469998.9999999991</v>
      </c>
      <c r="P241" s="4">
        <f t="shared" si="189"/>
        <v>4111676.4000000004</v>
      </c>
      <c r="Q241" s="4">
        <f t="shared" si="189"/>
        <v>4042121.9699999997</v>
      </c>
      <c r="R241" s="4">
        <f t="shared" si="189"/>
        <v>4398143.05</v>
      </c>
      <c r="S241" s="4">
        <f t="shared" si="189"/>
        <v>4121337.81</v>
      </c>
      <c r="T241" s="4">
        <f t="shared" si="189"/>
        <v>4292005.7299999995</v>
      </c>
      <c r="U241" s="4">
        <f t="shared" si="189"/>
        <v>4239140.2299999995</v>
      </c>
      <c r="V241" s="4">
        <f t="shared" si="189"/>
        <v>4224786.1600000011</v>
      </c>
      <c r="W241" s="4">
        <f t="shared" si="189"/>
        <v>4389294.8299999991</v>
      </c>
      <c r="X241" s="4">
        <f t="shared" si="189"/>
        <v>4200956.63</v>
      </c>
      <c r="Y241" s="4">
        <f t="shared" si="189"/>
        <v>4458144.8132436825</v>
      </c>
      <c r="Z241" s="4">
        <f t="shared" si="189"/>
        <v>4260830.5182641726</v>
      </c>
      <c r="AA241" s="4">
        <f t="shared" si="189"/>
        <v>4645505.6441576192</v>
      </c>
      <c r="AB241" s="4">
        <f t="shared" si="189"/>
        <v>4272414.5782641713</v>
      </c>
      <c r="AC241" s="4">
        <f t="shared" si="189"/>
        <v>4202860.1482641716</v>
      </c>
      <c r="AD241" s="4">
        <f t="shared" si="189"/>
        <v>4573649.694157619</v>
      </c>
      <c r="AE241" s="4">
        <f t="shared" si="189"/>
        <v>4282075.9882641714</v>
      </c>
      <c r="AF241" s="4">
        <f t="shared" si="189"/>
        <v>4460128.1232436812</v>
      </c>
    </row>
    <row r="245" spans="3:32" ht="15">
      <c r="C245" s="87"/>
      <c r="D245" s="88"/>
      <c r="F245" s="4"/>
    </row>
    <row r="246" spans="3:32" ht="15">
      <c r="C246" s="87"/>
      <c r="D246" s="88"/>
      <c r="F246" s="4"/>
    </row>
    <row r="247" spans="3:32" ht="15">
      <c r="C247" s="87"/>
      <c r="D247" s="88"/>
      <c r="F247" s="4"/>
      <c r="G247" s="4"/>
    </row>
    <row r="248" spans="3:32" ht="15">
      <c r="C248" s="87"/>
      <c r="D248" s="88" t="s">
        <v>712</v>
      </c>
      <c r="F248" s="4"/>
      <c r="G248" s="4"/>
    </row>
    <row r="249" spans="3:32" ht="15">
      <c r="C249" s="87"/>
      <c r="D249" s="88"/>
      <c r="F249" s="4"/>
      <c r="G249" s="4"/>
    </row>
    <row r="250" spans="3:32" ht="15">
      <c r="C250" s="87"/>
      <c r="D250" s="88"/>
      <c r="F250" s="4"/>
      <c r="G250" s="4"/>
    </row>
    <row r="251" spans="3:32" ht="15">
      <c r="C251" s="87"/>
      <c r="D251" s="88"/>
      <c r="F251" s="4"/>
      <c r="G251" s="4"/>
    </row>
    <row r="252" spans="3:32" ht="15">
      <c r="C252" s="87"/>
      <c r="D252" s="88"/>
      <c r="F252" s="4"/>
      <c r="G252" s="4"/>
    </row>
    <row r="253" spans="3:32" ht="15">
      <c r="C253" s="87"/>
      <c r="D253" s="88"/>
      <c r="F253" s="4"/>
      <c r="G253" s="4"/>
    </row>
    <row r="254" spans="3:32" ht="15">
      <c r="C254" s="87"/>
      <c r="D254" s="88"/>
      <c r="F254" s="4"/>
      <c r="G254" s="4"/>
    </row>
    <row r="255" spans="3:32" ht="15">
      <c r="C255" s="87"/>
      <c r="D255" s="88"/>
      <c r="F255" s="4"/>
      <c r="G255" s="4"/>
    </row>
    <row r="256" spans="3:32" ht="15">
      <c r="C256" s="87"/>
      <c r="D256" s="88"/>
      <c r="F256" s="4"/>
      <c r="G256" s="4"/>
    </row>
    <row r="257" spans="3:7" ht="15">
      <c r="C257" s="87"/>
      <c r="D257" s="88"/>
      <c r="F257" s="4"/>
      <c r="G257" s="4"/>
    </row>
    <row r="258" spans="3:7" ht="15">
      <c r="C258" s="87"/>
      <c r="D258" s="88"/>
      <c r="F258" s="4"/>
      <c r="G258" s="4"/>
    </row>
    <row r="259" spans="3:7" ht="15">
      <c r="C259" s="87"/>
      <c r="D259" s="88"/>
      <c r="F259" s="4"/>
      <c r="G259" s="4"/>
    </row>
    <row r="260" spans="3:7" ht="15">
      <c r="C260" s="87"/>
      <c r="D260" s="88"/>
      <c r="F260" s="4"/>
      <c r="G260" s="4"/>
    </row>
  </sheetData>
  <mergeCells count="2">
    <mergeCell ref="F4:Q4"/>
    <mergeCell ref="U4:AF4"/>
  </mergeCells>
  <pageMargins left="0.75" right="0.75" top="1" bottom="1" header="0.5" footer="0.5"/>
  <pageSetup scale="4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AP525"/>
  <sheetViews>
    <sheetView view="pageBreakPreview" zoomScale="60" zoomScaleNormal="80" workbookViewId="0">
      <pane xSplit="5" ySplit="7" topLeftCell="F8" activePane="bottomRight" state="frozen"/>
      <selection activeCell="N19" sqref="N19"/>
      <selection pane="topRight" activeCell="N19" sqref="N19"/>
      <selection pane="bottomLeft" activeCell="N19" sqref="N19"/>
      <selection pane="bottomRight" activeCell="N19" sqref="N19"/>
    </sheetView>
  </sheetViews>
  <sheetFormatPr defaultRowHeight="12.75"/>
  <cols>
    <col min="1" max="1" width="78.42578125" customWidth="1"/>
    <col min="2" max="2" width="13.140625" customWidth="1"/>
    <col min="3" max="3" width="7" customWidth="1"/>
    <col min="4" max="4" width="13" style="1" bestFit="1" customWidth="1"/>
    <col min="5" max="5" width="9.28515625" style="1" customWidth="1"/>
    <col min="6" max="6" width="11.85546875" bestFit="1" customWidth="1"/>
    <col min="7" max="9" width="11.85546875" customWidth="1"/>
    <col min="10" max="10" width="12.28515625" customWidth="1"/>
    <col min="11" max="11" width="12" bestFit="1" customWidth="1"/>
    <col min="12" max="12" width="12.42578125" customWidth="1"/>
    <col min="13" max="14" width="11.85546875" bestFit="1" customWidth="1"/>
    <col min="15" max="15" width="13" bestFit="1" customWidth="1"/>
    <col min="16" max="19" width="11.85546875" bestFit="1" customWidth="1"/>
    <col min="20" max="20" width="12" bestFit="1" customWidth="1"/>
    <col min="21" max="21" width="13.85546875" bestFit="1" customWidth="1"/>
    <col min="22" max="22" width="12" style="1" bestFit="1" customWidth="1"/>
    <col min="23" max="32" width="12" bestFit="1" customWidth="1"/>
    <col min="34" max="35" width="12.28515625" bestFit="1" customWidth="1"/>
    <col min="36" max="36" width="12" bestFit="1" customWidth="1"/>
    <col min="38" max="38" width="10.28515625" bestFit="1" customWidth="1"/>
    <col min="40" max="42" width="10.28515625" bestFit="1" customWidth="1"/>
  </cols>
  <sheetData>
    <row r="1" spans="1:42">
      <c r="D1" s="42" t="s">
        <v>590</v>
      </c>
      <c r="L1" s="48"/>
      <c r="M1" s="48"/>
      <c r="N1" s="48"/>
      <c r="O1" s="48"/>
      <c r="P1" s="48"/>
      <c r="Q1" s="48"/>
      <c r="U1" s="43">
        <v>0.03</v>
      </c>
      <c r="V1" s="40">
        <f>U1</f>
        <v>0.03</v>
      </c>
      <c r="W1" s="40">
        <f t="shared" ref="W1:AF3" si="0">V1</f>
        <v>0.03</v>
      </c>
      <c r="X1" s="40">
        <f t="shared" si="0"/>
        <v>0.03</v>
      </c>
      <c r="Y1" s="40">
        <f t="shared" si="0"/>
        <v>0.03</v>
      </c>
      <c r="Z1" s="40">
        <f t="shared" si="0"/>
        <v>0.03</v>
      </c>
      <c r="AA1" s="40">
        <f t="shared" si="0"/>
        <v>0.03</v>
      </c>
      <c r="AB1" s="40">
        <f t="shared" si="0"/>
        <v>0.03</v>
      </c>
      <c r="AC1" s="40">
        <f t="shared" si="0"/>
        <v>0.03</v>
      </c>
      <c r="AD1" s="40">
        <f t="shared" si="0"/>
        <v>0.03</v>
      </c>
      <c r="AE1" s="40">
        <f t="shared" si="0"/>
        <v>0.03</v>
      </c>
      <c r="AF1" s="40">
        <f t="shared" si="0"/>
        <v>0.03</v>
      </c>
    </row>
    <row r="2" spans="1:42">
      <c r="A2" s="228"/>
      <c r="B2" s="54"/>
      <c r="C2" s="5"/>
      <c r="D2" s="42" t="s">
        <v>589</v>
      </c>
      <c r="E2" s="39"/>
      <c r="F2" s="39">
        <f>(F94)/F75</f>
        <v>0.44986005766715148</v>
      </c>
      <c r="G2" s="39">
        <f t="shared" ref="G2:M2" si="1">(G94)/G75</f>
        <v>0.44950924768411765</v>
      </c>
      <c r="H2" s="39">
        <f t="shared" si="1"/>
        <v>0.44984806691304552</v>
      </c>
      <c r="I2" s="39">
        <f t="shared" si="1"/>
        <v>0.44986358287173933</v>
      </c>
      <c r="J2" s="39">
        <f t="shared" si="1"/>
        <v>0.44971485757928581</v>
      </c>
      <c r="K2" s="39">
        <f t="shared" si="1"/>
        <v>0.44921424065585042</v>
      </c>
      <c r="L2" s="39">
        <f t="shared" si="1"/>
        <v>0.45069501721542554</v>
      </c>
      <c r="M2" s="39">
        <f t="shared" si="1"/>
        <v>0.38749504504234439</v>
      </c>
      <c r="N2" s="1"/>
      <c r="O2" s="1"/>
      <c r="P2" s="1"/>
      <c r="Q2" s="1"/>
      <c r="R2" s="1"/>
      <c r="S2" s="1"/>
      <c r="U2" s="44">
        <f>AVERAGE($F2:K2)</f>
        <v>0.44966834222853169</v>
      </c>
      <c r="V2" s="40">
        <f>U2</f>
        <v>0.44966834222853169</v>
      </c>
      <c r="W2" s="40">
        <f t="shared" si="0"/>
        <v>0.44966834222853169</v>
      </c>
      <c r="X2" s="40">
        <f t="shared" si="0"/>
        <v>0.44966834222853169</v>
      </c>
      <c r="Y2" s="40">
        <f t="shared" si="0"/>
        <v>0.44966834222853169</v>
      </c>
      <c r="Z2" s="40">
        <f t="shared" si="0"/>
        <v>0.44966834222853169</v>
      </c>
      <c r="AA2" s="40">
        <f t="shared" si="0"/>
        <v>0.44966834222853169</v>
      </c>
      <c r="AB2" s="40">
        <f t="shared" si="0"/>
        <v>0.44966834222853169</v>
      </c>
      <c r="AC2" s="40">
        <f t="shared" si="0"/>
        <v>0.44966834222853169</v>
      </c>
      <c r="AD2" s="40">
        <f t="shared" si="0"/>
        <v>0.44966834222853169</v>
      </c>
      <c r="AE2" s="40">
        <f t="shared" si="0"/>
        <v>0.44966834222853169</v>
      </c>
      <c r="AF2" s="40">
        <f t="shared" si="0"/>
        <v>0.44966834222853169</v>
      </c>
    </row>
    <row r="3" spans="1:42">
      <c r="A3" s="5"/>
      <c r="B3" s="5"/>
      <c r="C3" s="5"/>
      <c r="D3" s="42"/>
      <c r="E3" s="39"/>
      <c r="F3" s="39"/>
      <c r="G3" s="39"/>
      <c r="H3" s="39"/>
      <c r="I3" s="39"/>
      <c r="J3" s="39"/>
      <c r="K3" s="39"/>
      <c r="L3" s="39"/>
      <c r="M3" s="1"/>
      <c r="N3" s="1"/>
      <c r="O3" s="1"/>
      <c r="P3" s="1"/>
      <c r="Q3" s="1"/>
      <c r="R3" s="1"/>
      <c r="S3" s="1"/>
      <c r="U3" s="43"/>
      <c r="V3" s="40"/>
      <c r="W3" s="40"/>
      <c r="X3" s="40"/>
      <c r="Y3" s="40">
        <f>Escalation!C7</f>
        <v>0</v>
      </c>
      <c r="Z3" s="40">
        <f>Y3</f>
        <v>0</v>
      </c>
      <c r="AA3" s="40">
        <f t="shared" si="0"/>
        <v>0</v>
      </c>
      <c r="AB3" s="40">
        <f t="shared" si="0"/>
        <v>0</v>
      </c>
      <c r="AC3" s="40">
        <f t="shared" si="0"/>
        <v>0</v>
      </c>
      <c r="AD3" s="40">
        <f t="shared" si="0"/>
        <v>0</v>
      </c>
      <c r="AE3" s="40">
        <f t="shared" si="0"/>
        <v>0</v>
      </c>
      <c r="AF3" s="40">
        <f t="shared" si="0"/>
        <v>0</v>
      </c>
      <c r="AJ3" s="41"/>
    </row>
    <row r="4" spans="1:42">
      <c r="A4" s="5" t="s">
        <v>4</v>
      </c>
      <c r="B4" s="5"/>
      <c r="C4" s="5"/>
      <c r="F4" s="235" t="s">
        <v>461</v>
      </c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7"/>
      <c r="R4" s="4"/>
      <c r="S4" s="4"/>
      <c r="T4" s="4"/>
      <c r="U4" s="235" t="s">
        <v>705</v>
      </c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7"/>
      <c r="AJ4" s="41" t="s">
        <v>806</v>
      </c>
    </row>
    <row r="5" spans="1:42">
      <c r="F5" s="26" t="s">
        <v>586</v>
      </c>
      <c r="G5" s="27"/>
      <c r="H5" s="27"/>
      <c r="I5" s="27"/>
      <c r="J5" s="27"/>
      <c r="K5" s="27"/>
      <c r="L5" s="28" t="s">
        <v>458</v>
      </c>
      <c r="M5" s="23" t="s">
        <v>457</v>
      </c>
      <c r="N5" s="24"/>
      <c r="O5" s="24"/>
      <c r="P5" s="24"/>
      <c r="Q5" s="24"/>
      <c r="R5" s="24"/>
      <c r="S5" s="24"/>
      <c r="T5" s="24"/>
      <c r="U5" s="24"/>
      <c r="V5" s="24"/>
      <c r="W5" s="24"/>
      <c r="X5" s="25" t="s">
        <v>459</v>
      </c>
      <c r="Y5" s="29"/>
      <c r="Z5" s="29"/>
      <c r="AA5" s="29"/>
      <c r="AB5" s="29"/>
      <c r="AC5" s="29"/>
      <c r="AD5" s="29"/>
      <c r="AE5" s="29"/>
      <c r="AF5" s="30" t="s">
        <v>587</v>
      </c>
      <c r="AJ5" s="127"/>
      <c r="AK5" s="127"/>
      <c r="AL5" s="127"/>
      <c r="AM5" s="127"/>
      <c r="AN5" s="127"/>
      <c r="AO5" s="127"/>
    </row>
    <row r="6" spans="1:42">
      <c r="A6" s="12"/>
      <c r="D6" s="36" t="s">
        <v>467</v>
      </c>
      <c r="E6" s="36" t="s">
        <v>456</v>
      </c>
      <c r="F6" s="11">
        <v>2015</v>
      </c>
      <c r="G6" s="11">
        <v>2015</v>
      </c>
      <c r="H6" s="11">
        <v>2015</v>
      </c>
      <c r="I6" s="11">
        <v>2015</v>
      </c>
      <c r="J6" s="11">
        <v>2015</v>
      </c>
      <c r="K6" s="11">
        <v>2015</v>
      </c>
      <c r="L6" s="11">
        <v>2016</v>
      </c>
      <c r="M6" s="11">
        <v>2016</v>
      </c>
      <c r="N6" s="11">
        <v>2016</v>
      </c>
      <c r="O6" s="11">
        <v>2016</v>
      </c>
      <c r="P6" s="11">
        <v>2016</v>
      </c>
      <c r="Q6" s="11">
        <v>2016</v>
      </c>
      <c r="R6" s="11">
        <v>2016</v>
      </c>
      <c r="S6" s="11">
        <v>2016</v>
      </c>
      <c r="T6" s="11">
        <v>2016</v>
      </c>
      <c r="U6" s="11">
        <v>2016</v>
      </c>
      <c r="V6" s="11">
        <v>2016</v>
      </c>
      <c r="W6" s="11">
        <v>2016</v>
      </c>
      <c r="X6" s="11">
        <v>2016</v>
      </c>
      <c r="Y6" s="11">
        <v>2016</v>
      </c>
      <c r="Z6" s="11">
        <v>2016</v>
      </c>
      <c r="AA6" s="11">
        <v>2016</v>
      </c>
      <c r="AB6" s="11">
        <v>2017</v>
      </c>
      <c r="AC6" s="11">
        <v>2017</v>
      </c>
      <c r="AD6" s="11">
        <v>2017</v>
      </c>
      <c r="AE6" s="11">
        <v>2017</v>
      </c>
      <c r="AF6" s="11">
        <v>2017</v>
      </c>
      <c r="AJ6" s="41" t="s">
        <v>799</v>
      </c>
    </row>
    <row r="7" spans="1:42">
      <c r="B7" s="10" t="s">
        <v>455</v>
      </c>
      <c r="C7" s="10" t="s">
        <v>456</v>
      </c>
      <c r="D7" s="80" t="s">
        <v>468</v>
      </c>
      <c r="E7" s="35" t="s">
        <v>588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5</v>
      </c>
      <c r="K7" s="7" t="s">
        <v>6</v>
      </c>
      <c r="L7" s="7" t="s">
        <v>7</v>
      </c>
      <c r="M7" s="7" t="s">
        <v>8</v>
      </c>
      <c r="N7" s="7" t="s">
        <v>9</v>
      </c>
      <c r="O7" s="7" t="s">
        <v>10</v>
      </c>
      <c r="P7" s="7" t="s">
        <v>11</v>
      </c>
      <c r="Q7" s="7" t="s">
        <v>12</v>
      </c>
      <c r="R7" s="7" t="s">
        <v>13</v>
      </c>
      <c r="S7" s="7" t="s">
        <v>14</v>
      </c>
      <c r="T7" s="7" t="s">
        <v>15</v>
      </c>
      <c r="U7" s="7" t="s">
        <v>16</v>
      </c>
      <c r="V7" s="7" t="s">
        <v>5</v>
      </c>
      <c r="W7" s="7" t="s">
        <v>6</v>
      </c>
      <c r="X7" s="7" t="s">
        <v>7</v>
      </c>
      <c r="Y7" s="7" t="s">
        <v>8</v>
      </c>
      <c r="Z7" s="7" t="s">
        <v>9</v>
      </c>
      <c r="AA7" s="7" t="s">
        <v>10</v>
      </c>
      <c r="AB7" s="7" t="s">
        <v>11</v>
      </c>
      <c r="AC7" s="7" t="s">
        <v>12</v>
      </c>
      <c r="AD7" s="7" t="s">
        <v>13</v>
      </c>
      <c r="AE7" s="7" t="s">
        <v>14</v>
      </c>
      <c r="AF7" s="7" t="s">
        <v>15</v>
      </c>
      <c r="AH7" s="82" t="s">
        <v>686</v>
      </c>
      <c r="AI7" s="82" t="s">
        <v>687</v>
      </c>
      <c r="AJ7" s="82" t="s">
        <v>798</v>
      </c>
      <c r="AL7" s="82" t="s">
        <v>801</v>
      </c>
      <c r="AM7" s="82" t="s">
        <v>800</v>
      </c>
      <c r="AN7" s="82" t="s">
        <v>802</v>
      </c>
      <c r="AO7" s="82" t="s">
        <v>803</v>
      </c>
    </row>
    <row r="8" spans="1:42">
      <c r="D8" s="3"/>
      <c r="E8" s="3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42">
      <c r="A9" s="106" t="s">
        <v>44</v>
      </c>
      <c r="B9" s="5" t="str">
        <f>RIGHT(A9,10)</f>
        <v>8870-01000</v>
      </c>
      <c r="C9" s="5" t="str">
        <f>LEFT(B9,4)</f>
        <v>8870</v>
      </c>
      <c r="D9" s="1">
        <f>SUM($F9:K9)</f>
        <v>17222.45</v>
      </c>
      <c r="E9" s="2">
        <f t="shared" ref="E9:E40" si="2">D9/$D$75</f>
        <v>6.8486761980474072E-3</v>
      </c>
      <c r="F9" s="22">
        <f>'Div 9 history (2)'!B10</f>
        <v>4484.7900000000009</v>
      </c>
      <c r="G9" s="22">
        <f>'Div 9 history (2)'!C10</f>
        <v>2216.33</v>
      </c>
      <c r="H9" s="22">
        <f>'Div 9 history (2)'!D10</f>
        <v>5385.51</v>
      </c>
      <c r="I9" s="22">
        <f>'Div 9 history (2)'!E10</f>
        <v>2033.0700000000002</v>
      </c>
      <c r="J9" s="22">
        <f>'Div 9 history (2)'!F10</f>
        <v>673.31</v>
      </c>
      <c r="K9" s="22">
        <f>'Div 9 history (2)'!G10</f>
        <v>2429.44</v>
      </c>
      <c r="L9" s="1">
        <f t="shared" ref="L9:W18" si="3">$E9*L$75</f>
        <v>2882.2407912006997</v>
      </c>
      <c r="M9" s="1">
        <f t="shared" si="3"/>
        <v>2775.9490626599572</v>
      </c>
      <c r="N9" s="1">
        <f t="shared" si="3"/>
        <v>2664.3374194220946</v>
      </c>
      <c r="O9" s="1">
        <f t="shared" si="3"/>
        <v>2887.5607058978208</v>
      </c>
      <c r="P9" s="1">
        <f t="shared" si="3"/>
        <v>2664.3374194220946</v>
      </c>
      <c r="Q9" s="1">
        <f t="shared" si="3"/>
        <v>2664.3374194220946</v>
      </c>
      <c r="R9" s="1">
        <f t="shared" si="3"/>
        <v>2887.5607058978208</v>
      </c>
      <c r="S9" s="1">
        <f t="shared" si="3"/>
        <v>2664.3374194220946</v>
      </c>
      <c r="T9" s="1">
        <f t="shared" si="3"/>
        <v>2775.9490626599572</v>
      </c>
      <c r="U9" s="1">
        <f t="shared" si="3"/>
        <v>2775.9490626599572</v>
      </c>
      <c r="V9" s="1">
        <f t="shared" si="3"/>
        <v>2664.3374194220946</v>
      </c>
      <c r="W9" s="1">
        <f t="shared" si="3"/>
        <v>2887.5607058978208</v>
      </c>
      <c r="X9" s="1">
        <f t="shared" ref="X9:AF18" si="4">$E9*X$75</f>
        <v>2775.9490626599572</v>
      </c>
      <c r="Y9" s="1">
        <f t="shared" si="4"/>
        <v>2859.2275345397561</v>
      </c>
      <c r="Z9" s="1">
        <f t="shared" si="4"/>
        <v>2744.2675420047572</v>
      </c>
      <c r="AA9" s="1">
        <f t="shared" si="4"/>
        <v>2974.1875270747555</v>
      </c>
      <c r="AB9" s="1">
        <f t="shared" si="4"/>
        <v>2744.2675420047572</v>
      </c>
      <c r="AC9" s="1">
        <f t="shared" si="4"/>
        <v>2744.2675420047572</v>
      </c>
      <c r="AD9" s="1">
        <f t="shared" si="4"/>
        <v>2974.1875270747555</v>
      </c>
      <c r="AE9" s="1">
        <f t="shared" si="4"/>
        <v>2744.2675420047572</v>
      </c>
      <c r="AF9" s="1">
        <f t="shared" si="4"/>
        <v>2859.2275345397561</v>
      </c>
      <c r="AH9" s="15">
        <f t="shared" ref="AH9:AH72" si="5">SUM(F9:Q9)</f>
        <v>33761.212818024767</v>
      </c>
      <c r="AI9" s="15">
        <f t="shared" ref="AI9:AI72" si="6">SUM(U9:AF9)</f>
        <v>33747.696541887875</v>
      </c>
      <c r="AJ9" s="15">
        <f>AI9-AH9</f>
        <v>-13.516276136891975</v>
      </c>
      <c r="AL9" s="15">
        <f>AJ9</f>
        <v>-13.516276136891975</v>
      </c>
      <c r="AP9" s="15"/>
    </row>
    <row r="10" spans="1:42">
      <c r="A10" s="106" t="s">
        <v>45</v>
      </c>
      <c r="B10" s="5" t="str">
        <f t="shared" ref="B10:B131" si="7">RIGHT(A10,10)</f>
        <v>8920-01000</v>
      </c>
      <c r="C10" s="5" t="str">
        <f t="shared" ref="C10:C73" si="8">LEFT(B10,4)</f>
        <v>8920</v>
      </c>
      <c r="D10" s="1">
        <f>SUM($F10:K10)</f>
        <v>1217.1100000000001</v>
      </c>
      <c r="E10" s="2">
        <f t="shared" si="2"/>
        <v>4.8399573158322307E-4</v>
      </c>
      <c r="F10" s="22">
        <f>'Div 9 history (2)'!B11</f>
        <v>254.85</v>
      </c>
      <c r="G10" s="22">
        <f>'Div 9 history (2)'!C11</f>
        <v>270.5</v>
      </c>
      <c r="H10" s="22">
        <f>'Div 9 history (2)'!D11</f>
        <v>158.01999999999998</v>
      </c>
      <c r="I10" s="22">
        <f>'Div 9 history (2)'!E11</f>
        <v>0</v>
      </c>
      <c r="J10" s="22">
        <f>'Div 9 history (2)'!F11</f>
        <v>0</v>
      </c>
      <c r="K10" s="22">
        <f>'Div 9 history (2)'!G11</f>
        <v>533.74</v>
      </c>
      <c r="L10" s="1">
        <f t="shared" si="3"/>
        <v>203.68786609212302</v>
      </c>
      <c r="M10" s="1">
        <f t="shared" si="3"/>
        <v>196.17623297812221</v>
      </c>
      <c r="N10" s="1">
        <f t="shared" si="3"/>
        <v>188.2886416597421</v>
      </c>
      <c r="O10" s="1">
        <f t="shared" si="3"/>
        <v>204.06382429650233</v>
      </c>
      <c r="P10" s="1">
        <f t="shared" si="3"/>
        <v>188.2886416597421</v>
      </c>
      <c r="Q10" s="1">
        <f t="shared" si="3"/>
        <v>188.2886416597421</v>
      </c>
      <c r="R10" s="1">
        <f t="shared" si="3"/>
        <v>204.06382429650233</v>
      </c>
      <c r="S10" s="1">
        <f t="shared" si="3"/>
        <v>188.2886416597421</v>
      </c>
      <c r="T10" s="1">
        <f t="shared" si="3"/>
        <v>196.17623297812221</v>
      </c>
      <c r="U10" s="1">
        <f t="shared" si="3"/>
        <v>196.17623297812221</v>
      </c>
      <c r="V10" s="1">
        <f t="shared" si="3"/>
        <v>188.2886416597421</v>
      </c>
      <c r="W10" s="1">
        <f t="shared" si="3"/>
        <v>204.06382429650233</v>
      </c>
      <c r="X10" s="1">
        <f t="shared" si="4"/>
        <v>196.17623297812221</v>
      </c>
      <c r="Y10" s="1">
        <f t="shared" si="4"/>
        <v>202.0615199674659</v>
      </c>
      <c r="Z10" s="1">
        <f t="shared" si="4"/>
        <v>193.93730090953437</v>
      </c>
      <c r="AA10" s="1">
        <f t="shared" si="4"/>
        <v>210.18573902539742</v>
      </c>
      <c r="AB10" s="1">
        <f t="shared" si="4"/>
        <v>193.93730090953437</v>
      </c>
      <c r="AC10" s="1">
        <f t="shared" si="4"/>
        <v>193.93730090953437</v>
      </c>
      <c r="AD10" s="1">
        <f t="shared" si="4"/>
        <v>210.18573902539742</v>
      </c>
      <c r="AE10" s="1">
        <f t="shared" si="4"/>
        <v>193.93730090953437</v>
      </c>
      <c r="AF10" s="1">
        <f t="shared" si="4"/>
        <v>202.0615199674659</v>
      </c>
      <c r="AH10" s="15">
        <f t="shared" si="5"/>
        <v>2385.903848345974</v>
      </c>
      <c r="AI10" s="15">
        <f t="shared" si="6"/>
        <v>2384.948653536353</v>
      </c>
      <c r="AJ10" s="15">
        <f t="shared" ref="AJ10:AJ72" si="9">AI10-AH10</f>
        <v>-0.95519480962093439</v>
      </c>
      <c r="AL10" s="15">
        <f t="shared" ref="AL10:AL72" si="10">AJ10</f>
        <v>-0.95519480962093439</v>
      </c>
      <c r="AP10" s="15"/>
    </row>
    <row r="11" spans="1:42">
      <c r="A11" s="106" t="s">
        <v>46</v>
      </c>
      <c r="B11" s="5" t="str">
        <f t="shared" si="7"/>
        <v>8930-01000</v>
      </c>
      <c r="C11" s="5" t="str">
        <f t="shared" si="8"/>
        <v>8930</v>
      </c>
      <c r="D11" s="1">
        <f>SUM($F11:K11)</f>
        <v>50992.570000000007</v>
      </c>
      <c r="E11" s="2">
        <f t="shared" si="2"/>
        <v>2.027769570742062E-2</v>
      </c>
      <c r="F11" s="22">
        <f>'Div 9 history (2)'!B12</f>
        <v>6837.23</v>
      </c>
      <c r="G11" s="22">
        <f>'Div 9 history (2)'!C12</f>
        <v>5971.89</v>
      </c>
      <c r="H11" s="22">
        <f>'Div 9 history (2)'!D12</f>
        <v>8982.93</v>
      </c>
      <c r="I11" s="22">
        <f>'Div 9 history (2)'!E12</f>
        <v>8058.9400000000005</v>
      </c>
      <c r="J11" s="22">
        <f>'Div 9 history (2)'!F12</f>
        <v>9668.0600000000013</v>
      </c>
      <c r="K11" s="22">
        <f>'Div 9 history (2)'!G12</f>
        <v>11473.52</v>
      </c>
      <c r="L11" s="1">
        <f t="shared" si="3"/>
        <v>8533.7954415403765</v>
      </c>
      <c r="M11" s="1">
        <f t="shared" si="3"/>
        <v>8219.0847930533837</v>
      </c>
      <c r="N11" s="1">
        <f t="shared" si="3"/>
        <v>7888.622836094778</v>
      </c>
      <c r="O11" s="1">
        <f t="shared" si="3"/>
        <v>8549.5467500119921</v>
      </c>
      <c r="P11" s="1">
        <f t="shared" si="3"/>
        <v>7888.622836094778</v>
      </c>
      <c r="Q11" s="1">
        <f t="shared" si="3"/>
        <v>7888.622836094778</v>
      </c>
      <c r="R11" s="1">
        <f t="shared" si="3"/>
        <v>8549.5467500119921</v>
      </c>
      <c r="S11" s="1">
        <f t="shared" si="3"/>
        <v>7888.622836094778</v>
      </c>
      <c r="T11" s="1">
        <f t="shared" si="3"/>
        <v>8219.0847930533837</v>
      </c>
      <c r="U11" s="1">
        <f t="shared" si="3"/>
        <v>8219.0847930533837</v>
      </c>
      <c r="V11" s="1">
        <f t="shared" si="3"/>
        <v>7888.622836094778</v>
      </c>
      <c r="W11" s="1">
        <f t="shared" si="3"/>
        <v>8549.5467500119921</v>
      </c>
      <c r="X11" s="1">
        <f t="shared" si="4"/>
        <v>8219.0847930533837</v>
      </c>
      <c r="Y11" s="1">
        <f t="shared" si="4"/>
        <v>8465.6573368449863</v>
      </c>
      <c r="Z11" s="1">
        <f t="shared" si="4"/>
        <v>8125.2815211776215</v>
      </c>
      <c r="AA11" s="1">
        <f t="shared" si="4"/>
        <v>8806.0331525123529</v>
      </c>
      <c r="AB11" s="1">
        <f t="shared" si="4"/>
        <v>8125.2815211776215</v>
      </c>
      <c r="AC11" s="1">
        <f t="shared" si="4"/>
        <v>8125.2815211776215</v>
      </c>
      <c r="AD11" s="1">
        <f t="shared" si="4"/>
        <v>8806.0331525123529</v>
      </c>
      <c r="AE11" s="1">
        <f t="shared" si="4"/>
        <v>8125.2815211776215</v>
      </c>
      <c r="AF11" s="1">
        <f t="shared" si="4"/>
        <v>8465.6573368449863</v>
      </c>
      <c r="AH11" s="15">
        <f t="shared" si="5"/>
        <v>99960.865492890065</v>
      </c>
      <c r="AI11" s="15">
        <f t="shared" si="6"/>
        <v>99920.846235638688</v>
      </c>
      <c r="AJ11" s="15">
        <f t="shared" si="9"/>
        <v>-40.019257251376985</v>
      </c>
      <c r="AL11" s="15">
        <f t="shared" si="10"/>
        <v>-40.019257251376985</v>
      </c>
      <c r="AP11" s="15"/>
    </row>
    <row r="12" spans="1:42">
      <c r="A12" s="106" t="s">
        <v>47</v>
      </c>
      <c r="B12" s="5" t="str">
        <f t="shared" ref="B12:B58" si="11">RIGHT(A12,10)</f>
        <v>9020-01000</v>
      </c>
      <c r="C12" s="5" t="str">
        <f t="shared" ref="C12:C58" si="12">LEFT(B12,4)</f>
        <v>9020</v>
      </c>
      <c r="D12" s="1">
        <f>SUM($F12:K12)</f>
        <v>138791.45000000001</v>
      </c>
      <c r="E12" s="2">
        <f t="shared" si="2"/>
        <v>5.5191781663322399E-2</v>
      </c>
      <c r="F12" s="22">
        <f>'Div 9 history (2)'!B13</f>
        <v>20040.439999999999</v>
      </c>
      <c r="G12" s="22">
        <f>'Div 9 history (2)'!C13</f>
        <v>27385.39</v>
      </c>
      <c r="H12" s="22">
        <f>'Div 9 history (2)'!D13</f>
        <v>35881.469999999994</v>
      </c>
      <c r="I12" s="22">
        <f>'Div 9 history (2)'!E13</f>
        <v>25725.430000000004</v>
      </c>
      <c r="J12" s="22">
        <f>'Div 9 history (2)'!F13</f>
        <v>13069.499999999998</v>
      </c>
      <c r="K12" s="22">
        <f>'Div 9 history (2)'!G13</f>
        <v>16689.22</v>
      </c>
      <c r="L12" s="1">
        <f t="shared" si="3"/>
        <v>23227.263174513057</v>
      </c>
      <c r="M12" s="1">
        <f t="shared" si="3"/>
        <v>22370.684515427038</v>
      </c>
      <c r="N12" s="1">
        <f t="shared" si="3"/>
        <v>21471.23398418057</v>
      </c>
      <c r="O12" s="1">
        <f t="shared" si="3"/>
        <v>23270.135046673506</v>
      </c>
      <c r="P12" s="1">
        <f t="shared" si="3"/>
        <v>21471.23398418057</v>
      </c>
      <c r="Q12" s="1">
        <f t="shared" si="3"/>
        <v>21471.23398418057</v>
      </c>
      <c r="R12" s="1">
        <f t="shared" si="3"/>
        <v>23270.135046673506</v>
      </c>
      <c r="S12" s="1">
        <f t="shared" si="3"/>
        <v>21471.23398418057</v>
      </c>
      <c r="T12" s="1">
        <f t="shared" si="3"/>
        <v>22370.684515427038</v>
      </c>
      <c r="U12" s="1">
        <f t="shared" si="3"/>
        <v>22370.684515427038</v>
      </c>
      <c r="V12" s="1">
        <f t="shared" si="3"/>
        <v>21471.23398418057</v>
      </c>
      <c r="W12" s="1">
        <f t="shared" si="3"/>
        <v>23270.135046673506</v>
      </c>
      <c r="X12" s="1">
        <f t="shared" si="4"/>
        <v>22370.684515427038</v>
      </c>
      <c r="Y12" s="1">
        <f t="shared" si="4"/>
        <v>23041.805050889849</v>
      </c>
      <c r="Z12" s="1">
        <f t="shared" si="4"/>
        <v>22115.37100370599</v>
      </c>
      <c r="AA12" s="1">
        <f t="shared" si="4"/>
        <v>23968.239098073715</v>
      </c>
      <c r="AB12" s="1">
        <f t="shared" si="4"/>
        <v>22115.37100370599</v>
      </c>
      <c r="AC12" s="1">
        <f t="shared" si="4"/>
        <v>22115.37100370599</v>
      </c>
      <c r="AD12" s="1">
        <f t="shared" si="4"/>
        <v>23968.239098073715</v>
      </c>
      <c r="AE12" s="1">
        <f t="shared" si="4"/>
        <v>22115.37100370599</v>
      </c>
      <c r="AF12" s="1">
        <f t="shared" si="4"/>
        <v>23041.805050889849</v>
      </c>
      <c r="AH12" s="15">
        <f t="shared" si="5"/>
        <v>272073.23468915536</v>
      </c>
      <c r="AI12" s="15">
        <f t="shared" si="6"/>
        <v>271964.31037445919</v>
      </c>
      <c r="AJ12" s="15">
        <f t="shared" si="9"/>
        <v>-108.92431469616713</v>
      </c>
      <c r="AL12" s="15">
        <f t="shared" si="10"/>
        <v>-108.92431469616713</v>
      </c>
      <c r="AP12" s="15"/>
    </row>
    <row r="13" spans="1:42">
      <c r="A13" s="106" t="s">
        <v>48</v>
      </c>
      <c r="B13" s="5" t="str">
        <f t="shared" si="11"/>
        <v>9030-01000</v>
      </c>
      <c r="C13" s="5" t="str">
        <f t="shared" si="12"/>
        <v>9030</v>
      </c>
      <c r="D13" s="1">
        <f>SUM($F13:K13)</f>
        <v>175593.58</v>
      </c>
      <c r="E13" s="2">
        <f t="shared" si="2"/>
        <v>6.9826509693796932E-2</v>
      </c>
      <c r="F13" s="22">
        <f>'Div 9 history (2)'!B14</f>
        <v>22680.48</v>
      </c>
      <c r="G13" s="22">
        <f>'Div 9 history (2)'!C14</f>
        <v>26152.75</v>
      </c>
      <c r="H13" s="22">
        <f>'Div 9 history (2)'!D14</f>
        <v>49356.98</v>
      </c>
      <c r="I13" s="22">
        <f>'Div 9 history (2)'!E14</f>
        <v>28556.77</v>
      </c>
      <c r="J13" s="22">
        <f>'Div 9 history (2)'!F14</f>
        <v>26791.86</v>
      </c>
      <c r="K13" s="22">
        <f>'Div 9 history (2)'!G14</f>
        <v>22054.739999999998</v>
      </c>
      <c r="L13" s="1">
        <f t="shared" si="3"/>
        <v>29386.235927464633</v>
      </c>
      <c r="M13" s="1">
        <f t="shared" si="3"/>
        <v>28302.525703956529</v>
      </c>
      <c r="N13" s="1">
        <f t="shared" si="3"/>
        <v>27164.575644248467</v>
      </c>
      <c r="O13" s="1">
        <f t="shared" si="3"/>
        <v>29440.475763664599</v>
      </c>
      <c r="P13" s="1">
        <f t="shared" si="3"/>
        <v>27164.575644248467</v>
      </c>
      <c r="Q13" s="1">
        <f t="shared" si="3"/>
        <v>27164.575644248467</v>
      </c>
      <c r="R13" s="1">
        <f t="shared" si="3"/>
        <v>29440.475763664599</v>
      </c>
      <c r="S13" s="1">
        <f t="shared" si="3"/>
        <v>27164.575644248467</v>
      </c>
      <c r="T13" s="1">
        <f t="shared" si="3"/>
        <v>28302.525703956529</v>
      </c>
      <c r="U13" s="1">
        <f t="shared" si="3"/>
        <v>28302.525703956529</v>
      </c>
      <c r="V13" s="1">
        <f t="shared" si="3"/>
        <v>27164.575644248467</v>
      </c>
      <c r="W13" s="1">
        <f t="shared" si="3"/>
        <v>29440.475763664599</v>
      </c>
      <c r="X13" s="1">
        <f t="shared" si="4"/>
        <v>28302.525703956529</v>
      </c>
      <c r="Y13" s="1">
        <f t="shared" si="4"/>
        <v>29151.601475075226</v>
      </c>
      <c r="Z13" s="1">
        <f t="shared" si="4"/>
        <v>27979.51291357592</v>
      </c>
      <c r="AA13" s="1">
        <f t="shared" si="4"/>
        <v>30323.690036574539</v>
      </c>
      <c r="AB13" s="1">
        <f t="shared" si="4"/>
        <v>27979.51291357592</v>
      </c>
      <c r="AC13" s="1">
        <f t="shared" si="4"/>
        <v>27979.51291357592</v>
      </c>
      <c r="AD13" s="1">
        <f t="shared" si="4"/>
        <v>30323.690036574539</v>
      </c>
      <c r="AE13" s="1">
        <f t="shared" si="4"/>
        <v>27979.51291357592</v>
      </c>
      <c r="AF13" s="1">
        <f t="shared" si="4"/>
        <v>29151.601475075226</v>
      </c>
      <c r="AH13" s="15">
        <f t="shared" si="5"/>
        <v>344216.54432783113</v>
      </c>
      <c r="AI13" s="15">
        <f t="shared" si="6"/>
        <v>344078.73749342939</v>
      </c>
      <c r="AJ13" s="15">
        <f t="shared" si="9"/>
        <v>-137.80683440173743</v>
      </c>
      <c r="AL13" s="15">
        <f t="shared" si="10"/>
        <v>-137.80683440173743</v>
      </c>
      <c r="AP13" s="15"/>
    </row>
    <row r="14" spans="1:42">
      <c r="A14" s="106" t="s">
        <v>49</v>
      </c>
      <c r="B14" s="5" t="str">
        <f t="shared" si="11"/>
        <v>9090-01000</v>
      </c>
      <c r="C14" s="5" t="str">
        <f t="shared" si="12"/>
        <v>9090</v>
      </c>
      <c r="D14" s="1">
        <f>SUM($F14:K14)</f>
        <v>50866.939999999995</v>
      </c>
      <c r="E14" s="2">
        <f t="shared" si="2"/>
        <v>2.022773770546615E-2</v>
      </c>
      <c r="F14" s="22">
        <f>'Div 9 history (2)'!B15</f>
        <v>7825.68</v>
      </c>
      <c r="G14" s="22">
        <f>'Div 9 history (2)'!C15</f>
        <v>7825.68</v>
      </c>
      <c r="H14" s="22">
        <f>'Div 9 history (2)'!D15</f>
        <v>11738.52</v>
      </c>
      <c r="I14" s="22">
        <f>'Div 9 history (2)'!E15</f>
        <v>7825.68</v>
      </c>
      <c r="J14" s="22">
        <f>'Div 9 history (2)'!F15</f>
        <v>7825.7</v>
      </c>
      <c r="K14" s="22">
        <f>'Div 9 history (2)'!G15</f>
        <v>7825.68</v>
      </c>
      <c r="L14" s="1">
        <f t="shared" si="3"/>
        <v>8512.7707957670646</v>
      </c>
      <c r="M14" s="1">
        <f t="shared" si="3"/>
        <v>8198.8354974687263</v>
      </c>
      <c r="N14" s="1">
        <f t="shared" si="3"/>
        <v>7869.1876970755311</v>
      </c>
      <c r="O14" s="1">
        <f t="shared" si="3"/>
        <v>8528.4832978619215</v>
      </c>
      <c r="P14" s="1">
        <f t="shared" si="3"/>
        <v>7869.1876970755311</v>
      </c>
      <c r="Q14" s="1">
        <f t="shared" si="3"/>
        <v>7869.1876970755311</v>
      </c>
      <c r="R14" s="1">
        <f t="shared" si="3"/>
        <v>8528.4832978619215</v>
      </c>
      <c r="S14" s="1">
        <f t="shared" si="3"/>
        <v>7869.1876970755311</v>
      </c>
      <c r="T14" s="1">
        <f t="shared" si="3"/>
        <v>8198.8354974687263</v>
      </c>
      <c r="U14" s="1">
        <f t="shared" si="3"/>
        <v>8198.8354974687263</v>
      </c>
      <c r="V14" s="1">
        <f t="shared" si="3"/>
        <v>7869.1876970755311</v>
      </c>
      <c r="W14" s="1">
        <f t="shared" si="3"/>
        <v>8528.4832978619215</v>
      </c>
      <c r="X14" s="1">
        <f t="shared" si="4"/>
        <v>8198.8354974687263</v>
      </c>
      <c r="Y14" s="1">
        <f t="shared" si="4"/>
        <v>8444.8005623927875</v>
      </c>
      <c r="Z14" s="1">
        <f t="shared" si="4"/>
        <v>8105.2633279877973</v>
      </c>
      <c r="AA14" s="1">
        <f t="shared" si="4"/>
        <v>8784.3377967977813</v>
      </c>
      <c r="AB14" s="1">
        <f t="shared" si="4"/>
        <v>8105.2633279877973</v>
      </c>
      <c r="AC14" s="1">
        <f t="shared" si="4"/>
        <v>8105.2633279877973</v>
      </c>
      <c r="AD14" s="1">
        <f t="shared" si="4"/>
        <v>8784.3377967977813</v>
      </c>
      <c r="AE14" s="1">
        <f t="shared" si="4"/>
        <v>8105.2633279877973</v>
      </c>
      <c r="AF14" s="1">
        <f t="shared" si="4"/>
        <v>8444.8005623927875</v>
      </c>
      <c r="AH14" s="15">
        <f t="shared" si="5"/>
        <v>99714.592682324292</v>
      </c>
      <c r="AI14" s="15">
        <f t="shared" si="6"/>
        <v>99674.672020207232</v>
      </c>
      <c r="AJ14" s="15">
        <f t="shared" si="9"/>
        <v>-39.920662117059692</v>
      </c>
      <c r="AL14" s="15">
        <f t="shared" si="10"/>
        <v>-39.920662117059692</v>
      </c>
      <c r="AP14" s="15"/>
    </row>
    <row r="15" spans="1:42">
      <c r="A15" s="106" t="s">
        <v>17</v>
      </c>
      <c r="B15" s="5" t="str">
        <f t="shared" si="11"/>
        <v>9110-01000</v>
      </c>
      <c r="C15" s="5" t="str">
        <f t="shared" si="12"/>
        <v>9110</v>
      </c>
      <c r="D15" s="1">
        <f>SUM($F15:K15)</f>
        <v>80789.289999999994</v>
      </c>
      <c r="E15" s="2">
        <f t="shared" si="2"/>
        <v>3.2126653726975506E-2</v>
      </c>
      <c r="F15" s="22">
        <f>'Div 9 history (2)'!B16</f>
        <v>12428.609999999999</v>
      </c>
      <c r="G15" s="22">
        <f>'Div 9 history (2)'!C16</f>
        <v>12428.64</v>
      </c>
      <c r="H15" s="22">
        <f>'Div 9 history (2)'!D16</f>
        <v>18642.919999999998</v>
      </c>
      <c r="I15" s="22">
        <f>'Div 9 history (2)'!E16</f>
        <v>12431.84</v>
      </c>
      <c r="J15" s="22">
        <f>'Div 9 history (2)'!F16</f>
        <v>12428.64</v>
      </c>
      <c r="K15" s="22">
        <f>'Div 9 history (2)'!G16</f>
        <v>12428.64</v>
      </c>
      <c r="L15" s="1">
        <f t="shared" si="3"/>
        <v>13520.386886310758</v>
      </c>
      <c r="M15" s="1">
        <f t="shared" si="3"/>
        <v>13021.779935401957</v>
      </c>
      <c r="N15" s="1">
        <f t="shared" si="3"/>
        <v>12498.217642411108</v>
      </c>
      <c r="O15" s="1">
        <f t="shared" si="3"/>
        <v>13545.342228392807</v>
      </c>
      <c r="P15" s="1">
        <f t="shared" si="3"/>
        <v>12498.217642411108</v>
      </c>
      <c r="Q15" s="1">
        <f t="shared" si="3"/>
        <v>12498.217642411108</v>
      </c>
      <c r="R15" s="1">
        <f t="shared" si="3"/>
        <v>13545.342228392807</v>
      </c>
      <c r="S15" s="1">
        <f t="shared" si="3"/>
        <v>12498.217642411108</v>
      </c>
      <c r="T15" s="1">
        <f t="shared" si="3"/>
        <v>13021.779935401957</v>
      </c>
      <c r="U15" s="1">
        <f t="shared" si="3"/>
        <v>13021.779935401957</v>
      </c>
      <c r="V15" s="1">
        <f t="shared" si="3"/>
        <v>12498.217642411108</v>
      </c>
      <c r="W15" s="1">
        <f t="shared" si="3"/>
        <v>13545.342228392807</v>
      </c>
      <c r="X15" s="1">
        <f t="shared" si="4"/>
        <v>13021.779935401957</v>
      </c>
      <c r="Y15" s="1">
        <f t="shared" si="4"/>
        <v>13412.433333464016</v>
      </c>
      <c r="Z15" s="1">
        <f t="shared" si="4"/>
        <v>12873.16417168344</v>
      </c>
      <c r="AA15" s="1">
        <f t="shared" si="4"/>
        <v>13951.702495244594</v>
      </c>
      <c r="AB15" s="1">
        <f t="shared" si="4"/>
        <v>12873.16417168344</v>
      </c>
      <c r="AC15" s="1">
        <f t="shared" si="4"/>
        <v>12873.16417168344</v>
      </c>
      <c r="AD15" s="1">
        <f t="shared" si="4"/>
        <v>13951.702495244594</v>
      </c>
      <c r="AE15" s="1">
        <f t="shared" si="4"/>
        <v>12873.16417168344</v>
      </c>
      <c r="AF15" s="1">
        <f t="shared" si="4"/>
        <v>13412.433333464016</v>
      </c>
      <c r="AH15" s="15">
        <f t="shared" si="5"/>
        <v>158371.45197733882</v>
      </c>
      <c r="AI15" s="15">
        <f t="shared" si="6"/>
        <v>158308.04808575881</v>
      </c>
      <c r="AJ15" s="15">
        <f t="shared" si="9"/>
        <v>-63.403891580004711</v>
      </c>
      <c r="AL15" s="15">
        <f t="shared" si="10"/>
        <v>-63.403891580004711</v>
      </c>
      <c r="AP15" s="15"/>
    </row>
    <row r="16" spans="1:42">
      <c r="A16" s="106" t="s">
        <v>50</v>
      </c>
      <c r="B16" s="5" t="str">
        <f t="shared" si="11"/>
        <v>9200-01000</v>
      </c>
      <c r="C16" s="5" t="str">
        <f t="shared" si="12"/>
        <v>9200</v>
      </c>
      <c r="D16" s="1">
        <f>SUM($F16:K16)</f>
        <v>68736.59</v>
      </c>
      <c r="E16" s="2">
        <f t="shared" si="2"/>
        <v>2.7333779332670054E-2</v>
      </c>
      <c r="F16" s="22">
        <f>'Div 9 history (2)'!B17</f>
        <v>11557.95</v>
      </c>
      <c r="G16" s="22">
        <f>'Div 9 history (2)'!C17</f>
        <v>11479.29</v>
      </c>
      <c r="H16" s="22">
        <f>'Div 9 history (2)'!D17</f>
        <v>16217.06</v>
      </c>
      <c r="I16" s="22">
        <f>'Div 9 history (2)'!E17</f>
        <v>9662.35</v>
      </c>
      <c r="J16" s="22">
        <f>'Div 9 history (2)'!F17</f>
        <v>9901.73</v>
      </c>
      <c r="K16" s="22">
        <f>'Div 9 history (2)'!G17</f>
        <v>9918.2099999999991</v>
      </c>
      <c r="L16" s="1">
        <f t="shared" si="3"/>
        <v>11503.322903886385</v>
      </c>
      <c r="M16" s="1">
        <f t="shared" si="3"/>
        <v>11079.101555292178</v>
      </c>
      <c r="N16" s="1">
        <f t="shared" si="3"/>
        <v>10633.647873587934</v>
      </c>
      <c r="O16" s="1">
        <f t="shared" si="3"/>
        <v>11524.555236996424</v>
      </c>
      <c r="P16" s="1">
        <f t="shared" si="3"/>
        <v>10633.647873587934</v>
      </c>
      <c r="Q16" s="1">
        <f t="shared" si="3"/>
        <v>10633.647873587934</v>
      </c>
      <c r="R16" s="1">
        <f t="shared" si="3"/>
        <v>11524.555236996424</v>
      </c>
      <c r="S16" s="1">
        <f t="shared" si="3"/>
        <v>10633.647873587934</v>
      </c>
      <c r="T16" s="1">
        <f t="shared" si="3"/>
        <v>11079.101555292178</v>
      </c>
      <c r="U16" s="1">
        <f t="shared" si="3"/>
        <v>11079.101555292178</v>
      </c>
      <c r="V16" s="1">
        <f t="shared" si="3"/>
        <v>10633.647873587934</v>
      </c>
      <c r="W16" s="1">
        <f t="shared" si="3"/>
        <v>11524.555236996424</v>
      </c>
      <c r="X16" s="1">
        <f t="shared" si="4"/>
        <v>11079.101555292178</v>
      </c>
      <c r="Y16" s="1">
        <f t="shared" si="4"/>
        <v>11411.474601950944</v>
      </c>
      <c r="Z16" s="1">
        <f t="shared" si="4"/>
        <v>10952.657309795573</v>
      </c>
      <c r="AA16" s="1">
        <f t="shared" si="4"/>
        <v>11870.291894106318</v>
      </c>
      <c r="AB16" s="1">
        <f t="shared" si="4"/>
        <v>10952.657309795573</v>
      </c>
      <c r="AC16" s="1">
        <f t="shared" si="4"/>
        <v>10952.657309795573</v>
      </c>
      <c r="AD16" s="1">
        <f t="shared" si="4"/>
        <v>11870.291894106318</v>
      </c>
      <c r="AE16" s="1">
        <f t="shared" si="4"/>
        <v>10952.657309795573</v>
      </c>
      <c r="AF16" s="1">
        <f t="shared" si="4"/>
        <v>11411.474601950944</v>
      </c>
      <c r="AH16" s="15">
        <f t="shared" si="5"/>
        <v>134744.51331693877</v>
      </c>
      <c r="AI16" s="15">
        <f t="shared" si="6"/>
        <v>134690.56845246552</v>
      </c>
      <c r="AJ16" s="15">
        <f t="shared" si="9"/>
        <v>-53.944864473247435</v>
      </c>
      <c r="AL16" s="15">
        <f t="shared" si="10"/>
        <v>-53.944864473247435</v>
      </c>
      <c r="AP16" s="15"/>
    </row>
    <row r="17" spans="1:42">
      <c r="A17" s="106" t="s">
        <v>18</v>
      </c>
      <c r="B17" s="5" t="str">
        <f t="shared" si="11"/>
        <v>8160-01000</v>
      </c>
      <c r="C17" s="5" t="str">
        <f t="shared" si="12"/>
        <v>8160</v>
      </c>
      <c r="D17" s="1">
        <f>SUM($F17:K17)</f>
        <v>23136.870000000003</v>
      </c>
      <c r="E17" s="2">
        <f t="shared" si="2"/>
        <v>9.2006033326453036E-3</v>
      </c>
      <c r="F17" s="22">
        <f>'Div 9 history (2)'!B18</f>
        <v>7271.93</v>
      </c>
      <c r="G17" s="22">
        <f>'Div 9 history (2)'!C18</f>
        <v>5602.6</v>
      </c>
      <c r="H17" s="22">
        <f>'Div 9 history (2)'!D18</f>
        <v>4396.47</v>
      </c>
      <c r="I17" s="22">
        <f>'Div 9 history (2)'!E18</f>
        <v>1934.31</v>
      </c>
      <c r="J17" s="22">
        <f>'Div 9 history (2)'!F18</f>
        <v>2868.22</v>
      </c>
      <c r="K17" s="22">
        <f>'Div 9 history (2)'!G18</f>
        <v>1063.3399999999999</v>
      </c>
      <c r="L17" s="1">
        <f t="shared" si="3"/>
        <v>3872.0408823778112</v>
      </c>
      <c r="M17" s="1">
        <f t="shared" si="3"/>
        <v>3729.2471506310244</v>
      </c>
      <c r="N17" s="1">
        <f t="shared" si="3"/>
        <v>3579.3065742275039</v>
      </c>
      <c r="O17" s="1">
        <f t="shared" si="3"/>
        <v>3879.1877270345458</v>
      </c>
      <c r="P17" s="1">
        <f t="shared" si="3"/>
        <v>3579.3065742275039</v>
      </c>
      <c r="Q17" s="1">
        <f t="shared" si="3"/>
        <v>3579.3065742275039</v>
      </c>
      <c r="R17" s="1">
        <f t="shared" si="3"/>
        <v>3879.1877270345458</v>
      </c>
      <c r="S17" s="1">
        <f t="shared" si="3"/>
        <v>3579.3065742275039</v>
      </c>
      <c r="T17" s="1">
        <f t="shared" si="3"/>
        <v>3729.2471506310244</v>
      </c>
      <c r="U17" s="1">
        <f t="shared" si="3"/>
        <v>3729.2471506310244</v>
      </c>
      <c r="V17" s="1">
        <f t="shared" si="3"/>
        <v>3579.3065742275039</v>
      </c>
      <c r="W17" s="1">
        <f t="shared" si="3"/>
        <v>3879.1877270345458</v>
      </c>
      <c r="X17" s="1">
        <f t="shared" si="4"/>
        <v>3729.2471506310244</v>
      </c>
      <c r="Y17" s="1">
        <f t="shared" si="4"/>
        <v>3841.1245651499553</v>
      </c>
      <c r="Z17" s="1">
        <f t="shared" si="4"/>
        <v>3686.6857714543289</v>
      </c>
      <c r="AA17" s="1">
        <f t="shared" si="4"/>
        <v>3995.5633588455826</v>
      </c>
      <c r="AB17" s="1">
        <f t="shared" si="4"/>
        <v>3686.6857714543289</v>
      </c>
      <c r="AC17" s="1">
        <f t="shared" si="4"/>
        <v>3686.6857714543289</v>
      </c>
      <c r="AD17" s="1">
        <f t="shared" si="4"/>
        <v>3995.5633588455826</v>
      </c>
      <c r="AE17" s="1">
        <f t="shared" si="4"/>
        <v>3686.6857714543289</v>
      </c>
      <c r="AF17" s="1">
        <f t="shared" si="4"/>
        <v>3841.1245651499553</v>
      </c>
      <c r="AH17" s="15">
        <f t="shared" si="5"/>
        <v>45355.265482725903</v>
      </c>
      <c r="AI17" s="15">
        <f t="shared" si="6"/>
        <v>45337.107536332493</v>
      </c>
      <c r="AJ17" s="15">
        <f t="shared" si="9"/>
        <v>-18.157946393410384</v>
      </c>
      <c r="AL17" s="15">
        <f t="shared" si="10"/>
        <v>-18.157946393410384</v>
      </c>
      <c r="AP17" s="15"/>
    </row>
    <row r="18" spans="1:42">
      <c r="A18" s="106" t="s">
        <v>19</v>
      </c>
      <c r="B18" s="5" t="str">
        <f t="shared" si="11"/>
        <v>8170-01000</v>
      </c>
      <c r="C18" s="5" t="str">
        <f t="shared" si="12"/>
        <v>8170</v>
      </c>
      <c r="D18" s="1">
        <f>SUM($F18:K18)</f>
        <v>17294.079999999998</v>
      </c>
      <c r="E18" s="2">
        <f t="shared" si="2"/>
        <v>6.8771605702514843E-3</v>
      </c>
      <c r="F18" s="22">
        <f>'Div 9 history (2)'!B19</f>
        <v>6440.87</v>
      </c>
      <c r="G18" s="22">
        <f>'Div 9 history (2)'!C19</f>
        <v>2965.2</v>
      </c>
      <c r="H18" s="22">
        <f>'Div 9 history (2)'!D19</f>
        <v>3022.15</v>
      </c>
      <c r="I18" s="22">
        <f>'Div 9 history (2)'!E19</f>
        <v>1853.27</v>
      </c>
      <c r="J18" s="22">
        <f>'Div 9 history (2)'!F19</f>
        <v>2072.13</v>
      </c>
      <c r="K18" s="22">
        <f>'Div 9 history (2)'!G19</f>
        <v>940.46</v>
      </c>
      <c r="L18" s="1">
        <f t="shared" si="3"/>
        <v>2894.2283369838892</v>
      </c>
      <c r="M18" s="1">
        <f t="shared" si="3"/>
        <v>2787.4945298471648</v>
      </c>
      <c r="N18" s="1">
        <f t="shared" si="3"/>
        <v>2675.4186819226788</v>
      </c>
      <c r="O18" s="1">
        <f t="shared" si="3"/>
        <v>2899.5703777716512</v>
      </c>
      <c r="P18" s="1">
        <f t="shared" si="3"/>
        <v>2675.4186819226788</v>
      </c>
      <c r="Q18" s="1">
        <f t="shared" si="3"/>
        <v>2675.4186819226788</v>
      </c>
      <c r="R18" s="1">
        <f t="shared" si="3"/>
        <v>2899.5703777716512</v>
      </c>
      <c r="S18" s="1">
        <f t="shared" si="3"/>
        <v>2675.4186819226788</v>
      </c>
      <c r="T18" s="1">
        <f t="shared" si="3"/>
        <v>2787.4945298471648</v>
      </c>
      <c r="U18" s="1">
        <f t="shared" si="3"/>
        <v>2787.4945298471648</v>
      </c>
      <c r="V18" s="1">
        <f t="shared" si="3"/>
        <v>2675.4186819226788</v>
      </c>
      <c r="W18" s="1">
        <f t="shared" si="3"/>
        <v>2899.5703777716512</v>
      </c>
      <c r="X18" s="1">
        <f t="shared" si="4"/>
        <v>2787.4945298471648</v>
      </c>
      <c r="Y18" s="1">
        <f t="shared" si="4"/>
        <v>2871.1193657425802</v>
      </c>
      <c r="Z18" s="1">
        <f t="shared" si="4"/>
        <v>2755.6812423803594</v>
      </c>
      <c r="AA18" s="1">
        <f t="shared" si="4"/>
        <v>2986.5574891048009</v>
      </c>
      <c r="AB18" s="1">
        <f t="shared" si="4"/>
        <v>2755.6812423803594</v>
      </c>
      <c r="AC18" s="1">
        <f t="shared" si="4"/>
        <v>2755.6812423803594</v>
      </c>
      <c r="AD18" s="1">
        <f t="shared" si="4"/>
        <v>2986.5574891048009</v>
      </c>
      <c r="AE18" s="1">
        <f t="shared" si="4"/>
        <v>2755.6812423803594</v>
      </c>
      <c r="AF18" s="1">
        <f t="shared" si="4"/>
        <v>2871.1193657425802</v>
      </c>
      <c r="AH18" s="15">
        <f t="shared" si="5"/>
        <v>33901.629290370736</v>
      </c>
      <c r="AI18" s="15">
        <f t="shared" si="6"/>
        <v>33888.056798604863</v>
      </c>
      <c r="AJ18" s="15">
        <f t="shared" si="9"/>
        <v>-13.572491765873565</v>
      </c>
      <c r="AL18" s="15">
        <f t="shared" si="10"/>
        <v>-13.572491765873565</v>
      </c>
      <c r="AP18" s="15"/>
    </row>
    <row r="19" spans="1:42">
      <c r="A19" s="106" t="s">
        <v>51</v>
      </c>
      <c r="B19" s="5" t="str">
        <f t="shared" si="11"/>
        <v>8180-01000</v>
      </c>
      <c r="C19" s="5" t="str">
        <f t="shared" si="12"/>
        <v>8180</v>
      </c>
      <c r="D19" s="1">
        <f>SUM($F19:K19)</f>
        <v>8168.5400000000009</v>
      </c>
      <c r="E19" s="2">
        <f t="shared" si="2"/>
        <v>3.2483000659486987E-3</v>
      </c>
      <c r="F19" s="22">
        <f>'Div 9 history (2)'!B20</f>
        <v>1104.6300000000001</v>
      </c>
      <c r="G19" s="22">
        <f>'Div 9 history (2)'!C20</f>
        <v>2097.0500000000002</v>
      </c>
      <c r="H19" s="22">
        <f>'Div 9 history (2)'!D20</f>
        <v>3053.94</v>
      </c>
      <c r="I19" s="22">
        <f>'Div 9 history (2)'!E20</f>
        <v>379.46</v>
      </c>
      <c r="J19" s="22">
        <f>'Div 9 history (2)'!F20</f>
        <v>981.63</v>
      </c>
      <c r="K19" s="22">
        <f>'Div 9 history (2)'!G20</f>
        <v>551.83000000000004</v>
      </c>
      <c r="L19" s="1">
        <f t="shared" ref="L19:W28" si="13">$E19*L$75</f>
        <v>1367.0354213572728</v>
      </c>
      <c r="M19" s="1">
        <f t="shared" si="13"/>
        <v>1316.621674401747</v>
      </c>
      <c r="N19" s="1">
        <f t="shared" si="13"/>
        <v>1263.684712920993</v>
      </c>
      <c r="O19" s="1">
        <f t="shared" si="13"/>
        <v>1369.5586358825012</v>
      </c>
      <c r="P19" s="1">
        <f t="shared" si="13"/>
        <v>1263.684712920993</v>
      </c>
      <c r="Q19" s="1">
        <f t="shared" si="13"/>
        <v>1263.684712920993</v>
      </c>
      <c r="R19" s="1">
        <f t="shared" si="13"/>
        <v>1369.5586358825012</v>
      </c>
      <c r="S19" s="1">
        <f t="shared" si="13"/>
        <v>1263.684712920993</v>
      </c>
      <c r="T19" s="1">
        <f t="shared" si="13"/>
        <v>1316.621674401747</v>
      </c>
      <c r="U19" s="1">
        <f t="shared" si="13"/>
        <v>1316.621674401747</v>
      </c>
      <c r="V19" s="1">
        <f t="shared" si="13"/>
        <v>1263.684712920993</v>
      </c>
      <c r="W19" s="1">
        <f t="shared" si="13"/>
        <v>1369.5586358825012</v>
      </c>
      <c r="X19" s="1">
        <f t="shared" ref="X19:AF28" si="14">$E19*X$75</f>
        <v>1316.621674401747</v>
      </c>
      <c r="Y19" s="1">
        <f t="shared" si="14"/>
        <v>1356.1203246337996</v>
      </c>
      <c r="Z19" s="1">
        <f t="shared" si="14"/>
        <v>1301.5952543086228</v>
      </c>
      <c r="AA19" s="1">
        <f t="shared" si="14"/>
        <v>1410.6453949589766</v>
      </c>
      <c r="AB19" s="1">
        <f t="shared" si="14"/>
        <v>1301.5952543086228</v>
      </c>
      <c r="AC19" s="1">
        <f t="shared" si="14"/>
        <v>1301.5952543086228</v>
      </c>
      <c r="AD19" s="1">
        <f t="shared" si="14"/>
        <v>1410.6453949589766</v>
      </c>
      <c r="AE19" s="1">
        <f t="shared" si="14"/>
        <v>1301.5952543086228</v>
      </c>
      <c r="AF19" s="1">
        <f t="shared" si="14"/>
        <v>1356.1203246337996</v>
      </c>
      <c r="AH19" s="15">
        <f t="shared" si="5"/>
        <v>16012.809870404501</v>
      </c>
      <c r="AI19" s="15">
        <f t="shared" si="6"/>
        <v>16006.399154027027</v>
      </c>
      <c r="AJ19" s="15">
        <f t="shared" si="9"/>
        <v>-6.4107163774733635</v>
      </c>
      <c r="AL19" s="15">
        <f t="shared" si="10"/>
        <v>-6.4107163774733635</v>
      </c>
      <c r="AP19" s="15"/>
    </row>
    <row r="20" spans="1:42">
      <c r="A20" s="106" t="s">
        <v>52</v>
      </c>
      <c r="B20" s="5" t="str">
        <f t="shared" si="11"/>
        <v>8200-01000</v>
      </c>
      <c r="C20" s="5" t="str">
        <f t="shared" si="12"/>
        <v>8200</v>
      </c>
      <c r="D20" s="1">
        <f>SUM($F20:K20)</f>
        <v>631.11</v>
      </c>
      <c r="E20" s="2">
        <f t="shared" si="2"/>
        <v>2.5096708281050021E-4</v>
      </c>
      <c r="F20" s="22">
        <f>'Div 9 history (2)'!B21</f>
        <v>390.36</v>
      </c>
      <c r="G20" s="22">
        <f>'Div 9 history (2)'!C21</f>
        <v>240.75</v>
      </c>
      <c r="H20" s="22">
        <f>'Div 9 history (2)'!D21</f>
        <v>0</v>
      </c>
      <c r="I20" s="22">
        <f>'Div 9 history (2)'!E21</f>
        <v>0</v>
      </c>
      <c r="J20" s="22">
        <f>'Div 9 history (2)'!F21</f>
        <v>0</v>
      </c>
      <c r="K20" s="22">
        <f>'Div 9 history (2)'!G21</f>
        <v>0</v>
      </c>
      <c r="L20" s="1">
        <f t="shared" si="13"/>
        <v>105.61859582897171</v>
      </c>
      <c r="M20" s="1">
        <f t="shared" si="13"/>
        <v>101.72357666506947</v>
      </c>
      <c r="N20" s="1">
        <f t="shared" si="13"/>
        <v>97.633611290581655</v>
      </c>
      <c r="O20" s="1">
        <f t="shared" si="13"/>
        <v>105.8135420395573</v>
      </c>
      <c r="P20" s="1">
        <f t="shared" si="13"/>
        <v>97.633611290581655</v>
      </c>
      <c r="Q20" s="1">
        <f t="shared" si="13"/>
        <v>97.633611290581655</v>
      </c>
      <c r="R20" s="1">
        <f t="shared" si="13"/>
        <v>105.8135420395573</v>
      </c>
      <c r="S20" s="1">
        <f t="shared" si="13"/>
        <v>97.633611290581655</v>
      </c>
      <c r="T20" s="1">
        <f t="shared" si="13"/>
        <v>101.72357666506947</v>
      </c>
      <c r="U20" s="1">
        <f t="shared" si="13"/>
        <v>101.72357666506947</v>
      </c>
      <c r="V20" s="1">
        <f t="shared" si="13"/>
        <v>97.633611290581655</v>
      </c>
      <c r="W20" s="1">
        <f t="shared" si="13"/>
        <v>105.8135420395573</v>
      </c>
      <c r="X20" s="1">
        <f t="shared" si="14"/>
        <v>101.72357666506947</v>
      </c>
      <c r="Y20" s="1">
        <f t="shared" si="14"/>
        <v>104.77528396502157</v>
      </c>
      <c r="Z20" s="1">
        <f t="shared" si="14"/>
        <v>100.56261962929911</v>
      </c>
      <c r="AA20" s="1">
        <f t="shared" si="14"/>
        <v>108.98794830074404</v>
      </c>
      <c r="AB20" s="1">
        <f t="shared" si="14"/>
        <v>100.56261962929911</v>
      </c>
      <c r="AC20" s="1">
        <f t="shared" si="14"/>
        <v>100.56261962929911</v>
      </c>
      <c r="AD20" s="1">
        <f t="shared" si="14"/>
        <v>108.98794830074404</v>
      </c>
      <c r="AE20" s="1">
        <f t="shared" si="14"/>
        <v>100.56261962929911</v>
      </c>
      <c r="AF20" s="1">
        <f t="shared" si="14"/>
        <v>104.77528396502157</v>
      </c>
      <c r="AH20" s="15">
        <f t="shared" si="5"/>
        <v>1237.1665484053435</v>
      </c>
      <c r="AI20" s="15">
        <f t="shared" si="6"/>
        <v>1236.6712497090057</v>
      </c>
      <c r="AJ20" s="15">
        <f t="shared" si="9"/>
        <v>-0.49529869633784074</v>
      </c>
      <c r="AL20" s="15">
        <f t="shared" si="10"/>
        <v>-0.49529869633784074</v>
      </c>
      <c r="AP20" s="15"/>
    </row>
    <row r="21" spans="1:42">
      <c r="A21" s="106" t="s">
        <v>53</v>
      </c>
      <c r="B21" s="5" t="str">
        <f t="shared" si="11"/>
        <v>8210-01000</v>
      </c>
      <c r="C21" s="5" t="str">
        <f t="shared" si="12"/>
        <v>8210</v>
      </c>
      <c r="D21" s="1">
        <f>SUM($F21:K21)</f>
        <v>8321.36</v>
      </c>
      <c r="E21" s="2">
        <f t="shared" si="2"/>
        <v>3.3090704381422953E-3</v>
      </c>
      <c r="F21" s="22">
        <f>'Div 9 history (2)'!B22</f>
        <v>7496.93</v>
      </c>
      <c r="G21" s="22">
        <f>'Div 9 history (2)'!C22</f>
        <v>640.79999999999995</v>
      </c>
      <c r="H21" s="22">
        <f>'Div 9 history (2)'!D22</f>
        <v>120.38</v>
      </c>
      <c r="I21" s="22">
        <f>'Div 9 history (2)'!E22</f>
        <v>63.25</v>
      </c>
      <c r="J21" s="22">
        <f>'Div 9 history (2)'!F22</f>
        <v>0</v>
      </c>
      <c r="K21" s="22">
        <f>'Div 9 history (2)'!G22</f>
        <v>0</v>
      </c>
      <c r="L21" s="1">
        <f t="shared" si="13"/>
        <v>1392.6104143293119</v>
      </c>
      <c r="M21" s="1">
        <f t="shared" si="13"/>
        <v>1341.2535087665265</v>
      </c>
      <c r="N21" s="1">
        <f t="shared" si="13"/>
        <v>1287.3261834688003</v>
      </c>
      <c r="O21" s="1">
        <f t="shared" si="13"/>
        <v>1395.1808340642528</v>
      </c>
      <c r="P21" s="1">
        <f t="shared" si="13"/>
        <v>1287.3261834688003</v>
      </c>
      <c r="Q21" s="1">
        <f t="shared" si="13"/>
        <v>1287.3261834688003</v>
      </c>
      <c r="R21" s="1">
        <f t="shared" si="13"/>
        <v>1395.1808340642528</v>
      </c>
      <c r="S21" s="1">
        <f t="shared" si="13"/>
        <v>1287.3261834688003</v>
      </c>
      <c r="T21" s="1">
        <f t="shared" si="13"/>
        <v>1341.2535087665265</v>
      </c>
      <c r="U21" s="1">
        <f t="shared" si="13"/>
        <v>1341.2535087665265</v>
      </c>
      <c r="V21" s="1">
        <f t="shared" si="13"/>
        <v>1287.3261834688003</v>
      </c>
      <c r="W21" s="1">
        <f t="shared" si="13"/>
        <v>1395.1808340642528</v>
      </c>
      <c r="X21" s="1">
        <f t="shared" si="14"/>
        <v>1341.2535087665265</v>
      </c>
      <c r="Y21" s="1">
        <f t="shared" si="14"/>
        <v>1381.4911140295224</v>
      </c>
      <c r="Z21" s="1">
        <f t="shared" si="14"/>
        <v>1325.9459689728644</v>
      </c>
      <c r="AA21" s="1">
        <f t="shared" si="14"/>
        <v>1437.0362590861805</v>
      </c>
      <c r="AB21" s="1">
        <f t="shared" si="14"/>
        <v>1325.9459689728644</v>
      </c>
      <c r="AC21" s="1">
        <f t="shared" si="14"/>
        <v>1325.9459689728644</v>
      </c>
      <c r="AD21" s="1">
        <f t="shared" si="14"/>
        <v>1437.0362590861805</v>
      </c>
      <c r="AE21" s="1">
        <f t="shared" si="14"/>
        <v>1325.9459689728644</v>
      </c>
      <c r="AF21" s="1">
        <f t="shared" si="14"/>
        <v>1381.4911140295224</v>
      </c>
      <c r="AH21" s="15">
        <f t="shared" si="5"/>
        <v>16312.383307566493</v>
      </c>
      <c r="AI21" s="15">
        <f t="shared" si="6"/>
        <v>16305.852657188971</v>
      </c>
      <c r="AJ21" s="15">
        <f t="shared" si="9"/>
        <v>-6.5306503775227611</v>
      </c>
      <c r="AL21" s="15">
        <f t="shared" si="10"/>
        <v>-6.5306503775227611</v>
      </c>
      <c r="AP21" s="15"/>
    </row>
    <row r="22" spans="1:42">
      <c r="A22" s="106" t="s">
        <v>54</v>
      </c>
      <c r="B22" s="5" t="str">
        <f t="shared" si="11"/>
        <v>8340-01000</v>
      </c>
      <c r="C22" s="5" t="str">
        <f t="shared" si="12"/>
        <v>8340</v>
      </c>
      <c r="D22" s="1">
        <f>SUM($F22:K22)</f>
        <v>1012.78</v>
      </c>
      <c r="E22" s="2">
        <f t="shared" si="2"/>
        <v>4.0274190256661815E-4</v>
      </c>
      <c r="F22" s="22">
        <f>'Div 9 history (2)'!B23</f>
        <v>348.72</v>
      </c>
      <c r="G22" s="22">
        <f>'Div 9 history (2)'!C23</f>
        <v>284.60000000000002</v>
      </c>
      <c r="H22" s="22">
        <f>'Div 9 history (2)'!D23</f>
        <v>0</v>
      </c>
      <c r="I22" s="22">
        <f>'Div 9 history (2)'!E23</f>
        <v>379.46</v>
      </c>
      <c r="J22" s="22">
        <f>'Div 9 history (2)'!F23</f>
        <v>0</v>
      </c>
      <c r="K22" s="22">
        <f>'Div 9 history (2)'!G23</f>
        <v>0</v>
      </c>
      <c r="L22" s="1">
        <f t="shared" si="13"/>
        <v>169.49248385173101</v>
      </c>
      <c r="M22" s="1">
        <f t="shared" si="13"/>
        <v>163.24191341422107</v>
      </c>
      <c r="N22" s="1">
        <f t="shared" si="13"/>
        <v>156.67850112163535</v>
      </c>
      <c r="O22" s="1">
        <f t="shared" si="13"/>
        <v>169.8053257068068</v>
      </c>
      <c r="P22" s="1">
        <f t="shared" si="13"/>
        <v>156.67850112163535</v>
      </c>
      <c r="Q22" s="1">
        <f t="shared" si="13"/>
        <v>156.67850112163535</v>
      </c>
      <c r="R22" s="1">
        <f t="shared" si="13"/>
        <v>169.8053257068068</v>
      </c>
      <c r="S22" s="1">
        <f t="shared" si="13"/>
        <v>156.67850112163535</v>
      </c>
      <c r="T22" s="1">
        <f t="shared" si="13"/>
        <v>163.24191341422107</v>
      </c>
      <c r="U22" s="1">
        <f t="shared" si="13"/>
        <v>163.24191341422107</v>
      </c>
      <c r="V22" s="1">
        <f t="shared" si="13"/>
        <v>156.67850112163535</v>
      </c>
      <c r="W22" s="1">
        <f t="shared" si="13"/>
        <v>169.8053257068068</v>
      </c>
      <c r="X22" s="1">
        <f t="shared" si="14"/>
        <v>163.24191341422107</v>
      </c>
      <c r="Y22" s="1">
        <f t="shared" si="14"/>
        <v>168.13917081664769</v>
      </c>
      <c r="Z22" s="1">
        <f t="shared" si="14"/>
        <v>161.37885615528441</v>
      </c>
      <c r="AA22" s="1">
        <f t="shared" si="14"/>
        <v>174.89948547801103</v>
      </c>
      <c r="AB22" s="1">
        <f t="shared" si="14"/>
        <v>161.37885615528441</v>
      </c>
      <c r="AC22" s="1">
        <f t="shared" si="14"/>
        <v>161.37885615528441</v>
      </c>
      <c r="AD22" s="1">
        <f t="shared" si="14"/>
        <v>174.89948547801103</v>
      </c>
      <c r="AE22" s="1">
        <f t="shared" si="14"/>
        <v>161.37885615528441</v>
      </c>
      <c r="AF22" s="1">
        <f t="shared" si="14"/>
        <v>168.13917081664769</v>
      </c>
      <c r="AH22" s="15">
        <f t="shared" si="5"/>
        <v>1985.3552263376646</v>
      </c>
      <c r="AI22" s="15">
        <f t="shared" si="6"/>
        <v>1984.5603908673395</v>
      </c>
      <c r="AJ22" s="15">
        <f t="shared" si="9"/>
        <v>-0.79483547032509705</v>
      </c>
      <c r="AL22" s="15">
        <f t="shared" si="10"/>
        <v>-0.79483547032509705</v>
      </c>
      <c r="AP22" s="15"/>
    </row>
    <row r="23" spans="1:42">
      <c r="A23" s="106" t="s">
        <v>815</v>
      </c>
      <c r="B23" s="5" t="str">
        <f t="shared" si="11"/>
        <v>8350-01000</v>
      </c>
      <c r="C23" s="5" t="str">
        <f t="shared" si="12"/>
        <v>8350</v>
      </c>
      <c r="D23" s="1">
        <f>SUM($F23:K23)</f>
        <v>1155.4100000000001</v>
      </c>
      <c r="E23" s="2">
        <f t="shared" si="2"/>
        <v>4.5946012129435447E-4</v>
      </c>
      <c r="F23" s="22">
        <f>'Div 9 history (2)'!B24</f>
        <v>664.05</v>
      </c>
      <c r="G23" s="22">
        <f>'Div 9 history (2)'!C24</f>
        <v>0</v>
      </c>
      <c r="H23" s="22">
        <f>'Div 9 history (2)'!D24</f>
        <v>0</v>
      </c>
      <c r="I23" s="22">
        <f>'Div 9 history (2)'!E24</f>
        <v>379.46</v>
      </c>
      <c r="J23" s="22">
        <f>'Div 9 history (2)'!F24</f>
        <v>0</v>
      </c>
      <c r="K23" s="22">
        <f>'Div 9 history (2)'!G24</f>
        <v>111.9</v>
      </c>
      <c r="L23" s="1">
        <f t="shared" si="13"/>
        <v>193.3621425848936</v>
      </c>
      <c r="M23" s="1">
        <f t="shared" si="13"/>
        <v>186.23130312400045</v>
      </c>
      <c r="N23" s="1">
        <f t="shared" si="13"/>
        <v>178.7435642300882</v>
      </c>
      <c r="O23" s="1">
        <f t="shared" si="13"/>
        <v>193.71904201791273</v>
      </c>
      <c r="P23" s="1">
        <f t="shared" si="13"/>
        <v>178.7435642300882</v>
      </c>
      <c r="Q23" s="1">
        <f t="shared" si="13"/>
        <v>178.7435642300882</v>
      </c>
      <c r="R23" s="1">
        <f t="shared" si="13"/>
        <v>193.71904201791273</v>
      </c>
      <c r="S23" s="1">
        <f t="shared" si="13"/>
        <v>178.7435642300882</v>
      </c>
      <c r="T23" s="1">
        <f t="shared" si="13"/>
        <v>186.23130312400045</v>
      </c>
      <c r="U23" s="1">
        <f t="shared" si="13"/>
        <v>186.23130312400045</v>
      </c>
      <c r="V23" s="1">
        <f t="shared" si="13"/>
        <v>178.7435642300882</v>
      </c>
      <c r="W23" s="1">
        <f t="shared" si="13"/>
        <v>193.71904201791273</v>
      </c>
      <c r="X23" s="1">
        <f t="shared" si="14"/>
        <v>186.23130312400045</v>
      </c>
      <c r="Y23" s="1">
        <f t="shared" si="14"/>
        <v>191.81824221772047</v>
      </c>
      <c r="Z23" s="1">
        <f t="shared" si="14"/>
        <v>184.10587115699084</v>
      </c>
      <c r="AA23" s="1">
        <f t="shared" si="14"/>
        <v>199.53061327845015</v>
      </c>
      <c r="AB23" s="1">
        <f t="shared" si="14"/>
        <v>184.10587115699084</v>
      </c>
      <c r="AC23" s="1">
        <f t="shared" si="14"/>
        <v>184.10587115699084</v>
      </c>
      <c r="AD23" s="1">
        <f t="shared" si="14"/>
        <v>199.53061327845015</v>
      </c>
      <c r="AE23" s="1">
        <f t="shared" si="14"/>
        <v>184.10587115699084</v>
      </c>
      <c r="AF23" s="1">
        <f t="shared" si="14"/>
        <v>191.81824221772047</v>
      </c>
      <c r="AH23" s="15">
        <f t="shared" si="5"/>
        <v>2264.9531804170715</v>
      </c>
      <c r="AI23" s="15">
        <f t="shared" si="6"/>
        <v>2264.0464081163063</v>
      </c>
      <c r="AJ23" s="15">
        <f t="shared" si="9"/>
        <v>-0.90677230076516935</v>
      </c>
      <c r="AL23" s="15">
        <f t="shared" si="10"/>
        <v>-0.90677230076516935</v>
      </c>
      <c r="AP23" s="15"/>
    </row>
    <row r="24" spans="1:42">
      <c r="A24" s="106" t="s">
        <v>55</v>
      </c>
      <c r="B24" s="5" t="str">
        <f t="shared" si="11"/>
        <v>8360-01000</v>
      </c>
      <c r="C24" s="5" t="str">
        <f t="shared" si="12"/>
        <v>8360</v>
      </c>
      <c r="D24" s="1">
        <f>SUM($F24:K24)</f>
        <v>126.49</v>
      </c>
      <c r="E24" s="2">
        <f t="shared" si="2"/>
        <v>5.0299989391231589E-5</v>
      </c>
      <c r="F24" s="22">
        <f>'Div 9 history (2)'!B25</f>
        <v>0</v>
      </c>
      <c r="G24" s="22">
        <f>'Div 9 history (2)'!C25</f>
        <v>0</v>
      </c>
      <c r="H24" s="22">
        <f>'Div 9 history (2)'!D25</f>
        <v>126.49</v>
      </c>
      <c r="I24" s="22">
        <f>'Div 9 history (2)'!E25</f>
        <v>0</v>
      </c>
      <c r="J24" s="22">
        <f>'Div 9 history (2)'!F25</f>
        <v>0</v>
      </c>
      <c r="K24" s="22">
        <f>'Div 9 history (2)'!G25</f>
        <v>0</v>
      </c>
      <c r="L24" s="1">
        <f t="shared" si="13"/>
        <v>21.168569958337894</v>
      </c>
      <c r="M24" s="1">
        <f t="shared" si="13"/>
        <v>20.387912110986417</v>
      </c>
      <c r="N24" s="1">
        <f t="shared" si="13"/>
        <v>19.568182237875604</v>
      </c>
      <c r="O24" s="1">
        <f t="shared" si="13"/>
        <v>21.207641984097229</v>
      </c>
      <c r="P24" s="1">
        <f t="shared" si="13"/>
        <v>19.568182237875604</v>
      </c>
      <c r="Q24" s="1">
        <f t="shared" si="13"/>
        <v>19.568182237875604</v>
      </c>
      <c r="R24" s="1">
        <f t="shared" si="13"/>
        <v>21.207641984097229</v>
      </c>
      <c r="S24" s="1">
        <f t="shared" si="13"/>
        <v>19.568182237875604</v>
      </c>
      <c r="T24" s="1">
        <f t="shared" si="13"/>
        <v>20.387912110986417</v>
      </c>
      <c r="U24" s="1">
        <f t="shared" si="13"/>
        <v>20.387912110986417</v>
      </c>
      <c r="V24" s="1">
        <f t="shared" si="13"/>
        <v>19.568182237875604</v>
      </c>
      <c r="W24" s="1">
        <f t="shared" si="13"/>
        <v>21.207641984097229</v>
      </c>
      <c r="X24" s="1">
        <f t="shared" si="14"/>
        <v>20.387912110986417</v>
      </c>
      <c r="Y24" s="1">
        <f t="shared" si="14"/>
        <v>20.999549474316009</v>
      </c>
      <c r="Z24" s="1">
        <f t="shared" si="14"/>
        <v>20.155227705011875</v>
      </c>
      <c r="AA24" s="1">
        <f t="shared" si="14"/>
        <v>21.843871243620146</v>
      </c>
      <c r="AB24" s="1">
        <f t="shared" si="14"/>
        <v>20.155227705011875</v>
      </c>
      <c r="AC24" s="1">
        <f t="shared" si="14"/>
        <v>20.155227705011875</v>
      </c>
      <c r="AD24" s="1">
        <f t="shared" si="14"/>
        <v>21.843871243620146</v>
      </c>
      <c r="AE24" s="1">
        <f t="shared" si="14"/>
        <v>20.155227705011875</v>
      </c>
      <c r="AF24" s="1">
        <f t="shared" si="14"/>
        <v>20.999549474316009</v>
      </c>
      <c r="AH24" s="15">
        <f t="shared" si="5"/>
        <v>247.95867076704832</v>
      </c>
      <c r="AI24" s="15">
        <f t="shared" si="6"/>
        <v>247.85940069986549</v>
      </c>
      <c r="AJ24" s="15">
        <f t="shared" si="9"/>
        <v>-9.9270067182828825E-2</v>
      </c>
      <c r="AL24" s="15">
        <f t="shared" si="10"/>
        <v>-9.9270067182828825E-2</v>
      </c>
      <c r="AP24" s="15"/>
    </row>
    <row r="25" spans="1:42">
      <c r="A25" s="106" t="s">
        <v>637</v>
      </c>
      <c r="B25" s="5" t="str">
        <f t="shared" si="11"/>
        <v>8410-01000</v>
      </c>
      <c r="C25" s="5" t="str">
        <f t="shared" si="12"/>
        <v>8410</v>
      </c>
      <c r="D25" s="1">
        <f>SUM($F25:K25)</f>
        <v>62382.37</v>
      </c>
      <c r="E25" s="2">
        <f t="shared" si="2"/>
        <v>2.4806961413549558E-2</v>
      </c>
      <c r="F25" s="22">
        <f>'Div 9 history (2)'!B26</f>
        <v>4077.88</v>
      </c>
      <c r="G25" s="22">
        <f>'Div 9 history (2)'!C26</f>
        <v>9152.66</v>
      </c>
      <c r="H25" s="22">
        <f>'Div 9 history (2)'!D26</f>
        <v>13386.34</v>
      </c>
      <c r="I25" s="22">
        <f>'Div 9 history (2)'!E26</f>
        <v>12140.7</v>
      </c>
      <c r="J25" s="22">
        <f>'Div 9 history (2)'!F26</f>
        <v>12238.54</v>
      </c>
      <c r="K25" s="22">
        <f>'Div 9 history (2)'!G26</f>
        <v>11386.25</v>
      </c>
      <c r="L25" s="1">
        <f t="shared" si="13"/>
        <v>10439.920653900856</v>
      </c>
      <c r="M25" s="1">
        <f t="shared" si="13"/>
        <v>10054.915620484115</v>
      </c>
      <c r="N25" s="1">
        <f t="shared" si="13"/>
        <v>9650.641035580551</v>
      </c>
      <c r="O25" s="1">
        <f t="shared" si="13"/>
        <v>10459.190205387678</v>
      </c>
      <c r="P25" s="1">
        <f t="shared" si="13"/>
        <v>9650.641035580551</v>
      </c>
      <c r="Q25" s="1">
        <f t="shared" si="13"/>
        <v>9650.641035580551</v>
      </c>
      <c r="R25" s="1">
        <f t="shared" si="13"/>
        <v>10459.190205387678</v>
      </c>
      <c r="S25" s="1">
        <f t="shared" si="13"/>
        <v>9650.641035580551</v>
      </c>
      <c r="T25" s="1">
        <f t="shared" si="13"/>
        <v>10054.915620484115</v>
      </c>
      <c r="U25" s="1">
        <f t="shared" si="13"/>
        <v>10054.915620484115</v>
      </c>
      <c r="V25" s="1">
        <f t="shared" si="13"/>
        <v>9650.641035580551</v>
      </c>
      <c r="W25" s="1">
        <f t="shared" si="13"/>
        <v>10459.190205387678</v>
      </c>
      <c r="X25" s="1">
        <f t="shared" si="14"/>
        <v>10054.915620484115</v>
      </c>
      <c r="Y25" s="1">
        <f t="shared" si="14"/>
        <v>10356.563089098638</v>
      </c>
      <c r="Z25" s="1">
        <f t="shared" si="14"/>
        <v>9940.1602666479685</v>
      </c>
      <c r="AA25" s="1">
        <f t="shared" si="14"/>
        <v>10772.965911549309</v>
      </c>
      <c r="AB25" s="1">
        <f t="shared" si="14"/>
        <v>9940.1602666479685</v>
      </c>
      <c r="AC25" s="1">
        <f t="shared" si="14"/>
        <v>9940.1602666479685</v>
      </c>
      <c r="AD25" s="1">
        <f t="shared" si="14"/>
        <v>10772.965911549309</v>
      </c>
      <c r="AE25" s="1">
        <f t="shared" si="14"/>
        <v>9940.1602666479685</v>
      </c>
      <c r="AF25" s="1">
        <f t="shared" si="14"/>
        <v>10356.563089098638</v>
      </c>
      <c r="AH25" s="15">
        <f t="shared" si="5"/>
        <v>122288.31958651432</v>
      </c>
      <c r="AI25" s="15">
        <f t="shared" si="6"/>
        <v>122239.36154982424</v>
      </c>
      <c r="AJ25" s="15">
        <f t="shared" si="9"/>
        <v>-48.958036690077279</v>
      </c>
      <c r="AL25" s="15">
        <f t="shared" si="10"/>
        <v>-48.958036690077279</v>
      </c>
      <c r="AP25" s="15"/>
    </row>
    <row r="26" spans="1:42">
      <c r="A26" s="106" t="s">
        <v>20</v>
      </c>
      <c r="B26" s="5" t="str">
        <f t="shared" si="11"/>
        <v>8560-01000</v>
      </c>
      <c r="C26" s="5" t="str">
        <f t="shared" si="12"/>
        <v>8560</v>
      </c>
      <c r="D26" s="1">
        <f>SUM($F26:K26)</f>
        <v>66341.62</v>
      </c>
      <c r="E26" s="2">
        <f t="shared" si="2"/>
        <v>2.6381396017053658E-2</v>
      </c>
      <c r="F26" s="22">
        <f>'Div 9 history (2)'!B27</f>
        <v>11605.28</v>
      </c>
      <c r="G26" s="22">
        <f>'Div 9 history (2)'!C27</f>
        <v>13359.86</v>
      </c>
      <c r="H26" s="22">
        <f>'Div 9 history (2)'!D27</f>
        <v>12592.38</v>
      </c>
      <c r="I26" s="22">
        <f>'Div 9 history (2)'!E27</f>
        <v>7846.31</v>
      </c>
      <c r="J26" s="22">
        <f>'Div 9 history (2)'!F27</f>
        <v>9087.17</v>
      </c>
      <c r="K26" s="22">
        <f>'Div 9 history (2)'!G27</f>
        <v>11850.62</v>
      </c>
      <c r="L26" s="1">
        <f t="shared" si="13"/>
        <v>11102.515804565328</v>
      </c>
      <c r="M26" s="1">
        <f t="shared" si="13"/>
        <v>10693.07548312482</v>
      </c>
      <c r="N26" s="1">
        <f t="shared" si="13"/>
        <v>10263.142620886179</v>
      </c>
      <c r="O26" s="1">
        <f t="shared" si="13"/>
        <v>11123.008345363463</v>
      </c>
      <c r="P26" s="1">
        <f t="shared" si="13"/>
        <v>10263.142620886179</v>
      </c>
      <c r="Q26" s="1">
        <f t="shared" si="13"/>
        <v>10263.142620886179</v>
      </c>
      <c r="R26" s="1">
        <f t="shared" si="13"/>
        <v>11123.008345363463</v>
      </c>
      <c r="S26" s="1">
        <f t="shared" si="13"/>
        <v>10263.142620886179</v>
      </c>
      <c r="T26" s="1">
        <f t="shared" si="13"/>
        <v>10693.07548312482</v>
      </c>
      <c r="U26" s="1">
        <f t="shared" si="13"/>
        <v>10693.07548312482</v>
      </c>
      <c r="V26" s="1">
        <f t="shared" si="13"/>
        <v>10263.142620886179</v>
      </c>
      <c r="W26" s="1">
        <f t="shared" si="13"/>
        <v>11123.008345363463</v>
      </c>
      <c r="X26" s="1">
        <f t="shared" si="14"/>
        <v>10693.07548312482</v>
      </c>
      <c r="Y26" s="1">
        <f t="shared" si="14"/>
        <v>11013.867747618566</v>
      </c>
      <c r="Z26" s="1">
        <f t="shared" si="14"/>
        <v>10571.036899512766</v>
      </c>
      <c r="AA26" s="1">
        <f t="shared" si="14"/>
        <v>11456.698595724367</v>
      </c>
      <c r="AB26" s="1">
        <f t="shared" si="14"/>
        <v>10571.036899512766</v>
      </c>
      <c r="AC26" s="1">
        <f t="shared" si="14"/>
        <v>10571.036899512766</v>
      </c>
      <c r="AD26" s="1">
        <f t="shared" si="14"/>
        <v>11456.698595724367</v>
      </c>
      <c r="AE26" s="1">
        <f t="shared" si="14"/>
        <v>10571.036899512766</v>
      </c>
      <c r="AF26" s="1">
        <f t="shared" si="14"/>
        <v>11013.867747618566</v>
      </c>
      <c r="AH26" s="15">
        <f t="shared" si="5"/>
        <v>130049.64749571214</v>
      </c>
      <c r="AI26" s="15">
        <f t="shared" si="6"/>
        <v>129997.58221723619</v>
      </c>
      <c r="AJ26" s="15">
        <f t="shared" si="9"/>
        <v>-52.065278475944069</v>
      </c>
      <c r="AL26" s="15">
        <f t="shared" si="10"/>
        <v>-52.065278475944069</v>
      </c>
      <c r="AP26" s="15"/>
    </row>
    <row r="27" spans="1:42">
      <c r="A27" s="106" t="s">
        <v>56</v>
      </c>
      <c r="B27" s="5" t="str">
        <f t="shared" si="11"/>
        <v>8570-01000</v>
      </c>
      <c r="C27" s="5" t="str">
        <f t="shared" si="12"/>
        <v>8570</v>
      </c>
      <c r="D27" s="1">
        <f>SUM($F27:K27)</f>
        <v>12691.83</v>
      </c>
      <c r="E27" s="2">
        <f t="shared" si="2"/>
        <v>5.0470307087936974E-3</v>
      </c>
      <c r="F27" s="22">
        <f>'Div 9 history (2)'!B28</f>
        <v>4405.24</v>
      </c>
      <c r="G27" s="22">
        <f>'Div 9 history (2)'!C28</f>
        <v>1461.76</v>
      </c>
      <c r="H27" s="22">
        <f>'Div 9 history (2)'!D28</f>
        <v>3395.49</v>
      </c>
      <c r="I27" s="22">
        <f>'Div 9 history (2)'!E28</f>
        <v>2016.52</v>
      </c>
      <c r="J27" s="22">
        <f>'Div 9 history (2)'!F28</f>
        <v>1356.3</v>
      </c>
      <c r="K27" s="22">
        <f>'Div 9 history (2)'!G28</f>
        <v>56.52</v>
      </c>
      <c r="L27" s="1">
        <f t="shared" si="13"/>
        <v>2124.0247549555825</v>
      </c>
      <c r="M27" s="1">
        <f t="shared" si="13"/>
        <v>2045.6946364738769</v>
      </c>
      <c r="N27" s="1">
        <f t="shared" si="13"/>
        <v>1963.4440854781938</v>
      </c>
      <c r="O27" s="1">
        <f t="shared" si="13"/>
        <v>2127.9451874695606</v>
      </c>
      <c r="P27" s="1">
        <f t="shared" si="13"/>
        <v>1963.4440854781938</v>
      </c>
      <c r="Q27" s="1">
        <f t="shared" si="13"/>
        <v>1963.4440854781938</v>
      </c>
      <c r="R27" s="1">
        <f t="shared" si="13"/>
        <v>2127.9451874695606</v>
      </c>
      <c r="S27" s="1">
        <f t="shared" si="13"/>
        <v>1963.4440854781938</v>
      </c>
      <c r="T27" s="1">
        <f t="shared" si="13"/>
        <v>2045.6946364738769</v>
      </c>
      <c r="U27" s="1">
        <f t="shared" si="13"/>
        <v>2045.6946364738769</v>
      </c>
      <c r="V27" s="1">
        <f t="shared" si="13"/>
        <v>1963.4440854781938</v>
      </c>
      <c r="W27" s="1">
        <f t="shared" si="13"/>
        <v>2127.9451874695606</v>
      </c>
      <c r="X27" s="1">
        <f t="shared" si="14"/>
        <v>2045.6946364738769</v>
      </c>
      <c r="Y27" s="1">
        <f t="shared" si="14"/>
        <v>2107.0654755680935</v>
      </c>
      <c r="Z27" s="1">
        <f t="shared" si="14"/>
        <v>2022.3474080425397</v>
      </c>
      <c r="AA27" s="1">
        <f t="shared" si="14"/>
        <v>2191.7835430936475</v>
      </c>
      <c r="AB27" s="1">
        <f t="shared" si="14"/>
        <v>2022.3474080425397</v>
      </c>
      <c r="AC27" s="1">
        <f t="shared" si="14"/>
        <v>2022.3474080425397</v>
      </c>
      <c r="AD27" s="1">
        <f t="shared" si="14"/>
        <v>2191.7835430936475</v>
      </c>
      <c r="AE27" s="1">
        <f t="shared" si="14"/>
        <v>2022.3474080425397</v>
      </c>
      <c r="AF27" s="1">
        <f t="shared" si="14"/>
        <v>2107.0654755680935</v>
      </c>
      <c r="AH27" s="15">
        <f t="shared" si="5"/>
        <v>24879.826835333603</v>
      </c>
      <c r="AI27" s="15">
        <f t="shared" si="6"/>
        <v>24869.866215389149</v>
      </c>
      <c r="AJ27" s="15">
        <f t="shared" si="9"/>
        <v>-9.9606199444533559</v>
      </c>
      <c r="AL27" s="15">
        <f t="shared" si="10"/>
        <v>-9.9606199444533559</v>
      </c>
      <c r="AP27" s="15"/>
    </row>
    <row r="28" spans="1:42">
      <c r="A28" s="106" t="s">
        <v>57</v>
      </c>
      <c r="B28" s="5" t="str">
        <f t="shared" si="11"/>
        <v>8630-01000</v>
      </c>
      <c r="C28" s="5" t="str">
        <f t="shared" si="12"/>
        <v>8630</v>
      </c>
      <c r="D28" s="1">
        <f>SUM($F28:K28)</f>
        <v>2583.9499999999998</v>
      </c>
      <c r="E28" s="2">
        <f t="shared" si="2"/>
        <v>1.027533066546548E-3</v>
      </c>
      <c r="F28" s="22">
        <f>'Div 9 history (2)'!B29</f>
        <v>0</v>
      </c>
      <c r="G28" s="22">
        <f>'Div 9 history (2)'!C29</f>
        <v>126.49</v>
      </c>
      <c r="H28" s="22">
        <f>'Div 9 history (2)'!D29</f>
        <v>844.92</v>
      </c>
      <c r="I28" s="22">
        <f>'Div 9 history (2)'!E29</f>
        <v>0</v>
      </c>
      <c r="J28" s="22">
        <f>'Div 9 history (2)'!F29</f>
        <v>826.94</v>
      </c>
      <c r="K28" s="22">
        <f>'Div 9 history (2)'!G29</f>
        <v>785.6</v>
      </c>
      <c r="L28" s="1">
        <f t="shared" si="13"/>
        <v>432.43360221240573</v>
      </c>
      <c r="M28" s="1">
        <f t="shared" si="13"/>
        <v>416.48624791828081</v>
      </c>
      <c r="N28" s="1">
        <f t="shared" si="13"/>
        <v>399.74072648872374</v>
      </c>
      <c r="O28" s="1">
        <f t="shared" si="13"/>
        <v>433.231769347838</v>
      </c>
      <c r="P28" s="1">
        <f t="shared" si="13"/>
        <v>399.74072648872374</v>
      </c>
      <c r="Q28" s="1">
        <f t="shared" si="13"/>
        <v>399.74072648872374</v>
      </c>
      <c r="R28" s="1">
        <f t="shared" si="13"/>
        <v>433.231769347838</v>
      </c>
      <c r="S28" s="1">
        <f t="shared" si="13"/>
        <v>399.74072648872374</v>
      </c>
      <c r="T28" s="1">
        <f t="shared" si="13"/>
        <v>416.48624791828081</v>
      </c>
      <c r="U28" s="1">
        <f t="shared" si="13"/>
        <v>416.48624791828081</v>
      </c>
      <c r="V28" s="1">
        <f t="shared" si="13"/>
        <v>399.74072648872374</v>
      </c>
      <c r="W28" s="1">
        <f t="shared" si="13"/>
        <v>433.231769347838</v>
      </c>
      <c r="X28" s="1">
        <f t="shared" si="14"/>
        <v>416.48624791828081</v>
      </c>
      <c r="Y28" s="1">
        <f t="shared" si="14"/>
        <v>428.9808353558293</v>
      </c>
      <c r="Z28" s="1">
        <f t="shared" si="14"/>
        <v>411.73294828338544</v>
      </c>
      <c r="AA28" s="1">
        <f t="shared" si="14"/>
        <v>446.22872242827322</v>
      </c>
      <c r="AB28" s="1">
        <f t="shared" si="14"/>
        <v>411.73294828338544</v>
      </c>
      <c r="AC28" s="1">
        <f t="shared" si="14"/>
        <v>411.73294828338544</v>
      </c>
      <c r="AD28" s="1">
        <f t="shared" si="14"/>
        <v>446.22872242827322</v>
      </c>
      <c r="AE28" s="1">
        <f t="shared" si="14"/>
        <v>411.73294828338544</v>
      </c>
      <c r="AF28" s="1">
        <f t="shared" si="14"/>
        <v>428.9808353558293</v>
      </c>
      <c r="AH28" s="15">
        <f t="shared" si="5"/>
        <v>5065.3237989446943</v>
      </c>
      <c r="AI28" s="15">
        <f t="shared" si="6"/>
        <v>5063.2959003748701</v>
      </c>
      <c r="AJ28" s="15">
        <f t="shared" si="9"/>
        <v>-2.027898569824174</v>
      </c>
      <c r="AL28" s="15">
        <f t="shared" si="10"/>
        <v>-2.027898569824174</v>
      </c>
      <c r="AP28" s="15"/>
    </row>
    <row r="29" spans="1:42">
      <c r="A29" s="106" t="s">
        <v>58</v>
      </c>
      <c r="B29" s="5" t="str">
        <f t="shared" si="11"/>
        <v>8650-01000</v>
      </c>
      <c r="C29" s="5" t="str">
        <f t="shared" si="12"/>
        <v>8650</v>
      </c>
      <c r="D29" s="1">
        <f>SUM($F29:K29)</f>
        <v>2928.83</v>
      </c>
      <c r="E29" s="2">
        <f t="shared" si="2"/>
        <v>1.1646779818856891E-3</v>
      </c>
      <c r="F29" s="22">
        <f>'Div 9 history (2)'!B30</f>
        <v>0</v>
      </c>
      <c r="G29" s="22">
        <f>'Div 9 history (2)'!C30</f>
        <v>0</v>
      </c>
      <c r="H29" s="22">
        <f>'Div 9 history (2)'!D30</f>
        <v>2422.89</v>
      </c>
      <c r="I29" s="22">
        <f>'Div 9 history (2)'!E30</f>
        <v>505.94</v>
      </c>
      <c r="J29" s="22">
        <f>'Div 9 history (2)'!F30</f>
        <v>0</v>
      </c>
      <c r="K29" s="22">
        <f>'Div 9 history (2)'!G30</f>
        <v>0</v>
      </c>
      <c r="L29" s="1">
        <f t="shared" ref="L29:W38" si="15">$E29*L$75</f>
        <v>490.15054748263719</v>
      </c>
      <c r="M29" s="1">
        <f t="shared" si="15"/>
        <v>472.07469861665226</v>
      </c>
      <c r="N29" s="1">
        <f t="shared" si="15"/>
        <v>453.09415118789792</v>
      </c>
      <c r="O29" s="1">
        <f t="shared" si="15"/>
        <v>491.05524604540665</v>
      </c>
      <c r="P29" s="1">
        <f t="shared" si="15"/>
        <v>453.09415118789792</v>
      </c>
      <c r="Q29" s="1">
        <f t="shared" si="15"/>
        <v>453.09415118789792</v>
      </c>
      <c r="R29" s="1">
        <f t="shared" si="15"/>
        <v>491.05524604540665</v>
      </c>
      <c r="S29" s="1">
        <f t="shared" si="15"/>
        <v>453.09415118789792</v>
      </c>
      <c r="T29" s="1">
        <f t="shared" si="15"/>
        <v>472.07469861665226</v>
      </c>
      <c r="U29" s="1">
        <f t="shared" si="15"/>
        <v>472.07469861665226</v>
      </c>
      <c r="V29" s="1">
        <f t="shared" si="15"/>
        <v>453.09415118789792</v>
      </c>
      <c r="W29" s="1">
        <f t="shared" si="15"/>
        <v>491.05524604540665</v>
      </c>
      <c r="X29" s="1">
        <f t="shared" ref="X29:AF38" si="16">$E29*X$75</f>
        <v>472.07469861665226</v>
      </c>
      <c r="Y29" s="1">
        <f t="shared" si="16"/>
        <v>486.23693957515184</v>
      </c>
      <c r="Z29" s="1">
        <f t="shared" si="16"/>
        <v>466.68697572353489</v>
      </c>
      <c r="AA29" s="1">
        <f t="shared" si="16"/>
        <v>505.7869034267689</v>
      </c>
      <c r="AB29" s="1">
        <f t="shared" si="16"/>
        <v>466.68697572353489</v>
      </c>
      <c r="AC29" s="1">
        <f t="shared" si="16"/>
        <v>466.68697572353489</v>
      </c>
      <c r="AD29" s="1">
        <f t="shared" si="16"/>
        <v>505.7869034267689</v>
      </c>
      <c r="AE29" s="1">
        <f t="shared" si="16"/>
        <v>466.68697572353489</v>
      </c>
      <c r="AF29" s="1">
        <f t="shared" si="16"/>
        <v>486.23693957515184</v>
      </c>
      <c r="AH29" s="15">
        <f t="shared" si="5"/>
        <v>5741.3929457083905</v>
      </c>
      <c r="AI29" s="15">
        <f t="shared" si="6"/>
        <v>5739.0943833645897</v>
      </c>
      <c r="AJ29" s="15">
        <f t="shared" si="9"/>
        <v>-2.2985623438007678</v>
      </c>
      <c r="AL29" s="15">
        <f t="shared" si="10"/>
        <v>-2.2985623438007678</v>
      </c>
      <c r="AP29" s="15"/>
    </row>
    <row r="30" spans="1:42">
      <c r="A30" s="106" t="s">
        <v>59</v>
      </c>
      <c r="B30" s="5" t="str">
        <f t="shared" si="11"/>
        <v>8700-01000</v>
      </c>
      <c r="C30" s="5" t="str">
        <f t="shared" si="12"/>
        <v>8700</v>
      </c>
      <c r="D30" s="1">
        <f>SUM($F30:K30)</f>
        <v>330831.55</v>
      </c>
      <c r="E30" s="2">
        <f t="shared" si="2"/>
        <v>0.13155841137864419</v>
      </c>
      <c r="F30" s="22">
        <f>'Div 9 history (2)'!B31</f>
        <v>53986.73</v>
      </c>
      <c r="G30" s="22">
        <f>'Div 9 history (2)'!C31</f>
        <v>59151.820000000007</v>
      </c>
      <c r="H30" s="22">
        <f>'Div 9 history (2)'!D31</f>
        <v>73487.94</v>
      </c>
      <c r="I30" s="22">
        <f>'Div 9 history (2)'!E31</f>
        <v>48489.799999999996</v>
      </c>
      <c r="J30" s="22">
        <f>'Div 9 history (2)'!F31</f>
        <v>52298.31</v>
      </c>
      <c r="K30" s="22">
        <f>'Div 9 history (2)'!G31</f>
        <v>43416.95</v>
      </c>
      <c r="L30" s="1">
        <f t="shared" si="15"/>
        <v>55365.885134005548</v>
      </c>
      <c r="M30" s="1">
        <f t="shared" si="15"/>
        <v>53324.093327072558</v>
      </c>
      <c r="N30" s="1">
        <f t="shared" si="15"/>
        <v>51180.109577348841</v>
      </c>
      <c r="O30" s="1">
        <f t="shared" si="15"/>
        <v>55468.077076796282</v>
      </c>
      <c r="P30" s="1">
        <f t="shared" si="15"/>
        <v>51180.109577348841</v>
      </c>
      <c r="Q30" s="1">
        <f t="shared" si="15"/>
        <v>51180.109577348841</v>
      </c>
      <c r="R30" s="1">
        <f t="shared" si="15"/>
        <v>55468.077076796282</v>
      </c>
      <c r="S30" s="1">
        <f t="shared" si="15"/>
        <v>51180.109577348841</v>
      </c>
      <c r="T30" s="1">
        <f t="shared" si="15"/>
        <v>53324.093327072558</v>
      </c>
      <c r="U30" s="1">
        <f t="shared" si="15"/>
        <v>53324.093327072558</v>
      </c>
      <c r="V30" s="1">
        <f t="shared" si="15"/>
        <v>51180.109577348841</v>
      </c>
      <c r="W30" s="1">
        <f t="shared" si="15"/>
        <v>55468.077076796282</v>
      </c>
      <c r="X30" s="1">
        <f t="shared" si="16"/>
        <v>53324.093327072558</v>
      </c>
      <c r="Y30" s="1">
        <f t="shared" si="16"/>
        <v>54923.81612688474</v>
      </c>
      <c r="Z30" s="1">
        <f t="shared" si="16"/>
        <v>52715.512864669312</v>
      </c>
      <c r="AA30" s="1">
        <f t="shared" si="16"/>
        <v>57132.119389100175</v>
      </c>
      <c r="AB30" s="1">
        <f t="shared" si="16"/>
        <v>52715.512864669312</v>
      </c>
      <c r="AC30" s="1">
        <f t="shared" si="16"/>
        <v>52715.512864669312</v>
      </c>
      <c r="AD30" s="1">
        <f t="shared" si="16"/>
        <v>57132.119389100175</v>
      </c>
      <c r="AE30" s="1">
        <f t="shared" si="16"/>
        <v>52715.512864669312</v>
      </c>
      <c r="AF30" s="1">
        <f t="shared" si="16"/>
        <v>54923.81612688474</v>
      </c>
      <c r="AH30" s="15">
        <f t="shared" si="5"/>
        <v>648529.93426992092</v>
      </c>
      <c r="AI30" s="15">
        <f t="shared" si="6"/>
        <v>648270.29579893744</v>
      </c>
      <c r="AJ30" s="15">
        <f t="shared" si="9"/>
        <v>-259.63847098348197</v>
      </c>
      <c r="AL30" s="15">
        <f t="shared" si="10"/>
        <v>-259.63847098348197</v>
      </c>
      <c r="AP30" s="15"/>
    </row>
    <row r="31" spans="1:42">
      <c r="A31" s="106" t="s">
        <v>60</v>
      </c>
      <c r="B31" s="5" t="str">
        <f t="shared" si="11"/>
        <v>8740-01000</v>
      </c>
      <c r="C31" s="5" t="str">
        <f t="shared" si="12"/>
        <v>8740</v>
      </c>
      <c r="D31" s="1">
        <f>SUM($F31:K31)</f>
        <v>680957.80999999994</v>
      </c>
      <c r="E31" s="2">
        <f t="shared" si="2"/>
        <v>0.27078955347360495</v>
      </c>
      <c r="F31" s="22">
        <f>'Div 9 history (2)'!B32</f>
        <v>136908.88</v>
      </c>
      <c r="G31" s="22">
        <f>'Div 9 history (2)'!C32</f>
        <v>108354.56</v>
      </c>
      <c r="H31" s="22">
        <f>'Div 9 history (2)'!D32</f>
        <v>143054.66</v>
      </c>
      <c r="I31" s="22">
        <f>'Div 9 history (2)'!E32</f>
        <v>101670.24</v>
      </c>
      <c r="J31" s="22">
        <f>'Div 9 history (2)'!F32</f>
        <v>91440.51999999999</v>
      </c>
      <c r="K31" s="22">
        <f>'Div 9 history (2)'!G32</f>
        <v>99528.949999999983</v>
      </c>
      <c r="L31" s="1">
        <f t="shared" si="15"/>
        <v>113960.81144486964</v>
      </c>
      <c r="M31" s="1">
        <f t="shared" si="15"/>
        <v>109758.14674337722</v>
      </c>
      <c r="N31" s="1">
        <f t="shared" si="15"/>
        <v>105345.1381325375</v>
      </c>
      <c r="O31" s="1">
        <f t="shared" si="15"/>
        <v>114171.15535421694</v>
      </c>
      <c r="P31" s="1">
        <f t="shared" si="15"/>
        <v>105345.1381325375</v>
      </c>
      <c r="Q31" s="1">
        <f t="shared" si="15"/>
        <v>105345.1381325375</v>
      </c>
      <c r="R31" s="1">
        <f t="shared" si="15"/>
        <v>114171.15535421694</v>
      </c>
      <c r="S31" s="1">
        <f t="shared" si="15"/>
        <v>105345.1381325375</v>
      </c>
      <c r="T31" s="1">
        <f t="shared" si="15"/>
        <v>109758.14674337722</v>
      </c>
      <c r="U31" s="1">
        <f t="shared" si="15"/>
        <v>109758.14674337722</v>
      </c>
      <c r="V31" s="1">
        <f t="shared" si="15"/>
        <v>105345.1381325375</v>
      </c>
      <c r="W31" s="1">
        <f t="shared" si="15"/>
        <v>114171.15535421694</v>
      </c>
      <c r="X31" s="1">
        <f t="shared" si="16"/>
        <v>109758.14674337722</v>
      </c>
      <c r="Y31" s="1">
        <f t="shared" si="16"/>
        <v>113050.89114567854</v>
      </c>
      <c r="Z31" s="1">
        <f t="shared" si="16"/>
        <v>108505.49227651363</v>
      </c>
      <c r="AA31" s="1">
        <f t="shared" si="16"/>
        <v>117596.29001484347</v>
      </c>
      <c r="AB31" s="1">
        <f t="shared" si="16"/>
        <v>108505.49227651363</v>
      </c>
      <c r="AC31" s="1">
        <f t="shared" si="16"/>
        <v>108505.49227651363</v>
      </c>
      <c r="AD31" s="1">
        <f t="shared" si="16"/>
        <v>117596.29001484347</v>
      </c>
      <c r="AE31" s="1">
        <f t="shared" si="16"/>
        <v>108505.49227651363</v>
      </c>
      <c r="AF31" s="1">
        <f t="shared" si="16"/>
        <v>113050.89114567854</v>
      </c>
      <c r="AH31" s="15">
        <f t="shared" si="5"/>
        <v>1334883.3379400761</v>
      </c>
      <c r="AI31" s="15">
        <f t="shared" si="6"/>
        <v>1334348.9184006073</v>
      </c>
      <c r="AJ31" s="15">
        <f t="shared" si="9"/>
        <v>-534.41953946882859</v>
      </c>
      <c r="AL31" s="15">
        <f t="shared" si="10"/>
        <v>-534.41953946882859</v>
      </c>
      <c r="AP31" s="15"/>
    </row>
    <row r="32" spans="1:42">
      <c r="A32" s="106" t="s">
        <v>61</v>
      </c>
      <c r="B32" s="5" t="str">
        <f t="shared" si="11"/>
        <v>8750-01000</v>
      </c>
      <c r="C32" s="5" t="str">
        <f t="shared" si="12"/>
        <v>8750</v>
      </c>
      <c r="D32" s="1">
        <f>SUM($F32:K32)</f>
        <v>170390.64999999997</v>
      </c>
      <c r="E32" s="2">
        <f t="shared" si="2"/>
        <v>6.7757513537552799E-2</v>
      </c>
      <c r="F32" s="22">
        <f>'Div 9 history (2)'!B33</f>
        <v>31286.6</v>
      </c>
      <c r="G32" s="22">
        <f>'Div 9 history (2)'!C33</f>
        <v>16981.96</v>
      </c>
      <c r="H32" s="22">
        <f>'Div 9 history (2)'!D33</f>
        <v>49688.569999999992</v>
      </c>
      <c r="I32" s="22">
        <f>'Div 9 history (2)'!E33</f>
        <v>25772.45</v>
      </c>
      <c r="J32" s="22">
        <f>'Div 9 history (2)'!F33</f>
        <v>26684.65</v>
      </c>
      <c r="K32" s="22">
        <f>'Div 9 history (2)'!G33</f>
        <v>19976.419999999998</v>
      </c>
      <c r="L32" s="1">
        <f t="shared" si="15"/>
        <v>28515.50632280549</v>
      </c>
      <c r="M32" s="1">
        <f t="shared" si="15"/>
        <v>27463.907002402142</v>
      </c>
      <c r="N32" s="1">
        <f t="shared" si="15"/>
        <v>26359.67500063308</v>
      </c>
      <c r="O32" s="1">
        <f t="shared" si="15"/>
        <v>28568.139004171207</v>
      </c>
      <c r="P32" s="1">
        <f t="shared" si="15"/>
        <v>26359.67500063308</v>
      </c>
      <c r="Q32" s="1">
        <f t="shared" si="15"/>
        <v>26359.67500063308</v>
      </c>
      <c r="R32" s="1">
        <f t="shared" si="15"/>
        <v>28568.139004171207</v>
      </c>
      <c r="S32" s="1">
        <f t="shared" si="15"/>
        <v>26359.67500063308</v>
      </c>
      <c r="T32" s="1">
        <f t="shared" si="15"/>
        <v>27463.907002402142</v>
      </c>
      <c r="U32" s="1">
        <f t="shared" si="15"/>
        <v>27463.907002402142</v>
      </c>
      <c r="V32" s="1">
        <f t="shared" si="15"/>
        <v>26359.67500063308</v>
      </c>
      <c r="W32" s="1">
        <f t="shared" si="15"/>
        <v>28568.139004171207</v>
      </c>
      <c r="X32" s="1">
        <f t="shared" si="16"/>
        <v>27463.907002402142</v>
      </c>
      <c r="Y32" s="1">
        <f t="shared" si="16"/>
        <v>28287.82421247421</v>
      </c>
      <c r="Z32" s="1">
        <f t="shared" si="16"/>
        <v>27150.465250652076</v>
      </c>
      <c r="AA32" s="1">
        <f t="shared" si="16"/>
        <v>29425.183174296348</v>
      </c>
      <c r="AB32" s="1">
        <f t="shared" si="16"/>
        <v>27150.465250652076</v>
      </c>
      <c r="AC32" s="1">
        <f t="shared" si="16"/>
        <v>27150.465250652076</v>
      </c>
      <c r="AD32" s="1">
        <f t="shared" si="16"/>
        <v>29425.183174296348</v>
      </c>
      <c r="AE32" s="1">
        <f t="shared" si="16"/>
        <v>27150.465250652076</v>
      </c>
      <c r="AF32" s="1">
        <f t="shared" si="16"/>
        <v>28287.82421247421</v>
      </c>
      <c r="AH32" s="15">
        <f t="shared" si="5"/>
        <v>334017.22733127797</v>
      </c>
      <c r="AI32" s="15">
        <f t="shared" si="6"/>
        <v>333883.50378575799</v>
      </c>
      <c r="AJ32" s="15">
        <f t="shared" si="9"/>
        <v>-133.72354551998433</v>
      </c>
      <c r="AL32" s="15">
        <f t="shared" si="10"/>
        <v>-133.72354551998433</v>
      </c>
      <c r="AP32" s="15"/>
    </row>
    <row r="33" spans="1:42">
      <c r="A33" s="106" t="s">
        <v>62</v>
      </c>
      <c r="B33" s="5" t="str">
        <f t="shared" si="11"/>
        <v>8760-01000</v>
      </c>
      <c r="C33" s="5" t="str">
        <f t="shared" si="12"/>
        <v>8760</v>
      </c>
      <c r="D33" s="1">
        <f>SUM($F33:K33)</f>
        <v>10280.560000000001</v>
      </c>
      <c r="E33" s="2">
        <f t="shared" si="2"/>
        <v>4.0881655382711667E-3</v>
      </c>
      <c r="F33" s="22">
        <f>'Div 9 history (2)'!B34</f>
        <v>2184.8200000000002</v>
      </c>
      <c r="G33" s="22">
        <f>'Div 9 history (2)'!C34</f>
        <v>479.75</v>
      </c>
      <c r="H33" s="22">
        <f>'Div 9 history (2)'!D34</f>
        <v>959.5</v>
      </c>
      <c r="I33" s="22">
        <f>'Div 9 history (2)'!E34</f>
        <v>0</v>
      </c>
      <c r="J33" s="22">
        <f>'Div 9 history (2)'!F34</f>
        <v>2398.73</v>
      </c>
      <c r="K33" s="22">
        <f>'Div 9 history (2)'!G34</f>
        <v>4257.76</v>
      </c>
      <c r="L33" s="1">
        <f t="shared" si="15"/>
        <v>1720.4897902671378</v>
      </c>
      <c r="M33" s="1">
        <f t="shared" si="15"/>
        <v>1657.0412975865486</v>
      </c>
      <c r="N33" s="1">
        <f t="shared" si="15"/>
        <v>1590.4171996791401</v>
      </c>
      <c r="O33" s="1">
        <f t="shared" si="15"/>
        <v>1723.665395493957</v>
      </c>
      <c r="P33" s="1">
        <f t="shared" si="15"/>
        <v>1590.4171996791401</v>
      </c>
      <c r="Q33" s="1">
        <f t="shared" si="15"/>
        <v>1590.4171996791401</v>
      </c>
      <c r="R33" s="1">
        <f t="shared" si="15"/>
        <v>1723.665395493957</v>
      </c>
      <c r="S33" s="1">
        <f t="shared" si="15"/>
        <v>1590.4171996791401</v>
      </c>
      <c r="T33" s="1">
        <f t="shared" si="15"/>
        <v>1657.0412975865486</v>
      </c>
      <c r="U33" s="1">
        <f t="shared" si="15"/>
        <v>1657.0412975865486</v>
      </c>
      <c r="V33" s="1">
        <f t="shared" si="15"/>
        <v>1590.4171996791401</v>
      </c>
      <c r="W33" s="1">
        <f t="shared" si="15"/>
        <v>1723.665395493957</v>
      </c>
      <c r="X33" s="1">
        <f t="shared" si="16"/>
        <v>1657.0412975865486</v>
      </c>
      <c r="Y33" s="1">
        <f t="shared" si="16"/>
        <v>1706.752536514145</v>
      </c>
      <c r="Z33" s="1">
        <f t="shared" si="16"/>
        <v>1638.1297156695146</v>
      </c>
      <c r="AA33" s="1">
        <f t="shared" si="16"/>
        <v>1775.375357358776</v>
      </c>
      <c r="AB33" s="1">
        <f t="shared" si="16"/>
        <v>1638.1297156695146</v>
      </c>
      <c r="AC33" s="1">
        <f t="shared" si="16"/>
        <v>1638.1297156695146</v>
      </c>
      <c r="AD33" s="1">
        <f t="shared" si="16"/>
        <v>1775.375357358776</v>
      </c>
      <c r="AE33" s="1">
        <f t="shared" si="16"/>
        <v>1638.1297156695146</v>
      </c>
      <c r="AF33" s="1">
        <f t="shared" si="16"/>
        <v>1706.752536514145</v>
      </c>
      <c r="AH33" s="15">
        <f t="shared" si="5"/>
        <v>20153.008082385069</v>
      </c>
      <c r="AI33" s="15">
        <f t="shared" si="6"/>
        <v>20144.939840770094</v>
      </c>
      <c r="AJ33" s="15">
        <f t="shared" si="9"/>
        <v>-8.0682416149757046</v>
      </c>
      <c r="AL33" s="15">
        <f t="shared" si="10"/>
        <v>-8.0682416149757046</v>
      </c>
      <c r="AP33" s="15"/>
    </row>
    <row r="34" spans="1:42">
      <c r="A34" s="106" t="s">
        <v>63</v>
      </c>
      <c r="B34" s="5" t="str">
        <f t="shared" si="11"/>
        <v>8770-01000</v>
      </c>
      <c r="C34" s="5" t="str">
        <f t="shared" si="12"/>
        <v>8770</v>
      </c>
      <c r="D34" s="1">
        <f>SUM($F34:K34)</f>
        <v>9282.83</v>
      </c>
      <c r="E34" s="2">
        <f t="shared" si="2"/>
        <v>3.6914084158479431E-3</v>
      </c>
      <c r="F34" s="22">
        <f>'Div 9 history (2)'!B35</f>
        <v>2970.18</v>
      </c>
      <c r="G34" s="22">
        <f>'Div 9 history (2)'!C35</f>
        <v>2481.62</v>
      </c>
      <c r="H34" s="22">
        <f>'Div 9 history (2)'!D35</f>
        <v>1737.14</v>
      </c>
      <c r="I34" s="22">
        <f>'Div 9 history (2)'!E35</f>
        <v>0</v>
      </c>
      <c r="J34" s="22">
        <f>'Div 9 history (2)'!F35</f>
        <v>728.99</v>
      </c>
      <c r="K34" s="22">
        <f>'Div 9 history (2)'!G35</f>
        <v>1364.9</v>
      </c>
      <c r="L34" s="1">
        <f t="shared" si="15"/>
        <v>1553.5159796533937</v>
      </c>
      <c r="M34" s="1">
        <f t="shared" si="15"/>
        <v>1496.2251733830976</v>
      </c>
      <c r="N34" s="1">
        <f t="shared" si="15"/>
        <v>1436.0669548835385</v>
      </c>
      <c r="O34" s="1">
        <f t="shared" si="15"/>
        <v>1556.383391882657</v>
      </c>
      <c r="P34" s="1">
        <f t="shared" si="15"/>
        <v>1436.0669548835385</v>
      </c>
      <c r="Q34" s="1">
        <f t="shared" si="15"/>
        <v>1436.0669548835385</v>
      </c>
      <c r="R34" s="1">
        <f t="shared" si="15"/>
        <v>1556.383391882657</v>
      </c>
      <c r="S34" s="1">
        <f t="shared" si="15"/>
        <v>1436.0669548835385</v>
      </c>
      <c r="T34" s="1">
        <f t="shared" si="15"/>
        <v>1496.2251733830976</v>
      </c>
      <c r="U34" s="1">
        <f t="shared" si="15"/>
        <v>1496.2251733830976</v>
      </c>
      <c r="V34" s="1">
        <f t="shared" si="15"/>
        <v>1436.0669548835385</v>
      </c>
      <c r="W34" s="1">
        <f t="shared" si="15"/>
        <v>1556.383391882657</v>
      </c>
      <c r="X34" s="1">
        <f t="shared" si="16"/>
        <v>1496.2251733830976</v>
      </c>
      <c r="Y34" s="1">
        <f t="shared" si="16"/>
        <v>1541.1119285845907</v>
      </c>
      <c r="Z34" s="1">
        <f t="shared" si="16"/>
        <v>1479.1489635300447</v>
      </c>
      <c r="AA34" s="1">
        <f t="shared" si="16"/>
        <v>1603.0748936391369</v>
      </c>
      <c r="AB34" s="1">
        <f t="shared" si="16"/>
        <v>1479.1489635300447</v>
      </c>
      <c r="AC34" s="1">
        <f t="shared" si="16"/>
        <v>1479.1489635300447</v>
      </c>
      <c r="AD34" s="1">
        <f t="shared" si="16"/>
        <v>1603.0748936391369</v>
      </c>
      <c r="AE34" s="1">
        <f t="shared" si="16"/>
        <v>1479.1489635300447</v>
      </c>
      <c r="AF34" s="1">
        <f t="shared" si="16"/>
        <v>1541.1119285845907</v>
      </c>
      <c r="AH34" s="15">
        <f t="shared" si="5"/>
        <v>18197.155409569765</v>
      </c>
      <c r="AI34" s="15">
        <f t="shared" si="6"/>
        <v>18189.870192100025</v>
      </c>
      <c r="AJ34" s="15">
        <f t="shared" si="9"/>
        <v>-7.2852174697400187</v>
      </c>
      <c r="AL34" s="15">
        <f t="shared" si="10"/>
        <v>-7.2852174697400187</v>
      </c>
      <c r="AP34" s="15"/>
    </row>
    <row r="35" spans="1:42">
      <c r="A35" s="106" t="s">
        <v>64</v>
      </c>
      <c r="B35" s="5" t="str">
        <f t="shared" si="11"/>
        <v>8780-01000</v>
      </c>
      <c r="C35" s="5" t="str">
        <f t="shared" si="12"/>
        <v>8780</v>
      </c>
      <c r="D35" s="1">
        <f>SUM($F35:K35)</f>
        <v>418257.05</v>
      </c>
      <c r="E35" s="2">
        <f t="shared" si="2"/>
        <v>0.16632401911461633</v>
      </c>
      <c r="F35" s="22">
        <f>'Div 9 history (2)'!B36</f>
        <v>69671.510000000009</v>
      </c>
      <c r="G35" s="22">
        <f>'Div 9 history (2)'!C36</f>
        <v>67645.41</v>
      </c>
      <c r="H35" s="22">
        <f>'Div 9 history (2)'!D36</f>
        <v>91724.00999999998</v>
      </c>
      <c r="I35" s="22">
        <f>'Div 9 history (2)'!E36</f>
        <v>62129.31</v>
      </c>
      <c r="J35" s="22">
        <f>'Div 9 history (2)'!F36</f>
        <v>65836.259999999995</v>
      </c>
      <c r="K35" s="22">
        <f>'Div 9 history (2)'!G36</f>
        <v>61250.549999999996</v>
      </c>
      <c r="L35" s="1">
        <f t="shared" si="15"/>
        <v>69996.866341157642</v>
      </c>
      <c r="M35" s="1">
        <f t="shared" si="15"/>
        <v>67415.510911538076</v>
      </c>
      <c r="N35" s="1">
        <f t="shared" si="15"/>
        <v>64704.958310350608</v>
      </c>
      <c r="O35" s="1">
        <f t="shared" si="15"/>
        <v>70126.063512725537</v>
      </c>
      <c r="P35" s="1">
        <f t="shared" si="15"/>
        <v>64704.958310350608</v>
      </c>
      <c r="Q35" s="1">
        <f t="shared" si="15"/>
        <v>64704.958310350608</v>
      </c>
      <c r="R35" s="1">
        <f t="shared" si="15"/>
        <v>70126.063512725537</v>
      </c>
      <c r="S35" s="1">
        <f t="shared" si="15"/>
        <v>64704.958310350608</v>
      </c>
      <c r="T35" s="1">
        <f t="shared" si="15"/>
        <v>67415.510911538076</v>
      </c>
      <c r="U35" s="1">
        <f t="shared" si="15"/>
        <v>67415.510911538076</v>
      </c>
      <c r="V35" s="1">
        <f t="shared" si="15"/>
        <v>64704.958310350608</v>
      </c>
      <c r="W35" s="1">
        <f t="shared" si="15"/>
        <v>70126.063512725537</v>
      </c>
      <c r="X35" s="1">
        <f t="shared" si="16"/>
        <v>67415.510911538076</v>
      </c>
      <c r="Y35" s="1">
        <f t="shared" si="16"/>
        <v>69437.976238884221</v>
      </c>
      <c r="Z35" s="1">
        <f t="shared" si="16"/>
        <v>66646.107059661124</v>
      </c>
      <c r="AA35" s="1">
        <f t="shared" si="16"/>
        <v>72229.845418107318</v>
      </c>
      <c r="AB35" s="1">
        <f t="shared" si="16"/>
        <v>66646.107059661124</v>
      </c>
      <c r="AC35" s="1">
        <f t="shared" si="16"/>
        <v>66646.107059661124</v>
      </c>
      <c r="AD35" s="1">
        <f t="shared" si="16"/>
        <v>72229.845418107318</v>
      </c>
      <c r="AE35" s="1">
        <f t="shared" si="16"/>
        <v>66646.107059661124</v>
      </c>
      <c r="AF35" s="1">
        <f t="shared" si="16"/>
        <v>69437.976238884221</v>
      </c>
      <c r="AH35" s="15">
        <f t="shared" si="5"/>
        <v>819910.36569647316</v>
      </c>
      <c r="AI35" s="15">
        <f t="shared" si="6"/>
        <v>819582.11519877985</v>
      </c>
      <c r="AJ35" s="15">
        <f t="shared" si="9"/>
        <v>-328.25049769331235</v>
      </c>
      <c r="AL35" s="15">
        <f t="shared" si="10"/>
        <v>-328.25049769331235</v>
      </c>
      <c r="AP35" s="15"/>
    </row>
    <row r="36" spans="1:42">
      <c r="A36" s="106" t="s">
        <v>65</v>
      </c>
      <c r="B36" s="5" t="str">
        <f t="shared" si="11"/>
        <v>8800-01000</v>
      </c>
      <c r="C36" s="5" t="str">
        <f t="shared" si="12"/>
        <v>8800</v>
      </c>
      <c r="D36" s="1">
        <f>SUM($F36:K36)</f>
        <v>103461.00000000001</v>
      </c>
      <c r="E36" s="2">
        <f t="shared" si="2"/>
        <v>4.114228162231174E-2</v>
      </c>
      <c r="F36" s="22">
        <f>'Div 9 history (2)'!B37</f>
        <v>14690</v>
      </c>
      <c r="G36" s="22">
        <f>'Div 9 history (2)'!C37</f>
        <v>19716.550000000003</v>
      </c>
      <c r="H36" s="22">
        <f>'Div 9 history (2)'!D37</f>
        <v>30775.380000000005</v>
      </c>
      <c r="I36" s="22">
        <f>'Div 9 history (2)'!E37</f>
        <v>11497.93</v>
      </c>
      <c r="J36" s="22">
        <f>'Div 9 history (2)'!F37</f>
        <v>14871.720000000001</v>
      </c>
      <c r="K36" s="22">
        <f>'Div 9 history (2)'!G37</f>
        <v>11909.419999999998</v>
      </c>
      <c r="L36" s="1">
        <f t="shared" si="15"/>
        <v>17314.581519958869</v>
      </c>
      <c r="M36" s="1">
        <f t="shared" si="15"/>
        <v>16676.051663489332</v>
      </c>
      <c r="N36" s="1">
        <f t="shared" si="15"/>
        <v>16005.563305501209</v>
      </c>
      <c r="O36" s="1">
        <f t="shared" si="15"/>
        <v>17346.540021477456</v>
      </c>
      <c r="P36" s="1">
        <f t="shared" si="15"/>
        <v>16005.563305501209</v>
      </c>
      <c r="Q36" s="1">
        <f t="shared" si="15"/>
        <v>16005.563305501209</v>
      </c>
      <c r="R36" s="1">
        <f t="shared" si="15"/>
        <v>17346.540021477456</v>
      </c>
      <c r="S36" s="1">
        <f t="shared" si="15"/>
        <v>16005.563305501209</v>
      </c>
      <c r="T36" s="1">
        <f t="shared" si="15"/>
        <v>16676.051663489332</v>
      </c>
      <c r="U36" s="1">
        <f t="shared" si="15"/>
        <v>16676.051663489332</v>
      </c>
      <c r="V36" s="1">
        <f t="shared" si="15"/>
        <v>16005.563305501209</v>
      </c>
      <c r="W36" s="1">
        <f t="shared" si="15"/>
        <v>17346.540021477456</v>
      </c>
      <c r="X36" s="1">
        <f t="shared" si="16"/>
        <v>16676.051663489332</v>
      </c>
      <c r="Y36" s="1">
        <f t="shared" si="16"/>
        <v>17176.333213394013</v>
      </c>
      <c r="Z36" s="1">
        <f t="shared" si="16"/>
        <v>16485.730204666248</v>
      </c>
      <c r="AA36" s="1">
        <f t="shared" si="16"/>
        <v>17866.936222121782</v>
      </c>
      <c r="AB36" s="1">
        <f t="shared" si="16"/>
        <v>16485.730204666248</v>
      </c>
      <c r="AC36" s="1">
        <f t="shared" si="16"/>
        <v>16485.730204666248</v>
      </c>
      <c r="AD36" s="1">
        <f t="shared" si="16"/>
        <v>17866.936222121782</v>
      </c>
      <c r="AE36" s="1">
        <f t="shared" si="16"/>
        <v>16485.730204666248</v>
      </c>
      <c r="AF36" s="1">
        <f t="shared" si="16"/>
        <v>17176.333213394013</v>
      </c>
      <c r="AH36" s="15">
        <f t="shared" si="5"/>
        <v>202814.86312142934</v>
      </c>
      <c r="AI36" s="15">
        <f t="shared" si="6"/>
        <v>202733.66634365389</v>
      </c>
      <c r="AJ36" s="15">
        <f t="shared" si="9"/>
        <v>-81.196777775447117</v>
      </c>
      <c r="AL36" s="15">
        <f t="shared" si="10"/>
        <v>-81.196777775447117</v>
      </c>
      <c r="AP36" s="15"/>
    </row>
    <row r="37" spans="1:42">
      <c r="A37" s="106" t="s">
        <v>66</v>
      </c>
      <c r="B37" s="5" t="str">
        <f t="shared" si="11"/>
        <v>8700-01001</v>
      </c>
      <c r="C37" s="5" t="str">
        <f t="shared" si="12"/>
        <v>8700</v>
      </c>
      <c r="D37" s="1">
        <f>SUM($F37:K37)</f>
        <v>3328148.98</v>
      </c>
      <c r="E37" s="2">
        <f t="shared" si="2"/>
        <v>1.3234710916786958</v>
      </c>
      <c r="F37" s="22">
        <f>'Div 9 history (2)'!B38</f>
        <v>471864.33000000007</v>
      </c>
      <c r="G37" s="22">
        <f>'Div 9 history (2)'!C38</f>
        <v>492269.81999999995</v>
      </c>
      <c r="H37" s="22">
        <f>'Div 9 history (2)'!D38</f>
        <v>754517.24</v>
      </c>
      <c r="I37" s="22">
        <f>'Div 9 history (2)'!E38</f>
        <v>519392.74000000005</v>
      </c>
      <c r="J37" s="22">
        <f>'Div 9 history (2)'!F38</f>
        <v>527449.1100000001</v>
      </c>
      <c r="K37" s="22">
        <f>'Div 9 history (2)'!G38</f>
        <v>562655.73999999987</v>
      </c>
      <c r="L37" s="1">
        <f t="shared" si="15"/>
        <v>556978.05767175986</v>
      </c>
      <c r="M37" s="1">
        <f t="shared" si="15"/>
        <v>536437.73339006316</v>
      </c>
      <c r="N37" s="1">
        <f t="shared" si="15"/>
        <v>514869.36323377193</v>
      </c>
      <c r="O37" s="1">
        <f t="shared" si="15"/>
        <v>558006.10354635445</v>
      </c>
      <c r="P37" s="1">
        <f t="shared" si="15"/>
        <v>514869.36323377193</v>
      </c>
      <c r="Q37" s="1">
        <f t="shared" si="15"/>
        <v>514869.36323377193</v>
      </c>
      <c r="R37" s="1">
        <f t="shared" si="15"/>
        <v>558006.10354635445</v>
      </c>
      <c r="S37" s="1">
        <f t="shared" si="15"/>
        <v>514869.36323377193</v>
      </c>
      <c r="T37" s="1">
        <f t="shared" si="15"/>
        <v>536437.73339006316</v>
      </c>
      <c r="U37" s="1">
        <f t="shared" si="15"/>
        <v>536437.73339006316</v>
      </c>
      <c r="V37" s="1">
        <f t="shared" si="15"/>
        <v>514869.36323377193</v>
      </c>
      <c r="W37" s="1">
        <f t="shared" si="15"/>
        <v>558006.10354635445</v>
      </c>
      <c r="X37" s="1">
        <f t="shared" si="16"/>
        <v>536437.73339006316</v>
      </c>
      <c r="Y37" s="1">
        <f t="shared" si="16"/>
        <v>552530.86539176502</v>
      </c>
      <c r="Z37" s="1">
        <f t="shared" si="16"/>
        <v>530315.44413078506</v>
      </c>
      <c r="AA37" s="1">
        <f t="shared" si="16"/>
        <v>574746.2866527451</v>
      </c>
      <c r="AB37" s="1">
        <f t="shared" si="16"/>
        <v>530315.44413078506</v>
      </c>
      <c r="AC37" s="1">
        <f t="shared" si="16"/>
        <v>530315.44413078506</v>
      </c>
      <c r="AD37" s="1">
        <f t="shared" si="16"/>
        <v>574746.2866527451</v>
      </c>
      <c r="AE37" s="1">
        <f t="shared" si="16"/>
        <v>530315.44413078506</v>
      </c>
      <c r="AF37" s="1">
        <f t="shared" si="16"/>
        <v>552530.86539176502</v>
      </c>
      <c r="AH37" s="15">
        <f t="shared" si="5"/>
        <v>6524178.9643094931</v>
      </c>
      <c r="AI37" s="15">
        <f t="shared" si="6"/>
        <v>6521567.0141724125</v>
      </c>
      <c r="AJ37" s="15">
        <f t="shared" si="9"/>
        <v>-2611.9501370806247</v>
      </c>
      <c r="AL37" s="15">
        <f t="shared" si="10"/>
        <v>-2611.9501370806247</v>
      </c>
      <c r="AP37" s="15"/>
    </row>
    <row r="38" spans="1:42">
      <c r="A38" s="106" t="s">
        <v>67</v>
      </c>
      <c r="B38" s="5" t="str">
        <f t="shared" si="11"/>
        <v>8700-01002</v>
      </c>
      <c r="C38" s="5" t="str">
        <f t="shared" si="12"/>
        <v>8700</v>
      </c>
      <c r="D38" s="1">
        <f>SUM($F38:K38)</f>
        <v>-3339161.87</v>
      </c>
      <c r="E38" s="2">
        <f t="shared" si="2"/>
        <v>-1.3278504754257652</v>
      </c>
      <c r="F38" s="22">
        <f>'Div 9 history (2)'!B39</f>
        <v>-470430.84</v>
      </c>
      <c r="G38" s="22">
        <f>'Div 9 history (2)'!C39</f>
        <v>-491550.01</v>
      </c>
      <c r="H38" s="22">
        <f>'Div 9 history (2)'!D39</f>
        <v>-755980.44000000006</v>
      </c>
      <c r="I38" s="22">
        <f>'Div 9 history (2)'!E39</f>
        <v>-521080.06000000006</v>
      </c>
      <c r="J38" s="22">
        <f>'Div 9 history (2)'!F39</f>
        <v>-530666.79</v>
      </c>
      <c r="K38" s="22">
        <f>'Div 9 history (2)'!G39</f>
        <v>-569453.73</v>
      </c>
      <c r="L38" s="1">
        <f t="shared" si="15"/>
        <v>-558821.10559972643</v>
      </c>
      <c r="M38" s="1">
        <f t="shared" si="15"/>
        <v>-538212.81310709973</v>
      </c>
      <c r="N38" s="1">
        <f t="shared" si="15"/>
        <v>-516573.07292217162</v>
      </c>
      <c r="O38" s="1">
        <f t="shared" si="15"/>
        <v>-559852.55329202791</v>
      </c>
      <c r="P38" s="1">
        <f t="shared" si="15"/>
        <v>-516573.07292217162</v>
      </c>
      <c r="Q38" s="1">
        <f t="shared" si="15"/>
        <v>-516573.07292217162</v>
      </c>
      <c r="R38" s="1">
        <f t="shared" si="15"/>
        <v>-559852.55329202791</v>
      </c>
      <c r="S38" s="1">
        <f t="shared" si="15"/>
        <v>-516573.07292217162</v>
      </c>
      <c r="T38" s="1">
        <f t="shared" si="15"/>
        <v>-538212.81310709973</v>
      </c>
      <c r="U38" s="1">
        <f t="shared" si="15"/>
        <v>-538212.81310709973</v>
      </c>
      <c r="V38" s="1">
        <f t="shared" si="15"/>
        <v>-516573.07292217162</v>
      </c>
      <c r="W38" s="1">
        <f t="shared" si="15"/>
        <v>-559852.55329202791</v>
      </c>
      <c r="X38" s="1">
        <f t="shared" si="16"/>
        <v>-538212.81310709973</v>
      </c>
      <c r="Y38" s="1">
        <f t="shared" si="16"/>
        <v>-554359.19750031282</v>
      </c>
      <c r="Z38" s="1">
        <f t="shared" si="16"/>
        <v>-532070.26510983682</v>
      </c>
      <c r="AA38" s="1">
        <f t="shared" si="16"/>
        <v>-576648.12989078881</v>
      </c>
      <c r="AB38" s="1">
        <f t="shared" si="16"/>
        <v>-532070.26510983682</v>
      </c>
      <c r="AC38" s="1">
        <f t="shared" si="16"/>
        <v>-532070.26510983682</v>
      </c>
      <c r="AD38" s="1">
        <f t="shared" si="16"/>
        <v>-576648.12989078881</v>
      </c>
      <c r="AE38" s="1">
        <f t="shared" si="16"/>
        <v>-532070.26510983682</v>
      </c>
      <c r="AF38" s="1">
        <f t="shared" si="16"/>
        <v>-554359.19750031282</v>
      </c>
      <c r="AH38" s="15">
        <f t="shared" si="5"/>
        <v>-6545767.5607653698</v>
      </c>
      <c r="AI38" s="15">
        <f t="shared" si="6"/>
        <v>-6543146.9676499497</v>
      </c>
      <c r="AJ38" s="15">
        <f t="shared" si="9"/>
        <v>2620.5931154200807</v>
      </c>
      <c r="AL38" s="15">
        <f t="shared" si="10"/>
        <v>2620.5931154200807</v>
      </c>
      <c r="AP38" s="15"/>
    </row>
    <row r="39" spans="1:42">
      <c r="A39" s="106" t="s">
        <v>68</v>
      </c>
      <c r="B39" s="5" t="str">
        <f t="shared" si="11"/>
        <v>8560-01006</v>
      </c>
      <c r="C39" s="5" t="str">
        <f t="shared" si="12"/>
        <v>8560</v>
      </c>
      <c r="D39" s="1">
        <f>SUM($F39:K39)</f>
        <v>2246.0500000000002</v>
      </c>
      <c r="E39" s="2">
        <f t="shared" si="2"/>
        <v>8.931638166825497E-4</v>
      </c>
      <c r="F39" s="22">
        <f>'Div 9 history (2)'!B40</f>
        <v>0</v>
      </c>
      <c r="G39" s="22">
        <f>'Div 9 history (2)'!C40</f>
        <v>0</v>
      </c>
      <c r="H39" s="22">
        <f>'Div 9 history (2)'!D40</f>
        <v>1429.2</v>
      </c>
      <c r="I39" s="22">
        <f>'Div 9 history (2)'!E40</f>
        <v>0</v>
      </c>
      <c r="J39" s="22">
        <f>'Div 9 history (2)'!F40</f>
        <v>0</v>
      </c>
      <c r="K39" s="22">
        <f>'Div 9 history (2)'!G40</f>
        <v>816.85</v>
      </c>
      <c r="L39" s="1">
        <f t="shared" ref="L39:W48" si="17">$E39*L$75</f>
        <v>375.88478579274908</v>
      </c>
      <c r="M39" s="1">
        <f t="shared" si="17"/>
        <v>362.02284763128341</v>
      </c>
      <c r="N39" s="1">
        <f t="shared" si="17"/>
        <v>347.4671176802949</v>
      </c>
      <c r="O39" s="1">
        <f t="shared" si="17"/>
        <v>376.57857758227198</v>
      </c>
      <c r="P39" s="1">
        <f t="shared" si="17"/>
        <v>347.4671176802949</v>
      </c>
      <c r="Q39" s="1">
        <f t="shared" si="17"/>
        <v>347.4671176802949</v>
      </c>
      <c r="R39" s="1">
        <f t="shared" si="17"/>
        <v>376.57857758227198</v>
      </c>
      <c r="S39" s="1">
        <f t="shared" si="17"/>
        <v>347.4671176802949</v>
      </c>
      <c r="T39" s="1">
        <f t="shared" si="17"/>
        <v>362.02284763128341</v>
      </c>
      <c r="U39" s="1">
        <f t="shared" si="17"/>
        <v>362.02284763128341</v>
      </c>
      <c r="V39" s="1">
        <f t="shared" si="17"/>
        <v>347.4671176802949</v>
      </c>
      <c r="W39" s="1">
        <f t="shared" si="17"/>
        <v>376.57857758227198</v>
      </c>
      <c r="X39" s="1">
        <f t="shared" ref="X39:AF48" si="18">$E39*X$75</f>
        <v>362.02284763128341</v>
      </c>
      <c r="Y39" s="1">
        <f t="shared" si="18"/>
        <v>372.88353306022196</v>
      </c>
      <c r="Z39" s="1">
        <f t="shared" si="18"/>
        <v>357.89113121070375</v>
      </c>
      <c r="AA39" s="1">
        <f t="shared" si="18"/>
        <v>387.87593490974018</v>
      </c>
      <c r="AB39" s="1">
        <f t="shared" si="18"/>
        <v>357.89113121070375</v>
      </c>
      <c r="AC39" s="1">
        <f t="shared" si="18"/>
        <v>357.89113121070375</v>
      </c>
      <c r="AD39" s="1">
        <f t="shared" si="18"/>
        <v>387.87593490974018</v>
      </c>
      <c r="AE39" s="1">
        <f t="shared" si="18"/>
        <v>357.89113121070375</v>
      </c>
      <c r="AF39" s="1">
        <f t="shared" si="18"/>
        <v>372.88353306022196</v>
      </c>
      <c r="AH39" s="15">
        <f t="shared" si="5"/>
        <v>4402.9375640471899</v>
      </c>
      <c r="AI39" s="15">
        <f t="shared" si="6"/>
        <v>4401.1748513078737</v>
      </c>
      <c r="AJ39" s="15">
        <f t="shared" si="9"/>
        <v>-1.7627127393161572</v>
      </c>
      <c r="AL39" s="15">
        <f t="shared" si="10"/>
        <v>-1.7627127393161572</v>
      </c>
      <c r="AP39" s="15"/>
    </row>
    <row r="40" spans="1:42">
      <c r="A40" s="106" t="s">
        <v>69</v>
      </c>
      <c r="B40" s="5" t="str">
        <f t="shared" si="11"/>
        <v>8700-01006</v>
      </c>
      <c r="C40" s="5" t="str">
        <f t="shared" si="12"/>
        <v>8700</v>
      </c>
      <c r="D40" s="1">
        <f>SUM($F40:K40)</f>
        <v>0</v>
      </c>
      <c r="E40" s="2">
        <f t="shared" si="2"/>
        <v>0</v>
      </c>
      <c r="F40" s="22" t="str">
        <f>'Div 9 history (2)'!B41</f>
        <v>0</v>
      </c>
      <c r="G40" s="22">
        <f>'Div 9 history (2)'!C41</f>
        <v>888.29</v>
      </c>
      <c r="H40" s="22">
        <f>'Div 9 history (2)'!D41</f>
        <v>0</v>
      </c>
      <c r="I40" s="22">
        <f>'Div 9 history (2)'!E41</f>
        <v>937.63</v>
      </c>
      <c r="J40" s="22">
        <f>'Div 9 history (2)'!F41</f>
        <v>0</v>
      </c>
      <c r="K40" s="22">
        <f>'Div 9 history (2)'!G41</f>
        <v>-1825.92</v>
      </c>
      <c r="L40" s="1">
        <f t="shared" si="17"/>
        <v>0</v>
      </c>
      <c r="M40" s="1">
        <f t="shared" si="17"/>
        <v>0</v>
      </c>
      <c r="N40" s="1">
        <f t="shared" si="17"/>
        <v>0</v>
      </c>
      <c r="O40" s="1">
        <f t="shared" si="17"/>
        <v>0</v>
      </c>
      <c r="P40" s="1">
        <f t="shared" si="17"/>
        <v>0</v>
      </c>
      <c r="Q40" s="1">
        <f t="shared" si="17"/>
        <v>0</v>
      </c>
      <c r="R40" s="1">
        <f t="shared" si="17"/>
        <v>0</v>
      </c>
      <c r="S40" s="1">
        <f t="shared" si="17"/>
        <v>0</v>
      </c>
      <c r="T40" s="1">
        <f t="shared" si="17"/>
        <v>0</v>
      </c>
      <c r="U40" s="1">
        <f t="shared" si="17"/>
        <v>0</v>
      </c>
      <c r="V40" s="1">
        <f t="shared" si="17"/>
        <v>0</v>
      </c>
      <c r="W40" s="1">
        <f t="shared" si="17"/>
        <v>0</v>
      </c>
      <c r="X40" s="1">
        <f t="shared" si="18"/>
        <v>0</v>
      </c>
      <c r="Y40" s="1">
        <f t="shared" si="18"/>
        <v>0</v>
      </c>
      <c r="Z40" s="1">
        <f t="shared" si="18"/>
        <v>0</v>
      </c>
      <c r="AA40" s="1">
        <f t="shared" si="18"/>
        <v>0</v>
      </c>
      <c r="AB40" s="1">
        <f t="shared" si="18"/>
        <v>0</v>
      </c>
      <c r="AC40" s="1">
        <f t="shared" si="18"/>
        <v>0</v>
      </c>
      <c r="AD40" s="1">
        <f t="shared" si="18"/>
        <v>0</v>
      </c>
      <c r="AE40" s="1">
        <f t="shared" si="18"/>
        <v>0</v>
      </c>
      <c r="AF40" s="1">
        <f t="shared" si="18"/>
        <v>0</v>
      </c>
      <c r="AH40" s="15">
        <f t="shared" si="5"/>
        <v>0</v>
      </c>
      <c r="AI40" s="15">
        <f t="shared" si="6"/>
        <v>0</v>
      </c>
      <c r="AJ40" s="15">
        <f t="shared" si="9"/>
        <v>0</v>
      </c>
      <c r="AL40" s="15">
        <f t="shared" si="10"/>
        <v>0</v>
      </c>
      <c r="AP40" s="15"/>
    </row>
    <row r="41" spans="1:42">
      <c r="A41" s="106" t="s">
        <v>88</v>
      </c>
      <c r="B41" s="5" t="str">
        <f t="shared" si="11"/>
        <v>8870-01008</v>
      </c>
      <c r="C41" s="5" t="str">
        <f t="shared" si="12"/>
        <v>8870</v>
      </c>
      <c r="D41" s="1">
        <f>SUM($F41:K41)</f>
        <v>-158.1400000000001</v>
      </c>
      <c r="E41" s="2">
        <f t="shared" ref="E41:E72" si="19">D41/$D$75</f>
        <v>-6.2885922383819814E-5</v>
      </c>
      <c r="F41" s="22">
        <f>'Div 9 history (2)'!B42</f>
        <v>1196.5400000000002</v>
      </c>
      <c r="G41" s="22">
        <f>'Div 9 history (2)'!C42</f>
        <v>-1139.43</v>
      </c>
      <c r="H41" s="22">
        <f>'Div 9 history (2)'!D42</f>
        <v>-653.85</v>
      </c>
      <c r="I41" s="22">
        <f>'Div 9 history (2)'!E42</f>
        <v>-186.02000000000004</v>
      </c>
      <c r="J41" s="22">
        <f>'Div 9 history (2)'!F42</f>
        <v>-374.90999999999997</v>
      </c>
      <c r="K41" s="22">
        <f>'Div 9 history (2)'!G42</f>
        <v>999.53</v>
      </c>
      <c r="L41" s="1">
        <f t="shared" si="17"/>
        <v>-26.465314674769207</v>
      </c>
      <c r="M41" s="1">
        <f t="shared" si="17"/>
        <v>-25.489322643935438</v>
      </c>
      <c r="N41" s="1">
        <f t="shared" si="17"/>
        <v>-24.464482086312355</v>
      </c>
      <c r="O41" s="1">
        <f t="shared" si="17"/>
        <v>-26.514163201558524</v>
      </c>
      <c r="P41" s="1">
        <f t="shared" si="17"/>
        <v>-24.464482086312355</v>
      </c>
      <c r="Q41" s="1">
        <f t="shared" si="17"/>
        <v>-24.464482086312355</v>
      </c>
      <c r="R41" s="1">
        <f t="shared" si="17"/>
        <v>-26.514163201558524</v>
      </c>
      <c r="S41" s="1">
        <f t="shared" si="17"/>
        <v>-24.464482086312355</v>
      </c>
      <c r="T41" s="1">
        <f t="shared" si="17"/>
        <v>-25.489322643935438</v>
      </c>
      <c r="U41" s="1">
        <f t="shared" si="17"/>
        <v>-25.489322643935438</v>
      </c>
      <c r="V41" s="1">
        <f t="shared" si="17"/>
        <v>-24.464482086312355</v>
      </c>
      <c r="W41" s="1">
        <f t="shared" si="17"/>
        <v>-26.514163201558524</v>
      </c>
      <c r="X41" s="1">
        <f t="shared" si="18"/>
        <v>-25.489322643935438</v>
      </c>
      <c r="Y41" s="1">
        <f t="shared" si="18"/>
        <v>-26.254002323253506</v>
      </c>
      <c r="Z41" s="1">
        <f t="shared" si="18"/>
        <v>-25.198416548901729</v>
      </c>
      <c r="AA41" s="1">
        <f t="shared" si="18"/>
        <v>-27.309588097605285</v>
      </c>
      <c r="AB41" s="1">
        <f t="shared" si="18"/>
        <v>-25.198416548901729</v>
      </c>
      <c r="AC41" s="1">
        <f t="shared" si="18"/>
        <v>-25.198416548901729</v>
      </c>
      <c r="AD41" s="1">
        <f t="shared" si="18"/>
        <v>-27.309588097605285</v>
      </c>
      <c r="AE41" s="1">
        <f t="shared" si="18"/>
        <v>-25.198416548901729</v>
      </c>
      <c r="AF41" s="1">
        <f t="shared" si="18"/>
        <v>-26.254002323253506</v>
      </c>
      <c r="AH41" s="15">
        <f t="shared" si="5"/>
        <v>-310.00224677920033</v>
      </c>
      <c r="AI41" s="15">
        <f t="shared" si="6"/>
        <v>-309.87813761306626</v>
      </c>
      <c r="AJ41" s="15">
        <f t="shared" si="9"/>
        <v>0.12410916613407608</v>
      </c>
      <c r="AL41" s="15">
        <f t="shared" si="10"/>
        <v>0.12410916613407608</v>
      </c>
    </row>
    <row r="42" spans="1:42">
      <c r="A42" s="106" t="s">
        <v>89</v>
      </c>
      <c r="B42" s="5" t="str">
        <f t="shared" si="11"/>
        <v>8920-01008</v>
      </c>
      <c r="C42" s="5" t="str">
        <f t="shared" si="12"/>
        <v>8920</v>
      </c>
      <c r="D42" s="1">
        <f>SUM($F42:K42)</f>
        <v>293.55999999999995</v>
      </c>
      <c r="E42" s="2">
        <f t="shared" si="19"/>
        <v>1.1673701388006911E-4</v>
      </c>
      <c r="F42" s="22">
        <f>'Div 9 history (2)'!B43</f>
        <v>152.91</v>
      </c>
      <c r="G42" s="22">
        <f>'Div 9 history (2)'!C43</f>
        <v>36.449999999999996</v>
      </c>
      <c r="H42" s="22">
        <f>'Div 9 history (2)'!D43</f>
        <v>-163.02000000000001</v>
      </c>
      <c r="I42" s="22">
        <f>'Div 9 history (2)'!E43</f>
        <v>-26.340000000000003</v>
      </c>
      <c r="J42" s="22">
        <f>'Div 9 history (2)'!F43</f>
        <v>0</v>
      </c>
      <c r="K42" s="22">
        <f>'Div 9 history (2)'!G43</f>
        <v>293.56</v>
      </c>
      <c r="L42" s="1">
        <f t="shared" si="17"/>
        <v>49.128353205547242</v>
      </c>
      <c r="M42" s="1">
        <f t="shared" si="17"/>
        <v>47.316590080648041</v>
      </c>
      <c r="N42" s="1">
        <f t="shared" si="17"/>
        <v>45.414147978107053</v>
      </c>
      <c r="O42" s="1">
        <f t="shared" si="17"/>
        <v>49.219032183189036</v>
      </c>
      <c r="P42" s="1">
        <f t="shared" si="17"/>
        <v>45.414147978107053</v>
      </c>
      <c r="Q42" s="1">
        <f t="shared" si="17"/>
        <v>45.414147978107053</v>
      </c>
      <c r="R42" s="1">
        <f t="shared" si="17"/>
        <v>49.219032183189036</v>
      </c>
      <c r="S42" s="1">
        <f t="shared" si="17"/>
        <v>45.414147978107053</v>
      </c>
      <c r="T42" s="1">
        <f t="shared" si="17"/>
        <v>47.316590080648041</v>
      </c>
      <c r="U42" s="1">
        <f t="shared" si="17"/>
        <v>47.316590080648041</v>
      </c>
      <c r="V42" s="1">
        <f t="shared" si="17"/>
        <v>45.414147978107053</v>
      </c>
      <c r="W42" s="1">
        <f t="shared" si="17"/>
        <v>49.219032183189036</v>
      </c>
      <c r="X42" s="1">
        <f t="shared" si="18"/>
        <v>47.316590080648041</v>
      </c>
      <c r="Y42" s="1">
        <f t="shared" si="18"/>
        <v>48.736087783067482</v>
      </c>
      <c r="Z42" s="1">
        <f t="shared" si="18"/>
        <v>46.776572417450268</v>
      </c>
      <c r="AA42" s="1">
        <f t="shared" si="18"/>
        <v>50.695603148684711</v>
      </c>
      <c r="AB42" s="1">
        <f t="shared" si="18"/>
        <v>46.776572417450268</v>
      </c>
      <c r="AC42" s="1">
        <f t="shared" si="18"/>
        <v>46.776572417450268</v>
      </c>
      <c r="AD42" s="1">
        <f t="shared" si="18"/>
        <v>50.695603148684711</v>
      </c>
      <c r="AE42" s="1">
        <f t="shared" si="18"/>
        <v>46.776572417450268</v>
      </c>
      <c r="AF42" s="1">
        <f t="shared" si="18"/>
        <v>48.736087783067482</v>
      </c>
      <c r="AH42" s="15">
        <f t="shared" si="5"/>
        <v>575.46641940370534</v>
      </c>
      <c r="AI42" s="15">
        <f t="shared" si="6"/>
        <v>575.23603185589764</v>
      </c>
      <c r="AJ42" s="15">
        <f t="shared" si="9"/>
        <v>-0.23038754780770887</v>
      </c>
      <c r="AL42" s="15">
        <f t="shared" si="10"/>
        <v>-0.23038754780770887</v>
      </c>
    </row>
    <row r="43" spans="1:42">
      <c r="A43" s="106" t="s">
        <v>90</v>
      </c>
      <c r="B43" s="5" t="str">
        <f t="shared" si="11"/>
        <v>8930-01008</v>
      </c>
      <c r="C43" s="5" t="str">
        <f t="shared" si="12"/>
        <v>8930</v>
      </c>
      <c r="D43" s="1">
        <f>SUM($F43:K43)</f>
        <v>2589.9499999999998</v>
      </c>
      <c r="E43" s="2">
        <f t="shared" si="19"/>
        <v>1.0299190254077022E-3</v>
      </c>
      <c r="F43" s="22">
        <f>'Div 9 history (2)'!B44</f>
        <v>381.84000000000003</v>
      </c>
      <c r="G43" s="22">
        <f>'Div 9 history (2)'!C44</f>
        <v>78</v>
      </c>
      <c r="H43" s="22">
        <f>'Div 9 history (2)'!D44</f>
        <v>-2683.17</v>
      </c>
      <c r="I43" s="22">
        <f>'Div 9 history (2)'!E44</f>
        <v>1323.47</v>
      </c>
      <c r="J43" s="22">
        <f>'Div 9 history (2)'!F44</f>
        <v>2013.4099999999996</v>
      </c>
      <c r="K43" s="22">
        <f>'Div 9 history (2)'!G44</f>
        <v>1476.4</v>
      </c>
      <c r="L43" s="1">
        <f t="shared" si="17"/>
        <v>433.43772443353021</v>
      </c>
      <c r="M43" s="1">
        <f t="shared" si="17"/>
        <v>417.45333996244182</v>
      </c>
      <c r="N43" s="1">
        <f t="shared" si="17"/>
        <v>400.66893499079708</v>
      </c>
      <c r="O43" s="1">
        <f t="shared" si="17"/>
        <v>434.23774493408666</v>
      </c>
      <c r="P43" s="1">
        <f t="shared" si="17"/>
        <v>400.66893499079708</v>
      </c>
      <c r="Q43" s="1">
        <f t="shared" si="17"/>
        <v>400.66893499079708</v>
      </c>
      <c r="R43" s="1">
        <f t="shared" si="17"/>
        <v>434.23774493408666</v>
      </c>
      <c r="S43" s="1">
        <f t="shared" si="17"/>
        <v>400.66893499079708</v>
      </c>
      <c r="T43" s="1">
        <f t="shared" si="17"/>
        <v>417.45333996244182</v>
      </c>
      <c r="U43" s="1">
        <f t="shared" si="17"/>
        <v>417.45333996244182</v>
      </c>
      <c r="V43" s="1">
        <f t="shared" si="17"/>
        <v>400.66893499079708</v>
      </c>
      <c r="W43" s="1">
        <f t="shared" si="17"/>
        <v>434.23774493408666</v>
      </c>
      <c r="X43" s="1">
        <f t="shared" si="18"/>
        <v>417.45333996244182</v>
      </c>
      <c r="Y43" s="1">
        <f t="shared" si="18"/>
        <v>429.9769401613151</v>
      </c>
      <c r="Z43" s="1">
        <f t="shared" si="18"/>
        <v>412.68900304052102</v>
      </c>
      <c r="AA43" s="1">
        <f t="shared" si="18"/>
        <v>447.2648772821093</v>
      </c>
      <c r="AB43" s="1">
        <f t="shared" si="18"/>
        <v>412.68900304052102</v>
      </c>
      <c r="AC43" s="1">
        <f t="shared" si="18"/>
        <v>412.68900304052102</v>
      </c>
      <c r="AD43" s="1">
        <f t="shared" si="18"/>
        <v>447.2648772821093</v>
      </c>
      <c r="AE43" s="1">
        <f t="shared" si="18"/>
        <v>412.68900304052102</v>
      </c>
      <c r="AF43" s="1">
        <f t="shared" si="18"/>
        <v>429.9769401613151</v>
      </c>
      <c r="AH43" s="15">
        <f t="shared" si="5"/>
        <v>5077.0856143024503</v>
      </c>
      <c r="AI43" s="15">
        <f t="shared" si="6"/>
        <v>5075.0530068987</v>
      </c>
      <c r="AJ43" s="15">
        <f t="shared" si="9"/>
        <v>-2.0326074037502622</v>
      </c>
      <c r="AL43" s="15">
        <f t="shared" si="10"/>
        <v>-2.0326074037502622</v>
      </c>
    </row>
    <row r="44" spans="1:42">
      <c r="A44" s="106" t="s">
        <v>92</v>
      </c>
      <c r="B44" s="5" t="str">
        <f t="shared" si="11"/>
        <v>9020-01008</v>
      </c>
      <c r="C44" s="5" t="str">
        <f t="shared" si="12"/>
        <v>9020</v>
      </c>
      <c r="D44" s="1">
        <f>SUM($F44:K44)</f>
        <v>-3028.5299999999997</v>
      </c>
      <c r="E44" s="2">
        <f t="shared" si="19"/>
        <v>-1.2043246649618674E-3</v>
      </c>
      <c r="F44" s="22">
        <f>'Div 9 history (2)'!B45</f>
        <v>-183.36999999999989</v>
      </c>
      <c r="G44" s="22">
        <f>'Div 9 history (2)'!C45</f>
        <v>7145.53</v>
      </c>
      <c r="H44" s="22">
        <f>'Div 9 history (2)'!D45</f>
        <v>-13189.55</v>
      </c>
      <c r="I44" s="22">
        <f>'Div 9 history (2)'!E45</f>
        <v>3023.66</v>
      </c>
      <c r="J44" s="22">
        <f>'Div 9 history (2)'!F45</f>
        <v>-2469.1400000000003</v>
      </c>
      <c r="K44" s="22">
        <f>'Div 9 history (2)'!G45</f>
        <v>2644.34</v>
      </c>
      <c r="L44" s="1">
        <f t="shared" si="17"/>
        <v>-506.83571172365458</v>
      </c>
      <c r="M44" s="1">
        <f t="shared" si="17"/>
        <v>-488.14454475046</v>
      </c>
      <c r="N44" s="1">
        <f t="shared" si="17"/>
        <v>-468.51788246401617</v>
      </c>
      <c r="O44" s="1">
        <f t="shared" si="17"/>
        <v>-507.77120703690395</v>
      </c>
      <c r="P44" s="1">
        <f t="shared" si="17"/>
        <v>-468.51788246401617</v>
      </c>
      <c r="Q44" s="1">
        <f t="shared" si="17"/>
        <v>-468.51788246401617</v>
      </c>
      <c r="R44" s="1">
        <f t="shared" si="17"/>
        <v>-507.77120703690395</v>
      </c>
      <c r="S44" s="1">
        <f t="shared" si="17"/>
        <v>-468.51788246401617</v>
      </c>
      <c r="T44" s="1">
        <f t="shared" si="17"/>
        <v>-488.14454475046</v>
      </c>
      <c r="U44" s="1">
        <f t="shared" si="17"/>
        <v>-488.14454475046</v>
      </c>
      <c r="V44" s="1">
        <f t="shared" si="17"/>
        <v>-468.51788246401617</v>
      </c>
      <c r="W44" s="1">
        <f t="shared" si="17"/>
        <v>-507.77120703690395</v>
      </c>
      <c r="X44" s="1">
        <f t="shared" si="18"/>
        <v>-488.14454475046</v>
      </c>
      <c r="Y44" s="1">
        <f t="shared" si="18"/>
        <v>-502.78888109297384</v>
      </c>
      <c r="Z44" s="1">
        <f t="shared" si="18"/>
        <v>-482.57341893793665</v>
      </c>
      <c r="AA44" s="1">
        <f t="shared" si="18"/>
        <v>-523.00434324801108</v>
      </c>
      <c r="AB44" s="1">
        <f t="shared" si="18"/>
        <v>-482.57341893793665</v>
      </c>
      <c r="AC44" s="1">
        <f t="shared" si="18"/>
        <v>-482.57341893793665</v>
      </c>
      <c r="AD44" s="1">
        <f t="shared" si="18"/>
        <v>-523.00434324801108</v>
      </c>
      <c r="AE44" s="1">
        <f t="shared" si="18"/>
        <v>-482.57341893793665</v>
      </c>
      <c r="AF44" s="1">
        <f t="shared" si="18"/>
        <v>-502.78888109297384</v>
      </c>
      <c r="AH44" s="15">
        <f t="shared" si="5"/>
        <v>-5936.8351109030673</v>
      </c>
      <c r="AI44" s="15">
        <f t="shared" si="6"/>
        <v>-5934.4583034355555</v>
      </c>
      <c r="AJ44" s="15">
        <f t="shared" si="9"/>
        <v>2.3768074675117532</v>
      </c>
      <c r="AL44" s="15">
        <f t="shared" si="10"/>
        <v>2.3768074675117532</v>
      </c>
    </row>
    <row r="45" spans="1:42">
      <c r="A45" s="106" t="s">
        <v>93</v>
      </c>
      <c r="B45" s="5" t="str">
        <f t="shared" si="11"/>
        <v>9030-01008</v>
      </c>
      <c r="C45" s="5" t="str">
        <f t="shared" si="12"/>
        <v>9030</v>
      </c>
      <c r="D45" s="1">
        <f>SUM($F45:K45)</f>
        <v>3536.2900000000009</v>
      </c>
      <c r="E45" s="2">
        <f t="shared" si="19"/>
        <v>1.4062404101851402E-3</v>
      </c>
      <c r="F45" s="22">
        <f>'Div 9 history (2)'!B46</f>
        <v>5014.46</v>
      </c>
      <c r="G45" s="22">
        <f>'Div 9 history (2)'!C46</f>
        <v>4698.6500000000005</v>
      </c>
      <c r="H45" s="22">
        <f>'Div 9 history (2)'!D46</f>
        <v>-10080.75</v>
      </c>
      <c r="I45" s="22">
        <f>'Div 9 history (2)'!E46</f>
        <v>1768.69</v>
      </c>
      <c r="J45" s="22">
        <f>'Div 9 history (2)'!F46</f>
        <v>3401.0800000000004</v>
      </c>
      <c r="K45" s="22">
        <f>'Div 9 history (2)'!G46</f>
        <v>-1265.8400000000001</v>
      </c>
      <c r="L45" s="1">
        <f t="shared" si="17"/>
        <v>591.81122822334362</v>
      </c>
      <c r="M45" s="1">
        <f t="shared" si="17"/>
        <v>569.98632080765401</v>
      </c>
      <c r="N45" s="1">
        <f t="shared" si="17"/>
        <v>547.06907396614065</v>
      </c>
      <c r="O45" s="1">
        <f t="shared" si="17"/>
        <v>592.9035676491676</v>
      </c>
      <c r="P45" s="1">
        <f t="shared" si="17"/>
        <v>547.06907396614065</v>
      </c>
      <c r="Q45" s="1">
        <f t="shared" si="17"/>
        <v>547.06907396614065</v>
      </c>
      <c r="R45" s="1">
        <f t="shared" si="17"/>
        <v>592.9035676491676</v>
      </c>
      <c r="S45" s="1">
        <f t="shared" si="17"/>
        <v>547.06907396614065</v>
      </c>
      <c r="T45" s="1">
        <f t="shared" si="17"/>
        <v>569.98632080765401</v>
      </c>
      <c r="U45" s="1">
        <f t="shared" si="17"/>
        <v>569.98632080765401</v>
      </c>
      <c r="V45" s="1">
        <f t="shared" si="17"/>
        <v>547.06907396614065</v>
      </c>
      <c r="W45" s="1">
        <f t="shared" si="17"/>
        <v>592.9035676491676</v>
      </c>
      <c r="X45" s="1">
        <f t="shared" si="18"/>
        <v>569.98632080765401</v>
      </c>
      <c r="Y45" s="1">
        <f t="shared" si="18"/>
        <v>587.08591043188369</v>
      </c>
      <c r="Z45" s="1">
        <f t="shared" si="18"/>
        <v>563.48114618512489</v>
      </c>
      <c r="AA45" s="1">
        <f t="shared" si="18"/>
        <v>610.69067467864261</v>
      </c>
      <c r="AB45" s="1">
        <f t="shared" si="18"/>
        <v>563.48114618512489</v>
      </c>
      <c r="AC45" s="1">
        <f t="shared" si="18"/>
        <v>563.48114618512489</v>
      </c>
      <c r="AD45" s="1">
        <f t="shared" si="18"/>
        <v>610.69067467864261</v>
      </c>
      <c r="AE45" s="1">
        <f t="shared" si="18"/>
        <v>563.48114618512489</v>
      </c>
      <c r="AF45" s="1">
        <f t="shared" si="18"/>
        <v>587.08591043188369</v>
      </c>
      <c r="AH45" s="15">
        <f t="shared" si="5"/>
        <v>6932.198338578587</v>
      </c>
      <c r="AI45" s="15">
        <f t="shared" si="6"/>
        <v>6929.423038192168</v>
      </c>
      <c r="AJ45" s="15">
        <f t="shared" si="9"/>
        <v>-2.7753003864190759</v>
      </c>
      <c r="AL45" s="15">
        <f t="shared" si="10"/>
        <v>-2.7753003864190759</v>
      </c>
    </row>
    <row r="46" spans="1:42">
      <c r="A46" s="106" t="s">
        <v>94</v>
      </c>
      <c r="B46" s="5" t="str">
        <f t="shared" si="11"/>
        <v>9090-01008</v>
      </c>
      <c r="C46" s="5" t="str">
        <f t="shared" si="12"/>
        <v>9090</v>
      </c>
      <c r="D46" s="1">
        <f>SUM($F46:K46)</f>
        <v>391.28</v>
      </c>
      <c r="E46" s="2">
        <f t="shared" si="19"/>
        <v>1.5559633053206651E-4</v>
      </c>
      <c r="F46" s="22">
        <f>'Div 9 history (2)'!B47</f>
        <v>782.57</v>
      </c>
      <c r="G46" s="22">
        <f>'Div 9 history (2)'!C47</f>
        <v>782.57</v>
      </c>
      <c r="H46" s="22">
        <f>'Div 9 history (2)'!D47</f>
        <v>-3521.56</v>
      </c>
      <c r="I46" s="22">
        <f>'Div 9 history (2)'!E47</f>
        <v>782.57</v>
      </c>
      <c r="J46" s="22">
        <f>'Div 9 history (2)'!F47</f>
        <v>1173.8599999999999</v>
      </c>
      <c r="K46" s="22">
        <f>'Div 9 history (2)'!G47</f>
        <v>391.27</v>
      </c>
      <c r="L46" s="1">
        <f t="shared" si="17"/>
        <v>65.482157113593573</v>
      </c>
      <c r="M46" s="1">
        <f t="shared" si="17"/>
        <v>63.067295839882703</v>
      </c>
      <c r="N46" s="1">
        <f t="shared" si="17"/>
        <v>60.53157044854111</v>
      </c>
      <c r="O46" s="1">
        <f t="shared" si="17"/>
        <v>65.603021231224304</v>
      </c>
      <c r="P46" s="1">
        <f t="shared" si="17"/>
        <v>60.53157044854111</v>
      </c>
      <c r="Q46" s="1">
        <f t="shared" si="17"/>
        <v>60.53157044854111</v>
      </c>
      <c r="R46" s="1">
        <f t="shared" si="17"/>
        <v>65.603021231224304</v>
      </c>
      <c r="S46" s="1">
        <f t="shared" si="17"/>
        <v>60.53157044854111</v>
      </c>
      <c r="T46" s="1">
        <f t="shared" si="17"/>
        <v>63.067295839882703</v>
      </c>
      <c r="U46" s="1">
        <f t="shared" si="17"/>
        <v>63.067295839882703</v>
      </c>
      <c r="V46" s="1">
        <f t="shared" si="17"/>
        <v>60.53157044854111</v>
      </c>
      <c r="W46" s="1">
        <f t="shared" si="17"/>
        <v>65.603021231224304</v>
      </c>
      <c r="X46" s="1">
        <f t="shared" si="18"/>
        <v>63.067295839882703</v>
      </c>
      <c r="Y46" s="1">
        <f t="shared" si="18"/>
        <v>64.959314715079188</v>
      </c>
      <c r="Z46" s="1">
        <f t="shared" si="18"/>
        <v>62.34751756199735</v>
      </c>
      <c r="AA46" s="1">
        <f t="shared" si="18"/>
        <v>67.57111186816104</v>
      </c>
      <c r="AB46" s="1">
        <f t="shared" si="18"/>
        <v>62.34751756199735</v>
      </c>
      <c r="AC46" s="1">
        <f t="shared" si="18"/>
        <v>62.34751756199735</v>
      </c>
      <c r="AD46" s="1">
        <f t="shared" si="18"/>
        <v>67.57111186816104</v>
      </c>
      <c r="AE46" s="1">
        <f t="shared" si="18"/>
        <v>62.34751756199735</v>
      </c>
      <c r="AF46" s="1">
        <f t="shared" si="18"/>
        <v>64.959314715079188</v>
      </c>
      <c r="AH46" s="15">
        <f t="shared" si="5"/>
        <v>767.02718553032366</v>
      </c>
      <c r="AI46" s="15">
        <f t="shared" si="6"/>
        <v>766.72010677400067</v>
      </c>
      <c r="AJ46" s="15">
        <f t="shared" si="9"/>
        <v>-0.3070787563229942</v>
      </c>
      <c r="AL46" s="15">
        <f t="shared" si="10"/>
        <v>-0.3070787563229942</v>
      </c>
    </row>
    <row r="47" spans="1:42">
      <c r="A47" s="106" t="s">
        <v>95</v>
      </c>
      <c r="B47" s="5" t="str">
        <f t="shared" si="11"/>
        <v>9110-01008</v>
      </c>
      <c r="C47" s="5" t="str">
        <f t="shared" si="12"/>
        <v>9110</v>
      </c>
      <c r="D47" s="1">
        <f>SUM($F47:K47)</f>
        <v>621.4300000000004</v>
      </c>
      <c r="E47" s="2">
        <f t="shared" si="19"/>
        <v>2.4711773584783832E-4</v>
      </c>
      <c r="F47" s="22">
        <f>'Div 9 history (2)'!B48</f>
        <v>1242.8499999999999</v>
      </c>
      <c r="G47" s="22">
        <f>'Div 9 history (2)'!C48</f>
        <v>1242.8800000000001</v>
      </c>
      <c r="H47" s="22">
        <f>'Div 9 history (2)'!D48</f>
        <v>-5592.9</v>
      </c>
      <c r="I47" s="22">
        <f>'Div 9 history (2)'!E48</f>
        <v>1244</v>
      </c>
      <c r="J47" s="22">
        <f>'Div 9 history (2)'!F48</f>
        <v>1863.17</v>
      </c>
      <c r="K47" s="22">
        <f>'Div 9 history (2)'!G48</f>
        <v>621.42999999999995</v>
      </c>
      <c r="L47" s="1">
        <f t="shared" si="17"/>
        <v>103.99861197889105</v>
      </c>
      <c r="M47" s="1">
        <f t="shared" si="17"/>
        <v>100.16333483382321</v>
      </c>
      <c r="N47" s="1">
        <f t="shared" si="17"/>
        <v>96.136101573903431</v>
      </c>
      <c r="O47" s="1">
        <f t="shared" si="17"/>
        <v>104.190568093743</v>
      </c>
      <c r="P47" s="1">
        <f t="shared" si="17"/>
        <v>96.136101573903431</v>
      </c>
      <c r="Q47" s="1">
        <f t="shared" si="17"/>
        <v>96.136101573903431</v>
      </c>
      <c r="R47" s="1">
        <f t="shared" si="17"/>
        <v>104.190568093743</v>
      </c>
      <c r="S47" s="1">
        <f t="shared" si="17"/>
        <v>96.136101573903431</v>
      </c>
      <c r="T47" s="1">
        <f t="shared" si="17"/>
        <v>100.16333483382321</v>
      </c>
      <c r="U47" s="1">
        <f t="shared" si="17"/>
        <v>100.16333483382321</v>
      </c>
      <c r="V47" s="1">
        <f t="shared" si="17"/>
        <v>96.136101573903431</v>
      </c>
      <c r="W47" s="1">
        <f t="shared" si="17"/>
        <v>104.190568093743</v>
      </c>
      <c r="X47" s="1">
        <f t="shared" si="18"/>
        <v>100.16333483382321</v>
      </c>
      <c r="Y47" s="1">
        <f t="shared" si="18"/>
        <v>103.16823487883791</v>
      </c>
      <c r="Z47" s="1">
        <f t="shared" si="18"/>
        <v>99.020184621120549</v>
      </c>
      <c r="AA47" s="1">
        <f t="shared" si="18"/>
        <v>107.31628513655529</v>
      </c>
      <c r="AB47" s="1">
        <f t="shared" si="18"/>
        <v>99.020184621120549</v>
      </c>
      <c r="AC47" s="1">
        <f t="shared" si="18"/>
        <v>99.020184621120549</v>
      </c>
      <c r="AD47" s="1">
        <f t="shared" si="18"/>
        <v>107.31628513655529</v>
      </c>
      <c r="AE47" s="1">
        <f t="shared" si="18"/>
        <v>99.020184621120549</v>
      </c>
      <c r="AF47" s="1">
        <f t="shared" si="18"/>
        <v>103.16823487883791</v>
      </c>
      <c r="AH47" s="15">
        <f t="shared" si="5"/>
        <v>1218.1908196281681</v>
      </c>
      <c r="AI47" s="15">
        <f t="shared" si="6"/>
        <v>1217.7031178505613</v>
      </c>
      <c r="AJ47" s="15">
        <f t="shared" si="9"/>
        <v>-0.48770177760684419</v>
      </c>
      <c r="AL47" s="15">
        <f t="shared" si="10"/>
        <v>-0.48770177760684419</v>
      </c>
    </row>
    <row r="48" spans="1:42">
      <c r="A48" s="106" t="s">
        <v>96</v>
      </c>
      <c r="B48" s="5" t="str">
        <f t="shared" si="11"/>
        <v>9200-01008</v>
      </c>
      <c r="C48" s="5" t="str">
        <f t="shared" si="12"/>
        <v>9200</v>
      </c>
      <c r="D48" s="1">
        <f>SUM($F48:K48)</f>
        <v>-329.99000000000012</v>
      </c>
      <c r="E48" s="2">
        <f t="shared" si="19"/>
        <v>-1.3122376076537686E-4</v>
      </c>
      <c r="F48" s="22">
        <f>'Div 9 history (2)'!B49</f>
        <v>1149.76</v>
      </c>
      <c r="G48" s="22">
        <f>'Div 9 history (2)'!C49</f>
        <v>1100.73</v>
      </c>
      <c r="H48" s="22">
        <f>'Div 9 history (2)'!D49</f>
        <v>-5332.66</v>
      </c>
      <c r="I48" s="22">
        <f>'Div 9 history (2)'!E49</f>
        <v>678.98</v>
      </c>
      <c r="J48" s="22">
        <f>'Div 9 history (2)'!F49</f>
        <v>1569.05</v>
      </c>
      <c r="K48" s="22">
        <f>'Div 9 history (2)'!G49</f>
        <v>504.15</v>
      </c>
      <c r="L48" s="1">
        <f t="shared" si="17"/>
        <v>-55.225048624807691</v>
      </c>
      <c r="M48" s="1">
        <f t="shared" si="17"/>
        <v>-53.188450608778638</v>
      </c>
      <c r="N48" s="1">
        <f t="shared" si="17"/>
        <v>-51.049920599862226</v>
      </c>
      <c r="O48" s="1">
        <f t="shared" si="17"/>
        <v>-55.326980617695057</v>
      </c>
      <c r="P48" s="1">
        <f t="shared" si="17"/>
        <v>-51.049920599862226</v>
      </c>
      <c r="Q48" s="1">
        <f t="shared" si="17"/>
        <v>-51.049920599862226</v>
      </c>
      <c r="R48" s="1">
        <f t="shared" si="17"/>
        <v>-55.326980617695057</v>
      </c>
      <c r="S48" s="1">
        <f t="shared" si="17"/>
        <v>-51.049920599862226</v>
      </c>
      <c r="T48" s="1">
        <f t="shared" si="17"/>
        <v>-53.188450608778638</v>
      </c>
      <c r="U48" s="1">
        <f t="shared" si="17"/>
        <v>-53.188450608778638</v>
      </c>
      <c r="V48" s="1">
        <f t="shared" si="17"/>
        <v>-51.049920599862226</v>
      </c>
      <c r="W48" s="1">
        <f t="shared" si="17"/>
        <v>-55.326980617695057</v>
      </c>
      <c r="X48" s="1">
        <f t="shared" si="18"/>
        <v>-53.188450608778638</v>
      </c>
      <c r="Y48" s="1">
        <f t="shared" si="18"/>
        <v>-54.784104127041999</v>
      </c>
      <c r="Z48" s="1">
        <f t="shared" si="18"/>
        <v>-52.581418217858101</v>
      </c>
      <c r="AA48" s="1">
        <f t="shared" si="18"/>
        <v>-56.986790036225912</v>
      </c>
      <c r="AB48" s="1">
        <f t="shared" si="18"/>
        <v>-52.581418217858101</v>
      </c>
      <c r="AC48" s="1">
        <f t="shared" si="18"/>
        <v>-52.581418217858101</v>
      </c>
      <c r="AD48" s="1">
        <f t="shared" si="18"/>
        <v>-56.986790036225912</v>
      </c>
      <c r="AE48" s="1">
        <f t="shared" si="18"/>
        <v>-52.581418217858101</v>
      </c>
      <c r="AF48" s="1">
        <f t="shared" si="18"/>
        <v>-54.784104127041999</v>
      </c>
      <c r="AH48" s="15">
        <f t="shared" si="5"/>
        <v>-646.88024165086824</v>
      </c>
      <c r="AI48" s="15">
        <f t="shared" si="6"/>
        <v>-646.62126363308266</v>
      </c>
      <c r="AJ48" s="15">
        <f t="shared" si="9"/>
        <v>0.25897801778558005</v>
      </c>
      <c r="AL48" s="15">
        <f t="shared" si="10"/>
        <v>0.25897801778558005</v>
      </c>
    </row>
    <row r="49" spans="1:38">
      <c r="A49" s="106" t="s">
        <v>70</v>
      </c>
      <c r="B49" s="5" t="str">
        <f t="shared" si="11"/>
        <v>8160-01008</v>
      </c>
      <c r="C49" s="5" t="str">
        <f t="shared" si="12"/>
        <v>8160</v>
      </c>
      <c r="D49" s="1">
        <f>SUM($F49:K49)</f>
        <v>-1999.8</v>
      </c>
      <c r="E49" s="2">
        <f t="shared" si="19"/>
        <v>-7.9524008842268108E-4</v>
      </c>
      <c r="F49" s="22">
        <f>'Div 9 history (2)'!B50</f>
        <v>1778.53</v>
      </c>
      <c r="G49" s="22">
        <f>'Div 9 history (2)'!C50</f>
        <v>-441.34</v>
      </c>
      <c r="H49" s="22">
        <f>'Div 9 history (2)'!D50</f>
        <v>-3189.07</v>
      </c>
      <c r="I49" s="22">
        <f>'Div 9 history (2)'!E50</f>
        <v>-55.739999999999995</v>
      </c>
      <c r="J49" s="22">
        <f>'Div 9 history (2)'!F50</f>
        <v>757.1</v>
      </c>
      <c r="K49" s="22">
        <f>'Div 9 history (2)'!G50</f>
        <v>-849.28</v>
      </c>
      <c r="L49" s="1">
        <f t="shared" ref="L49:W58" si="20">$E49*L$75</f>
        <v>-334.67393630076782</v>
      </c>
      <c r="M49" s="1">
        <f t="shared" si="20"/>
        <v>-322.33177831884444</v>
      </c>
      <c r="N49" s="1">
        <f t="shared" si="20"/>
        <v>-309.37189374103593</v>
      </c>
      <c r="O49" s="1">
        <f t="shared" si="20"/>
        <v>-335.29166289665301</v>
      </c>
      <c r="P49" s="1">
        <f t="shared" si="20"/>
        <v>-309.37189374103593</v>
      </c>
      <c r="Q49" s="1">
        <f t="shared" si="20"/>
        <v>-309.37189374103593</v>
      </c>
      <c r="R49" s="1">
        <f t="shared" si="20"/>
        <v>-335.29166289665301</v>
      </c>
      <c r="S49" s="1">
        <f t="shared" si="20"/>
        <v>-309.37189374103593</v>
      </c>
      <c r="T49" s="1">
        <f t="shared" si="20"/>
        <v>-322.33177831884444</v>
      </c>
      <c r="U49" s="1">
        <f t="shared" si="20"/>
        <v>-322.33177831884444</v>
      </c>
      <c r="V49" s="1">
        <f t="shared" si="20"/>
        <v>-309.37189374103593</v>
      </c>
      <c r="W49" s="1">
        <f t="shared" si="20"/>
        <v>-335.29166289665301</v>
      </c>
      <c r="X49" s="1">
        <f t="shared" ref="X49:AF58" si="21">$E49*X$75</f>
        <v>-322.33177831884444</v>
      </c>
      <c r="Y49" s="1">
        <f t="shared" si="21"/>
        <v>-332.00173166840978</v>
      </c>
      <c r="Z49" s="1">
        <f t="shared" si="21"/>
        <v>-318.65305055326701</v>
      </c>
      <c r="AA49" s="1">
        <f t="shared" si="21"/>
        <v>-345.3504127835526</v>
      </c>
      <c r="AB49" s="1">
        <f t="shared" si="21"/>
        <v>-318.65305055326701</v>
      </c>
      <c r="AC49" s="1">
        <f t="shared" si="21"/>
        <v>-318.65305055326701</v>
      </c>
      <c r="AD49" s="1">
        <f t="shared" si="21"/>
        <v>-345.3504127835526</v>
      </c>
      <c r="AE49" s="1">
        <f t="shared" si="21"/>
        <v>-318.65305055326701</v>
      </c>
      <c r="AF49" s="1">
        <f t="shared" si="21"/>
        <v>-332.00173166840978</v>
      </c>
      <c r="AH49" s="15">
        <f t="shared" si="5"/>
        <v>-3920.2130587393731</v>
      </c>
      <c r="AI49" s="15">
        <f t="shared" si="6"/>
        <v>-3918.6436043923704</v>
      </c>
      <c r="AJ49" s="15">
        <f t="shared" si="9"/>
        <v>1.5694543470026474</v>
      </c>
      <c r="AL49" s="15">
        <f t="shared" si="10"/>
        <v>1.5694543470026474</v>
      </c>
    </row>
    <row r="50" spans="1:38">
      <c r="A50" s="106" t="s">
        <v>71</v>
      </c>
      <c r="B50" s="5" t="str">
        <f t="shared" si="11"/>
        <v>8170-01008</v>
      </c>
      <c r="C50" s="5" t="str">
        <f t="shared" si="12"/>
        <v>8170</v>
      </c>
      <c r="D50" s="1">
        <f>SUM($F50:K50)</f>
        <v>-1650.69</v>
      </c>
      <c r="E50" s="2">
        <f t="shared" si="19"/>
        <v>-6.5641307208642635E-4</v>
      </c>
      <c r="F50" s="22">
        <f>'Div 9 history (2)'!B51</f>
        <v>1696.58</v>
      </c>
      <c r="G50" s="22">
        <f>'Div 9 history (2)'!C51</f>
        <v>-1788.88</v>
      </c>
      <c r="H50" s="22">
        <f>'Div 9 history (2)'!D51</f>
        <v>-1571.95</v>
      </c>
      <c r="I50" s="22">
        <f>'Div 9 history (2)'!E51</f>
        <v>144.94999999999999</v>
      </c>
      <c r="J50" s="22">
        <f>'Div 9 history (2)'!F51</f>
        <v>387.43</v>
      </c>
      <c r="K50" s="22">
        <f>'Div 9 history (2)'!G51</f>
        <v>-518.82000000000005</v>
      </c>
      <c r="L50" s="1">
        <f t="shared" si="20"/>
        <v>-276.24908486464369</v>
      </c>
      <c r="M50" s="1">
        <f t="shared" si="20"/>
        <v>-266.06152772933962</v>
      </c>
      <c r="N50" s="1">
        <f t="shared" si="20"/>
        <v>-255.36408204790007</v>
      </c>
      <c r="O50" s="1">
        <f t="shared" si="20"/>
        <v>-276.75897341077916</v>
      </c>
      <c r="P50" s="1">
        <f t="shared" si="20"/>
        <v>-255.36408204790007</v>
      </c>
      <c r="Q50" s="1">
        <f t="shared" si="20"/>
        <v>-255.36408204790007</v>
      </c>
      <c r="R50" s="1">
        <f t="shared" si="20"/>
        <v>-276.75897341077916</v>
      </c>
      <c r="S50" s="1">
        <f t="shared" si="20"/>
        <v>-255.36408204790007</v>
      </c>
      <c r="T50" s="1">
        <f t="shared" si="20"/>
        <v>-266.06152772933962</v>
      </c>
      <c r="U50" s="1">
        <f t="shared" si="20"/>
        <v>-266.06152772933962</v>
      </c>
      <c r="V50" s="1">
        <f t="shared" si="20"/>
        <v>-255.36408204790007</v>
      </c>
      <c r="W50" s="1">
        <f t="shared" si="20"/>
        <v>-276.75897341077916</v>
      </c>
      <c r="X50" s="1">
        <f t="shared" si="21"/>
        <v>-266.06152772933962</v>
      </c>
      <c r="Y50" s="1">
        <f t="shared" si="21"/>
        <v>-274.04337356121982</v>
      </c>
      <c r="Z50" s="1">
        <f t="shared" si="21"/>
        <v>-263.02500450933707</v>
      </c>
      <c r="AA50" s="1">
        <f t="shared" si="21"/>
        <v>-285.06174261310252</v>
      </c>
      <c r="AB50" s="1">
        <f t="shared" si="21"/>
        <v>-263.02500450933707</v>
      </c>
      <c r="AC50" s="1">
        <f t="shared" si="21"/>
        <v>-263.02500450933707</v>
      </c>
      <c r="AD50" s="1">
        <f t="shared" si="21"/>
        <v>-285.06174261310252</v>
      </c>
      <c r="AE50" s="1">
        <f t="shared" si="21"/>
        <v>-263.02500450933707</v>
      </c>
      <c r="AF50" s="1">
        <f t="shared" si="21"/>
        <v>-274.04337356121982</v>
      </c>
      <c r="AH50" s="15">
        <f t="shared" si="5"/>
        <v>-3235.8518321484626</v>
      </c>
      <c r="AI50" s="15">
        <f t="shared" si="6"/>
        <v>-3234.5563613033519</v>
      </c>
      <c r="AJ50" s="15">
        <f t="shared" si="9"/>
        <v>1.2954708451106853</v>
      </c>
      <c r="AL50" s="15">
        <f t="shared" si="10"/>
        <v>1.2954708451106853</v>
      </c>
    </row>
    <row r="51" spans="1:38">
      <c r="A51" s="106" t="s">
        <v>72</v>
      </c>
      <c r="B51" s="5" t="str">
        <f t="shared" si="11"/>
        <v>8180-01008</v>
      </c>
      <c r="C51" s="5" t="str">
        <f t="shared" si="12"/>
        <v>8180</v>
      </c>
      <c r="D51" s="1">
        <f>SUM($F51:K51)</f>
        <v>-100.84000000000015</v>
      </c>
      <c r="E51" s="2">
        <f t="shared" si="19"/>
        <v>-4.0100015259797616E-5</v>
      </c>
      <c r="F51" s="22">
        <f>'Div 9 history (2)'!B52</f>
        <v>258.43</v>
      </c>
      <c r="G51" s="22">
        <f>'Div 9 history (2)'!C52</f>
        <v>805.16</v>
      </c>
      <c r="H51" s="22">
        <f>'Div 9 history (2)'!D52</f>
        <v>-958.95</v>
      </c>
      <c r="I51" s="22">
        <f>'Div 9 history (2)'!E52</f>
        <v>-376.18</v>
      </c>
      <c r="J51" s="22">
        <f>'Div 9 history (2)'!F52</f>
        <v>358.01</v>
      </c>
      <c r="K51" s="22">
        <f>'Div 9 history (2)'!G52</f>
        <v>-187.31</v>
      </c>
      <c r="L51" s="1">
        <f t="shared" si="20"/>
        <v>-16.875947463031039</v>
      </c>
      <c r="M51" s="1">
        <f t="shared" si="20"/>
        <v>-16.25359362219838</v>
      </c>
      <c r="N51" s="1">
        <f t="shared" si="20"/>
        <v>-15.600090891512204</v>
      </c>
      <c r="O51" s="1">
        <f t="shared" si="20"/>
        <v>-16.907096352884558</v>
      </c>
      <c r="P51" s="1">
        <f t="shared" si="20"/>
        <v>-15.600090891512204</v>
      </c>
      <c r="Q51" s="1">
        <f t="shared" si="20"/>
        <v>-15.600090891512204</v>
      </c>
      <c r="R51" s="1">
        <f t="shared" si="20"/>
        <v>-16.907096352884558</v>
      </c>
      <c r="S51" s="1">
        <f t="shared" si="20"/>
        <v>-15.600090891512204</v>
      </c>
      <c r="T51" s="1">
        <f t="shared" si="20"/>
        <v>-16.25359362219838</v>
      </c>
      <c r="U51" s="1">
        <f t="shared" si="20"/>
        <v>-16.25359362219838</v>
      </c>
      <c r="V51" s="1">
        <f t="shared" si="20"/>
        <v>-15.600090891512204</v>
      </c>
      <c r="W51" s="1">
        <f t="shared" si="20"/>
        <v>-16.907096352884558</v>
      </c>
      <c r="X51" s="1">
        <f t="shared" si="21"/>
        <v>-16.25359362219838</v>
      </c>
      <c r="Y51" s="1">
        <f t="shared" si="21"/>
        <v>-16.741201430864333</v>
      </c>
      <c r="Z51" s="1">
        <f t="shared" si="21"/>
        <v>-16.068093618257571</v>
      </c>
      <c r="AA51" s="1">
        <f t="shared" si="21"/>
        <v>-17.414309243471095</v>
      </c>
      <c r="AB51" s="1">
        <f t="shared" si="21"/>
        <v>-16.068093618257571</v>
      </c>
      <c r="AC51" s="1">
        <f t="shared" si="21"/>
        <v>-16.068093618257571</v>
      </c>
      <c r="AD51" s="1">
        <f t="shared" si="21"/>
        <v>-17.414309243471095</v>
      </c>
      <c r="AE51" s="1">
        <f t="shared" si="21"/>
        <v>-16.068093618257571</v>
      </c>
      <c r="AF51" s="1">
        <f t="shared" si="21"/>
        <v>-16.741201430864333</v>
      </c>
      <c r="AH51" s="15">
        <f t="shared" si="5"/>
        <v>-197.67691011265072</v>
      </c>
      <c r="AI51" s="15">
        <f t="shared" si="6"/>
        <v>-197.59777031049464</v>
      </c>
      <c r="AJ51" s="15">
        <f t="shared" si="9"/>
        <v>7.9139802156078076E-2</v>
      </c>
      <c r="AL51" s="15">
        <f t="shared" si="10"/>
        <v>7.9139802156078076E-2</v>
      </c>
    </row>
    <row r="52" spans="1:38">
      <c r="A52" s="106" t="s">
        <v>73</v>
      </c>
      <c r="B52" s="5" t="str">
        <f t="shared" si="11"/>
        <v>8200-01008</v>
      </c>
      <c r="C52" s="5" t="str">
        <f t="shared" si="12"/>
        <v>8200</v>
      </c>
      <c r="D52" s="1">
        <f>SUM($F52:K52)</f>
        <v>0</v>
      </c>
      <c r="E52" s="2">
        <f t="shared" si="19"/>
        <v>0</v>
      </c>
      <c r="F52" s="22">
        <f>'Div 9 history (2)'!B53</f>
        <v>234.22</v>
      </c>
      <c r="G52" s="22">
        <f>'Div 9 history (2)'!C53</f>
        <v>-65.69</v>
      </c>
      <c r="H52" s="22">
        <f>'Div 9 history (2)'!D53</f>
        <v>-168.53</v>
      </c>
      <c r="I52" s="22" t="str">
        <f>'Div 9 history (2)'!E53</f>
        <v>0</v>
      </c>
      <c r="J52" s="22" t="str">
        <f>'Div 9 history (2)'!F53</f>
        <v>0</v>
      </c>
      <c r="K52" s="22">
        <f>'Div 9 history (2)'!G53</f>
        <v>0</v>
      </c>
      <c r="L52" s="1">
        <f t="shared" si="20"/>
        <v>0</v>
      </c>
      <c r="M52" s="1">
        <f t="shared" si="20"/>
        <v>0</v>
      </c>
      <c r="N52" s="1">
        <f t="shared" si="20"/>
        <v>0</v>
      </c>
      <c r="O52" s="1">
        <f t="shared" si="20"/>
        <v>0</v>
      </c>
      <c r="P52" s="1">
        <f t="shared" si="20"/>
        <v>0</v>
      </c>
      <c r="Q52" s="1">
        <f t="shared" si="20"/>
        <v>0</v>
      </c>
      <c r="R52" s="1">
        <f t="shared" si="20"/>
        <v>0</v>
      </c>
      <c r="S52" s="1">
        <f t="shared" si="20"/>
        <v>0</v>
      </c>
      <c r="T52" s="1">
        <f t="shared" si="20"/>
        <v>0</v>
      </c>
      <c r="U52" s="1">
        <f t="shared" si="20"/>
        <v>0</v>
      </c>
      <c r="V52" s="1">
        <f t="shared" si="20"/>
        <v>0</v>
      </c>
      <c r="W52" s="1">
        <f t="shared" si="20"/>
        <v>0</v>
      </c>
      <c r="X52" s="1">
        <f t="shared" si="21"/>
        <v>0</v>
      </c>
      <c r="Y52" s="1">
        <f t="shared" si="21"/>
        <v>0</v>
      </c>
      <c r="Z52" s="1">
        <f t="shared" si="21"/>
        <v>0</v>
      </c>
      <c r="AA52" s="1">
        <f t="shared" si="21"/>
        <v>0</v>
      </c>
      <c r="AB52" s="1">
        <f t="shared" si="21"/>
        <v>0</v>
      </c>
      <c r="AC52" s="1">
        <f t="shared" si="21"/>
        <v>0</v>
      </c>
      <c r="AD52" s="1">
        <f t="shared" si="21"/>
        <v>0</v>
      </c>
      <c r="AE52" s="1">
        <f t="shared" si="21"/>
        <v>0</v>
      </c>
      <c r="AF52" s="1">
        <f t="shared" si="21"/>
        <v>0</v>
      </c>
      <c r="AH52" s="15">
        <f t="shared" si="5"/>
        <v>0</v>
      </c>
      <c r="AI52" s="15">
        <f t="shared" si="6"/>
        <v>0</v>
      </c>
      <c r="AJ52" s="15">
        <f t="shared" si="9"/>
        <v>0</v>
      </c>
      <c r="AL52" s="15">
        <f t="shared" si="10"/>
        <v>0</v>
      </c>
    </row>
    <row r="53" spans="1:38">
      <c r="A53" s="106" t="s">
        <v>74</v>
      </c>
      <c r="B53" s="5" t="str">
        <f t="shared" si="11"/>
        <v>8210-01008</v>
      </c>
      <c r="C53" s="5" t="str">
        <f t="shared" si="12"/>
        <v>8210</v>
      </c>
      <c r="D53" s="1">
        <f>SUM($F53:K53)</f>
        <v>-827.27999999999975</v>
      </c>
      <c r="E53" s="2">
        <f t="shared" si="19"/>
        <v>-3.2897600777593531E-4</v>
      </c>
      <c r="F53" s="22">
        <f>'Div 9 history (2)'!B54</f>
        <v>3670.88</v>
      </c>
      <c r="G53" s="22">
        <f>'Div 9 history (2)'!C54</f>
        <v>-4049.6</v>
      </c>
      <c r="H53" s="22">
        <f>'Div 9 history (2)'!D54</f>
        <v>-428.5</v>
      </c>
      <c r="I53" s="22">
        <f>'Div 9 history (2)'!E54</f>
        <v>2.08</v>
      </c>
      <c r="J53" s="22">
        <f>'Div 9 history (2)'!F54</f>
        <v>-22.14</v>
      </c>
      <c r="K53" s="22">
        <f>'Div 9 history (2)'!G54</f>
        <v>0</v>
      </c>
      <c r="L53" s="1">
        <f t="shared" si="20"/>
        <v>-138.44837184863442</v>
      </c>
      <c r="M53" s="1">
        <f t="shared" si="20"/>
        <v>-133.34265104891168</v>
      </c>
      <c r="N53" s="1">
        <f t="shared" si="20"/>
        <v>-127.98138826586865</v>
      </c>
      <c r="O53" s="1">
        <f t="shared" si="20"/>
        <v>-138.70391383195471</v>
      </c>
      <c r="P53" s="1">
        <f t="shared" si="20"/>
        <v>-127.98138826586865</v>
      </c>
      <c r="Q53" s="1">
        <f t="shared" si="20"/>
        <v>-127.98138826586865</v>
      </c>
      <c r="R53" s="1">
        <f t="shared" si="20"/>
        <v>-138.70391383195471</v>
      </c>
      <c r="S53" s="1">
        <f t="shared" si="20"/>
        <v>-127.98138826586865</v>
      </c>
      <c r="T53" s="1">
        <f t="shared" si="20"/>
        <v>-133.34265104891168</v>
      </c>
      <c r="U53" s="1">
        <f t="shared" si="20"/>
        <v>-133.34265104891168</v>
      </c>
      <c r="V53" s="1">
        <f t="shared" si="20"/>
        <v>-127.98138826586865</v>
      </c>
      <c r="W53" s="1">
        <f t="shared" si="20"/>
        <v>-138.70391383195471</v>
      </c>
      <c r="X53" s="1">
        <f t="shared" si="21"/>
        <v>-133.34265104891168</v>
      </c>
      <c r="Y53" s="1">
        <f t="shared" si="21"/>
        <v>-137.34293058037903</v>
      </c>
      <c r="Z53" s="1">
        <f t="shared" si="21"/>
        <v>-131.8208299138447</v>
      </c>
      <c r="AA53" s="1">
        <f t="shared" si="21"/>
        <v>-142.86503124691336</v>
      </c>
      <c r="AB53" s="1">
        <f t="shared" si="21"/>
        <v>-131.8208299138447</v>
      </c>
      <c r="AC53" s="1">
        <f t="shared" si="21"/>
        <v>-131.8208299138447</v>
      </c>
      <c r="AD53" s="1">
        <f t="shared" si="21"/>
        <v>-142.86503124691336</v>
      </c>
      <c r="AE53" s="1">
        <f t="shared" si="21"/>
        <v>-131.8208299138447</v>
      </c>
      <c r="AF53" s="1">
        <f t="shared" si="21"/>
        <v>-137.34293058037903</v>
      </c>
      <c r="AH53" s="15">
        <f t="shared" si="5"/>
        <v>-1621.7191015271064</v>
      </c>
      <c r="AI53" s="15">
        <f t="shared" si="6"/>
        <v>-1621.0698475056104</v>
      </c>
      <c r="AJ53" s="15">
        <f t="shared" si="9"/>
        <v>0.64925402149606271</v>
      </c>
      <c r="AL53" s="15">
        <f t="shared" si="10"/>
        <v>0.64925402149606271</v>
      </c>
    </row>
    <row r="54" spans="1:38">
      <c r="A54" s="106" t="s">
        <v>75</v>
      </c>
      <c r="B54" s="5" t="str">
        <f t="shared" si="11"/>
        <v>8340-01008</v>
      </c>
      <c r="C54" s="5" t="str">
        <f t="shared" si="12"/>
        <v>8340</v>
      </c>
      <c r="D54" s="1">
        <f>SUM($F54:K54)</f>
        <v>-540.1</v>
      </c>
      <c r="E54" s="2">
        <f t="shared" si="19"/>
        <v>-2.1477606348489352E-4</v>
      </c>
      <c r="F54" s="22">
        <f>'Div 9 history (2)'!B55</f>
        <v>-330.87</v>
      </c>
      <c r="G54" s="22">
        <f>'Div 9 history (2)'!C55</f>
        <v>-10.01</v>
      </c>
      <c r="H54" s="22">
        <f>'Div 9 history (2)'!D55</f>
        <v>-199.22</v>
      </c>
      <c r="I54" s="22">
        <f>'Div 9 history (2)'!E55</f>
        <v>132.81</v>
      </c>
      <c r="J54" s="22">
        <f>'Div 9 history (2)'!F55</f>
        <v>-132.81</v>
      </c>
      <c r="K54" s="22">
        <f>'Div 9 history (2)'!G55</f>
        <v>0</v>
      </c>
      <c r="L54" s="1">
        <f t="shared" si="20"/>
        <v>-90.387735271549516</v>
      </c>
      <c r="M54" s="1">
        <f t="shared" si="20"/>
        <v>-87.054402175221469</v>
      </c>
      <c r="N54" s="1">
        <f t="shared" si="20"/>
        <v>-83.554235328299583</v>
      </c>
      <c r="O54" s="1">
        <f t="shared" si="20"/>
        <v>-90.554569022143355</v>
      </c>
      <c r="P54" s="1">
        <f t="shared" si="20"/>
        <v>-83.554235328299583</v>
      </c>
      <c r="Q54" s="1">
        <f t="shared" si="20"/>
        <v>-83.554235328299583</v>
      </c>
      <c r="R54" s="1">
        <f t="shared" si="20"/>
        <v>-90.554569022143355</v>
      </c>
      <c r="S54" s="1">
        <f t="shared" si="20"/>
        <v>-83.554235328299583</v>
      </c>
      <c r="T54" s="1">
        <f t="shared" si="20"/>
        <v>-87.054402175221469</v>
      </c>
      <c r="U54" s="1">
        <f t="shared" si="20"/>
        <v>-87.054402175221469</v>
      </c>
      <c r="V54" s="1">
        <f t="shared" si="20"/>
        <v>-83.554235328299583</v>
      </c>
      <c r="W54" s="1">
        <f t="shared" si="20"/>
        <v>-90.554569022143355</v>
      </c>
      <c r="X54" s="1">
        <f t="shared" si="21"/>
        <v>-87.054402175221469</v>
      </c>
      <c r="Y54" s="1">
        <f t="shared" si="21"/>
        <v>-89.666034240478112</v>
      </c>
      <c r="Z54" s="1">
        <f t="shared" si="21"/>
        <v>-86.060862388148578</v>
      </c>
      <c r="AA54" s="1">
        <f t="shared" si="21"/>
        <v>-93.271206092807674</v>
      </c>
      <c r="AB54" s="1">
        <f t="shared" si="21"/>
        <v>-86.060862388148578</v>
      </c>
      <c r="AC54" s="1">
        <f t="shared" si="21"/>
        <v>-86.060862388148578</v>
      </c>
      <c r="AD54" s="1">
        <f t="shared" si="21"/>
        <v>-93.271206092807674</v>
      </c>
      <c r="AE54" s="1">
        <f t="shared" si="21"/>
        <v>-86.060862388148578</v>
      </c>
      <c r="AF54" s="1">
        <f t="shared" si="21"/>
        <v>-89.666034240478112</v>
      </c>
      <c r="AH54" s="15">
        <f t="shared" si="5"/>
        <v>-1058.7594124538132</v>
      </c>
      <c r="AI54" s="15">
        <f t="shared" si="6"/>
        <v>-1058.3355389200519</v>
      </c>
      <c r="AJ54" s="15">
        <f t="shared" si="9"/>
        <v>0.42387353376125247</v>
      </c>
      <c r="AL54" s="15">
        <f t="shared" si="10"/>
        <v>0.42387353376125247</v>
      </c>
    </row>
    <row r="55" spans="1:38">
      <c r="A55" s="106" t="s">
        <v>638</v>
      </c>
      <c r="B55" s="5" t="str">
        <f t="shared" si="11"/>
        <v>8350-01008</v>
      </c>
      <c r="C55" s="5" t="str">
        <f t="shared" si="12"/>
        <v>8350</v>
      </c>
      <c r="D55" s="1">
        <f>SUM($F55:K55)</f>
        <v>61.55</v>
      </c>
      <c r="E55" s="2">
        <f t="shared" si="19"/>
        <v>2.4475961317339743E-5</v>
      </c>
      <c r="F55" s="22">
        <f>'Div 9 history (2)'!B56</f>
        <v>398.43</v>
      </c>
      <c r="G55" s="22">
        <f>'Div 9 history (2)'!C56</f>
        <v>-398.43</v>
      </c>
      <c r="H55" s="22" t="str">
        <f>'Div 9 history (2)'!D56</f>
        <v>0</v>
      </c>
      <c r="I55" s="22">
        <f>'Div 9 history (2)'!E56</f>
        <v>132.81</v>
      </c>
      <c r="J55" s="22">
        <f>'Div 9 history (2)'!F56</f>
        <v>-132.81</v>
      </c>
      <c r="K55" s="22">
        <f>'Div 9 history (2)'!G56</f>
        <v>61.55</v>
      </c>
      <c r="L55" s="1">
        <f t="shared" si="20"/>
        <v>10.300620451701299</v>
      </c>
      <c r="M55" s="1">
        <f t="shared" si="20"/>
        <v>9.9207525530177385</v>
      </c>
      <c r="N55" s="1">
        <f t="shared" si="20"/>
        <v>9.5218722171020893</v>
      </c>
      <c r="O55" s="1">
        <f t="shared" si="20"/>
        <v>10.319632888933389</v>
      </c>
      <c r="P55" s="1">
        <f t="shared" si="20"/>
        <v>9.5218722171020893</v>
      </c>
      <c r="Q55" s="1">
        <f t="shared" si="20"/>
        <v>9.5218722171020893</v>
      </c>
      <c r="R55" s="1">
        <f t="shared" si="20"/>
        <v>10.319632888933389</v>
      </c>
      <c r="S55" s="1">
        <f t="shared" si="20"/>
        <v>9.5218722171020893</v>
      </c>
      <c r="T55" s="1">
        <f t="shared" si="20"/>
        <v>9.9207525530177385</v>
      </c>
      <c r="U55" s="1">
        <f t="shared" si="20"/>
        <v>9.9207525530177385</v>
      </c>
      <c r="V55" s="1">
        <f t="shared" si="20"/>
        <v>9.5218722171020893</v>
      </c>
      <c r="W55" s="1">
        <f t="shared" si="20"/>
        <v>10.319632888933389</v>
      </c>
      <c r="X55" s="1">
        <f t="shared" si="21"/>
        <v>9.9207525530177385</v>
      </c>
      <c r="Y55" s="1">
        <f t="shared" si="21"/>
        <v>10.218375129608271</v>
      </c>
      <c r="Z55" s="1">
        <f t="shared" si="21"/>
        <v>9.8075283836151534</v>
      </c>
      <c r="AA55" s="1">
        <f t="shared" si="21"/>
        <v>10.629221875601392</v>
      </c>
      <c r="AB55" s="1">
        <f t="shared" si="21"/>
        <v>9.8075283836151534</v>
      </c>
      <c r="AC55" s="1">
        <f t="shared" si="21"/>
        <v>9.8075283836151534</v>
      </c>
      <c r="AD55" s="1">
        <f t="shared" si="21"/>
        <v>10.629221875601392</v>
      </c>
      <c r="AE55" s="1">
        <f t="shared" si="21"/>
        <v>9.8075283836151534</v>
      </c>
      <c r="AF55" s="1">
        <f t="shared" si="21"/>
        <v>10.218375129608271</v>
      </c>
      <c r="AH55" s="15">
        <f t="shared" si="5"/>
        <v>120.65662254495868</v>
      </c>
      <c r="AI55" s="15">
        <f t="shared" si="6"/>
        <v>120.60831775695088</v>
      </c>
      <c r="AJ55" s="15">
        <f t="shared" si="9"/>
        <v>-4.8304788007797583E-2</v>
      </c>
      <c r="AL55" s="15">
        <f t="shared" si="10"/>
        <v>-4.8304788007797583E-2</v>
      </c>
    </row>
    <row r="56" spans="1:38">
      <c r="A56" s="106" t="s">
        <v>76</v>
      </c>
      <c r="B56" s="5" t="str">
        <f t="shared" si="11"/>
        <v>8360-01008</v>
      </c>
      <c r="C56" s="5" t="str">
        <f t="shared" si="12"/>
        <v>8360</v>
      </c>
      <c r="D56" s="1">
        <f>SUM($F56:K56)</f>
        <v>0</v>
      </c>
      <c r="E56" s="2">
        <f t="shared" si="19"/>
        <v>0</v>
      </c>
      <c r="F56" s="22" t="str">
        <f>'Div 9 history (2)'!B57</f>
        <v>0</v>
      </c>
      <c r="G56" s="22" t="str">
        <f>'Div 9 history (2)'!C57</f>
        <v>0</v>
      </c>
      <c r="H56" s="22">
        <f>'Div 9 history (2)'!D57</f>
        <v>21.08</v>
      </c>
      <c r="I56" s="22">
        <f>'Div 9 history (2)'!E57</f>
        <v>-21.08</v>
      </c>
      <c r="J56" s="22" t="str">
        <f>'Div 9 history (2)'!F57</f>
        <v>0</v>
      </c>
      <c r="K56" s="22">
        <f>'Div 9 history (2)'!G57</f>
        <v>0</v>
      </c>
      <c r="L56" s="1">
        <f t="shared" si="20"/>
        <v>0</v>
      </c>
      <c r="M56" s="1">
        <f t="shared" si="20"/>
        <v>0</v>
      </c>
      <c r="N56" s="1">
        <f t="shared" si="20"/>
        <v>0</v>
      </c>
      <c r="O56" s="1">
        <f t="shared" si="20"/>
        <v>0</v>
      </c>
      <c r="P56" s="1">
        <f t="shared" si="20"/>
        <v>0</v>
      </c>
      <c r="Q56" s="1">
        <f t="shared" si="20"/>
        <v>0</v>
      </c>
      <c r="R56" s="1">
        <f t="shared" si="20"/>
        <v>0</v>
      </c>
      <c r="S56" s="1">
        <f t="shared" si="20"/>
        <v>0</v>
      </c>
      <c r="T56" s="1">
        <f t="shared" si="20"/>
        <v>0</v>
      </c>
      <c r="U56" s="1">
        <f t="shared" si="20"/>
        <v>0</v>
      </c>
      <c r="V56" s="1">
        <f t="shared" si="20"/>
        <v>0</v>
      </c>
      <c r="W56" s="1">
        <f t="shared" si="20"/>
        <v>0</v>
      </c>
      <c r="X56" s="1">
        <f t="shared" si="21"/>
        <v>0</v>
      </c>
      <c r="Y56" s="1">
        <f t="shared" si="21"/>
        <v>0</v>
      </c>
      <c r="Z56" s="1">
        <f t="shared" si="21"/>
        <v>0</v>
      </c>
      <c r="AA56" s="1">
        <f t="shared" si="21"/>
        <v>0</v>
      </c>
      <c r="AB56" s="1">
        <f t="shared" si="21"/>
        <v>0</v>
      </c>
      <c r="AC56" s="1">
        <f t="shared" si="21"/>
        <v>0</v>
      </c>
      <c r="AD56" s="1">
        <f t="shared" si="21"/>
        <v>0</v>
      </c>
      <c r="AE56" s="1">
        <f t="shared" si="21"/>
        <v>0</v>
      </c>
      <c r="AF56" s="1">
        <f t="shared" si="21"/>
        <v>0</v>
      </c>
      <c r="AH56" s="15">
        <f t="shared" si="5"/>
        <v>0</v>
      </c>
      <c r="AI56" s="15">
        <f t="shared" si="6"/>
        <v>0</v>
      </c>
      <c r="AJ56" s="15">
        <f t="shared" si="9"/>
        <v>0</v>
      </c>
      <c r="AL56" s="15">
        <f t="shared" si="10"/>
        <v>0</v>
      </c>
    </row>
    <row r="57" spans="1:38">
      <c r="A57" s="106" t="s">
        <v>639</v>
      </c>
      <c r="B57" s="5" t="str">
        <f t="shared" si="11"/>
        <v>8410-01008</v>
      </c>
      <c r="C57" s="5" t="str">
        <f t="shared" si="12"/>
        <v>8410</v>
      </c>
      <c r="D57" s="1">
        <f>SUM($F57:K57)</f>
        <v>2937.74</v>
      </c>
      <c r="E57" s="2">
        <f t="shared" si="19"/>
        <v>1.1682211307945029E-3</v>
      </c>
      <c r="F57" s="22">
        <f>'Div 9 history (2)'!B58</f>
        <v>-877.97</v>
      </c>
      <c r="G57" s="22">
        <f>'Div 9 history (2)'!C58</f>
        <v>3960.13</v>
      </c>
      <c r="H57" s="22">
        <f>'Div 9 history (2)'!D58</f>
        <v>-4175.8</v>
      </c>
      <c r="I57" s="22">
        <f>'Div 9 history (2)'!E58</f>
        <v>2018.19</v>
      </c>
      <c r="J57" s="22">
        <f>'Div 9 history (2)'!F58</f>
        <v>1870.02</v>
      </c>
      <c r="K57" s="22">
        <f>'Div 9 history (2)'!G58</f>
        <v>143.16999999999999</v>
      </c>
      <c r="L57" s="1">
        <f t="shared" si="20"/>
        <v>491.64166898100689</v>
      </c>
      <c r="M57" s="1">
        <f t="shared" si="20"/>
        <v>473.51083030223123</v>
      </c>
      <c r="N57" s="1">
        <f t="shared" si="20"/>
        <v>454.47254081347677</v>
      </c>
      <c r="O57" s="1">
        <f t="shared" si="20"/>
        <v>492.54911979098574</v>
      </c>
      <c r="P57" s="1">
        <f t="shared" si="20"/>
        <v>454.47254081347677</v>
      </c>
      <c r="Q57" s="1">
        <f t="shared" si="20"/>
        <v>454.47254081347677</v>
      </c>
      <c r="R57" s="1">
        <f t="shared" si="20"/>
        <v>492.54911979098574</v>
      </c>
      <c r="S57" s="1">
        <f t="shared" si="20"/>
        <v>454.47254081347677</v>
      </c>
      <c r="T57" s="1">
        <f t="shared" si="20"/>
        <v>473.51083030223123</v>
      </c>
      <c r="U57" s="1">
        <f t="shared" si="20"/>
        <v>473.51083030223123</v>
      </c>
      <c r="V57" s="1">
        <f t="shared" si="20"/>
        <v>454.47254081347677</v>
      </c>
      <c r="W57" s="1">
        <f t="shared" si="20"/>
        <v>492.54911979098574</v>
      </c>
      <c r="X57" s="1">
        <f t="shared" si="21"/>
        <v>473.51083030223123</v>
      </c>
      <c r="Y57" s="1">
        <f t="shared" si="21"/>
        <v>487.7161552112982</v>
      </c>
      <c r="Z57" s="1">
        <f t="shared" si="21"/>
        <v>468.10671703788108</v>
      </c>
      <c r="AA57" s="1">
        <f t="shared" si="21"/>
        <v>507.32559338471538</v>
      </c>
      <c r="AB57" s="1">
        <f t="shared" si="21"/>
        <v>468.10671703788108</v>
      </c>
      <c r="AC57" s="1">
        <f t="shared" si="21"/>
        <v>468.10671703788108</v>
      </c>
      <c r="AD57" s="1">
        <f t="shared" si="21"/>
        <v>507.32559338471538</v>
      </c>
      <c r="AE57" s="1">
        <f t="shared" si="21"/>
        <v>468.10671703788108</v>
      </c>
      <c r="AF57" s="1">
        <f t="shared" si="21"/>
        <v>487.7161552112982</v>
      </c>
      <c r="AH57" s="15">
        <f t="shared" si="5"/>
        <v>5758.8592415146531</v>
      </c>
      <c r="AI57" s="15">
        <f t="shared" si="6"/>
        <v>5756.5536865524764</v>
      </c>
      <c r="AJ57" s="15">
        <f t="shared" si="9"/>
        <v>-2.3055549621767568</v>
      </c>
      <c r="AL57" s="15">
        <f t="shared" si="10"/>
        <v>-2.3055549621767568</v>
      </c>
    </row>
    <row r="58" spans="1:38">
      <c r="A58" s="106" t="s">
        <v>77</v>
      </c>
      <c r="B58" s="5" t="str">
        <f t="shared" si="11"/>
        <v>8560-01008</v>
      </c>
      <c r="C58" s="5" t="str">
        <f t="shared" si="12"/>
        <v>8560</v>
      </c>
      <c r="D58" s="1">
        <f>SUM($F58:K58)</f>
        <v>-444.17000000000098</v>
      </c>
      <c r="E58" s="2">
        <f t="shared" si="19"/>
        <v>-1.7662855789314083E-4</v>
      </c>
      <c r="F58" s="22">
        <f>'Div 9 history (2)'!B59</f>
        <v>1.1599999999999999</v>
      </c>
      <c r="G58" s="22">
        <f>'Div 9 history (2)'!C59</f>
        <v>2388.73</v>
      </c>
      <c r="H58" s="22">
        <f>'Div 9 history (2)'!D59</f>
        <v>-7253.17</v>
      </c>
      <c r="I58" s="22">
        <f>'Div 9 history (2)'!E59</f>
        <v>647.48</v>
      </c>
      <c r="J58" s="22">
        <f>'Div 9 history (2)'!F59</f>
        <v>1797.3799999999999</v>
      </c>
      <c r="K58" s="22">
        <f>'Div 9 history (2)'!G59</f>
        <v>1974.25</v>
      </c>
      <c r="L58" s="1">
        <f t="shared" si="20"/>
        <v>-74.333494492805471</v>
      </c>
      <c r="M58" s="1">
        <f t="shared" si="20"/>
        <v>-71.592212209161644</v>
      </c>
      <c r="N58" s="1">
        <f t="shared" si="20"/>
        <v>-68.713728394317542</v>
      </c>
      <c r="O58" s="1">
        <f t="shared" si="20"/>
        <v>-74.470696024005747</v>
      </c>
      <c r="P58" s="1">
        <f t="shared" si="20"/>
        <v>-68.713728394317542</v>
      </c>
      <c r="Q58" s="1">
        <f t="shared" si="20"/>
        <v>-68.713728394317542</v>
      </c>
      <c r="R58" s="1">
        <f t="shared" si="20"/>
        <v>-74.470696024005747</v>
      </c>
      <c r="S58" s="1">
        <f t="shared" si="20"/>
        <v>-68.713728394317542</v>
      </c>
      <c r="T58" s="1">
        <f t="shared" si="20"/>
        <v>-71.592212209161644</v>
      </c>
      <c r="U58" s="1">
        <f t="shared" si="20"/>
        <v>-71.592212209161644</v>
      </c>
      <c r="V58" s="1">
        <f t="shared" si="20"/>
        <v>-68.713728394317542</v>
      </c>
      <c r="W58" s="1">
        <f t="shared" si="20"/>
        <v>-74.470696024005747</v>
      </c>
      <c r="X58" s="1">
        <f t="shared" si="21"/>
        <v>-71.592212209161644</v>
      </c>
      <c r="Y58" s="1">
        <f t="shared" si="21"/>
        <v>-73.739978575436496</v>
      </c>
      <c r="Z58" s="1">
        <f t="shared" si="21"/>
        <v>-70.775140246147075</v>
      </c>
      <c r="AA58" s="1">
        <f t="shared" si="21"/>
        <v>-76.704816904725931</v>
      </c>
      <c r="AB58" s="1">
        <f t="shared" si="21"/>
        <v>-70.775140246147075</v>
      </c>
      <c r="AC58" s="1">
        <f t="shared" si="21"/>
        <v>-70.775140246147075</v>
      </c>
      <c r="AD58" s="1">
        <f t="shared" si="21"/>
        <v>-76.704816904725931</v>
      </c>
      <c r="AE58" s="1">
        <f t="shared" si="21"/>
        <v>-70.775140246147075</v>
      </c>
      <c r="AF58" s="1">
        <f t="shared" si="21"/>
        <v>-73.739978575436496</v>
      </c>
      <c r="AH58" s="15">
        <f t="shared" si="5"/>
        <v>-870.70758790892637</v>
      </c>
      <c r="AI58" s="15">
        <f t="shared" si="6"/>
        <v>-870.35900078155976</v>
      </c>
      <c r="AJ58" s="15">
        <f t="shared" si="9"/>
        <v>0.34858712736661346</v>
      </c>
      <c r="AL58" s="15">
        <f t="shared" si="10"/>
        <v>0.34858712736661346</v>
      </c>
    </row>
    <row r="59" spans="1:38">
      <c r="A59" s="106" t="s">
        <v>78</v>
      </c>
      <c r="B59" s="5" t="str">
        <f t="shared" si="7"/>
        <v>8570-01008</v>
      </c>
      <c r="C59" s="5" t="str">
        <f t="shared" si="8"/>
        <v>8570</v>
      </c>
      <c r="D59" s="1">
        <f>SUM($F59:K59)</f>
        <v>-592.68000000000006</v>
      </c>
      <c r="E59" s="2">
        <f t="shared" si="19"/>
        <v>-2.3568501630480781E-4</v>
      </c>
      <c r="F59" s="22">
        <f>'Div 9 history (2)'!B60</f>
        <v>2019.37</v>
      </c>
      <c r="G59" s="22">
        <f>'Div 9 history (2)'!C60</f>
        <v>-1619.91</v>
      </c>
      <c r="H59" s="22">
        <f>'Div 9 history (2)'!D60</f>
        <v>-457.31</v>
      </c>
      <c r="I59" s="22">
        <f>'Div 9 history (2)'!E60</f>
        <v>139.86000000000001</v>
      </c>
      <c r="J59" s="22">
        <f>'Div 9 history (2)'!F60</f>
        <v>-27.63</v>
      </c>
      <c r="K59" s="22">
        <f>'Div 9 history (2)'!G60</f>
        <v>-647.05999999999995</v>
      </c>
      <c r="L59" s="1">
        <f t="shared" ref="L59:W71" si="22">$E59*L$75</f>
        <v>-99.187193002669815</v>
      </c>
      <c r="M59" s="1">
        <f t="shared" si="22"/>
        <v>-95.529352122218583</v>
      </c>
      <c r="N59" s="1">
        <f t="shared" si="22"/>
        <v>-91.688435834802064</v>
      </c>
      <c r="O59" s="1">
        <f t="shared" si="22"/>
        <v>-99.370268409635116</v>
      </c>
      <c r="P59" s="1">
        <f t="shared" si="22"/>
        <v>-91.688435834802064</v>
      </c>
      <c r="Q59" s="1">
        <f t="shared" si="22"/>
        <v>-91.688435834802064</v>
      </c>
      <c r="R59" s="1">
        <f t="shared" si="22"/>
        <v>-99.370268409635116</v>
      </c>
      <c r="S59" s="1">
        <f t="shared" si="22"/>
        <v>-91.688435834802064</v>
      </c>
      <c r="T59" s="1">
        <f t="shared" si="22"/>
        <v>-95.529352122218583</v>
      </c>
      <c r="U59" s="1">
        <f t="shared" si="22"/>
        <v>-95.529352122218583</v>
      </c>
      <c r="V59" s="1">
        <f t="shared" si="22"/>
        <v>-91.688435834802064</v>
      </c>
      <c r="W59" s="1">
        <f t="shared" si="22"/>
        <v>-99.370268409635116</v>
      </c>
      <c r="X59" s="1">
        <f t="shared" ref="X59:AF71" si="23">$E59*X$75</f>
        <v>-95.529352122218583</v>
      </c>
      <c r="Y59" s="1">
        <f t="shared" si="23"/>
        <v>-98.395232685885148</v>
      </c>
      <c r="Z59" s="1">
        <f t="shared" si="23"/>
        <v>-94.439088909846134</v>
      </c>
      <c r="AA59" s="1">
        <f t="shared" si="23"/>
        <v>-102.35137646192419</v>
      </c>
      <c r="AB59" s="1">
        <f t="shared" si="23"/>
        <v>-94.439088909846134</v>
      </c>
      <c r="AC59" s="1">
        <f t="shared" si="23"/>
        <v>-94.439088909846134</v>
      </c>
      <c r="AD59" s="1">
        <f t="shared" si="23"/>
        <v>-102.35137646192419</v>
      </c>
      <c r="AE59" s="1">
        <f t="shared" si="23"/>
        <v>-94.439088909846134</v>
      </c>
      <c r="AF59" s="1">
        <f t="shared" si="23"/>
        <v>-98.395232685885148</v>
      </c>
      <c r="AH59" s="15">
        <f t="shared" si="5"/>
        <v>-1161.8321210389297</v>
      </c>
      <c r="AI59" s="15">
        <f t="shared" si="6"/>
        <v>-1161.3669824238775</v>
      </c>
      <c r="AJ59" s="15">
        <f t="shared" si="9"/>
        <v>0.46513861505218301</v>
      </c>
      <c r="AL59" s="15">
        <f t="shared" si="10"/>
        <v>0.46513861505218301</v>
      </c>
    </row>
    <row r="60" spans="1:38">
      <c r="A60" s="106" t="s">
        <v>79</v>
      </c>
      <c r="B60" s="5" t="str">
        <f t="shared" si="7"/>
        <v>8630-01008</v>
      </c>
      <c r="C60" s="5" t="str">
        <f t="shared" si="8"/>
        <v>8630</v>
      </c>
      <c r="D60" s="1">
        <f>SUM($F60:K60)</f>
        <v>432.08000000000004</v>
      </c>
      <c r="E60" s="2">
        <f t="shared" si="19"/>
        <v>1.7182085078791483E-4</v>
      </c>
      <c r="F60" s="22">
        <f>'Div 9 history (2)'!B61</f>
        <v>0</v>
      </c>
      <c r="G60" s="22">
        <f>'Div 9 history (2)'!C61</f>
        <v>88.54</v>
      </c>
      <c r="H60" s="22">
        <f>'Div 9 history (2)'!D61</f>
        <v>52.28</v>
      </c>
      <c r="I60" s="22">
        <f>'Div 9 history (2)'!E61</f>
        <v>-140.82</v>
      </c>
      <c r="J60" s="22">
        <f>'Div 9 history (2)'!F61</f>
        <v>413.47</v>
      </c>
      <c r="K60" s="22">
        <f>'Div 9 history (2)'!G61</f>
        <v>18.61</v>
      </c>
      <c r="L60" s="1">
        <f t="shared" si="22"/>
        <v>72.310188217239613</v>
      </c>
      <c r="M60" s="1">
        <f t="shared" si="22"/>
        <v>69.643521740177178</v>
      </c>
      <c r="N60" s="1">
        <f t="shared" si="22"/>
        <v>66.843388262639664</v>
      </c>
      <c r="O60" s="1">
        <f t="shared" si="22"/>
        <v>72.443655217714692</v>
      </c>
      <c r="P60" s="1">
        <f t="shared" si="22"/>
        <v>66.843388262639664</v>
      </c>
      <c r="Q60" s="1">
        <f t="shared" si="22"/>
        <v>66.843388262639664</v>
      </c>
      <c r="R60" s="1">
        <f t="shared" si="22"/>
        <v>72.443655217714692</v>
      </c>
      <c r="S60" s="1">
        <f t="shared" si="22"/>
        <v>66.843388262639664</v>
      </c>
      <c r="T60" s="1">
        <f t="shared" si="22"/>
        <v>69.643521740177178</v>
      </c>
      <c r="U60" s="1">
        <f t="shared" si="22"/>
        <v>69.643521740177178</v>
      </c>
      <c r="V60" s="1">
        <f t="shared" si="22"/>
        <v>66.843388262639664</v>
      </c>
      <c r="W60" s="1">
        <f t="shared" si="22"/>
        <v>72.443655217714692</v>
      </c>
      <c r="X60" s="1">
        <f t="shared" si="23"/>
        <v>69.643521740177178</v>
      </c>
      <c r="Y60" s="1">
        <f t="shared" si="23"/>
        <v>71.73282739238249</v>
      </c>
      <c r="Z60" s="1">
        <f t="shared" si="23"/>
        <v>68.848689910518857</v>
      </c>
      <c r="AA60" s="1">
        <f t="shared" si="23"/>
        <v>74.616964874246136</v>
      </c>
      <c r="AB60" s="1">
        <f t="shared" si="23"/>
        <v>68.848689910518857</v>
      </c>
      <c r="AC60" s="1">
        <f t="shared" si="23"/>
        <v>68.848689910518857</v>
      </c>
      <c r="AD60" s="1">
        <f t="shared" si="23"/>
        <v>74.616964874246136</v>
      </c>
      <c r="AE60" s="1">
        <f t="shared" si="23"/>
        <v>68.848689910518857</v>
      </c>
      <c r="AF60" s="1">
        <f t="shared" si="23"/>
        <v>71.73282739238249</v>
      </c>
      <c r="AH60" s="15">
        <f t="shared" si="5"/>
        <v>847.0075299630505</v>
      </c>
      <c r="AI60" s="15">
        <f t="shared" si="6"/>
        <v>846.66843113604136</v>
      </c>
      <c r="AJ60" s="15">
        <f t="shared" si="9"/>
        <v>-0.3390988270091384</v>
      </c>
      <c r="AL60" s="15">
        <f t="shared" si="10"/>
        <v>-0.3390988270091384</v>
      </c>
    </row>
    <row r="61" spans="1:38">
      <c r="A61" s="106" t="s">
        <v>80</v>
      </c>
      <c r="B61" s="5" t="str">
        <f t="shared" si="7"/>
        <v>8650-01008</v>
      </c>
      <c r="C61" s="5" t="str">
        <f t="shared" si="8"/>
        <v>8650</v>
      </c>
      <c r="D61" s="1">
        <f>SUM($F61:K61)</f>
        <v>-2.8421709430404007E-14</v>
      </c>
      <c r="E61" s="2">
        <f t="shared" si="19"/>
        <v>-1.130217157743686E-20</v>
      </c>
      <c r="F61" s="22" t="str">
        <f>'Div 9 history (2)'!B62</f>
        <v>0</v>
      </c>
      <c r="G61" s="22" t="str">
        <f>'Div 9 history (2)'!C62</f>
        <v>0</v>
      </c>
      <c r="H61" s="22">
        <f>'Div 9 history (2)'!D62</f>
        <v>403.82</v>
      </c>
      <c r="I61" s="22">
        <f>'Div 9 history (2)'!E62</f>
        <v>-226.74</v>
      </c>
      <c r="J61" s="22">
        <f>'Div 9 history (2)'!F62</f>
        <v>-177.08</v>
      </c>
      <c r="K61" s="22">
        <f>'Div 9 history (2)'!G62</f>
        <v>0</v>
      </c>
      <c r="L61" s="1">
        <f t="shared" si="22"/>
        <v>-4.7564783335683388E-15</v>
      </c>
      <c r="M61" s="1">
        <f t="shared" si="22"/>
        <v>-4.5810681785996572E-15</v>
      </c>
      <c r="N61" s="1">
        <f t="shared" si="22"/>
        <v>-4.3968787227930528E-15</v>
      </c>
      <c r="O61" s="1">
        <f t="shared" si="22"/>
        <v>-4.7652576344062631E-15</v>
      </c>
      <c r="P61" s="1">
        <f t="shared" si="22"/>
        <v>-4.3968787227930528E-15</v>
      </c>
      <c r="Q61" s="1">
        <f t="shared" si="22"/>
        <v>-4.3968787227930528E-15</v>
      </c>
      <c r="R61" s="1">
        <f t="shared" si="22"/>
        <v>-4.7652576344062631E-15</v>
      </c>
      <c r="S61" s="1">
        <f t="shared" si="22"/>
        <v>-4.3968787227930528E-15</v>
      </c>
      <c r="T61" s="1">
        <f t="shared" si="22"/>
        <v>-4.5810681785996572E-15</v>
      </c>
      <c r="U61" s="1">
        <f t="shared" si="22"/>
        <v>-4.5810681785996572E-15</v>
      </c>
      <c r="V61" s="1">
        <f t="shared" si="22"/>
        <v>-4.3968787227930528E-15</v>
      </c>
      <c r="W61" s="1">
        <f t="shared" si="22"/>
        <v>-4.7652576344062631E-15</v>
      </c>
      <c r="X61" s="1">
        <f t="shared" si="23"/>
        <v>-4.5810681785996572E-15</v>
      </c>
      <c r="Y61" s="1">
        <f t="shared" si="23"/>
        <v>-4.7185002239576477E-15</v>
      </c>
      <c r="Z61" s="1">
        <f t="shared" si="23"/>
        <v>-4.5287850844768449E-15</v>
      </c>
      <c r="AA61" s="1">
        <f t="shared" si="23"/>
        <v>-4.9082153634384514E-15</v>
      </c>
      <c r="AB61" s="1">
        <f t="shared" si="23"/>
        <v>-4.5287850844768449E-15</v>
      </c>
      <c r="AC61" s="1">
        <f t="shared" si="23"/>
        <v>-4.5287850844768449E-15</v>
      </c>
      <c r="AD61" s="1">
        <f t="shared" si="23"/>
        <v>-4.9082153634384514E-15</v>
      </c>
      <c r="AE61" s="1">
        <f t="shared" si="23"/>
        <v>-4.5287850844768449E-15</v>
      </c>
      <c r="AF61" s="1">
        <f t="shared" si="23"/>
        <v>-4.7185002239576477E-15</v>
      </c>
      <c r="AH61" s="15">
        <f t="shared" si="5"/>
        <v>-5.571514974535742E-14</v>
      </c>
      <c r="AI61" s="15">
        <f t="shared" si="6"/>
        <v>-5.5692844227098211E-14</v>
      </c>
      <c r="AJ61" s="15">
        <f t="shared" si="9"/>
        <v>2.2305518259208985E-17</v>
      </c>
      <c r="AL61" s="15">
        <f t="shared" si="10"/>
        <v>2.2305518259208985E-17</v>
      </c>
    </row>
    <row r="62" spans="1:38">
      <c r="A62" s="106" t="s">
        <v>81</v>
      </c>
      <c r="B62" s="5" t="str">
        <f t="shared" si="7"/>
        <v>8700-01008</v>
      </c>
      <c r="C62" s="5" t="str">
        <f t="shared" si="8"/>
        <v>8700</v>
      </c>
      <c r="D62" s="1">
        <f>SUM($F62:K62)</f>
        <v>-4268.0000000000009</v>
      </c>
      <c r="E62" s="2">
        <f t="shared" si="19"/>
        <v>-1.6972120699009919E-3</v>
      </c>
      <c r="F62" s="22">
        <f>'Div 9 history (2)'!B63</f>
        <v>3837.6000000000004</v>
      </c>
      <c r="G62" s="22">
        <f>'Div 9 history (2)'!C63</f>
        <v>9117.869999999999</v>
      </c>
      <c r="H62" s="22">
        <f>'Div 9 history (2)'!D63</f>
        <v>-28982.260000000002</v>
      </c>
      <c r="I62" s="22">
        <f>'Div 9 history (2)'!E63</f>
        <v>4443.7800000000007</v>
      </c>
      <c r="J62" s="22">
        <f>'Div 9 history (2)'!F63</f>
        <v>9794.6200000000008</v>
      </c>
      <c r="K62" s="22">
        <f>'Div 9 history (2)'!G63</f>
        <v>-2479.6099999999997</v>
      </c>
      <c r="L62" s="1">
        <f t="shared" si="22"/>
        <v>-714.26560662650138</v>
      </c>
      <c r="M62" s="1">
        <f t="shared" si="22"/>
        <v>-687.92480741315546</v>
      </c>
      <c r="N62" s="1">
        <f t="shared" si="22"/>
        <v>-660.26564780815158</v>
      </c>
      <c r="O62" s="1">
        <f t="shared" si="22"/>
        <v>-715.58396701815946</v>
      </c>
      <c r="P62" s="1">
        <f t="shared" si="22"/>
        <v>-660.26564780815158</v>
      </c>
      <c r="Q62" s="1">
        <f t="shared" si="22"/>
        <v>-660.26564780815158</v>
      </c>
      <c r="R62" s="1">
        <f t="shared" si="22"/>
        <v>-715.58396701815946</v>
      </c>
      <c r="S62" s="1">
        <f t="shared" si="22"/>
        <v>-660.26564780815158</v>
      </c>
      <c r="T62" s="1">
        <f t="shared" si="22"/>
        <v>-687.92480741315546</v>
      </c>
      <c r="U62" s="1">
        <f t="shared" si="22"/>
        <v>-687.92480741315546</v>
      </c>
      <c r="V62" s="1">
        <f t="shared" si="22"/>
        <v>-660.26564780815158</v>
      </c>
      <c r="W62" s="1">
        <f t="shared" si="22"/>
        <v>-715.58396701815946</v>
      </c>
      <c r="X62" s="1">
        <f t="shared" si="23"/>
        <v>-687.92480741315546</v>
      </c>
      <c r="Y62" s="1">
        <f t="shared" si="23"/>
        <v>-708.56255163555022</v>
      </c>
      <c r="Z62" s="1">
        <f t="shared" si="23"/>
        <v>-680.07361724239615</v>
      </c>
      <c r="AA62" s="1">
        <f t="shared" si="23"/>
        <v>-737.05148602870429</v>
      </c>
      <c r="AB62" s="1">
        <f t="shared" si="23"/>
        <v>-680.07361724239615</v>
      </c>
      <c r="AC62" s="1">
        <f t="shared" si="23"/>
        <v>-680.07361724239615</v>
      </c>
      <c r="AD62" s="1">
        <f t="shared" si="23"/>
        <v>-737.05148602870429</v>
      </c>
      <c r="AE62" s="1">
        <f t="shared" si="23"/>
        <v>-680.07361724239615</v>
      </c>
      <c r="AF62" s="1">
        <f t="shared" si="23"/>
        <v>-708.56255163555022</v>
      </c>
      <c r="AH62" s="15">
        <f t="shared" si="5"/>
        <v>-8366.5713244822728</v>
      </c>
      <c r="AI62" s="15">
        <f t="shared" si="6"/>
        <v>-8363.2217739507141</v>
      </c>
      <c r="AJ62" s="15">
        <f t="shared" si="9"/>
        <v>3.3495505315586342</v>
      </c>
      <c r="AL62" s="15">
        <f t="shared" si="10"/>
        <v>3.3495505315586342</v>
      </c>
    </row>
    <row r="63" spans="1:38">
      <c r="A63" s="106" t="s">
        <v>82</v>
      </c>
      <c r="B63" s="5" t="str">
        <f t="shared" si="7"/>
        <v>8740-01008</v>
      </c>
      <c r="C63" s="5" t="str">
        <f t="shared" si="8"/>
        <v>8740</v>
      </c>
      <c r="D63" s="1">
        <f>SUM($F63:K63)</f>
        <v>1239.1599999999999</v>
      </c>
      <c r="E63" s="2">
        <f t="shared" si="19"/>
        <v>4.9276413039796448E-4</v>
      </c>
      <c r="F63" s="22">
        <f>'Div 9 history (2)'!B64</f>
        <v>28643.559999999998</v>
      </c>
      <c r="G63" s="22">
        <f>'Div 9 history (2)'!C64</f>
        <v>-6297.15</v>
      </c>
      <c r="H63" s="22">
        <f>'Div 9 history (2)'!D64</f>
        <v>-52005.71</v>
      </c>
      <c r="I63" s="22">
        <f>'Div 9 history (2)'!E64</f>
        <v>11742.12</v>
      </c>
      <c r="J63" s="22">
        <f>'Div 9 history (2)'!F64</f>
        <v>10135.710000000001</v>
      </c>
      <c r="K63" s="22">
        <f>'Div 9 history (2)'!G64</f>
        <v>9020.6299999999992</v>
      </c>
      <c r="L63" s="1">
        <f t="shared" si="22"/>
        <v>207.37801525475518</v>
      </c>
      <c r="M63" s="1">
        <f t="shared" si="22"/>
        <v>199.73029624041365</v>
      </c>
      <c r="N63" s="1">
        <f t="shared" si="22"/>
        <v>191.6998079048615</v>
      </c>
      <c r="O63" s="1">
        <f t="shared" si="22"/>
        <v>207.76078457596583</v>
      </c>
      <c r="P63" s="1">
        <f t="shared" si="22"/>
        <v>191.6998079048615</v>
      </c>
      <c r="Q63" s="1">
        <f t="shared" si="22"/>
        <v>191.6998079048615</v>
      </c>
      <c r="R63" s="1">
        <f t="shared" si="22"/>
        <v>207.76078457596583</v>
      </c>
      <c r="S63" s="1">
        <f t="shared" si="22"/>
        <v>191.6998079048615</v>
      </c>
      <c r="T63" s="1">
        <f t="shared" si="22"/>
        <v>199.73029624041365</v>
      </c>
      <c r="U63" s="1">
        <f t="shared" si="22"/>
        <v>199.73029624041365</v>
      </c>
      <c r="V63" s="1">
        <f t="shared" si="22"/>
        <v>191.6998079048615</v>
      </c>
      <c r="W63" s="1">
        <f t="shared" si="22"/>
        <v>207.76078457596583</v>
      </c>
      <c r="X63" s="1">
        <f t="shared" si="23"/>
        <v>199.73029624041365</v>
      </c>
      <c r="Y63" s="1">
        <f t="shared" si="23"/>
        <v>205.72220512762607</v>
      </c>
      <c r="Z63" s="1">
        <f t="shared" si="23"/>
        <v>197.45080214200735</v>
      </c>
      <c r="AA63" s="1">
        <f t="shared" si="23"/>
        <v>213.99360811324485</v>
      </c>
      <c r="AB63" s="1">
        <f t="shared" si="23"/>
        <v>197.45080214200735</v>
      </c>
      <c r="AC63" s="1">
        <f t="shared" si="23"/>
        <v>197.45080214200735</v>
      </c>
      <c r="AD63" s="1">
        <f t="shared" si="23"/>
        <v>213.99360811324485</v>
      </c>
      <c r="AE63" s="1">
        <f t="shared" si="23"/>
        <v>197.45080214200735</v>
      </c>
      <c r="AF63" s="1">
        <f t="shared" si="23"/>
        <v>205.72220512762607</v>
      </c>
      <c r="AH63" s="15">
        <f t="shared" si="5"/>
        <v>2429.1285197857192</v>
      </c>
      <c r="AI63" s="15">
        <f t="shared" si="6"/>
        <v>2428.1560200114263</v>
      </c>
      <c r="AJ63" s="15">
        <f t="shared" si="9"/>
        <v>-0.97249977429282808</v>
      </c>
      <c r="AL63" s="15">
        <f t="shared" si="10"/>
        <v>-0.97249977429282808</v>
      </c>
    </row>
    <row r="64" spans="1:38">
      <c r="A64" s="106" t="s">
        <v>83</v>
      </c>
      <c r="B64" s="5" t="str">
        <f t="shared" si="7"/>
        <v>8750-01008</v>
      </c>
      <c r="C64" s="5" t="str">
        <f t="shared" si="8"/>
        <v>8750</v>
      </c>
      <c r="D64" s="1">
        <f>SUM($F64:K64)</f>
        <v>181.98000000000184</v>
      </c>
      <c r="E64" s="2">
        <f t="shared" si="19"/>
        <v>7.2366132258806369E-5</v>
      </c>
      <c r="F64" s="22">
        <f>'Div 9 history (2)'!B65</f>
        <v>7966.9000000000024</v>
      </c>
      <c r="G64" s="22">
        <f>'Div 9 history (2)'!C65</f>
        <v>-6884.57</v>
      </c>
      <c r="H64" s="22">
        <f>'Div 9 history (2)'!D65</f>
        <v>-3605.9400000000005</v>
      </c>
      <c r="I64" s="22">
        <f>'Div 9 history (2)'!E65</f>
        <v>738.92</v>
      </c>
      <c r="J64" s="22">
        <f>'Div 9 history (2)'!F65</f>
        <v>4321.99</v>
      </c>
      <c r="K64" s="22">
        <f>'Div 9 history (2)'!G65</f>
        <v>-2355.3200000000002</v>
      </c>
      <c r="L64" s="1">
        <f t="shared" si="22"/>
        <v>30.455026966703844</v>
      </c>
      <c r="M64" s="1">
        <f t="shared" si="22"/>
        <v>29.331901699401893</v>
      </c>
      <c r="N64" s="1">
        <f t="shared" si="22"/>
        <v>28.152563867883934</v>
      </c>
      <c r="O64" s="1">
        <f t="shared" si="22"/>
        <v>30.511239530919859</v>
      </c>
      <c r="P64" s="1">
        <f t="shared" si="22"/>
        <v>28.152563867883934</v>
      </c>
      <c r="Q64" s="1">
        <f t="shared" si="22"/>
        <v>28.152563867883934</v>
      </c>
      <c r="R64" s="1">
        <f t="shared" si="22"/>
        <v>30.511239530919859</v>
      </c>
      <c r="S64" s="1">
        <f t="shared" si="22"/>
        <v>28.152563867883934</v>
      </c>
      <c r="T64" s="1">
        <f t="shared" si="22"/>
        <v>29.331901699401893</v>
      </c>
      <c r="U64" s="1">
        <f t="shared" si="22"/>
        <v>29.331901699401893</v>
      </c>
      <c r="V64" s="1">
        <f t="shared" si="22"/>
        <v>28.152563867883934</v>
      </c>
      <c r="W64" s="1">
        <f t="shared" si="22"/>
        <v>30.511239530919859</v>
      </c>
      <c r="X64" s="1">
        <f t="shared" si="23"/>
        <v>29.331901699401893</v>
      </c>
      <c r="Y64" s="1">
        <f t="shared" si="23"/>
        <v>30.211858750383954</v>
      </c>
      <c r="Z64" s="1">
        <f t="shared" si="23"/>
        <v>28.997140783920454</v>
      </c>
      <c r="AA64" s="1">
        <f t="shared" si="23"/>
        <v>31.426576716847457</v>
      </c>
      <c r="AB64" s="1">
        <f t="shared" si="23"/>
        <v>28.997140783920454</v>
      </c>
      <c r="AC64" s="1">
        <f t="shared" si="23"/>
        <v>28.997140783920454</v>
      </c>
      <c r="AD64" s="1">
        <f t="shared" si="23"/>
        <v>31.426576716847457</v>
      </c>
      <c r="AE64" s="1">
        <f t="shared" si="23"/>
        <v>28.997140783920454</v>
      </c>
      <c r="AF64" s="1">
        <f t="shared" si="23"/>
        <v>30.211858750383954</v>
      </c>
      <c r="AH64" s="15">
        <f t="shared" si="5"/>
        <v>356.73585980067924</v>
      </c>
      <c r="AI64" s="15">
        <f t="shared" si="6"/>
        <v>356.59304086775222</v>
      </c>
      <c r="AJ64" s="15">
        <f t="shared" si="9"/>
        <v>-0.14281893292701398</v>
      </c>
      <c r="AL64" s="15">
        <f t="shared" si="10"/>
        <v>-0.14281893292701398</v>
      </c>
    </row>
    <row r="65" spans="1:38">
      <c r="A65" s="106" t="s">
        <v>84</v>
      </c>
      <c r="B65" s="5" t="str">
        <f t="shared" si="7"/>
        <v>8760-01008</v>
      </c>
      <c r="C65" s="5" t="str">
        <f t="shared" si="8"/>
        <v>8760</v>
      </c>
      <c r="D65" s="1">
        <f>SUM($F65:K65)</f>
        <v>720.36999999999966</v>
      </c>
      <c r="E65" s="2">
        <f t="shared" si="19"/>
        <v>2.8646219746827006E-4</v>
      </c>
      <c r="F65" s="22">
        <f>'Div 9 history (2)'!B66</f>
        <v>-310.51</v>
      </c>
      <c r="G65" s="22">
        <f>'Div 9 history (2)'!C66</f>
        <v>-975.06000000000006</v>
      </c>
      <c r="H65" s="22">
        <f>'Div 9 history (2)'!D66</f>
        <v>-175.91</v>
      </c>
      <c r="I65" s="22">
        <f>'Div 9 history (2)'!E66</f>
        <v>-159.91999999999999</v>
      </c>
      <c r="J65" s="22">
        <f>'Div 9 history (2)'!F66</f>
        <v>1199.3699999999999</v>
      </c>
      <c r="K65" s="22">
        <f>'Div 9 history (2)'!G66</f>
        <v>1142.4000000000001</v>
      </c>
      <c r="L65" s="1">
        <f t="shared" si="22"/>
        <v>120.55658740523252</v>
      </c>
      <c r="M65" s="1">
        <f t="shared" si="22"/>
        <v>116.11068264203712</v>
      </c>
      <c r="N65" s="1">
        <f t="shared" si="22"/>
        <v>111.44225977309227</v>
      </c>
      <c r="O65" s="1">
        <f t="shared" si="22"/>
        <v>120.77910551098199</v>
      </c>
      <c r="P65" s="1">
        <f t="shared" si="22"/>
        <v>111.44225977309227</v>
      </c>
      <c r="Q65" s="1">
        <f t="shared" si="22"/>
        <v>111.44225977309227</v>
      </c>
      <c r="R65" s="1">
        <f t="shared" si="22"/>
        <v>120.77910551098199</v>
      </c>
      <c r="S65" s="1">
        <f t="shared" si="22"/>
        <v>111.44225977309227</v>
      </c>
      <c r="T65" s="1">
        <f t="shared" si="22"/>
        <v>116.11068264203712</v>
      </c>
      <c r="U65" s="1">
        <f t="shared" si="22"/>
        <v>116.11068264203712</v>
      </c>
      <c r="V65" s="1">
        <f t="shared" si="22"/>
        <v>111.44225977309227</v>
      </c>
      <c r="W65" s="1">
        <f t="shared" si="22"/>
        <v>120.77910551098199</v>
      </c>
      <c r="X65" s="1">
        <f t="shared" si="23"/>
        <v>116.11068264203712</v>
      </c>
      <c r="Y65" s="1">
        <f t="shared" si="23"/>
        <v>119.59400312129824</v>
      </c>
      <c r="Z65" s="1">
        <f t="shared" si="23"/>
        <v>114.78552756628504</v>
      </c>
      <c r="AA65" s="1">
        <f t="shared" si="23"/>
        <v>124.40247867631146</v>
      </c>
      <c r="AB65" s="1">
        <f t="shared" si="23"/>
        <v>114.78552756628504</v>
      </c>
      <c r="AC65" s="1">
        <f t="shared" si="23"/>
        <v>114.78552756628504</v>
      </c>
      <c r="AD65" s="1">
        <f t="shared" si="23"/>
        <v>124.40247867631146</v>
      </c>
      <c r="AE65" s="1">
        <f t="shared" si="23"/>
        <v>114.78552756628504</v>
      </c>
      <c r="AF65" s="1">
        <f t="shared" si="23"/>
        <v>119.59400312129824</v>
      </c>
      <c r="AH65" s="15">
        <f t="shared" si="5"/>
        <v>1412.1431548775281</v>
      </c>
      <c r="AI65" s="15">
        <f t="shared" si="6"/>
        <v>1411.577804428508</v>
      </c>
      <c r="AJ65" s="15">
        <f t="shared" si="9"/>
        <v>-0.56535044902011578</v>
      </c>
      <c r="AL65" s="15">
        <f t="shared" si="10"/>
        <v>-0.56535044902011578</v>
      </c>
    </row>
    <row r="66" spans="1:38">
      <c r="A66" s="106" t="s">
        <v>85</v>
      </c>
      <c r="B66" s="5" t="str">
        <f t="shared" si="7"/>
        <v>8770-01008</v>
      </c>
      <c r="C66" s="5" t="str">
        <f t="shared" si="8"/>
        <v>8770</v>
      </c>
      <c r="D66" s="1">
        <f>SUM($F66:K66)</f>
        <v>-1675.7699999999998</v>
      </c>
      <c r="E66" s="2">
        <f t="shared" si="19"/>
        <v>-6.6638638012605069E-4</v>
      </c>
      <c r="F66" s="22">
        <f>'Div 9 history (2)'!B67</f>
        <v>-644.3599999999999</v>
      </c>
      <c r="G66" s="22">
        <f>'Div 9 history (2)'!C67</f>
        <v>-44.98</v>
      </c>
      <c r="H66" s="22">
        <f>'Div 9 history (2)'!D67</f>
        <v>-1447.61</v>
      </c>
      <c r="I66" s="22">
        <f>'Div 9 history (2)'!E67</f>
        <v>-289.52</v>
      </c>
      <c r="J66" s="22">
        <f>'Div 9 history (2)'!F67</f>
        <v>364.5</v>
      </c>
      <c r="K66" s="22">
        <f>'Div 9 history (2)'!G67</f>
        <v>386.2</v>
      </c>
      <c r="L66" s="1">
        <f t="shared" si="22"/>
        <v>-280.44631574894373</v>
      </c>
      <c r="M66" s="1">
        <f t="shared" si="22"/>
        <v>-270.10397247393234</v>
      </c>
      <c r="N66" s="1">
        <f t="shared" si="22"/>
        <v>-259.24399358656649</v>
      </c>
      <c r="O66" s="1">
        <f t="shared" si="22"/>
        <v>-280.9639513612982</v>
      </c>
      <c r="P66" s="1">
        <f t="shared" si="22"/>
        <v>-259.24399358656649</v>
      </c>
      <c r="Q66" s="1">
        <f t="shared" si="22"/>
        <v>-259.24399358656649</v>
      </c>
      <c r="R66" s="1">
        <f t="shared" si="22"/>
        <v>-280.9639513612982</v>
      </c>
      <c r="S66" s="1">
        <f t="shared" si="22"/>
        <v>-259.24399358656649</v>
      </c>
      <c r="T66" s="1">
        <f t="shared" si="22"/>
        <v>-270.10397247393234</v>
      </c>
      <c r="U66" s="1">
        <f t="shared" si="22"/>
        <v>-270.10397247393234</v>
      </c>
      <c r="V66" s="1">
        <f t="shared" si="22"/>
        <v>-259.24399358656649</v>
      </c>
      <c r="W66" s="1">
        <f t="shared" si="22"/>
        <v>-280.9639513612982</v>
      </c>
      <c r="X66" s="1">
        <f t="shared" si="23"/>
        <v>-270.10397247393234</v>
      </c>
      <c r="Y66" s="1">
        <f t="shared" si="23"/>
        <v>-278.20709164815031</v>
      </c>
      <c r="Z66" s="1">
        <f t="shared" si="23"/>
        <v>-267.02131339416354</v>
      </c>
      <c r="AA66" s="1">
        <f t="shared" si="23"/>
        <v>-289.39286990213719</v>
      </c>
      <c r="AB66" s="1">
        <f t="shared" si="23"/>
        <v>-267.02131339416354</v>
      </c>
      <c r="AC66" s="1">
        <f t="shared" si="23"/>
        <v>-267.02131339416354</v>
      </c>
      <c r="AD66" s="1">
        <f t="shared" si="23"/>
        <v>-289.39286990213719</v>
      </c>
      <c r="AE66" s="1">
        <f t="shared" si="23"/>
        <v>-267.02131339416354</v>
      </c>
      <c r="AF66" s="1">
        <f t="shared" si="23"/>
        <v>-278.20709164815031</v>
      </c>
      <c r="AH66" s="15">
        <f t="shared" si="5"/>
        <v>-3285.0162203438736</v>
      </c>
      <c r="AI66" s="15">
        <f t="shared" si="6"/>
        <v>-3283.7010665729581</v>
      </c>
      <c r="AJ66" s="15">
        <f t="shared" si="9"/>
        <v>1.3151537709154582</v>
      </c>
      <c r="AL66" s="15">
        <f t="shared" si="10"/>
        <v>1.3151537709154582</v>
      </c>
    </row>
    <row r="67" spans="1:38">
      <c r="A67" s="106" t="s">
        <v>86</v>
      </c>
      <c r="B67" s="5" t="str">
        <f t="shared" si="7"/>
        <v>8780-01008</v>
      </c>
      <c r="C67" s="5" t="str">
        <f t="shared" si="8"/>
        <v>8780</v>
      </c>
      <c r="D67" s="1">
        <f>SUM($F67:K67)</f>
        <v>1831.1499999999985</v>
      </c>
      <c r="E67" s="2">
        <f t="shared" si="19"/>
        <v>7.2817476143373903E-4</v>
      </c>
      <c r="F67" s="22">
        <f>'Div 9 history (2)'!B68</f>
        <v>9946.26</v>
      </c>
      <c r="G67" s="22">
        <f>'Div 9 history (2)'!C68</f>
        <v>5548.87</v>
      </c>
      <c r="H67" s="22">
        <f>'Div 9 history (2)'!D68</f>
        <v>-32064.440000000002</v>
      </c>
      <c r="I67" s="22">
        <f>'Div 9 history (2)'!E68</f>
        <v>6457.92</v>
      </c>
      <c r="J67" s="22">
        <f>'Div 9 history (2)'!F68</f>
        <v>11172.9</v>
      </c>
      <c r="K67" s="22">
        <f>'Div 9 history (2)'!G68</f>
        <v>769.6400000000001</v>
      </c>
      <c r="L67" s="1">
        <f t="shared" si="22"/>
        <v>306.44973420199545</v>
      </c>
      <c r="M67" s="1">
        <f t="shared" si="22"/>
        <v>295.14843277755352</v>
      </c>
      <c r="N67" s="1">
        <f t="shared" si="22"/>
        <v>283.28149976192492</v>
      </c>
      <c r="O67" s="1">
        <f t="shared" si="22"/>
        <v>307.01536579318213</v>
      </c>
      <c r="P67" s="1">
        <f t="shared" si="22"/>
        <v>283.28149976192492</v>
      </c>
      <c r="Q67" s="1">
        <f t="shared" si="22"/>
        <v>283.28149976192492</v>
      </c>
      <c r="R67" s="1">
        <f t="shared" si="22"/>
        <v>307.01536579318213</v>
      </c>
      <c r="S67" s="1">
        <f t="shared" si="22"/>
        <v>283.28149976192492</v>
      </c>
      <c r="T67" s="1">
        <f t="shared" si="22"/>
        <v>295.14843277755352</v>
      </c>
      <c r="U67" s="1">
        <f t="shared" si="22"/>
        <v>295.14843277755352</v>
      </c>
      <c r="V67" s="1">
        <f t="shared" si="22"/>
        <v>283.28149976192492</v>
      </c>
      <c r="W67" s="1">
        <f t="shared" si="22"/>
        <v>307.01536579318213</v>
      </c>
      <c r="X67" s="1">
        <f t="shared" si="23"/>
        <v>295.14843277755352</v>
      </c>
      <c r="Y67" s="1">
        <f t="shared" si="23"/>
        <v>304.00288576088013</v>
      </c>
      <c r="Z67" s="1">
        <f t="shared" si="23"/>
        <v>291.77994475478266</v>
      </c>
      <c r="AA67" s="1">
        <f t="shared" si="23"/>
        <v>316.22582676697766</v>
      </c>
      <c r="AB67" s="1">
        <f t="shared" si="23"/>
        <v>291.77994475478266</v>
      </c>
      <c r="AC67" s="1">
        <f t="shared" si="23"/>
        <v>291.77994475478266</v>
      </c>
      <c r="AD67" s="1">
        <f t="shared" si="23"/>
        <v>316.22582676697766</v>
      </c>
      <c r="AE67" s="1">
        <f t="shared" si="23"/>
        <v>291.77994475478266</v>
      </c>
      <c r="AF67" s="1">
        <f t="shared" si="23"/>
        <v>304.00288576088013</v>
      </c>
      <c r="AH67" s="15">
        <f t="shared" si="5"/>
        <v>3589.6080320585043</v>
      </c>
      <c r="AI67" s="15">
        <f t="shared" si="6"/>
        <v>3588.1709351850604</v>
      </c>
      <c r="AJ67" s="15">
        <f t="shared" si="9"/>
        <v>-1.4370968734438065</v>
      </c>
      <c r="AL67" s="15">
        <f t="shared" si="10"/>
        <v>-1.4370968734438065</v>
      </c>
    </row>
    <row r="68" spans="1:38">
      <c r="A68" s="106" t="s">
        <v>87</v>
      </c>
      <c r="B68" s="5" t="str">
        <f t="shared" si="7"/>
        <v>8800-01008</v>
      </c>
      <c r="C68" s="5" t="str">
        <f t="shared" si="8"/>
        <v>8800</v>
      </c>
      <c r="D68" s="1">
        <f>SUM($F68:K68)</f>
        <v>-1201.0100000000007</v>
      </c>
      <c r="E68" s="2">
        <f t="shared" si="19"/>
        <v>-4.7759340863912629E-4</v>
      </c>
      <c r="F68" s="22">
        <f>'Div 9 history (2)'!B69</f>
        <v>1062.81</v>
      </c>
      <c r="G68" s="22">
        <f>'Div 9 history (2)'!C69</f>
        <v>4987.6000000000004</v>
      </c>
      <c r="H68" s="22">
        <f>'Div 9 history (2)'!D69</f>
        <v>-8672.36</v>
      </c>
      <c r="I68" s="22">
        <f>'Div 9 history (2)'!E69</f>
        <v>-1104.97</v>
      </c>
      <c r="J68" s="22">
        <f>'Div 9 history (2)'!F69</f>
        <v>3411.61</v>
      </c>
      <c r="K68" s="22">
        <f>'Div 9 history (2)'!G69</f>
        <v>-885.69999999999982</v>
      </c>
      <c r="L68" s="1">
        <f t="shared" si="22"/>
        <v>-200.99347146543926</v>
      </c>
      <c r="M68" s="1">
        <f t="shared" si="22"/>
        <v>-193.58120265962376</v>
      </c>
      <c r="N68" s="1">
        <f t="shared" si="22"/>
        <v>-185.79794884584547</v>
      </c>
      <c r="O68" s="1">
        <f t="shared" si="22"/>
        <v>-201.36445647340207</v>
      </c>
      <c r="P68" s="1">
        <f t="shared" si="22"/>
        <v>-185.79794884584547</v>
      </c>
      <c r="Q68" s="1">
        <f t="shared" si="22"/>
        <v>-185.79794884584547</v>
      </c>
      <c r="R68" s="1">
        <f t="shared" si="22"/>
        <v>-201.36445647340207</v>
      </c>
      <c r="S68" s="1">
        <f t="shared" si="22"/>
        <v>-185.79794884584547</v>
      </c>
      <c r="T68" s="1">
        <f t="shared" si="22"/>
        <v>-193.58120265962376</v>
      </c>
      <c r="U68" s="1">
        <f t="shared" si="22"/>
        <v>-193.58120265962376</v>
      </c>
      <c r="V68" s="1">
        <f t="shared" si="22"/>
        <v>-185.79794884584547</v>
      </c>
      <c r="W68" s="1">
        <f t="shared" si="22"/>
        <v>-201.36445647340207</v>
      </c>
      <c r="X68" s="1">
        <f t="shared" si="23"/>
        <v>-193.58120265962376</v>
      </c>
      <c r="Y68" s="1">
        <f t="shared" si="23"/>
        <v>-199.38863873941247</v>
      </c>
      <c r="Z68" s="1">
        <f t="shared" si="23"/>
        <v>-191.37188731122083</v>
      </c>
      <c r="AA68" s="1">
        <f t="shared" si="23"/>
        <v>-207.40539016760414</v>
      </c>
      <c r="AB68" s="1">
        <f t="shared" si="23"/>
        <v>-191.37188731122083</v>
      </c>
      <c r="AC68" s="1">
        <f t="shared" si="23"/>
        <v>-191.37188731122083</v>
      </c>
      <c r="AD68" s="1">
        <f t="shared" si="23"/>
        <v>-207.40539016760414</v>
      </c>
      <c r="AE68" s="1">
        <f t="shared" si="23"/>
        <v>-191.37188731122083</v>
      </c>
      <c r="AF68" s="1">
        <f t="shared" si="23"/>
        <v>-199.38863873941247</v>
      </c>
      <c r="AH68" s="15">
        <f t="shared" si="5"/>
        <v>-2354.342977136002</v>
      </c>
      <c r="AI68" s="15">
        <f t="shared" si="6"/>
        <v>-2353.4004176974113</v>
      </c>
      <c r="AJ68" s="15">
        <f t="shared" si="9"/>
        <v>0.94255943859070612</v>
      </c>
      <c r="AL68" s="15">
        <f t="shared" si="10"/>
        <v>0.94255943859070612</v>
      </c>
    </row>
    <row r="69" spans="1:38">
      <c r="A69" s="106" t="s">
        <v>97</v>
      </c>
      <c r="B69" s="5" t="str">
        <f t="shared" si="7"/>
        <v>8700-01011</v>
      </c>
      <c r="C69" s="5" t="str">
        <f t="shared" si="8"/>
        <v>8700</v>
      </c>
      <c r="D69" s="1">
        <f>SUM($F69:K69)</f>
        <v>1729386.7899999998</v>
      </c>
      <c r="E69" s="2">
        <f t="shared" si="19"/>
        <v>0.68770762266057428</v>
      </c>
      <c r="F69" s="22">
        <f>'Div 9 history (2)'!B70</f>
        <v>234825.35</v>
      </c>
      <c r="G69" s="22">
        <f>'Div 9 history (2)'!C70</f>
        <v>273454.27</v>
      </c>
      <c r="H69" s="22">
        <f>'Div 9 history (2)'!D70</f>
        <v>391341.9</v>
      </c>
      <c r="I69" s="22">
        <f>'Div 9 history (2)'!E70</f>
        <v>273010.67</v>
      </c>
      <c r="J69" s="22">
        <f>'Div 9 history (2)'!F70</f>
        <v>276690.65000000002</v>
      </c>
      <c r="K69" s="22">
        <f>'Div 9 history (2)'!G70</f>
        <v>280063.95</v>
      </c>
      <c r="L69" s="1">
        <f t="shared" si="22"/>
        <v>289419.28412633727</v>
      </c>
      <c r="M69" s="1">
        <f t="shared" si="22"/>
        <v>278746.03431434039</v>
      </c>
      <c r="N69" s="1">
        <f t="shared" si="22"/>
        <v>267538.58697521308</v>
      </c>
      <c r="O69" s="1">
        <f t="shared" si="22"/>
        <v>289953.48165346775</v>
      </c>
      <c r="P69" s="1">
        <f t="shared" si="22"/>
        <v>267538.58697521308</v>
      </c>
      <c r="Q69" s="1">
        <f t="shared" si="22"/>
        <v>267538.58697521308</v>
      </c>
      <c r="R69" s="1">
        <f t="shared" si="22"/>
        <v>289953.48165346775</v>
      </c>
      <c r="S69" s="1">
        <f t="shared" si="22"/>
        <v>267538.58697521308</v>
      </c>
      <c r="T69" s="1">
        <f t="shared" si="22"/>
        <v>278746.03431434039</v>
      </c>
      <c r="U69" s="1">
        <f t="shared" si="22"/>
        <v>278746.03431434039</v>
      </c>
      <c r="V69" s="1">
        <f t="shared" si="22"/>
        <v>267538.58697521308</v>
      </c>
      <c r="W69" s="1">
        <f t="shared" si="22"/>
        <v>289953.48165346775</v>
      </c>
      <c r="X69" s="1">
        <f t="shared" si="23"/>
        <v>278746.03431434039</v>
      </c>
      <c r="Y69" s="1">
        <f t="shared" si="23"/>
        <v>287108.41534377064</v>
      </c>
      <c r="Z69" s="1">
        <f t="shared" si="23"/>
        <v>275564.74458446947</v>
      </c>
      <c r="AA69" s="1">
        <f t="shared" si="23"/>
        <v>298652.08610307181</v>
      </c>
      <c r="AB69" s="1">
        <f t="shared" si="23"/>
        <v>275564.74458446947</v>
      </c>
      <c r="AC69" s="1">
        <f t="shared" si="23"/>
        <v>275564.74458446947</v>
      </c>
      <c r="AD69" s="1">
        <f t="shared" si="23"/>
        <v>298652.08610307181</v>
      </c>
      <c r="AE69" s="1">
        <f t="shared" si="23"/>
        <v>275564.74458446947</v>
      </c>
      <c r="AF69" s="1">
        <f t="shared" si="23"/>
        <v>287108.41534377064</v>
      </c>
      <c r="AH69" s="15">
        <f t="shared" si="5"/>
        <v>3390121.3510197848</v>
      </c>
      <c r="AI69" s="15">
        <f t="shared" si="6"/>
        <v>3388764.118488925</v>
      </c>
      <c r="AJ69" s="15">
        <f t="shared" si="9"/>
        <v>-1357.2325308597647</v>
      </c>
      <c r="AL69" s="15">
        <f t="shared" si="10"/>
        <v>-1357.2325308597647</v>
      </c>
    </row>
    <row r="70" spans="1:38">
      <c r="A70" s="106" t="s">
        <v>98</v>
      </c>
      <c r="B70" s="5" t="str">
        <f t="shared" si="7"/>
        <v>8700-01012</v>
      </c>
      <c r="C70" s="5" t="str">
        <f t="shared" si="8"/>
        <v>8700</v>
      </c>
      <c r="D70" s="1">
        <f>SUM($F70:K70)</f>
        <v>-1718373.9000000001</v>
      </c>
      <c r="E70" s="2">
        <f t="shared" si="19"/>
        <v>-0.68332823891350503</v>
      </c>
      <c r="F70" s="22">
        <f>'Div 9 history (2)'!B71</f>
        <v>-236258.84</v>
      </c>
      <c r="G70" s="22">
        <f>'Div 9 history (2)'!C71</f>
        <v>-274174.08000000002</v>
      </c>
      <c r="H70" s="22">
        <f>'Div 9 history (2)'!D71</f>
        <v>-389878.7</v>
      </c>
      <c r="I70" s="22">
        <f>'Div 9 history (2)'!E71</f>
        <v>-271323.34999999998</v>
      </c>
      <c r="J70" s="22">
        <f>'Div 9 history (2)'!F71</f>
        <v>-273472.97000000003</v>
      </c>
      <c r="K70" s="22">
        <f>'Div 9 history (2)'!G71</f>
        <v>-273265.96000000002</v>
      </c>
      <c r="L70" s="1">
        <f t="shared" si="22"/>
        <v>-287576.23619837081</v>
      </c>
      <c r="M70" s="1">
        <f t="shared" si="22"/>
        <v>-276970.95459730382</v>
      </c>
      <c r="N70" s="1">
        <f t="shared" si="22"/>
        <v>-265834.8772868134</v>
      </c>
      <c r="O70" s="1">
        <f t="shared" si="22"/>
        <v>-288107.03190779424</v>
      </c>
      <c r="P70" s="1">
        <f t="shared" si="22"/>
        <v>-265834.8772868134</v>
      </c>
      <c r="Q70" s="1">
        <f t="shared" si="22"/>
        <v>-265834.8772868134</v>
      </c>
      <c r="R70" s="1">
        <f t="shared" si="22"/>
        <v>-288107.03190779424</v>
      </c>
      <c r="S70" s="1">
        <f t="shared" si="22"/>
        <v>-265834.8772868134</v>
      </c>
      <c r="T70" s="1">
        <f t="shared" si="22"/>
        <v>-276970.95459730382</v>
      </c>
      <c r="U70" s="1">
        <f t="shared" si="22"/>
        <v>-276970.95459730382</v>
      </c>
      <c r="V70" s="1">
        <f t="shared" si="22"/>
        <v>-265834.8772868134</v>
      </c>
      <c r="W70" s="1">
        <f t="shared" si="22"/>
        <v>-288107.03190779424</v>
      </c>
      <c r="X70" s="1">
        <f t="shared" si="23"/>
        <v>-276970.95459730382</v>
      </c>
      <c r="Y70" s="1">
        <f t="shared" si="23"/>
        <v>-285280.08323522296</v>
      </c>
      <c r="Z70" s="1">
        <f t="shared" si="23"/>
        <v>-273809.92360541783</v>
      </c>
      <c r="AA70" s="1">
        <f t="shared" si="23"/>
        <v>-296750.24286502809</v>
      </c>
      <c r="AB70" s="1">
        <f t="shared" si="23"/>
        <v>-273809.92360541783</v>
      </c>
      <c r="AC70" s="1">
        <f t="shared" si="23"/>
        <v>-273809.92360541783</v>
      </c>
      <c r="AD70" s="1">
        <f t="shared" si="23"/>
        <v>-296750.24286502809</v>
      </c>
      <c r="AE70" s="1">
        <f t="shared" si="23"/>
        <v>-273809.92360541783</v>
      </c>
      <c r="AF70" s="1">
        <f t="shared" si="23"/>
        <v>-285280.08323522296</v>
      </c>
      <c r="AH70" s="15">
        <f t="shared" si="5"/>
        <v>-3368532.7545639086</v>
      </c>
      <c r="AI70" s="15">
        <f t="shared" si="6"/>
        <v>-3367184.1650113882</v>
      </c>
      <c r="AJ70" s="15">
        <f t="shared" si="9"/>
        <v>1348.5895525203086</v>
      </c>
      <c r="AL70" s="15">
        <f t="shared" si="10"/>
        <v>1348.5895525203086</v>
      </c>
    </row>
    <row r="71" spans="1:38">
      <c r="A71" s="106" t="s">
        <v>99</v>
      </c>
      <c r="B71" s="5" t="str">
        <f t="shared" si="7"/>
        <v>8700-01013</v>
      </c>
      <c r="C71" s="5" t="str">
        <f t="shared" si="8"/>
        <v>8700</v>
      </c>
      <c r="D71" s="1">
        <f>SUM($F71:K71)</f>
        <v>0</v>
      </c>
      <c r="E71" s="2">
        <f t="shared" si="19"/>
        <v>0</v>
      </c>
      <c r="F71" s="22" t="str">
        <f>'Div 9 history (2)'!B72</f>
        <v>0</v>
      </c>
      <c r="G71" s="22">
        <f>'Div 9 history (2)'!C72</f>
        <v>1036.3399999999999</v>
      </c>
      <c r="H71" s="22">
        <f>'Div 9 history (2)'!D72</f>
        <v>1677.87</v>
      </c>
      <c r="I71" s="22">
        <f>'Div 9 history (2)'!E72</f>
        <v>937.63</v>
      </c>
      <c r="J71" s="22">
        <f>'Div 9 history (2)'!F72</f>
        <v>1233.72</v>
      </c>
      <c r="K71" s="22">
        <f>'Div 9 history (2)'!G72</f>
        <v>-4885.5600000000004</v>
      </c>
      <c r="L71" s="1">
        <f t="shared" si="22"/>
        <v>0</v>
      </c>
      <c r="M71" s="1">
        <f t="shared" si="22"/>
        <v>0</v>
      </c>
      <c r="N71" s="1">
        <f t="shared" si="22"/>
        <v>0</v>
      </c>
      <c r="O71" s="1">
        <f t="shared" si="22"/>
        <v>0</v>
      </c>
      <c r="P71" s="1">
        <f t="shared" si="22"/>
        <v>0</v>
      </c>
      <c r="Q71" s="1">
        <f t="shared" si="22"/>
        <v>0</v>
      </c>
      <c r="R71" s="1">
        <f t="shared" si="22"/>
        <v>0</v>
      </c>
      <c r="S71" s="1">
        <f t="shared" si="22"/>
        <v>0</v>
      </c>
      <c r="T71" s="1">
        <f t="shared" si="22"/>
        <v>0</v>
      </c>
      <c r="U71" s="1">
        <f t="shared" si="22"/>
        <v>0</v>
      </c>
      <c r="V71" s="1">
        <f t="shared" si="22"/>
        <v>0</v>
      </c>
      <c r="W71" s="1">
        <f t="shared" si="22"/>
        <v>0</v>
      </c>
      <c r="X71" s="1">
        <f t="shared" si="23"/>
        <v>0</v>
      </c>
      <c r="Y71" s="1">
        <f t="shared" si="23"/>
        <v>0</v>
      </c>
      <c r="Z71" s="1">
        <f t="shared" si="23"/>
        <v>0</v>
      </c>
      <c r="AA71" s="1">
        <f t="shared" si="23"/>
        <v>0</v>
      </c>
      <c r="AB71" s="1">
        <f t="shared" si="23"/>
        <v>0</v>
      </c>
      <c r="AC71" s="1">
        <f t="shared" si="23"/>
        <v>0</v>
      </c>
      <c r="AD71" s="1">
        <f t="shared" si="23"/>
        <v>0</v>
      </c>
      <c r="AE71" s="1">
        <f t="shared" si="23"/>
        <v>0</v>
      </c>
      <c r="AF71" s="1">
        <f t="shared" si="23"/>
        <v>0</v>
      </c>
      <c r="AH71" s="15">
        <f t="shared" si="5"/>
        <v>0</v>
      </c>
      <c r="AI71" s="15">
        <f t="shared" si="6"/>
        <v>0</v>
      </c>
      <c r="AJ71" s="15">
        <f t="shared" si="9"/>
        <v>0</v>
      </c>
      <c r="AL71" s="15">
        <f t="shared" si="10"/>
        <v>0</v>
      </c>
    </row>
    <row r="72" spans="1:38">
      <c r="A72" s="106" t="s">
        <v>100</v>
      </c>
      <c r="B72" s="5" t="str">
        <f t="shared" si="7"/>
        <v>8560-01013</v>
      </c>
      <c r="C72" s="5" t="str">
        <f t="shared" si="8"/>
        <v>8560</v>
      </c>
      <c r="D72" s="1">
        <f>SUM($F72:K72)</f>
        <v>2246.0500000000002</v>
      </c>
      <c r="E72" s="2">
        <f t="shared" si="19"/>
        <v>8.931638166825497E-4</v>
      </c>
      <c r="F72" s="22">
        <f>'Div 9 history (2)'!B73</f>
        <v>0</v>
      </c>
      <c r="G72" s="22">
        <f>'Div 9 history (2)'!C73</f>
        <v>0</v>
      </c>
      <c r="H72" s="22">
        <f>'Div 9 history (2)'!D73</f>
        <v>1429.2</v>
      </c>
      <c r="I72" s="22">
        <f>'Div 9 history (2)'!E73</f>
        <v>0</v>
      </c>
      <c r="J72" s="22">
        <f>'Div 9 history (2)'!F73</f>
        <v>0</v>
      </c>
      <c r="K72" s="22">
        <f>'Div 9 history (2)'!G73</f>
        <v>816.85</v>
      </c>
      <c r="L72" s="1">
        <f t="shared" ref="L72:AB74" si="24">$E72*L$75</f>
        <v>375.88478579274908</v>
      </c>
      <c r="M72" s="1">
        <f t="shared" si="24"/>
        <v>362.02284763128341</v>
      </c>
      <c r="N72" s="1">
        <f t="shared" si="24"/>
        <v>347.4671176802949</v>
      </c>
      <c r="O72" s="1">
        <f t="shared" si="24"/>
        <v>376.57857758227198</v>
      </c>
      <c r="P72" s="1">
        <f t="shared" si="24"/>
        <v>347.4671176802949</v>
      </c>
      <c r="Q72" s="1">
        <f t="shared" si="24"/>
        <v>347.4671176802949</v>
      </c>
      <c r="R72" s="1">
        <f t="shared" si="24"/>
        <v>376.57857758227198</v>
      </c>
      <c r="S72" s="1">
        <f t="shared" si="24"/>
        <v>347.4671176802949</v>
      </c>
      <c r="T72" s="1">
        <f t="shared" si="24"/>
        <v>362.02284763128341</v>
      </c>
      <c r="U72" s="1">
        <f t="shared" si="24"/>
        <v>362.02284763128341</v>
      </c>
      <c r="V72" s="1">
        <f t="shared" si="24"/>
        <v>347.4671176802949</v>
      </c>
      <c r="W72" s="1">
        <f t="shared" si="24"/>
        <v>376.57857758227198</v>
      </c>
      <c r="X72" s="1">
        <f t="shared" si="24"/>
        <v>362.02284763128341</v>
      </c>
      <c r="Y72" s="1">
        <f t="shared" si="24"/>
        <v>372.88353306022196</v>
      </c>
      <c r="Z72" s="1">
        <f t="shared" si="24"/>
        <v>357.89113121070375</v>
      </c>
      <c r="AA72" s="1">
        <f t="shared" si="24"/>
        <v>387.87593490974018</v>
      </c>
      <c r="AB72" s="1">
        <f t="shared" si="24"/>
        <v>357.89113121070375</v>
      </c>
      <c r="AC72" s="1">
        <f t="shared" ref="AC72:AF74" si="25">$E72*AC$75</f>
        <v>357.89113121070375</v>
      </c>
      <c r="AD72" s="1">
        <f t="shared" si="25"/>
        <v>387.87593490974018</v>
      </c>
      <c r="AE72" s="1">
        <f t="shared" si="25"/>
        <v>357.89113121070375</v>
      </c>
      <c r="AF72" s="1">
        <f t="shared" si="25"/>
        <v>372.88353306022196</v>
      </c>
      <c r="AH72" s="15">
        <f t="shared" si="5"/>
        <v>4402.9375640471899</v>
      </c>
      <c r="AI72" s="15">
        <f t="shared" si="6"/>
        <v>4401.1748513078737</v>
      </c>
      <c r="AJ72" s="15">
        <f t="shared" si="9"/>
        <v>-1.7627127393161572</v>
      </c>
      <c r="AL72" s="15">
        <f t="shared" si="10"/>
        <v>-1.7627127393161572</v>
      </c>
    </row>
    <row r="73" spans="1:38">
      <c r="A73" s="106" t="s">
        <v>101</v>
      </c>
      <c r="B73" s="5" t="str">
        <f t="shared" si="7"/>
        <v>8700-01014</v>
      </c>
      <c r="C73" s="5" t="str">
        <f t="shared" si="8"/>
        <v>8700</v>
      </c>
      <c r="D73" s="1">
        <f>SUM($F73:K73)</f>
        <v>0</v>
      </c>
      <c r="E73" s="2">
        <f t="shared" ref="E73:E74" si="26">D73/$D$75</f>
        <v>0</v>
      </c>
      <c r="F73" s="22" t="str">
        <f>'Div 9 history (2)'!B74</f>
        <v>0</v>
      </c>
      <c r="G73" s="22">
        <f>'Div 9 history (2)'!C74</f>
        <v>-888.29</v>
      </c>
      <c r="H73" s="22">
        <f>'Div 9 history (2)'!D74</f>
        <v>0</v>
      </c>
      <c r="I73" s="22">
        <f>'Div 9 history (2)'!E74</f>
        <v>-937.63</v>
      </c>
      <c r="J73" s="22">
        <f>'Div 9 history (2)'!F74</f>
        <v>0</v>
      </c>
      <c r="K73" s="22">
        <f>'Div 9 history (2)'!G74</f>
        <v>1825.92</v>
      </c>
      <c r="L73" s="1">
        <f t="shared" si="24"/>
        <v>0</v>
      </c>
      <c r="M73" s="1">
        <f t="shared" si="24"/>
        <v>0</v>
      </c>
      <c r="N73" s="1">
        <f t="shared" si="24"/>
        <v>0</v>
      </c>
      <c r="O73" s="1">
        <f t="shared" si="24"/>
        <v>0</v>
      </c>
      <c r="P73" s="1">
        <f t="shared" si="24"/>
        <v>0</v>
      </c>
      <c r="Q73" s="1">
        <f t="shared" si="24"/>
        <v>0</v>
      </c>
      <c r="R73" s="1">
        <f t="shared" si="24"/>
        <v>0</v>
      </c>
      <c r="S73" s="1">
        <f t="shared" si="24"/>
        <v>0</v>
      </c>
      <c r="T73" s="1">
        <f t="shared" si="24"/>
        <v>0</v>
      </c>
      <c r="U73" s="1">
        <f t="shared" si="24"/>
        <v>0</v>
      </c>
      <c r="V73" s="1">
        <f t="shared" si="24"/>
        <v>0</v>
      </c>
      <c r="W73" s="1">
        <f t="shared" si="24"/>
        <v>0</v>
      </c>
      <c r="X73" s="1">
        <f t="shared" si="24"/>
        <v>0</v>
      </c>
      <c r="Y73" s="1">
        <f t="shared" si="24"/>
        <v>0</v>
      </c>
      <c r="Z73" s="1">
        <f t="shared" si="24"/>
        <v>0</v>
      </c>
      <c r="AA73" s="1">
        <f t="shared" si="24"/>
        <v>0</v>
      </c>
      <c r="AB73" s="1">
        <f t="shared" si="24"/>
        <v>0</v>
      </c>
      <c r="AC73" s="1">
        <f t="shared" si="25"/>
        <v>0</v>
      </c>
      <c r="AD73" s="1">
        <f t="shared" si="25"/>
        <v>0</v>
      </c>
      <c r="AE73" s="1">
        <f t="shared" si="25"/>
        <v>0</v>
      </c>
      <c r="AF73" s="1">
        <f t="shared" si="25"/>
        <v>0</v>
      </c>
      <c r="AH73" s="15">
        <f t="shared" ref="AH73:AH74" si="27">SUM(F73:Q73)</f>
        <v>0</v>
      </c>
      <c r="AI73" s="15">
        <f t="shared" ref="AI73:AI74" si="28">SUM(U73:AF73)</f>
        <v>0</v>
      </c>
      <c r="AJ73" s="15">
        <f t="shared" ref="AJ73:AJ74" si="29">AI73-AH73</f>
        <v>0</v>
      </c>
      <c r="AL73" s="15">
        <f t="shared" ref="AL73:AL74" si="30">AJ73</f>
        <v>0</v>
      </c>
    </row>
    <row r="74" spans="1:38">
      <c r="A74" s="106" t="s">
        <v>102</v>
      </c>
      <c r="B74" s="5" t="str">
        <f t="shared" si="7"/>
        <v>8560-01014</v>
      </c>
      <c r="C74" s="5" t="str">
        <f t="shared" ref="C74" si="31">LEFT(B74,4)</f>
        <v>8560</v>
      </c>
      <c r="D74" s="1">
        <f>SUM($F74:K74)</f>
        <v>-2246.0500000000002</v>
      </c>
      <c r="E74" s="2">
        <f t="shared" si="26"/>
        <v>-8.931638166825497E-4</v>
      </c>
      <c r="F74" s="22">
        <f>'Div 9 history (2)'!B75</f>
        <v>0</v>
      </c>
      <c r="G74" s="22">
        <f>'Div 9 history (2)'!C75</f>
        <v>0</v>
      </c>
      <c r="H74" s="22">
        <f>'Div 9 history (2)'!D75</f>
        <v>-1429.2</v>
      </c>
      <c r="I74" s="22">
        <f>'Div 9 history (2)'!E75</f>
        <v>0</v>
      </c>
      <c r="J74" s="22">
        <f>'Div 9 history (2)'!F75</f>
        <v>0</v>
      </c>
      <c r="K74" s="22">
        <f>'Div 9 history (2)'!G75</f>
        <v>-816.85</v>
      </c>
      <c r="L74" s="1">
        <f t="shared" si="24"/>
        <v>-375.88478579274908</v>
      </c>
      <c r="M74" s="1">
        <f t="shared" si="24"/>
        <v>-362.02284763128341</v>
      </c>
      <c r="N74" s="1">
        <f t="shared" si="24"/>
        <v>-347.4671176802949</v>
      </c>
      <c r="O74" s="1">
        <f t="shared" si="24"/>
        <v>-376.57857758227198</v>
      </c>
      <c r="P74" s="1">
        <f t="shared" si="24"/>
        <v>-347.4671176802949</v>
      </c>
      <c r="Q74" s="1">
        <f t="shared" si="24"/>
        <v>-347.4671176802949</v>
      </c>
      <c r="R74" s="1">
        <f t="shared" si="24"/>
        <v>-376.57857758227198</v>
      </c>
      <c r="S74" s="1">
        <f t="shared" si="24"/>
        <v>-347.4671176802949</v>
      </c>
      <c r="T74" s="1">
        <f t="shared" si="24"/>
        <v>-362.02284763128341</v>
      </c>
      <c r="U74" s="1">
        <f t="shared" si="24"/>
        <v>-362.02284763128341</v>
      </c>
      <c r="V74" s="1">
        <f t="shared" si="24"/>
        <v>-347.4671176802949</v>
      </c>
      <c r="W74" s="1">
        <f t="shared" si="24"/>
        <v>-376.57857758227198</v>
      </c>
      <c r="X74" s="1">
        <f t="shared" si="24"/>
        <v>-362.02284763128341</v>
      </c>
      <c r="Y74" s="1">
        <f t="shared" si="24"/>
        <v>-372.88353306022196</v>
      </c>
      <c r="Z74" s="1">
        <f t="shared" si="24"/>
        <v>-357.89113121070375</v>
      </c>
      <c r="AA74" s="1">
        <f t="shared" si="24"/>
        <v>-387.87593490974018</v>
      </c>
      <c r="AB74" s="1">
        <f t="shared" si="24"/>
        <v>-357.89113121070375</v>
      </c>
      <c r="AC74" s="1">
        <f t="shared" si="25"/>
        <v>-357.89113121070375</v>
      </c>
      <c r="AD74" s="1">
        <f t="shared" si="25"/>
        <v>-387.87593490974018</v>
      </c>
      <c r="AE74" s="1">
        <f t="shared" si="25"/>
        <v>-357.89113121070375</v>
      </c>
      <c r="AF74" s="1">
        <f t="shared" si="25"/>
        <v>-372.88353306022196</v>
      </c>
      <c r="AH74" s="15">
        <f t="shared" si="27"/>
        <v>-4402.9375640471899</v>
      </c>
      <c r="AI74" s="15">
        <f t="shared" si="28"/>
        <v>-4401.1748513078737</v>
      </c>
      <c r="AJ74" s="15">
        <f t="shared" si="29"/>
        <v>1.7627127393161572</v>
      </c>
      <c r="AL74" s="15">
        <f t="shared" si="30"/>
        <v>1.7627127393161572</v>
      </c>
    </row>
    <row r="75" spans="1:38">
      <c r="A75" s="9" t="s">
        <v>22</v>
      </c>
      <c r="B75" s="5"/>
      <c r="C75" s="5"/>
      <c r="D75" s="31">
        <f>SUM(D9:D74)</f>
        <v>2514712.2599999998</v>
      </c>
      <c r="E75" s="32">
        <f t="shared" ref="E75:F75" si="32">SUM(E9:E74)</f>
        <v>0.99999999999999989</v>
      </c>
      <c r="F75" s="31">
        <f t="shared" si="32"/>
        <v>510703.22000000009</v>
      </c>
      <c r="G75" s="31">
        <f t="shared" ref="G75" si="33">SUM(G9:G74)</f>
        <v>423776.91</v>
      </c>
      <c r="H75" s="31">
        <f t="shared" ref="H75" si="34">SUM(H9:H74)</f>
        <v>398162.11999999994</v>
      </c>
      <c r="I75" s="31">
        <f t="shared" ref="I75" si="35">SUM(I9:I74)</f>
        <v>405125.07999999996</v>
      </c>
      <c r="J75" s="31">
        <f t="shared" ref="J75" si="36">SUM(J9:J74)</f>
        <v>417950.79</v>
      </c>
      <c r="K75" s="31">
        <f t="shared" ref="K75" si="37">SUM(K9:K74)</f>
        <v>358994.13999999996</v>
      </c>
      <c r="L75" s="34">
        <f>'Div 9 history (2)'!H76</f>
        <v>420846.40999999992</v>
      </c>
      <c r="M75" s="34">
        <f>'Div 9 budget'!B13</f>
        <v>405326.37000000011</v>
      </c>
      <c r="N75" s="34">
        <f>'Div 9 budget'!C13</f>
        <v>389029.5500000001</v>
      </c>
      <c r="O75" s="34">
        <f>'Div 9 budget'!D13</f>
        <v>421623.19000000018</v>
      </c>
      <c r="P75" s="34">
        <f>'Div 9 budget'!E13</f>
        <v>389029.5500000001</v>
      </c>
      <c r="Q75" s="34">
        <f>'Div 9 budget'!F13</f>
        <v>389029.5500000001</v>
      </c>
      <c r="R75" s="34">
        <f>'Div 9 budget'!G13</f>
        <v>421623.19000000018</v>
      </c>
      <c r="S75" s="34">
        <f>'Div 9 budget'!H13</f>
        <v>389029.5500000001</v>
      </c>
      <c r="T75" s="34">
        <f>'Div 9 budget'!I13</f>
        <v>405326.37000000011</v>
      </c>
      <c r="U75" s="34">
        <f>'Div 9 budget'!J13</f>
        <v>405326.37000000011</v>
      </c>
      <c r="V75" s="34">
        <f>'Div 9 budget'!K13</f>
        <v>389029.5500000001</v>
      </c>
      <c r="W75" s="34">
        <f>'Div 9 budget'!L13</f>
        <v>421623.19000000018</v>
      </c>
      <c r="X75" s="34">
        <f>'Div 9 budget'!M13</f>
        <v>405326.37000000011</v>
      </c>
      <c r="Y75" s="38">
        <f t="shared" ref="Y75:AF75" si="38">(1+Y$1)*M75</f>
        <v>417486.16110000014</v>
      </c>
      <c r="Z75" s="38">
        <f t="shared" si="38"/>
        <v>400700.43650000013</v>
      </c>
      <c r="AA75" s="38">
        <f t="shared" si="38"/>
        <v>434271.88570000022</v>
      </c>
      <c r="AB75" s="38">
        <f t="shared" si="38"/>
        <v>400700.43650000013</v>
      </c>
      <c r="AC75" s="38">
        <f t="shared" si="38"/>
        <v>400700.43650000013</v>
      </c>
      <c r="AD75" s="38">
        <f t="shared" si="38"/>
        <v>434271.88570000022</v>
      </c>
      <c r="AE75" s="38">
        <f t="shared" si="38"/>
        <v>400700.43650000013</v>
      </c>
      <c r="AF75" s="38">
        <f t="shared" si="38"/>
        <v>417486.16110000014</v>
      </c>
      <c r="AH75" s="15">
        <f>SUM(F75:Q75)</f>
        <v>4929596.88</v>
      </c>
      <c r="AI75" s="15">
        <f>SUM(U75:AF75)</f>
        <v>4927623.3196000019</v>
      </c>
      <c r="AJ75" s="15">
        <f>AI75-AH75</f>
        <v>-1973.5603999979794</v>
      </c>
      <c r="AL75" s="15"/>
    </row>
    <row r="76" spans="1:38">
      <c r="A76" s="5"/>
      <c r="B76" s="5"/>
      <c r="C76" s="5"/>
      <c r="F76" s="1">
        <f>F75-'Div 9 history (2)'!B76</f>
        <v>0</v>
      </c>
      <c r="G76" s="1">
        <f>G75-'Div 9 history (2)'!C76</f>
        <v>0</v>
      </c>
      <c r="H76" s="1">
        <f>H75-'Div 9 history (2)'!D76</f>
        <v>0</v>
      </c>
      <c r="I76" s="1">
        <f>I75-'Div 9 history (2)'!E76</f>
        <v>0</v>
      </c>
      <c r="J76" s="1">
        <f>J75-'Div 9 history (2)'!F76</f>
        <v>0</v>
      </c>
      <c r="K76" s="1">
        <f>K75-'Div 9 history (2)'!G76</f>
        <v>0</v>
      </c>
      <c r="L76" s="1">
        <f>L75-'Div 9 history (2)'!H76</f>
        <v>0</v>
      </c>
      <c r="M76" s="1">
        <f>M75-SUM(M9:M74)</f>
        <v>0</v>
      </c>
      <c r="N76" s="1">
        <f t="shared" ref="N76:AF76" si="39">N75-SUM(N9:N74)</f>
        <v>0</v>
      </c>
      <c r="O76" s="1">
        <f t="shared" si="39"/>
        <v>0</v>
      </c>
      <c r="P76" s="1">
        <f t="shared" si="39"/>
        <v>0</v>
      </c>
      <c r="Q76" s="1">
        <f t="shared" si="39"/>
        <v>0</v>
      </c>
      <c r="R76" s="1">
        <f t="shared" si="39"/>
        <v>0</v>
      </c>
      <c r="S76" s="1">
        <f t="shared" si="39"/>
        <v>0</v>
      </c>
      <c r="T76" s="1">
        <f t="shared" si="39"/>
        <v>0</v>
      </c>
      <c r="U76" s="1">
        <f t="shared" si="39"/>
        <v>0</v>
      </c>
      <c r="V76" s="1">
        <f t="shared" si="39"/>
        <v>0</v>
      </c>
      <c r="W76" s="1">
        <f t="shared" si="39"/>
        <v>0</v>
      </c>
      <c r="X76" s="1">
        <f t="shared" si="39"/>
        <v>0</v>
      </c>
      <c r="Y76" s="1">
        <f t="shared" si="39"/>
        <v>0</v>
      </c>
      <c r="Z76" s="1">
        <f t="shared" si="39"/>
        <v>0</v>
      </c>
      <c r="AA76" s="1">
        <f t="shared" si="39"/>
        <v>0</v>
      </c>
      <c r="AB76" s="1">
        <f t="shared" si="39"/>
        <v>0</v>
      </c>
      <c r="AC76" s="1">
        <f t="shared" si="39"/>
        <v>0</v>
      </c>
      <c r="AD76" s="1">
        <f t="shared" si="39"/>
        <v>0</v>
      </c>
      <c r="AE76" s="1">
        <f t="shared" si="39"/>
        <v>0</v>
      </c>
      <c r="AF76" s="1">
        <f t="shared" si="39"/>
        <v>0</v>
      </c>
      <c r="AL76" s="15"/>
    </row>
    <row r="77" spans="1:38">
      <c r="A77" s="106" t="s">
        <v>120</v>
      </c>
      <c r="B77" s="5" t="str">
        <f t="shared" si="7"/>
        <v>9260-01202</v>
      </c>
      <c r="C77" s="5" t="str">
        <f t="shared" ref="C77:C93" si="40">LEFT(B77,4)</f>
        <v>9260</v>
      </c>
      <c r="D77" s="1">
        <f>SUM($F77:K77)</f>
        <v>218105.68</v>
      </c>
      <c r="E77" s="2">
        <f t="shared" ref="E77:E93" si="41">D77/$D$94</f>
        <v>0.19287322202889809</v>
      </c>
      <c r="F77" s="22">
        <f>'Div 9 history (2)'!B78</f>
        <v>44342.240000000005</v>
      </c>
      <c r="G77" s="22">
        <f>'Div 9 history (2)'!C78</f>
        <v>36690.360000000008</v>
      </c>
      <c r="H77" s="22">
        <f>'Div 9 history (2)'!D78</f>
        <v>34293.590000000004</v>
      </c>
      <c r="I77" s="22">
        <f>'Div 9 history (2)'!E78</f>
        <v>35091.909999999996</v>
      </c>
      <c r="J77" s="22">
        <f>'Div 9 history (2)'!F78</f>
        <v>36174.080000000002</v>
      </c>
      <c r="K77" s="22">
        <f>'Div 9 history (2)'!G78</f>
        <v>31513.500000000007</v>
      </c>
      <c r="L77" s="1">
        <f t="shared" ref="L77:V90" si="42">$E77*L$94</f>
        <v>36582.915933711556</v>
      </c>
      <c r="M77" s="1">
        <f t="shared" si="42"/>
        <v>30293.046283373907</v>
      </c>
      <c r="N77" s="1">
        <f t="shared" si="42"/>
        <v>29075.051886261412</v>
      </c>
      <c r="O77" s="1">
        <f t="shared" si="42"/>
        <v>31511.015606967543</v>
      </c>
      <c r="P77" s="1">
        <f t="shared" si="42"/>
        <v>29075.051886261412</v>
      </c>
      <c r="Q77" s="1">
        <f t="shared" si="42"/>
        <v>29075.051886261412</v>
      </c>
      <c r="R77" s="1">
        <f t="shared" si="42"/>
        <v>31511.015606967543</v>
      </c>
      <c r="S77" s="1">
        <f t="shared" si="42"/>
        <v>29075.051886261412</v>
      </c>
      <c r="T77" s="1">
        <f t="shared" si="42"/>
        <v>30293.046283373907</v>
      </c>
      <c r="U77" s="1">
        <f t="shared" si="42"/>
        <v>30293.046283373907</v>
      </c>
      <c r="V77" s="1">
        <f t="shared" si="42"/>
        <v>29075.051886261412</v>
      </c>
      <c r="W77" s="1">
        <f t="shared" ref="W77:AF90" si="43">$E77*W$94</f>
        <v>31511.015606967543</v>
      </c>
      <c r="X77" s="1">
        <f t="shared" si="43"/>
        <v>30293.046283373907</v>
      </c>
      <c r="Y77" s="1">
        <f t="shared" si="43"/>
        <v>36208.149755470098</v>
      </c>
      <c r="Z77" s="1">
        <f t="shared" si="43"/>
        <v>34752.340948611716</v>
      </c>
      <c r="AA77" s="1">
        <f t="shared" si="43"/>
        <v>37663.958562328487</v>
      </c>
      <c r="AB77" s="1">
        <f t="shared" si="43"/>
        <v>34752.340948611716</v>
      </c>
      <c r="AC77" s="1">
        <f t="shared" si="43"/>
        <v>34752.340948611716</v>
      </c>
      <c r="AD77" s="1">
        <f t="shared" si="43"/>
        <v>37663.958562328487</v>
      </c>
      <c r="AE77" s="1">
        <f t="shared" si="43"/>
        <v>34752.340948611716</v>
      </c>
      <c r="AF77" s="1">
        <f t="shared" si="43"/>
        <v>36208.149755470098</v>
      </c>
      <c r="AH77" s="15">
        <f t="shared" ref="AH77:AH93" si="44">SUM(F77:Q77)</f>
        <v>403717.81348283729</v>
      </c>
      <c r="AI77" s="15">
        <f t="shared" ref="AI77:AI93" si="45">SUM(U77:AF77)</f>
        <v>407925.74049002083</v>
      </c>
      <c r="AJ77" s="15">
        <f t="shared" ref="AJ77:AJ93" si="46">AI77-AH77</f>
        <v>4207.927007183549</v>
      </c>
      <c r="AL77" s="15">
        <f t="shared" ref="AL77:AL92" si="47">AJ77</f>
        <v>4207.927007183549</v>
      </c>
    </row>
    <row r="78" spans="1:38">
      <c r="A78" s="106" t="s">
        <v>475</v>
      </c>
      <c r="B78" s="5" t="str">
        <f t="shared" si="7"/>
        <v>9260-01203</v>
      </c>
      <c r="C78" s="5" t="str">
        <f t="shared" si="40"/>
        <v>9260</v>
      </c>
      <c r="D78" s="1">
        <f>SUM($F78:K78)</f>
        <v>326993.93</v>
      </c>
      <c r="E78" s="2">
        <f t="shared" si="41"/>
        <v>0.28916428431846414</v>
      </c>
      <c r="F78" s="22">
        <f>'Div 9 history (2)'!B79</f>
        <v>66548.709999999992</v>
      </c>
      <c r="G78" s="22">
        <f>'Div 9 history (2)'!C79</f>
        <v>54946.340000000018</v>
      </c>
      <c r="H78" s="22">
        <f>'Div 9 history (2)'!D79</f>
        <v>51407.13</v>
      </c>
      <c r="I78" s="22">
        <f>'Div 9 history (2)'!E79</f>
        <v>52649.55000000001</v>
      </c>
      <c r="J78" s="22">
        <f>'Div 9 history (2)'!F79</f>
        <v>54226.66</v>
      </c>
      <c r="K78" s="22">
        <f>'Div 9 history (2)'!G79</f>
        <v>47215.54</v>
      </c>
      <c r="L78" s="1">
        <f t="shared" si="42"/>
        <v>54846.767181964089</v>
      </c>
      <c r="M78" s="1">
        <f t="shared" si="42"/>
        <v>45416.709257055241</v>
      </c>
      <c r="N78" s="1">
        <f t="shared" si="42"/>
        <v>43590.636801584129</v>
      </c>
      <c r="O78" s="1">
        <f t="shared" si="42"/>
        <v>47242.744121169388</v>
      </c>
      <c r="P78" s="1">
        <f t="shared" si="42"/>
        <v>43590.636801584129</v>
      </c>
      <c r="Q78" s="1">
        <f t="shared" si="42"/>
        <v>43590.636801584129</v>
      </c>
      <c r="R78" s="1">
        <f t="shared" si="42"/>
        <v>47242.744121169388</v>
      </c>
      <c r="S78" s="1">
        <f t="shared" si="42"/>
        <v>43590.636801584129</v>
      </c>
      <c r="T78" s="1">
        <f t="shared" si="42"/>
        <v>45416.709257055241</v>
      </c>
      <c r="U78" s="1">
        <f t="shared" si="42"/>
        <v>45416.709257055241</v>
      </c>
      <c r="V78" s="1">
        <f t="shared" si="42"/>
        <v>43590.636801584129</v>
      </c>
      <c r="W78" s="1">
        <f t="shared" si="43"/>
        <v>47242.744121169388</v>
      </c>
      <c r="X78" s="1">
        <f t="shared" si="43"/>
        <v>45416.709257055241</v>
      </c>
      <c r="Y78" s="1">
        <f t="shared" si="43"/>
        <v>54284.900725967826</v>
      </c>
      <c r="Z78" s="1">
        <f t="shared" si="43"/>
        <v>52102.286118758908</v>
      </c>
      <c r="AA78" s="1">
        <f t="shared" si="43"/>
        <v>56467.515333176751</v>
      </c>
      <c r="AB78" s="1">
        <f t="shared" si="43"/>
        <v>52102.286118758908</v>
      </c>
      <c r="AC78" s="1">
        <f t="shared" si="43"/>
        <v>52102.286118758908</v>
      </c>
      <c r="AD78" s="1">
        <f t="shared" si="43"/>
        <v>56467.515333176751</v>
      </c>
      <c r="AE78" s="1">
        <f t="shared" si="43"/>
        <v>52102.286118758908</v>
      </c>
      <c r="AF78" s="1">
        <f t="shared" si="43"/>
        <v>54284.900725967826</v>
      </c>
      <c r="AH78" s="15">
        <f t="shared" si="44"/>
        <v>605272.06096494105</v>
      </c>
      <c r="AI78" s="15">
        <f t="shared" si="45"/>
        <v>611580.77603018889</v>
      </c>
      <c r="AJ78" s="15">
        <f t="shared" si="46"/>
        <v>6308.7150652478449</v>
      </c>
      <c r="AL78" s="15">
        <f t="shared" si="47"/>
        <v>6308.7150652478449</v>
      </c>
    </row>
    <row r="79" spans="1:38">
      <c r="A79" s="106" t="s">
        <v>121</v>
      </c>
      <c r="B79" s="5" t="str">
        <f t="shared" si="7"/>
        <v>9260-01251</v>
      </c>
      <c r="C79" s="5" t="str">
        <f t="shared" si="40"/>
        <v>9260</v>
      </c>
      <c r="D79" s="1">
        <f>SUM($F79:K79)</f>
        <v>441441.49</v>
      </c>
      <c r="E79" s="2">
        <f t="shared" si="41"/>
        <v>0.39037150482984945</v>
      </c>
      <c r="F79" s="22">
        <f>'Div 9 history (2)'!B80</f>
        <v>89743.950000000012</v>
      </c>
      <c r="G79" s="22">
        <f>'Div 9 history (2)'!C80</f>
        <v>74263.950000000012</v>
      </c>
      <c r="H79" s="22">
        <f>'Div 9 history (2)'!D80</f>
        <v>69409.959999999992</v>
      </c>
      <c r="I79" s="22">
        <f>'Div 9 history (2)'!E80</f>
        <v>71023.220000000016</v>
      </c>
      <c r="J79" s="22">
        <f>'Div 9 history (2)'!F80</f>
        <v>73216.009999999995</v>
      </c>
      <c r="K79" s="22">
        <f>'Div 9 history (2)'!G80</f>
        <v>63784.399999999994</v>
      </c>
      <c r="L79" s="1">
        <f t="shared" si="42"/>
        <v>74043.082776763869</v>
      </c>
      <c r="M79" s="1">
        <f t="shared" si="42"/>
        <v>61312.513676725619</v>
      </c>
      <c r="N79" s="1">
        <f t="shared" si="42"/>
        <v>58847.31762372511</v>
      </c>
      <c r="O79" s="1">
        <f t="shared" si="42"/>
        <v>63777.658981430497</v>
      </c>
      <c r="P79" s="1">
        <f t="shared" si="42"/>
        <v>58847.31762372511</v>
      </c>
      <c r="Q79" s="1">
        <f t="shared" si="42"/>
        <v>58847.31762372511</v>
      </c>
      <c r="R79" s="1">
        <f t="shared" si="42"/>
        <v>63777.658981430497</v>
      </c>
      <c r="S79" s="1">
        <f t="shared" si="42"/>
        <v>58847.31762372511</v>
      </c>
      <c r="T79" s="1">
        <f t="shared" si="42"/>
        <v>61312.513676725619</v>
      </c>
      <c r="U79" s="1">
        <f t="shared" si="42"/>
        <v>61312.513676725619</v>
      </c>
      <c r="V79" s="1">
        <f t="shared" si="42"/>
        <v>58847.31762372511</v>
      </c>
      <c r="W79" s="1">
        <f t="shared" si="43"/>
        <v>63777.658981430497</v>
      </c>
      <c r="X79" s="1">
        <f t="shared" si="43"/>
        <v>61312.513676725619</v>
      </c>
      <c r="Y79" s="1">
        <f t="shared" si="43"/>
        <v>73284.563603285598</v>
      </c>
      <c r="Z79" s="1">
        <f t="shared" si="43"/>
        <v>70338.035989448646</v>
      </c>
      <c r="AA79" s="1">
        <f t="shared" si="43"/>
        <v>76231.091217122579</v>
      </c>
      <c r="AB79" s="1">
        <f t="shared" si="43"/>
        <v>70338.035989448646</v>
      </c>
      <c r="AC79" s="1">
        <f t="shared" si="43"/>
        <v>70338.035989448646</v>
      </c>
      <c r="AD79" s="1">
        <f t="shared" si="43"/>
        <v>76231.091217122579</v>
      </c>
      <c r="AE79" s="1">
        <f t="shared" si="43"/>
        <v>70338.035989448646</v>
      </c>
      <c r="AF79" s="1">
        <f t="shared" si="43"/>
        <v>73284.563603285598</v>
      </c>
      <c r="AH79" s="15">
        <f t="shared" si="44"/>
        <v>817116.69830609544</v>
      </c>
      <c r="AI79" s="15">
        <f t="shared" si="45"/>
        <v>825633.4575572178</v>
      </c>
      <c r="AJ79" s="15">
        <f t="shared" si="46"/>
        <v>8516.7592511223629</v>
      </c>
      <c r="AL79" s="15">
        <f t="shared" si="47"/>
        <v>8516.7592511223629</v>
      </c>
    </row>
    <row r="80" spans="1:38">
      <c r="A80" s="106" t="s">
        <v>640</v>
      </c>
      <c r="B80" s="5" t="str">
        <f t="shared" si="7"/>
        <v>9260-01253</v>
      </c>
      <c r="C80" s="5" t="str">
        <f t="shared" si="40"/>
        <v>9260</v>
      </c>
      <c r="D80" s="1">
        <f>SUM($F80:K80)</f>
        <v>394.18000000000006</v>
      </c>
      <c r="E80" s="2">
        <f t="shared" si="41"/>
        <v>3.4857765583799132E-4</v>
      </c>
      <c r="F80" s="22">
        <f>'Div 9 history (2)'!B81</f>
        <v>0</v>
      </c>
      <c r="G80" s="22">
        <f>'Div 9 history (2)'!C81</f>
        <v>181.87</v>
      </c>
      <c r="H80" s="22">
        <f>'Div 9 history (2)'!D81</f>
        <v>545.29</v>
      </c>
      <c r="I80" s="22">
        <f>'Div 9 history (2)'!E81</f>
        <v>164.55</v>
      </c>
      <c r="J80" s="22">
        <f>'Div 9 history (2)'!F81</f>
        <v>216.52</v>
      </c>
      <c r="K80" s="22">
        <f>'Div 9 history (2)'!G81</f>
        <v>-714.05</v>
      </c>
      <c r="L80" s="1">
        <f t="shared" si="42"/>
        <v>66.115902175268545</v>
      </c>
      <c r="M80" s="1">
        <f t="shared" si="42"/>
        <v>54.748289838120357</v>
      </c>
      <c r="N80" s="1">
        <f t="shared" si="42"/>
        <v>52.547021941503431</v>
      </c>
      <c r="O80" s="1">
        <f t="shared" si="42"/>
        <v>56.949512419642019</v>
      </c>
      <c r="P80" s="1">
        <f t="shared" si="42"/>
        <v>52.547021941503431</v>
      </c>
      <c r="Q80" s="1">
        <f t="shared" si="42"/>
        <v>52.547021941503431</v>
      </c>
      <c r="R80" s="1">
        <f t="shared" si="42"/>
        <v>56.949512419642019</v>
      </c>
      <c r="S80" s="1">
        <f t="shared" si="42"/>
        <v>52.547021941503431</v>
      </c>
      <c r="T80" s="1">
        <f t="shared" si="42"/>
        <v>54.748289838120357</v>
      </c>
      <c r="U80" s="1">
        <f t="shared" si="42"/>
        <v>54.748289838120357</v>
      </c>
      <c r="V80" s="1">
        <f t="shared" si="42"/>
        <v>52.547021941503431</v>
      </c>
      <c r="W80" s="1">
        <f t="shared" si="43"/>
        <v>56.949512419642019</v>
      </c>
      <c r="X80" s="1">
        <f t="shared" si="43"/>
        <v>54.748289838120357</v>
      </c>
      <c r="Y80" s="1">
        <f t="shared" si="43"/>
        <v>65.4385913774057</v>
      </c>
      <c r="Z80" s="1">
        <f t="shared" si="43"/>
        <v>62.807524109980854</v>
      </c>
      <c r="AA80" s="1">
        <f t="shared" si="43"/>
        <v>68.069658644830554</v>
      </c>
      <c r="AB80" s="1">
        <f t="shared" si="43"/>
        <v>62.807524109980854</v>
      </c>
      <c r="AC80" s="1">
        <f t="shared" si="43"/>
        <v>62.807524109980854</v>
      </c>
      <c r="AD80" s="1">
        <f t="shared" si="43"/>
        <v>68.069658644830554</v>
      </c>
      <c r="AE80" s="1">
        <f t="shared" si="43"/>
        <v>62.807524109980854</v>
      </c>
      <c r="AF80" s="1">
        <f t="shared" si="43"/>
        <v>65.4385913774057</v>
      </c>
      <c r="AH80" s="15">
        <f t="shared" si="44"/>
        <v>729.63477025754128</v>
      </c>
      <c r="AI80" s="15">
        <f t="shared" si="45"/>
        <v>737.23971052178217</v>
      </c>
      <c r="AJ80" s="15">
        <f t="shared" si="46"/>
        <v>7.604940264240895</v>
      </c>
      <c r="AL80" s="15">
        <f t="shared" si="47"/>
        <v>7.604940264240895</v>
      </c>
    </row>
    <row r="81" spans="1:40">
      <c r="A81" s="106" t="s">
        <v>483</v>
      </c>
      <c r="B81" s="5" t="str">
        <f t="shared" si="7"/>
        <v>9260-01257</v>
      </c>
      <c r="C81" s="5" t="str">
        <f t="shared" si="40"/>
        <v>9260</v>
      </c>
      <c r="D81" s="1">
        <f>SUM($F81:K81)</f>
        <v>97780.929999999978</v>
      </c>
      <c r="E81" s="2">
        <f t="shared" si="41"/>
        <v>8.6468738558675498E-2</v>
      </c>
      <c r="F81" s="22">
        <f>'Div 9 history (2)'!B82</f>
        <v>19879.299999999996</v>
      </c>
      <c r="G81" s="22">
        <f>'Div 9 history (2)'!C82</f>
        <v>16449.14</v>
      </c>
      <c r="H81" s="22">
        <f>'Div 9 history (2)'!D82</f>
        <v>15374.470000000003</v>
      </c>
      <c r="I81" s="22">
        <f>'Div 9 history (2)'!E82</f>
        <v>15732.300000000001</v>
      </c>
      <c r="J81" s="22">
        <f>'Div 9 history (2)'!F82</f>
        <v>16217.539999999999</v>
      </c>
      <c r="K81" s="22">
        <f>'Div 9 history (2)'!G82</f>
        <v>14128.179999999998</v>
      </c>
      <c r="L81" s="1">
        <f t="shared" si="42"/>
        <v>16400.817906760309</v>
      </c>
      <c r="M81" s="1">
        <f t="shared" si="42"/>
        <v>13580.949556753148</v>
      </c>
      <c r="N81" s="1">
        <f t="shared" si="42"/>
        <v>13034.899472755109</v>
      </c>
      <c r="O81" s="1">
        <f t="shared" si="42"/>
        <v>14126.988399815173</v>
      </c>
      <c r="P81" s="1">
        <f t="shared" si="42"/>
        <v>13034.899472755109</v>
      </c>
      <c r="Q81" s="1">
        <f t="shared" si="42"/>
        <v>13034.899472755109</v>
      </c>
      <c r="R81" s="1">
        <f t="shared" si="42"/>
        <v>14126.988399815173</v>
      </c>
      <c r="S81" s="1">
        <f t="shared" si="42"/>
        <v>13034.899472755109</v>
      </c>
      <c r="T81" s="1">
        <f t="shared" si="42"/>
        <v>13580.949556753148</v>
      </c>
      <c r="U81" s="1">
        <f t="shared" si="42"/>
        <v>13580.949556753148</v>
      </c>
      <c r="V81" s="1">
        <f t="shared" si="42"/>
        <v>13034.899472755109</v>
      </c>
      <c r="W81" s="1">
        <f t="shared" si="43"/>
        <v>14126.988399815173</v>
      </c>
      <c r="X81" s="1">
        <f t="shared" si="43"/>
        <v>13580.949556753148</v>
      </c>
      <c r="Y81" s="1">
        <f t="shared" si="43"/>
        <v>16232.803091919193</v>
      </c>
      <c r="Z81" s="1">
        <f t="shared" si="43"/>
        <v>15580.136279038377</v>
      </c>
      <c r="AA81" s="1">
        <f t="shared" si="43"/>
        <v>16885.469904800015</v>
      </c>
      <c r="AB81" s="1">
        <f t="shared" si="43"/>
        <v>15580.136279038377</v>
      </c>
      <c r="AC81" s="1">
        <f t="shared" si="43"/>
        <v>15580.136279038377</v>
      </c>
      <c r="AD81" s="1">
        <f t="shared" si="43"/>
        <v>16885.469904800015</v>
      </c>
      <c r="AE81" s="1">
        <f t="shared" si="43"/>
        <v>15580.136279038377</v>
      </c>
      <c r="AF81" s="1">
        <f t="shared" si="43"/>
        <v>16232.803091919193</v>
      </c>
      <c r="AH81" s="15">
        <f t="shared" si="44"/>
        <v>180994.38428159396</v>
      </c>
      <c r="AI81" s="15">
        <f t="shared" si="45"/>
        <v>182880.87809566851</v>
      </c>
      <c r="AJ81" s="15">
        <f t="shared" si="46"/>
        <v>1886.4938140745508</v>
      </c>
      <c r="AL81" s="15">
        <f t="shared" si="47"/>
        <v>1886.4938140745508</v>
      </c>
    </row>
    <row r="82" spans="1:40">
      <c r="A82" s="106" t="s">
        <v>641</v>
      </c>
      <c r="B82" s="5" t="str">
        <f t="shared" si="7"/>
        <v>9260-01259</v>
      </c>
      <c r="C82" s="5" t="str">
        <f t="shared" si="40"/>
        <v>9260</v>
      </c>
      <c r="D82" s="1">
        <f>SUM($F82:K82)</f>
        <v>88.5</v>
      </c>
      <c r="E82" s="2">
        <f t="shared" si="41"/>
        <v>7.8261511344213881E-5</v>
      </c>
      <c r="F82" s="22">
        <f>'Div 9 history (2)'!B83</f>
        <v>0</v>
      </c>
      <c r="G82" s="22">
        <f>'Div 9 history (2)'!C83</f>
        <v>40.83</v>
      </c>
      <c r="H82" s="22">
        <f>'Div 9 history (2)'!D83</f>
        <v>122.42</v>
      </c>
      <c r="I82" s="22">
        <f>'Div 9 history (2)'!E83</f>
        <v>36.94</v>
      </c>
      <c r="J82" s="22">
        <f>'Div 9 history (2)'!F83</f>
        <v>48.6</v>
      </c>
      <c r="K82" s="22">
        <f>'Div 9 history (2)'!G83</f>
        <v>-160.29</v>
      </c>
      <c r="L82" s="1">
        <f t="shared" si="42"/>
        <v>14.844125380565391</v>
      </c>
      <c r="M82" s="1">
        <f t="shared" si="42"/>
        <v>12.291906364284467</v>
      </c>
      <c r="N82" s="1">
        <f t="shared" si="42"/>
        <v>11.797684920145754</v>
      </c>
      <c r="O82" s="1">
        <f t="shared" si="42"/>
        <v>12.786117634426704</v>
      </c>
      <c r="P82" s="1">
        <f t="shared" si="42"/>
        <v>11.797684920145754</v>
      </c>
      <c r="Q82" s="1">
        <f t="shared" si="42"/>
        <v>11.797684920145754</v>
      </c>
      <c r="R82" s="1">
        <f t="shared" si="42"/>
        <v>12.786117634426704</v>
      </c>
      <c r="S82" s="1">
        <f t="shared" si="42"/>
        <v>11.797684920145754</v>
      </c>
      <c r="T82" s="1">
        <f t="shared" si="42"/>
        <v>12.291906364284467</v>
      </c>
      <c r="U82" s="1">
        <f t="shared" si="42"/>
        <v>12.291906364284467</v>
      </c>
      <c r="V82" s="1">
        <f t="shared" si="42"/>
        <v>11.797684920145754</v>
      </c>
      <c r="W82" s="1">
        <f t="shared" si="43"/>
        <v>12.786117634426704</v>
      </c>
      <c r="X82" s="1">
        <f t="shared" si="43"/>
        <v>12.291906364284467</v>
      </c>
      <c r="Y82" s="1">
        <f t="shared" si="43"/>
        <v>14.692057782993565</v>
      </c>
      <c r="Z82" s="1">
        <f t="shared" si="43"/>
        <v>14.101339194614908</v>
      </c>
      <c r="AA82" s="1">
        <f t="shared" si="43"/>
        <v>15.282776371372226</v>
      </c>
      <c r="AB82" s="1">
        <f t="shared" si="43"/>
        <v>14.101339194614908</v>
      </c>
      <c r="AC82" s="1">
        <f t="shared" si="43"/>
        <v>14.101339194614908</v>
      </c>
      <c r="AD82" s="1">
        <f t="shared" si="43"/>
        <v>15.282776371372226</v>
      </c>
      <c r="AE82" s="1">
        <f t="shared" si="43"/>
        <v>14.101339194614908</v>
      </c>
      <c r="AF82" s="1">
        <f t="shared" si="43"/>
        <v>14.692057782993565</v>
      </c>
      <c r="AH82" s="15">
        <f t="shared" si="44"/>
        <v>163.81520413971381</v>
      </c>
      <c r="AI82" s="15">
        <f t="shared" si="45"/>
        <v>165.52264037033262</v>
      </c>
      <c r="AJ82" s="15">
        <f t="shared" si="46"/>
        <v>1.7074362306188107</v>
      </c>
      <c r="AL82" s="15">
        <f t="shared" si="47"/>
        <v>1.7074362306188107</v>
      </c>
    </row>
    <row r="83" spans="1:40">
      <c r="A83" s="106" t="s">
        <v>485</v>
      </c>
      <c r="B83" s="5" t="str">
        <f t="shared" si="7"/>
        <v>9260-01260</v>
      </c>
      <c r="C83" s="5" t="str">
        <f t="shared" si="40"/>
        <v>9260</v>
      </c>
      <c r="D83" s="1">
        <f>SUM($F83:K83)</f>
        <v>4956.5</v>
      </c>
      <c r="E83" s="2">
        <f t="shared" si="41"/>
        <v>4.3830867907073004E-3</v>
      </c>
      <c r="F83" s="22">
        <f>'Div 9 history (2)'!B84</f>
        <v>1008.6899999999998</v>
      </c>
      <c r="G83" s="22">
        <f>'Div 9 history (2)'!C84</f>
        <v>832.88000000000011</v>
      </c>
      <c r="H83" s="22">
        <f>'Div 9 history (2)'!D84</f>
        <v>779.28</v>
      </c>
      <c r="I83" s="22">
        <f>'Div 9 history (2)'!E84</f>
        <v>797.98000000000025</v>
      </c>
      <c r="J83" s="22">
        <f>'Div 9 history (2)'!F84</f>
        <v>821.96999999999991</v>
      </c>
      <c r="K83" s="22">
        <f>'Div 9 history (2)'!G84</f>
        <v>715.69999999999993</v>
      </c>
      <c r="L83" s="1">
        <f t="shared" si="42"/>
        <v>831.35488642680627</v>
      </c>
      <c r="M83" s="1">
        <f t="shared" si="42"/>
        <v>688.4162021985984</v>
      </c>
      <c r="N83" s="1">
        <f t="shared" si="42"/>
        <v>660.73700911528158</v>
      </c>
      <c r="O83" s="1">
        <f t="shared" si="42"/>
        <v>716.09482548063227</v>
      </c>
      <c r="P83" s="1">
        <f t="shared" si="42"/>
        <v>660.73700911528158</v>
      </c>
      <c r="Q83" s="1">
        <f t="shared" si="42"/>
        <v>660.73700911528158</v>
      </c>
      <c r="R83" s="1">
        <f t="shared" si="42"/>
        <v>716.09482548063227</v>
      </c>
      <c r="S83" s="1">
        <f t="shared" si="42"/>
        <v>660.73700911528158</v>
      </c>
      <c r="T83" s="1">
        <f t="shared" si="42"/>
        <v>688.4162021985984</v>
      </c>
      <c r="U83" s="1">
        <f t="shared" si="42"/>
        <v>688.4162021985984</v>
      </c>
      <c r="V83" s="1">
        <f t="shared" si="42"/>
        <v>660.73700911528158</v>
      </c>
      <c r="W83" s="1">
        <f t="shared" si="43"/>
        <v>716.09482548063227</v>
      </c>
      <c r="X83" s="1">
        <f t="shared" si="43"/>
        <v>688.4162021985984</v>
      </c>
      <c r="Y83" s="1">
        <f t="shared" si="43"/>
        <v>822.83824182381477</v>
      </c>
      <c r="Z83" s="1">
        <f t="shared" si="43"/>
        <v>789.75466348145528</v>
      </c>
      <c r="AA83" s="1">
        <f t="shared" si="43"/>
        <v>855.92182016617437</v>
      </c>
      <c r="AB83" s="1">
        <f t="shared" si="43"/>
        <v>789.75466348145528</v>
      </c>
      <c r="AC83" s="1">
        <f t="shared" si="43"/>
        <v>789.75466348145528</v>
      </c>
      <c r="AD83" s="1">
        <f t="shared" si="43"/>
        <v>855.92182016617437</v>
      </c>
      <c r="AE83" s="1">
        <f t="shared" si="43"/>
        <v>789.75466348145528</v>
      </c>
      <c r="AF83" s="1">
        <f t="shared" si="43"/>
        <v>822.83824182381477</v>
      </c>
      <c r="AH83" s="15">
        <f t="shared" si="44"/>
        <v>9174.57694145188</v>
      </c>
      <c r="AI83" s="15">
        <f t="shared" si="45"/>
        <v>9270.2030168989095</v>
      </c>
      <c r="AJ83" s="15">
        <f t="shared" si="46"/>
        <v>95.626075447029507</v>
      </c>
      <c r="AL83" s="15">
        <f t="shared" si="47"/>
        <v>95.626075447029507</v>
      </c>
    </row>
    <row r="84" spans="1:40">
      <c r="A84" s="106" t="s">
        <v>642</v>
      </c>
      <c r="B84" s="5" t="str">
        <f t="shared" si="7"/>
        <v>9260-01262</v>
      </c>
      <c r="C84" s="5" t="str">
        <f t="shared" si="40"/>
        <v>9260</v>
      </c>
      <c r="D84" s="1">
        <f>SUM($F84:K84)</f>
        <v>2.0300000000000011</v>
      </c>
      <c r="E84" s="2">
        <f t="shared" si="41"/>
        <v>1.7951510511723646E-6</v>
      </c>
      <c r="F84" s="22">
        <f>'Div 9 history (2)'!B85</f>
        <v>0</v>
      </c>
      <c r="G84" s="22">
        <f>'Div 9 history (2)'!C85</f>
        <v>0.93</v>
      </c>
      <c r="H84" s="22">
        <f>'Div 9 history (2)'!D85</f>
        <v>2.8</v>
      </c>
      <c r="I84" s="22">
        <f>'Div 9 history (2)'!E85</f>
        <v>0.84</v>
      </c>
      <c r="J84" s="22">
        <f>'Div 9 history (2)'!F85</f>
        <v>1.1100000000000001</v>
      </c>
      <c r="K84" s="22">
        <f>'Div 9 history (2)'!G85</f>
        <v>-3.6499999999999995</v>
      </c>
      <c r="L84" s="1">
        <f t="shared" si="42"/>
        <v>0.34049236748641537</v>
      </c>
      <c r="M84" s="1">
        <f t="shared" si="42"/>
        <v>0.28194994259319189</v>
      </c>
      <c r="N84" s="1">
        <f t="shared" si="42"/>
        <v>0.27061356370503836</v>
      </c>
      <c r="O84" s="1">
        <f t="shared" si="42"/>
        <v>0.29328608811170875</v>
      </c>
      <c r="P84" s="1">
        <f t="shared" si="42"/>
        <v>0.27061356370503836</v>
      </c>
      <c r="Q84" s="1">
        <f t="shared" si="42"/>
        <v>0.27061356370503836</v>
      </c>
      <c r="R84" s="1">
        <f t="shared" si="42"/>
        <v>0.29328608811170875</v>
      </c>
      <c r="S84" s="1">
        <f t="shared" si="42"/>
        <v>0.27061356370503836</v>
      </c>
      <c r="T84" s="1">
        <f t="shared" si="42"/>
        <v>0.28194994259319189</v>
      </c>
      <c r="U84" s="1">
        <f t="shared" si="42"/>
        <v>0.28194994259319189</v>
      </c>
      <c r="V84" s="1">
        <f t="shared" si="42"/>
        <v>0.27061356370503836</v>
      </c>
      <c r="W84" s="1">
        <f t="shared" si="43"/>
        <v>0.29328608811170875</v>
      </c>
      <c r="X84" s="1">
        <f t="shared" si="43"/>
        <v>0.28194994259319189</v>
      </c>
      <c r="Y84" s="1">
        <f t="shared" si="43"/>
        <v>0.33700426327092603</v>
      </c>
      <c r="Z84" s="1">
        <f t="shared" si="43"/>
        <v>0.32345444706291843</v>
      </c>
      <c r="AA84" s="1">
        <f t="shared" si="43"/>
        <v>0.35055407947893374</v>
      </c>
      <c r="AB84" s="1">
        <f t="shared" si="43"/>
        <v>0.32345444706291843</v>
      </c>
      <c r="AC84" s="1">
        <f t="shared" si="43"/>
        <v>0.32345444706291843</v>
      </c>
      <c r="AD84" s="1">
        <f t="shared" si="43"/>
        <v>0.35055407947893374</v>
      </c>
      <c r="AE84" s="1">
        <f t="shared" si="43"/>
        <v>0.32345444706291843</v>
      </c>
      <c r="AF84" s="1">
        <f t="shared" si="43"/>
        <v>0.33700426327092603</v>
      </c>
      <c r="AH84" s="15">
        <f t="shared" si="44"/>
        <v>3.7575690893064317</v>
      </c>
      <c r="AI84" s="15">
        <f t="shared" si="45"/>
        <v>3.7967340107545251</v>
      </c>
      <c r="AJ84" s="15">
        <f t="shared" si="46"/>
        <v>3.9164921448093359E-2</v>
      </c>
      <c r="AL84" s="15">
        <f t="shared" si="47"/>
        <v>3.9164921448093359E-2</v>
      </c>
    </row>
    <row r="85" spans="1:40">
      <c r="A85" s="106" t="s">
        <v>122</v>
      </c>
      <c r="B85" s="5" t="str">
        <f t="shared" si="7"/>
        <v>9260-01263</v>
      </c>
      <c r="C85" s="5" t="str">
        <f t="shared" si="40"/>
        <v>9260</v>
      </c>
      <c r="D85" s="1">
        <f>SUM($F85:K85)</f>
        <v>7811.0300000000007</v>
      </c>
      <c r="E85" s="2">
        <f t="shared" si="41"/>
        <v>6.9073786774575706E-3</v>
      </c>
      <c r="F85" s="22">
        <f>'Div 9 history (2)'!B86</f>
        <v>1582.9300000000003</v>
      </c>
      <c r="G85" s="22">
        <f>'Div 9 history (2)'!C86</f>
        <v>1318.5299999999997</v>
      </c>
      <c r="H85" s="22">
        <f>'Div 9 history (2)'!D86</f>
        <v>1228.72</v>
      </c>
      <c r="I85" s="22">
        <f>'Div 9 history (2)'!E86</f>
        <v>1253.93</v>
      </c>
      <c r="J85" s="22">
        <f>'Div 9 history (2)'!F86</f>
        <v>1296.03</v>
      </c>
      <c r="K85" s="22">
        <f>'Div 9 history (2)'!G86</f>
        <v>1130.8900000000001</v>
      </c>
      <c r="L85" s="1">
        <f t="shared" si="42"/>
        <v>1310.1458606933072</v>
      </c>
      <c r="M85" s="1">
        <f t="shared" si="42"/>
        <v>1084.8864335436938</v>
      </c>
      <c r="N85" s="1">
        <f t="shared" si="42"/>
        <v>1041.2663371955491</v>
      </c>
      <c r="O85" s="1">
        <f t="shared" si="42"/>
        <v>1128.5056319326104</v>
      </c>
      <c r="P85" s="1">
        <f t="shared" si="42"/>
        <v>1041.2663371955491</v>
      </c>
      <c r="Q85" s="1">
        <f t="shared" si="42"/>
        <v>1041.2663371955491</v>
      </c>
      <c r="R85" s="1">
        <f t="shared" si="42"/>
        <v>1128.5056319326104</v>
      </c>
      <c r="S85" s="1">
        <f t="shared" si="42"/>
        <v>1041.2663371955491</v>
      </c>
      <c r="T85" s="1">
        <f t="shared" si="42"/>
        <v>1084.8864335436938</v>
      </c>
      <c r="U85" s="1">
        <f t="shared" si="42"/>
        <v>1084.8864335436938</v>
      </c>
      <c r="V85" s="1">
        <f t="shared" si="42"/>
        <v>1041.2663371955491</v>
      </c>
      <c r="W85" s="1">
        <f t="shared" si="43"/>
        <v>1128.5056319326104</v>
      </c>
      <c r="X85" s="1">
        <f t="shared" si="43"/>
        <v>1084.8864335436938</v>
      </c>
      <c r="Y85" s="1">
        <f t="shared" si="43"/>
        <v>1296.7243401660592</v>
      </c>
      <c r="Z85" s="1">
        <f t="shared" si="43"/>
        <v>1244.5873840600327</v>
      </c>
      <c r="AA85" s="1">
        <f t="shared" si="43"/>
        <v>1348.8612962720858</v>
      </c>
      <c r="AB85" s="1">
        <f t="shared" si="43"/>
        <v>1244.5873840600327</v>
      </c>
      <c r="AC85" s="1">
        <f t="shared" si="43"/>
        <v>1244.5873840600327</v>
      </c>
      <c r="AD85" s="1">
        <f t="shared" si="43"/>
        <v>1348.8612962720858</v>
      </c>
      <c r="AE85" s="1">
        <f t="shared" si="43"/>
        <v>1244.5873840600327</v>
      </c>
      <c r="AF85" s="1">
        <f t="shared" si="43"/>
        <v>1296.7243401660592</v>
      </c>
      <c r="AH85" s="15">
        <f t="shared" si="44"/>
        <v>14458.36693775626</v>
      </c>
      <c r="AI85" s="15">
        <f t="shared" si="45"/>
        <v>14609.065645331968</v>
      </c>
      <c r="AJ85" s="15">
        <f t="shared" si="46"/>
        <v>150.69870757570789</v>
      </c>
      <c r="AL85" s="15">
        <f t="shared" si="47"/>
        <v>150.69870757570789</v>
      </c>
    </row>
    <row r="86" spans="1:40">
      <c r="A86" s="106" t="s">
        <v>643</v>
      </c>
      <c r="B86" s="5" t="str">
        <f t="shared" si="7"/>
        <v>9260-01265</v>
      </c>
      <c r="C86" s="5" t="str">
        <f t="shared" si="40"/>
        <v>9260</v>
      </c>
      <c r="D86" s="1">
        <f>SUM($F86:K86)</f>
        <v>6.7399999999999984</v>
      </c>
      <c r="E86" s="2">
        <f t="shared" si="41"/>
        <v>5.9602552142373038E-6</v>
      </c>
      <c r="F86" s="22">
        <f>'Div 9 history (2)'!B87</f>
        <v>0</v>
      </c>
      <c r="G86" s="22">
        <f>'Div 9 history (2)'!C87</f>
        <v>3.1</v>
      </c>
      <c r="H86" s="22">
        <f>'Div 9 history (2)'!D87</f>
        <v>9.32</v>
      </c>
      <c r="I86" s="22">
        <f>'Div 9 history (2)'!E87</f>
        <v>2.81</v>
      </c>
      <c r="J86" s="22">
        <f>'Div 9 history (2)'!F87</f>
        <v>3.7</v>
      </c>
      <c r="K86" s="22">
        <f>'Div 9 history (2)'!G87</f>
        <v>-12.190000000000001</v>
      </c>
      <c r="L86" s="1">
        <f t="shared" si="42"/>
        <v>1.1305017521470135</v>
      </c>
      <c r="M86" s="1">
        <f t="shared" si="42"/>
        <v>0.93612936604833075</v>
      </c>
      <c r="N86" s="1">
        <f t="shared" si="42"/>
        <v>0.89849035437042202</v>
      </c>
      <c r="O86" s="1">
        <f t="shared" si="42"/>
        <v>0.97376760289306163</v>
      </c>
      <c r="P86" s="1">
        <f t="shared" si="42"/>
        <v>0.89849035437042202</v>
      </c>
      <c r="Q86" s="1">
        <f t="shared" si="42"/>
        <v>0.89849035437042202</v>
      </c>
      <c r="R86" s="1">
        <f t="shared" si="42"/>
        <v>0.97376760289306163</v>
      </c>
      <c r="S86" s="1">
        <f t="shared" si="42"/>
        <v>0.89849035437042202</v>
      </c>
      <c r="T86" s="1">
        <f t="shared" si="42"/>
        <v>0.93612936604833075</v>
      </c>
      <c r="U86" s="1">
        <f t="shared" si="42"/>
        <v>0.93612936604833075</v>
      </c>
      <c r="V86" s="1">
        <f t="shared" si="42"/>
        <v>0.89849035437042202</v>
      </c>
      <c r="W86" s="1">
        <f t="shared" si="43"/>
        <v>0.97376760289306163</v>
      </c>
      <c r="X86" s="1">
        <f t="shared" si="43"/>
        <v>0.93612936604833075</v>
      </c>
      <c r="Y86" s="1">
        <f t="shared" si="43"/>
        <v>1.1189205588404136</v>
      </c>
      <c r="Z86" s="1">
        <f t="shared" si="43"/>
        <v>1.0739324991153045</v>
      </c>
      <c r="AA86" s="1">
        <f t="shared" si="43"/>
        <v>1.1639086185655227</v>
      </c>
      <c r="AB86" s="1">
        <f t="shared" si="43"/>
        <v>1.0739324991153045</v>
      </c>
      <c r="AC86" s="1">
        <f t="shared" si="43"/>
        <v>1.0739324991153045</v>
      </c>
      <c r="AD86" s="1">
        <f t="shared" si="43"/>
        <v>1.1639086185655227</v>
      </c>
      <c r="AE86" s="1">
        <f t="shared" si="43"/>
        <v>1.0739324991153045</v>
      </c>
      <c r="AF86" s="1">
        <f t="shared" si="43"/>
        <v>1.1189205588404136</v>
      </c>
      <c r="AH86" s="15">
        <f t="shared" si="44"/>
        <v>12.47586978419967</v>
      </c>
      <c r="AI86" s="15">
        <f t="shared" si="45"/>
        <v>12.605905040633235</v>
      </c>
      <c r="AJ86" s="15">
        <f t="shared" si="46"/>
        <v>0.13003525643356539</v>
      </c>
      <c r="AL86" s="15">
        <f t="shared" si="47"/>
        <v>0.13003525643356539</v>
      </c>
    </row>
    <row r="87" spans="1:40">
      <c r="A87" s="106" t="s">
        <v>489</v>
      </c>
      <c r="B87" s="5" t="str">
        <f t="shared" si="7"/>
        <v>9260-01266</v>
      </c>
      <c r="C87" s="5" t="str">
        <f t="shared" si="40"/>
        <v>9260</v>
      </c>
      <c r="D87" s="1">
        <f>SUM($F87:K87)</f>
        <v>12562.24</v>
      </c>
      <c r="E87" s="2">
        <f t="shared" si="41"/>
        <v>1.1108925291172174E-2</v>
      </c>
      <c r="F87" s="22">
        <f>'Div 9 history (2)'!B88</f>
        <v>2553.5200000000004</v>
      </c>
      <c r="G87" s="22">
        <f>'Div 9 history (2)'!C88</f>
        <v>2113.69</v>
      </c>
      <c r="H87" s="22">
        <f>'Div 9 history (2)'!D88</f>
        <v>1975.2499999999998</v>
      </c>
      <c r="I87" s="22">
        <f>'Div 9 history (2)'!E88</f>
        <v>2020.9099999999999</v>
      </c>
      <c r="J87" s="22">
        <f>'Div 9 history (2)'!F88</f>
        <v>2083.56</v>
      </c>
      <c r="K87" s="22">
        <f>'Div 9 history (2)'!G88</f>
        <v>1815.3099999999997</v>
      </c>
      <c r="L87" s="1">
        <f t="shared" si="42"/>
        <v>2107.0674081441102</v>
      </c>
      <c r="M87" s="1">
        <f t="shared" si="42"/>
        <v>1744.7895797250721</v>
      </c>
      <c r="N87" s="1">
        <f t="shared" si="42"/>
        <v>1674.6367165113195</v>
      </c>
      <c r="O87" s="1">
        <f t="shared" si="42"/>
        <v>1814.9409987785368</v>
      </c>
      <c r="P87" s="1">
        <f t="shared" si="42"/>
        <v>1674.6367165113195</v>
      </c>
      <c r="Q87" s="1">
        <f t="shared" si="42"/>
        <v>1674.6367165113195</v>
      </c>
      <c r="R87" s="1">
        <f t="shared" si="42"/>
        <v>1814.9409987785368</v>
      </c>
      <c r="S87" s="1">
        <f t="shared" si="42"/>
        <v>1674.6367165113195</v>
      </c>
      <c r="T87" s="1">
        <f t="shared" si="42"/>
        <v>1744.7895797250721</v>
      </c>
      <c r="U87" s="1">
        <f t="shared" si="42"/>
        <v>1744.7895797250721</v>
      </c>
      <c r="V87" s="1">
        <f t="shared" si="42"/>
        <v>1674.6367165113195</v>
      </c>
      <c r="W87" s="1">
        <f t="shared" si="43"/>
        <v>1814.9409987785368</v>
      </c>
      <c r="X87" s="1">
        <f t="shared" si="43"/>
        <v>1744.7895797250721</v>
      </c>
      <c r="Y87" s="1">
        <f t="shared" si="43"/>
        <v>2085.4819882918991</v>
      </c>
      <c r="Z87" s="1">
        <f t="shared" si="43"/>
        <v>2001.6317207249624</v>
      </c>
      <c r="AA87" s="1">
        <f t="shared" si="43"/>
        <v>2169.3322558588366</v>
      </c>
      <c r="AB87" s="1">
        <f t="shared" si="43"/>
        <v>2001.6317207249624</v>
      </c>
      <c r="AC87" s="1">
        <f t="shared" si="43"/>
        <v>2001.6317207249624</v>
      </c>
      <c r="AD87" s="1">
        <f t="shared" si="43"/>
        <v>2169.3322558588366</v>
      </c>
      <c r="AE87" s="1">
        <f t="shared" si="43"/>
        <v>2001.6317207249624</v>
      </c>
      <c r="AF87" s="1">
        <f t="shared" si="43"/>
        <v>2085.4819882918991</v>
      </c>
      <c r="AH87" s="15">
        <f t="shared" si="44"/>
        <v>23252.948136181676</v>
      </c>
      <c r="AI87" s="15">
        <f t="shared" si="45"/>
        <v>23495.312245941324</v>
      </c>
      <c r="AJ87" s="15">
        <f t="shared" si="46"/>
        <v>242.36410975964827</v>
      </c>
      <c r="AL87" s="15">
        <f t="shared" si="47"/>
        <v>242.36410975964827</v>
      </c>
    </row>
    <row r="88" spans="1:40">
      <c r="A88" s="106" t="s">
        <v>644</v>
      </c>
      <c r="B88" s="5" t="str">
        <f t="shared" si="7"/>
        <v>9260-01268</v>
      </c>
      <c r="C88" s="5" t="str">
        <f t="shared" si="40"/>
        <v>9260</v>
      </c>
      <c r="D88" s="1">
        <f>SUM($F88:K88)</f>
        <v>11.899999999999999</v>
      </c>
      <c r="E88" s="2">
        <f t="shared" si="41"/>
        <v>1.0523299265493164E-5</v>
      </c>
      <c r="F88" s="22">
        <f>'Div 9 history (2)'!B89</f>
        <v>0</v>
      </c>
      <c r="G88" s="22">
        <f>'Div 9 history (2)'!C89</f>
        <v>5.49</v>
      </c>
      <c r="H88" s="22">
        <f>'Div 9 history (2)'!D89</f>
        <v>16.46</v>
      </c>
      <c r="I88" s="22">
        <f>'Div 9 history (2)'!E89</f>
        <v>4.97</v>
      </c>
      <c r="J88" s="22">
        <f>'Div 9 history (2)'!F89</f>
        <v>6.54</v>
      </c>
      <c r="K88" s="22">
        <f>'Div 9 history (2)'!G89</f>
        <v>-21.560000000000002</v>
      </c>
      <c r="L88" s="1">
        <f t="shared" si="42"/>
        <v>1.9959897404376057</v>
      </c>
      <c r="M88" s="1">
        <f t="shared" si="42"/>
        <v>1.6528100083049166</v>
      </c>
      <c r="N88" s="1">
        <f t="shared" si="42"/>
        <v>1.5863553734433269</v>
      </c>
      <c r="O88" s="1">
        <f t="shared" si="42"/>
        <v>1.7192632751376016</v>
      </c>
      <c r="P88" s="1">
        <f t="shared" si="42"/>
        <v>1.5863553734433269</v>
      </c>
      <c r="Q88" s="1">
        <f t="shared" si="42"/>
        <v>1.5863553734433269</v>
      </c>
      <c r="R88" s="1">
        <f t="shared" si="42"/>
        <v>1.7192632751376016</v>
      </c>
      <c r="S88" s="1">
        <f t="shared" si="42"/>
        <v>1.5863553734433269</v>
      </c>
      <c r="T88" s="1">
        <f t="shared" si="42"/>
        <v>1.6528100083049166</v>
      </c>
      <c r="U88" s="1">
        <f t="shared" si="42"/>
        <v>1.6528100083049166</v>
      </c>
      <c r="V88" s="1">
        <f t="shared" si="42"/>
        <v>1.5863553734433269</v>
      </c>
      <c r="W88" s="1">
        <f t="shared" si="43"/>
        <v>1.7192632751376016</v>
      </c>
      <c r="X88" s="1">
        <f t="shared" si="43"/>
        <v>1.6528100083049166</v>
      </c>
      <c r="Y88" s="1">
        <f t="shared" si="43"/>
        <v>1.9755422329674959</v>
      </c>
      <c r="Z88" s="1">
        <f t="shared" si="43"/>
        <v>1.896112275886072</v>
      </c>
      <c r="AA88" s="1">
        <f t="shared" si="43"/>
        <v>2.0549721900489204</v>
      </c>
      <c r="AB88" s="1">
        <f t="shared" si="43"/>
        <v>1.896112275886072</v>
      </c>
      <c r="AC88" s="1">
        <f t="shared" si="43"/>
        <v>1.896112275886072</v>
      </c>
      <c r="AD88" s="1">
        <f t="shared" si="43"/>
        <v>2.0549721900489204</v>
      </c>
      <c r="AE88" s="1">
        <f t="shared" si="43"/>
        <v>1.896112275886072</v>
      </c>
      <c r="AF88" s="1">
        <f t="shared" si="43"/>
        <v>1.9755422329674959</v>
      </c>
      <c r="AH88" s="15">
        <f t="shared" si="44"/>
        <v>22.0271291442101</v>
      </c>
      <c r="AI88" s="15">
        <f t="shared" si="45"/>
        <v>22.256716614767882</v>
      </c>
      <c r="AJ88" s="15">
        <f t="shared" si="46"/>
        <v>0.22958747055778161</v>
      </c>
      <c r="AL88" s="15">
        <f t="shared" si="47"/>
        <v>0.22958747055778161</v>
      </c>
    </row>
    <row r="89" spans="1:40">
      <c r="A89" s="106" t="s">
        <v>123</v>
      </c>
      <c r="B89" s="5" t="str">
        <f t="shared" si="7"/>
        <v>9260-01269</v>
      </c>
      <c r="C89" s="5" t="str">
        <f t="shared" si="40"/>
        <v>9260</v>
      </c>
      <c r="D89" s="1">
        <f>SUM($F89:K89)</f>
        <v>20099.760000000002</v>
      </c>
      <c r="E89" s="2">
        <f t="shared" si="41"/>
        <v>1.7774436104587305E-2</v>
      </c>
      <c r="F89" s="22">
        <f>'Div 9 history (2)'!B90</f>
        <v>4085.6399999999994</v>
      </c>
      <c r="G89" s="22">
        <f>'Div 9 history (2)'!C90</f>
        <v>3381.91</v>
      </c>
      <c r="H89" s="22">
        <f>'Div 9 history (2)'!D90</f>
        <v>3160.4500000000003</v>
      </c>
      <c r="I89" s="22">
        <f>'Div 9 history (2)'!E90</f>
        <v>3233.51</v>
      </c>
      <c r="J89" s="22">
        <f>'Div 9 history (2)'!F90</f>
        <v>3333.7399999999993</v>
      </c>
      <c r="K89" s="22">
        <f>'Div 9 history (2)'!G90</f>
        <v>2904.51</v>
      </c>
      <c r="L89" s="1">
        <f t="shared" si="42"/>
        <v>3371.3373735511077</v>
      </c>
      <c r="M89" s="1">
        <f t="shared" si="42"/>
        <v>2791.6877724812471</v>
      </c>
      <c r="N89" s="1">
        <f t="shared" si="42"/>
        <v>2679.4422084807775</v>
      </c>
      <c r="O89" s="1">
        <f t="shared" si="42"/>
        <v>2903.9310258050227</v>
      </c>
      <c r="P89" s="1">
        <f t="shared" si="42"/>
        <v>2679.4422084807775</v>
      </c>
      <c r="Q89" s="1">
        <f t="shared" si="42"/>
        <v>2679.4422084807775</v>
      </c>
      <c r="R89" s="1">
        <f t="shared" si="42"/>
        <v>2903.9310258050227</v>
      </c>
      <c r="S89" s="1">
        <f t="shared" si="42"/>
        <v>2679.4422084807775</v>
      </c>
      <c r="T89" s="1">
        <f t="shared" si="42"/>
        <v>2791.6877724812471</v>
      </c>
      <c r="U89" s="1">
        <f t="shared" si="42"/>
        <v>2791.6877724812471</v>
      </c>
      <c r="V89" s="1">
        <f t="shared" si="42"/>
        <v>2679.4422084807775</v>
      </c>
      <c r="W89" s="1">
        <f t="shared" si="43"/>
        <v>2903.9310258050227</v>
      </c>
      <c r="X89" s="1">
        <f t="shared" si="43"/>
        <v>2791.6877724812471</v>
      </c>
      <c r="Y89" s="1">
        <f t="shared" si="43"/>
        <v>3336.8003993706529</v>
      </c>
      <c r="Z89" s="1">
        <f t="shared" si="43"/>
        <v>3202.6387965011636</v>
      </c>
      <c r="AA89" s="1">
        <f t="shared" si="43"/>
        <v>3470.9620022401427</v>
      </c>
      <c r="AB89" s="1">
        <f t="shared" si="43"/>
        <v>3202.6387965011636</v>
      </c>
      <c r="AC89" s="1">
        <f t="shared" si="43"/>
        <v>3202.6387965011636</v>
      </c>
      <c r="AD89" s="1">
        <f t="shared" si="43"/>
        <v>3470.9620022401427</v>
      </c>
      <c r="AE89" s="1">
        <f t="shared" si="43"/>
        <v>3202.6387965011636</v>
      </c>
      <c r="AF89" s="1">
        <f t="shared" si="43"/>
        <v>3336.8003993706529</v>
      </c>
      <c r="AH89" s="15">
        <f t="shared" si="44"/>
        <v>37205.042797279704</v>
      </c>
      <c r="AI89" s="15">
        <f t="shared" si="45"/>
        <v>37592.828768474545</v>
      </c>
      <c r="AJ89" s="15">
        <f t="shared" si="46"/>
        <v>387.78597119484039</v>
      </c>
      <c r="AL89" s="15">
        <f t="shared" si="47"/>
        <v>387.78597119484039</v>
      </c>
    </row>
    <row r="90" spans="1:40">
      <c r="A90" s="106" t="s">
        <v>645</v>
      </c>
      <c r="B90" s="5" t="str">
        <f t="shared" si="7"/>
        <v>9260-01271</v>
      </c>
      <c r="C90" s="5" t="str">
        <f t="shared" si="40"/>
        <v>9260</v>
      </c>
      <c r="D90" s="1">
        <f>SUM($F90:K90)</f>
        <v>17.300000000000004</v>
      </c>
      <c r="E90" s="2">
        <f t="shared" si="41"/>
        <v>1.5298577923784185E-5</v>
      </c>
      <c r="F90" s="22">
        <f>'Div 9 history (2)'!B91</f>
        <v>0</v>
      </c>
      <c r="G90" s="22">
        <f>'Div 9 history (2)'!C91</f>
        <v>7.98</v>
      </c>
      <c r="H90" s="22">
        <f>'Div 9 history (2)'!D91</f>
        <v>23.93</v>
      </c>
      <c r="I90" s="22">
        <f>'Div 9 history (2)'!E91</f>
        <v>7.22</v>
      </c>
      <c r="J90" s="22">
        <f>'Div 9 history (2)'!F91</f>
        <v>9.5</v>
      </c>
      <c r="K90" s="22">
        <f>'Div 9 history (2)'!G91</f>
        <v>-31.33</v>
      </c>
      <c r="L90" s="1">
        <f t="shared" si="42"/>
        <v>2.9017329839975288</v>
      </c>
      <c r="M90" s="1">
        <f t="shared" si="42"/>
        <v>2.4028246339222745</v>
      </c>
      <c r="N90" s="1">
        <f t="shared" si="42"/>
        <v>2.306214114333577</v>
      </c>
      <c r="O90" s="1">
        <f t="shared" si="42"/>
        <v>2.4994331646958421</v>
      </c>
      <c r="P90" s="1">
        <f t="shared" si="42"/>
        <v>2.306214114333577</v>
      </c>
      <c r="Q90" s="1">
        <f t="shared" si="42"/>
        <v>2.306214114333577</v>
      </c>
      <c r="R90" s="1">
        <f t="shared" si="42"/>
        <v>2.4994331646958421</v>
      </c>
      <c r="S90" s="1">
        <f t="shared" si="42"/>
        <v>2.306214114333577</v>
      </c>
      <c r="T90" s="1">
        <f t="shared" si="42"/>
        <v>2.4028246339222745</v>
      </c>
      <c r="U90" s="1">
        <f t="shared" si="42"/>
        <v>2.4028246339222745</v>
      </c>
      <c r="V90" s="1">
        <f t="shared" si="42"/>
        <v>2.306214114333577</v>
      </c>
      <c r="W90" s="1">
        <f t="shared" si="43"/>
        <v>2.4994331646958421</v>
      </c>
      <c r="X90" s="1">
        <f t="shared" si="43"/>
        <v>2.4028246339222745</v>
      </c>
      <c r="Y90" s="1">
        <f t="shared" si="43"/>
        <v>2.8720067756586296</v>
      </c>
      <c r="Z90" s="1">
        <f t="shared" si="43"/>
        <v>2.7565329725066436</v>
      </c>
      <c r="AA90" s="1">
        <f t="shared" si="43"/>
        <v>2.987480578810616</v>
      </c>
      <c r="AB90" s="1">
        <f t="shared" si="43"/>
        <v>2.7565329725066436</v>
      </c>
      <c r="AC90" s="1">
        <f t="shared" si="43"/>
        <v>2.7565329725066436</v>
      </c>
      <c r="AD90" s="1">
        <f t="shared" si="43"/>
        <v>2.987480578810616</v>
      </c>
      <c r="AE90" s="1">
        <f t="shared" si="43"/>
        <v>2.7565329725066436</v>
      </c>
      <c r="AF90" s="1">
        <f t="shared" si="43"/>
        <v>2.8720067756586296</v>
      </c>
      <c r="AH90" s="15">
        <f t="shared" si="44"/>
        <v>32.02263312561638</v>
      </c>
      <c r="AI90" s="15">
        <f t="shared" si="45"/>
        <v>32.356403145839039</v>
      </c>
      <c r="AJ90" s="15">
        <f t="shared" si="46"/>
        <v>0.33377002022265856</v>
      </c>
      <c r="AL90" s="15">
        <f t="shared" si="47"/>
        <v>0.33377002022265856</v>
      </c>
    </row>
    <row r="91" spans="1:40">
      <c r="A91" s="106" t="s">
        <v>646</v>
      </c>
      <c r="B91" s="5" t="str">
        <f t="shared" si="7"/>
        <v>9260-01291</v>
      </c>
      <c r="C91" s="5" t="str">
        <f t="shared" si="40"/>
        <v>9260</v>
      </c>
      <c r="D91" s="1">
        <f>SUM($F91:K91)</f>
        <v>195.85000000000002</v>
      </c>
      <c r="E91" s="2">
        <f t="shared" si="41"/>
        <v>1.7319228244931401E-4</v>
      </c>
      <c r="F91" s="22">
        <f>'Div 9 history (2)'!B92</f>
        <v>0</v>
      </c>
      <c r="G91" s="22">
        <f>'Div 9 history (2)'!C92</f>
        <v>90.37</v>
      </c>
      <c r="H91" s="22">
        <f>'Div 9 history (2)'!D92</f>
        <v>270.93</v>
      </c>
      <c r="I91" s="22">
        <f>'Div 9 history (2)'!E92</f>
        <v>81.760000000000005</v>
      </c>
      <c r="J91" s="22">
        <f>'Div 9 history (2)'!F92</f>
        <v>107.58</v>
      </c>
      <c r="K91" s="22">
        <f>'Div 9 history (2)'!G92</f>
        <v>-354.78999999999996</v>
      </c>
      <c r="L91" s="1">
        <f t="shared" ref="L91:AB93" si="48">$E91*L$94</f>
        <v>32.849965602076068</v>
      </c>
      <c r="M91" s="1">
        <f t="shared" si="48"/>
        <v>27.201919338362856</v>
      </c>
      <c r="N91" s="1">
        <f t="shared" si="48"/>
        <v>26.108210074695435</v>
      </c>
      <c r="O91" s="1">
        <f t="shared" si="48"/>
        <v>28.295606087033562</v>
      </c>
      <c r="P91" s="1">
        <f t="shared" si="48"/>
        <v>26.108210074695435</v>
      </c>
      <c r="Q91" s="1">
        <f t="shared" si="48"/>
        <v>26.108210074695435</v>
      </c>
      <c r="R91" s="1">
        <f t="shared" si="48"/>
        <v>28.295606087033562</v>
      </c>
      <c r="S91" s="1">
        <f t="shared" si="48"/>
        <v>26.108210074695435</v>
      </c>
      <c r="T91" s="1">
        <f t="shared" si="48"/>
        <v>27.201919338362856</v>
      </c>
      <c r="U91" s="1">
        <f t="shared" si="48"/>
        <v>27.201919338362856</v>
      </c>
      <c r="V91" s="1">
        <f t="shared" si="48"/>
        <v>26.108210074695435</v>
      </c>
      <c r="W91" s="1">
        <f t="shared" si="48"/>
        <v>28.295606087033562</v>
      </c>
      <c r="X91" s="1">
        <f t="shared" si="48"/>
        <v>27.201919338362856</v>
      </c>
      <c r="Y91" s="1">
        <f t="shared" si="48"/>
        <v>32.513440867788589</v>
      </c>
      <c r="Z91" s="1">
        <f t="shared" si="48"/>
        <v>31.206183969099776</v>
      </c>
      <c r="AA91" s="1">
        <f t="shared" si="48"/>
        <v>33.820697766477409</v>
      </c>
      <c r="AB91" s="1">
        <f t="shared" si="48"/>
        <v>31.206183969099776</v>
      </c>
      <c r="AC91" s="1">
        <f t="shared" ref="W91:AF93" si="49">$E91*AC$94</f>
        <v>31.206183969099776</v>
      </c>
      <c r="AD91" s="1">
        <f t="shared" si="49"/>
        <v>33.820697766477409</v>
      </c>
      <c r="AE91" s="1">
        <f t="shared" si="49"/>
        <v>31.206183969099776</v>
      </c>
      <c r="AF91" s="1">
        <f t="shared" si="49"/>
        <v>32.513440867788589</v>
      </c>
      <c r="AH91" s="15">
        <f t="shared" si="44"/>
        <v>362.52212125155876</v>
      </c>
      <c r="AI91" s="15">
        <f t="shared" si="45"/>
        <v>366.30066798338578</v>
      </c>
      <c r="AJ91" s="15">
        <f t="shared" si="46"/>
        <v>3.7785467318270207</v>
      </c>
      <c r="AL91" s="15">
        <f t="shared" si="47"/>
        <v>3.7785467318270207</v>
      </c>
    </row>
    <row r="92" spans="1:40">
      <c r="A92" s="106" t="s">
        <v>647</v>
      </c>
      <c r="B92" s="5" t="str">
        <f t="shared" si="7"/>
        <v>9260-01292</v>
      </c>
      <c r="C92" s="5" t="str">
        <f t="shared" si="40"/>
        <v>9260</v>
      </c>
      <c r="D92" s="1">
        <f>SUM($F92:K92)</f>
        <v>295.81000000000017</v>
      </c>
      <c r="E92" s="2">
        <f t="shared" si="41"/>
        <v>2.6158799627945675E-4</v>
      </c>
      <c r="F92" s="22">
        <f>'Div 9 history (2)'!B93</f>
        <v>0</v>
      </c>
      <c r="G92" s="22">
        <f>'Div 9 history (2)'!C93</f>
        <v>136.49</v>
      </c>
      <c r="H92" s="22">
        <f>'Div 9 history (2)'!D93</f>
        <v>409.2</v>
      </c>
      <c r="I92" s="22">
        <f>'Div 9 history (2)'!E93</f>
        <v>123.49</v>
      </c>
      <c r="J92" s="22">
        <f>'Div 9 history (2)'!F93</f>
        <v>162.47999999999999</v>
      </c>
      <c r="K92" s="22">
        <f>'Div 9 history (2)'!G93</f>
        <v>-535.84999999999991</v>
      </c>
      <c r="L92" s="1">
        <f t="shared" si="48"/>
        <v>49.61627942175199</v>
      </c>
      <c r="M92" s="1">
        <f t="shared" si="48"/>
        <v>41.085523408124182</v>
      </c>
      <c r="N92" s="1">
        <f t="shared" si="48"/>
        <v>39.433595211619405</v>
      </c>
      <c r="O92" s="1">
        <f t="shared" si="48"/>
        <v>42.737417598189445</v>
      </c>
      <c r="P92" s="1">
        <f t="shared" si="48"/>
        <v>39.433595211619405</v>
      </c>
      <c r="Q92" s="1">
        <f t="shared" si="48"/>
        <v>39.433595211619405</v>
      </c>
      <c r="R92" s="1">
        <f t="shared" si="48"/>
        <v>42.737417598189445</v>
      </c>
      <c r="S92" s="1">
        <f t="shared" si="48"/>
        <v>39.433595211619405</v>
      </c>
      <c r="T92" s="1">
        <f t="shared" si="48"/>
        <v>41.085523408124182</v>
      </c>
      <c r="U92" s="1">
        <f t="shared" si="48"/>
        <v>41.085523408124182</v>
      </c>
      <c r="V92" s="1">
        <f t="shared" si="48"/>
        <v>39.433595211619405</v>
      </c>
      <c r="W92" s="1">
        <f t="shared" si="49"/>
        <v>42.737417598189445</v>
      </c>
      <c r="X92" s="1">
        <f t="shared" si="49"/>
        <v>41.085523408124182</v>
      </c>
      <c r="Y92" s="1">
        <f t="shared" si="49"/>
        <v>49.107995624715585</v>
      </c>
      <c r="Z92" s="1">
        <f t="shared" si="49"/>
        <v>47.133527086542806</v>
      </c>
      <c r="AA92" s="1">
        <f t="shared" si="49"/>
        <v>51.082464162888371</v>
      </c>
      <c r="AB92" s="1">
        <f t="shared" si="49"/>
        <v>47.133527086542806</v>
      </c>
      <c r="AC92" s="1">
        <f t="shared" si="49"/>
        <v>47.133527086542806</v>
      </c>
      <c r="AD92" s="1">
        <f t="shared" si="49"/>
        <v>51.082464162888371</v>
      </c>
      <c r="AE92" s="1">
        <f t="shared" si="49"/>
        <v>47.133527086542806</v>
      </c>
      <c r="AF92" s="1">
        <f t="shared" si="49"/>
        <v>49.107995624715585</v>
      </c>
      <c r="AH92" s="15">
        <f t="shared" si="44"/>
        <v>547.55000606292401</v>
      </c>
      <c r="AI92" s="15">
        <f t="shared" si="45"/>
        <v>553.2570875474363</v>
      </c>
      <c r="AJ92" s="15">
        <f t="shared" si="46"/>
        <v>5.7070814845122868</v>
      </c>
      <c r="AL92" s="15">
        <f t="shared" si="47"/>
        <v>5.7070814845122868</v>
      </c>
    </row>
    <row r="93" spans="1:40">
      <c r="A93" s="106" t="s">
        <v>648</v>
      </c>
      <c r="B93" s="5" t="str">
        <f t="shared" si="7"/>
        <v>9250-01293</v>
      </c>
      <c r="C93" s="5" t="str">
        <f t="shared" si="40"/>
        <v>9250</v>
      </c>
      <c r="D93" s="1">
        <f>SUM($F93:K93)</f>
        <v>60.189999999999984</v>
      </c>
      <c r="E93" s="2">
        <f t="shared" si="41"/>
        <v>5.3226670822691885E-5</v>
      </c>
      <c r="F93" s="22">
        <f>'Div 9 history (2)'!B94</f>
        <v>0</v>
      </c>
      <c r="G93" s="22">
        <f>'Div 9 history (2)'!C94</f>
        <v>27.78</v>
      </c>
      <c r="H93" s="22">
        <f>'Div 9 history (2)'!D94</f>
        <v>83.259999999999991</v>
      </c>
      <c r="I93" s="22">
        <f>'Div 9 history (2)'!E94</f>
        <v>25.13</v>
      </c>
      <c r="J93" s="22">
        <f>'Div 9 history (2)'!F94</f>
        <v>33.06</v>
      </c>
      <c r="K93" s="22">
        <f>'Div 9 history (2)'!G94</f>
        <v>-109.04</v>
      </c>
      <c r="L93" s="1">
        <f t="shared" si="48"/>
        <v>10.095682561087351</v>
      </c>
      <c r="M93" s="1">
        <f t="shared" si="48"/>
        <v>8.359885243686799</v>
      </c>
      <c r="N93" s="1">
        <f t="shared" si="48"/>
        <v>8.0237588174414984</v>
      </c>
      <c r="O93" s="1">
        <f t="shared" si="48"/>
        <v>8.6960047504648923</v>
      </c>
      <c r="P93" s="1">
        <f t="shared" si="48"/>
        <v>8.0237588174414984</v>
      </c>
      <c r="Q93" s="1">
        <f t="shared" si="48"/>
        <v>8.0237588174414984</v>
      </c>
      <c r="R93" s="1">
        <f t="shared" si="48"/>
        <v>8.6960047504648923</v>
      </c>
      <c r="S93" s="1">
        <f t="shared" si="48"/>
        <v>8.0237588174414984</v>
      </c>
      <c r="T93" s="1">
        <f t="shared" si="48"/>
        <v>8.359885243686799</v>
      </c>
      <c r="U93" s="1">
        <f t="shared" si="48"/>
        <v>8.359885243686799</v>
      </c>
      <c r="V93" s="1">
        <f t="shared" si="48"/>
        <v>8.0237588174414984</v>
      </c>
      <c r="W93" s="1">
        <f t="shared" si="49"/>
        <v>8.6960047504648923</v>
      </c>
      <c r="X93" s="1">
        <f t="shared" si="49"/>
        <v>8.359885243686799</v>
      </c>
      <c r="Y93" s="1">
        <f t="shared" si="49"/>
        <v>9.9922594119591235</v>
      </c>
      <c r="Z93" s="1">
        <f t="shared" si="49"/>
        <v>9.5905040239985428</v>
      </c>
      <c r="AA93" s="1">
        <f t="shared" si="49"/>
        <v>10.394014799919704</v>
      </c>
      <c r="AB93" s="1">
        <f t="shared" si="49"/>
        <v>9.5905040239985428</v>
      </c>
      <c r="AC93" s="1">
        <f t="shared" si="49"/>
        <v>9.5905040239985428</v>
      </c>
      <c r="AD93" s="1">
        <f t="shared" si="49"/>
        <v>10.394014799919704</v>
      </c>
      <c r="AE93" s="1">
        <f t="shared" si="49"/>
        <v>9.5905040239985428</v>
      </c>
      <c r="AF93" s="1">
        <f t="shared" si="49"/>
        <v>9.9922594119591235</v>
      </c>
      <c r="AH93" s="15">
        <f t="shared" si="44"/>
        <v>111.41284900756354</v>
      </c>
      <c r="AI93" s="15">
        <f t="shared" si="45"/>
        <v>112.57409857503183</v>
      </c>
      <c r="AJ93" s="15">
        <f t="shared" si="46"/>
        <v>1.161249567468289</v>
      </c>
      <c r="AL93" s="15">
        <f>AJ93</f>
        <v>1.161249567468289</v>
      </c>
      <c r="AM93" s="15"/>
    </row>
    <row r="94" spans="1:40">
      <c r="A94" s="9" t="s">
        <v>23</v>
      </c>
      <c r="B94" s="5"/>
      <c r="C94" s="5"/>
      <c r="D94" s="31">
        <f t="shared" ref="D94:K94" si="50">SUM(D77:D93)</f>
        <v>1130824.06</v>
      </c>
      <c r="E94" s="32">
        <f t="shared" si="50"/>
        <v>0.99999999999999989</v>
      </c>
      <c r="F94" s="50">
        <f t="shared" si="50"/>
        <v>229744.97999999998</v>
      </c>
      <c r="G94" s="31">
        <f t="shared" si="50"/>
        <v>190491.64</v>
      </c>
      <c r="H94" s="31">
        <f t="shared" si="50"/>
        <v>179112.46000000002</v>
      </c>
      <c r="I94" s="31">
        <f t="shared" si="50"/>
        <v>182251.02000000002</v>
      </c>
      <c r="J94" s="31">
        <f t="shared" si="50"/>
        <v>187958.68</v>
      </c>
      <c r="K94" s="31">
        <f t="shared" si="50"/>
        <v>161265.28000000003</v>
      </c>
      <c r="L94" s="34">
        <f>'Div 9 history (2)'!H95</f>
        <v>189673.38</v>
      </c>
      <c r="M94" s="31">
        <f>'Div 9 budget'!B23</f>
        <v>157061.96</v>
      </c>
      <c r="N94" s="31">
        <f>'Div 9 budget'!C23</f>
        <v>150746.95999999996</v>
      </c>
      <c r="O94" s="31">
        <f>'Div 9 budget'!D23</f>
        <v>163376.83000000002</v>
      </c>
      <c r="P94" s="31">
        <f>'Div 9 budget'!E23</f>
        <v>150746.95999999996</v>
      </c>
      <c r="Q94" s="31">
        <f>'Div 9 budget'!F23</f>
        <v>150746.95999999996</v>
      </c>
      <c r="R94" s="31">
        <f>'Div 9 budget'!G23</f>
        <v>163376.83000000002</v>
      </c>
      <c r="S94" s="31">
        <f>'Div 9 budget'!H23</f>
        <v>150746.95999999996</v>
      </c>
      <c r="T94" s="31">
        <f>'Div 9 budget'!I23</f>
        <v>157061.96</v>
      </c>
      <c r="U94" s="31">
        <f>'Div 9 budget'!J23</f>
        <v>157061.96</v>
      </c>
      <c r="V94" s="31">
        <f>'Div 9 budget'!K23</f>
        <v>150746.95999999996</v>
      </c>
      <c r="W94" s="31">
        <f>'Div 9 budget'!L23</f>
        <v>163376.83000000002</v>
      </c>
      <c r="X94" s="31">
        <f>'Div 9 budget'!M23</f>
        <v>157061.96</v>
      </c>
      <c r="Y94" s="38">
        <f t="shared" ref="Y94:AF94" si="51">Y2*Y75</f>
        <v>187730.30996519077</v>
      </c>
      <c r="Z94" s="38">
        <f t="shared" si="51"/>
        <v>180182.30101120408</v>
      </c>
      <c r="AA94" s="38">
        <f t="shared" si="51"/>
        <v>195278.31891917749</v>
      </c>
      <c r="AB94" s="38">
        <f t="shared" si="51"/>
        <v>180182.30101120408</v>
      </c>
      <c r="AC94" s="38">
        <f t="shared" si="51"/>
        <v>180182.30101120408</v>
      </c>
      <c r="AD94" s="38">
        <f t="shared" si="51"/>
        <v>195278.31891917749</v>
      </c>
      <c r="AE94" s="38">
        <f t="shared" si="51"/>
        <v>180182.30101120408</v>
      </c>
      <c r="AF94" s="38">
        <f t="shared" si="51"/>
        <v>187730.30996519077</v>
      </c>
      <c r="AH94" s="15">
        <f>SUM(F94:Q94)</f>
        <v>2093177.1099999999</v>
      </c>
      <c r="AI94" s="15">
        <f>SUM(U94:AF94)</f>
        <v>2114994.1718135523</v>
      </c>
      <c r="AJ94" s="15">
        <f t="shared" ref="AJ94" si="52">AI94-AH94</f>
        <v>21817.061813552398</v>
      </c>
      <c r="AL94" s="124"/>
      <c r="AM94" s="15"/>
    </row>
    <row r="95" spans="1:40">
      <c r="B95" s="5"/>
      <c r="C95" s="5"/>
      <c r="F95" s="1">
        <f>F94-'Div 9 history (2)'!B95</f>
        <v>0</v>
      </c>
      <c r="G95" s="1">
        <f>G94-'Div 9 history (2)'!C95</f>
        <v>0</v>
      </c>
      <c r="H95" s="1">
        <f>H94-'Div 9 history (2)'!D95</f>
        <v>0</v>
      </c>
      <c r="I95" s="1">
        <f>I94-'Div 9 history (2)'!E95</f>
        <v>0</v>
      </c>
      <c r="J95" s="1">
        <f>J94-'Div 9 history (2)'!F95</f>
        <v>0</v>
      </c>
      <c r="K95" s="1">
        <f>K94-'Div 9 history (2)'!G95</f>
        <v>0</v>
      </c>
      <c r="L95" s="1">
        <f>L94-'Div 9 history (2)'!H95</f>
        <v>0</v>
      </c>
      <c r="M95" s="1">
        <f t="shared" ref="M95" si="53">M94-SUM(M77:M93)</f>
        <v>0</v>
      </c>
      <c r="N95" s="1">
        <f t="shared" ref="N95:AF95" si="54">N94-SUM(N77:N93)</f>
        <v>0</v>
      </c>
      <c r="O95" s="1">
        <f t="shared" si="54"/>
        <v>0</v>
      </c>
      <c r="P95" s="1">
        <f t="shared" si="54"/>
        <v>0</v>
      </c>
      <c r="Q95" s="1">
        <f t="shared" si="54"/>
        <v>0</v>
      </c>
      <c r="R95" s="1">
        <f t="shared" si="54"/>
        <v>0</v>
      </c>
      <c r="S95" s="1">
        <f t="shared" si="54"/>
        <v>0</v>
      </c>
      <c r="T95" s="1">
        <f t="shared" si="54"/>
        <v>0</v>
      </c>
      <c r="U95" s="1">
        <f t="shared" si="54"/>
        <v>0</v>
      </c>
      <c r="V95" s="1">
        <f t="shared" si="54"/>
        <v>0</v>
      </c>
      <c r="W95" s="1">
        <f t="shared" si="54"/>
        <v>0</v>
      </c>
      <c r="X95" s="1">
        <f t="shared" si="54"/>
        <v>0</v>
      </c>
      <c r="Y95" s="1">
        <f t="shared" si="54"/>
        <v>0</v>
      </c>
      <c r="Z95" s="1">
        <f t="shared" si="54"/>
        <v>0</v>
      </c>
      <c r="AA95" s="1">
        <f t="shared" si="54"/>
        <v>0</v>
      </c>
      <c r="AB95" s="1">
        <f t="shared" si="54"/>
        <v>0</v>
      </c>
      <c r="AC95" s="1">
        <f t="shared" si="54"/>
        <v>0</v>
      </c>
      <c r="AD95" s="1">
        <f t="shared" si="54"/>
        <v>0</v>
      </c>
      <c r="AE95" s="1">
        <f t="shared" si="54"/>
        <v>0</v>
      </c>
      <c r="AF95" s="1">
        <f t="shared" si="54"/>
        <v>0</v>
      </c>
      <c r="AM95" s="15"/>
    </row>
    <row r="96" spans="1:40">
      <c r="A96" s="106" t="s">
        <v>21</v>
      </c>
      <c r="B96" s="5" t="str">
        <f t="shared" si="7"/>
        <v>8560-07443</v>
      </c>
      <c r="C96" s="5" t="str">
        <f t="shared" ref="C96:C120" si="55">LEFT(B96,4)</f>
        <v>8560</v>
      </c>
      <c r="D96" s="1">
        <f>SUM($F96:K96)</f>
        <v>150</v>
      </c>
      <c r="E96" s="2">
        <f t="shared" ref="E96:E121" si="56">D96/$D$123</f>
        <v>2.3507283575100522E-3</v>
      </c>
      <c r="F96" s="22">
        <f>'Div 9 history (2)'!B97</f>
        <v>0</v>
      </c>
      <c r="G96" s="22">
        <f>'Div 9 history (2)'!C97</f>
        <v>150</v>
      </c>
      <c r="H96" s="22">
        <f>'Div 9 history (2)'!D97</f>
        <v>0</v>
      </c>
      <c r="I96" s="22">
        <f>'Div 9 history (2)'!E97</f>
        <v>0</v>
      </c>
      <c r="J96" s="22">
        <f>'Div 9 history (2)'!F97</f>
        <v>0</v>
      </c>
      <c r="K96" s="22">
        <f>'Div 9 history (2)'!G97</f>
        <v>0</v>
      </c>
      <c r="L96" s="1">
        <f t="shared" ref="L96:V105" si="57">$E96*L$123</f>
        <v>7.4400552515193157</v>
      </c>
      <c r="M96" s="1">
        <f t="shared" si="57"/>
        <v>23.892238850926368</v>
      </c>
      <c r="N96" s="1">
        <f t="shared" si="57"/>
        <v>26.297598135464956</v>
      </c>
      <c r="O96" s="1">
        <f t="shared" si="57"/>
        <v>29.012689388389063</v>
      </c>
      <c r="P96" s="1">
        <f t="shared" si="57"/>
        <v>21.842967897983407</v>
      </c>
      <c r="Q96" s="1">
        <f t="shared" si="57"/>
        <v>14.171977092622303</v>
      </c>
      <c r="R96" s="1">
        <f t="shared" si="57"/>
        <v>11.509166038369216</v>
      </c>
      <c r="S96" s="1">
        <f t="shared" si="57"/>
        <v>11.492710939866646</v>
      </c>
      <c r="T96" s="1">
        <f t="shared" si="57"/>
        <v>11.755992515907771</v>
      </c>
      <c r="U96" s="1">
        <f t="shared" si="57"/>
        <v>11.713209259801088</v>
      </c>
      <c r="V96" s="1">
        <f t="shared" si="57"/>
        <v>10.293839477536519</v>
      </c>
      <c r="W96" s="1">
        <f t="shared" ref="W96:AF105" si="58">$E96*W$123</f>
        <v>11.082743914316893</v>
      </c>
      <c r="X96" s="1">
        <f t="shared" si="58"/>
        <v>10.526561584930015</v>
      </c>
      <c r="Y96" s="1">
        <f t="shared" si="58"/>
        <v>23.892238850926368</v>
      </c>
      <c r="Z96" s="1">
        <f t="shared" si="58"/>
        <v>26.297598135464956</v>
      </c>
      <c r="AA96" s="1">
        <f t="shared" si="58"/>
        <v>29.012689388389063</v>
      </c>
      <c r="AB96" s="1">
        <f t="shared" si="58"/>
        <v>21.842967897983407</v>
      </c>
      <c r="AC96" s="1">
        <f t="shared" si="58"/>
        <v>14.171977092622303</v>
      </c>
      <c r="AD96" s="1">
        <f t="shared" si="58"/>
        <v>11.509166038369216</v>
      </c>
      <c r="AE96" s="1">
        <f t="shared" si="58"/>
        <v>11.492710939866646</v>
      </c>
      <c r="AF96" s="1">
        <f t="shared" si="58"/>
        <v>11.755992515907771</v>
      </c>
      <c r="AH96" s="15">
        <f t="shared" ref="AH96:AH122" si="59">SUM(F96:Q96)</f>
        <v>272.65752661690539</v>
      </c>
      <c r="AI96" s="15">
        <f t="shared" ref="AI96:AI122" si="60">SUM(U96:AF96)</f>
        <v>193.59169509611425</v>
      </c>
      <c r="AJ96" s="15">
        <f t="shared" ref="AJ96:AJ122" si="61">AI96-AH96</f>
        <v>-79.065831520791136</v>
      </c>
      <c r="AM96" s="15"/>
      <c r="AN96" s="15">
        <f>AJ96</f>
        <v>-79.065831520791136</v>
      </c>
    </row>
    <row r="97" spans="1:40">
      <c r="A97" s="106" t="s">
        <v>321</v>
      </c>
      <c r="B97" s="5" t="str">
        <f t="shared" si="7"/>
        <v>8700-07443</v>
      </c>
      <c r="C97" s="5" t="str">
        <f t="shared" si="55"/>
        <v>8700</v>
      </c>
      <c r="D97" s="1">
        <f>SUM($F97:K97)</f>
        <v>442.02</v>
      </c>
      <c r="E97" s="2">
        <f t="shared" si="56"/>
        <v>6.9271263239106219E-3</v>
      </c>
      <c r="F97" s="22">
        <f>'Div 9 history (2)'!B98</f>
        <v>106</v>
      </c>
      <c r="G97" s="22">
        <f>'Div 9 history (2)'!C98</f>
        <v>150</v>
      </c>
      <c r="H97" s="22">
        <f>'Div 9 history (2)'!D98</f>
        <v>36.020000000000003</v>
      </c>
      <c r="I97" s="22">
        <f>'Div 9 history (2)'!E98</f>
        <v>0</v>
      </c>
      <c r="J97" s="22">
        <f>'Div 9 history (2)'!F98</f>
        <v>0</v>
      </c>
      <c r="K97" s="22">
        <f>'Div 9 history (2)'!G98</f>
        <v>150</v>
      </c>
      <c r="L97" s="1">
        <f t="shared" si="57"/>
        <v>21.924354815177118</v>
      </c>
      <c r="M97" s="1">
        <f t="shared" si="57"/>
        <v>70.40564944590983</v>
      </c>
      <c r="N97" s="1">
        <f t="shared" si="57"/>
        <v>77.493762185588125</v>
      </c>
      <c r="O97" s="1">
        <f t="shared" si="57"/>
        <v>85.494593089704892</v>
      </c>
      <c r="P97" s="1">
        <f t="shared" si="57"/>
        <v>64.366857801777499</v>
      </c>
      <c r="Q97" s="1">
        <f t="shared" si="57"/>
        <v>41.761982096539406</v>
      </c>
      <c r="R97" s="1">
        <f t="shared" si="57"/>
        <v>33.915210481866403</v>
      </c>
      <c r="S97" s="1">
        <f t="shared" si="57"/>
        <v>33.866720597599027</v>
      </c>
      <c r="T97" s="1">
        <f t="shared" si="57"/>
        <v>34.642558745877018</v>
      </c>
      <c r="U97" s="1">
        <f t="shared" si="57"/>
        <v>34.516485046781845</v>
      </c>
      <c r="V97" s="1">
        <f t="shared" si="57"/>
        <v>30.333886172404615</v>
      </c>
      <c r="W97" s="1">
        <f t="shared" si="58"/>
        <v>32.658629766709019</v>
      </c>
      <c r="X97" s="1">
        <f t="shared" si="58"/>
        <v>31.019671678471767</v>
      </c>
      <c r="Y97" s="1">
        <f t="shared" si="58"/>
        <v>70.40564944590983</v>
      </c>
      <c r="Z97" s="1">
        <f t="shared" si="58"/>
        <v>77.493762185588125</v>
      </c>
      <c r="AA97" s="1">
        <f t="shared" si="58"/>
        <v>85.494593089704892</v>
      </c>
      <c r="AB97" s="1">
        <f t="shared" si="58"/>
        <v>64.366857801777499</v>
      </c>
      <c r="AC97" s="1">
        <f t="shared" si="58"/>
        <v>41.761982096539406</v>
      </c>
      <c r="AD97" s="1">
        <f t="shared" si="58"/>
        <v>33.915210481866403</v>
      </c>
      <c r="AE97" s="1">
        <f t="shared" si="58"/>
        <v>33.866720597599027</v>
      </c>
      <c r="AF97" s="1">
        <f t="shared" si="58"/>
        <v>34.642558745877018</v>
      </c>
      <c r="AH97" s="15">
        <f t="shared" si="59"/>
        <v>803.46719943469702</v>
      </c>
      <c r="AI97" s="15">
        <f t="shared" si="60"/>
        <v>570.4760071092295</v>
      </c>
      <c r="AJ97" s="15">
        <f t="shared" si="61"/>
        <v>-232.99119232546752</v>
      </c>
      <c r="AM97" s="15"/>
      <c r="AN97" s="15">
        <f t="shared" ref="AN97:AN122" si="62">AJ97</f>
        <v>-232.99119232546752</v>
      </c>
    </row>
    <row r="98" spans="1:40">
      <c r="A98" s="106" t="s">
        <v>106</v>
      </c>
      <c r="B98" s="5" t="str">
        <f t="shared" ref="B98:B109" si="63">RIGHT(A98,10)</f>
        <v>8740-07443</v>
      </c>
      <c r="C98" s="5" t="str">
        <f t="shared" ref="C98:C109" si="64">LEFT(B98,4)</f>
        <v>8740</v>
      </c>
      <c r="D98" s="1">
        <f>SUM($F98:K98)</f>
        <v>2777.8500000000004</v>
      </c>
      <c r="E98" s="2">
        <f t="shared" si="56"/>
        <v>4.3533138452728666E-2</v>
      </c>
      <c r="F98" s="22">
        <f>'Div 9 history (2)'!B99</f>
        <v>904.41000000000008</v>
      </c>
      <c r="G98" s="22">
        <f>'Div 9 history (2)'!C99</f>
        <v>304.69</v>
      </c>
      <c r="H98" s="22">
        <f>'Div 9 history (2)'!D99</f>
        <v>437.78999999999996</v>
      </c>
      <c r="I98" s="22">
        <f>'Div 9 history (2)'!E99</f>
        <v>150</v>
      </c>
      <c r="J98" s="22">
        <f>'Div 9 history (2)'!F99</f>
        <v>298.39</v>
      </c>
      <c r="K98" s="22">
        <f>'Div 9 history (2)'!G99</f>
        <v>682.56999999999994</v>
      </c>
      <c r="L98" s="1">
        <f t="shared" si="57"/>
        <v>137.78238320288622</v>
      </c>
      <c r="M98" s="1">
        <f t="shared" si="57"/>
        <v>442.46037128030554</v>
      </c>
      <c r="N98" s="1">
        <f t="shared" si="57"/>
        <v>487.0052198706756</v>
      </c>
      <c r="O98" s="1">
        <f t="shared" si="57"/>
        <v>537.28599478357717</v>
      </c>
      <c r="P98" s="1">
        <f t="shared" si="57"/>
        <v>404.50992250275476</v>
      </c>
      <c r="Q98" s="1">
        <f t="shared" si="57"/>
        <v>262.45084377827249</v>
      </c>
      <c r="R98" s="1">
        <f t="shared" si="57"/>
        <v>213.13824586455954</v>
      </c>
      <c r="S98" s="1">
        <f t="shared" si="57"/>
        <v>212.83351389539044</v>
      </c>
      <c r="T98" s="1">
        <f t="shared" si="57"/>
        <v>217.70922540209605</v>
      </c>
      <c r="U98" s="1">
        <f t="shared" si="57"/>
        <v>216.91692228225639</v>
      </c>
      <c r="V98" s="1">
        <f t="shared" si="57"/>
        <v>190.63161328449883</v>
      </c>
      <c r="W98" s="1">
        <f t="shared" si="58"/>
        <v>205.24133454923458</v>
      </c>
      <c r="X98" s="1">
        <f t="shared" si="58"/>
        <v>194.94139399131896</v>
      </c>
      <c r="Y98" s="1">
        <f t="shared" si="58"/>
        <v>442.46037128030554</v>
      </c>
      <c r="Z98" s="1">
        <f t="shared" si="58"/>
        <v>487.0052198706756</v>
      </c>
      <c r="AA98" s="1">
        <f t="shared" si="58"/>
        <v>537.28599478357717</v>
      </c>
      <c r="AB98" s="1">
        <f t="shared" si="58"/>
        <v>404.50992250275476</v>
      </c>
      <c r="AC98" s="1">
        <f t="shared" si="58"/>
        <v>262.45084377827249</v>
      </c>
      <c r="AD98" s="1">
        <f t="shared" si="58"/>
        <v>213.13824586455954</v>
      </c>
      <c r="AE98" s="1">
        <f t="shared" si="58"/>
        <v>212.83351389539044</v>
      </c>
      <c r="AF98" s="1">
        <f t="shared" si="58"/>
        <v>217.70922540209605</v>
      </c>
      <c r="AH98" s="15">
        <f t="shared" si="59"/>
        <v>5049.3447354184727</v>
      </c>
      <c r="AI98" s="15">
        <f t="shared" si="60"/>
        <v>3585.1246014849398</v>
      </c>
      <c r="AJ98" s="15">
        <f t="shared" si="61"/>
        <v>-1464.2201339335329</v>
      </c>
      <c r="AM98" s="15"/>
      <c r="AN98" s="15">
        <f t="shared" si="62"/>
        <v>-1464.2201339335329</v>
      </c>
    </row>
    <row r="99" spans="1:40">
      <c r="A99" s="106" t="s">
        <v>104</v>
      </c>
      <c r="B99" s="5" t="str">
        <f t="shared" si="63"/>
        <v>8780-07443</v>
      </c>
      <c r="C99" s="5" t="str">
        <f t="shared" si="64"/>
        <v>8780</v>
      </c>
      <c r="D99" s="1">
        <f>SUM($F99:K99)</f>
        <v>674.31</v>
      </c>
      <c r="E99" s="2">
        <f t="shared" si="56"/>
        <v>1.0567464258350688E-2</v>
      </c>
      <c r="F99" s="22">
        <f>'Div 9 history (2)'!B100</f>
        <v>290.67</v>
      </c>
      <c r="G99" s="22">
        <f>'Div 9 history (2)'!C100</f>
        <v>272.35000000000002</v>
      </c>
      <c r="H99" s="22">
        <f>'Div 9 history (2)'!D100</f>
        <v>111.29</v>
      </c>
      <c r="I99" s="22">
        <f>'Div 9 history (2)'!E100</f>
        <v>0</v>
      </c>
      <c r="J99" s="22">
        <f>'Div 9 history (2)'!F100</f>
        <v>0</v>
      </c>
      <c r="K99" s="22">
        <f>'Div 9 history (2)'!G100</f>
        <v>0</v>
      </c>
      <c r="L99" s="1">
        <f t="shared" si="57"/>
        <v>33.446024377679926</v>
      </c>
      <c r="M99" s="1">
        <f t="shared" si="57"/>
        <v>107.4051705304544</v>
      </c>
      <c r="N99" s="1">
        <f t="shared" si="57"/>
        <v>118.21822265816915</v>
      </c>
      <c r="O99" s="1">
        <f t="shared" si="57"/>
        <v>130.4236438765642</v>
      </c>
      <c r="P99" s="1">
        <f t="shared" si="57"/>
        <v>98.192877888594595</v>
      </c>
      <c r="Q99" s="1">
        <f t="shared" si="57"/>
        <v>63.708705822174302</v>
      </c>
      <c r="R99" s="1">
        <f t="shared" si="57"/>
        <v>51.738305008884971</v>
      </c>
      <c r="S99" s="1">
        <f t="shared" si="57"/>
        <v>51.664332759076515</v>
      </c>
      <c r="T99" s="1">
        <f t="shared" si="57"/>
        <v>52.847888756011791</v>
      </c>
      <c r="U99" s="1">
        <f t="shared" si="57"/>
        <v>52.655560906509812</v>
      </c>
      <c r="V99" s="1">
        <f t="shared" si="57"/>
        <v>46.274925987317665</v>
      </c>
      <c r="W99" s="1">
        <f t="shared" si="58"/>
        <v>49.82136699242016</v>
      </c>
      <c r="X99" s="1">
        <f t="shared" si="58"/>
        <v>47.32110494889438</v>
      </c>
      <c r="Y99" s="1">
        <f t="shared" si="58"/>
        <v>107.4051705304544</v>
      </c>
      <c r="Z99" s="1">
        <f t="shared" si="58"/>
        <v>118.21822265816915</v>
      </c>
      <c r="AA99" s="1">
        <f t="shared" si="58"/>
        <v>130.4236438765642</v>
      </c>
      <c r="AB99" s="1">
        <f t="shared" si="58"/>
        <v>98.192877888594595</v>
      </c>
      <c r="AC99" s="1">
        <f t="shared" si="58"/>
        <v>63.708705822174302</v>
      </c>
      <c r="AD99" s="1">
        <f t="shared" si="58"/>
        <v>51.738305008884971</v>
      </c>
      <c r="AE99" s="1">
        <f t="shared" si="58"/>
        <v>51.664332759076515</v>
      </c>
      <c r="AF99" s="1">
        <f t="shared" si="58"/>
        <v>52.847888756011791</v>
      </c>
      <c r="AH99" s="15">
        <f t="shared" si="59"/>
        <v>1225.7046451536366</v>
      </c>
      <c r="AI99" s="15">
        <f t="shared" si="60"/>
        <v>870.27210613507191</v>
      </c>
      <c r="AJ99" s="15">
        <f t="shared" si="61"/>
        <v>-355.43253901856474</v>
      </c>
      <c r="AM99" s="15"/>
      <c r="AN99" s="15">
        <f t="shared" si="62"/>
        <v>-355.43253901856474</v>
      </c>
    </row>
    <row r="100" spans="1:40">
      <c r="A100" s="106" t="s">
        <v>105</v>
      </c>
      <c r="B100" s="5" t="str">
        <f t="shared" si="63"/>
        <v>9020-07443</v>
      </c>
      <c r="C100" s="5" t="str">
        <f t="shared" si="64"/>
        <v>9020</v>
      </c>
      <c r="D100" s="1">
        <f>SUM($F100:K100)</f>
        <v>473.5</v>
      </c>
      <c r="E100" s="2">
        <f t="shared" si="56"/>
        <v>7.4204658485400648E-3</v>
      </c>
      <c r="F100" s="22">
        <f>'Div 9 history (2)'!B101</f>
        <v>300</v>
      </c>
      <c r="G100" s="22">
        <f>'Div 9 history (2)'!C101</f>
        <v>23.5</v>
      </c>
      <c r="H100" s="22">
        <f>'Div 9 history (2)'!D101</f>
        <v>150</v>
      </c>
      <c r="I100" s="22">
        <f>'Div 9 history (2)'!E101</f>
        <v>0</v>
      </c>
      <c r="J100" s="22">
        <f>'Div 9 history (2)'!F101</f>
        <v>0</v>
      </c>
      <c r="K100" s="22">
        <f>'Div 9 history (2)'!G101</f>
        <v>0</v>
      </c>
      <c r="L100" s="1">
        <f t="shared" si="57"/>
        <v>23.485774410629304</v>
      </c>
      <c r="M100" s="1">
        <f t="shared" si="57"/>
        <v>75.419833972757573</v>
      </c>
      <c r="N100" s="1">
        <f t="shared" si="57"/>
        <v>83.012751447617703</v>
      </c>
      <c r="O100" s="1">
        <f t="shared" si="57"/>
        <v>91.583389502681484</v>
      </c>
      <c r="P100" s="1">
        <f t="shared" si="57"/>
        <v>68.950968664634289</v>
      </c>
      <c r="Q100" s="1">
        <f t="shared" si="57"/>
        <v>44.736207689044406</v>
      </c>
      <c r="R100" s="1">
        <f t="shared" si="57"/>
        <v>36.33060079445216</v>
      </c>
      <c r="S100" s="1">
        <f t="shared" si="57"/>
        <v>36.27865753351238</v>
      </c>
      <c r="T100" s="1">
        <f t="shared" si="57"/>
        <v>37.109749708548861</v>
      </c>
      <c r="U100" s="1">
        <f t="shared" si="57"/>
        <v>36.974697230105434</v>
      </c>
      <c r="V100" s="1">
        <f t="shared" si="57"/>
        <v>32.494219950756943</v>
      </c>
      <c r="W100" s="1">
        <f t="shared" si="58"/>
        <v>34.984528289526992</v>
      </c>
      <c r="X100" s="1">
        <f t="shared" si="58"/>
        <v>33.228846069762412</v>
      </c>
      <c r="Y100" s="1">
        <f t="shared" si="58"/>
        <v>75.419833972757573</v>
      </c>
      <c r="Z100" s="1">
        <f t="shared" si="58"/>
        <v>83.012751447617703</v>
      </c>
      <c r="AA100" s="1">
        <f t="shared" si="58"/>
        <v>91.583389502681484</v>
      </c>
      <c r="AB100" s="1">
        <f t="shared" si="58"/>
        <v>68.950968664634289</v>
      </c>
      <c r="AC100" s="1">
        <f t="shared" si="58"/>
        <v>44.736207689044406</v>
      </c>
      <c r="AD100" s="1">
        <f t="shared" si="58"/>
        <v>36.33060079445216</v>
      </c>
      <c r="AE100" s="1">
        <f t="shared" si="58"/>
        <v>36.27865753351238</v>
      </c>
      <c r="AF100" s="1">
        <f t="shared" si="58"/>
        <v>37.109749708548861</v>
      </c>
      <c r="AH100" s="15">
        <f t="shared" si="59"/>
        <v>860.68892568736464</v>
      </c>
      <c r="AI100" s="15">
        <f t="shared" si="60"/>
        <v>611.10445085340064</v>
      </c>
      <c r="AJ100" s="15">
        <f t="shared" si="61"/>
        <v>-249.58447483396401</v>
      </c>
      <c r="AM100" s="15"/>
      <c r="AN100" s="15">
        <f t="shared" si="62"/>
        <v>-249.58447483396401</v>
      </c>
    </row>
    <row r="101" spans="1:40">
      <c r="A101" s="106" t="s">
        <v>818</v>
      </c>
      <c r="B101" s="5" t="str">
        <f t="shared" si="63"/>
        <v>9030-07443</v>
      </c>
      <c r="C101" s="5" t="str">
        <f t="shared" si="64"/>
        <v>9030</v>
      </c>
      <c r="D101" s="1">
        <f>SUM($F101:K101)</f>
        <v>85.25</v>
      </c>
      <c r="E101" s="2">
        <f t="shared" si="56"/>
        <v>1.3359972831848796E-3</v>
      </c>
      <c r="F101" s="22" t="str">
        <f>'Div 9 history (2)'!B102</f>
        <v>0</v>
      </c>
      <c r="G101" s="22">
        <f>'Div 9 history (2)'!C102</f>
        <v>85.25</v>
      </c>
      <c r="H101" s="22">
        <f>'Div 9 history (2)'!D102</f>
        <v>0</v>
      </c>
      <c r="I101" s="22">
        <f>'Div 9 history (2)'!E102</f>
        <v>0</v>
      </c>
      <c r="J101" s="22">
        <f>'Div 9 history (2)'!F102</f>
        <v>0</v>
      </c>
      <c r="K101" s="22">
        <f>'Div 9 history (2)'!G102</f>
        <v>0</v>
      </c>
      <c r="L101" s="1">
        <f t="shared" si="57"/>
        <v>4.2284314012801438</v>
      </c>
      <c r="M101" s="1">
        <f t="shared" si="57"/>
        <v>13.578755746943152</v>
      </c>
      <c r="N101" s="1">
        <f t="shared" si="57"/>
        <v>14.945801606989248</v>
      </c>
      <c r="O101" s="1">
        <f t="shared" si="57"/>
        <v>16.488878469067785</v>
      </c>
      <c r="P101" s="1">
        <f t="shared" si="57"/>
        <v>12.414086755353901</v>
      </c>
      <c r="Q101" s="1">
        <f t="shared" si="57"/>
        <v>8.0544069809736758</v>
      </c>
      <c r="R101" s="1">
        <f t="shared" si="57"/>
        <v>6.5410426984731709</v>
      </c>
      <c r="S101" s="1">
        <f t="shared" si="57"/>
        <v>6.5316907174908767</v>
      </c>
      <c r="T101" s="1">
        <f t="shared" si="57"/>
        <v>6.6813224132075835</v>
      </c>
      <c r="U101" s="1">
        <f t="shared" si="57"/>
        <v>6.6570072626536181</v>
      </c>
      <c r="V101" s="1">
        <f t="shared" si="57"/>
        <v>5.850332103066588</v>
      </c>
      <c r="W101" s="1">
        <f t="shared" si="58"/>
        <v>6.2986927913034343</v>
      </c>
      <c r="X101" s="1">
        <f t="shared" si="58"/>
        <v>5.9825958341018914</v>
      </c>
      <c r="Y101" s="1">
        <f t="shared" si="58"/>
        <v>13.578755746943152</v>
      </c>
      <c r="Z101" s="1">
        <f t="shared" si="58"/>
        <v>14.945801606989248</v>
      </c>
      <c r="AA101" s="1">
        <f t="shared" si="58"/>
        <v>16.488878469067785</v>
      </c>
      <c r="AB101" s="1">
        <f t="shared" si="58"/>
        <v>12.414086755353901</v>
      </c>
      <c r="AC101" s="1">
        <f t="shared" si="58"/>
        <v>8.0544069809736758</v>
      </c>
      <c r="AD101" s="1">
        <f t="shared" si="58"/>
        <v>6.5410426984731709</v>
      </c>
      <c r="AE101" s="1">
        <f t="shared" si="58"/>
        <v>6.5316907174908767</v>
      </c>
      <c r="AF101" s="1">
        <f t="shared" si="58"/>
        <v>6.6813224132075835</v>
      </c>
      <c r="AH101" s="15">
        <f t="shared" si="59"/>
        <v>154.96036096060791</v>
      </c>
      <c r="AI101" s="15">
        <f t="shared" si="60"/>
        <v>110.02461337962494</v>
      </c>
      <c r="AJ101" s="15">
        <f t="shared" si="61"/>
        <v>-44.935747580982977</v>
      </c>
      <c r="AM101" s="15"/>
      <c r="AN101" s="15">
        <f t="shared" si="62"/>
        <v>-44.935747580982977</v>
      </c>
    </row>
    <row r="102" spans="1:40">
      <c r="A102" s="106" t="s">
        <v>103</v>
      </c>
      <c r="B102" s="5" t="str">
        <f t="shared" si="63"/>
        <v>9260-07443</v>
      </c>
      <c r="C102" s="5" t="str">
        <f t="shared" si="64"/>
        <v>9260</v>
      </c>
      <c r="D102" s="1">
        <f>SUM($F102:K102)</f>
        <v>14210.1</v>
      </c>
      <c r="E102" s="2">
        <f t="shared" si="56"/>
        <v>0.22269390022035729</v>
      </c>
      <c r="F102" s="22">
        <f>'Div 9 history (2)'!B103</f>
        <v>4293.01</v>
      </c>
      <c r="G102" s="22">
        <f>'Div 9 history (2)'!C103</f>
        <v>2619.6999999999998</v>
      </c>
      <c r="H102" s="22">
        <f>'Div 9 history (2)'!D103</f>
        <v>1666.4999999999998</v>
      </c>
      <c r="I102" s="22">
        <f>'Div 9 history (2)'!E103</f>
        <v>1756.79</v>
      </c>
      <c r="J102" s="22">
        <f>'Div 9 history (2)'!F103</f>
        <v>859.31000000000006</v>
      </c>
      <c r="K102" s="22">
        <f>'Div 9 history (2)'!G103</f>
        <v>3014.7900000000004</v>
      </c>
      <c r="L102" s="1">
        <f t="shared" si="57"/>
        <v>704.82619419743082</v>
      </c>
      <c r="M102" s="1">
        <f t="shared" si="57"/>
        <v>2263.4073553036587</v>
      </c>
      <c r="N102" s="1">
        <f t="shared" si="57"/>
        <v>2491.2766617651369</v>
      </c>
      <c r="O102" s="1">
        <f t="shared" si="57"/>
        <v>2748.4881165196498</v>
      </c>
      <c r="P102" s="1">
        <f t="shared" si="57"/>
        <v>2069.2717208475601</v>
      </c>
      <c r="Q102" s="1">
        <f t="shared" si="57"/>
        <v>1342.5680778924811</v>
      </c>
      <c r="R102" s="1">
        <f t="shared" si="57"/>
        <v>1090.3093354788693</v>
      </c>
      <c r="S102" s="1">
        <f t="shared" si="57"/>
        <v>1088.7504781773268</v>
      </c>
      <c r="T102" s="1">
        <f t="shared" si="57"/>
        <v>1113.6921950020069</v>
      </c>
      <c r="U102" s="1">
        <f t="shared" si="57"/>
        <v>1109.6391660179963</v>
      </c>
      <c r="V102" s="1">
        <f t="shared" si="57"/>
        <v>975.17658906494455</v>
      </c>
      <c r="W102" s="1">
        <f t="shared" si="58"/>
        <v>1049.9126619788965</v>
      </c>
      <c r="X102" s="1">
        <f t="shared" si="58"/>
        <v>997.22328518675988</v>
      </c>
      <c r="Y102" s="1">
        <f t="shared" si="58"/>
        <v>2263.4073553036587</v>
      </c>
      <c r="Z102" s="1">
        <f t="shared" si="58"/>
        <v>2491.2766617651369</v>
      </c>
      <c r="AA102" s="1">
        <f t="shared" si="58"/>
        <v>2748.4881165196498</v>
      </c>
      <c r="AB102" s="1">
        <f t="shared" si="58"/>
        <v>2069.2717208475601</v>
      </c>
      <c r="AC102" s="1">
        <f t="shared" si="58"/>
        <v>1342.5680778924811</v>
      </c>
      <c r="AD102" s="1">
        <f t="shared" si="58"/>
        <v>1090.3093354788693</v>
      </c>
      <c r="AE102" s="1">
        <f t="shared" si="58"/>
        <v>1088.7504781773268</v>
      </c>
      <c r="AF102" s="1">
        <f t="shared" si="58"/>
        <v>1113.6921950020069</v>
      </c>
      <c r="AH102" s="15">
        <f t="shared" si="59"/>
        <v>25829.938126525914</v>
      </c>
      <c r="AI102" s="15">
        <f t="shared" si="60"/>
        <v>18339.715643235289</v>
      </c>
      <c r="AJ102" s="15">
        <f t="shared" si="61"/>
        <v>-7490.222483290625</v>
      </c>
      <c r="AM102" s="15"/>
      <c r="AN102" s="15">
        <f t="shared" si="62"/>
        <v>-7490.222483290625</v>
      </c>
    </row>
    <row r="103" spans="1:40">
      <c r="A103" s="106" t="s">
        <v>819</v>
      </c>
      <c r="B103" s="5" t="str">
        <f t="shared" si="63"/>
        <v>9030-07444</v>
      </c>
      <c r="C103" s="5" t="str">
        <f t="shared" si="64"/>
        <v>9030</v>
      </c>
      <c r="D103" s="1">
        <f>SUM($F103:K103)</f>
        <v>-45.85</v>
      </c>
      <c r="E103" s="2">
        <f t="shared" si="56"/>
        <v>-7.1853930127890604E-4</v>
      </c>
      <c r="F103" s="22" t="str">
        <f>'Div 9 history (2)'!B104</f>
        <v>0</v>
      </c>
      <c r="G103" s="22">
        <f>'Div 9 history (2)'!C104</f>
        <v>-45.85</v>
      </c>
      <c r="H103" s="22">
        <f>'Div 9 history (2)'!D104</f>
        <v>0</v>
      </c>
      <c r="I103" s="22">
        <f>'Div 9 history (2)'!E104</f>
        <v>0</v>
      </c>
      <c r="J103" s="22">
        <f>'Div 9 history (2)'!F104</f>
        <v>0</v>
      </c>
      <c r="K103" s="22">
        <f>'Div 9 history (2)'!G104</f>
        <v>0</v>
      </c>
      <c r="L103" s="1">
        <f t="shared" si="57"/>
        <v>-2.2741768885477378</v>
      </c>
      <c r="M103" s="1">
        <f t="shared" si="57"/>
        <v>-7.3030610087664938</v>
      </c>
      <c r="N103" s="1">
        <f t="shared" si="57"/>
        <v>-8.038299163407121</v>
      </c>
      <c r="O103" s="1">
        <f t="shared" si="57"/>
        <v>-8.8682120563842588</v>
      </c>
      <c r="P103" s="1">
        <f t="shared" si="57"/>
        <v>-6.676667187483595</v>
      </c>
      <c r="Q103" s="1">
        <f t="shared" si="57"/>
        <v>-4.3319009979782175</v>
      </c>
      <c r="R103" s="1">
        <f t="shared" si="57"/>
        <v>-3.5179684190615239</v>
      </c>
      <c r="S103" s="1">
        <f t="shared" si="57"/>
        <v>-3.5129386439525718</v>
      </c>
      <c r="T103" s="1">
        <f t="shared" si="57"/>
        <v>-3.5934150456958092</v>
      </c>
      <c r="U103" s="1">
        <f t="shared" si="57"/>
        <v>-3.5803376304125329</v>
      </c>
      <c r="V103" s="1">
        <f t="shared" si="57"/>
        <v>-3.1464836003003294</v>
      </c>
      <c r="W103" s="1">
        <f t="shared" si="58"/>
        <v>-3.3876253898095308</v>
      </c>
      <c r="X103" s="1">
        <f t="shared" si="58"/>
        <v>-3.2176189911269413</v>
      </c>
      <c r="Y103" s="1">
        <f t="shared" si="58"/>
        <v>-7.3030610087664938</v>
      </c>
      <c r="Z103" s="1">
        <f t="shared" si="58"/>
        <v>-8.038299163407121</v>
      </c>
      <c r="AA103" s="1">
        <f t="shared" si="58"/>
        <v>-8.8682120563842588</v>
      </c>
      <c r="AB103" s="1">
        <f t="shared" si="58"/>
        <v>-6.676667187483595</v>
      </c>
      <c r="AC103" s="1">
        <f t="shared" si="58"/>
        <v>-4.3319009979782175</v>
      </c>
      <c r="AD103" s="1">
        <f t="shared" si="58"/>
        <v>-3.5179684190615239</v>
      </c>
      <c r="AE103" s="1">
        <f t="shared" si="58"/>
        <v>-3.5129386439525718</v>
      </c>
      <c r="AF103" s="1">
        <f t="shared" si="58"/>
        <v>-3.5934150456958092</v>
      </c>
      <c r="AH103" s="15">
        <f t="shared" si="59"/>
        <v>-83.342317302567423</v>
      </c>
      <c r="AI103" s="15">
        <f t="shared" si="60"/>
        <v>-59.174528134378924</v>
      </c>
      <c r="AJ103" s="15">
        <f t="shared" si="61"/>
        <v>24.167789168188499</v>
      </c>
      <c r="AM103" s="15"/>
      <c r="AN103" s="15">
        <f t="shared" si="62"/>
        <v>24.167789168188499</v>
      </c>
    </row>
    <row r="104" spans="1:40">
      <c r="A104" s="106" t="s">
        <v>111</v>
      </c>
      <c r="B104" s="5" t="str">
        <f t="shared" si="63"/>
        <v>9260-07444</v>
      </c>
      <c r="C104" s="5" t="str">
        <f t="shared" si="64"/>
        <v>9260</v>
      </c>
      <c r="D104" s="1">
        <f>SUM($F104:K104)</f>
        <v>-8543.83</v>
      </c>
      <c r="E104" s="2">
        <f t="shared" si="56"/>
        <v>-0.13389482308496739</v>
      </c>
      <c r="F104" s="22">
        <f>'Div 9 history (2)'!B105</f>
        <v>-2435.27</v>
      </c>
      <c r="G104" s="22">
        <f>'Div 9 history (2)'!C105</f>
        <v>-1400.5400000000002</v>
      </c>
      <c r="H104" s="22">
        <f>'Div 9 history (2)'!D105</f>
        <v>-1035.96</v>
      </c>
      <c r="I104" s="22">
        <f>'Div 9 history (2)'!E105</f>
        <v>-1124.23</v>
      </c>
      <c r="J104" s="22">
        <f>'Div 9 history (2)'!F105</f>
        <v>-539.58999999999992</v>
      </c>
      <c r="K104" s="22">
        <f>'Div 9 history (2)'!G105</f>
        <v>-2008.2400000000002</v>
      </c>
      <c r="L104" s="1">
        <f t="shared" si="57"/>
        <v>-423.77711506392177</v>
      </c>
      <c r="M104" s="1">
        <f t="shared" si="57"/>
        <v>-1360.8748470780681</v>
      </c>
      <c r="N104" s="1">
        <f t="shared" si="57"/>
        <v>-1497.8813858515302</v>
      </c>
      <c r="O104" s="1">
        <f t="shared" si="57"/>
        <v>-1652.5299065146676</v>
      </c>
      <c r="P104" s="1">
        <f t="shared" si="57"/>
        <v>-1244.150696105517</v>
      </c>
      <c r="Q104" s="1">
        <f t="shared" si="57"/>
        <v>-807.21975362172805</v>
      </c>
      <c r="R104" s="1">
        <f t="shared" si="57"/>
        <v>-655.54905382400034</v>
      </c>
      <c r="S104" s="1">
        <f t="shared" si="57"/>
        <v>-654.61179006240559</v>
      </c>
      <c r="T104" s="1">
        <f t="shared" si="57"/>
        <v>-669.60801024792192</v>
      </c>
      <c r="U104" s="1">
        <f t="shared" si="57"/>
        <v>-667.17112446777548</v>
      </c>
      <c r="V104" s="1">
        <f t="shared" si="57"/>
        <v>-586.32543028907219</v>
      </c>
      <c r="W104" s="1">
        <f t="shared" si="58"/>
        <v>-631.26053291638732</v>
      </c>
      <c r="X104" s="1">
        <f t="shared" si="58"/>
        <v>-599.58101777448394</v>
      </c>
      <c r="Y104" s="1">
        <f t="shared" si="58"/>
        <v>-1360.8748470780681</v>
      </c>
      <c r="Z104" s="1">
        <f t="shared" si="58"/>
        <v>-1497.8813858515302</v>
      </c>
      <c r="AA104" s="1">
        <f t="shared" si="58"/>
        <v>-1652.5299065146676</v>
      </c>
      <c r="AB104" s="1">
        <f t="shared" si="58"/>
        <v>-1244.150696105517</v>
      </c>
      <c r="AC104" s="1">
        <f t="shared" si="58"/>
        <v>-807.21975362172805</v>
      </c>
      <c r="AD104" s="1">
        <f t="shared" si="58"/>
        <v>-655.54905382400034</v>
      </c>
      <c r="AE104" s="1">
        <f t="shared" si="58"/>
        <v>-654.61179006240559</v>
      </c>
      <c r="AF104" s="1">
        <f t="shared" si="58"/>
        <v>-669.60801024792192</v>
      </c>
      <c r="AH104" s="15">
        <f t="shared" si="59"/>
        <v>-15530.263704235433</v>
      </c>
      <c r="AI104" s="15">
        <f t="shared" si="60"/>
        <v>-11026.763548753559</v>
      </c>
      <c r="AJ104" s="15">
        <f t="shared" si="61"/>
        <v>4503.5001554818737</v>
      </c>
      <c r="AM104" s="15"/>
      <c r="AN104" s="15">
        <f t="shared" si="62"/>
        <v>4503.5001554818737</v>
      </c>
    </row>
    <row r="105" spans="1:40">
      <c r="A105" s="106" t="s">
        <v>107</v>
      </c>
      <c r="B105" s="5" t="str">
        <f t="shared" si="63"/>
        <v>8560-07444</v>
      </c>
      <c r="C105" s="5" t="str">
        <f t="shared" si="64"/>
        <v>8560</v>
      </c>
      <c r="D105" s="1">
        <f>SUM($F105:K105)</f>
        <v>-7.99</v>
      </c>
      <c r="E105" s="2">
        <f t="shared" si="56"/>
        <v>-1.252154638433688E-4</v>
      </c>
      <c r="F105" s="22">
        <f>'Div 9 history (2)'!B106</f>
        <v>0</v>
      </c>
      <c r="G105" s="22">
        <f>'Div 9 history (2)'!C106</f>
        <v>-7.99</v>
      </c>
      <c r="H105" s="22">
        <f>'Div 9 history (2)'!D106</f>
        <v>0</v>
      </c>
      <c r="I105" s="22">
        <f>'Div 9 history (2)'!E106</f>
        <v>0</v>
      </c>
      <c r="J105" s="22">
        <f>'Div 9 history (2)'!F106</f>
        <v>0</v>
      </c>
      <c r="K105" s="22">
        <f>'Div 9 history (2)'!G106</f>
        <v>0</v>
      </c>
      <c r="L105" s="1">
        <f t="shared" si="57"/>
        <v>-0.39630694306426223</v>
      </c>
      <c r="M105" s="1">
        <f t="shared" si="57"/>
        <v>-1.272659922792678</v>
      </c>
      <c r="N105" s="1">
        <f t="shared" si="57"/>
        <v>-1.4007853940157666</v>
      </c>
      <c r="O105" s="1">
        <f t="shared" si="57"/>
        <v>-1.5454092547548577</v>
      </c>
      <c r="P105" s="1">
        <f t="shared" si="57"/>
        <v>-1.1635020900325828</v>
      </c>
      <c r="Q105" s="1">
        <f t="shared" si="57"/>
        <v>-0.75489397980034811</v>
      </c>
      <c r="R105" s="1">
        <f t="shared" si="57"/>
        <v>-0.6130549109771336</v>
      </c>
      <c r="S105" s="1">
        <f t="shared" si="57"/>
        <v>-0.61217840273023005</v>
      </c>
      <c r="T105" s="1">
        <f t="shared" si="57"/>
        <v>-0.62620253468068732</v>
      </c>
      <c r="U105" s="1">
        <f t="shared" si="57"/>
        <v>-0.62392361323873802</v>
      </c>
      <c r="V105" s="1">
        <f t="shared" si="57"/>
        <v>-0.54831851617011196</v>
      </c>
      <c r="W105" s="1">
        <f t="shared" si="58"/>
        <v>-0.5903408258359466</v>
      </c>
      <c r="X105" s="1">
        <f t="shared" si="58"/>
        <v>-0.56071484709060548</v>
      </c>
      <c r="Y105" s="1">
        <f t="shared" si="58"/>
        <v>-1.272659922792678</v>
      </c>
      <c r="Z105" s="1">
        <f t="shared" si="58"/>
        <v>-1.4007853940157666</v>
      </c>
      <c r="AA105" s="1">
        <f t="shared" si="58"/>
        <v>-1.5454092547548577</v>
      </c>
      <c r="AB105" s="1">
        <f t="shared" si="58"/>
        <v>-1.1635020900325828</v>
      </c>
      <c r="AC105" s="1">
        <f t="shared" si="58"/>
        <v>-0.75489397980034811</v>
      </c>
      <c r="AD105" s="1">
        <f t="shared" si="58"/>
        <v>-0.6130549109771336</v>
      </c>
      <c r="AE105" s="1">
        <f t="shared" si="58"/>
        <v>-0.61217840273023005</v>
      </c>
      <c r="AF105" s="1">
        <f t="shared" si="58"/>
        <v>-0.62620253468068732</v>
      </c>
      <c r="AH105" s="15">
        <f t="shared" si="59"/>
        <v>-14.523557584460498</v>
      </c>
      <c r="AI105" s="15">
        <f t="shared" si="60"/>
        <v>-10.311984292119686</v>
      </c>
      <c r="AJ105" s="15">
        <f t="shared" si="61"/>
        <v>4.2115732923408125</v>
      </c>
      <c r="AM105" s="15"/>
      <c r="AN105" s="15">
        <f t="shared" si="62"/>
        <v>4.2115732923408125</v>
      </c>
    </row>
    <row r="106" spans="1:40">
      <c r="A106" s="106" t="s">
        <v>322</v>
      </c>
      <c r="B106" s="5" t="str">
        <f t="shared" si="63"/>
        <v>8700-07444</v>
      </c>
      <c r="C106" s="5" t="str">
        <f t="shared" si="64"/>
        <v>8700</v>
      </c>
      <c r="D106" s="1">
        <f>SUM($F106:K106)</f>
        <v>-206.48000000000002</v>
      </c>
      <c r="E106" s="2">
        <f t="shared" si="56"/>
        <v>-3.2358559417245041E-3</v>
      </c>
      <c r="F106" s="22">
        <f>'Div 9 history (2)'!B107</f>
        <v>-37.93</v>
      </c>
      <c r="G106" s="22">
        <f>'Div 9 history (2)'!C107</f>
        <v>-67</v>
      </c>
      <c r="H106" s="22">
        <f>'Div 9 history (2)'!D107</f>
        <v>-20.69</v>
      </c>
      <c r="I106" s="22">
        <f>'Div 9 history (2)'!E107</f>
        <v>0</v>
      </c>
      <c r="J106" s="22">
        <f>'Div 9 history (2)'!F107</f>
        <v>0</v>
      </c>
      <c r="K106" s="22">
        <f>'Div 9 history (2)'!G107</f>
        <v>-80.86</v>
      </c>
      <c r="L106" s="1">
        <f t="shared" ref="L106:V121" si="65">$E106*L$123</f>
        <v>-10.241484055558056</v>
      </c>
      <c r="M106" s="1">
        <f t="shared" si="65"/>
        <v>-32.888463186261845</v>
      </c>
      <c r="N106" s="1">
        <f t="shared" si="65"/>
        <v>-36.199520420072027</v>
      </c>
      <c r="O106" s="1">
        <f t="shared" si="65"/>
        <v>-39.93693403276383</v>
      </c>
      <c r="P106" s="1">
        <f t="shared" si="65"/>
        <v>-30.067573410504092</v>
      </c>
      <c r="Q106" s="1">
        <f t="shared" si="65"/>
        <v>-19.508198867231023</v>
      </c>
      <c r="R106" s="1">
        <f t="shared" si="65"/>
        <v>-15.842750690683172</v>
      </c>
      <c r="S106" s="1">
        <f t="shared" si="65"/>
        <v>-15.8200996990911</v>
      </c>
      <c r="T106" s="1">
        <f t="shared" si="65"/>
        <v>-16.182515564564245</v>
      </c>
      <c r="U106" s="1">
        <f t="shared" si="65"/>
        <v>-16.123622986424859</v>
      </c>
      <c r="V106" s="1">
        <f t="shared" si="65"/>
        <v>-14.169813168811604</v>
      </c>
      <c r="W106" s="1">
        <f t="shared" ref="W106:AF121" si="66">$E106*W$123</f>
        <v>-15.255766422854348</v>
      </c>
      <c r="X106" s="1">
        <f t="shared" si="66"/>
        <v>-14.490162907042329</v>
      </c>
      <c r="Y106" s="1">
        <f t="shared" si="66"/>
        <v>-32.888463186261845</v>
      </c>
      <c r="Z106" s="1">
        <f t="shared" si="66"/>
        <v>-36.199520420072027</v>
      </c>
      <c r="AA106" s="1">
        <f t="shared" si="66"/>
        <v>-39.93693403276383</v>
      </c>
      <c r="AB106" s="1">
        <f t="shared" si="66"/>
        <v>-30.067573410504092</v>
      </c>
      <c r="AC106" s="1">
        <f t="shared" si="66"/>
        <v>-19.508198867231023</v>
      </c>
      <c r="AD106" s="1">
        <f t="shared" si="66"/>
        <v>-15.842750690683172</v>
      </c>
      <c r="AE106" s="1">
        <f t="shared" si="66"/>
        <v>-15.8200996990911</v>
      </c>
      <c r="AF106" s="1">
        <f t="shared" si="66"/>
        <v>-16.182515564564245</v>
      </c>
      <c r="AH106" s="15">
        <f t="shared" si="59"/>
        <v>-375.32217397239094</v>
      </c>
      <c r="AI106" s="15">
        <f t="shared" si="60"/>
        <v>-266.48542135630441</v>
      </c>
      <c r="AJ106" s="15">
        <f t="shared" si="61"/>
        <v>108.83675261608653</v>
      </c>
      <c r="AM106" s="15"/>
      <c r="AN106" s="15">
        <f t="shared" si="62"/>
        <v>108.83675261608653</v>
      </c>
    </row>
    <row r="107" spans="1:40">
      <c r="A107" s="106" t="s">
        <v>108</v>
      </c>
      <c r="B107" s="5" t="str">
        <f t="shared" si="63"/>
        <v>8740-07444</v>
      </c>
      <c r="C107" s="5" t="str">
        <f t="shared" si="64"/>
        <v>8740</v>
      </c>
      <c r="D107" s="1">
        <f>SUM($F107:K107)</f>
        <v>-1574.3600000000001</v>
      </c>
      <c r="E107" s="2">
        <f t="shared" si="56"/>
        <v>-2.4672617979530177E-2</v>
      </c>
      <c r="F107" s="22">
        <f>'Div 9 history (2)'!B108</f>
        <v>-450.3</v>
      </c>
      <c r="G107" s="22">
        <f>'Div 9 history (2)'!C108</f>
        <v>-152.14999999999998</v>
      </c>
      <c r="H107" s="22">
        <f>'Div 9 history (2)'!D108</f>
        <v>-254.97</v>
      </c>
      <c r="I107" s="22">
        <f>'Div 9 history (2)'!E108</f>
        <v>-103.41</v>
      </c>
      <c r="J107" s="22">
        <f>'Div 9 history (2)'!F108</f>
        <v>-180.51</v>
      </c>
      <c r="K107" s="22">
        <f>'Div 9 history (2)'!G108</f>
        <v>-433.02</v>
      </c>
      <c r="L107" s="1">
        <f t="shared" si="65"/>
        <v>-78.088835905213003</v>
      </c>
      <c r="M107" s="1">
        <f t="shared" si="65"/>
        <v>-250.76656771562963</v>
      </c>
      <c r="N107" s="1">
        <f t="shared" si="65"/>
        <v>-276.01257733700407</v>
      </c>
      <c r="O107" s="1">
        <f t="shared" si="65"/>
        <v>-304.50945110336141</v>
      </c>
      <c r="P107" s="1">
        <f t="shared" si="65"/>
        <v>-229.25796626579441</v>
      </c>
      <c r="Q107" s="1">
        <f t="shared" si="65"/>
        <v>-148.74529237027235</v>
      </c>
      <c r="R107" s="1">
        <f t="shared" si="65"/>
        <v>-120.79713762777975</v>
      </c>
      <c r="S107" s="1">
        <f t="shared" si="65"/>
        <v>-120.62442930192303</v>
      </c>
      <c r="T107" s="1">
        <f t="shared" si="65"/>
        <v>-123.38776251563041</v>
      </c>
      <c r="U107" s="1">
        <f t="shared" si="65"/>
        <v>-122.93872086840297</v>
      </c>
      <c r="V107" s="1">
        <f t="shared" si="65"/>
        <v>-108.04139413236264</v>
      </c>
      <c r="W107" s="1">
        <f t="shared" si="66"/>
        <v>-116.32152472629298</v>
      </c>
      <c r="X107" s="1">
        <f t="shared" si="66"/>
        <v>-110.48398331233614</v>
      </c>
      <c r="Y107" s="1">
        <f t="shared" si="66"/>
        <v>-250.76656771562963</v>
      </c>
      <c r="Z107" s="1">
        <f t="shared" si="66"/>
        <v>-276.01257733700407</v>
      </c>
      <c r="AA107" s="1">
        <f t="shared" si="66"/>
        <v>-304.50945110336141</v>
      </c>
      <c r="AB107" s="1">
        <f t="shared" si="66"/>
        <v>-229.25796626579441</v>
      </c>
      <c r="AC107" s="1">
        <f t="shared" si="66"/>
        <v>-148.74529237027235</v>
      </c>
      <c r="AD107" s="1">
        <f t="shared" si="66"/>
        <v>-120.79713762777975</v>
      </c>
      <c r="AE107" s="1">
        <f t="shared" si="66"/>
        <v>-120.62442930192303</v>
      </c>
      <c r="AF107" s="1">
        <f t="shared" si="66"/>
        <v>-123.38776251563041</v>
      </c>
      <c r="AH107" s="15">
        <f t="shared" si="59"/>
        <v>-2861.7406906972747</v>
      </c>
      <c r="AI107" s="15">
        <f t="shared" si="60"/>
        <v>-2031.88680727679</v>
      </c>
      <c r="AJ107" s="15">
        <f t="shared" si="61"/>
        <v>829.85388342048464</v>
      </c>
      <c r="AM107" s="15"/>
      <c r="AN107" s="15">
        <f t="shared" si="62"/>
        <v>829.85388342048464</v>
      </c>
    </row>
    <row r="108" spans="1:40">
      <c r="A108" s="106" t="s">
        <v>109</v>
      </c>
      <c r="B108" s="5" t="str">
        <f t="shared" si="63"/>
        <v>8780-07444</v>
      </c>
      <c r="C108" s="5" t="str">
        <f t="shared" si="64"/>
        <v>8780</v>
      </c>
      <c r="D108" s="1">
        <f>SUM($F108:K108)</f>
        <v>-364.39</v>
      </c>
      <c r="E108" s="2">
        <f t="shared" si="56"/>
        <v>-5.7105460412872526E-3</v>
      </c>
      <c r="F108" s="22">
        <f>'Div 9 history (2)'!B109</f>
        <v>-154.94999999999999</v>
      </c>
      <c r="G108" s="22">
        <f>'Div 9 history (2)'!C109</f>
        <v>-150.12</v>
      </c>
      <c r="H108" s="22">
        <f>'Div 9 history (2)'!D109</f>
        <v>-59.32</v>
      </c>
      <c r="I108" s="22">
        <f>'Div 9 history (2)'!E109</f>
        <v>0</v>
      </c>
      <c r="J108" s="22">
        <f>'Div 9 history (2)'!F109</f>
        <v>0</v>
      </c>
      <c r="K108" s="22">
        <f>'Div 9 history (2)'!G109</f>
        <v>0</v>
      </c>
      <c r="L108" s="1">
        <f t="shared" si="65"/>
        <v>-18.073878220674153</v>
      </c>
      <c r="M108" s="1">
        <f t="shared" si="65"/>
        <v>-58.040619432593729</v>
      </c>
      <c r="N108" s="1">
        <f t="shared" si="65"/>
        <v>-63.883878563880494</v>
      </c>
      <c r="O108" s="1">
        <f t="shared" si="65"/>
        <v>-70.479559241567273</v>
      </c>
      <c r="P108" s="1">
        <f t="shared" si="65"/>
        <v>-53.062393815641151</v>
      </c>
      <c r="Q108" s="1">
        <f t="shared" si="65"/>
        <v>-34.427511551870936</v>
      </c>
      <c r="R108" s="1">
        <f t="shared" si="65"/>
        <v>-27.95883341814239</v>
      </c>
      <c r="S108" s="1">
        <f t="shared" si="65"/>
        <v>-27.918859595853377</v>
      </c>
      <c r="T108" s="1">
        <f t="shared" si="65"/>
        <v>-28.558440752477551</v>
      </c>
      <c r="U108" s="1">
        <f t="shared" si="65"/>
        <v>-28.454508814526122</v>
      </c>
      <c r="V108" s="1">
        <f t="shared" si="65"/>
        <v>-25.00648111479688</v>
      </c>
      <c r="W108" s="1">
        <f t="shared" si="66"/>
        <v>-26.922940366252885</v>
      </c>
      <c r="X108" s="1">
        <f t="shared" si="66"/>
        <v>-25.571825172884317</v>
      </c>
      <c r="Y108" s="1">
        <f t="shared" si="66"/>
        <v>-58.040619432593729</v>
      </c>
      <c r="Z108" s="1">
        <f t="shared" si="66"/>
        <v>-63.883878563880494</v>
      </c>
      <c r="AA108" s="1">
        <f t="shared" si="66"/>
        <v>-70.479559241567273</v>
      </c>
      <c r="AB108" s="1">
        <f t="shared" si="66"/>
        <v>-53.062393815641151</v>
      </c>
      <c r="AC108" s="1">
        <f t="shared" si="66"/>
        <v>-34.427511551870936</v>
      </c>
      <c r="AD108" s="1">
        <f t="shared" si="66"/>
        <v>-27.95883341814239</v>
      </c>
      <c r="AE108" s="1">
        <f t="shared" si="66"/>
        <v>-27.918859595853377</v>
      </c>
      <c r="AF108" s="1">
        <f t="shared" si="66"/>
        <v>-28.558440752477551</v>
      </c>
      <c r="AH108" s="15">
        <f t="shared" si="59"/>
        <v>-662.35784082622774</v>
      </c>
      <c r="AI108" s="15">
        <f t="shared" si="60"/>
        <v>-470.28585184048717</v>
      </c>
      <c r="AJ108" s="15">
        <f t="shared" si="61"/>
        <v>192.07198898574057</v>
      </c>
      <c r="AM108" s="15"/>
      <c r="AN108" s="15">
        <f t="shared" si="62"/>
        <v>192.07198898574057</v>
      </c>
    </row>
    <row r="109" spans="1:40">
      <c r="A109" s="106" t="s">
        <v>110</v>
      </c>
      <c r="B109" s="5" t="str">
        <f t="shared" si="63"/>
        <v>9020-07444</v>
      </c>
      <c r="C109" s="5" t="str">
        <f t="shared" si="64"/>
        <v>9020</v>
      </c>
      <c r="D109" s="1">
        <f>SUM($F109:K109)</f>
        <v>-252.52999999999997</v>
      </c>
      <c r="E109" s="2">
        <f t="shared" si="56"/>
        <v>-3.9575295474800895E-3</v>
      </c>
      <c r="F109" s="22">
        <f>'Div 9 history (2)'!B110</f>
        <v>-159.93</v>
      </c>
      <c r="G109" s="22">
        <f>'Div 9 history (2)'!C110</f>
        <v>-12.64</v>
      </c>
      <c r="H109" s="22">
        <f>'Div 9 history (2)'!D110</f>
        <v>-79.959999999999994</v>
      </c>
      <c r="I109" s="22">
        <f>'Div 9 history (2)'!E110</f>
        <v>0</v>
      </c>
      <c r="J109" s="22">
        <f>'Div 9 history (2)'!F110</f>
        <v>0</v>
      </c>
      <c r="K109" s="22">
        <f>'Div 9 history (2)'!G110</f>
        <v>0</v>
      </c>
      <c r="L109" s="1">
        <f t="shared" si="65"/>
        <v>-12.525581017774483</v>
      </c>
      <c r="M109" s="1">
        <f t="shared" si="65"/>
        <v>-40.223380513496238</v>
      </c>
      <c r="N109" s="1">
        <f t="shared" si="65"/>
        <v>-44.272883047659761</v>
      </c>
      <c r="O109" s="1">
        <f t="shared" si="65"/>
        <v>-48.843829674999263</v>
      </c>
      <c r="P109" s="1">
        <f t="shared" si="65"/>
        <v>-36.77336455518499</v>
      </c>
      <c r="Q109" s="1">
        <f t="shared" si="65"/>
        <v>-23.858995834666064</v>
      </c>
      <c r="R109" s="1">
        <f t="shared" si="65"/>
        <v>-19.376064664462518</v>
      </c>
      <c r="S109" s="1">
        <f t="shared" si="65"/>
        <v>-19.348361957630157</v>
      </c>
      <c r="T109" s="1">
        <f t="shared" si="65"/>
        <v>-19.791605266947929</v>
      </c>
      <c r="U109" s="1">
        <f t="shared" si="65"/>
        <v>-19.719578229183792</v>
      </c>
      <c r="V109" s="1">
        <f t="shared" si="65"/>
        <v>-17.330021888415313</v>
      </c>
      <c r="W109" s="1">
        <f t="shared" si="66"/>
        <v>-18.658168804549632</v>
      </c>
      <c r="X109" s="1">
        <f t="shared" si="66"/>
        <v>-17.721817313615841</v>
      </c>
      <c r="Y109" s="1">
        <f t="shared" si="66"/>
        <v>-40.223380513496238</v>
      </c>
      <c r="Z109" s="1">
        <f t="shared" si="66"/>
        <v>-44.272883047659761</v>
      </c>
      <c r="AA109" s="1">
        <f t="shared" si="66"/>
        <v>-48.843829674999263</v>
      </c>
      <c r="AB109" s="1">
        <f t="shared" si="66"/>
        <v>-36.77336455518499</v>
      </c>
      <c r="AC109" s="1">
        <f t="shared" si="66"/>
        <v>-23.858995834666064</v>
      </c>
      <c r="AD109" s="1">
        <f t="shared" si="66"/>
        <v>-19.376064664462518</v>
      </c>
      <c r="AE109" s="1">
        <f t="shared" si="66"/>
        <v>-19.348361957630157</v>
      </c>
      <c r="AF109" s="1">
        <f t="shared" si="66"/>
        <v>-19.791605266947929</v>
      </c>
      <c r="AH109" s="15">
        <f t="shared" si="59"/>
        <v>-459.02803464378076</v>
      </c>
      <c r="AI109" s="15">
        <f t="shared" si="60"/>
        <v>-325.91807175081152</v>
      </c>
      <c r="AJ109" s="15">
        <f t="shared" si="61"/>
        <v>133.10996289296924</v>
      </c>
      <c r="AM109" s="15"/>
      <c r="AN109" s="15">
        <f t="shared" si="62"/>
        <v>133.10996289296924</v>
      </c>
    </row>
    <row r="110" spans="1:40">
      <c r="A110" s="106" t="s">
        <v>326</v>
      </c>
      <c r="B110" s="5" t="str">
        <f t="shared" si="7"/>
        <v>9260-07458</v>
      </c>
      <c r="C110" s="5" t="str">
        <f t="shared" si="55"/>
        <v>9260</v>
      </c>
      <c r="D110" s="1">
        <f>SUM($F110:K110)</f>
        <v>15635.199999999999</v>
      </c>
      <c r="E110" s="2">
        <f t="shared" si="56"/>
        <v>0.24502738676894112</v>
      </c>
      <c r="F110" s="22">
        <f>'Div 9 history (2)'!B111</f>
        <v>1038.0899999999999</v>
      </c>
      <c r="G110" s="22">
        <f>'Div 9 history (2)'!C111</f>
        <v>1004.61</v>
      </c>
      <c r="H110" s="22">
        <f>'Div 9 history (2)'!D111</f>
        <v>3189.86</v>
      </c>
      <c r="I110" s="22">
        <f>'Div 9 history (2)'!E111</f>
        <v>1269.17</v>
      </c>
      <c r="J110" s="22">
        <f>'Div 9 history (2)'!F111</f>
        <v>9133.4699999999993</v>
      </c>
      <c r="K110" s="22">
        <f>'Div 9 history (2)'!G111</f>
        <v>0</v>
      </c>
      <c r="L110" s="1">
        <f t="shared" si="65"/>
        <v>775.51167912369863</v>
      </c>
      <c r="M110" s="1">
        <f t="shared" si="65"/>
        <v>2490.399552546693</v>
      </c>
      <c r="N110" s="1">
        <f t="shared" si="65"/>
        <v>2741.1213757841442</v>
      </c>
      <c r="O110" s="1">
        <f t="shared" si="65"/>
        <v>3024.1280075022714</v>
      </c>
      <c r="P110" s="1">
        <f t="shared" si="65"/>
        <v>2276.7944778570009</v>
      </c>
      <c r="Q110" s="1">
        <f t="shared" si="65"/>
        <v>1477.2113082571216</v>
      </c>
      <c r="R110" s="1">
        <f t="shared" si="65"/>
        <v>1199.6540856207357</v>
      </c>
      <c r="S110" s="1">
        <f t="shared" si="65"/>
        <v>1197.9388939133532</v>
      </c>
      <c r="T110" s="1">
        <f t="shared" si="65"/>
        <v>1225.3819612314746</v>
      </c>
      <c r="U110" s="1">
        <f t="shared" si="65"/>
        <v>1220.9224627922799</v>
      </c>
      <c r="V110" s="1">
        <f t="shared" si="65"/>
        <v>1072.9749266611932</v>
      </c>
      <c r="W110" s="1">
        <f t="shared" si="66"/>
        <v>1155.2061176608499</v>
      </c>
      <c r="X110" s="1">
        <f t="shared" si="66"/>
        <v>1097.2326379513183</v>
      </c>
      <c r="Y110" s="1">
        <f t="shared" si="66"/>
        <v>2490.399552546693</v>
      </c>
      <c r="Z110" s="1">
        <f t="shared" si="66"/>
        <v>2741.1213757841442</v>
      </c>
      <c r="AA110" s="1">
        <f t="shared" si="66"/>
        <v>3024.1280075022714</v>
      </c>
      <c r="AB110" s="1">
        <f t="shared" si="66"/>
        <v>2276.7944778570009</v>
      </c>
      <c r="AC110" s="1">
        <f t="shared" si="66"/>
        <v>1477.2113082571216</v>
      </c>
      <c r="AD110" s="1">
        <f t="shared" si="66"/>
        <v>1199.6540856207357</v>
      </c>
      <c r="AE110" s="1">
        <f t="shared" si="66"/>
        <v>1197.9388939133532</v>
      </c>
      <c r="AF110" s="1">
        <f t="shared" si="66"/>
        <v>1225.3819612314746</v>
      </c>
      <c r="AH110" s="15">
        <f t="shared" si="59"/>
        <v>28420.366401070933</v>
      </c>
      <c r="AI110" s="15">
        <f t="shared" si="60"/>
        <v>20178.965807778433</v>
      </c>
      <c r="AJ110" s="15">
        <f t="shared" si="61"/>
        <v>-8241.4005932924993</v>
      </c>
      <c r="AM110" s="15"/>
      <c r="AN110" s="15">
        <f t="shared" si="62"/>
        <v>-8241.4005932924993</v>
      </c>
    </row>
    <row r="111" spans="1:40">
      <c r="A111" s="106" t="s">
        <v>327</v>
      </c>
      <c r="B111" s="5" t="str">
        <f t="shared" si="7"/>
        <v>9260-07460</v>
      </c>
      <c r="C111" s="5" t="str">
        <f t="shared" si="55"/>
        <v>9260</v>
      </c>
      <c r="D111" s="1">
        <f>SUM($F111:K111)</f>
        <v>6440.1200000000008</v>
      </c>
      <c r="E111" s="2">
        <f t="shared" si="56"/>
        <v>0.10092648473178427</v>
      </c>
      <c r="F111" s="22">
        <f>'Div 9 history (2)'!B112</f>
        <v>899.89</v>
      </c>
      <c r="G111" s="22">
        <f>'Div 9 history (2)'!C112</f>
        <v>870.86</v>
      </c>
      <c r="H111" s="22">
        <f>'Div 9 history (2)'!D112</f>
        <v>1073.92</v>
      </c>
      <c r="I111" s="22">
        <f>'Div 9 history (2)'!E112</f>
        <v>884.13</v>
      </c>
      <c r="J111" s="22">
        <f>'Div 9 history (2)'!F112</f>
        <v>2711.32</v>
      </c>
      <c r="K111" s="22">
        <f>'Div 9 history (2)'!G112</f>
        <v>0</v>
      </c>
      <c r="L111" s="1">
        <f t="shared" si="65"/>
        <v>319.43232417609721</v>
      </c>
      <c r="M111" s="1">
        <f t="shared" si="65"/>
        <v>1025.7925684575198</v>
      </c>
      <c r="N111" s="1">
        <f t="shared" si="65"/>
        <v>1129.0645846944706</v>
      </c>
      <c r="O111" s="1">
        <f t="shared" si="65"/>
        <v>1245.6346745596813</v>
      </c>
      <c r="P111" s="1">
        <f t="shared" si="65"/>
        <v>937.80889612773944</v>
      </c>
      <c r="Q111" s="1">
        <f t="shared" si="65"/>
        <v>608.46155409159178</v>
      </c>
      <c r="R111" s="1">
        <f t="shared" si="65"/>
        <v>494.13606924681579</v>
      </c>
      <c r="S111" s="1">
        <f t="shared" si="65"/>
        <v>493.42958385369332</v>
      </c>
      <c r="T111" s="1">
        <f t="shared" si="65"/>
        <v>504.73335014365313</v>
      </c>
      <c r="U111" s="1">
        <f t="shared" si="65"/>
        <v>502.89648812153467</v>
      </c>
      <c r="V111" s="1">
        <f t="shared" si="65"/>
        <v>441.95707664048331</v>
      </c>
      <c r="W111" s="1">
        <f t="shared" si="66"/>
        <v>475.82800491647015</v>
      </c>
      <c r="X111" s="1">
        <f t="shared" si="66"/>
        <v>451.94879862892998</v>
      </c>
      <c r="Y111" s="1">
        <f t="shared" si="66"/>
        <v>1025.7925684575198</v>
      </c>
      <c r="Z111" s="1">
        <f t="shared" si="66"/>
        <v>1129.0645846944706</v>
      </c>
      <c r="AA111" s="1">
        <f t="shared" si="66"/>
        <v>1245.6346745596813</v>
      </c>
      <c r="AB111" s="1">
        <f t="shared" si="66"/>
        <v>937.80889612773944</v>
      </c>
      <c r="AC111" s="1">
        <f t="shared" si="66"/>
        <v>608.46155409159178</v>
      </c>
      <c r="AD111" s="1">
        <f t="shared" si="66"/>
        <v>494.13606924681579</v>
      </c>
      <c r="AE111" s="1">
        <f t="shared" si="66"/>
        <v>493.42958385369332</v>
      </c>
      <c r="AF111" s="1">
        <f t="shared" si="66"/>
        <v>504.73335014365313</v>
      </c>
      <c r="AH111" s="15">
        <f t="shared" si="59"/>
        <v>11706.314602107101</v>
      </c>
      <c r="AI111" s="15">
        <f t="shared" si="60"/>
        <v>8311.6916494825837</v>
      </c>
      <c r="AJ111" s="15">
        <f t="shared" si="61"/>
        <v>-3394.622952624517</v>
      </c>
      <c r="AM111" s="15"/>
      <c r="AN111" s="15">
        <f t="shared" si="62"/>
        <v>-3394.622952624517</v>
      </c>
    </row>
    <row r="112" spans="1:40">
      <c r="A112" s="106" t="s">
        <v>318</v>
      </c>
      <c r="B112" s="5" t="str">
        <f t="shared" si="7"/>
        <v>9260-07463</v>
      </c>
      <c r="C112" s="5" t="str">
        <f t="shared" si="55"/>
        <v>9260</v>
      </c>
      <c r="D112" s="1">
        <f>SUM($F112:K112)</f>
        <v>990.42000000000007</v>
      </c>
      <c r="E112" s="2">
        <f t="shared" si="56"/>
        <v>1.5521389198967374E-2</v>
      </c>
      <c r="F112" s="22">
        <f>'Div 9 history (2)'!B113</f>
        <v>143.61000000000001</v>
      </c>
      <c r="G112" s="22">
        <f>'Div 9 history (2)'!C113</f>
        <v>138.97</v>
      </c>
      <c r="H112" s="22">
        <f>'Div 9 history (2)'!D113</f>
        <v>143.61000000000001</v>
      </c>
      <c r="I112" s="22">
        <f>'Div 9 history (2)'!E113</f>
        <v>138.97999999999999</v>
      </c>
      <c r="J112" s="22">
        <f>'Div 9 history (2)'!F113</f>
        <v>425.25</v>
      </c>
      <c r="K112" s="22">
        <f>'Div 9 history (2)'!G113</f>
        <v>0</v>
      </c>
      <c r="L112" s="1">
        <f t="shared" si="65"/>
        <v>49.125196814731737</v>
      </c>
      <c r="M112" s="1">
        <f t="shared" si="65"/>
        <v>157.75567468489663</v>
      </c>
      <c r="N112" s="1">
        <f t="shared" si="65"/>
        <v>173.63778096884801</v>
      </c>
      <c r="O112" s="1">
        <f t="shared" si="65"/>
        <v>191.56498549365531</v>
      </c>
      <c r="P112" s="1">
        <f t="shared" si="65"/>
        <v>144.22474843680484</v>
      </c>
      <c r="Q112" s="1">
        <f t="shared" si="65"/>
        <v>93.57473034716655</v>
      </c>
      <c r="R112" s="1">
        <f t="shared" si="65"/>
        <v>75.992721518144265</v>
      </c>
      <c r="S112" s="1">
        <f t="shared" si="65"/>
        <v>75.884071793751488</v>
      </c>
      <c r="T112" s="1">
        <f t="shared" si="65"/>
        <v>77.622467384035843</v>
      </c>
      <c r="U112" s="1">
        <f t="shared" si="65"/>
        <v>77.33997810061463</v>
      </c>
      <c r="V112" s="1">
        <f t="shared" si="65"/>
        <v>67.968163302278128</v>
      </c>
      <c r="W112" s="1">
        <f t="shared" si="66"/>
        <v>73.177141517451588</v>
      </c>
      <c r="X112" s="1">
        <f t="shared" si="66"/>
        <v>69.504780832975896</v>
      </c>
      <c r="Y112" s="1">
        <f t="shared" si="66"/>
        <v>157.75567468489663</v>
      </c>
      <c r="Z112" s="1">
        <f t="shared" si="66"/>
        <v>173.63778096884801</v>
      </c>
      <c r="AA112" s="1">
        <f t="shared" si="66"/>
        <v>191.56498549365531</v>
      </c>
      <c r="AB112" s="1">
        <f t="shared" si="66"/>
        <v>144.22474843680484</v>
      </c>
      <c r="AC112" s="1">
        <f t="shared" si="66"/>
        <v>93.57473034716655</v>
      </c>
      <c r="AD112" s="1">
        <f t="shared" si="66"/>
        <v>75.992721518144265</v>
      </c>
      <c r="AE112" s="1">
        <f t="shared" si="66"/>
        <v>75.884071793751488</v>
      </c>
      <c r="AF112" s="1">
        <f t="shared" si="66"/>
        <v>77.622467384035843</v>
      </c>
      <c r="AH112" s="15">
        <f t="shared" si="59"/>
        <v>1800.3031167461031</v>
      </c>
      <c r="AI112" s="15">
        <f t="shared" si="60"/>
        <v>1278.247244380623</v>
      </c>
      <c r="AJ112" s="15">
        <f t="shared" si="61"/>
        <v>-522.05587236548013</v>
      </c>
      <c r="AM112" s="15"/>
      <c r="AN112" s="15">
        <f t="shared" si="62"/>
        <v>-522.05587236548013</v>
      </c>
    </row>
    <row r="113" spans="1:40">
      <c r="A113" s="106" t="s">
        <v>118</v>
      </c>
      <c r="B113" s="5" t="str">
        <f t="shared" si="7"/>
        <v>9020-07499</v>
      </c>
      <c r="C113" s="5" t="str">
        <f t="shared" si="55"/>
        <v>9020</v>
      </c>
      <c r="D113" s="1">
        <f>SUM($F113:K113)</f>
        <v>111.86</v>
      </c>
      <c r="E113" s="2">
        <f t="shared" si="56"/>
        <v>1.7530164938071629E-3</v>
      </c>
      <c r="F113" s="22">
        <f>'Div 9 history (2)'!B114</f>
        <v>0</v>
      </c>
      <c r="G113" s="22">
        <f>'Div 9 history (2)'!C114</f>
        <v>6.87</v>
      </c>
      <c r="H113" s="22">
        <f>'Div 9 history (2)'!D114</f>
        <v>0</v>
      </c>
      <c r="I113" s="22">
        <f>'Div 9 history (2)'!E114</f>
        <v>0</v>
      </c>
      <c r="J113" s="22">
        <f>'Div 9 history (2)'!F114</f>
        <v>104.99</v>
      </c>
      <c r="K113" s="22">
        <f>'Div 9 history (2)'!G114</f>
        <v>0</v>
      </c>
      <c r="L113" s="1">
        <f t="shared" si="65"/>
        <v>5.5482972028996711</v>
      </c>
      <c r="M113" s="1">
        <f t="shared" si="65"/>
        <v>17.817238919097491</v>
      </c>
      <c r="N113" s="1">
        <f t="shared" si="65"/>
        <v>19.610995516220733</v>
      </c>
      <c r="O113" s="1">
        <f t="shared" si="65"/>
        <v>21.635729566568006</v>
      </c>
      <c r="P113" s="1">
        <f t="shared" si="65"/>
        <v>16.289029260456157</v>
      </c>
      <c r="Q113" s="1">
        <f t="shared" si="65"/>
        <v>10.568515717204873</v>
      </c>
      <c r="R113" s="1">
        <f t="shared" si="65"/>
        <v>8.5827687536798702</v>
      </c>
      <c r="S113" s="1">
        <f t="shared" si="65"/>
        <v>8.5704976382232196</v>
      </c>
      <c r="T113" s="1">
        <f t="shared" si="65"/>
        <v>8.7668354855296222</v>
      </c>
      <c r="U113" s="1">
        <f t="shared" si="65"/>
        <v>8.7349305853423314</v>
      </c>
      <c r="V113" s="1">
        <f t="shared" si="65"/>
        <v>7.6764592263815663</v>
      </c>
      <c r="W113" s="1">
        <f t="shared" si="66"/>
        <v>8.2647715617032507</v>
      </c>
      <c r="X113" s="1">
        <f t="shared" si="66"/>
        <v>7.8500078592684757</v>
      </c>
      <c r="Y113" s="1">
        <f t="shared" si="66"/>
        <v>17.817238919097491</v>
      </c>
      <c r="Z113" s="1">
        <f t="shared" si="66"/>
        <v>19.610995516220733</v>
      </c>
      <c r="AA113" s="1">
        <f t="shared" si="66"/>
        <v>21.635729566568006</v>
      </c>
      <c r="AB113" s="1">
        <f t="shared" si="66"/>
        <v>16.289029260456157</v>
      </c>
      <c r="AC113" s="1">
        <f t="shared" si="66"/>
        <v>10.568515717204873</v>
      </c>
      <c r="AD113" s="1">
        <f t="shared" si="66"/>
        <v>8.5827687536798702</v>
      </c>
      <c r="AE113" s="1">
        <f t="shared" si="66"/>
        <v>8.5704976382232196</v>
      </c>
      <c r="AF113" s="1">
        <f t="shared" si="66"/>
        <v>8.7668354855296222</v>
      </c>
      <c r="AH113" s="15">
        <f t="shared" si="59"/>
        <v>203.3298061824469</v>
      </c>
      <c r="AI113" s="15">
        <f t="shared" si="60"/>
        <v>144.36778008967559</v>
      </c>
      <c r="AJ113" s="15">
        <f t="shared" si="61"/>
        <v>-58.96202609277131</v>
      </c>
      <c r="AM113" s="15"/>
      <c r="AN113" s="15">
        <f t="shared" si="62"/>
        <v>-58.96202609277131</v>
      </c>
    </row>
    <row r="114" spans="1:40">
      <c r="A114" s="106" t="s">
        <v>119</v>
      </c>
      <c r="B114" s="5" t="str">
        <f t="shared" si="7"/>
        <v>9030-07499</v>
      </c>
      <c r="C114" s="5" t="str">
        <f t="shared" si="55"/>
        <v>9030</v>
      </c>
      <c r="D114" s="1">
        <f>SUM($F114:K114)</f>
        <v>1253.49</v>
      </c>
      <c r="E114" s="2">
        <f t="shared" si="56"/>
        <v>1.9644096592368505E-2</v>
      </c>
      <c r="F114" s="22">
        <f>'Div 9 history (2)'!B115</f>
        <v>26.5</v>
      </c>
      <c r="G114" s="22">
        <f>'Div 9 history (2)'!C115</f>
        <v>26.5</v>
      </c>
      <c r="H114" s="22">
        <f>'Div 9 history (2)'!D115</f>
        <v>784.34999999999991</v>
      </c>
      <c r="I114" s="22">
        <f>'Div 9 history (2)'!E115</f>
        <v>81.19</v>
      </c>
      <c r="J114" s="22">
        <f>'Div 9 history (2)'!F115</f>
        <v>223.65</v>
      </c>
      <c r="K114" s="22">
        <f>'Div 9 history (2)'!G115</f>
        <v>111.30000000000001</v>
      </c>
      <c r="L114" s="1">
        <f t="shared" si="65"/>
        <v>62.173565714846319</v>
      </c>
      <c r="M114" s="1">
        <f t="shared" si="65"/>
        <v>199.65788318165133</v>
      </c>
      <c r="N114" s="1">
        <f t="shared" si="65"/>
        <v>219.75850857882645</v>
      </c>
      <c r="O114" s="1">
        <f t="shared" si="65"/>
        <v>242.44744014301207</v>
      </c>
      <c r="P114" s="1">
        <f t="shared" si="65"/>
        <v>182.53294553628814</v>
      </c>
      <c r="Q114" s="1">
        <f t="shared" si="65"/>
        <v>118.42954377220755</v>
      </c>
      <c r="R114" s="1">
        <f t="shared" si="65"/>
        <v>96.177496916236194</v>
      </c>
      <c r="S114" s="1">
        <f t="shared" si="65"/>
        <v>96.039988240089613</v>
      </c>
      <c r="T114" s="1">
        <f t="shared" si="65"/>
        <v>98.240127058434894</v>
      </c>
      <c r="U114" s="1">
        <f t="shared" si="65"/>
        <v>97.882604500453795</v>
      </c>
      <c r="V114" s="1">
        <f t="shared" si="65"/>
        <v>86.021498977981679</v>
      </c>
      <c r="W114" s="1">
        <f t="shared" si="66"/>
        <v>92.614057794380557</v>
      </c>
      <c r="X114" s="1">
        <f t="shared" si="66"/>
        <v>87.96626454062617</v>
      </c>
      <c r="Y114" s="1">
        <f t="shared" si="66"/>
        <v>199.65788318165133</v>
      </c>
      <c r="Z114" s="1">
        <f t="shared" si="66"/>
        <v>219.75850857882645</v>
      </c>
      <c r="AA114" s="1">
        <f t="shared" si="66"/>
        <v>242.44744014301207</v>
      </c>
      <c r="AB114" s="1">
        <f t="shared" si="66"/>
        <v>182.53294553628814</v>
      </c>
      <c r="AC114" s="1">
        <f t="shared" si="66"/>
        <v>118.42954377220755</v>
      </c>
      <c r="AD114" s="1">
        <f t="shared" si="66"/>
        <v>96.177496916236194</v>
      </c>
      <c r="AE114" s="1">
        <f t="shared" si="66"/>
        <v>96.039988240089613</v>
      </c>
      <c r="AF114" s="1">
        <f t="shared" si="66"/>
        <v>98.240127058434894</v>
      </c>
      <c r="AH114" s="15">
        <f t="shared" si="59"/>
        <v>2278.4898869268318</v>
      </c>
      <c r="AI114" s="15">
        <f t="shared" si="60"/>
        <v>1617.7683592401881</v>
      </c>
      <c r="AJ114" s="15">
        <f t="shared" si="61"/>
        <v>-660.72152768664364</v>
      </c>
      <c r="AM114" s="15"/>
      <c r="AN114" s="15">
        <f t="shared" si="62"/>
        <v>-660.72152768664364</v>
      </c>
    </row>
    <row r="115" spans="1:40">
      <c r="A115" s="106" t="s">
        <v>113</v>
      </c>
      <c r="B115" s="5" t="str">
        <f t="shared" si="7"/>
        <v>9250-07499</v>
      </c>
      <c r="C115" s="5" t="str">
        <f t="shared" si="55"/>
        <v>9250</v>
      </c>
      <c r="D115" s="1">
        <f>SUM($F115:K115)</f>
        <v>2109.56</v>
      </c>
      <c r="E115" s="2">
        <f t="shared" si="56"/>
        <v>3.3060016759126037E-2</v>
      </c>
      <c r="F115" s="22">
        <f>'Div 9 history (2)'!B116</f>
        <v>63.58</v>
      </c>
      <c r="G115" s="22">
        <f>'Div 9 history (2)'!C116</f>
        <v>50.97</v>
      </c>
      <c r="H115" s="22">
        <f>'Div 9 history (2)'!D116</f>
        <v>177.1</v>
      </c>
      <c r="I115" s="22">
        <f>'Div 9 history (2)'!E116</f>
        <v>175.92</v>
      </c>
      <c r="J115" s="22">
        <f>'Div 9 history (2)'!F116</f>
        <v>836.67</v>
      </c>
      <c r="K115" s="22">
        <f>'Div 9 history (2)'!G116</f>
        <v>805.32</v>
      </c>
      <c r="L115" s="1">
        <f t="shared" si="65"/>
        <v>104.63495304263391</v>
      </c>
      <c r="M115" s="1">
        <f t="shared" si="65"/>
        <v>336.01407593573487</v>
      </c>
      <c r="N115" s="1">
        <f t="shared" si="65"/>
        <v>369.84240748434297</v>
      </c>
      <c r="O115" s="1">
        <f t="shared" si="65"/>
        <v>408.02672684113355</v>
      </c>
      <c r="P115" s="1">
        <f t="shared" si="65"/>
        <v>307.19367572579915</v>
      </c>
      <c r="Q115" s="1">
        <f t="shared" si="65"/>
        <v>199.31090663674868</v>
      </c>
      <c r="R115" s="1">
        <f t="shared" si="65"/>
        <v>161.86184205268108</v>
      </c>
      <c r="S115" s="1">
        <f t="shared" si="65"/>
        <v>161.6304219353672</v>
      </c>
      <c r="T115" s="1">
        <f t="shared" si="65"/>
        <v>165.33314381238932</v>
      </c>
      <c r="U115" s="1">
        <f t="shared" si="65"/>
        <v>164.73145150737324</v>
      </c>
      <c r="V115" s="1">
        <f t="shared" si="65"/>
        <v>144.76981338821292</v>
      </c>
      <c r="W115" s="1">
        <f t="shared" si="66"/>
        <v>155.86475501257561</v>
      </c>
      <c r="X115" s="1">
        <f t="shared" si="66"/>
        <v>148.0427550473664</v>
      </c>
      <c r="Y115" s="1">
        <f t="shared" si="66"/>
        <v>336.01407593573487</v>
      </c>
      <c r="Z115" s="1">
        <f t="shared" si="66"/>
        <v>369.84240748434297</v>
      </c>
      <c r="AA115" s="1">
        <f t="shared" si="66"/>
        <v>408.02672684113355</v>
      </c>
      <c r="AB115" s="1">
        <f t="shared" si="66"/>
        <v>307.19367572579915</v>
      </c>
      <c r="AC115" s="1">
        <f t="shared" si="66"/>
        <v>199.31090663674868</v>
      </c>
      <c r="AD115" s="1">
        <f t="shared" si="66"/>
        <v>161.86184205268108</v>
      </c>
      <c r="AE115" s="1">
        <f t="shared" si="66"/>
        <v>161.6304219353672</v>
      </c>
      <c r="AF115" s="1">
        <f t="shared" si="66"/>
        <v>165.33314381238932</v>
      </c>
      <c r="AH115" s="15">
        <f t="shared" si="59"/>
        <v>3834.5827456663928</v>
      </c>
      <c r="AI115" s="15">
        <f t="shared" si="60"/>
        <v>2722.621975379725</v>
      </c>
      <c r="AJ115" s="15">
        <f t="shared" si="61"/>
        <v>-1111.9607702866679</v>
      </c>
      <c r="AM115" s="15"/>
      <c r="AN115" s="15">
        <f t="shared" si="62"/>
        <v>-1111.9607702866679</v>
      </c>
    </row>
    <row r="116" spans="1:40">
      <c r="A116" s="106" t="s">
        <v>114</v>
      </c>
      <c r="B116" s="5" t="str">
        <f t="shared" si="7"/>
        <v>9260-07499</v>
      </c>
      <c r="C116" s="5" t="str">
        <f t="shared" si="55"/>
        <v>9260</v>
      </c>
      <c r="D116" s="1">
        <f>SUM($F116:K116)</f>
        <v>25579.95</v>
      </c>
      <c r="E116" s="2">
        <f t="shared" si="56"/>
        <v>0.40087675899126174</v>
      </c>
      <c r="F116" s="22">
        <f>'Div 9 history (2)'!B117</f>
        <v>5408.7699999999995</v>
      </c>
      <c r="G116" s="22">
        <f>'Div 9 history (2)'!C117</f>
        <v>4511.84</v>
      </c>
      <c r="H116" s="22">
        <f>'Div 9 history (2)'!D117</f>
        <v>6736.7300000000005</v>
      </c>
      <c r="I116" s="22">
        <f>'Div 9 history (2)'!E117</f>
        <v>2881.86</v>
      </c>
      <c r="J116" s="22">
        <f>'Div 9 history (2)'!F117</f>
        <v>3027.4500000000007</v>
      </c>
      <c r="K116" s="22">
        <f>'Div 9 history (2)'!G117</f>
        <v>3013.3</v>
      </c>
      <c r="L116" s="1">
        <f t="shared" si="65"/>
        <v>1268.7749422073434</v>
      </c>
      <c r="M116" s="1">
        <f t="shared" si="65"/>
        <v>4074.4151679650263</v>
      </c>
      <c r="N116" s="1">
        <f t="shared" si="65"/>
        <v>4484.608302835245</v>
      </c>
      <c r="O116" s="1">
        <f t="shared" si="65"/>
        <v>4947.6209594701522</v>
      </c>
      <c r="P116" s="1">
        <f t="shared" si="65"/>
        <v>3724.9468445468042</v>
      </c>
      <c r="Q116" s="1">
        <f t="shared" si="65"/>
        <v>2416.7897695361594</v>
      </c>
      <c r="R116" s="1">
        <f t="shared" si="65"/>
        <v>1962.6926120212174</v>
      </c>
      <c r="S116" s="1">
        <f t="shared" si="65"/>
        <v>1959.8864747082787</v>
      </c>
      <c r="T116" s="1">
        <f t="shared" si="65"/>
        <v>2004.7846717153</v>
      </c>
      <c r="U116" s="1">
        <f t="shared" si="65"/>
        <v>1997.4887147016591</v>
      </c>
      <c r="V116" s="1">
        <f t="shared" si="65"/>
        <v>1755.4393276227352</v>
      </c>
      <c r="W116" s="1">
        <f t="shared" si="66"/>
        <v>1889.9735679402027</v>
      </c>
      <c r="X116" s="1">
        <f t="shared" si="66"/>
        <v>1795.1261267628702</v>
      </c>
      <c r="Y116" s="1">
        <f t="shared" si="66"/>
        <v>4074.4151679650263</v>
      </c>
      <c r="Z116" s="1">
        <f t="shared" si="66"/>
        <v>4484.608302835245</v>
      </c>
      <c r="AA116" s="1">
        <f t="shared" si="66"/>
        <v>4947.6209594701522</v>
      </c>
      <c r="AB116" s="1">
        <f t="shared" si="66"/>
        <v>3724.9468445468042</v>
      </c>
      <c r="AC116" s="1">
        <f t="shared" si="66"/>
        <v>2416.7897695361594</v>
      </c>
      <c r="AD116" s="1">
        <f t="shared" si="66"/>
        <v>1962.6926120212174</v>
      </c>
      <c r="AE116" s="1">
        <f t="shared" si="66"/>
        <v>1959.8864747082787</v>
      </c>
      <c r="AF116" s="1">
        <f t="shared" si="66"/>
        <v>2004.7846717153</v>
      </c>
      <c r="AH116" s="15">
        <f t="shared" si="59"/>
        <v>46497.105986560731</v>
      </c>
      <c r="AI116" s="15">
        <f t="shared" si="60"/>
        <v>33013.772539825652</v>
      </c>
      <c r="AJ116" s="15">
        <f t="shared" si="61"/>
        <v>-13483.33344673508</v>
      </c>
      <c r="AM116" s="15"/>
      <c r="AN116" s="15">
        <f t="shared" si="62"/>
        <v>-13483.33344673508</v>
      </c>
    </row>
    <row r="117" spans="1:40">
      <c r="A117" s="106" t="s">
        <v>809</v>
      </c>
      <c r="B117" s="5" t="str">
        <f t="shared" si="7"/>
        <v>8560-07499</v>
      </c>
      <c r="C117" s="5" t="str">
        <f t="shared" si="55"/>
        <v>8560</v>
      </c>
      <c r="D117" s="1">
        <f>SUM($F117:K117)</f>
        <v>6.73</v>
      </c>
      <c r="E117" s="2">
        <f t="shared" si="56"/>
        <v>1.0546934564028435E-4</v>
      </c>
      <c r="F117" s="22">
        <f>'Div 9 history (2)'!B118</f>
        <v>6.73</v>
      </c>
      <c r="G117" s="22">
        <f>'Div 9 history (2)'!C118</f>
        <v>0</v>
      </c>
      <c r="H117" s="22">
        <f>'Div 9 history (2)'!D118</f>
        <v>0</v>
      </c>
      <c r="I117" s="22">
        <f>'Div 9 history (2)'!E118</f>
        <v>0</v>
      </c>
      <c r="J117" s="22">
        <f>'Div 9 history (2)'!F118</f>
        <v>0</v>
      </c>
      <c r="K117" s="22">
        <f>'Div 9 history (2)'!G118</f>
        <v>0</v>
      </c>
      <c r="L117" s="1">
        <f t="shared" si="65"/>
        <v>0.33381047895149996</v>
      </c>
      <c r="M117" s="1">
        <f t="shared" si="65"/>
        <v>1.0719651164448964</v>
      </c>
      <c r="N117" s="1">
        <f t="shared" si="65"/>
        <v>1.1798855696778612</v>
      </c>
      <c r="O117" s="1">
        <f t="shared" si="65"/>
        <v>1.3017026638923894</v>
      </c>
      <c r="P117" s="1">
        <f t="shared" si="65"/>
        <v>0.98002115968952219</v>
      </c>
      <c r="Q117" s="1">
        <f t="shared" si="65"/>
        <v>0.63584937222232074</v>
      </c>
      <c r="R117" s="1">
        <f t="shared" si="65"/>
        <v>0.5163779162548322</v>
      </c>
      <c r="S117" s="1">
        <f t="shared" si="65"/>
        <v>0.51563963083535025</v>
      </c>
      <c r="T117" s="1">
        <f t="shared" si="65"/>
        <v>0.52745219754706207</v>
      </c>
      <c r="U117" s="1">
        <f t="shared" si="65"/>
        <v>0.52553265545640893</v>
      </c>
      <c r="V117" s="1">
        <f t="shared" si="65"/>
        <v>0.46185026455880518</v>
      </c>
      <c r="W117" s="1">
        <f t="shared" si="66"/>
        <v>0.49724577695568467</v>
      </c>
      <c r="X117" s="1">
        <f t="shared" si="66"/>
        <v>0.47229172977719336</v>
      </c>
      <c r="Y117" s="1">
        <f t="shared" si="66"/>
        <v>1.0719651164448964</v>
      </c>
      <c r="Z117" s="1">
        <f t="shared" si="66"/>
        <v>1.1798855696778612</v>
      </c>
      <c r="AA117" s="1">
        <f t="shared" si="66"/>
        <v>1.3017026638923894</v>
      </c>
      <c r="AB117" s="1">
        <f t="shared" si="66"/>
        <v>0.98002115968952219</v>
      </c>
      <c r="AC117" s="1">
        <f t="shared" si="66"/>
        <v>0.63584937222232074</v>
      </c>
      <c r="AD117" s="1">
        <f t="shared" si="66"/>
        <v>0.5163779162548322</v>
      </c>
      <c r="AE117" s="1">
        <f t="shared" si="66"/>
        <v>0.51563963083535025</v>
      </c>
      <c r="AF117" s="1">
        <f t="shared" si="66"/>
        <v>0.52745219754706207</v>
      </c>
      <c r="AH117" s="15">
        <f t="shared" si="59"/>
        <v>12.233234360878491</v>
      </c>
      <c r="AI117" s="15">
        <f t="shared" si="60"/>
        <v>8.6858140533123258</v>
      </c>
      <c r="AJ117" s="15">
        <f t="shared" si="61"/>
        <v>-3.5474203075661652</v>
      </c>
      <c r="AM117" s="15"/>
      <c r="AN117" s="15">
        <f t="shared" si="62"/>
        <v>-3.5474203075661652</v>
      </c>
    </row>
    <row r="118" spans="1:40">
      <c r="A118" s="106" t="s">
        <v>115</v>
      </c>
      <c r="B118" s="5" t="str">
        <f t="shared" si="7"/>
        <v>8700-07499</v>
      </c>
      <c r="C118" s="5" t="str">
        <f t="shared" si="55"/>
        <v>8700</v>
      </c>
      <c r="D118" s="1">
        <f>SUM($F118:K118)</f>
        <v>2466.96</v>
      </c>
      <c r="E118" s="2">
        <f t="shared" si="56"/>
        <v>3.8661018858953324E-2</v>
      </c>
      <c r="F118" s="22">
        <f>'Div 9 history (2)'!B119</f>
        <v>612.66999999999996</v>
      </c>
      <c r="G118" s="22">
        <f>'Div 9 history (2)'!C119</f>
        <v>49.85</v>
      </c>
      <c r="H118" s="22">
        <f>'Div 9 history (2)'!D119</f>
        <v>369.75</v>
      </c>
      <c r="I118" s="22">
        <f>'Div 9 history (2)'!E119</f>
        <v>1020.1</v>
      </c>
      <c r="J118" s="22">
        <f>'Div 9 history (2)'!F119</f>
        <v>74.400000000000006</v>
      </c>
      <c r="K118" s="22">
        <f>'Div 9 history (2)'!G119</f>
        <v>340.19</v>
      </c>
      <c r="L118" s="1">
        <f t="shared" si="65"/>
        <v>122.36212468858727</v>
      </c>
      <c r="M118" s="1">
        <f t="shared" si="65"/>
        <v>392.94131703787542</v>
      </c>
      <c r="N118" s="1">
        <f t="shared" si="65"/>
        <v>432.50081797511081</v>
      </c>
      <c r="O118" s="1">
        <f t="shared" si="65"/>
        <v>477.15429475720191</v>
      </c>
      <c r="P118" s="1">
        <f t="shared" si="65"/>
        <v>359.2381872373943</v>
      </c>
      <c r="Q118" s="1">
        <f t="shared" si="65"/>
        <v>233.07800405610345</v>
      </c>
      <c r="R118" s="1">
        <f t="shared" si="65"/>
        <v>189.28434833343547</v>
      </c>
      <c r="S118" s="1">
        <f t="shared" si="65"/>
        <v>189.01372120142281</v>
      </c>
      <c r="T118" s="1">
        <f t="shared" si="65"/>
        <v>193.34375531362556</v>
      </c>
      <c r="U118" s="1">
        <f t="shared" si="65"/>
        <v>192.64012477039262</v>
      </c>
      <c r="V118" s="1">
        <f t="shared" si="65"/>
        <v>169.29660158335659</v>
      </c>
      <c r="W118" s="1">
        <f t="shared" si="66"/>
        <v>182.27123951242135</v>
      </c>
      <c r="X118" s="1">
        <f t="shared" si="66"/>
        <v>173.12404245039298</v>
      </c>
      <c r="Y118" s="1">
        <f t="shared" si="66"/>
        <v>392.94131703787542</v>
      </c>
      <c r="Z118" s="1">
        <f t="shared" si="66"/>
        <v>432.50081797511081</v>
      </c>
      <c r="AA118" s="1">
        <f t="shared" si="66"/>
        <v>477.15429475720191</v>
      </c>
      <c r="AB118" s="1">
        <f t="shared" si="66"/>
        <v>359.2381872373943</v>
      </c>
      <c r="AC118" s="1">
        <f t="shared" si="66"/>
        <v>233.07800405610345</v>
      </c>
      <c r="AD118" s="1">
        <f t="shared" si="66"/>
        <v>189.28434833343547</v>
      </c>
      <c r="AE118" s="1">
        <f t="shared" si="66"/>
        <v>189.01372120142281</v>
      </c>
      <c r="AF118" s="1">
        <f t="shared" si="66"/>
        <v>193.34375531362556</v>
      </c>
      <c r="AH118" s="15">
        <f t="shared" si="59"/>
        <v>4484.2347457522728</v>
      </c>
      <c r="AI118" s="15">
        <f t="shared" si="60"/>
        <v>3183.8864542287333</v>
      </c>
      <c r="AJ118" s="15">
        <f t="shared" si="61"/>
        <v>-1300.3482915235395</v>
      </c>
      <c r="AM118" s="15"/>
      <c r="AN118" s="15">
        <f t="shared" si="62"/>
        <v>-1300.3482915235395</v>
      </c>
    </row>
    <row r="119" spans="1:40">
      <c r="A119" s="106" t="s">
        <v>116</v>
      </c>
      <c r="B119" s="5" t="str">
        <f t="shared" si="7"/>
        <v>8740-07499</v>
      </c>
      <c r="C119" s="5" t="str">
        <f t="shared" si="55"/>
        <v>8740</v>
      </c>
      <c r="D119" s="1">
        <f>SUM($F119:K119)</f>
        <v>1021.2</v>
      </c>
      <c r="E119" s="2">
        <f t="shared" si="56"/>
        <v>1.6003758657928437E-2</v>
      </c>
      <c r="F119" s="22">
        <f>'Div 9 history (2)'!B120</f>
        <v>686.32</v>
      </c>
      <c r="G119" s="22">
        <f>'Div 9 history (2)'!C120</f>
        <v>0</v>
      </c>
      <c r="H119" s="22">
        <f>'Div 9 history (2)'!D120</f>
        <v>0</v>
      </c>
      <c r="I119" s="22">
        <f>'Div 9 history (2)'!E120</f>
        <v>0</v>
      </c>
      <c r="J119" s="22">
        <f>'Div 9 history (2)'!F120</f>
        <v>334.88</v>
      </c>
      <c r="K119" s="22">
        <f>'Div 9 history (2)'!G120</f>
        <v>0</v>
      </c>
      <c r="L119" s="1">
        <f t="shared" si="65"/>
        <v>50.651896152343504</v>
      </c>
      <c r="M119" s="1">
        <f t="shared" si="65"/>
        <v>162.65836209710673</v>
      </c>
      <c r="N119" s="1">
        <f t="shared" si="65"/>
        <v>179.03404810624542</v>
      </c>
      <c r="O119" s="1">
        <f t="shared" si="65"/>
        <v>197.51838935615277</v>
      </c>
      <c r="P119" s="1">
        <f t="shared" si="65"/>
        <v>148.70692544947104</v>
      </c>
      <c r="Q119" s="1">
        <f t="shared" si="65"/>
        <v>96.482820046572655</v>
      </c>
      <c r="R119" s="1">
        <f t="shared" si="65"/>
        <v>78.354402389217626</v>
      </c>
      <c r="S119" s="1">
        <f t="shared" si="65"/>
        <v>78.242376078612125</v>
      </c>
      <c r="T119" s="1">
        <f t="shared" si="65"/>
        <v>80.034797048300121</v>
      </c>
      <c r="U119" s="1">
        <f t="shared" si="65"/>
        <v>79.743528640725813</v>
      </c>
      <c r="V119" s="1">
        <f t="shared" si="65"/>
        <v>70.080459163068625</v>
      </c>
      <c r="W119" s="1">
        <f t="shared" si="66"/>
        <v>75.451320568669416</v>
      </c>
      <c r="X119" s="1">
        <f t="shared" si="66"/>
        <v>71.664831270203535</v>
      </c>
      <c r="Y119" s="1">
        <f t="shared" si="66"/>
        <v>162.65836209710673</v>
      </c>
      <c r="Z119" s="1">
        <f t="shared" si="66"/>
        <v>179.03404810624542</v>
      </c>
      <c r="AA119" s="1">
        <f t="shared" si="66"/>
        <v>197.51838935615277</v>
      </c>
      <c r="AB119" s="1">
        <f t="shared" si="66"/>
        <v>148.70692544947104</v>
      </c>
      <c r="AC119" s="1">
        <f t="shared" si="66"/>
        <v>96.482820046572655</v>
      </c>
      <c r="AD119" s="1">
        <f t="shared" si="66"/>
        <v>78.354402389217626</v>
      </c>
      <c r="AE119" s="1">
        <f t="shared" si="66"/>
        <v>78.242376078612125</v>
      </c>
      <c r="AF119" s="1">
        <f t="shared" si="66"/>
        <v>80.034797048300121</v>
      </c>
      <c r="AH119" s="15">
        <f t="shared" si="59"/>
        <v>1856.2524412078919</v>
      </c>
      <c r="AI119" s="15">
        <f t="shared" si="60"/>
        <v>1317.9722602143461</v>
      </c>
      <c r="AJ119" s="15">
        <f t="shared" si="61"/>
        <v>-538.28018099354586</v>
      </c>
      <c r="AM119" s="15"/>
      <c r="AN119" s="15">
        <f t="shared" si="62"/>
        <v>-538.28018099354586</v>
      </c>
    </row>
    <row r="120" spans="1:40">
      <c r="A120" s="106" t="s">
        <v>649</v>
      </c>
      <c r="B120" s="5" t="str">
        <f t="shared" si="7"/>
        <v>8750-07499</v>
      </c>
      <c r="C120" s="5" t="str">
        <f t="shared" si="55"/>
        <v>8750</v>
      </c>
      <c r="D120" s="1">
        <f>SUM($F120:K120)</f>
        <v>150</v>
      </c>
      <c r="E120" s="2">
        <f t="shared" si="56"/>
        <v>2.3507283575100522E-3</v>
      </c>
      <c r="F120" s="22">
        <f>'Div 9 history (2)'!B121</f>
        <v>0</v>
      </c>
      <c r="G120" s="22">
        <f>'Div 9 history (2)'!C121</f>
        <v>0</v>
      </c>
      <c r="H120" s="22">
        <f>'Div 9 history (2)'!D121</f>
        <v>150</v>
      </c>
      <c r="I120" s="22">
        <f>'Div 9 history (2)'!E121</f>
        <v>0</v>
      </c>
      <c r="J120" s="22">
        <f>'Div 9 history (2)'!F121</f>
        <v>0</v>
      </c>
      <c r="K120" s="22">
        <f>'Div 9 history (2)'!G121</f>
        <v>0</v>
      </c>
      <c r="L120" s="1">
        <f t="shared" si="65"/>
        <v>7.4400552515193157</v>
      </c>
      <c r="M120" s="1">
        <f t="shared" si="65"/>
        <v>23.892238850926368</v>
      </c>
      <c r="N120" s="1">
        <f t="shared" si="65"/>
        <v>26.297598135464956</v>
      </c>
      <c r="O120" s="1">
        <f t="shared" si="65"/>
        <v>29.012689388389063</v>
      </c>
      <c r="P120" s="1">
        <f t="shared" si="65"/>
        <v>21.842967897983407</v>
      </c>
      <c r="Q120" s="1">
        <f t="shared" si="65"/>
        <v>14.171977092622303</v>
      </c>
      <c r="R120" s="1">
        <f t="shared" si="65"/>
        <v>11.509166038369216</v>
      </c>
      <c r="S120" s="1">
        <f t="shared" si="65"/>
        <v>11.492710939866646</v>
      </c>
      <c r="T120" s="1">
        <f t="shared" si="65"/>
        <v>11.755992515907771</v>
      </c>
      <c r="U120" s="1">
        <f t="shared" si="65"/>
        <v>11.713209259801088</v>
      </c>
      <c r="V120" s="1">
        <f t="shared" si="65"/>
        <v>10.293839477536519</v>
      </c>
      <c r="W120" s="1">
        <f t="shared" si="66"/>
        <v>11.082743914316893</v>
      </c>
      <c r="X120" s="1">
        <f t="shared" si="66"/>
        <v>10.526561584930015</v>
      </c>
      <c r="Y120" s="1">
        <f t="shared" si="66"/>
        <v>23.892238850926368</v>
      </c>
      <c r="Z120" s="1">
        <f t="shared" si="66"/>
        <v>26.297598135464956</v>
      </c>
      <c r="AA120" s="1">
        <f t="shared" si="66"/>
        <v>29.012689388389063</v>
      </c>
      <c r="AB120" s="1">
        <f t="shared" si="66"/>
        <v>21.842967897983407</v>
      </c>
      <c r="AC120" s="1">
        <f t="shared" si="66"/>
        <v>14.171977092622303</v>
      </c>
      <c r="AD120" s="1">
        <f t="shared" si="66"/>
        <v>11.509166038369216</v>
      </c>
      <c r="AE120" s="1">
        <f t="shared" si="66"/>
        <v>11.492710939866646</v>
      </c>
      <c r="AF120" s="1">
        <f t="shared" si="66"/>
        <v>11.755992515907771</v>
      </c>
      <c r="AH120" s="15">
        <f t="shared" si="59"/>
        <v>272.65752661690539</v>
      </c>
      <c r="AI120" s="15">
        <f t="shared" si="60"/>
        <v>193.59169509611425</v>
      </c>
      <c r="AJ120" s="15">
        <f t="shared" si="61"/>
        <v>-79.065831520791136</v>
      </c>
      <c r="AM120" s="15"/>
      <c r="AN120" s="15">
        <f t="shared" si="62"/>
        <v>-79.065831520791136</v>
      </c>
    </row>
    <row r="121" spans="1:40">
      <c r="A121" s="106" t="s">
        <v>117</v>
      </c>
      <c r="B121" s="5" t="str">
        <f t="shared" ref="B121" si="67">RIGHT(A121,10)</f>
        <v>8800-07499</v>
      </c>
      <c r="C121" s="5" t="str">
        <f t="shared" ref="C121" si="68">LEFT(B121,4)</f>
        <v>8800</v>
      </c>
      <c r="D121" s="1">
        <f>SUM($F121:K121)</f>
        <v>120</v>
      </c>
      <c r="E121" s="2">
        <f t="shared" si="56"/>
        <v>1.8805826860080418E-3</v>
      </c>
      <c r="F121" s="22">
        <f>'Div 9 history (2)'!B122</f>
        <v>0</v>
      </c>
      <c r="G121" s="22">
        <f>'Div 9 history (2)'!C122</f>
        <v>0</v>
      </c>
      <c r="H121" s="22">
        <f>'Div 9 history (2)'!D122</f>
        <v>0</v>
      </c>
      <c r="I121" s="22">
        <f>'Div 9 history (2)'!E122</f>
        <v>40</v>
      </c>
      <c r="J121" s="22">
        <f>'Div 9 history (2)'!F122</f>
        <v>0</v>
      </c>
      <c r="K121" s="22">
        <f>'Div 9 history (2)'!G122</f>
        <v>80</v>
      </c>
      <c r="L121" s="1">
        <f t="shared" si="65"/>
        <v>5.9520442012154522</v>
      </c>
      <c r="M121" s="1">
        <f t="shared" si="65"/>
        <v>19.113791080741095</v>
      </c>
      <c r="N121" s="1">
        <f t="shared" si="65"/>
        <v>21.038078508371964</v>
      </c>
      <c r="O121" s="1">
        <f t="shared" si="65"/>
        <v>23.210151510711253</v>
      </c>
      <c r="P121" s="1">
        <f t="shared" si="65"/>
        <v>17.474374318386726</v>
      </c>
      <c r="Q121" s="1">
        <f t="shared" si="65"/>
        <v>11.337581674097843</v>
      </c>
      <c r="R121" s="1">
        <f t="shared" si="65"/>
        <v>9.207332830695373</v>
      </c>
      <c r="S121" s="1">
        <f t="shared" si="65"/>
        <v>9.1941687518933168</v>
      </c>
      <c r="T121" s="1">
        <f t="shared" si="65"/>
        <v>9.4047940127262173</v>
      </c>
      <c r="U121" s="1">
        <f t="shared" si="65"/>
        <v>9.3705674078408716</v>
      </c>
      <c r="V121" s="1">
        <f t="shared" si="65"/>
        <v>8.2350715820292155</v>
      </c>
      <c r="W121" s="1">
        <f t="shared" si="66"/>
        <v>8.8661951314535141</v>
      </c>
      <c r="X121" s="1">
        <f t="shared" si="66"/>
        <v>8.4212492679440114</v>
      </c>
      <c r="Y121" s="1">
        <f t="shared" si="66"/>
        <v>19.113791080741095</v>
      </c>
      <c r="Z121" s="1">
        <f t="shared" si="66"/>
        <v>21.038078508371964</v>
      </c>
      <c r="AA121" s="1">
        <f t="shared" si="66"/>
        <v>23.210151510711253</v>
      </c>
      <c r="AB121" s="1">
        <f t="shared" si="66"/>
        <v>17.474374318386726</v>
      </c>
      <c r="AC121" s="1">
        <f t="shared" si="66"/>
        <v>11.337581674097843</v>
      </c>
      <c r="AD121" s="1">
        <f t="shared" si="66"/>
        <v>9.207332830695373</v>
      </c>
      <c r="AE121" s="1">
        <f t="shared" si="66"/>
        <v>9.1941687518933168</v>
      </c>
      <c r="AF121" s="1">
        <f t="shared" si="66"/>
        <v>9.4047940127262173</v>
      </c>
      <c r="AH121" s="15">
        <f t="shared" ref="AH121" si="69">SUM(F121:Q121)</f>
        <v>218.12602129352433</v>
      </c>
      <c r="AI121" s="15">
        <f t="shared" ref="AI121" si="70">SUM(U121:AF121)</f>
        <v>154.87335607689144</v>
      </c>
      <c r="AJ121" s="15">
        <f t="shared" ref="AJ121" si="71">AI121-AH121</f>
        <v>-63.252665216632892</v>
      </c>
      <c r="AM121" s="15"/>
      <c r="AN121" s="15">
        <f t="shared" ref="AN121" si="72">AJ121</f>
        <v>-63.252665216632892</v>
      </c>
    </row>
    <row r="122" spans="1:40">
      <c r="A122" s="156" t="s">
        <v>934</v>
      </c>
      <c r="B122" s="5" t="str">
        <f t="shared" ref="B122" si="73">RIGHT(A122,10)</f>
        <v>9230-07499</v>
      </c>
      <c r="C122" s="5" t="str">
        <f t="shared" ref="C122" si="74">LEFT(B122,4)</f>
        <v>9230</v>
      </c>
      <c r="D122" s="1">
        <f>SUM($F122:K122)</f>
        <v>106.92</v>
      </c>
      <c r="E122" s="2">
        <f>D122/$D$123</f>
        <v>1.6755991732331653E-3</v>
      </c>
      <c r="F122" s="22">
        <f>'Div 9 history (2)'!B123</f>
        <v>0</v>
      </c>
      <c r="G122" s="22">
        <f>'Div 9 history (2)'!C123</f>
        <v>0</v>
      </c>
      <c r="H122" s="22">
        <f>'Div 9 history (2)'!D123</f>
        <v>0</v>
      </c>
      <c r="I122" s="22">
        <f>'Div 9 history (2)'!E123</f>
        <v>0</v>
      </c>
      <c r="J122" s="22">
        <f>'Div 9 history (2)'!F123</f>
        <v>0</v>
      </c>
      <c r="K122" s="22">
        <f>'Div 9 history (2)'!G123</f>
        <v>106.92</v>
      </c>
      <c r="L122" s="1">
        <f t="shared" ref="L122:AF122" si="75">$E122*L$123</f>
        <v>5.3032713832829685</v>
      </c>
      <c r="M122" s="1">
        <f t="shared" si="75"/>
        <v>17.030387852940315</v>
      </c>
      <c r="N122" s="1">
        <f t="shared" si="75"/>
        <v>18.744927950959418</v>
      </c>
      <c r="O122" s="1">
        <f t="shared" si="75"/>
        <v>20.680244996043726</v>
      </c>
      <c r="P122" s="1">
        <f t="shared" si="75"/>
        <v>15.569667517682571</v>
      </c>
      <c r="Q122" s="1">
        <f t="shared" si="75"/>
        <v>10.101785271621178</v>
      </c>
      <c r="R122" s="1">
        <f t="shared" si="75"/>
        <v>8.2037335521495773</v>
      </c>
      <c r="S122" s="1">
        <f t="shared" si="75"/>
        <v>8.1920043579369448</v>
      </c>
      <c r="T122" s="1">
        <f t="shared" si="75"/>
        <v>8.3796714653390598</v>
      </c>
      <c r="U122" s="1">
        <f t="shared" si="75"/>
        <v>8.3491755603862163</v>
      </c>
      <c r="V122" s="1">
        <f t="shared" si="75"/>
        <v>7.3374487795880308</v>
      </c>
      <c r="W122" s="1">
        <f t="shared" si="75"/>
        <v>7.8997798621250812</v>
      </c>
      <c r="X122" s="1">
        <f t="shared" si="75"/>
        <v>7.5033330977381141</v>
      </c>
      <c r="Y122" s="1">
        <f t="shared" si="75"/>
        <v>17.030387852940315</v>
      </c>
      <c r="Z122" s="1">
        <f t="shared" si="75"/>
        <v>18.744927950959418</v>
      </c>
      <c r="AA122" s="1">
        <f t="shared" si="75"/>
        <v>20.680244996043726</v>
      </c>
      <c r="AB122" s="1">
        <f t="shared" si="75"/>
        <v>15.569667517682571</v>
      </c>
      <c r="AC122" s="1">
        <f t="shared" si="75"/>
        <v>10.101785271621178</v>
      </c>
      <c r="AD122" s="1">
        <f t="shared" si="75"/>
        <v>8.2037335521495773</v>
      </c>
      <c r="AE122" s="1">
        <f t="shared" si="75"/>
        <v>8.1920043579369448</v>
      </c>
      <c r="AF122" s="1">
        <f t="shared" si="75"/>
        <v>8.3796714653390598</v>
      </c>
      <c r="AH122" s="15">
        <f t="shared" si="59"/>
        <v>194.35028497253015</v>
      </c>
      <c r="AI122" s="15">
        <f t="shared" si="60"/>
        <v>137.99216026451026</v>
      </c>
      <c r="AJ122" s="15">
        <f t="shared" si="61"/>
        <v>-56.358124708019886</v>
      </c>
      <c r="AM122" s="15"/>
      <c r="AN122" s="15">
        <f t="shared" si="62"/>
        <v>-56.358124708019886</v>
      </c>
    </row>
    <row r="123" spans="1:40">
      <c r="A123" s="9" t="s">
        <v>29</v>
      </c>
      <c r="B123" s="5"/>
      <c r="C123" s="5"/>
      <c r="D123" s="31">
        <f t="shared" ref="D123:K123" si="76">SUM(D96:D122)</f>
        <v>63810.009999999995</v>
      </c>
      <c r="E123" s="32">
        <f t="shared" si="76"/>
        <v>1.0000000000000002</v>
      </c>
      <c r="F123" s="31">
        <f t="shared" si="76"/>
        <v>11541.869999999999</v>
      </c>
      <c r="G123" s="31">
        <f t="shared" si="76"/>
        <v>8429.67</v>
      </c>
      <c r="H123" s="31">
        <f t="shared" si="76"/>
        <v>13576.02</v>
      </c>
      <c r="I123" s="31">
        <f t="shared" si="76"/>
        <v>7170.5000000000009</v>
      </c>
      <c r="J123" s="31">
        <f t="shared" si="76"/>
        <v>17309.680000000004</v>
      </c>
      <c r="K123" s="31">
        <f t="shared" si="76"/>
        <v>5782.27</v>
      </c>
      <c r="L123" s="34">
        <f>'Div 9 history (2)'!H124</f>
        <v>3165</v>
      </c>
      <c r="M123" s="31">
        <f>'Div 9 budget'!B29</f>
        <v>10163.76</v>
      </c>
      <c r="N123" s="31">
        <f>'Div 9 budget'!C29</f>
        <v>11187</v>
      </c>
      <c r="O123" s="31">
        <f>'Div 9 budget'!D29</f>
        <v>12342</v>
      </c>
      <c r="P123" s="31">
        <f>'Div 9 budget'!E29</f>
        <v>9292</v>
      </c>
      <c r="Q123" s="31">
        <f>'Div 9 budget'!F29</f>
        <v>6028.76</v>
      </c>
      <c r="R123" s="31">
        <f>'Div 9 budget'!G29</f>
        <v>4896</v>
      </c>
      <c r="S123" s="31">
        <f>'Div 9 budget'!H29</f>
        <v>4889</v>
      </c>
      <c r="T123" s="31">
        <f>'Div 9 budget'!I29</f>
        <v>5001</v>
      </c>
      <c r="U123" s="31">
        <f>'Div 9 budget'!J29</f>
        <v>4982.8</v>
      </c>
      <c r="V123" s="31">
        <f>'Div 9 budget'!K29</f>
        <v>4379</v>
      </c>
      <c r="W123" s="31">
        <f>'Div 9 budget'!L29</f>
        <v>4714.6000000000004</v>
      </c>
      <c r="X123" s="31">
        <f>'Div 9 budget'!M29</f>
        <v>4478</v>
      </c>
      <c r="Y123" s="38">
        <f>M123*(1+Y$3)</f>
        <v>10163.76</v>
      </c>
      <c r="Z123" s="38">
        <f t="shared" ref="Z123:AF123" si="77">N123*(1+Z$3)</f>
        <v>11187</v>
      </c>
      <c r="AA123" s="38">
        <f t="shared" si="77"/>
        <v>12342</v>
      </c>
      <c r="AB123" s="38">
        <f t="shared" si="77"/>
        <v>9292</v>
      </c>
      <c r="AC123" s="38">
        <f t="shared" si="77"/>
        <v>6028.76</v>
      </c>
      <c r="AD123" s="38">
        <f t="shared" si="77"/>
        <v>4896</v>
      </c>
      <c r="AE123" s="38">
        <f t="shared" si="77"/>
        <v>4889</v>
      </c>
      <c r="AF123" s="38">
        <f t="shared" si="77"/>
        <v>5001</v>
      </c>
      <c r="AG123" s="41"/>
      <c r="AH123" s="15">
        <f>SUM(F123:Q123)</f>
        <v>115988.53</v>
      </c>
      <c r="AI123" s="15">
        <f>SUM(U123:AF123)</f>
        <v>82353.919999999998</v>
      </c>
      <c r="AJ123" s="15">
        <f t="shared" ref="AJ123" si="78">AI123-AH123</f>
        <v>-33634.61</v>
      </c>
      <c r="AM123" s="15"/>
    </row>
    <row r="124" spans="1:40">
      <c r="B124" s="5"/>
      <c r="C124" s="5"/>
      <c r="F124" s="1">
        <f>F123-'Div 9 history (2)'!B124</f>
        <v>0</v>
      </c>
      <c r="G124" s="1">
        <f>G123-'Div 9 history (2)'!C124</f>
        <v>0</v>
      </c>
      <c r="H124" s="1">
        <f>H123-'Div 9 history (2)'!D124</f>
        <v>0</v>
      </c>
      <c r="I124" s="1">
        <f>I123-'Div 9 history (2)'!E124</f>
        <v>0</v>
      </c>
      <c r="J124" s="1">
        <f>J123-'Div 9 history (2)'!F124</f>
        <v>0</v>
      </c>
      <c r="K124" s="1">
        <f>K123-'Div 9 history (2)'!G124</f>
        <v>0</v>
      </c>
      <c r="L124" s="1">
        <f>L123-'Div 9 history (2)'!H124</f>
        <v>0</v>
      </c>
      <c r="M124" s="1">
        <f t="shared" ref="M124" si="79">M123-SUM(M96:M122)</f>
        <v>0</v>
      </c>
      <c r="N124" s="1">
        <f t="shared" ref="N124:AF124" si="80">N123-SUM(N96:N122)</f>
        <v>0</v>
      </c>
      <c r="O124" s="1">
        <f t="shared" si="80"/>
        <v>0</v>
      </c>
      <c r="P124" s="1">
        <f t="shared" si="80"/>
        <v>0</v>
      </c>
      <c r="Q124" s="1">
        <f t="shared" si="80"/>
        <v>0</v>
      </c>
      <c r="R124" s="1">
        <f t="shared" si="80"/>
        <v>0</v>
      </c>
      <c r="S124" s="1">
        <f t="shared" si="80"/>
        <v>0</v>
      </c>
      <c r="T124" s="1">
        <f t="shared" si="80"/>
        <v>0</v>
      </c>
      <c r="U124" s="1">
        <f t="shared" si="80"/>
        <v>0</v>
      </c>
      <c r="V124" s="1">
        <f t="shared" si="80"/>
        <v>0</v>
      </c>
      <c r="W124" s="1">
        <f t="shared" si="80"/>
        <v>0</v>
      </c>
      <c r="X124" s="1">
        <f t="shared" si="80"/>
        <v>0</v>
      </c>
      <c r="Y124" s="1">
        <f t="shared" si="80"/>
        <v>0</v>
      </c>
      <c r="Z124" s="1">
        <f t="shared" si="80"/>
        <v>0</v>
      </c>
      <c r="AA124" s="1">
        <f t="shared" si="80"/>
        <v>0</v>
      </c>
      <c r="AB124" s="1">
        <f t="shared" si="80"/>
        <v>0</v>
      </c>
      <c r="AC124" s="1">
        <f t="shared" si="80"/>
        <v>0</v>
      </c>
      <c r="AD124" s="1">
        <f t="shared" si="80"/>
        <v>0</v>
      </c>
      <c r="AE124" s="1">
        <f t="shared" si="80"/>
        <v>0</v>
      </c>
      <c r="AF124" s="1">
        <f t="shared" si="80"/>
        <v>0</v>
      </c>
      <c r="AM124" s="15"/>
      <c r="AN124" s="15">
        <f t="shared" ref="AN124:AN131" si="81">AJ124</f>
        <v>0</v>
      </c>
    </row>
    <row r="125" spans="1:40">
      <c r="A125" s="106" t="s">
        <v>125</v>
      </c>
      <c r="B125" s="5" t="str">
        <f t="shared" si="7"/>
        <v>9240-04069</v>
      </c>
      <c r="C125" s="5" t="str">
        <f t="shared" ref="C125:C131" si="82">LEFT(B125,4)</f>
        <v>9240</v>
      </c>
      <c r="D125" s="1">
        <f>SUM($F125:K125)</f>
        <v>189183.48000000004</v>
      </c>
      <c r="E125" s="2">
        <f>D125/$D$132</f>
        <v>2.2174417255359775</v>
      </c>
      <c r="F125" s="22">
        <f>'Div 9 history (2)'!B126</f>
        <v>31530.58</v>
      </c>
      <c r="G125" s="22">
        <f>'Div 9 history (2)'!C126</f>
        <v>31530.58</v>
      </c>
      <c r="H125" s="22">
        <f>'Div 9 history (2)'!D126</f>
        <v>31530.58</v>
      </c>
      <c r="I125" s="22">
        <f>'Div 9 history (2)'!E126</f>
        <v>31530.58</v>
      </c>
      <c r="J125" s="22">
        <f>'Div 9 history (2)'!F126</f>
        <v>31530.58</v>
      </c>
      <c r="K125" s="22">
        <f>'Div 9 history (2)'!G126</f>
        <v>31530.58</v>
      </c>
      <c r="L125" s="1">
        <f t="shared" ref="L125:V127" si="83">$E125*L$132</f>
        <v>2297.2696276552729</v>
      </c>
      <c r="M125" s="1">
        <f t="shared" si="83"/>
        <v>1594.3406006603677</v>
      </c>
      <c r="N125" s="1">
        <f t="shared" si="83"/>
        <v>1594.3406006603677</v>
      </c>
      <c r="O125" s="1">
        <f t="shared" si="83"/>
        <v>1594.3406006603677</v>
      </c>
      <c r="P125" s="1">
        <f t="shared" si="83"/>
        <v>1594.3406006603677</v>
      </c>
      <c r="Q125" s="1">
        <f t="shared" si="83"/>
        <v>1594.3406006603677</v>
      </c>
      <c r="R125" s="1">
        <f t="shared" si="83"/>
        <v>1594.3406006603677</v>
      </c>
      <c r="S125" s="1">
        <f t="shared" si="83"/>
        <v>1594.3406006603677</v>
      </c>
      <c r="T125" s="1">
        <f t="shared" si="83"/>
        <v>1594.3406006603677</v>
      </c>
      <c r="U125" s="1">
        <f t="shared" si="83"/>
        <v>1594.3406006603677</v>
      </c>
      <c r="V125" s="1">
        <f t="shared" si="83"/>
        <v>1594.3406006603677</v>
      </c>
      <c r="W125" s="1">
        <f t="shared" ref="W125:AF127" si="84">$E125*W$132</f>
        <v>1594.3406006603677</v>
      </c>
      <c r="X125" s="1">
        <f t="shared" si="84"/>
        <v>1605.4278092880477</v>
      </c>
      <c r="Y125" s="1">
        <f t="shared" si="84"/>
        <v>1594.3406006603677</v>
      </c>
      <c r="Z125" s="1">
        <f t="shared" si="84"/>
        <v>1594.3406006603677</v>
      </c>
      <c r="AA125" s="1">
        <f t="shared" si="84"/>
        <v>1594.3406006603677</v>
      </c>
      <c r="AB125" s="1">
        <f t="shared" si="84"/>
        <v>1594.3406006603677</v>
      </c>
      <c r="AC125" s="1">
        <f t="shared" si="84"/>
        <v>1594.3406006603677</v>
      </c>
      <c r="AD125" s="1">
        <f t="shared" si="84"/>
        <v>1594.3406006603677</v>
      </c>
      <c r="AE125" s="1">
        <f t="shared" si="84"/>
        <v>1594.3406006603677</v>
      </c>
      <c r="AF125" s="1">
        <f t="shared" si="84"/>
        <v>1594.3406006603677</v>
      </c>
      <c r="AH125" s="15">
        <f t="shared" ref="AH125:AH131" si="85">SUM(F125:Q125)</f>
        <v>199452.45263095712</v>
      </c>
      <c r="AI125" s="15">
        <f t="shared" ref="AI125:AI131" si="86">SUM(U125:AF125)</f>
        <v>19143.174416552094</v>
      </c>
      <c r="AJ125" s="15">
        <f t="shared" ref="AJ125:AJ131" si="87">AI125-AH125</f>
        <v>-180309.27821440503</v>
      </c>
      <c r="AM125" s="15"/>
      <c r="AN125" s="15">
        <f t="shared" si="81"/>
        <v>-180309.27821440503</v>
      </c>
    </row>
    <row r="126" spans="1:40">
      <c r="A126" s="106" t="s">
        <v>126</v>
      </c>
      <c r="B126" s="5" t="str">
        <f t="shared" si="7"/>
        <v>9210-04070</v>
      </c>
      <c r="C126" s="5" t="str">
        <f t="shared" si="82"/>
        <v>9210</v>
      </c>
      <c r="D126" s="1">
        <f>SUM($F126:K126)</f>
        <v>1182.44</v>
      </c>
      <c r="E126" s="2">
        <f>D126/$D$132</f>
        <v>1.3859517722915132E-2</v>
      </c>
      <c r="F126" s="22">
        <f>'Div 9 history (2)'!B127</f>
        <v>547.67999999999995</v>
      </c>
      <c r="G126" s="22">
        <f>'Div 9 history (2)'!C127</f>
        <v>0</v>
      </c>
      <c r="H126" s="22">
        <f>'Div 9 history (2)'!D127</f>
        <v>0</v>
      </c>
      <c r="I126" s="22">
        <f>'Div 9 history (2)'!E127</f>
        <v>-200</v>
      </c>
      <c r="J126" s="22">
        <f>'Div 9 history (2)'!F127</f>
        <v>834.76</v>
      </c>
      <c r="K126" s="22">
        <f>'Div 9 history (2)'!G127</f>
        <v>0</v>
      </c>
      <c r="L126" s="1">
        <f t="shared" si="83"/>
        <v>14.358460360940077</v>
      </c>
      <c r="M126" s="1">
        <f t="shared" si="83"/>
        <v>9.9649932427759804</v>
      </c>
      <c r="N126" s="1">
        <f t="shared" si="83"/>
        <v>9.9649932427759804</v>
      </c>
      <c r="O126" s="1">
        <f t="shared" si="83"/>
        <v>9.9649932427759804</v>
      </c>
      <c r="P126" s="1">
        <f t="shared" si="83"/>
        <v>9.9649932427759804</v>
      </c>
      <c r="Q126" s="1">
        <f t="shared" si="83"/>
        <v>9.9649932427759804</v>
      </c>
      <c r="R126" s="1">
        <f t="shared" si="83"/>
        <v>9.9649932427759804</v>
      </c>
      <c r="S126" s="1">
        <f t="shared" si="83"/>
        <v>9.9649932427759804</v>
      </c>
      <c r="T126" s="1">
        <f t="shared" si="83"/>
        <v>9.9649932427759804</v>
      </c>
      <c r="U126" s="1">
        <f t="shared" si="83"/>
        <v>9.9649932427759804</v>
      </c>
      <c r="V126" s="1">
        <f t="shared" si="83"/>
        <v>9.9649932427759804</v>
      </c>
      <c r="W126" s="1">
        <f t="shared" si="84"/>
        <v>9.9649932427759804</v>
      </c>
      <c r="X126" s="1">
        <f t="shared" si="84"/>
        <v>10.034290831390555</v>
      </c>
      <c r="Y126" s="1">
        <f t="shared" si="84"/>
        <v>9.9649932427759804</v>
      </c>
      <c r="Z126" s="1">
        <f t="shared" si="84"/>
        <v>9.9649932427759804</v>
      </c>
      <c r="AA126" s="1">
        <f t="shared" si="84"/>
        <v>9.9649932427759804</v>
      </c>
      <c r="AB126" s="1">
        <f t="shared" si="84"/>
        <v>9.9649932427759804</v>
      </c>
      <c r="AC126" s="1">
        <f t="shared" si="84"/>
        <v>9.9649932427759804</v>
      </c>
      <c r="AD126" s="1">
        <f t="shared" si="84"/>
        <v>9.9649932427759804</v>
      </c>
      <c r="AE126" s="1">
        <f t="shared" si="84"/>
        <v>9.9649932427759804</v>
      </c>
      <c r="AF126" s="1">
        <f t="shared" si="84"/>
        <v>9.9649932427759804</v>
      </c>
      <c r="AH126" s="15">
        <f t="shared" si="85"/>
        <v>1246.6234265748203</v>
      </c>
      <c r="AI126" s="15">
        <f t="shared" si="86"/>
        <v>119.64921650192632</v>
      </c>
      <c r="AJ126" s="15">
        <f t="shared" si="87"/>
        <v>-1126.974210072894</v>
      </c>
      <c r="AM126" s="15"/>
      <c r="AN126" s="15">
        <f t="shared" si="81"/>
        <v>-1126.974210072894</v>
      </c>
    </row>
    <row r="127" spans="1:40">
      <c r="A127" s="106" t="s">
        <v>127</v>
      </c>
      <c r="B127" s="5" t="str">
        <f t="shared" si="7"/>
        <v>9240-04072</v>
      </c>
      <c r="C127" s="5" t="str">
        <f t="shared" si="82"/>
        <v>9240</v>
      </c>
      <c r="D127" s="1">
        <f>SUM($F127:K127)</f>
        <v>-108568.68000000002</v>
      </c>
      <c r="E127" s="2">
        <f>D127/$D$132</f>
        <v>-1.27254621343451</v>
      </c>
      <c r="F127" s="22">
        <f>'Div 9 history (2)'!B128</f>
        <v>-16961.41</v>
      </c>
      <c r="G127" s="22">
        <f>'Div 9 history (2)'!C128</f>
        <v>-17734.87</v>
      </c>
      <c r="H127" s="22">
        <f>'Div 9 history (2)'!D128</f>
        <v>-17755.77</v>
      </c>
      <c r="I127" s="22">
        <f>'Div 9 history (2)'!E128</f>
        <v>-18565.989999999998</v>
      </c>
      <c r="J127" s="22">
        <f>'Div 9 history (2)'!F128</f>
        <v>-18702.990000000002</v>
      </c>
      <c r="K127" s="22">
        <f>'Div 9 history (2)'!G128</f>
        <v>-18847.650000000001</v>
      </c>
      <c r="L127" s="1">
        <f t="shared" si="83"/>
        <v>-1318.3578771181524</v>
      </c>
      <c r="M127" s="1">
        <f t="shared" si="83"/>
        <v>-914.96072745941274</v>
      </c>
      <c r="N127" s="1">
        <f t="shared" si="83"/>
        <v>-914.96072745941274</v>
      </c>
      <c r="O127" s="1">
        <f t="shared" si="83"/>
        <v>-914.96072745941274</v>
      </c>
      <c r="P127" s="1">
        <f t="shared" si="83"/>
        <v>-914.96072745941274</v>
      </c>
      <c r="Q127" s="1">
        <f t="shared" si="83"/>
        <v>-914.96072745941274</v>
      </c>
      <c r="R127" s="1">
        <f t="shared" si="83"/>
        <v>-914.96072745941274</v>
      </c>
      <c r="S127" s="1">
        <f t="shared" si="83"/>
        <v>-914.96072745941274</v>
      </c>
      <c r="T127" s="1">
        <f t="shared" si="83"/>
        <v>-914.96072745941274</v>
      </c>
      <c r="U127" s="1">
        <f t="shared" si="83"/>
        <v>-914.96072745941274</v>
      </c>
      <c r="V127" s="1">
        <f t="shared" si="83"/>
        <v>-914.96072745941274</v>
      </c>
      <c r="W127" s="1">
        <f t="shared" si="84"/>
        <v>-914.96072745941274</v>
      </c>
      <c r="X127" s="1">
        <f t="shared" si="84"/>
        <v>-921.32345852658523</v>
      </c>
      <c r="Y127" s="1">
        <f t="shared" si="84"/>
        <v>-914.96072745941274</v>
      </c>
      <c r="Z127" s="1">
        <f t="shared" si="84"/>
        <v>-914.96072745941274</v>
      </c>
      <c r="AA127" s="1">
        <f t="shared" si="84"/>
        <v>-914.96072745941274</v>
      </c>
      <c r="AB127" s="1">
        <f t="shared" si="84"/>
        <v>-914.96072745941274</v>
      </c>
      <c r="AC127" s="1">
        <f t="shared" si="84"/>
        <v>-914.96072745941274</v>
      </c>
      <c r="AD127" s="1">
        <f t="shared" si="84"/>
        <v>-914.96072745941274</v>
      </c>
      <c r="AE127" s="1">
        <f t="shared" si="84"/>
        <v>-914.96072745941274</v>
      </c>
      <c r="AF127" s="1">
        <f t="shared" si="84"/>
        <v>-914.96072745941274</v>
      </c>
      <c r="AH127" s="15">
        <f t="shared" si="85"/>
        <v>-114461.84151441525</v>
      </c>
      <c r="AI127" s="15">
        <f t="shared" si="86"/>
        <v>-10985.891460580126</v>
      </c>
      <c r="AJ127" s="15">
        <f t="shared" si="87"/>
        <v>103475.95005383513</v>
      </c>
      <c r="AM127" s="15"/>
      <c r="AN127" s="15">
        <f t="shared" si="81"/>
        <v>103475.95005383513</v>
      </c>
    </row>
    <row r="128" spans="1:40">
      <c r="A128" s="106" t="s">
        <v>821</v>
      </c>
      <c r="B128" s="5" t="str">
        <f t="shared" ref="B128:B129" si="88">RIGHT(A128,10)</f>
        <v>8700-07111</v>
      </c>
      <c r="C128" s="5" t="str">
        <f t="shared" ref="C128:C129" si="89">LEFT(B128,4)</f>
        <v>8700</v>
      </c>
      <c r="D128" s="1">
        <f>SUM($F128:K128)</f>
        <v>5</v>
      </c>
      <c r="E128" s="2">
        <f t="shared" ref="E128:E129" si="90">D128/$D$132</f>
        <v>5.8605585581150551E-5</v>
      </c>
      <c r="F128" s="22">
        <f>'Div 9 history (2)'!B129</f>
        <v>5</v>
      </c>
      <c r="G128" s="22">
        <f>'Div 9 history (2)'!C129</f>
        <v>0</v>
      </c>
      <c r="H128" s="22">
        <f>'Div 9 history (2)'!D129</f>
        <v>0</v>
      </c>
      <c r="I128" s="22">
        <f>'Div 9 history (2)'!E129</f>
        <v>0</v>
      </c>
      <c r="J128" s="22">
        <f>'Div 9 history (2)'!F129</f>
        <v>0</v>
      </c>
      <c r="K128" s="22">
        <f>'Div 9 history (2)'!G129</f>
        <v>0</v>
      </c>
      <c r="L128" s="1">
        <f t="shared" ref="L128:AB131" si="91">$E128*L$132</f>
        <v>6.071538666207197E-2</v>
      </c>
      <c r="M128" s="1">
        <f t="shared" si="91"/>
        <v>4.2137416032847243E-2</v>
      </c>
      <c r="N128" s="1">
        <f t="shared" si="91"/>
        <v>4.2137416032847243E-2</v>
      </c>
      <c r="O128" s="1">
        <f t="shared" si="91"/>
        <v>4.2137416032847243E-2</v>
      </c>
      <c r="P128" s="1">
        <f t="shared" si="91"/>
        <v>4.2137416032847243E-2</v>
      </c>
      <c r="Q128" s="1">
        <f t="shared" si="91"/>
        <v>4.2137416032847243E-2</v>
      </c>
      <c r="R128" s="1">
        <f t="shared" si="91"/>
        <v>4.2137416032847243E-2</v>
      </c>
      <c r="S128" s="1">
        <f t="shared" si="91"/>
        <v>4.2137416032847243E-2</v>
      </c>
      <c r="T128" s="1">
        <f t="shared" si="91"/>
        <v>4.2137416032847243E-2</v>
      </c>
      <c r="U128" s="1">
        <f t="shared" si="91"/>
        <v>4.2137416032847243E-2</v>
      </c>
      <c r="V128" s="1">
        <f t="shared" si="91"/>
        <v>4.2137416032847243E-2</v>
      </c>
      <c r="W128" s="1">
        <f t="shared" si="91"/>
        <v>4.2137416032847243E-2</v>
      </c>
      <c r="X128" s="1">
        <f t="shared" si="91"/>
        <v>4.2430443960752996E-2</v>
      </c>
      <c r="Y128" s="1">
        <f t="shared" si="91"/>
        <v>4.2137416032847243E-2</v>
      </c>
      <c r="Z128" s="1">
        <f t="shared" si="91"/>
        <v>4.2137416032847243E-2</v>
      </c>
      <c r="AA128" s="1">
        <f t="shared" si="91"/>
        <v>4.2137416032847243E-2</v>
      </c>
      <c r="AB128" s="1">
        <f t="shared" si="91"/>
        <v>4.2137416032847243E-2</v>
      </c>
      <c r="AC128" s="1">
        <f t="shared" ref="AC128:AF131" si="92">$E128*AC$132</f>
        <v>4.2137416032847243E-2</v>
      </c>
      <c r="AD128" s="1">
        <f t="shared" si="92"/>
        <v>4.2137416032847243E-2</v>
      </c>
      <c r="AE128" s="1">
        <f t="shared" si="92"/>
        <v>4.2137416032847243E-2</v>
      </c>
      <c r="AF128" s="1">
        <f t="shared" si="92"/>
        <v>4.2137416032847243E-2</v>
      </c>
      <c r="AH128" s="15">
        <f t="shared" ref="AH128:AH129" si="93">SUM(F128:Q128)</f>
        <v>5.2714024668263102</v>
      </c>
      <c r="AI128" s="15">
        <f t="shared" ref="AI128:AI129" si="94">SUM(U128:AF128)</f>
        <v>0.50594202032207281</v>
      </c>
      <c r="AJ128" s="15">
        <f t="shared" ref="AJ128:AJ129" si="95">AI128-AH128</f>
        <v>-4.7654604465042372</v>
      </c>
      <c r="AM128" s="15"/>
      <c r="AN128" s="15">
        <f t="shared" ref="AN128:AN129" si="96">AJ128</f>
        <v>-4.7654604465042372</v>
      </c>
    </row>
    <row r="129" spans="1:40">
      <c r="A129" s="106" t="s">
        <v>128</v>
      </c>
      <c r="B129" s="5" t="str">
        <f t="shared" si="88"/>
        <v>8740-07120</v>
      </c>
      <c r="C129" s="5" t="str">
        <f t="shared" si="89"/>
        <v>8740</v>
      </c>
      <c r="D129" s="1">
        <f>SUM($F129:K129)</f>
        <v>1639.09</v>
      </c>
      <c r="E129" s="2">
        <f t="shared" si="90"/>
        <v>1.9211965854041613E-2</v>
      </c>
      <c r="F129" s="22">
        <f>'Div 9 history (2)'!B130</f>
        <v>269.24</v>
      </c>
      <c r="G129" s="22">
        <f>'Div 9 history (2)'!C130</f>
        <v>427.86</v>
      </c>
      <c r="H129" s="22">
        <f>'Div 9 history (2)'!D130</f>
        <v>0</v>
      </c>
      <c r="I129" s="22">
        <f>'Div 9 history (2)'!E130</f>
        <v>505.45</v>
      </c>
      <c r="J129" s="22">
        <f>'Div 9 history (2)'!F130</f>
        <v>410.75</v>
      </c>
      <c r="K129" s="22">
        <f>'Div 9 history (2)'!G130</f>
        <v>25.79</v>
      </c>
      <c r="L129" s="1">
        <f t="shared" si="91"/>
        <v>19.903596624787109</v>
      </c>
      <c r="M129" s="1">
        <f t="shared" si="91"/>
        <v>13.813403449055919</v>
      </c>
      <c r="N129" s="1">
        <f t="shared" si="91"/>
        <v>13.813403449055919</v>
      </c>
      <c r="O129" s="1">
        <f t="shared" si="91"/>
        <v>13.813403449055919</v>
      </c>
      <c r="P129" s="1">
        <f t="shared" si="91"/>
        <v>13.813403449055919</v>
      </c>
      <c r="Q129" s="1">
        <f t="shared" si="91"/>
        <v>13.813403449055919</v>
      </c>
      <c r="R129" s="1">
        <f t="shared" si="91"/>
        <v>13.813403449055919</v>
      </c>
      <c r="S129" s="1">
        <f t="shared" si="91"/>
        <v>13.813403449055919</v>
      </c>
      <c r="T129" s="1">
        <f t="shared" si="91"/>
        <v>13.813403449055919</v>
      </c>
      <c r="U129" s="1">
        <f t="shared" si="91"/>
        <v>13.813403449055919</v>
      </c>
      <c r="V129" s="1">
        <f t="shared" si="91"/>
        <v>13.813403449055919</v>
      </c>
      <c r="W129" s="1">
        <f t="shared" si="91"/>
        <v>13.813403449055919</v>
      </c>
      <c r="X129" s="1">
        <f t="shared" si="91"/>
        <v>13.909463278326127</v>
      </c>
      <c r="Y129" s="1">
        <f t="shared" si="91"/>
        <v>13.813403449055919</v>
      </c>
      <c r="Z129" s="1">
        <f t="shared" si="91"/>
        <v>13.813403449055919</v>
      </c>
      <c r="AA129" s="1">
        <f t="shared" si="91"/>
        <v>13.813403449055919</v>
      </c>
      <c r="AB129" s="1">
        <f t="shared" si="91"/>
        <v>13.813403449055919</v>
      </c>
      <c r="AC129" s="1">
        <f t="shared" si="92"/>
        <v>13.813403449055919</v>
      </c>
      <c r="AD129" s="1">
        <f t="shared" si="92"/>
        <v>13.813403449055919</v>
      </c>
      <c r="AE129" s="1">
        <f t="shared" si="92"/>
        <v>13.813403449055919</v>
      </c>
      <c r="AF129" s="1">
        <f t="shared" si="92"/>
        <v>13.813403449055919</v>
      </c>
      <c r="AH129" s="15">
        <f t="shared" si="93"/>
        <v>1728.0606138700662</v>
      </c>
      <c r="AI129" s="15">
        <f t="shared" si="94"/>
        <v>165.85690121794127</v>
      </c>
      <c r="AJ129" s="15">
        <f t="shared" si="95"/>
        <v>-1562.203712652125</v>
      </c>
      <c r="AM129" s="15"/>
      <c r="AN129" s="15">
        <f t="shared" si="96"/>
        <v>-1562.203712652125</v>
      </c>
    </row>
    <row r="130" spans="1:40">
      <c r="A130" s="156" t="s">
        <v>933</v>
      </c>
      <c r="B130" s="5" t="str">
        <f t="shared" si="7"/>
        <v>8410-07111</v>
      </c>
      <c r="C130" s="5" t="str">
        <f t="shared" si="82"/>
        <v>8410</v>
      </c>
      <c r="D130" s="1">
        <f>SUM($F130:K130)</f>
        <v>445.53</v>
      </c>
      <c r="E130" s="2">
        <f>D130/$D$132</f>
        <v>5.2221093087940007E-3</v>
      </c>
      <c r="F130" s="22">
        <f>'Div 9 history (2)'!B131</f>
        <v>0</v>
      </c>
      <c r="G130" s="22">
        <f>'Div 9 history (2)'!C131</f>
        <v>0</v>
      </c>
      <c r="H130" s="22">
        <f>'Div 9 history (2)'!D131</f>
        <v>0</v>
      </c>
      <c r="I130" s="22">
        <f>'Div 9 history (2)'!E131</f>
        <v>0</v>
      </c>
      <c r="J130" s="22">
        <f>'Div 9 history (2)'!F131</f>
        <v>0</v>
      </c>
      <c r="K130" s="22">
        <f>'Div 9 history (2)'!G131</f>
        <v>445.53</v>
      </c>
      <c r="L130" s="1">
        <f t="shared" si="91"/>
        <v>5.4101052439105848</v>
      </c>
      <c r="M130" s="1">
        <f t="shared" si="91"/>
        <v>3.7546965930228864</v>
      </c>
      <c r="N130" s="1">
        <f t="shared" si="91"/>
        <v>3.7546965930228864</v>
      </c>
      <c r="O130" s="1">
        <f t="shared" si="91"/>
        <v>3.7546965930228864</v>
      </c>
      <c r="P130" s="1">
        <f t="shared" si="91"/>
        <v>3.7546965930228864</v>
      </c>
      <c r="Q130" s="1">
        <f t="shared" si="91"/>
        <v>3.7546965930228864</v>
      </c>
      <c r="R130" s="1">
        <f t="shared" si="91"/>
        <v>3.7546965930228864</v>
      </c>
      <c r="S130" s="1">
        <f t="shared" si="91"/>
        <v>3.7546965930228864</v>
      </c>
      <c r="T130" s="1">
        <f t="shared" si="91"/>
        <v>3.7546965930228864</v>
      </c>
      <c r="U130" s="1">
        <f t="shared" si="91"/>
        <v>3.7546965930228864</v>
      </c>
      <c r="V130" s="1">
        <f t="shared" si="91"/>
        <v>3.7546965930228864</v>
      </c>
      <c r="W130" s="1">
        <f t="shared" si="91"/>
        <v>3.7546965930228864</v>
      </c>
      <c r="X130" s="1">
        <f t="shared" si="91"/>
        <v>3.7808071395668565</v>
      </c>
      <c r="Y130" s="1">
        <f t="shared" si="91"/>
        <v>3.7546965930228864</v>
      </c>
      <c r="Z130" s="1">
        <f t="shared" si="91"/>
        <v>3.7546965930228864</v>
      </c>
      <c r="AA130" s="1">
        <f t="shared" si="91"/>
        <v>3.7546965930228864</v>
      </c>
      <c r="AB130" s="1">
        <f t="shared" si="91"/>
        <v>3.7546965930228864</v>
      </c>
      <c r="AC130" s="1">
        <f t="shared" si="92"/>
        <v>3.7546965930228864</v>
      </c>
      <c r="AD130" s="1">
        <f t="shared" si="92"/>
        <v>3.7546965930228864</v>
      </c>
      <c r="AE130" s="1">
        <f t="shared" si="92"/>
        <v>3.7546965930228864</v>
      </c>
      <c r="AF130" s="1">
        <f t="shared" si="92"/>
        <v>3.7546965930228864</v>
      </c>
      <c r="AG130" s="41"/>
      <c r="AH130" s="15">
        <f t="shared" si="85"/>
        <v>469.71358820902515</v>
      </c>
      <c r="AI130" s="15">
        <f t="shared" si="86"/>
        <v>45.082469662818596</v>
      </c>
      <c r="AJ130" s="15">
        <f t="shared" si="87"/>
        <v>-424.63111854620655</v>
      </c>
      <c r="AM130" s="15"/>
      <c r="AN130" s="15">
        <f t="shared" si="81"/>
        <v>-424.63111854620655</v>
      </c>
    </row>
    <row r="131" spans="1:40">
      <c r="A131" s="156" t="s">
        <v>336</v>
      </c>
      <c r="B131" s="5" t="str">
        <f t="shared" si="7"/>
        <v>8700-07120</v>
      </c>
      <c r="C131" s="5" t="str">
        <f t="shared" si="82"/>
        <v>8700</v>
      </c>
      <c r="D131" s="1">
        <f>SUM($F131:K131)</f>
        <v>1429.24</v>
      </c>
      <c r="E131" s="2">
        <f>D131/$D$132</f>
        <v>1.6752289427200723E-2</v>
      </c>
      <c r="F131" s="22">
        <f>'Div 9 history (2)'!B132</f>
        <v>0</v>
      </c>
      <c r="G131" s="22">
        <f>'Div 9 history (2)'!C132</f>
        <v>0</v>
      </c>
      <c r="H131" s="22">
        <f>'Div 9 history (2)'!D132</f>
        <v>0</v>
      </c>
      <c r="I131" s="22">
        <f>'Div 9 history (2)'!E132</f>
        <v>0</v>
      </c>
      <c r="J131" s="22">
        <f>'Div 9 history (2)'!F132</f>
        <v>0</v>
      </c>
      <c r="K131" s="22">
        <f>'Div 9 history (2)'!G132</f>
        <v>1429.24</v>
      </c>
      <c r="L131" s="1">
        <f t="shared" si="91"/>
        <v>17.355371846579949</v>
      </c>
      <c r="M131" s="1">
        <f t="shared" si="91"/>
        <v>12.04489609815732</v>
      </c>
      <c r="N131" s="1">
        <f t="shared" si="91"/>
        <v>12.04489609815732</v>
      </c>
      <c r="O131" s="1">
        <f t="shared" si="91"/>
        <v>12.04489609815732</v>
      </c>
      <c r="P131" s="1">
        <f t="shared" si="91"/>
        <v>12.04489609815732</v>
      </c>
      <c r="Q131" s="1">
        <f t="shared" si="91"/>
        <v>12.04489609815732</v>
      </c>
      <c r="R131" s="1">
        <f t="shared" si="91"/>
        <v>12.04489609815732</v>
      </c>
      <c r="S131" s="1">
        <f t="shared" si="91"/>
        <v>12.04489609815732</v>
      </c>
      <c r="T131" s="1">
        <f t="shared" si="91"/>
        <v>12.04489609815732</v>
      </c>
      <c r="U131" s="1">
        <f t="shared" si="91"/>
        <v>12.04489609815732</v>
      </c>
      <c r="V131" s="1">
        <f t="shared" si="91"/>
        <v>12.04489609815732</v>
      </c>
      <c r="W131" s="1">
        <f t="shared" si="91"/>
        <v>12.04489609815732</v>
      </c>
      <c r="X131" s="1">
        <f t="shared" si="91"/>
        <v>12.128657545293324</v>
      </c>
      <c r="Y131" s="1">
        <f t="shared" si="91"/>
        <v>12.04489609815732</v>
      </c>
      <c r="Z131" s="1">
        <f t="shared" si="91"/>
        <v>12.04489609815732</v>
      </c>
      <c r="AA131" s="1">
        <f t="shared" si="91"/>
        <v>12.04489609815732</v>
      </c>
      <c r="AB131" s="1">
        <f t="shared" si="91"/>
        <v>12.04489609815732</v>
      </c>
      <c r="AC131" s="1">
        <f t="shared" si="92"/>
        <v>12.04489609815732</v>
      </c>
      <c r="AD131" s="1">
        <f t="shared" si="92"/>
        <v>12.04489609815732</v>
      </c>
      <c r="AE131" s="1">
        <f t="shared" si="92"/>
        <v>12.04489609815732</v>
      </c>
      <c r="AF131" s="1">
        <f t="shared" si="92"/>
        <v>12.04489609815732</v>
      </c>
      <c r="AH131" s="15">
        <f t="shared" si="85"/>
        <v>1506.8198523373667</v>
      </c>
      <c r="AI131" s="15">
        <f t="shared" si="86"/>
        <v>144.62251462502385</v>
      </c>
      <c r="AJ131" s="15">
        <f t="shared" si="87"/>
        <v>-1362.1973377123429</v>
      </c>
      <c r="AM131" s="15"/>
      <c r="AN131" s="15">
        <f t="shared" si="81"/>
        <v>-1362.1973377123429</v>
      </c>
    </row>
    <row r="132" spans="1:40">
      <c r="A132" s="9" t="s">
        <v>27</v>
      </c>
      <c r="B132" s="5"/>
      <c r="C132" s="5"/>
      <c r="D132" s="31">
        <f t="shared" ref="D132:K132" si="97">SUM(D125:D131)</f>
        <v>85316.10000000002</v>
      </c>
      <c r="E132" s="32">
        <f t="shared" si="97"/>
        <v>1.0000000000000002</v>
      </c>
      <c r="F132" s="31">
        <f t="shared" si="97"/>
        <v>15391.090000000002</v>
      </c>
      <c r="G132" s="31">
        <f t="shared" si="97"/>
        <v>14223.570000000003</v>
      </c>
      <c r="H132" s="31">
        <f t="shared" si="97"/>
        <v>13774.810000000001</v>
      </c>
      <c r="I132" s="31">
        <f t="shared" si="97"/>
        <v>13270.040000000005</v>
      </c>
      <c r="J132" s="31">
        <f t="shared" si="97"/>
        <v>14073.099999999999</v>
      </c>
      <c r="K132" s="31">
        <f t="shared" si="97"/>
        <v>14583.490000000002</v>
      </c>
      <c r="L132" s="34">
        <f>'Div 9 history (2)'!H133</f>
        <v>1036</v>
      </c>
      <c r="M132" s="31">
        <f>'Div 9 budget'!B34</f>
        <v>719</v>
      </c>
      <c r="N132" s="31">
        <f>'Div 9 budget'!C34</f>
        <v>719</v>
      </c>
      <c r="O132" s="31">
        <f>'Div 9 budget'!D34</f>
        <v>719</v>
      </c>
      <c r="P132" s="31">
        <f>'Div 9 budget'!E34</f>
        <v>719</v>
      </c>
      <c r="Q132" s="31">
        <f>'Div 9 budget'!F34</f>
        <v>719</v>
      </c>
      <c r="R132" s="31">
        <f>'Div 9 budget'!G34</f>
        <v>719</v>
      </c>
      <c r="S132" s="31">
        <f>'Div 9 budget'!H34</f>
        <v>719</v>
      </c>
      <c r="T132" s="31">
        <f>'Div 9 budget'!I34</f>
        <v>719</v>
      </c>
      <c r="U132" s="31">
        <f>'Div 9 budget'!J34</f>
        <v>719</v>
      </c>
      <c r="V132" s="31">
        <f>'Div 9 budget'!K34</f>
        <v>719</v>
      </c>
      <c r="W132" s="31">
        <f>'Div 9 budget'!L34</f>
        <v>719</v>
      </c>
      <c r="X132" s="31">
        <f>'Div 9 budget'!M34</f>
        <v>724</v>
      </c>
      <c r="Y132" s="38">
        <f>M132*(1+Y$3)</f>
        <v>719</v>
      </c>
      <c r="Z132" s="38">
        <f t="shared" ref="Z132" si="98">N132*(1+Z$3)</f>
        <v>719</v>
      </c>
      <c r="AA132" s="38">
        <f t="shared" ref="AA132" si="99">O132*(1+AA$3)</f>
        <v>719</v>
      </c>
      <c r="AB132" s="38">
        <f t="shared" ref="AB132" si="100">P132*(1+AB$3)</f>
        <v>719</v>
      </c>
      <c r="AC132" s="38">
        <f t="shared" ref="AC132" si="101">Q132*(1+AC$3)</f>
        <v>719</v>
      </c>
      <c r="AD132" s="38">
        <f t="shared" ref="AD132" si="102">R132*(1+AD$3)</f>
        <v>719</v>
      </c>
      <c r="AE132" s="38">
        <f t="shared" ref="AE132" si="103">S132*(1+AE$3)</f>
        <v>719</v>
      </c>
      <c r="AF132" s="38">
        <f t="shared" ref="AF132" si="104">T132*(1+AF$3)</f>
        <v>719</v>
      </c>
      <c r="AH132" s="15">
        <f>SUM(F132:Q132)</f>
        <v>89947.10000000002</v>
      </c>
      <c r="AI132" s="15">
        <f>SUM(U132:AF132)</f>
        <v>8633</v>
      </c>
      <c r="AJ132" s="15">
        <f t="shared" ref="AJ132" si="105">AI132-AH132</f>
        <v>-81314.10000000002</v>
      </c>
      <c r="AM132" s="15"/>
    </row>
    <row r="133" spans="1:40">
      <c r="B133" s="5"/>
      <c r="C133" s="5"/>
      <c r="F133" s="1">
        <f>F132-'Div 9 history (2)'!B133</f>
        <v>0</v>
      </c>
      <c r="G133" s="1">
        <f>G132-'Div 9 history (2)'!C133</f>
        <v>0</v>
      </c>
      <c r="H133" s="1">
        <f>H132-'Div 9 history (2)'!D133</f>
        <v>0</v>
      </c>
      <c r="I133" s="1">
        <f>I132-'Div 9 history (2)'!E133</f>
        <v>0</v>
      </c>
      <c r="J133" s="1">
        <f>J132-'Div 9 history (2)'!F133</f>
        <v>0</v>
      </c>
      <c r="K133" s="1">
        <f>K132-'Div 9 history (2)'!G133</f>
        <v>0</v>
      </c>
      <c r="L133" s="1">
        <f>L132-'Div 9 history (2)'!H133</f>
        <v>0</v>
      </c>
      <c r="M133" s="1">
        <f t="shared" ref="M133" si="106">M132-SUM(M125:M131)</f>
        <v>0</v>
      </c>
      <c r="N133" s="1">
        <f t="shared" ref="N133:AF133" si="107">N132-SUM(N125:N131)</f>
        <v>0</v>
      </c>
      <c r="O133" s="1">
        <f t="shared" si="107"/>
        <v>0</v>
      </c>
      <c r="P133" s="1">
        <f t="shared" si="107"/>
        <v>0</v>
      </c>
      <c r="Q133" s="1">
        <f t="shared" si="107"/>
        <v>0</v>
      </c>
      <c r="R133" s="1">
        <f t="shared" si="107"/>
        <v>0</v>
      </c>
      <c r="S133" s="1">
        <f t="shared" si="107"/>
        <v>0</v>
      </c>
      <c r="T133" s="1">
        <f t="shared" si="107"/>
        <v>0</v>
      </c>
      <c r="U133" s="1">
        <f t="shared" si="107"/>
        <v>0</v>
      </c>
      <c r="V133" s="1">
        <f t="shared" si="107"/>
        <v>0</v>
      </c>
      <c r="W133" s="1">
        <f t="shared" si="107"/>
        <v>0</v>
      </c>
      <c r="X133" s="1">
        <f t="shared" si="107"/>
        <v>0</v>
      </c>
      <c r="Y133" s="1">
        <f t="shared" si="107"/>
        <v>0</v>
      </c>
      <c r="Z133" s="1">
        <f t="shared" si="107"/>
        <v>0</v>
      </c>
      <c r="AA133" s="1">
        <f t="shared" si="107"/>
        <v>0</v>
      </c>
      <c r="AB133" s="1">
        <f t="shared" si="107"/>
        <v>0</v>
      </c>
      <c r="AC133" s="1">
        <f t="shared" si="107"/>
        <v>0</v>
      </c>
      <c r="AD133" s="1">
        <f t="shared" si="107"/>
        <v>0</v>
      </c>
      <c r="AE133" s="1">
        <f t="shared" si="107"/>
        <v>0</v>
      </c>
      <c r="AF133" s="1">
        <f t="shared" si="107"/>
        <v>0</v>
      </c>
      <c r="AM133" s="15"/>
    </row>
    <row r="134" spans="1:40">
      <c r="A134" s="106" t="s">
        <v>129</v>
      </c>
      <c r="B134" s="5" t="str">
        <f t="shared" ref="B134:B283" si="108">RIGHT(A134,10)</f>
        <v>8250-04580</v>
      </c>
      <c r="C134" s="5" t="str">
        <f t="shared" ref="C134:C172" si="109">LEFT(B134,4)</f>
        <v>8250</v>
      </c>
      <c r="D134" s="1">
        <f>SUM($F134:K134)</f>
        <v>-208.41</v>
      </c>
      <c r="E134" s="2">
        <f t="shared" ref="E134:E171" si="110">D134/$D$173</f>
        <v>-6.1980326294700601E-4</v>
      </c>
      <c r="F134" s="22">
        <f>'Div 9 history (2)'!B135</f>
        <v>0</v>
      </c>
      <c r="G134" s="22">
        <f>'Div 9 history (2)'!C135</f>
        <v>-4.26</v>
      </c>
      <c r="H134" s="22">
        <f>'Div 9 history (2)'!D135</f>
        <v>-39.950000000000003</v>
      </c>
      <c r="I134" s="22">
        <f>'Div 9 history (2)'!E135</f>
        <v>-168.19</v>
      </c>
      <c r="J134" s="22">
        <f>'Div 9 history (2)'!F135</f>
        <v>3.99</v>
      </c>
      <c r="K134" s="22">
        <f>'Div 9 history (2)'!G135</f>
        <v>0</v>
      </c>
      <c r="L134" s="1">
        <f t="shared" ref="L134:V143" si="111">$E134*L$173</f>
        <v>-29.950951412432318</v>
      </c>
      <c r="M134" s="1">
        <f t="shared" si="111"/>
        <v>-28.821967372909075</v>
      </c>
      <c r="N134" s="1">
        <f t="shared" si="111"/>
        <v>-28.301952435296538</v>
      </c>
      <c r="O134" s="1">
        <f t="shared" si="111"/>
        <v>-30.240697041794775</v>
      </c>
      <c r="P134" s="1">
        <f t="shared" si="111"/>
        <v>-29.323388212633205</v>
      </c>
      <c r="Q134" s="1">
        <f t="shared" si="111"/>
        <v>-30.28904169630464</v>
      </c>
      <c r="R134" s="1">
        <f t="shared" si="111"/>
        <v>-27.956102214572109</v>
      </c>
      <c r="S134" s="1">
        <f t="shared" si="111"/>
        <v>-29.314710966951946</v>
      </c>
      <c r="T134" s="1">
        <f t="shared" si="111"/>
        <v>-29.460984537007441</v>
      </c>
      <c r="U134" s="1">
        <f t="shared" si="111"/>
        <v>-28.937250779817219</v>
      </c>
      <c r="V134" s="1">
        <f t="shared" si="111"/>
        <v>-28.942209205920797</v>
      </c>
      <c r="W134" s="1">
        <f t="shared" ref="W134:AF143" si="112">$E134*W$173</f>
        <v>-27.880486216492574</v>
      </c>
      <c r="X134" s="1">
        <f t="shared" si="112"/>
        <v>-30.627850951961999</v>
      </c>
      <c r="Y134" s="1">
        <f t="shared" si="112"/>
        <v>-28.821967372909075</v>
      </c>
      <c r="Z134" s="1">
        <f t="shared" si="112"/>
        <v>-28.301952435296538</v>
      </c>
      <c r="AA134" s="1">
        <f t="shared" si="112"/>
        <v>-30.240697041794775</v>
      </c>
      <c r="AB134" s="1">
        <f t="shared" si="112"/>
        <v>-29.323388212633205</v>
      </c>
      <c r="AC134" s="1">
        <f t="shared" si="112"/>
        <v>-30.28904169630464</v>
      </c>
      <c r="AD134" s="1">
        <f t="shared" si="112"/>
        <v>-27.956102214572109</v>
      </c>
      <c r="AE134" s="1">
        <f t="shared" si="112"/>
        <v>-29.314710966951946</v>
      </c>
      <c r="AF134" s="1">
        <f t="shared" si="112"/>
        <v>-29.460984537007441</v>
      </c>
      <c r="AH134" s="15">
        <f t="shared" ref="AH134:AH172" si="113">SUM(F134:Q134)</f>
        <v>-385.33799817137054</v>
      </c>
      <c r="AI134" s="15">
        <f t="shared" ref="AI134:AI172" si="114">SUM(U134:AF134)</f>
        <v>-350.09664163166235</v>
      </c>
      <c r="AJ134" s="15">
        <f t="shared" ref="AJ134:AJ172" si="115">AI134-AH134</f>
        <v>35.241356539708192</v>
      </c>
      <c r="AM134" s="15">
        <f t="shared" ref="AM134:AM154" si="116">AJ134</f>
        <v>35.241356539708192</v>
      </c>
    </row>
    <row r="135" spans="1:40">
      <c r="A135" s="106" t="s">
        <v>130</v>
      </c>
      <c r="B135" s="5" t="str">
        <f t="shared" ref="B135" si="117">RIGHT(A135,10)</f>
        <v>8810-04580</v>
      </c>
      <c r="C135" s="5" t="str">
        <f t="shared" ref="C135" si="118">LEFT(B135,4)</f>
        <v>8810</v>
      </c>
      <c r="D135" s="1">
        <f>SUM($F135:K135)</f>
        <v>-234598.51999999996</v>
      </c>
      <c r="E135" s="2">
        <f t="shared" si="110"/>
        <v>-0.69768690647540155</v>
      </c>
      <c r="F135" s="22">
        <f>'Div 9 history (2)'!B136</f>
        <v>-34366.219999999994</v>
      </c>
      <c r="G135" s="22">
        <f>'Div 9 history (2)'!C136</f>
        <v>-37333.89</v>
      </c>
      <c r="H135" s="22">
        <f>'Div 9 history (2)'!D136</f>
        <v>-38449.119999999995</v>
      </c>
      <c r="I135" s="22">
        <f>'Div 9 history (2)'!E136</f>
        <v>-40521.919999999998</v>
      </c>
      <c r="J135" s="22">
        <f>'Div 9 history (2)'!F136</f>
        <v>-41381.909999999996</v>
      </c>
      <c r="K135" s="22">
        <f>'Div 9 history (2)'!G136</f>
        <v>-42545.459999999992</v>
      </c>
      <c r="L135" s="1">
        <f t="shared" si="111"/>
        <v>-33714.547641420904</v>
      </c>
      <c r="M135" s="1">
        <f t="shared" si="111"/>
        <v>-32443.69698753782</v>
      </c>
      <c r="N135" s="1">
        <f t="shared" si="111"/>
        <v>-31858.337673004957</v>
      </c>
      <c r="O135" s="1">
        <f t="shared" si="111"/>
        <v>-34040.70231646001</v>
      </c>
      <c r="P135" s="1">
        <f t="shared" si="111"/>
        <v>-33008.12569487642</v>
      </c>
      <c r="Q135" s="1">
        <f t="shared" si="111"/>
        <v>-34095.121895165095</v>
      </c>
      <c r="R135" s="1">
        <f t="shared" si="111"/>
        <v>-31469.028379191685</v>
      </c>
      <c r="S135" s="1">
        <f t="shared" si="111"/>
        <v>-32998.358078185767</v>
      </c>
      <c r="T135" s="1">
        <f t="shared" si="111"/>
        <v>-33163.012188113957</v>
      </c>
      <c r="U135" s="1">
        <f t="shared" si="111"/>
        <v>-32573.466752142245</v>
      </c>
      <c r="V135" s="1">
        <f t="shared" si="111"/>
        <v>-32579.048247394046</v>
      </c>
      <c r="W135" s="1">
        <f t="shared" si="112"/>
        <v>-31383.910576601684</v>
      </c>
      <c r="X135" s="1">
        <f t="shared" si="112"/>
        <v>-34476.505465720817</v>
      </c>
      <c r="Y135" s="1">
        <f t="shared" si="112"/>
        <v>-32443.69698753782</v>
      </c>
      <c r="Z135" s="1">
        <f t="shared" si="112"/>
        <v>-31858.337673004957</v>
      </c>
      <c r="AA135" s="1">
        <f t="shared" si="112"/>
        <v>-34040.70231646001</v>
      </c>
      <c r="AB135" s="1">
        <f t="shared" si="112"/>
        <v>-33008.12569487642</v>
      </c>
      <c r="AC135" s="1">
        <f t="shared" si="112"/>
        <v>-34095.121895165095</v>
      </c>
      <c r="AD135" s="1">
        <f t="shared" si="112"/>
        <v>-31469.028379191685</v>
      </c>
      <c r="AE135" s="1">
        <f t="shared" si="112"/>
        <v>-32998.358078185767</v>
      </c>
      <c r="AF135" s="1">
        <f t="shared" si="112"/>
        <v>-33163.012188113957</v>
      </c>
      <c r="AH135" s="15">
        <f t="shared" si="113"/>
        <v>-433759.05220846517</v>
      </c>
      <c r="AI135" s="15">
        <f t="shared" si="114"/>
        <v>-394089.31425439444</v>
      </c>
      <c r="AJ135" s="15">
        <f t="shared" si="115"/>
        <v>39669.737954070733</v>
      </c>
      <c r="AM135" s="15">
        <f t="shared" si="116"/>
        <v>39669.737954070733</v>
      </c>
    </row>
    <row r="136" spans="1:40">
      <c r="A136" s="106" t="s">
        <v>131</v>
      </c>
      <c r="B136" s="5" t="str">
        <f t="shared" si="108"/>
        <v>8250-04581</v>
      </c>
      <c r="C136" s="5" t="str">
        <f t="shared" si="109"/>
        <v>8250</v>
      </c>
      <c r="D136" s="1">
        <f>SUM($F136:K136)</f>
        <v>790.7</v>
      </c>
      <c r="E136" s="2">
        <f t="shared" si="110"/>
        <v>2.3515111559531581E-3</v>
      </c>
      <c r="F136" s="22">
        <f>'Div 9 history (2)'!B137</f>
        <v>0</v>
      </c>
      <c r="G136" s="22">
        <f>'Div 9 history (2)'!C137</f>
        <v>80</v>
      </c>
      <c r="H136" s="22">
        <f>'Div 9 history (2)'!D137</f>
        <v>170</v>
      </c>
      <c r="I136" s="22">
        <f>'Div 9 history (2)'!E137</f>
        <v>555.70000000000005</v>
      </c>
      <c r="J136" s="22">
        <f>'Div 9 history (2)'!F137</f>
        <v>-15</v>
      </c>
      <c r="K136" s="22">
        <f>'Div 9 history (2)'!G137</f>
        <v>0</v>
      </c>
      <c r="L136" s="1">
        <f t="shared" si="111"/>
        <v>113.63282607269439</v>
      </c>
      <c r="M136" s="1">
        <f t="shared" si="111"/>
        <v>109.34950147190254</v>
      </c>
      <c r="N136" s="1">
        <f t="shared" si="111"/>
        <v>107.37658361205784</v>
      </c>
      <c r="O136" s="1">
        <f t="shared" si="111"/>
        <v>114.73211050787931</v>
      </c>
      <c r="P136" s="1">
        <f t="shared" si="111"/>
        <v>111.25187399706864</v>
      </c>
      <c r="Q136" s="1">
        <f t="shared" si="111"/>
        <v>114.91552837804366</v>
      </c>
      <c r="R136" s="1">
        <f t="shared" si="111"/>
        <v>106.06444038703597</v>
      </c>
      <c r="S136" s="1">
        <f t="shared" si="111"/>
        <v>111.21895284088529</v>
      </c>
      <c r="T136" s="1">
        <f t="shared" si="111"/>
        <v>111.77390947369024</v>
      </c>
      <c r="U136" s="1">
        <f t="shared" si="111"/>
        <v>109.78688254690982</v>
      </c>
      <c r="V136" s="1">
        <f t="shared" si="111"/>
        <v>109.80569463615745</v>
      </c>
      <c r="W136" s="1">
        <f t="shared" si="112"/>
        <v>105.77755602600969</v>
      </c>
      <c r="X136" s="1">
        <f t="shared" si="112"/>
        <v>116.20095843633393</v>
      </c>
      <c r="Y136" s="1">
        <f t="shared" si="112"/>
        <v>109.34950147190254</v>
      </c>
      <c r="Z136" s="1">
        <f t="shared" si="112"/>
        <v>107.37658361205784</v>
      </c>
      <c r="AA136" s="1">
        <f t="shared" si="112"/>
        <v>114.73211050787931</v>
      </c>
      <c r="AB136" s="1">
        <f t="shared" si="112"/>
        <v>111.25187399706864</v>
      </c>
      <c r="AC136" s="1">
        <f t="shared" si="112"/>
        <v>114.91552837804366</v>
      </c>
      <c r="AD136" s="1">
        <f t="shared" si="112"/>
        <v>106.06444038703597</v>
      </c>
      <c r="AE136" s="1">
        <f t="shared" si="112"/>
        <v>111.21895284088529</v>
      </c>
      <c r="AF136" s="1">
        <f t="shared" si="112"/>
        <v>111.77390947369024</v>
      </c>
      <c r="AH136" s="15">
        <f t="shared" si="113"/>
        <v>1461.9584240396464</v>
      </c>
      <c r="AI136" s="15">
        <f t="shared" si="114"/>
        <v>1328.2539923139743</v>
      </c>
      <c r="AJ136" s="15">
        <f t="shared" si="115"/>
        <v>-133.70443172567207</v>
      </c>
      <c r="AM136" s="15">
        <f t="shared" si="116"/>
        <v>-133.70443172567207</v>
      </c>
    </row>
    <row r="137" spans="1:40">
      <c r="A137" s="106" t="s">
        <v>132</v>
      </c>
      <c r="B137" s="5" t="str">
        <f t="shared" ref="B137:B167" si="119">RIGHT(A137,10)</f>
        <v>8810-04581</v>
      </c>
      <c r="C137" s="5" t="str">
        <f t="shared" ref="C137:C167" si="120">LEFT(B137,4)</f>
        <v>8810</v>
      </c>
      <c r="D137" s="1">
        <f>SUM($F137:K137)</f>
        <v>396184.20000000007</v>
      </c>
      <c r="E137" s="2">
        <f t="shared" si="110"/>
        <v>1.1782364564466641</v>
      </c>
      <c r="F137" s="22">
        <f>'Div 9 history (2)'!B138</f>
        <v>65954.600000000006</v>
      </c>
      <c r="G137" s="22">
        <f>'Div 9 history (2)'!C138</f>
        <v>65292.38</v>
      </c>
      <c r="H137" s="22">
        <f>'Div 9 history (2)'!D138</f>
        <v>66469.48</v>
      </c>
      <c r="I137" s="22">
        <f>'Div 9 history (2)'!E138</f>
        <v>66118.600000000006</v>
      </c>
      <c r="J137" s="22">
        <f>'Div 9 history (2)'!F138</f>
        <v>66274.570000000007</v>
      </c>
      <c r="K137" s="22">
        <f>'Div 9 history (2)'!G138</f>
        <v>66074.570000000007</v>
      </c>
      <c r="L137" s="1">
        <f t="shared" si="111"/>
        <v>56936.297320538222</v>
      </c>
      <c r="M137" s="1">
        <f t="shared" si="111"/>
        <v>54790.116050391473</v>
      </c>
      <c r="N137" s="1">
        <f t="shared" si="111"/>
        <v>53801.575663432719</v>
      </c>
      <c r="O137" s="1">
        <f t="shared" si="111"/>
        <v>57487.099299197886</v>
      </c>
      <c r="P137" s="1">
        <f t="shared" si="111"/>
        <v>55743.309343656823</v>
      </c>
      <c r="Q137" s="1">
        <f t="shared" si="111"/>
        <v>57579.001742800727</v>
      </c>
      <c r="R137" s="1">
        <f t="shared" si="111"/>
        <v>53144.119720735478</v>
      </c>
      <c r="S137" s="1">
        <f t="shared" si="111"/>
        <v>55726.814033266572</v>
      </c>
      <c r="T137" s="1">
        <f t="shared" si="111"/>
        <v>56004.87783698798</v>
      </c>
      <c r="U137" s="1">
        <f t="shared" si="111"/>
        <v>55009.26803129055</v>
      </c>
      <c r="V137" s="1">
        <f t="shared" si="111"/>
        <v>55018.693922942126</v>
      </c>
      <c r="W137" s="1">
        <f t="shared" si="112"/>
        <v>53000.37487304899</v>
      </c>
      <c r="X137" s="1">
        <f t="shared" si="112"/>
        <v>58223.072919352744</v>
      </c>
      <c r="Y137" s="1">
        <f t="shared" si="112"/>
        <v>54790.116050391473</v>
      </c>
      <c r="Z137" s="1">
        <f t="shared" si="112"/>
        <v>53801.575663432719</v>
      </c>
      <c r="AA137" s="1">
        <f t="shared" si="112"/>
        <v>57487.099299197886</v>
      </c>
      <c r="AB137" s="1">
        <f t="shared" si="112"/>
        <v>55743.309343656823</v>
      </c>
      <c r="AC137" s="1">
        <f t="shared" si="112"/>
        <v>57579.001742800727</v>
      </c>
      <c r="AD137" s="1">
        <f t="shared" si="112"/>
        <v>53144.119720735478</v>
      </c>
      <c r="AE137" s="1">
        <f t="shared" si="112"/>
        <v>55726.814033266572</v>
      </c>
      <c r="AF137" s="1">
        <f t="shared" si="112"/>
        <v>56004.87783698798</v>
      </c>
      <c r="AH137" s="15">
        <f t="shared" si="113"/>
        <v>732521.59942001791</v>
      </c>
      <c r="AI137" s="15">
        <f t="shared" si="114"/>
        <v>665528.32343710412</v>
      </c>
      <c r="AJ137" s="15">
        <f t="shared" si="115"/>
        <v>-66993.275982913794</v>
      </c>
      <c r="AM137" s="15">
        <f t="shared" si="116"/>
        <v>-66993.275982913794</v>
      </c>
    </row>
    <row r="138" spans="1:40">
      <c r="A138" s="106" t="s">
        <v>133</v>
      </c>
      <c r="B138" s="5" t="str">
        <f t="shared" si="119"/>
        <v>9310-04581</v>
      </c>
      <c r="C138" s="5" t="str">
        <f t="shared" si="120"/>
        <v>9310</v>
      </c>
      <c r="D138" s="1">
        <f>SUM($F138:K138)</f>
        <v>7381.2300000000005</v>
      </c>
      <c r="E138" s="2">
        <f t="shared" si="110"/>
        <v>2.1951491956059353E-2</v>
      </c>
      <c r="F138" s="22">
        <f>'Div 9 history (2)'!B139</f>
        <v>1205.95</v>
      </c>
      <c r="G138" s="22">
        <f>'Div 9 history (2)'!C139</f>
        <v>1218.99</v>
      </c>
      <c r="H138" s="22">
        <f>'Div 9 history (2)'!D139</f>
        <v>1205.95</v>
      </c>
      <c r="I138" s="22">
        <f>'Div 9 history (2)'!E139</f>
        <v>1218.99</v>
      </c>
      <c r="J138" s="22">
        <f>'Div 9 history (2)'!F139</f>
        <v>1269.0899999999999</v>
      </c>
      <c r="K138" s="22">
        <f>'Div 9 history (2)'!G139</f>
        <v>1262.26</v>
      </c>
      <c r="L138" s="1">
        <f t="shared" si="111"/>
        <v>1060.7689702700823</v>
      </c>
      <c r="M138" s="1">
        <f t="shared" si="111"/>
        <v>1020.7838886422805</v>
      </c>
      <c r="N138" s="1">
        <f t="shared" si="111"/>
        <v>1002.3665868911468</v>
      </c>
      <c r="O138" s="1">
        <f t="shared" si="111"/>
        <v>1071.0308537297005</v>
      </c>
      <c r="P138" s="1">
        <f t="shared" si="111"/>
        <v>1038.5426456347327</v>
      </c>
      <c r="Q138" s="1">
        <f t="shared" si="111"/>
        <v>1072.7430701022731</v>
      </c>
      <c r="R138" s="1">
        <f t="shared" si="111"/>
        <v>990.11765437966562</v>
      </c>
      <c r="S138" s="1">
        <f t="shared" si="111"/>
        <v>1038.2353247473477</v>
      </c>
      <c r="T138" s="1">
        <f t="shared" si="111"/>
        <v>1043.4158768489779</v>
      </c>
      <c r="U138" s="1">
        <f t="shared" si="111"/>
        <v>1024.8668661461077</v>
      </c>
      <c r="V138" s="1">
        <f t="shared" si="111"/>
        <v>1025.0424780817561</v>
      </c>
      <c r="W138" s="1">
        <f t="shared" si="112"/>
        <v>987.43957236102642</v>
      </c>
      <c r="X138" s="1">
        <f t="shared" si="112"/>
        <v>1084.7426336651336</v>
      </c>
      <c r="Y138" s="1">
        <f t="shared" si="112"/>
        <v>1020.7838886422805</v>
      </c>
      <c r="Z138" s="1">
        <f t="shared" si="112"/>
        <v>1002.3665868911468</v>
      </c>
      <c r="AA138" s="1">
        <f t="shared" si="112"/>
        <v>1071.0308537297005</v>
      </c>
      <c r="AB138" s="1">
        <f t="shared" si="112"/>
        <v>1038.5426456347327</v>
      </c>
      <c r="AC138" s="1">
        <f t="shared" si="112"/>
        <v>1072.7430701022731</v>
      </c>
      <c r="AD138" s="1">
        <f t="shared" si="112"/>
        <v>990.11765437966562</v>
      </c>
      <c r="AE138" s="1">
        <f t="shared" si="112"/>
        <v>1038.2353247473477</v>
      </c>
      <c r="AF138" s="1">
        <f t="shared" si="112"/>
        <v>1043.4158768489779</v>
      </c>
      <c r="AH138" s="15">
        <f t="shared" si="113"/>
        <v>13647.466015270216</v>
      </c>
      <c r="AI138" s="15">
        <f t="shared" si="114"/>
        <v>12399.327451230149</v>
      </c>
      <c r="AJ138" s="15">
        <f t="shared" si="115"/>
        <v>-1248.1385640400676</v>
      </c>
      <c r="AM138" s="15">
        <f t="shared" si="116"/>
        <v>-1248.1385640400676</v>
      </c>
    </row>
    <row r="139" spans="1:40">
      <c r="A139" s="106" t="s">
        <v>134</v>
      </c>
      <c r="B139" s="5" t="str">
        <f t="shared" si="119"/>
        <v>8700-04582</v>
      </c>
      <c r="C139" s="5" t="str">
        <f t="shared" si="120"/>
        <v>8700</v>
      </c>
      <c r="D139" s="1">
        <f>SUM($F139:K139)</f>
        <v>16842</v>
      </c>
      <c r="E139" s="2">
        <f t="shared" si="110"/>
        <v>5.0087455278314263E-2</v>
      </c>
      <c r="F139" s="22">
        <f>'Div 9 history (2)'!B140</f>
        <v>185</v>
      </c>
      <c r="G139" s="22">
        <f>'Div 9 history (2)'!C140</f>
        <v>1840</v>
      </c>
      <c r="H139" s="22">
        <f>'Div 9 history (2)'!D140</f>
        <v>0</v>
      </c>
      <c r="I139" s="22">
        <f>'Div 9 history (2)'!E140</f>
        <v>6195</v>
      </c>
      <c r="J139" s="22">
        <f>'Div 9 history (2)'!F140</f>
        <v>1747</v>
      </c>
      <c r="K139" s="22">
        <f>'Div 9 history (2)'!G140</f>
        <v>6875</v>
      </c>
      <c r="L139" s="1">
        <f t="shared" si="111"/>
        <v>2420.3921293996696</v>
      </c>
      <c r="M139" s="1">
        <f t="shared" si="111"/>
        <v>2329.1568278611135</v>
      </c>
      <c r="N139" s="1">
        <f t="shared" si="111"/>
        <v>2287.1334528826078</v>
      </c>
      <c r="O139" s="1">
        <f t="shared" si="111"/>
        <v>2443.8070129931748</v>
      </c>
      <c r="P139" s="1">
        <f t="shared" si="111"/>
        <v>2369.6775791812697</v>
      </c>
      <c r="Q139" s="1">
        <f t="shared" si="111"/>
        <v>2447.7138345048834</v>
      </c>
      <c r="R139" s="1">
        <f t="shared" si="111"/>
        <v>2259.1846528373085</v>
      </c>
      <c r="S139" s="1">
        <f t="shared" si="111"/>
        <v>2368.9763548073734</v>
      </c>
      <c r="T139" s="1">
        <f t="shared" si="111"/>
        <v>2380.7969942530558</v>
      </c>
      <c r="U139" s="1">
        <f t="shared" si="111"/>
        <v>2338.4730945428801</v>
      </c>
      <c r="V139" s="1">
        <f t="shared" si="111"/>
        <v>2338.8737941851068</v>
      </c>
      <c r="W139" s="1">
        <f t="shared" si="112"/>
        <v>2253.0739832933541</v>
      </c>
      <c r="X139" s="1">
        <f t="shared" si="112"/>
        <v>2475.0936410582217</v>
      </c>
      <c r="Y139" s="1">
        <f t="shared" si="112"/>
        <v>2329.1568278611135</v>
      </c>
      <c r="Z139" s="1">
        <f t="shared" si="112"/>
        <v>2287.1334528826078</v>
      </c>
      <c r="AA139" s="1">
        <f t="shared" si="112"/>
        <v>2443.8070129931748</v>
      </c>
      <c r="AB139" s="1">
        <f t="shared" si="112"/>
        <v>2369.6775791812697</v>
      </c>
      <c r="AC139" s="1">
        <f t="shared" si="112"/>
        <v>2447.7138345048834</v>
      </c>
      <c r="AD139" s="1">
        <f t="shared" si="112"/>
        <v>2259.1846528373085</v>
      </c>
      <c r="AE139" s="1">
        <f t="shared" si="112"/>
        <v>2368.9763548073734</v>
      </c>
      <c r="AF139" s="1">
        <f t="shared" si="112"/>
        <v>2380.7969942530558</v>
      </c>
      <c r="AH139" s="15">
        <f t="shared" si="113"/>
        <v>31139.880836822715</v>
      </c>
      <c r="AI139" s="15">
        <f t="shared" si="114"/>
        <v>28291.96122240035</v>
      </c>
      <c r="AJ139" s="15">
        <f t="shared" si="115"/>
        <v>-2847.9196144223642</v>
      </c>
      <c r="AM139" s="15">
        <f t="shared" si="116"/>
        <v>-2847.9196144223642</v>
      </c>
    </row>
    <row r="140" spans="1:40">
      <c r="A140" s="106" t="s">
        <v>822</v>
      </c>
      <c r="B140" s="5" t="str">
        <f t="shared" si="119"/>
        <v>8710-04582</v>
      </c>
      <c r="C140" s="5" t="str">
        <f t="shared" si="120"/>
        <v>8710</v>
      </c>
      <c r="D140" s="1">
        <f>SUM($F140:K140)</f>
        <v>867</v>
      </c>
      <c r="E140" s="2">
        <f t="shared" si="110"/>
        <v>2.5784243989014645E-3</v>
      </c>
      <c r="F140" s="22">
        <f>'Div 9 history (2)'!B141</f>
        <v>867</v>
      </c>
      <c r="G140" s="22">
        <f>'Div 9 history (2)'!C141</f>
        <v>0</v>
      </c>
      <c r="H140" s="22">
        <f>'Div 9 history (2)'!D141</f>
        <v>0</v>
      </c>
      <c r="I140" s="22">
        <f>'Div 9 history (2)'!E141</f>
        <v>0</v>
      </c>
      <c r="J140" s="22">
        <f>'Div 9 history (2)'!F141</f>
        <v>0</v>
      </c>
      <c r="K140" s="22">
        <f>'Div 9 history (2)'!G141</f>
        <v>0</v>
      </c>
      <c r="L140" s="1">
        <f t="shared" si="111"/>
        <v>124.59802732392313</v>
      </c>
      <c r="M140" s="1">
        <f t="shared" si="111"/>
        <v>119.9013757128361</v>
      </c>
      <c r="N140" s="1">
        <f t="shared" si="111"/>
        <v>117.73807764215776</v>
      </c>
      <c r="O140" s="1">
        <f t="shared" si="111"/>
        <v>125.80338916192154</v>
      </c>
      <c r="P140" s="1">
        <f t="shared" si="111"/>
        <v>121.98732105154738</v>
      </c>
      <c r="Q140" s="1">
        <f t="shared" si="111"/>
        <v>126.00450626503586</v>
      </c>
      <c r="R140" s="1">
        <f t="shared" si="111"/>
        <v>116.29931682757075</v>
      </c>
      <c r="S140" s="1">
        <f t="shared" si="111"/>
        <v>121.95122310996275</v>
      </c>
      <c r="T140" s="1">
        <f t="shared" si="111"/>
        <v>122.5597312681035</v>
      </c>
      <c r="U140" s="1">
        <f t="shared" si="111"/>
        <v>120.38096265103177</v>
      </c>
      <c r="V140" s="1">
        <f t="shared" si="111"/>
        <v>120.40159004622298</v>
      </c>
      <c r="W140" s="1">
        <f t="shared" si="112"/>
        <v>115.98474905090477</v>
      </c>
      <c r="X140" s="1">
        <f t="shared" si="112"/>
        <v>127.41397617845139</v>
      </c>
      <c r="Y140" s="1">
        <f t="shared" si="112"/>
        <v>119.9013757128361</v>
      </c>
      <c r="Z140" s="1">
        <f t="shared" si="112"/>
        <v>117.73807764215776</v>
      </c>
      <c r="AA140" s="1">
        <f t="shared" si="112"/>
        <v>125.80338916192154</v>
      </c>
      <c r="AB140" s="1">
        <f t="shared" si="112"/>
        <v>121.98732105154738</v>
      </c>
      <c r="AC140" s="1">
        <f t="shared" si="112"/>
        <v>126.00450626503586</v>
      </c>
      <c r="AD140" s="1">
        <f t="shared" si="112"/>
        <v>116.29931682757075</v>
      </c>
      <c r="AE140" s="1">
        <f t="shared" si="112"/>
        <v>121.95122310996275</v>
      </c>
      <c r="AF140" s="1">
        <f t="shared" si="112"/>
        <v>122.5597312681035</v>
      </c>
      <c r="AH140" s="15">
        <f t="shared" si="113"/>
        <v>1603.032697157422</v>
      </c>
      <c r="AI140" s="15">
        <f t="shared" si="114"/>
        <v>1456.4262189657466</v>
      </c>
      <c r="AJ140" s="15">
        <f t="shared" si="115"/>
        <v>-146.60647819167548</v>
      </c>
      <c r="AM140" s="15">
        <f t="shared" si="116"/>
        <v>-146.60647819167548</v>
      </c>
    </row>
    <row r="141" spans="1:40">
      <c r="A141" s="106" t="s">
        <v>135</v>
      </c>
      <c r="B141" s="5" t="str">
        <f t="shared" si="119"/>
        <v>8740-04582</v>
      </c>
      <c r="C141" s="5" t="str">
        <f t="shared" si="120"/>
        <v>8740</v>
      </c>
      <c r="D141" s="1">
        <f>SUM($F141:K141)</f>
        <v>3148.32</v>
      </c>
      <c r="E141" s="2">
        <f t="shared" si="110"/>
        <v>9.3629816649936099E-3</v>
      </c>
      <c r="F141" s="22">
        <f>'Div 9 history (2)'!B142</f>
        <v>63.57</v>
      </c>
      <c r="G141" s="22">
        <f>'Div 9 history (2)'!C142</f>
        <v>0</v>
      </c>
      <c r="H141" s="22">
        <f>'Div 9 history (2)'!D142</f>
        <v>133</v>
      </c>
      <c r="I141" s="22">
        <f>'Div 9 history (2)'!E142</f>
        <v>38</v>
      </c>
      <c r="J141" s="22">
        <f>'Div 9 history (2)'!F142</f>
        <v>135</v>
      </c>
      <c r="K141" s="22">
        <f>'Div 9 history (2)'!G142</f>
        <v>2778.75</v>
      </c>
      <c r="L141" s="1">
        <f t="shared" si="111"/>
        <v>452.45035915161907</v>
      </c>
      <c r="M141" s="1">
        <f t="shared" si="111"/>
        <v>435.39550078919973</v>
      </c>
      <c r="N141" s="1">
        <f t="shared" si="111"/>
        <v>427.53995917227007</v>
      </c>
      <c r="O141" s="1">
        <f t="shared" si="111"/>
        <v>456.82736582037012</v>
      </c>
      <c r="P141" s="1">
        <f t="shared" si="111"/>
        <v>442.97015295617956</v>
      </c>
      <c r="Q141" s="1">
        <f t="shared" si="111"/>
        <v>457.55767839023963</v>
      </c>
      <c r="R141" s="1">
        <f t="shared" si="111"/>
        <v>422.31541540320364</v>
      </c>
      <c r="S141" s="1">
        <f t="shared" si="111"/>
        <v>442.83907121286967</v>
      </c>
      <c r="T141" s="1">
        <f t="shared" si="111"/>
        <v>445.04873488580813</v>
      </c>
      <c r="U141" s="1">
        <f t="shared" si="111"/>
        <v>437.13701537888858</v>
      </c>
      <c r="V141" s="1">
        <f t="shared" si="111"/>
        <v>437.21191923220852</v>
      </c>
      <c r="W141" s="1">
        <f t="shared" si="112"/>
        <v>421.17313164007447</v>
      </c>
      <c r="X141" s="1">
        <f t="shared" si="112"/>
        <v>462.67585868759187</v>
      </c>
      <c r="Y141" s="1">
        <f t="shared" si="112"/>
        <v>435.39550078919973</v>
      </c>
      <c r="Z141" s="1">
        <f t="shared" si="112"/>
        <v>427.53995917227007</v>
      </c>
      <c r="AA141" s="1">
        <f t="shared" si="112"/>
        <v>456.82736582037012</v>
      </c>
      <c r="AB141" s="1">
        <f t="shared" si="112"/>
        <v>442.97015295617956</v>
      </c>
      <c r="AC141" s="1">
        <f t="shared" si="112"/>
        <v>457.55767839023963</v>
      </c>
      <c r="AD141" s="1">
        <f t="shared" si="112"/>
        <v>422.31541540320364</v>
      </c>
      <c r="AE141" s="1">
        <f t="shared" si="112"/>
        <v>442.83907121286967</v>
      </c>
      <c r="AF141" s="1">
        <f t="shared" si="112"/>
        <v>445.04873488580813</v>
      </c>
      <c r="AH141" s="15">
        <f t="shared" si="113"/>
        <v>5821.0610162798785</v>
      </c>
      <c r="AI141" s="15">
        <f t="shared" si="114"/>
        <v>5288.6918035689032</v>
      </c>
      <c r="AJ141" s="15">
        <f t="shared" si="115"/>
        <v>-532.36921271097526</v>
      </c>
      <c r="AM141" s="15">
        <f t="shared" si="116"/>
        <v>-532.36921271097526</v>
      </c>
    </row>
    <row r="142" spans="1:40">
      <c r="A142" s="106" t="s">
        <v>136</v>
      </c>
      <c r="B142" s="5" t="str">
        <f t="shared" si="119"/>
        <v>8750-04582</v>
      </c>
      <c r="C142" s="5" t="str">
        <f t="shared" si="120"/>
        <v>8750</v>
      </c>
      <c r="D142" s="1">
        <f>SUM($F142:K142)</f>
        <v>3456.5</v>
      </c>
      <c r="E142" s="2">
        <f t="shared" si="110"/>
        <v>1.0279497041295171E-2</v>
      </c>
      <c r="F142" s="22">
        <f>'Div 9 history (2)'!B143</f>
        <v>0</v>
      </c>
      <c r="G142" s="22">
        <f>'Div 9 history (2)'!C143</f>
        <v>160</v>
      </c>
      <c r="H142" s="22">
        <f>'Div 9 history (2)'!D143</f>
        <v>570</v>
      </c>
      <c r="I142" s="22">
        <f>'Div 9 history (2)'!E143</f>
        <v>696</v>
      </c>
      <c r="J142" s="22">
        <f>'Div 9 history (2)'!F143</f>
        <v>0</v>
      </c>
      <c r="K142" s="22">
        <f>'Div 9 history (2)'!G143</f>
        <v>2030.5</v>
      </c>
      <c r="L142" s="1">
        <f t="shared" si="111"/>
        <v>496.73942496555981</v>
      </c>
      <c r="M142" s="1">
        <f t="shared" si="111"/>
        <v>478.01511551489966</v>
      </c>
      <c r="N142" s="1">
        <f t="shared" si="111"/>
        <v>469.390617497253</v>
      </c>
      <c r="O142" s="1">
        <f t="shared" si="111"/>
        <v>501.5448842424243</v>
      </c>
      <c r="P142" s="1">
        <f t="shared" si="111"/>
        <v>486.33122862130745</v>
      </c>
      <c r="Q142" s="1">
        <f t="shared" si="111"/>
        <v>502.34668501164532</v>
      </c>
      <c r="R142" s="1">
        <f t="shared" si="111"/>
        <v>463.65465814821027</v>
      </c>
      <c r="S142" s="1">
        <f t="shared" si="111"/>
        <v>486.1873156627293</v>
      </c>
      <c r="T142" s="1">
        <f t="shared" si="111"/>
        <v>488.61327696447495</v>
      </c>
      <c r="U142" s="1">
        <f t="shared" si="111"/>
        <v>479.92710196458057</v>
      </c>
      <c r="V142" s="1">
        <f t="shared" si="111"/>
        <v>480.00933794091094</v>
      </c>
      <c r="W142" s="1">
        <f t="shared" si="112"/>
        <v>462.4005595091723</v>
      </c>
      <c r="X142" s="1">
        <f t="shared" si="112"/>
        <v>507.96586927429905</v>
      </c>
      <c r="Y142" s="1">
        <f t="shared" si="112"/>
        <v>478.01511551489966</v>
      </c>
      <c r="Z142" s="1">
        <f t="shared" si="112"/>
        <v>469.390617497253</v>
      </c>
      <c r="AA142" s="1">
        <f t="shared" si="112"/>
        <v>501.5448842424243</v>
      </c>
      <c r="AB142" s="1">
        <f t="shared" si="112"/>
        <v>486.33122862130745</v>
      </c>
      <c r="AC142" s="1">
        <f t="shared" si="112"/>
        <v>502.34668501164532</v>
      </c>
      <c r="AD142" s="1">
        <f t="shared" si="112"/>
        <v>463.65465814821027</v>
      </c>
      <c r="AE142" s="1">
        <f t="shared" si="112"/>
        <v>486.1873156627293</v>
      </c>
      <c r="AF142" s="1">
        <f t="shared" si="112"/>
        <v>488.61327696447495</v>
      </c>
      <c r="AH142" s="15">
        <f t="shared" si="113"/>
        <v>6390.8679558530894</v>
      </c>
      <c r="AI142" s="15">
        <f t="shared" si="114"/>
        <v>5806.3866503519075</v>
      </c>
      <c r="AJ142" s="15">
        <f t="shared" si="115"/>
        <v>-584.48130550118185</v>
      </c>
      <c r="AM142" s="15">
        <f t="shared" si="116"/>
        <v>-584.48130550118185</v>
      </c>
    </row>
    <row r="143" spans="1:40">
      <c r="A143" s="106" t="s">
        <v>137</v>
      </c>
      <c r="B143" s="5" t="str">
        <f t="shared" si="119"/>
        <v>8800-04582</v>
      </c>
      <c r="C143" s="5" t="str">
        <f t="shared" si="120"/>
        <v>8800</v>
      </c>
      <c r="D143" s="1">
        <f>SUM($F143:K143)</f>
        <v>267.2</v>
      </c>
      <c r="E143" s="2">
        <f t="shared" si="110"/>
        <v>7.946424445057339E-4</v>
      </c>
      <c r="F143" s="22">
        <f>'Div 9 history (2)'!B144</f>
        <v>129.01</v>
      </c>
      <c r="G143" s="22">
        <f>'Div 9 history (2)'!C144</f>
        <v>0</v>
      </c>
      <c r="H143" s="22">
        <f>'Div 9 history (2)'!D144</f>
        <v>48.19</v>
      </c>
      <c r="I143" s="22">
        <f>'Div 9 history (2)'!E144</f>
        <v>90</v>
      </c>
      <c r="J143" s="22">
        <f>'Div 9 history (2)'!F144</f>
        <v>0</v>
      </c>
      <c r="K143" s="22">
        <f>'Div 9 history (2)'!G144</f>
        <v>0</v>
      </c>
      <c r="L143" s="1">
        <f t="shared" si="111"/>
        <v>38.399761131432825</v>
      </c>
      <c r="M143" s="1">
        <f t="shared" si="111"/>
        <v>36.952304025916725</v>
      </c>
      <c r="N143" s="1">
        <f t="shared" si="111"/>
        <v>36.28559901497642</v>
      </c>
      <c r="O143" s="1">
        <f t="shared" si="111"/>
        <v>38.771240581390352</v>
      </c>
      <c r="P143" s="1">
        <f t="shared" si="111"/>
        <v>37.595169763521866</v>
      </c>
      <c r="Q143" s="1">
        <f t="shared" si="111"/>
        <v>38.833222692061803</v>
      </c>
      <c r="R143" s="1">
        <f t="shared" si="111"/>
        <v>35.842188530942217</v>
      </c>
      <c r="S143" s="1">
        <f t="shared" si="111"/>
        <v>37.584044769298785</v>
      </c>
      <c r="T143" s="1">
        <f t="shared" si="111"/>
        <v>37.771580386202139</v>
      </c>
      <c r="U143" s="1">
        <f t="shared" si="111"/>
        <v>37.100107520594797</v>
      </c>
      <c r="V143" s="1">
        <f t="shared" si="111"/>
        <v>37.106464660150841</v>
      </c>
      <c r="W143" s="1">
        <f t="shared" si="112"/>
        <v>35.745242152712514</v>
      </c>
      <c r="X143" s="1">
        <f t="shared" si="112"/>
        <v>39.267606037926427</v>
      </c>
      <c r="Y143" s="1">
        <f t="shared" si="112"/>
        <v>36.952304025916725</v>
      </c>
      <c r="Z143" s="1">
        <f t="shared" si="112"/>
        <v>36.28559901497642</v>
      </c>
      <c r="AA143" s="1">
        <f t="shared" si="112"/>
        <v>38.771240581390352</v>
      </c>
      <c r="AB143" s="1">
        <f t="shared" si="112"/>
        <v>37.595169763521866</v>
      </c>
      <c r="AC143" s="1">
        <f t="shared" si="112"/>
        <v>38.833222692061803</v>
      </c>
      <c r="AD143" s="1">
        <f t="shared" si="112"/>
        <v>35.842188530942217</v>
      </c>
      <c r="AE143" s="1">
        <f t="shared" si="112"/>
        <v>37.584044769298785</v>
      </c>
      <c r="AF143" s="1">
        <f t="shared" si="112"/>
        <v>37.771580386202139</v>
      </c>
      <c r="AH143" s="15">
        <f t="shared" si="113"/>
        <v>494.03729720929999</v>
      </c>
      <c r="AI143" s="15">
        <f t="shared" si="114"/>
        <v>448.85477013569482</v>
      </c>
      <c r="AJ143" s="15">
        <f t="shared" si="115"/>
        <v>-45.182527073605172</v>
      </c>
      <c r="AM143" s="15">
        <f t="shared" si="116"/>
        <v>-45.182527073605172</v>
      </c>
    </row>
    <row r="144" spans="1:40">
      <c r="A144" s="106" t="s">
        <v>138</v>
      </c>
      <c r="B144" s="5" t="str">
        <f t="shared" si="119"/>
        <v>8810-04582</v>
      </c>
      <c r="C144" s="5" t="str">
        <f t="shared" si="120"/>
        <v>8810</v>
      </c>
      <c r="D144" s="1">
        <f>SUM($F144:K144)</f>
        <v>178320.86000000002</v>
      </c>
      <c r="E144" s="2">
        <f t="shared" si="110"/>
        <v>0.53031932670944903</v>
      </c>
      <c r="F144" s="22">
        <f>'Div 9 history (2)'!B145</f>
        <v>21195.22</v>
      </c>
      <c r="G144" s="22">
        <f>'Div 9 history (2)'!C145</f>
        <v>21579.71</v>
      </c>
      <c r="H144" s="22">
        <f>'Div 9 history (2)'!D145</f>
        <v>38275.520000000004</v>
      </c>
      <c r="I144" s="22">
        <f>'Div 9 history (2)'!E145</f>
        <v>22204.68</v>
      </c>
      <c r="J144" s="22">
        <f>'Div 9 history (2)'!F145</f>
        <v>34076.449999999997</v>
      </c>
      <c r="K144" s="22">
        <f>'Div 9 history (2)'!G145</f>
        <v>40989.279999999999</v>
      </c>
      <c r="L144" s="1">
        <f t="shared" ref="L144:V153" si="121">$E144*L$173</f>
        <v>25626.790526765257</v>
      </c>
      <c r="M144" s="1">
        <f t="shared" si="121"/>
        <v>24660.80326677745</v>
      </c>
      <c r="N144" s="1">
        <f t="shared" si="121"/>
        <v>24215.865351668224</v>
      </c>
      <c r="O144" s="1">
        <f t="shared" si="121"/>
        <v>25874.70420561538</v>
      </c>
      <c r="P144" s="1">
        <f t="shared" si="121"/>
        <v>25089.831602085396</v>
      </c>
      <c r="Q144" s="1">
        <f t="shared" si="121"/>
        <v>25916.069113098718</v>
      </c>
      <c r="R144" s="1">
        <f t="shared" si="121"/>
        <v>23919.947167364349</v>
      </c>
      <c r="S144" s="1">
        <f t="shared" si="121"/>
        <v>25082.407131511463</v>
      </c>
      <c r="T144" s="1">
        <f t="shared" si="121"/>
        <v>25207.562492614892</v>
      </c>
      <c r="U144" s="1">
        <f t="shared" si="121"/>
        <v>24759.442661545407</v>
      </c>
      <c r="V144" s="1">
        <f t="shared" si="121"/>
        <v>24763.685216159083</v>
      </c>
      <c r="W144" s="1">
        <f t="shared" ref="W144:AF153" si="122">$E144*W$173</f>
        <v>23855.248209505797</v>
      </c>
      <c r="X144" s="1">
        <f t="shared" si="122"/>
        <v>26205.962869851177</v>
      </c>
      <c r="Y144" s="1">
        <f t="shared" si="122"/>
        <v>24660.80326677745</v>
      </c>
      <c r="Z144" s="1">
        <f t="shared" si="122"/>
        <v>24215.865351668224</v>
      </c>
      <c r="AA144" s="1">
        <f t="shared" si="122"/>
        <v>25874.70420561538</v>
      </c>
      <c r="AB144" s="1">
        <f t="shared" si="122"/>
        <v>25089.831602085396</v>
      </c>
      <c r="AC144" s="1">
        <f t="shared" si="122"/>
        <v>25916.069113098718</v>
      </c>
      <c r="AD144" s="1">
        <f t="shared" si="122"/>
        <v>23919.947167364349</v>
      </c>
      <c r="AE144" s="1">
        <f t="shared" si="122"/>
        <v>25082.407131511463</v>
      </c>
      <c r="AF144" s="1">
        <f t="shared" si="122"/>
        <v>25207.562492614892</v>
      </c>
      <c r="AH144" s="15">
        <f t="shared" si="113"/>
        <v>329704.92406601046</v>
      </c>
      <c r="AI144" s="15">
        <f t="shared" si="114"/>
        <v>299551.5292877974</v>
      </c>
      <c r="AJ144" s="15">
        <f t="shared" si="115"/>
        <v>-30153.394778213056</v>
      </c>
      <c r="AM144" s="15">
        <f t="shared" si="116"/>
        <v>-30153.394778213056</v>
      </c>
    </row>
    <row r="145" spans="1:39">
      <c r="A145" s="106" t="s">
        <v>139</v>
      </c>
      <c r="B145" s="5" t="str">
        <f t="shared" si="119"/>
        <v>8860-04582</v>
      </c>
      <c r="C145" s="5" t="str">
        <f t="shared" si="120"/>
        <v>8860</v>
      </c>
      <c r="D145" s="1">
        <f>SUM($F145:K145)</f>
        <v>12608.43</v>
      </c>
      <c r="E145" s="2">
        <f t="shared" si="110"/>
        <v>3.7496982172827216E-2</v>
      </c>
      <c r="F145" s="22">
        <f>'Div 9 history (2)'!B146</f>
        <v>11626.65</v>
      </c>
      <c r="G145" s="22">
        <f>'Div 9 history (2)'!C146</f>
        <v>8.27</v>
      </c>
      <c r="H145" s="22">
        <f>'Div 9 history (2)'!D146</f>
        <v>621.80999999999995</v>
      </c>
      <c r="I145" s="22">
        <f>'Div 9 history (2)'!E146</f>
        <v>221.49</v>
      </c>
      <c r="J145" s="22">
        <f>'Div 9 history (2)'!F146</f>
        <v>88.94</v>
      </c>
      <c r="K145" s="22">
        <f>'Div 9 history (2)'!G146</f>
        <v>41.27</v>
      </c>
      <c r="L145" s="1">
        <f t="shared" si="121"/>
        <v>1811.9786685718252</v>
      </c>
      <c r="M145" s="1">
        <f t="shared" si="121"/>
        <v>1743.6771656043761</v>
      </c>
      <c r="N145" s="1">
        <f t="shared" si="121"/>
        <v>1712.2171975613742</v>
      </c>
      <c r="O145" s="1">
        <f t="shared" si="121"/>
        <v>1829.5077577979778</v>
      </c>
      <c r="P145" s="1">
        <f t="shared" si="121"/>
        <v>1774.0122241821934</v>
      </c>
      <c r="Q145" s="1">
        <f t="shared" si="121"/>
        <v>1832.4325224074582</v>
      </c>
      <c r="R145" s="1">
        <f t="shared" si="121"/>
        <v>1691.2938815089365</v>
      </c>
      <c r="S145" s="1">
        <f t="shared" si="121"/>
        <v>1773.4872664317738</v>
      </c>
      <c r="T145" s="1">
        <f t="shared" si="121"/>
        <v>1782.336554224561</v>
      </c>
      <c r="U145" s="1">
        <f t="shared" si="121"/>
        <v>1750.6516042885221</v>
      </c>
      <c r="V145" s="1">
        <f t="shared" si="121"/>
        <v>1750.9515801459047</v>
      </c>
      <c r="W145" s="1">
        <f t="shared" si="122"/>
        <v>1686.7192496838516</v>
      </c>
      <c r="X145" s="1">
        <f t="shared" si="122"/>
        <v>1852.929872742413</v>
      </c>
      <c r="Y145" s="1">
        <f t="shared" si="122"/>
        <v>1743.6771656043761</v>
      </c>
      <c r="Z145" s="1">
        <f t="shared" si="122"/>
        <v>1712.2171975613742</v>
      </c>
      <c r="AA145" s="1">
        <f t="shared" si="122"/>
        <v>1829.5077577979778</v>
      </c>
      <c r="AB145" s="1">
        <f t="shared" si="122"/>
        <v>1774.0122241821934</v>
      </c>
      <c r="AC145" s="1">
        <f t="shared" si="122"/>
        <v>1832.4325224074582</v>
      </c>
      <c r="AD145" s="1">
        <f t="shared" si="122"/>
        <v>1691.2938815089365</v>
      </c>
      <c r="AE145" s="1">
        <f t="shared" si="122"/>
        <v>1773.4872664317738</v>
      </c>
      <c r="AF145" s="1">
        <f t="shared" si="122"/>
        <v>1782.336554224561</v>
      </c>
      <c r="AH145" s="15">
        <f t="shared" si="113"/>
        <v>23312.255536125202</v>
      </c>
      <c r="AI145" s="15">
        <f t="shared" si="114"/>
        <v>21180.216876579339</v>
      </c>
      <c r="AJ145" s="15">
        <f t="shared" si="115"/>
        <v>-2132.0386595458622</v>
      </c>
      <c r="AM145" s="15">
        <f t="shared" si="116"/>
        <v>-2132.0386595458622</v>
      </c>
    </row>
    <row r="146" spans="1:39">
      <c r="A146" s="106" t="s">
        <v>608</v>
      </c>
      <c r="B146" s="5" t="str">
        <f t="shared" si="119"/>
        <v>8910-04582</v>
      </c>
      <c r="C146" s="5" t="str">
        <f t="shared" si="120"/>
        <v>8910</v>
      </c>
      <c r="D146" s="1">
        <f>SUM($F146:K146)</f>
        <v>280.12</v>
      </c>
      <c r="E146" s="2">
        <f t="shared" si="110"/>
        <v>8.330660237834813E-4</v>
      </c>
      <c r="F146" s="22" t="str">
        <f>'Div 9 history (2)'!B147</f>
        <v>0</v>
      </c>
      <c r="G146" s="22" t="str">
        <f>'Div 9 history (2)'!C147</f>
        <v>0</v>
      </c>
      <c r="H146" s="22" t="str">
        <f>'Div 9 history (2)'!D147</f>
        <v>0</v>
      </c>
      <c r="I146" s="22" t="str">
        <f>'Div 9 history (2)'!E147</f>
        <v>0</v>
      </c>
      <c r="J146" s="22" t="str">
        <f>'Div 9 history (2)'!F147</f>
        <v>0</v>
      </c>
      <c r="K146" s="22">
        <f>'Div 9 history (2)'!G147</f>
        <v>280.12</v>
      </c>
      <c r="L146" s="1">
        <f t="shared" si="121"/>
        <v>40.256516048416785</v>
      </c>
      <c r="M146" s="1">
        <f t="shared" si="121"/>
        <v>38.739069624774679</v>
      </c>
      <c r="N146" s="1">
        <f t="shared" si="121"/>
        <v>38.040127230820339</v>
      </c>
      <c r="O146" s="1">
        <f t="shared" si="121"/>
        <v>40.645957753215072</v>
      </c>
      <c r="P146" s="1">
        <f t="shared" si="121"/>
        <v>39.413020038015517</v>
      </c>
      <c r="Q146" s="1">
        <f t="shared" si="121"/>
        <v>40.710936903070184</v>
      </c>
      <c r="R146" s="1">
        <f t="shared" si="121"/>
        <v>37.57527638954916</v>
      </c>
      <c r="S146" s="1">
        <f t="shared" si="121"/>
        <v>39.40135711368255</v>
      </c>
      <c r="T146" s="1">
        <f t="shared" si="121"/>
        <v>39.597960695295448</v>
      </c>
      <c r="U146" s="1">
        <f t="shared" si="121"/>
        <v>38.894019905198405</v>
      </c>
      <c r="V146" s="1">
        <f t="shared" si="121"/>
        <v>38.900684433388676</v>
      </c>
      <c r="W146" s="1">
        <f t="shared" si="122"/>
        <v>37.473642334647572</v>
      </c>
      <c r="X146" s="1">
        <f t="shared" si="122"/>
        <v>41.166324114311195</v>
      </c>
      <c r="Y146" s="1">
        <f t="shared" si="122"/>
        <v>38.739069624774679</v>
      </c>
      <c r="Z146" s="1">
        <f t="shared" si="122"/>
        <v>38.040127230820339</v>
      </c>
      <c r="AA146" s="1">
        <f t="shared" si="122"/>
        <v>40.645957753215072</v>
      </c>
      <c r="AB146" s="1">
        <f t="shared" si="122"/>
        <v>39.413020038015517</v>
      </c>
      <c r="AC146" s="1">
        <f t="shared" si="122"/>
        <v>40.710936903070184</v>
      </c>
      <c r="AD146" s="1">
        <f t="shared" si="122"/>
        <v>37.57527638954916</v>
      </c>
      <c r="AE146" s="1">
        <f t="shared" si="122"/>
        <v>39.40135711368255</v>
      </c>
      <c r="AF146" s="1">
        <f t="shared" si="122"/>
        <v>39.597960695295448</v>
      </c>
      <c r="AH146" s="15">
        <f t="shared" si="113"/>
        <v>517.92562759831253</v>
      </c>
      <c r="AI146" s="15">
        <f t="shared" si="114"/>
        <v>470.55837653596882</v>
      </c>
      <c r="AJ146" s="15">
        <f t="shared" si="115"/>
        <v>-47.367251062343712</v>
      </c>
      <c r="AM146" s="15">
        <f t="shared" si="116"/>
        <v>-47.367251062343712</v>
      </c>
    </row>
    <row r="147" spans="1:39">
      <c r="A147" s="106" t="s">
        <v>609</v>
      </c>
      <c r="B147" s="5" t="str">
        <f t="shared" si="119"/>
        <v>8740-04585</v>
      </c>
      <c r="C147" s="5" t="str">
        <f t="shared" si="120"/>
        <v>8740</v>
      </c>
      <c r="D147" s="1">
        <f>SUM($F147:K147)</f>
        <v>663.81</v>
      </c>
      <c r="E147" s="2">
        <f t="shared" si="110"/>
        <v>1.9741452136502664E-3</v>
      </c>
      <c r="F147" s="22">
        <f>'Div 9 history (2)'!B148</f>
        <v>663.81</v>
      </c>
      <c r="G147" s="22">
        <f>'Div 9 history (2)'!C148</f>
        <v>0</v>
      </c>
      <c r="H147" s="22">
        <f>'Div 9 history (2)'!D148</f>
        <v>0</v>
      </c>
      <c r="I147" s="22">
        <f>'Div 9 history (2)'!E148</f>
        <v>0</v>
      </c>
      <c r="J147" s="22">
        <f>'Div 9 history (2)'!F148</f>
        <v>0</v>
      </c>
      <c r="K147" s="22">
        <f>'Div 9 history (2)'!G148</f>
        <v>0</v>
      </c>
      <c r="L147" s="1">
        <f t="shared" si="121"/>
        <v>95.397250885690198</v>
      </c>
      <c r="M147" s="1">
        <f t="shared" si="121"/>
        <v>91.801305896121931</v>
      </c>
      <c r="N147" s="1">
        <f t="shared" si="121"/>
        <v>90.144998061869359</v>
      </c>
      <c r="O147" s="1">
        <f t="shared" si="121"/>
        <v>96.320124290167399</v>
      </c>
      <c r="P147" s="1">
        <f t="shared" si="121"/>
        <v>93.398389373965003</v>
      </c>
      <c r="Q147" s="1">
        <f t="shared" si="121"/>
        <v>96.474107616832114</v>
      </c>
      <c r="R147" s="1">
        <f t="shared" si="121"/>
        <v>89.043425032652507</v>
      </c>
      <c r="S147" s="1">
        <f t="shared" si="121"/>
        <v>93.370751340973897</v>
      </c>
      <c r="T147" s="1">
        <f t="shared" si="121"/>
        <v>93.836649611395359</v>
      </c>
      <c r="U147" s="1">
        <f t="shared" si="121"/>
        <v>92.168496905860877</v>
      </c>
      <c r="V147" s="1">
        <f t="shared" si="121"/>
        <v>92.184290067570089</v>
      </c>
      <c r="W147" s="1">
        <f t="shared" si="122"/>
        <v>88.802579316587185</v>
      </c>
      <c r="X147" s="1">
        <f t="shared" si="122"/>
        <v>97.553254356421931</v>
      </c>
      <c r="Y147" s="1">
        <f t="shared" si="122"/>
        <v>91.801305896121931</v>
      </c>
      <c r="Z147" s="1">
        <f t="shared" si="122"/>
        <v>90.144998061869359</v>
      </c>
      <c r="AA147" s="1">
        <f t="shared" si="122"/>
        <v>96.320124290167399</v>
      </c>
      <c r="AB147" s="1">
        <f t="shared" si="122"/>
        <v>93.398389373965003</v>
      </c>
      <c r="AC147" s="1">
        <f t="shared" si="122"/>
        <v>96.474107616832114</v>
      </c>
      <c r="AD147" s="1">
        <f t="shared" si="122"/>
        <v>89.043425032652507</v>
      </c>
      <c r="AE147" s="1">
        <f t="shared" si="122"/>
        <v>93.370751340973897</v>
      </c>
      <c r="AF147" s="1">
        <f t="shared" si="122"/>
        <v>93.836649611395359</v>
      </c>
      <c r="AH147" s="15">
        <f t="shared" si="113"/>
        <v>1227.346176124646</v>
      </c>
      <c r="AI147" s="15">
        <f t="shared" si="114"/>
        <v>1115.0983718704176</v>
      </c>
      <c r="AJ147" s="15">
        <f t="shared" si="115"/>
        <v>-112.24780425422841</v>
      </c>
      <c r="AM147" s="15">
        <f t="shared" si="116"/>
        <v>-112.24780425422841</v>
      </c>
    </row>
    <row r="148" spans="1:39">
      <c r="A148" s="106" t="s">
        <v>153</v>
      </c>
      <c r="B148" s="5" t="str">
        <f t="shared" si="119"/>
        <v>8810-04590</v>
      </c>
      <c r="C148" s="5" t="str">
        <f t="shared" si="120"/>
        <v>8810</v>
      </c>
      <c r="D148" s="1">
        <f>SUM($F148:K148)</f>
        <v>5467.52</v>
      </c>
      <c r="E148" s="2">
        <f t="shared" si="110"/>
        <v>1.6260192583023917E-2</v>
      </c>
      <c r="F148" s="22">
        <f>'Div 9 history (2)'!B149</f>
        <v>906.34</v>
      </c>
      <c r="G148" s="22">
        <f>'Div 9 history (2)'!C149</f>
        <v>1243.73</v>
      </c>
      <c r="H148" s="22">
        <f>'Div 9 history (2)'!D149</f>
        <v>655.51</v>
      </c>
      <c r="I148" s="22">
        <f>'Div 9 history (2)'!E149</f>
        <v>811.05</v>
      </c>
      <c r="J148" s="22">
        <f>'Div 9 history (2)'!F149</f>
        <v>801.41000000000008</v>
      </c>
      <c r="K148" s="22">
        <f>'Div 9 history (2)'!G149</f>
        <v>1049.48</v>
      </c>
      <c r="L148" s="1">
        <f t="shared" si="121"/>
        <v>785.74648945109141</v>
      </c>
      <c r="M148" s="1">
        <f t="shared" si="121"/>
        <v>756.12822345726136</v>
      </c>
      <c r="N148" s="1">
        <f t="shared" si="121"/>
        <v>742.48592188010434</v>
      </c>
      <c r="O148" s="1">
        <f t="shared" si="121"/>
        <v>793.34780427980309</v>
      </c>
      <c r="P148" s="1">
        <f t="shared" si="121"/>
        <v>769.28271925692775</v>
      </c>
      <c r="Q148" s="1">
        <f t="shared" si="121"/>
        <v>794.61609930127906</v>
      </c>
      <c r="R148" s="1">
        <f t="shared" si="121"/>
        <v>733.41273441877695</v>
      </c>
      <c r="S148" s="1">
        <f t="shared" si="121"/>
        <v>769.05507656076543</v>
      </c>
      <c r="T148" s="1">
        <f t="shared" si="121"/>
        <v>772.892482010359</v>
      </c>
      <c r="U148" s="1">
        <f t="shared" si="121"/>
        <v>759.15261927770382</v>
      </c>
      <c r="V148" s="1">
        <f t="shared" si="121"/>
        <v>759.28270081836808</v>
      </c>
      <c r="W148" s="1">
        <f t="shared" si="122"/>
        <v>731.42899092364803</v>
      </c>
      <c r="X148" s="1">
        <f t="shared" si="122"/>
        <v>803.50457097486344</v>
      </c>
      <c r="Y148" s="1">
        <f t="shared" si="122"/>
        <v>756.12822345726136</v>
      </c>
      <c r="Z148" s="1">
        <f t="shared" si="122"/>
        <v>742.48592188010434</v>
      </c>
      <c r="AA148" s="1">
        <f t="shared" si="122"/>
        <v>793.34780427980309</v>
      </c>
      <c r="AB148" s="1">
        <f t="shared" si="122"/>
        <v>769.28271925692775</v>
      </c>
      <c r="AC148" s="1">
        <f t="shared" si="122"/>
        <v>794.61609930127906</v>
      </c>
      <c r="AD148" s="1">
        <f t="shared" si="122"/>
        <v>733.41273441877695</v>
      </c>
      <c r="AE148" s="1">
        <f t="shared" si="122"/>
        <v>769.05507656076543</v>
      </c>
      <c r="AF148" s="1">
        <f t="shared" si="122"/>
        <v>772.892482010359</v>
      </c>
      <c r="AH148" s="15">
        <f t="shared" si="113"/>
        <v>10109.127257626467</v>
      </c>
      <c r="AI148" s="15">
        <f t="shared" si="114"/>
        <v>9184.5899431598609</v>
      </c>
      <c r="AJ148" s="15">
        <f t="shared" si="115"/>
        <v>-924.5373144666064</v>
      </c>
      <c r="AM148" s="15">
        <f t="shared" si="116"/>
        <v>-924.5373144666064</v>
      </c>
    </row>
    <row r="149" spans="1:39">
      <c r="A149" s="106" t="s">
        <v>156</v>
      </c>
      <c r="B149" s="5" t="str">
        <f t="shared" si="119"/>
        <v>8700-04590</v>
      </c>
      <c r="C149" s="5" t="str">
        <f t="shared" si="120"/>
        <v>8700</v>
      </c>
      <c r="D149" s="1">
        <f>SUM($F149:K149)</f>
        <v>47917.31</v>
      </c>
      <c r="E149" s="2">
        <f t="shared" si="110"/>
        <v>0.1425042228762689</v>
      </c>
      <c r="F149" s="22">
        <f>'Div 9 history (2)'!B150</f>
        <v>7298.7999999999993</v>
      </c>
      <c r="G149" s="22">
        <f>'Div 9 history (2)'!C150</f>
        <v>9300.9000000000015</v>
      </c>
      <c r="H149" s="22">
        <f>'Div 9 history (2)'!D150</f>
        <v>5998.14</v>
      </c>
      <c r="I149" s="22">
        <f>'Div 9 history (2)'!E150</f>
        <v>7744.53</v>
      </c>
      <c r="J149" s="22">
        <f>'Div 9 history (2)'!F150</f>
        <v>6436.48</v>
      </c>
      <c r="K149" s="22">
        <f>'Div 9 history (2)'!G150</f>
        <v>11138.46</v>
      </c>
      <c r="L149" s="1">
        <f t="shared" si="121"/>
        <v>6886.2771634012634</v>
      </c>
      <c r="M149" s="1">
        <f t="shared" si="121"/>
        <v>6626.7028713476793</v>
      </c>
      <c r="N149" s="1">
        <f t="shared" si="121"/>
        <v>6507.1418283544899</v>
      </c>
      <c r="O149" s="1">
        <f t="shared" si="121"/>
        <v>6952.8950375114591</v>
      </c>
      <c r="P149" s="1">
        <f t="shared" si="121"/>
        <v>6741.9887876545808</v>
      </c>
      <c r="Q149" s="1">
        <f t="shared" si="121"/>
        <v>6964.0103668958081</v>
      </c>
      <c r="R149" s="1">
        <f t="shared" si="121"/>
        <v>6427.6244719895321</v>
      </c>
      <c r="S149" s="1">
        <f t="shared" si="121"/>
        <v>6739.993728534313</v>
      </c>
      <c r="T149" s="1">
        <f t="shared" si="121"/>
        <v>6773.6247251331133</v>
      </c>
      <c r="U149" s="1">
        <f t="shared" si="121"/>
        <v>6653.2086568026662</v>
      </c>
      <c r="V149" s="1">
        <f t="shared" si="121"/>
        <v>6654.3486905856762</v>
      </c>
      <c r="W149" s="1">
        <f t="shared" si="122"/>
        <v>6410.2389567986274</v>
      </c>
      <c r="X149" s="1">
        <f t="shared" si="122"/>
        <v>7041.9088752888938</v>
      </c>
      <c r="Y149" s="1">
        <f t="shared" si="122"/>
        <v>6626.7028713476793</v>
      </c>
      <c r="Z149" s="1">
        <f t="shared" si="122"/>
        <v>6507.1418283544899</v>
      </c>
      <c r="AA149" s="1">
        <f t="shared" si="122"/>
        <v>6952.8950375114591</v>
      </c>
      <c r="AB149" s="1">
        <f t="shared" si="122"/>
        <v>6741.9887876545808</v>
      </c>
      <c r="AC149" s="1">
        <f t="shared" si="122"/>
        <v>6964.0103668958081</v>
      </c>
      <c r="AD149" s="1">
        <f t="shared" si="122"/>
        <v>6427.6244719895321</v>
      </c>
      <c r="AE149" s="1">
        <f t="shared" si="122"/>
        <v>6739.993728534313</v>
      </c>
      <c r="AF149" s="1">
        <f t="shared" si="122"/>
        <v>6773.6247251331133</v>
      </c>
      <c r="AH149" s="15">
        <f t="shared" si="113"/>
        <v>88596.326055165278</v>
      </c>
      <c r="AI149" s="15">
        <f t="shared" si="114"/>
        <v>80493.686996896839</v>
      </c>
      <c r="AJ149" s="15">
        <f t="shared" si="115"/>
        <v>-8102.6390582684398</v>
      </c>
      <c r="AM149" s="15">
        <f t="shared" si="116"/>
        <v>-8102.6390582684398</v>
      </c>
    </row>
    <row r="150" spans="1:39">
      <c r="A150" s="106" t="s">
        <v>148</v>
      </c>
      <c r="B150" s="5" t="str">
        <f t="shared" si="119"/>
        <v>8710-04590</v>
      </c>
      <c r="C150" s="5" t="str">
        <f t="shared" si="120"/>
        <v>8710</v>
      </c>
      <c r="D150" s="1">
        <f>SUM($F150:K150)</f>
        <v>189.85</v>
      </c>
      <c r="E150" s="2">
        <f t="shared" si="110"/>
        <v>5.6460654225079932E-4</v>
      </c>
      <c r="F150" s="22">
        <f>'Div 9 history (2)'!B151</f>
        <v>44.53</v>
      </c>
      <c r="G150" s="22">
        <f>'Div 9 history (2)'!C151</f>
        <v>19.5</v>
      </c>
      <c r="H150" s="22">
        <f>'Div 9 history (2)'!D151</f>
        <v>21.6</v>
      </c>
      <c r="I150" s="22">
        <f>'Div 9 history (2)'!E151</f>
        <v>41.290000000000006</v>
      </c>
      <c r="J150" s="22">
        <f>'Div 9 history (2)'!F151</f>
        <v>41.41</v>
      </c>
      <c r="K150" s="22">
        <f>'Div 9 history (2)'!G151</f>
        <v>21.52</v>
      </c>
      <c r="L150" s="1">
        <f t="shared" si="121"/>
        <v>27.283662615278899</v>
      </c>
      <c r="M150" s="1">
        <f t="shared" si="121"/>
        <v>26.255220506438214</v>
      </c>
      <c r="N150" s="1">
        <f t="shared" si="121"/>
        <v>25.781515617489791</v>
      </c>
      <c r="O150" s="1">
        <f t="shared" si="121"/>
        <v>27.547604881650294</v>
      </c>
      <c r="P150" s="1">
        <f t="shared" si="121"/>
        <v>26.711987199119111</v>
      </c>
      <c r="Q150" s="1">
        <f t="shared" si="121"/>
        <v>27.591644191945857</v>
      </c>
      <c r="R150" s="1">
        <f t="shared" si="121"/>
        <v>25.466465166913846</v>
      </c>
      <c r="S150" s="1">
        <f t="shared" si="121"/>
        <v>26.704082707527601</v>
      </c>
      <c r="T150" s="1">
        <f t="shared" si="121"/>
        <v>26.837329851498787</v>
      </c>
      <c r="U150" s="1">
        <f t="shared" si="121"/>
        <v>26.360237323296861</v>
      </c>
      <c r="V150" s="1">
        <f t="shared" si="121"/>
        <v>26.364754175634868</v>
      </c>
      <c r="W150" s="1">
        <f t="shared" si="122"/>
        <v>25.397583168759251</v>
      </c>
      <c r="X150" s="1">
        <f t="shared" si="122"/>
        <v>27.900280712201841</v>
      </c>
      <c r="Y150" s="1">
        <f t="shared" si="122"/>
        <v>26.255220506438214</v>
      </c>
      <c r="Z150" s="1">
        <f t="shared" si="122"/>
        <v>25.781515617489791</v>
      </c>
      <c r="AA150" s="1">
        <f t="shared" si="122"/>
        <v>27.547604881650294</v>
      </c>
      <c r="AB150" s="1">
        <f t="shared" si="122"/>
        <v>26.711987199119111</v>
      </c>
      <c r="AC150" s="1">
        <f t="shared" si="122"/>
        <v>27.591644191945857</v>
      </c>
      <c r="AD150" s="1">
        <f t="shared" si="122"/>
        <v>25.466465166913846</v>
      </c>
      <c r="AE150" s="1">
        <f t="shared" si="122"/>
        <v>26.704082707527601</v>
      </c>
      <c r="AF150" s="1">
        <f t="shared" si="122"/>
        <v>26.837329851498787</v>
      </c>
      <c r="AH150" s="15">
        <f t="shared" si="113"/>
        <v>351.02163501192217</v>
      </c>
      <c r="AI150" s="15">
        <f t="shared" si="114"/>
        <v>318.91870550247631</v>
      </c>
      <c r="AJ150" s="15">
        <f t="shared" si="115"/>
        <v>-32.102929509445858</v>
      </c>
      <c r="AM150" s="15">
        <f t="shared" si="116"/>
        <v>-32.102929509445858</v>
      </c>
    </row>
    <row r="151" spans="1:39">
      <c r="A151" s="106" t="s">
        <v>149</v>
      </c>
      <c r="B151" s="5" t="str">
        <f t="shared" si="119"/>
        <v>8740-04590</v>
      </c>
      <c r="C151" s="5" t="str">
        <f t="shared" si="120"/>
        <v>8740</v>
      </c>
      <c r="D151" s="1">
        <f>SUM($F151:K151)</f>
        <v>24792.329999999998</v>
      </c>
      <c r="E151" s="2">
        <f t="shared" si="110"/>
        <v>7.373142857856603E-2</v>
      </c>
      <c r="F151" s="22">
        <f>'Div 9 history (2)'!B152</f>
        <v>4304.7999999999993</v>
      </c>
      <c r="G151" s="22">
        <f>'Div 9 history (2)'!C152</f>
        <v>3587.1400000000003</v>
      </c>
      <c r="H151" s="22">
        <f>'Div 9 history (2)'!D152</f>
        <v>3507.7000000000003</v>
      </c>
      <c r="I151" s="22">
        <f>'Div 9 history (2)'!E152</f>
        <v>3572.7700000000009</v>
      </c>
      <c r="J151" s="22">
        <f>'Div 9 history (2)'!F152</f>
        <v>5419.9199999999992</v>
      </c>
      <c r="K151" s="22">
        <f>'Div 9 history (2)'!G152</f>
        <v>4400</v>
      </c>
      <c r="L151" s="1">
        <f t="shared" si="121"/>
        <v>3562.9474172591918</v>
      </c>
      <c r="M151" s="1">
        <f t="shared" si="121"/>
        <v>3428.644145474761</v>
      </c>
      <c r="N151" s="1">
        <f t="shared" si="121"/>
        <v>3366.7834768973439</v>
      </c>
      <c r="O151" s="1">
        <f t="shared" si="121"/>
        <v>3597.4153854910987</v>
      </c>
      <c r="P151" s="1">
        <f t="shared" si="121"/>
        <v>3488.2928711948207</v>
      </c>
      <c r="Q151" s="1">
        <f t="shared" si="121"/>
        <v>3603.1664369202267</v>
      </c>
      <c r="R151" s="1">
        <f t="shared" si="121"/>
        <v>3325.6413397505044</v>
      </c>
      <c r="S151" s="1">
        <f t="shared" si="121"/>
        <v>3487.2606311947211</v>
      </c>
      <c r="T151" s="1">
        <f t="shared" si="121"/>
        <v>3504.6612483392623</v>
      </c>
      <c r="U151" s="1">
        <f t="shared" si="121"/>
        <v>3442.3581911903743</v>
      </c>
      <c r="V151" s="1">
        <f t="shared" si="121"/>
        <v>3442.948042619003</v>
      </c>
      <c r="W151" s="1">
        <f t="shared" si="122"/>
        <v>3316.646105463919</v>
      </c>
      <c r="X151" s="1">
        <f t="shared" si="122"/>
        <v>3643.4709850384152</v>
      </c>
      <c r="Y151" s="1">
        <f t="shared" si="122"/>
        <v>3428.644145474761</v>
      </c>
      <c r="Z151" s="1">
        <f t="shared" si="122"/>
        <v>3366.7834768973439</v>
      </c>
      <c r="AA151" s="1">
        <f t="shared" si="122"/>
        <v>3597.4153854910987</v>
      </c>
      <c r="AB151" s="1">
        <f t="shared" si="122"/>
        <v>3488.2928711948207</v>
      </c>
      <c r="AC151" s="1">
        <f t="shared" si="122"/>
        <v>3603.1664369202267</v>
      </c>
      <c r="AD151" s="1">
        <f t="shared" si="122"/>
        <v>3325.6413397505044</v>
      </c>
      <c r="AE151" s="1">
        <f t="shared" si="122"/>
        <v>3487.2606311947211</v>
      </c>
      <c r="AF151" s="1">
        <f t="shared" si="122"/>
        <v>3504.6612483392623</v>
      </c>
      <c r="AH151" s="15">
        <f t="shared" si="113"/>
        <v>45839.579733237435</v>
      </c>
      <c r="AI151" s="15">
        <f t="shared" si="114"/>
        <v>41647.288859574444</v>
      </c>
      <c r="AJ151" s="15">
        <f t="shared" si="115"/>
        <v>-4192.2908736629906</v>
      </c>
      <c r="AM151" s="15">
        <f t="shared" si="116"/>
        <v>-4192.2908736629906</v>
      </c>
    </row>
    <row r="152" spans="1:39">
      <c r="A152" s="106" t="s">
        <v>150</v>
      </c>
      <c r="B152" s="5" t="str">
        <f t="shared" si="119"/>
        <v>8750-04590</v>
      </c>
      <c r="C152" s="5" t="str">
        <f t="shared" si="120"/>
        <v>8750</v>
      </c>
      <c r="D152" s="1">
        <f>SUM($F152:K152)</f>
        <v>2027.43</v>
      </c>
      <c r="E152" s="2">
        <f t="shared" si="110"/>
        <v>6.0294982457494766E-3</v>
      </c>
      <c r="F152" s="22">
        <f>'Div 9 history (2)'!B153</f>
        <v>92.85</v>
      </c>
      <c r="G152" s="22">
        <f>'Div 9 history (2)'!C153</f>
        <v>81.84</v>
      </c>
      <c r="H152" s="22">
        <f>'Div 9 history (2)'!D153</f>
        <v>76.709999999999994</v>
      </c>
      <c r="I152" s="22">
        <f>'Div 9 history (2)'!E153</f>
        <v>85.800000000000011</v>
      </c>
      <c r="J152" s="22">
        <f>'Div 9 history (2)'!F153</f>
        <v>1535.52</v>
      </c>
      <c r="K152" s="22">
        <f>'Div 9 history (2)'!G153</f>
        <v>154.70999999999998</v>
      </c>
      <c r="L152" s="1">
        <f t="shared" si="121"/>
        <v>291.36537316879065</v>
      </c>
      <c r="M152" s="1">
        <f t="shared" si="121"/>
        <v>280.38252152419295</v>
      </c>
      <c r="N152" s="1">
        <f t="shared" si="121"/>
        <v>275.32377249600916</v>
      </c>
      <c r="O152" s="1">
        <f t="shared" si="121"/>
        <v>294.1840430087135</v>
      </c>
      <c r="P152" s="1">
        <f t="shared" si="121"/>
        <v>285.26038560500427</v>
      </c>
      <c r="Q152" s="1">
        <f t="shared" si="121"/>
        <v>294.65434387188196</v>
      </c>
      <c r="R152" s="1">
        <f t="shared" si="121"/>
        <v>271.9593124748809</v>
      </c>
      <c r="S152" s="1">
        <f t="shared" si="121"/>
        <v>285.17597262956377</v>
      </c>
      <c r="T152" s="1">
        <f t="shared" si="121"/>
        <v>286.59893421556063</v>
      </c>
      <c r="U152" s="1">
        <f t="shared" si="121"/>
        <v>281.50400819790235</v>
      </c>
      <c r="V152" s="1">
        <f t="shared" si="121"/>
        <v>281.55224418386837</v>
      </c>
      <c r="W152" s="1">
        <f t="shared" si="122"/>
        <v>271.22371368889947</v>
      </c>
      <c r="X152" s="1">
        <f t="shared" si="122"/>
        <v>297.95030879293853</v>
      </c>
      <c r="Y152" s="1">
        <f t="shared" si="122"/>
        <v>280.38252152419295</v>
      </c>
      <c r="Z152" s="1">
        <f t="shared" si="122"/>
        <v>275.32377249600916</v>
      </c>
      <c r="AA152" s="1">
        <f t="shared" si="122"/>
        <v>294.1840430087135</v>
      </c>
      <c r="AB152" s="1">
        <f t="shared" si="122"/>
        <v>285.26038560500427</v>
      </c>
      <c r="AC152" s="1">
        <f t="shared" si="122"/>
        <v>294.65434387188196</v>
      </c>
      <c r="AD152" s="1">
        <f t="shared" si="122"/>
        <v>271.9593124748809</v>
      </c>
      <c r="AE152" s="1">
        <f t="shared" si="122"/>
        <v>285.17597262956377</v>
      </c>
      <c r="AF152" s="1">
        <f t="shared" si="122"/>
        <v>286.59893421556063</v>
      </c>
      <c r="AH152" s="15">
        <f t="shared" si="113"/>
        <v>3748.6004396745921</v>
      </c>
      <c r="AI152" s="15">
        <f t="shared" si="114"/>
        <v>3405.7695606894154</v>
      </c>
      <c r="AJ152" s="15">
        <f t="shared" si="115"/>
        <v>-342.8308789851767</v>
      </c>
      <c r="AM152" s="15">
        <f t="shared" si="116"/>
        <v>-342.8308789851767</v>
      </c>
    </row>
    <row r="153" spans="1:39">
      <c r="A153" s="106" t="s">
        <v>151</v>
      </c>
      <c r="B153" s="5" t="str">
        <f t="shared" si="119"/>
        <v>8770-04590</v>
      </c>
      <c r="C153" s="5" t="str">
        <f t="shared" si="120"/>
        <v>8770</v>
      </c>
      <c r="D153" s="1">
        <f>SUM($F153:K153)</f>
        <v>3090.23</v>
      </c>
      <c r="E153" s="2">
        <f t="shared" si="110"/>
        <v>9.1902242563059663E-3</v>
      </c>
      <c r="F153" s="22">
        <f>'Div 9 history (2)'!B154</f>
        <v>2047.23</v>
      </c>
      <c r="G153" s="22">
        <f>'Div 9 history (2)'!C154</f>
        <v>408.71000000000004</v>
      </c>
      <c r="H153" s="22">
        <f>'Div 9 history (2)'!D154</f>
        <v>130.63</v>
      </c>
      <c r="I153" s="22">
        <f>'Div 9 history (2)'!E154</f>
        <v>179.37</v>
      </c>
      <c r="J153" s="22">
        <f>'Div 9 history (2)'!F154</f>
        <v>157.58999999999997</v>
      </c>
      <c r="K153" s="22">
        <f>'Div 9 history (2)'!G154</f>
        <v>166.70000000000002</v>
      </c>
      <c r="L153" s="1">
        <f t="shared" si="121"/>
        <v>444.10214760923532</v>
      </c>
      <c r="M153" s="1">
        <f t="shared" si="121"/>
        <v>427.36197032188869</v>
      </c>
      <c r="N153" s="1">
        <f t="shared" si="121"/>
        <v>419.65137217084799</v>
      </c>
      <c r="O153" s="1">
        <f t="shared" si="121"/>
        <v>448.39839364457305</v>
      </c>
      <c r="P153" s="1">
        <f t="shared" si="121"/>
        <v>434.79686174524022</v>
      </c>
      <c r="Q153" s="1">
        <f t="shared" si="121"/>
        <v>449.11523113656489</v>
      </c>
      <c r="R153" s="1">
        <f t="shared" si="121"/>
        <v>414.52322703582922</v>
      </c>
      <c r="S153" s="1">
        <f t="shared" si="121"/>
        <v>434.66819860565192</v>
      </c>
      <c r="T153" s="1">
        <f t="shared" si="121"/>
        <v>436.83709153014013</v>
      </c>
      <c r="U153" s="1">
        <f t="shared" si="121"/>
        <v>429.0713520335616</v>
      </c>
      <c r="V153" s="1">
        <f t="shared" si="121"/>
        <v>429.14487382761206</v>
      </c>
      <c r="W153" s="1">
        <f t="shared" si="122"/>
        <v>413.40201967655992</v>
      </c>
      <c r="X153" s="1">
        <f t="shared" si="122"/>
        <v>454.13897532403212</v>
      </c>
      <c r="Y153" s="1">
        <f t="shared" si="122"/>
        <v>427.36197032188869</v>
      </c>
      <c r="Z153" s="1">
        <f t="shared" si="122"/>
        <v>419.65137217084799</v>
      </c>
      <c r="AA153" s="1">
        <f t="shared" si="122"/>
        <v>448.39839364457305</v>
      </c>
      <c r="AB153" s="1">
        <f t="shared" si="122"/>
        <v>434.79686174524022</v>
      </c>
      <c r="AC153" s="1">
        <f t="shared" si="122"/>
        <v>449.11523113656489</v>
      </c>
      <c r="AD153" s="1">
        <f t="shared" si="122"/>
        <v>414.52322703582922</v>
      </c>
      <c r="AE153" s="1">
        <f t="shared" si="122"/>
        <v>434.66819860565192</v>
      </c>
      <c r="AF153" s="1">
        <f t="shared" si="122"/>
        <v>436.83709153014013</v>
      </c>
      <c r="AH153" s="15">
        <f t="shared" si="113"/>
        <v>5713.6559766283508</v>
      </c>
      <c r="AI153" s="15">
        <f t="shared" si="114"/>
        <v>5191.109567052501</v>
      </c>
      <c r="AJ153" s="15">
        <f t="shared" si="115"/>
        <v>-522.54640957584979</v>
      </c>
      <c r="AM153" s="15">
        <f t="shared" si="116"/>
        <v>-522.54640957584979</v>
      </c>
    </row>
    <row r="154" spans="1:39">
      <c r="A154" s="106" t="s">
        <v>152</v>
      </c>
      <c r="B154" s="5" t="str">
        <f t="shared" si="119"/>
        <v>8780-04590</v>
      </c>
      <c r="C154" s="5" t="str">
        <f t="shared" si="120"/>
        <v>8780</v>
      </c>
      <c r="D154" s="1">
        <f>SUM($F154:K154)</f>
        <v>5270.87</v>
      </c>
      <c r="E154" s="2">
        <f t="shared" si="110"/>
        <v>1.5675363104311144E-2</v>
      </c>
      <c r="F154" s="22">
        <f>'Div 9 history (2)'!B155</f>
        <v>970.48</v>
      </c>
      <c r="G154" s="22">
        <f>'Div 9 history (2)'!C155</f>
        <v>1349.54</v>
      </c>
      <c r="H154" s="22">
        <f>'Div 9 history (2)'!D155</f>
        <v>873.83</v>
      </c>
      <c r="I154" s="22">
        <f>'Div 9 history (2)'!E155</f>
        <v>615.86</v>
      </c>
      <c r="J154" s="22">
        <f>'Div 9 history (2)'!F155</f>
        <v>712.25</v>
      </c>
      <c r="K154" s="22">
        <f>'Div 9 history (2)'!G155</f>
        <v>748.91000000000008</v>
      </c>
      <c r="L154" s="1">
        <f t="shared" ref="L154:V163" si="123">$E154*L$173</f>
        <v>757.48558740582087</v>
      </c>
      <c r="M154" s="1">
        <f t="shared" si="123"/>
        <v>728.93260000405576</v>
      </c>
      <c r="N154" s="1">
        <f t="shared" si="123"/>
        <v>715.78097035953874</v>
      </c>
      <c r="O154" s="1">
        <f t="shared" si="123"/>
        <v>764.81350614982398</v>
      </c>
      <c r="P154" s="1">
        <f t="shared" si="123"/>
        <v>741.61396875544347</v>
      </c>
      <c r="Q154" s="1">
        <f t="shared" si="123"/>
        <v>766.03618447196027</v>
      </c>
      <c r="R154" s="1">
        <f t="shared" si="123"/>
        <v>707.03411774733308</v>
      </c>
      <c r="S154" s="1">
        <f t="shared" si="123"/>
        <v>741.39451367198319</v>
      </c>
      <c r="T154" s="1">
        <f t="shared" si="123"/>
        <v>745.09389936460059</v>
      </c>
      <c r="U154" s="1">
        <f t="shared" si="123"/>
        <v>731.84821754145764</v>
      </c>
      <c r="V154" s="1">
        <f t="shared" si="123"/>
        <v>731.9736204462921</v>
      </c>
      <c r="W154" s="1">
        <f t="shared" ref="W154:AF163" si="124">$E154*W$173</f>
        <v>705.12172344860721</v>
      </c>
      <c r="X154" s="1">
        <f t="shared" si="124"/>
        <v>774.60496495930113</v>
      </c>
      <c r="Y154" s="1">
        <f t="shared" si="124"/>
        <v>728.93260000405576</v>
      </c>
      <c r="Z154" s="1">
        <f t="shared" si="124"/>
        <v>715.78097035953874</v>
      </c>
      <c r="AA154" s="1">
        <f t="shared" si="124"/>
        <v>764.81350614982398</v>
      </c>
      <c r="AB154" s="1">
        <f t="shared" si="124"/>
        <v>741.61396875544347</v>
      </c>
      <c r="AC154" s="1">
        <f t="shared" si="124"/>
        <v>766.03618447196027</v>
      </c>
      <c r="AD154" s="1">
        <f t="shared" si="124"/>
        <v>707.03411774733308</v>
      </c>
      <c r="AE154" s="1">
        <f t="shared" si="124"/>
        <v>741.39451367198319</v>
      </c>
      <c r="AF154" s="1">
        <f t="shared" si="124"/>
        <v>745.09389936460059</v>
      </c>
      <c r="AH154" s="15">
        <f t="shared" si="113"/>
        <v>9745.5328171466444</v>
      </c>
      <c r="AI154" s="15">
        <f t="shared" si="114"/>
        <v>8854.2482869203959</v>
      </c>
      <c r="AJ154" s="15">
        <f t="shared" si="115"/>
        <v>-891.28453022624853</v>
      </c>
      <c r="AM154" s="15">
        <f t="shared" si="116"/>
        <v>-891.28453022624853</v>
      </c>
    </row>
    <row r="155" spans="1:39">
      <c r="A155" s="106" t="s">
        <v>514</v>
      </c>
      <c r="B155" s="5" t="str">
        <f t="shared" si="119"/>
        <v>8800-04590</v>
      </c>
      <c r="C155" s="5" t="str">
        <f t="shared" si="120"/>
        <v>8800</v>
      </c>
      <c r="D155" s="1">
        <f>SUM($F155:K155)</f>
        <v>180</v>
      </c>
      <c r="E155" s="2">
        <f t="shared" si="110"/>
        <v>5.3531302399338371E-4</v>
      </c>
      <c r="F155" s="22">
        <f>'Div 9 history (2)'!B156</f>
        <v>90</v>
      </c>
      <c r="G155" s="22">
        <f>'Div 9 history (2)'!C156</f>
        <v>0</v>
      </c>
      <c r="H155" s="22">
        <f>'Div 9 history (2)'!D156</f>
        <v>90</v>
      </c>
      <c r="I155" s="22">
        <f>'Div 9 history (2)'!E156</f>
        <v>0</v>
      </c>
      <c r="J155" s="22">
        <f>'Div 9 history (2)'!F156</f>
        <v>0</v>
      </c>
      <c r="K155" s="22">
        <f>'Div 9 history (2)'!G156</f>
        <v>0</v>
      </c>
      <c r="L155" s="1">
        <f t="shared" si="123"/>
        <v>25.868102558599961</v>
      </c>
      <c r="M155" s="1">
        <f t="shared" si="123"/>
        <v>24.893019179135525</v>
      </c>
      <c r="N155" s="1">
        <f t="shared" si="123"/>
        <v>24.443891552005077</v>
      </c>
      <c r="O155" s="1">
        <f t="shared" si="123"/>
        <v>26.118350691056381</v>
      </c>
      <c r="P155" s="1">
        <f t="shared" si="123"/>
        <v>25.326087415546173</v>
      </c>
      <c r="Q155" s="1">
        <f t="shared" si="123"/>
        <v>26.160105106927865</v>
      </c>
      <c r="R155" s="1">
        <f t="shared" si="123"/>
        <v>24.145186884616766</v>
      </c>
      <c r="S155" s="1">
        <f t="shared" si="123"/>
        <v>25.318593033210263</v>
      </c>
      <c r="T155" s="1">
        <f t="shared" si="123"/>
        <v>25.444926906872702</v>
      </c>
      <c r="U155" s="1">
        <f t="shared" si="123"/>
        <v>24.992587401598293</v>
      </c>
      <c r="V155" s="1">
        <f t="shared" si="123"/>
        <v>24.996869905790241</v>
      </c>
      <c r="W155" s="1">
        <f t="shared" si="124"/>
        <v>24.079878695689576</v>
      </c>
      <c r="X155" s="1">
        <f t="shared" si="124"/>
        <v>26.452728618363615</v>
      </c>
      <c r="Y155" s="1">
        <f t="shared" si="124"/>
        <v>24.893019179135525</v>
      </c>
      <c r="Z155" s="1">
        <f t="shared" si="124"/>
        <v>24.443891552005077</v>
      </c>
      <c r="AA155" s="1">
        <f t="shared" si="124"/>
        <v>26.118350691056381</v>
      </c>
      <c r="AB155" s="1">
        <f t="shared" si="124"/>
        <v>25.326087415546173</v>
      </c>
      <c r="AC155" s="1">
        <f t="shared" si="124"/>
        <v>26.160105106927865</v>
      </c>
      <c r="AD155" s="1">
        <f t="shared" si="124"/>
        <v>24.145186884616766</v>
      </c>
      <c r="AE155" s="1">
        <f t="shared" si="124"/>
        <v>25.318593033210263</v>
      </c>
      <c r="AF155" s="1">
        <f t="shared" si="124"/>
        <v>25.444926906872702</v>
      </c>
      <c r="AH155" s="15">
        <f t="shared" si="113"/>
        <v>332.80955650327098</v>
      </c>
      <c r="AI155" s="15">
        <f t="shared" si="114"/>
        <v>302.37222539081245</v>
      </c>
      <c r="AJ155" s="15">
        <f t="shared" si="115"/>
        <v>-30.437331112458537</v>
      </c>
      <c r="AM155" s="15">
        <f t="shared" ref="AM155:AM172" si="125">AJ155</f>
        <v>-30.437331112458537</v>
      </c>
    </row>
    <row r="156" spans="1:39">
      <c r="A156" s="106" t="s">
        <v>145</v>
      </c>
      <c r="B156" s="5" t="str">
        <f t="shared" si="119"/>
        <v>8240-04590</v>
      </c>
      <c r="C156" s="5" t="str">
        <f t="shared" si="120"/>
        <v>8240</v>
      </c>
      <c r="D156" s="1">
        <f>SUM($F156:K156)</f>
        <v>148.44000000000003</v>
      </c>
      <c r="E156" s="2">
        <f t="shared" si="110"/>
        <v>4.4145480711987715E-4</v>
      </c>
      <c r="F156" s="22">
        <f>'Div 9 history (2)'!B157</f>
        <v>25.59</v>
      </c>
      <c r="G156" s="22">
        <f>'Div 9 history (2)'!C157</f>
        <v>24.74</v>
      </c>
      <c r="H156" s="22">
        <f>'Div 9 history (2)'!D157</f>
        <v>25.48</v>
      </c>
      <c r="I156" s="22">
        <f>'Div 9 history (2)'!E157</f>
        <v>52.61</v>
      </c>
      <c r="J156" s="22">
        <f>'Div 9 history (2)'!F157</f>
        <v>20.02</v>
      </c>
      <c r="K156" s="22">
        <f>'Div 9 history (2)'!G157</f>
        <v>0</v>
      </c>
      <c r="L156" s="1">
        <f t="shared" si="123"/>
        <v>21.332561909992105</v>
      </c>
      <c r="M156" s="1">
        <f t="shared" si="123"/>
        <v>20.528443149727099</v>
      </c>
      <c r="N156" s="1">
        <f t="shared" si="123"/>
        <v>20.158062566553522</v>
      </c>
      <c r="O156" s="1">
        <f t="shared" si="123"/>
        <v>21.538933203224499</v>
      </c>
      <c r="P156" s="1">
        <f t="shared" si="123"/>
        <v>20.885580088687078</v>
      </c>
      <c r="Q156" s="1">
        <f t="shared" si="123"/>
        <v>21.573366678179848</v>
      </c>
      <c r="R156" s="1">
        <f t="shared" si="123"/>
        <v>19.91173078418063</v>
      </c>
      <c r="S156" s="1">
        <f t="shared" si="123"/>
        <v>20.879399721387401</v>
      </c>
      <c r="T156" s="1">
        <f t="shared" si="123"/>
        <v>20.98358305586769</v>
      </c>
      <c r="U156" s="1">
        <f t="shared" si="123"/>
        <v>20.610553743851394</v>
      </c>
      <c r="V156" s="1">
        <f t="shared" si="123"/>
        <v>20.614085382308353</v>
      </c>
      <c r="W156" s="1">
        <f t="shared" si="124"/>
        <v>19.857873297712004</v>
      </c>
      <c r="X156" s="1">
        <f t="shared" si="124"/>
        <v>21.814683533943864</v>
      </c>
      <c r="Y156" s="1">
        <f t="shared" si="124"/>
        <v>20.528443149727099</v>
      </c>
      <c r="Z156" s="1">
        <f t="shared" si="124"/>
        <v>20.158062566553522</v>
      </c>
      <c r="AA156" s="1">
        <f t="shared" si="124"/>
        <v>21.538933203224499</v>
      </c>
      <c r="AB156" s="1">
        <f t="shared" si="124"/>
        <v>20.885580088687078</v>
      </c>
      <c r="AC156" s="1">
        <f t="shared" si="124"/>
        <v>21.573366678179848</v>
      </c>
      <c r="AD156" s="1">
        <f t="shared" si="124"/>
        <v>19.91173078418063</v>
      </c>
      <c r="AE156" s="1">
        <f t="shared" si="124"/>
        <v>20.879399721387401</v>
      </c>
      <c r="AF156" s="1">
        <f t="shared" si="124"/>
        <v>20.98358305586769</v>
      </c>
      <c r="AH156" s="15">
        <f t="shared" si="113"/>
        <v>274.45694759636422</v>
      </c>
      <c r="AI156" s="15">
        <f t="shared" si="114"/>
        <v>249.35629520562335</v>
      </c>
      <c r="AJ156" s="15">
        <f t="shared" si="115"/>
        <v>-25.100652390740862</v>
      </c>
      <c r="AM156" s="15">
        <f t="shared" si="125"/>
        <v>-25.100652390740862</v>
      </c>
    </row>
    <row r="157" spans="1:39">
      <c r="A157" s="106" t="s">
        <v>146</v>
      </c>
      <c r="B157" s="5" t="str">
        <f t="shared" si="119"/>
        <v>8250-04590</v>
      </c>
      <c r="C157" s="5" t="str">
        <f t="shared" si="120"/>
        <v>8250</v>
      </c>
      <c r="D157" s="1">
        <f>SUM($F157:K157)</f>
        <v>3723.9099999999994</v>
      </c>
      <c r="E157" s="2">
        <f t="shared" si="110"/>
        <v>1.1074764017662228E-2</v>
      </c>
      <c r="F157" s="22">
        <f>'Div 9 history (2)'!B158</f>
        <v>2188.2199999999998</v>
      </c>
      <c r="G157" s="22">
        <f>'Div 9 history (2)'!C158</f>
        <v>827.73</v>
      </c>
      <c r="H157" s="22">
        <f>'Div 9 history (2)'!D158</f>
        <v>176.52</v>
      </c>
      <c r="I157" s="22">
        <f>'Div 9 history (2)'!E158</f>
        <v>293.66000000000003</v>
      </c>
      <c r="J157" s="22">
        <f>'Div 9 history (2)'!F158</f>
        <v>131.6</v>
      </c>
      <c r="K157" s="22">
        <f>'Div 9 history (2)'!G158</f>
        <v>106.18</v>
      </c>
      <c r="L157" s="1">
        <f t="shared" si="123"/>
        <v>535.16936554997756</v>
      </c>
      <c r="M157" s="1">
        <f t="shared" si="123"/>
        <v>514.99646139652532</v>
      </c>
      <c r="N157" s="1">
        <f t="shared" si="123"/>
        <v>505.70473438570667</v>
      </c>
      <c r="O157" s="1">
        <f t="shared" si="123"/>
        <v>540.34659623295408</v>
      </c>
      <c r="P157" s="1">
        <f t="shared" si="123"/>
        <v>523.95594548681402</v>
      </c>
      <c r="Q157" s="1">
        <f t="shared" si="123"/>
        <v>541.21042782633174</v>
      </c>
      <c r="R157" s="1">
        <f t="shared" si="123"/>
        <v>499.52501606385113</v>
      </c>
      <c r="S157" s="1">
        <f t="shared" si="123"/>
        <v>523.80089879056675</v>
      </c>
      <c r="T157" s="1">
        <f t="shared" si="123"/>
        <v>526.41454309873507</v>
      </c>
      <c r="U157" s="1">
        <f t="shared" si="123"/>
        <v>517.05636750381041</v>
      </c>
      <c r="V157" s="1">
        <f t="shared" si="123"/>
        <v>517.14496561595172</v>
      </c>
      <c r="W157" s="1">
        <f t="shared" si="124"/>
        <v>498.17389485369637</v>
      </c>
      <c r="X157" s="1">
        <f t="shared" si="124"/>
        <v>547.26433682894685</v>
      </c>
      <c r="Y157" s="1">
        <f t="shared" si="124"/>
        <v>514.99646139652532</v>
      </c>
      <c r="Z157" s="1">
        <f t="shared" si="124"/>
        <v>505.70473438570667</v>
      </c>
      <c r="AA157" s="1">
        <f t="shared" si="124"/>
        <v>540.34659623295408</v>
      </c>
      <c r="AB157" s="1">
        <f t="shared" si="124"/>
        <v>523.95594548681402</v>
      </c>
      <c r="AC157" s="1">
        <f t="shared" si="124"/>
        <v>541.21042782633174</v>
      </c>
      <c r="AD157" s="1">
        <f t="shared" si="124"/>
        <v>499.52501606385113</v>
      </c>
      <c r="AE157" s="1">
        <f t="shared" si="124"/>
        <v>523.80089879056675</v>
      </c>
      <c r="AF157" s="1">
        <f t="shared" si="124"/>
        <v>526.41454309873507</v>
      </c>
      <c r="AH157" s="15">
        <f t="shared" si="113"/>
        <v>6885.293530878308</v>
      </c>
      <c r="AI157" s="15">
        <f t="shared" si="114"/>
        <v>6255.5941880838909</v>
      </c>
      <c r="AJ157" s="15">
        <f t="shared" si="115"/>
        <v>-629.69934279441713</v>
      </c>
      <c r="AM157" s="15">
        <f t="shared" si="125"/>
        <v>-629.69934279441713</v>
      </c>
    </row>
    <row r="158" spans="1:39">
      <c r="A158" s="106" t="s">
        <v>154</v>
      </c>
      <c r="B158" s="5" t="str">
        <f t="shared" si="119"/>
        <v>8560-04590</v>
      </c>
      <c r="C158" s="5" t="str">
        <f t="shared" si="120"/>
        <v>8560</v>
      </c>
      <c r="D158" s="1">
        <f>SUM($F158:K158)</f>
        <v>12628.970000000001</v>
      </c>
      <c r="E158" s="2">
        <f t="shared" si="110"/>
        <v>3.7558067336787349E-2</v>
      </c>
      <c r="F158" s="22">
        <f>'Div 9 history (2)'!B159</f>
        <v>2388.39</v>
      </c>
      <c r="G158" s="22">
        <f>'Div 9 history (2)'!C159</f>
        <v>2102.09</v>
      </c>
      <c r="H158" s="22">
        <f>'Div 9 history (2)'!D159</f>
        <v>1872.1100000000001</v>
      </c>
      <c r="I158" s="22">
        <f>'Div 9 history (2)'!E159</f>
        <v>2028.65</v>
      </c>
      <c r="J158" s="22">
        <f>'Div 9 history (2)'!F159</f>
        <v>2552.5500000000002</v>
      </c>
      <c r="K158" s="22">
        <f>'Div 9 history (2)'!G159</f>
        <v>1685.18</v>
      </c>
      <c r="L158" s="1">
        <f t="shared" si="123"/>
        <v>1814.9305064971231</v>
      </c>
      <c r="M158" s="1">
        <f t="shared" si="123"/>
        <v>1746.5177356818174</v>
      </c>
      <c r="N158" s="1">
        <f t="shared" si="123"/>
        <v>1715.0065171862529</v>
      </c>
      <c r="O158" s="1">
        <f t="shared" si="123"/>
        <v>1832.4881518157238</v>
      </c>
      <c r="P158" s="1">
        <f t="shared" si="123"/>
        <v>1776.9022121572784</v>
      </c>
      <c r="Q158" s="1">
        <f t="shared" si="123"/>
        <v>1835.417681067993</v>
      </c>
      <c r="R158" s="1">
        <f t="shared" si="123"/>
        <v>1694.0491156123255</v>
      </c>
      <c r="S158" s="1">
        <f t="shared" si="123"/>
        <v>1776.3763992145634</v>
      </c>
      <c r="T158" s="1">
        <f t="shared" si="123"/>
        <v>1785.2401031060454</v>
      </c>
      <c r="U158" s="1">
        <f t="shared" si="123"/>
        <v>1753.50353620646</v>
      </c>
      <c r="V158" s="1">
        <f t="shared" si="123"/>
        <v>1753.8040007451543</v>
      </c>
      <c r="W158" s="1">
        <f t="shared" si="124"/>
        <v>1689.4670313972374</v>
      </c>
      <c r="X158" s="1">
        <f t="shared" si="124"/>
        <v>1855.9484229969751</v>
      </c>
      <c r="Y158" s="1">
        <f t="shared" si="124"/>
        <v>1746.5177356818174</v>
      </c>
      <c r="Z158" s="1">
        <f t="shared" si="124"/>
        <v>1715.0065171862529</v>
      </c>
      <c r="AA158" s="1">
        <f t="shared" si="124"/>
        <v>1832.4881518157238</v>
      </c>
      <c r="AB158" s="1">
        <f t="shared" si="124"/>
        <v>1776.9022121572784</v>
      </c>
      <c r="AC158" s="1">
        <f t="shared" si="124"/>
        <v>1835.417681067993</v>
      </c>
      <c r="AD158" s="1">
        <f t="shared" si="124"/>
        <v>1694.0491156123255</v>
      </c>
      <c r="AE158" s="1">
        <f t="shared" si="124"/>
        <v>1776.3763992145634</v>
      </c>
      <c r="AF158" s="1">
        <f t="shared" si="124"/>
        <v>1785.2401031060454</v>
      </c>
      <c r="AH158" s="15">
        <f t="shared" si="113"/>
        <v>23350.232804406187</v>
      </c>
      <c r="AI158" s="15">
        <f t="shared" si="114"/>
        <v>21214.720907187824</v>
      </c>
      <c r="AJ158" s="15">
        <f t="shared" si="115"/>
        <v>-2135.5118972183627</v>
      </c>
      <c r="AM158" s="15">
        <f t="shared" si="125"/>
        <v>-2135.5118972183627</v>
      </c>
    </row>
    <row r="159" spans="1:39">
      <c r="A159" s="106" t="s">
        <v>155</v>
      </c>
      <c r="B159" s="5" t="str">
        <f t="shared" si="119"/>
        <v>8570-04590</v>
      </c>
      <c r="C159" s="5" t="str">
        <f t="shared" si="120"/>
        <v>8570</v>
      </c>
      <c r="D159" s="1">
        <f>SUM($F159:K159)</f>
        <v>3797.1200000000003</v>
      </c>
      <c r="E159" s="2">
        <f t="shared" si="110"/>
        <v>1.1292487720365318E-2</v>
      </c>
      <c r="F159" s="22">
        <f>'Div 9 history (2)'!B160</f>
        <v>853.06999999999994</v>
      </c>
      <c r="G159" s="22">
        <f>'Div 9 history (2)'!C160</f>
        <v>688.12</v>
      </c>
      <c r="H159" s="22">
        <f>'Div 9 history (2)'!D160</f>
        <v>471.03999999999996</v>
      </c>
      <c r="I159" s="22">
        <f>'Div 9 history (2)'!E160</f>
        <v>599.42000000000007</v>
      </c>
      <c r="J159" s="22">
        <f>'Div 9 history (2)'!F160</f>
        <v>504.74</v>
      </c>
      <c r="K159" s="22">
        <f>'Div 9 history (2)'!G160</f>
        <v>680.73</v>
      </c>
      <c r="L159" s="1">
        <f t="shared" si="123"/>
        <v>545.69049770728384</v>
      </c>
      <c r="M159" s="1">
        <f t="shared" si="123"/>
        <v>525.12100547488387</v>
      </c>
      <c r="N159" s="1">
        <f t="shared" si="123"/>
        <v>515.64660827749731</v>
      </c>
      <c r="O159" s="1">
        <f t="shared" si="123"/>
        <v>550.96950986680008</v>
      </c>
      <c r="P159" s="1">
        <f t="shared" si="123"/>
        <v>534.25662804065939</v>
      </c>
      <c r="Q159" s="1">
        <f t="shared" si="123"/>
        <v>551.85032390898857</v>
      </c>
      <c r="R159" s="1">
        <f t="shared" si="123"/>
        <v>509.34540012953346</v>
      </c>
      <c r="S159" s="1">
        <f t="shared" si="123"/>
        <v>534.09853321257424</v>
      </c>
      <c r="T159" s="1">
        <f t="shared" si="123"/>
        <v>536.76356031458045</v>
      </c>
      <c r="U159" s="1">
        <f t="shared" si="123"/>
        <v>527.22140819087178</v>
      </c>
      <c r="V159" s="1">
        <f t="shared" si="123"/>
        <v>527.31174809263473</v>
      </c>
      <c r="W159" s="1">
        <f t="shared" si="124"/>
        <v>507.96771662764888</v>
      </c>
      <c r="X159" s="1">
        <f t="shared" si="124"/>
        <v>558.02324939644916</v>
      </c>
      <c r="Y159" s="1">
        <f t="shared" si="124"/>
        <v>525.12100547488387</v>
      </c>
      <c r="Z159" s="1">
        <f t="shared" si="124"/>
        <v>515.64660827749731</v>
      </c>
      <c r="AA159" s="1">
        <f t="shared" si="124"/>
        <v>550.96950986680008</v>
      </c>
      <c r="AB159" s="1">
        <f t="shared" si="124"/>
        <v>534.25662804065939</v>
      </c>
      <c r="AC159" s="1">
        <f t="shared" si="124"/>
        <v>551.85032390898857</v>
      </c>
      <c r="AD159" s="1">
        <f t="shared" si="124"/>
        <v>509.34540012953346</v>
      </c>
      <c r="AE159" s="1">
        <f t="shared" si="124"/>
        <v>534.09853321257424</v>
      </c>
      <c r="AF159" s="1">
        <f t="shared" si="124"/>
        <v>536.76356031458045</v>
      </c>
      <c r="AH159" s="15">
        <f t="shared" si="113"/>
        <v>7020.6545732761124</v>
      </c>
      <c r="AI159" s="15">
        <f t="shared" si="114"/>
        <v>6378.5756915331222</v>
      </c>
      <c r="AJ159" s="15">
        <f t="shared" si="115"/>
        <v>-642.07888174299023</v>
      </c>
      <c r="AM159" s="15">
        <f t="shared" si="125"/>
        <v>-642.07888174299023</v>
      </c>
    </row>
    <row r="160" spans="1:39">
      <c r="A160" s="106" t="s">
        <v>140</v>
      </c>
      <c r="B160" s="5" t="str">
        <f t="shared" si="119"/>
        <v>8170-04590</v>
      </c>
      <c r="C160" s="5" t="str">
        <f t="shared" si="120"/>
        <v>8170</v>
      </c>
      <c r="D160" s="1">
        <f>SUM($F160:K160)</f>
        <v>631.71</v>
      </c>
      <c r="E160" s="2">
        <f t="shared" si="110"/>
        <v>1.8786810577047801E-3</v>
      </c>
      <c r="F160" s="22">
        <f>'Div 9 history (2)'!B161</f>
        <v>112.21</v>
      </c>
      <c r="G160" s="22">
        <f>'Div 9 history (2)'!C161</f>
        <v>124.13</v>
      </c>
      <c r="H160" s="22">
        <f>'Div 9 history (2)'!D161</f>
        <v>113.4</v>
      </c>
      <c r="I160" s="22">
        <f>'Div 9 history (2)'!E161</f>
        <v>90.37</v>
      </c>
      <c r="J160" s="22">
        <f>'Div 9 history (2)'!F161</f>
        <v>119.37</v>
      </c>
      <c r="K160" s="22">
        <f>'Div 9 history (2)'!G161</f>
        <v>72.23</v>
      </c>
      <c r="L160" s="1">
        <f t="shared" si="123"/>
        <v>90.784105929406564</v>
      </c>
      <c r="M160" s="1">
        <f t="shared" si="123"/>
        <v>87.362050809176125</v>
      </c>
      <c r="N160" s="1">
        <f t="shared" si="123"/>
        <v>85.78583740176181</v>
      </c>
      <c r="O160" s="1">
        <f t="shared" si="123"/>
        <v>91.66235175026236</v>
      </c>
      <c r="P160" s="1">
        <f t="shared" si="123"/>
        <v>88.88190378485929</v>
      </c>
      <c r="Q160" s="1">
        <f t="shared" si="123"/>
        <v>91.808888872763333</v>
      </c>
      <c r="R160" s="1">
        <f t="shared" si="123"/>
        <v>84.737533371562549</v>
      </c>
      <c r="S160" s="1">
        <f t="shared" si="123"/>
        <v>88.855602250051419</v>
      </c>
      <c r="T160" s="1">
        <f t="shared" si="123"/>
        <v>89.298970979669747</v>
      </c>
      <c r="U160" s="1">
        <f t="shared" si="123"/>
        <v>87.711485485909208</v>
      </c>
      <c r="V160" s="1">
        <f t="shared" si="123"/>
        <v>87.726514934370854</v>
      </c>
      <c r="W160" s="1">
        <f t="shared" si="124"/>
        <v>84.508334282522554</v>
      </c>
      <c r="X160" s="1">
        <f t="shared" si="124"/>
        <v>92.835851086147102</v>
      </c>
      <c r="Y160" s="1">
        <f t="shared" si="124"/>
        <v>87.362050809176125</v>
      </c>
      <c r="Z160" s="1">
        <f t="shared" si="124"/>
        <v>85.78583740176181</v>
      </c>
      <c r="AA160" s="1">
        <f t="shared" si="124"/>
        <v>91.66235175026236</v>
      </c>
      <c r="AB160" s="1">
        <f t="shared" si="124"/>
        <v>88.88190378485929</v>
      </c>
      <c r="AC160" s="1">
        <f t="shared" si="124"/>
        <v>91.808888872763333</v>
      </c>
      <c r="AD160" s="1">
        <f t="shared" si="124"/>
        <v>84.737533371562549</v>
      </c>
      <c r="AE160" s="1">
        <f t="shared" si="124"/>
        <v>88.855602250051419</v>
      </c>
      <c r="AF160" s="1">
        <f t="shared" si="124"/>
        <v>89.298970979669747</v>
      </c>
      <c r="AH160" s="15">
        <f t="shared" si="113"/>
        <v>1167.9951385482295</v>
      </c>
      <c r="AI160" s="15">
        <f t="shared" si="114"/>
        <v>1061.1753250090565</v>
      </c>
      <c r="AJ160" s="15">
        <f t="shared" si="115"/>
        <v>-106.81981353917308</v>
      </c>
      <c r="AM160" s="15">
        <f t="shared" si="125"/>
        <v>-106.81981353917308</v>
      </c>
    </row>
    <row r="161" spans="1:40">
      <c r="A161" s="106" t="s">
        <v>141</v>
      </c>
      <c r="B161" s="5" t="str">
        <f t="shared" si="119"/>
        <v>8180-04590</v>
      </c>
      <c r="C161" s="5" t="str">
        <f t="shared" si="120"/>
        <v>8180</v>
      </c>
      <c r="D161" s="1">
        <f>SUM($F161:K161)</f>
        <v>505.52</v>
      </c>
      <c r="E161" s="2">
        <f t="shared" si="110"/>
        <v>1.5033968882729738E-3</v>
      </c>
      <c r="F161" s="22">
        <f>'Div 9 history (2)'!B162</f>
        <v>70.459999999999994</v>
      </c>
      <c r="G161" s="22">
        <f>'Div 9 history (2)'!C162</f>
        <v>82.35</v>
      </c>
      <c r="H161" s="22">
        <f>'Div 9 history (2)'!D162</f>
        <v>49.26</v>
      </c>
      <c r="I161" s="22">
        <f>'Div 9 history (2)'!E162</f>
        <v>102.19</v>
      </c>
      <c r="J161" s="22">
        <f>'Div 9 history (2)'!F162</f>
        <v>75.569999999999993</v>
      </c>
      <c r="K161" s="22">
        <f>'Div 9 history (2)'!G162</f>
        <v>125.69</v>
      </c>
      <c r="L161" s="1">
        <f t="shared" si="123"/>
        <v>72.649128919019176</v>
      </c>
      <c r="M161" s="1">
        <f t="shared" si="123"/>
        <v>69.91066141909215</v>
      </c>
      <c r="N161" s="1">
        <f t="shared" si="123"/>
        <v>68.64931142983113</v>
      </c>
      <c r="O161" s="1">
        <f t="shared" si="123"/>
        <v>73.351936896348988</v>
      </c>
      <c r="P161" s="1">
        <f t="shared" si="123"/>
        <v>71.126909501704986</v>
      </c>
      <c r="Q161" s="1">
        <f t="shared" si="123"/>
        <v>73.469201853634289</v>
      </c>
      <c r="R161" s="1">
        <f t="shared" si="123"/>
        <v>67.810415966174816</v>
      </c>
      <c r="S161" s="1">
        <f t="shared" si="123"/>
        <v>71.105861945269169</v>
      </c>
      <c r="T161" s="1">
        <f t="shared" si="123"/>
        <v>71.460663610901591</v>
      </c>
      <c r="U161" s="1">
        <f t="shared" si="123"/>
        <v>70.190293240310922</v>
      </c>
      <c r="V161" s="1">
        <f t="shared" si="123"/>
        <v>70.202320415417105</v>
      </c>
      <c r="W161" s="1">
        <f t="shared" si="124"/>
        <v>67.627001545805513</v>
      </c>
      <c r="X161" s="1">
        <f t="shared" si="124"/>
        <v>74.291018728639841</v>
      </c>
      <c r="Y161" s="1">
        <f t="shared" si="124"/>
        <v>69.91066141909215</v>
      </c>
      <c r="Z161" s="1">
        <f t="shared" si="124"/>
        <v>68.64931142983113</v>
      </c>
      <c r="AA161" s="1">
        <f t="shared" si="124"/>
        <v>73.351936896348988</v>
      </c>
      <c r="AB161" s="1">
        <f t="shared" si="124"/>
        <v>71.126909501704986</v>
      </c>
      <c r="AC161" s="1">
        <f t="shared" si="124"/>
        <v>73.469201853634289</v>
      </c>
      <c r="AD161" s="1">
        <f t="shared" si="124"/>
        <v>67.810415966174816</v>
      </c>
      <c r="AE161" s="1">
        <f t="shared" si="124"/>
        <v>71.105861945269169</v>
      </c>
      <c r="AF161" s="1">
        <f t="shared" si="124"/>
        <v>71.460663610901591</v>
      </c>
      <c r="AH161" s="15">
        <f t="shared" si="113"/>
        <v>934.67715001963074</v>
      </c>
      <c r="AI161" s="15">
        <f t="shared" si="114"/>
        <v>849.19559655313049</v>
      </c>
      <c r="AJ161" s="15">
        <f t="shared" si="115"/>
        <v>-85.481553466500259</v>
      </c>
      <c r="AM161" s="15">
        <f t="shared" si="125"/>
        <v>-85.481553466500259</v>
      </c>
    </row>
    <row r="162" spans="1:40">
      <c r="A162" s="106" t="s">
        <v>142</v>
      </c>
      <c r="B162" s="5" t="str">
        <f t="shared" si="119"/>
        <v>8190-04590</v>
      </c>
      <c r="C162" s="5" t="str">
        <f t="shared" si="120"/>
        <v>8190</v>
      </c>
      <c r="D162" s="1">
        <f>SUM($F162:K162)</f>
        <v>414.71999999999997</v>
      </c>
      <c r="E162" s="2">
        <f t="shared" si="110"/>
        <v>1.2333612072807558E-3</v>
      </c>
      <c r="F162" s="22">
        <f>'Div 9 history (2)'!B163</f>
        <v>88.48</v>
      </c>
      <c r="G162" s="22">
        <f>'Div 9 history (2)'!C163</f>
        <v>80.42</v>
      </c>
      <c r="H162" s="22">
        <f>'Div 9 history (2)'!D163</f>
        <v>77.91</v>
      </c>
      <c r="I162" s="22">
        <f>'Div 9 history (2)'!E163</f>
        <v>3.04</v>
      </c>
      <c r="J162" s="22">
        <f>'Div 9 history (2)'!F163</f>
        <v>82.04</v>
      </c>
      <c r="K162" s="22">
        <f>'Div 9 history (2)'!G163</f>
        <v>82.83</v>
      </c>
      <c r="L162" s="1">
        <f t="shared" si="123"/>
        <v>59.600108295014302</v>
      </c>
      <c r="M162" s="1">
        <f t="shared" si="123"/>
        <v>57.353516188728236</v>
      </c>
      <c r="N162" s="1">
        <f t="shared" si="123"/>
        <v>56.318726135819681</v>
      </c>
      <c r="O162" s="1">
        <f t="shared" si="123"/>
        <v>60.176679992193883</v>
      </c>
      <c r="P162" s="1">
        <f t="shared" si="123"/>
        <v>58.351305405418366</v>
      </c>
      <c r="Q162" s="1">
        <f t="shared" si="123"/>
        <v>60.272882166361782</v>
      </c>
      <c r="R162" s="1">
        <f t="shared" si="123"/>
        <v>55.630510582157022</v>
      </c>
      <c r="S162" s="1">
        <f t="shared" si="123"/>
        <v>58.334038348516437</v>
      </c>
      <c r="T162" s="1">
        <f t="shared" si="123"/>
        <v>58.625111593434696</v>
      </c>
      <c r="U162" s="1">
        <f t="shared" si="123"/>
        <v>57.58292137328246</v>
      </c>
      <c r="V162" s="1">
        <f t="shared" si="123"/>
        <v>57.592788262940701</v>
      </c>
      <c r="W162" s="1">
        <f t="shared" si="124"/>
        <v>55.480040514868769</v>
      </c>
      <c r="X162" s="1">
        <f t="shared" si="124"/>
        <v>60.947086736709757</v>
      </c>
      <c r="Y162" s="1">
        <f t="shared" si="124"/>
        <v>57.353516188728236</v>
      </c>
      <c r="Z162" s="1">
        <f t="shared" si="124"/>
        <v>56.318726135819681</v>
      </c>
      <c r="AA162" s="1">
        <f t="shared" si="124"/>
        <v>60.176679992193883</v>
      </c>
      <c r="AB162" s="1">
        <f t="shared" si="124"/>
        <v>58.351305405418366</v>
      </c>
      <c r="AC162" s="1">
        <f t="shared" si="124"/>
        <v>60.272882166361782</v>
      </c>
      <c r="AD162" s="1">
        <f t="shared" si="124"/>
        <v>55.630510582157022</v>
      </c>
      <c r="AE162" s="1">
        <f t="shared" si="124"/>
        <v>58.334038348516437</v>
      </c>
      <c r="AF162" s="1">
        <f t="shared" si="124"/>
        <v>58.625111593434696</v>
      </c>
      <c r="AH162" s="15">
        <f t="shared" si="113"/>
        <v>766.79321818353617</v>
      </c>
      <c r="AI162" s="15">
        <f t="shared" si="114"/>
        <v>696.66560730043182</v>
      </c>
      <c r="AJ162" s="15">
        <f t="shared" si="115"/>
        <v>-70.127610883104353</v>
      </c>
      <c r="AM162" s="15">
        <f t="shared" si="125"/>
        <v>-70.127610883104353</v>
      </c>
    </row>
    <row r="163" spans="1:40">
      <c r="A163" s="106" t="s">
        <v>143</v>
      </c>
      <c r="B163" s="5" t="str">
        <f t="shared" si="119"/>
        <v>8200-04590</v>
      </c>
      <c r="C163" s="5" t="str">
        <f t="shared" si="120"/>
        <v>8200</v>
      </c>
      <c r="D163" s="1">
        <f>SUM($F163:K163)</f>
        <v>894.84</v>
      </c>
      <c r="E163" s="2">
        <f t="shared" si="110"/>
        <v>2.6612194799457748E-3</v>
      </c>
      <c r="F163" s="22">
        <f>'Div 9 history (2)'!B164</f>
        <v>300.77999999999997</v>
      </c>
      <c r="G163" s="22">
        <f>'Div 9 history (2)'!C164</f>
        <v>200.82</v>
      </c>
      <c r="H163" s="22">
        <f>'Div 9 history (2)'!D164</f>
        <v>117.91</v>
      </c>
      <c r="I163" s="22">
        <f>'Div 9 history (2)'!E164</f>
        <v>94.17</v>
      </c>
      <c r="J163" s="22">
        <f>'Div 9 history (2)'!F164</f>
        <v>94.56</v>
      </c>
      <c r="K163" s="22">
        <f>'Div 9 history (2)'!G164</f>
        <v>86.6</v>
      </c>
      <c r="L163" s="1">
        <f t="shared" si="123"/>
        <v>128.59896051965328</v>
      </c>
      <c r="M163" s="1">
        <f t="shared" si="123"/>
        <v>123.7514960125424</v>
      </c>
      <c r="N163" s="1">
        <f t="shared" si="123"/>
        <v>121.5187328688679</v>
      </c>
      <c r="O163" s="1">
        <f t="shared" si="123"/>
        <v>129.84302740213829</v>
      </c>
      <c r="P163" s="1">
        <f t="shared" si="123"/>
        <v>125.90442257181853</v>
      </c>
      <c r="Q163" s="1">
        <f t="shared" si="123"/>
        <v>130.05060252157404</v>
      </c>
      <c r="R163" s="1">
        <f t="shared" si="123"/>
        <v>120.03377239905815</v>
      </c>
      <c r="S163" s="1">
        <f t="shared" si="123"/>
        <v>125.86716549909929</v>
      </c>
      <c r="T163" s="1">
        <f t="shared" si="123"/>
        <v>126.49521329636649</v>
      </c>
      <c r="U163" s="1">
        <f t="shared" si="123"/>
        <v>124.24648283581232</v>
      </c>
      <c r="V163" s="1">
        <f t="shared" si="123"/>
        <v>124.26777259165188</v>
      </c>
      <c r="W163" s="1">
        <f t="shared" si="124"/>
        <v>119.70910362250477</v>
      </c>
      <c r="X163" s="1">
        <f t="shared" si="124"/>
        <v>131.50533153809164</v>
      </c>
      <c r="Y163" s="1">
        <f t="shared" si="124"/>
        <v>123.7514960125424</v>
      </c>
      <c r="Z163" s="1">
        <f t="shared" si="124"/>
        <v>121.5187328688679</v>
      </c>
      <c r="AA163" s="1">
        <f t="shared" si="124"/>
        <v>129.84302740213829</v>
      </c>
      <c r="AB163" s="1">
        <f t="shared" si="124"/>
        <v>125.90442257181853</v>
      </c>
      <c r="AC163" s="1">
        <f t="shared" si="124"/>
        <v>130.05060252157404</v>
      </c>
      <c r="AD163" s="1">
        <f t="shared" si="124"/>
        <v>120.03377239905815</v>
      </c>
      <c r="AE163" s="1">
        <f t="shared" si="124"/>
        <v>125.86716549909929</v>
      </c>
      <c r="AF163" s="1">
        <f t="shared" si="124"/>
        <v>126.49521329636649</v>
      </c>
      <c r="AH163" s="15">
        <f t="shared" si="113"/>
        <v>1654.5072418965942</v>
      </c>
      <c r="AI163" s="15">
        <f t="shared" si="114"/>
        <v>1503.1931231595256</v>
      </c>
      <c r="AJ163" s="15">
        <f t="shared" si="115"/>
        <v>-151.31411873706861</v>
      </c>
      <c r="AM163" s="15">
        <f t="shared" si="125"/>
        <v>-151.31411873706861</v>
      </c>
    </row>
    <row r="164" spans="1:40">
      <c r="A164" s="106" t="s">
        <v>144</v>
      </c>
      <c r="B164" s="5" t="str">
        <f t="shared" si="119"/>
        <v>8210-04590</v>
      </c>
      <c r="C164" s="5" t="str">
        <f t="shared" si="120"/>
        <v>8210</v>
      </c>
      <c r="D164" s="1">
        <f>SUM($F164:K164)</f>
        <v>1161.21</v>
      </c>
      <c r="E164" s="2">
        <f t="shared" si="110"/>
        <v>3.4533935366186505E-3</v>
      </c>
      <c r="F164" s="22">
        <f>'Div 9 history (2)'!B165</f>
        <v>210.92</v>
      </c>
      <c r="G164" s="22">
        <f>'Div 9 history (2)'!C165</f>
        <v>232.09</v>
      </c>
      <c r="H164" s="22">
        <f>'Div 9 history (2)'!D165</f>
        <v>69.400000000000006</v>
      </c>
      <c r="I164" s="22">
        <f>'Div 9 history (2)'!E165</f>
        <v>394.08</v>
      </c>
      <c r="J164" s="22">
        <f>'Div 9 history (2)'!F165</f>
        <v>224.31</v>
      </c>
      <c r="K164" s="22">
        <f>'Div 9 history (2)'!G165</f>
        <v>30.41</v>
      </c>
      <c r="L164" s="1">
        <f t="shared" ref="L164:V172" si="126">$E164*L$173</f>
        <v>166.87944095595478</v>
      </c>
      <c r="M164" s="1">
        <f t="shared" si="126"/>
        <v>160.58901556113312</v>
      </c>
      <c r="N164" s="1">
        <f t="shared" si="126"/>
        <v>157.69161838391008</v>
      </c>
      <c r="O164" s="1">
        <f t="shared" si="126"/>
        <v>168.4938333664532</v>
      </c>
      <c r="P164" s="1">
        <f t="shared" si="126"/>
        <v>163.3828109322576</v>
      </c>
      <c r="Q164" s="1">
        <f t="shared" si="126"/>
        <v>168.76319806230947</v>
      </c>
      <c r="R164" s="1">
        <f t="shared" si="126"/>
        <v>155.76462479047686</v>
      </c>
      <c r="S164" s="1">
        <f t="shared" si="126"/>
        <v>163.33446342274496</v>
      </c>
      <c r="T164" s="1">
        <f t="shared" si="126"/>
        <v>164.14946429738694</v>
      </c>
      <c r="U164" s="1">
        <f t="shared" si="126"/>
        <v>161.2313467589442</v>
      </c>
      <c r="V164" s="1">
        <f t="shared" si="126"/>
        <v>161.25897390723713</v>
      </c>
      <c r="W164" s="1">
        <f t="shared" ref="W164:AF172" si="127">$E164*W$173</f>
        <v>155.34331077900939</v>
      </c>
      <c r="X164" s="1">
        <f t="shared" si="127"/>
        <v>170.65096110516674</v>
      </c>
      <c r="Y164" s="1">
        <f t="shared" si="127"/>
        <v>160.58901556113312</v>
      </c>
      <c r="Z164" s="1">
        <f t="shared" si="127"/>
        <v>157.69161838391008</v>
      </c>
      <c r="AA164" s="1">
        <f t="shared" si="127"/>
        <v>168.4938333664532</v>
      </c>
      <c r="AB164" s="1">
        <f t="shared" si="127"/>
        <v>163.3828109322576</v>
      </c>
      <c r="AC164" s="1">
        <f t="shared" si="127"/>
        <v>168.76319806230947</v>
      </c>
      <c r="AD164" s="1">
        <f t="shared" si="127"/>
        <v>155.76462479047686</v>
      </c>
      <c r="AE164" s="1">
        <f t="shared" si="127"/>
        <v>163.33446342274496</v>
      </c>
      <c r="AF164" s="1">
        <f t="shared" si="127"/>
        <v>164.14946429738694</v>
      </c>
      <c r="AH164" s="15">
        <f t="shared" si="113"/>
        <v>2147.009917262018</v>
      </c>
      <c r="AI164" s="15">
        <f t="shared" si="114"/>
        <v>1950.6536213670292</v>
      </c>
      <c r="AJ164" s="15">
        <f t="shared" si="115"/>
        <v>-196.35629589498876</v>
      </c>
      <c r="AM164" s="15">
        <f t="shared" si="125"/>
        <v>-196.35629589498876</v>
      </c>
    </row>
    <row r="165" spans="1:40">
      <c r="A165" s="106" t="s">
        <v>826</v>
      </c>
      <c r="B165" s="5" t="str">
        <f t="shared" si="119"/>
        <v>8860-04592</v>
      </c>
      <c r="C165" s="5" t="str">
        <f t="shared" si="120"/>
        <v>8860</v>
      </c>
      <c r="D165" s="1">
        <f>SUM($F165:K165)</f>
        <v>32.01</v>
      </c>
      <c r="E165" s="2">
        <f t="shared" si="110"/>
        <v>9.5196499433490049E-5</v>
      </c>
      <c r="F165" s="22" t="str">
        <f>'Div 9 history (2)'!B166</f>
        <v>0</v>
      </c>
      <c r="G165" s="22">
        <f>'Div 9 history (2)'!C166</f>
        <v>32.01</v>
      </c>
      <c r="H165" s="22">
        <f>'Div 9 history (2)'!D166</f>
        <v>0</v>
      </c>
      <c r="I165" s="22">
        <f>'Div 9 history (2)'!E166</f>
        <v>0</v>
      </c>
      <c r="J165" s="22">
        <f>'Div 9 history (2)'!F166</f>
        <v>0</v>
      </c>
      <c r="K165" s="22">
        <f>'Div 9 history (2)'!G166</f>
        <v>0</v>
      </c>
      <c r="L165" s="1">
        <f t="shared" si="126"/>
        <v>4.6002109050043591</v>
      </c>
      <c r="M165" s="1">
        <f t="shared" si="126"/>
        <v>4.4268085773562662</v>
      </c>
      <c r="N165" s="1">
        <f t="shared" si="126"/>
        <v>4.3469387143315679</v>
      </c>
      <c r="O165" s="1">
        <f t="shared" si="126"/>
        <v>4.6447133645595251</v>
      </c>
      <c r="P165" s="1">
        <f t="shared" si="126"/>
        <v>4.5038225453979601</v>
      </c>
      <c r="Q165" s="1">
        <f t="shared" si="126"/>
        <v>4.6521386915153373</v>
      </c>
      <c r="R165" s="1">
        <f t="shared" si="126"/>
        <v>4.2938190676476813</v>
      </c>
      <c r="S165" s="1">
        <f t="shared" si="126"/>
        <v>4.502489794405891</v>
      </c>
      <c r="T165" s="1">
        <f t="shared" si="126"/>
        <v>4.5249561682721948</v>
      </c>
      <c r="U165" s="1">
        <f t="shared" si="126"/>
        <v>4.444515126250896</v>
      </c>
      <c r="V165" s="1">
        <f t="shared" si="126"/>
        <v>4.4452766982463636</v>
      </c>
      <c r="W165" s="1">
        <f t="shared" si="127"/>
        <v>4.2822050947167947</v>
      </c>
      <c r="X165" s="1">
        <f t="shared" si="127"/>
        <v>4.704176905965662</v>
      </c>
      <c r="Y165" s="1">
        <f t="shared" si="127"/>
        <v>4.4268085773562662</v>
      </c>
      <c r="Z165" s="1">
        <f t="shared" si="127"/>
        <v>4.3469387143315679</v>
      </c>
      <c r="AA165" s="1">
        <f t="shared" si="127"/>
        <v>4.6447133645595251</v>
      </c>
      <c r="AB165" s="1">
        <f t="shared" si="127"/>
        <v>4.5038225453979601</v>
      </c>
      <c r="AC165" s="1">
        <f t="shared" si="127"/>
        <v>4.6521386915153373</v>
      </c>
      <c r="AD165" s="1">
        <f t="shared" si="127"/>
        <v>4.2938190676476813</v>
      </c>
      <c r="AE165" s="1">
        <f t="shared" si="127"/>
        <v>4.502489794405891</v>
      </c>
      <c r="AF165" s="1">
        <f t="shared" si="127"/>
        <v>4.5249561682721948</v>
      </c>
      <c r="AH165" s="15">
        <f t="shared" si="113"/>
        <v>59.184632798165012</v>
      </c>
      <c r="AI165" s="15">
        <f t="shared" si="114"/>
        <v>53.771860748666143</v>
      </c>
      <c r="AJ165" s="15">
        <f t="shared" si="115"/>
        <v>-5.4127720494988694</v>
      </c>
      <c r="AM165" s="15">
        <f t="shared" si="125"/>
        <v>-5.4127720494988694</v>
      </c>
    </row>
    <row r="166" spans="1:40">
      <c r="A166" s="106" t="s">
        <v>157</v>
      </c>
      <c r="B166" s="5" t="str">
        <f t="shared" si="119"/>
        <v>8180-04599</v>
      </c>
      <c r="C166" s="5" t="str">
        <f t="shared" si="120"/>
        <v>8180</v>
      </c>
      <c r="D166" s="1">
        <f>SUM($F166:K166)</f>
        <v>-436.00000000000006</v>
      </c>
      <c r="E166" s="2">
        <f t="shared" si="110"/>
        <v>-1.2966471025617518E-3</v>
      </c>
      <c r="F166" s="22">
        <f>'Div 9 history (2)'!B167</f>
        <v>-59.94</v>
      </c>
      <c r="G166" s="22">
        <f>'Div 9 history (2)'!C167</f>
        <v>-70.06</v>
      </c>
      <c r="H166" s="22">
        <f>'Div 9 history (2)'!D167</f>
        <v>-41.91</v>
      </c>
      <c r="I166" s="22">
        <f>'Div 9 history (2)'!E167</f>
        <v>-86.93</v>
      </c>
      <c r="J166" s="22">
        <f>'Div 9 history (2)'!F167</f>
        <v>-64.290000000000006</v>
      </c>
      <c r="K166" s="22">
        <f>'Div 9 history (2)'!G167</f>
        <v>-112.87</v>
      </c>
      <c r="L166" s="1">
        <f t="shared" si="126"/>
        <v>-62.658292864164359</v>
      </c>
      <c r="M166" s="1">
        <f t="shared" si="126"/>
        <v>-60.296424233906052</v>
      </c>
      <c r="N166" s="1">
        <f t="shared" si="126"/>
        <v>-59.208537314856741</v>
      </c>
      <c r="O166" s="1">
        <f t="shared" si="126"/>
        <v>-63.264449451669904</v>
      </c>
      <c r="P166" s="1">
        <f t="shared" si="126"/>
        <v>-61.345411739878514</v>
      </c>
      <c r="Q166" s="1">
        <f t="shared" si="126"/>
        <v>-63.365587925669722</v>
      </c>
      <c r="R166" s="1">
        <f t="shared" si="126"/>
        <v>-58.48500823162729</v>
      </c>
      <c r="S166" s="1">
        <f t="shared" si="126"/>
        <v>-61.327258680442647</v>
      </c>
      <c r="T166" s="1">
        <f t="shared" si="126"/>
        <v>-61.63326739664722</v>
      </c>
      <c r="U166" s="1">
        <f t="shared" si="126"/>
        <v>-60.537600594982543</v>
      </c>
      <c r="V166" s="1">
        <f t="shared" si="126"/>
        <v>-60.547973771803036</v>
      </c>
      <c r="W166" s="1">
        <f t="shared" si="127"/>
        <v>-58.326817285114757</v>
      </c>
      <c r="X166" s="1">
        <f t="shared" si="127"/>
        <v>-64.074387097814096</v>
      </c>
      <c r="Y166" s="1">
        <f t="shared" si="127"/>
        <v>-60.296424233906052</v>
      </c>
      <c r="Z166" s="1">
        <f t="shared" si="127"/>
        <v>-59.208537314856741</v>
      </c>
      <c r="AA166" s="1">
        <f t="shared" si="127"/>
        <v>-63.264449451669904</v>
      </c>
      <c r="AB166" s="1">
        <f t="shared" si="127"/>
        <v>-61.345411739878514</v>
      </c>
      <c r="AC166" s="1">
        <f t="shared" si="127"/>
        <v>-63.365587925669722</v>
      </c>
      <c r="AD166" s="1">
        <f t="shared" si="127"/>
        <v>-58.48500823162729</v>
      </c>
      <c r="AE166" s="1">
        <f t="shared" si="127"/>
        <v>-61.327258680442647</v>
      </c>
      <c r="AF166" s="1">
        <f t="shared" si="127"/>
        <v>-61.63326739664722</v>
      </c>
      <c r="AH166" s="15">
        <f t="shared" si="113"/>
        <v>-806.13870353014522</v>
      </c>
      <c r="AI166" s="15">
        <f t="shared" si="114"/>
        <v>-732.41272372441256</v>
      </c>
      <c r="AJ166" s="15">
        <f t="shared" si="115"/>
        <v>73.725979805732663</v>
      </c>
      <c r="AM166" s="15">
        <f t="shared" si="125"/>
        <v>73.725979805732663</v>
      </c>
    </row>
    <row r="167" spans="1:40">
      <c r="A167" s="106" t="s">
        <v>160</v>
      </c>
      <c r="B167" s="5" t="str">
        <f t="shared" si="119"/>
        <v>8810-04599</v>
      </c>
      <c r="C167" s="5" t="str">
        <f t="shared" si="120"/>
        <v>8810</v>
      </c>
      <c r="D167" s="1">
        <f>SUM($F167:K167)</f>
        <v>-113969.44</v>
      </c>
      <c r="E167" s="2">
        <f t="shared" si="110"/>
        <v>-0.33894069760684725</v>
      </c>
      <c r="F167" s="22">
        <f>'Div 9 history (2)'!B168</f>
        <v>-12973.050000000001</v>
      </c>
      <c r="G167" s="22">
        <f>'Div 9 history (2)'!C168</f>
        <v>-13233.010000000002</v>
      </c>
      <c r="H167" s="22">
        <f>'Div 9 history (2)'!D168</f>
        <v>-23423.869999999995</v>
      </c>
      <c r="I167" s="22">
        <f>'Div 9 history (2)'!E168</f>
        <v>-14382.729999999998</v>
      </c>
      <c r="J167" s="22">
        <f>'Div 9 history (2)'!F168</f>
        <v>-22123.87</v>
      </c>
      <c r="K167" s="22">
        <f>'Div 9 history (2)'!G168</f>
        <v>-27832.91</v>
      </c>
      <c r="L167" s="1">
        <f t="shared" si="126"/>
        <v>-16378.739791478916</v>
      </c>
      <c r="M167" s="1">
        <f t="shared" si="126"/>
        <v>-15761.352531974086</v>
      </c>
      <c r="N167" s="1">
        <f t="shared" si="126"/>
        <v>-15476.981286681941</v>
      </c>
      <c r="O167" s="1">
        <f t="shared" si="126"/>
        <v>-16537.18778879616</v>
      </c>
      <c r="P167" s="1">
        <f t="shared" si="126"/>
        <v>-16035.555556338026</v>
      </c>
      <c r="Q167" s="1">
        <f t="shared" si="126"/>
        <v>-16563.625163209494</v>
      </c>
      <c r="R167" s="1">
        <f t="shared" si="126"/>
        <v>-15287.852377417321</v>
      </c>
      <c r="S167" s="1">
        <f t="shared" si="126"/>
        <v>-16030.810386571529</v>
      </c>
      <c r="T167" s="1">
        <f t="shared" si="126"/>
        <v>-16110.800391206745</v>
      </c>
      <c r="U167" s="1">
        <f t="shared" si="126"/>
        <v>-15824.395501728959</v>
      </c>
      <c r="V167" s="1">
        <f t="shared" si="126"/>
        <v>-15827.107027309814</v>
      </c>
      <c r="W167" s="1">
        <f t="shared" si="127"/>
        <v>-15246.501612309285</v>
      </c>
      <c r="X167" s="1">
        <f t="shared" si="127"/>
        <v>-16748.903706149304</v>
      </c>
      <c r="Y167" s="1">
        <f t="shared" si="127"/>
        <v>-15761.352531974086</v>
      </c>
      <c r="Z167" s="1">
        <f t="shared" si="127"/>
        <v>-15476.981286681941</v>
      </c>
      <c r="AA167" s="1">
        <f t="shared" si="127"/>
        <v>-16537.18778879616</v>
      </c>
      <c r="AB167" s="1">
        <f t="shared" si="127"/>
        <v>-16035.555556338026</v>
      </c>
      <c r="AC167" s="1">
        <f t="shared" si="127"/>
        <v>-16563.625163209494</v>
      </c>
      <c r="AD167" s="1">
        <f t="shared" si="127"/>
        <v>-15287.852377417321</v>
      </c>
      <c r="AE167" s="1">
        <f t="shared" si="127"/>
        <v>-16030.810386571529</v>
      </c>
      <c r="AF167" s="1">
        <f t="shared" si="127"/>
        <v>-16110.800391206745</v>
      </c>
      <c r="AH167" s="15">
        <f t="shared" si="113"/>
        <v>-210722.88211847859</v>
      </c>
      <c r="AI167" s="15">
        <f t="shared" si="114"/>
        <v>-191451.07332969268</v>
      </c>
      <c r="AJ167" s="15">
        <f t="shared" si="115"/>
        <v>19271.808788785915</v>
      </c>
      <c r="AM167" s="15">
        <f t="shared" si="125"/>
        <v>19271.808788785915</v>
      </c>
    </row>
    <row r="168" spans="1:40">
      <c r="A168" s="106" t="s">
        <v>158</v>
      </c>
      <c r="B168" s="5" t="str">
        <f t="shared" si="108"/>
        <v>8700-04599</v>
      </c>
      <c r="C168" s="5" t="str">
        <f t="shared" si="109"/>
        <v>8700</v>
      </c>
      <c r="D168" s="1">
        <f>SUM($F168:K168)</f>
        <v>-40363.31</v>
      </c>
      <c r="E168" s="2">
        <f t="shared" si="110"/>
        <v>-0.12003891963601324</v>
      </c>
      <c r="F168" s="22">
        <f>'Div 9 history (2)'!B169</f>
        <v>-4187.59</v>
      </c>
      <c r="G168" s="22">
        <f>'Div 9 history (2)'!C169</f>
        <v>-6572.1100000000006</v>
      </c>
      <c r="H168" s="22">
        <f>'Div 9 history (2)'!D169</f>
        <v>-3637.83</v>
      </c>
      <c r="I168" s="22">
        <f>'Div 9 history (2)'!E169</f>
        <v>-8800.9700000000012</v>
      </c>
      <c r="J168" s="22">
        <f>'Div 9 history (2)'!F169</f>
        <v>-5239.97</v>
      </c>
      <c r="K168" s="22">
        <f>'Div 9 history (2)'!G169</f>
        <v>-11924.84</v>
      </c>
      <c r="L168" s="1">
        <f t="shared" si="126"/>
        <v>-5800.6791260253522</v>
      </c>
      <c r="M168" s="1">
        <f t="shared" si="126"/>
        <v>-5582.0258331299592</v>
      </c>
      <c r="N168" s="1">
        <f t="shared" si="126"/>
        <v>-5481.3131795553436</v>
      </c>
      <c r="O168" s="1">
        <f t="shared" si="126"/>
        <v>-5856.7949201767933</v>
      </c>
      <c r="P168" s="1">
        <f t="shared" si="126"/>
        <v>-5679.1373191154935</v>
      </c>
      <c r="Q168" s="1">
        <f t="shared" si="126"/>
        <v>-5866.1579559084021</v>
      </c>
      <c r="R168" s="1">
        <f t="shared" si="126"/>
        <v>-5414.3314623984488</v>
      </c>
      <c r="S168" s="1">
        <f t="shared" si="126"/>
        <v>-5677.4567742405898</v>
      </c>
      <c r="T168" s="1">
        <f t="shared" si="126"/>
        <v>-5705.7859592746881</v>
      </c>
      <c r="U168" s="1">
        <f t="shared" si="126"/>
        <v>-5604.3530721822572</v>
      </c>
      <c r="V168" s="1">
        <f t="shared" si="126"/>
        <v>-5605.3133835393455</v>
      </c>
      <c r="W168" s="1">
        <f t="shared" si="127"/>
        <v>-5399.686714202855</v>
      </c>
      <c r="X168" s="1">
        <f t="shared" si="127"/>
        <v>-5931.7760309382338</v>
      </c>
      <c r="Y168" s="1">
        <f t="shared" si="127"/>
        <v>-5582.0258331299592</v>
      </c>
      <c r="Z168" s="1">
        <f t="shared" si="127"/>
        <v>-5481.3131795553436</v>
      </c>
      <c r="AA168" s="1">
        <f t="shared" si="127"/>
        <v>-5856.7949201767933</v>
      </c>
      <c r="AB168" s="1">
        <f t="shared" si="127"/>
        <v>-5679.1373191154935</v>
      </c>
      <c r="AC168" s="1">
        <f t="shared" si="127"/>
        <v>-5866.1579559084021</v>
      </c>
      <c r="AD168" s="1">
        <f t="shared" si="127"/>
        <v>-5414.3314623984488</v>
      </c>
      <c r="AE168" s="1">
        <f t="shared" si="127"/>
        <v>-5677.4567742405898</v>
      </c>
      <c r="AF168" s="1">
        <f t="shared" si="127"/>
        <v>-5705.7859592746881</v>
      </c>
      <c r="AH168" s="15">
        <f t="shared" si="113"/>
        <v>-74629.418333911337</v>
      </c>
      <c r="AI168" s="15">
        <f t="shared" si="114"/>
        <v>-67804.132604662402</v>
      </c>
      <c r="AJ168" s="15">
        <f t="shared" si="115"/>
        <v>6825.2857292489352</v>
      </c>
      <c r="AM168" s="15">
        <f t="shared" si="125"/>
        <v>6825.2857292489352</v>
      </c>
    </row>
    <row r="169" spans="1:40">
      <c r="A169" s="106" t="s">
        <v>159</v>
      </c>
      <c r="B169" s="5" t="str">
        <f t="shared" si="108"/>
        <v>8800-04599</v>
      </c>
      <c r="C169" s="5" t="str">
        <f t="shared" si="109"/>
        <v>8800</v>
      </c>
      <c r="D169" s="1">
        <f>SUM($F169:K169)</f>
        <v>-256.62</v>
      </c>
      <c r="E169" s="2">
        <f t="shared" si="110"/>
        <v>-7.6317793453990063E-4</v>
      </c>
      <c r="F169" s="22">
        <f>'Div 9 history (2)'!B170</f>
        <v>-127.66</v>
      </c>
      <c r="G169" s="22">
        <f>'Div 9 history (2)'!C170</f>
        <v>0</v>
      </c>
      <c r="H169" s="22">
        <f>'Div 9 history (2)'!D170</f>
        <v>-79.179999999999993</v>
      </c>
      <c r="I169" s="22">
        <f>'Div 9 history (2)'!E170</f>
        <v>-49.78</v>
      </c>
      <c r="J169" s="22">
        <f>'Div 9 history (2)'!F170</f>
        <v>0</v>
      </c>
      <c r="K169" s="22">
        <f>'Div 9 history (2)'!G170</f>
        <v>0</v>
      </c>
      <c r="L169" s="1">
        <f t="shared" si="126"/>
        <v>-36.879291547710679</v>
      </c>
      <c r="M169" s="1">
        <f t="shared" si="126"/>
        <v>-35.489147676387539</v>
      </c>
      <c r="N169" s="1">
        <f t="shared" si="126"/>
        <v>-34.848841389308568</v>
      </c>
      <c r="O169" s="1">
        <f t="shared" si="126"/>
        <v>-37.236061968549372</v>
      </c>
      <c r="P169" s="1">
        <f t="shared" si="126"/>
        <v>-36.106558625430324</v>
      </c>
      <c r="Q169" s="1">
        <f t="shared" si="126"/>
        <v>-37.295589847443487</v>
      </c>
      <c r="R169" s="1">
        <f t="shared" si="126"/>
        <v>-34.422988101835301</v>
      </c>
      <c r="S169" s="1">
        <f t="shared" si="126"/>
        <v>-36.095874134346765</v>
      </c>
      <c r="T169" s="1">
        <f t="shared" si="126"/>
        <v>-36.27598412689818</v>
      </c>
      <c r="U169" s="1">
        <f t="shared" si="126"/>
        <v>-35.631098772211963</v>
      </c>
      <c r="V169" s="1">
        <f t="shared" si="126"/>
        <v>-35.637204195688284</v>
      </c>
      <c r="W169" s="1">
        <f t="shared" si="127"/>
        <v>-34.329880393821433</v>
      </c>
      <c r="X169" s="1">
        <f t="shared" si="127"/>
        <v>-37.712773433580388</v>
      </c>
      <c r="Y169" s="1">
        <f t="shared" si="127"/>
        <v>-35.489147676387539</v>
      </c>
      <c r="Z169" s="1">
        <f t="shared" si="127"/>
        <v>-34.848841389308568</v>
      </c>
      <c r="AA169" s="1">
        <f t="shared" si="127"/>
        <v>-37.236061968549372</v>
      </c>
      <c r="AB169" s="1">
        <f t="shared" si="127"/>
        <v>-36.106558625430324</v>
      </c>
      <c r="AC169" s="1">
        <f t="shared" si="127"/>
        <v>-37.295589847443487</v>
      </c>
      <c r="AD169" s="1">
        <f t="shared" si="127"/>
        <v>-34.422988101835301</v>
      </c>
      <c r="AE169" s="1">
        <f t="shared" si="127"/>
        <v>-36.095874134346765</v>
      </c>
      <c r="AF169" s="1">
        <f t="shared" si="127"/>
        <v>-36.27598412689818</v>
      </c>
      <c r="AH169" s="15">
        <f t="shared" si="113"/>
        <v>-474.47549105482994</v>
      </c>
      <c r="AI169" s="15">
        <f t="shared" si="114"/>
        <v>-431.08200266550159</v>
      </c>
      <c r="AJ169" s="15">
        <f t="shared" si="115"/>
        <v>43.393488389328354</v>
      </c>
      <c r="AM169" s="15">
        <f t="shared" si="125"/>
        <v>43.393488389328354</v>
      </c>
    </row>
    <row r="170" spans="1:40">
      <c r="A170" s="106" t="s">
        <v>161</v>
      </c>
      <c r="B170" s="5" t="str">
        <f t="shared" ref="B170:B171" si="128">RIGHT(A170,10)</f>
        <v>8560-04599</v>
      </c>
      <c r="C170" s="5" t="str">
        <f t="shared" ref="C170:C171" si="129">LEFT(B170,4)</f>
        <v>8560</v>
      </c>
      <c r="D170" s="1">
        <f>SUM($F170:K170)</f>
        <v>-7640.68</v>
      </c>
      <c r="E170" s="2">
        <f t="shared" si="110"/>
        <v>-2.2723086200920926E-2</v>
      </c>
      <c r="F170" s="22">
        <f>'Div 9 history (2)'!B171</f>
        <v>-1440.0700000000002</v>
      </c>
      <c r="G170" s="22">
        <f>'Div 9 history (2)'!C171</f>
        <v>-1180.45</v>
      </c>
      <c r="H170" s="22">
        <f>'Div 9 history (2)'!D171</f>
        <v>-1106.45</v>
      </c>
      <c r="I170" s="22">
        <f>'Div 9 history (2)'!E171</f>
        <v>-1222.8800000000001</v>
      </c>
      <c r="J170" s="22">
        <f>'Div 9 history (2)'!F171</f>
        <v>-1618.72</v>
      </c>
      <c r="K170" s="22">
        <f>'Div 9 history (2)'!G171</f>
        <v>-1072.1099999999999</v>
      </c>
      <c r="L170" s="1">
        <f t="shared" si="126"/>
        <v>-1098.0549658746863</v>
      </c>
      <c r="M170" s="1">
        <f t="shared" si="126"/>
        <v>-1056.6644098979843</v>
      </c>
      <c r="N170" s="1">
        <f t="shared" si="126"/>
        <v>-1037.5997405754117</v>
      </c>
      <c r="O170" s="1">
        <f t="shared" si="126"/>
        <v>-1108.6775542118924</v>
      </c>
      <c r="P170" s="1">
        <f t="shared" si="126"/>
        <v>-1075.0473866345294</v>
      </c>
      <c r="Q170" s="1">
        <f t="shared" si="126"/>
        <v>-1110.4499549355642</v>
      </c>
      <c r="R170" s="1">
        <f t="shared" si="126"/>
        <v>-1024.9202584752979</v>
      </c>
      <c r="S170" s="1">
        <f t="shared" si="126"/>
        <v>-1074.7292634277167</v>
      </c>
      <c r="T170" s="1">
        <f t="shared" si="126"/>
        <v>-1080.0919117711339</v>
      </c>
      <c r="U170" s="1">
        <f t="shared" si="126"/>
        <v>-1060.8909039313558</v>
      </c>
      <c r="V170" s="1">
        <f t="shared" si="126"/>
        <v>-1061.0726886209632</v>
      </c>
      <c r="W170" s="1">
        <f t="shared" si="127"/>
        <v>-1022.1480419587856</v>
      </c>
      <c r="X170" s="1">
        <f t="shared" si="127"/>
        <v>-1122.8713027764361</v>
      </c>
      <c r="Y170" s="1">
        <f t="shared" si="127"/>
        <v>-1056.6644098979843</v>
      </c>
      <c r="Z170" s="1">
        <f t="shared" si="127"/>
        <v>-1037.5997405754117</v>
      </c>
      <c r="AA170" s="1">
        <f t="shared" si="127"/>
        <v>-1108.6775542118924</v>
      </c>
      <c r="AB170" s="1">
        <f t="shared" si="127"/>
        <v>-1075.0473866345294</v>
      </c>
      <c r="AC170" s="1">
        <f t="shared" si="127"/>
        <v>-1110.4499549355642</v>
      </c>
      <c r="AD170" s="1">
        <f t="shared" si="127"/>
        <v>-1024.9202584752979</v>
      </c>
      <c r="AE170" s="1">
        <f t="shared" si="127"/>
        <v>-1074.7292634277167</v>
      </c>
      <c r="AF170" s="1">
        <f t="shared" si="127"/>
        <v>-1080.0919117711339</v>
      </c>
      <c r="AH170" s="15">
        <f t="shared" ref="AH170:AH171" si="130">SUM(F170:Q170)</f>
        <v>-14127.174012130068</v>
      </c>
      <c r="AI170" s="15">
        <f t="shared" ref="AI170:AI171" si="131">SUM(U170:AF170)</f>
        <v>-12835.163417217072</v>
      </c>
      <c r="AJ170" s="15">
        <f t="shared" ref="AJ170:AJ171" si="132">AI170-AH170</f>
        <v>1292.0105949129957</v>
      </c>
      <c r="AM170" s="15">
        <f t="shared" ref="AM170:AM171" si="133">AJ170</f>
        <v>1292.0105949129957</v>
      </c>
    </row>
    <row r="171" spans="1:40">
      <c r="A171" s="156" t="s">
        <v>935</v>
      </c>
      <c r="B171" s="5" t="str">
        <f t="shared" si="128"/>
        <v>8550-04590</v>
      </c>
      <c r="C171" s="54" t="str">
        <f t="shared" si="129"/>
        <v>8550</v>
      </c>
      <c r="D171" s="1">
        <f>SUM($F171:K171)</f>
        <v>29.91</v>
      </c>
      <c r="E171" s="2">
        <f t="shared" si="110"/>
        <v>8.8951180820233917E-5</v>
      </c>
      <c r="F171" s="22">
        <f>'Div 9 history (2)'!B172</f>
        <v>0</v>
      </c>
      <c r="G171" s="22">
        <f>'Div 9 history (2)'!C172</f>
        <v>0</v>
      </c>
      <c r="H171" s="22">
        <f>'Div 9 history (2)'!D172</f>
        <v>0</v>
      </c>
      <c r="I171" s="22">
        <f>'Div 9 history (2)'!E172</f>
        <v>0</v>
      </c>
      <c r="J171" s="22">
        <f>'Div 9 history (2)'!F172</f>
        <v>0</v>
      </c>
      <c r="K171" s="22">
        <f>'Div 9 history (2)'!G172</f>
        <v>29.91</v>
      </c>
      <c r="L171" s="1">
        <f t="shared" si="126"/>
        <v>4.2984163751540265</v>
      </c>
      <c r="M171" s="1">
        <f t="shared" si="126"/>
        <v>4.1363900202663526</v>
      </c>
      <c r="N171" s="1">
        <f t="shared" si="126"/>
        <v>4.0617599795581762</v>
      </c>
      <c r="O171" s="1">
        <f t="shared" si="126"/>
        <v>4.3399992731638681</v>
      </c>
      <c r="P171" s="1">
        <f t="shared" si="126"/>
        <v>4.2083515255499222</v>
      </c>
      <c r="Q171" s="1">
        <f t="shared" si="126"/>
        <v>4.3469374652678461</v>
      </c>
      <c r="R171" s="1">
        <f t="shared" si="126"/>
        <v>4.0121252206604856</v>
      </c>
      <c r="S171" s="1">
        <f t="shared" si="126"/>
        <v>4.2071062090184386</v>
      </c>
      <c r="T171" s="1">
        <f t="shared" si="126"/>
        <v>4.2280986876920137</v>
      </c>
      <c r="U171" s="1">
        <f t="shared" si="126"/>
        <v>4.1529349398989162</v>
      </c>
      <c r="V171" s="1">
        <f t="shared" si="126"/>
        <v>4.1536465493454777</v>
      </c>
      <c r="W171" s="1">
        <f t="shared" si="127"/>
        <v>4.0012731766004173</v>
      </c>
      <c r="X171" s="1">
        <f t="shared" si="127"/>
        <v>4.3955617387514199</v>
      </c>
      <c r="Y171" s="1">
        <f t="shared" si="127"/>
        <v>4.1363900202663526</v>
      </c>
      <c r="Z171" s="1">
        <f t="shared" si="127"/>
        <v>4.0617599795581762</v>
      </c>
      <c r="AA171" s="1">
        <f t="shared" si="127"/>
        <v>4.3399992731638681</v>
      </c>
      <c r="AB171" s="1">
        <f t="shared" si="127"/>
        <v>4.2083515255499222</v>
      </c>
      <c r="AC171" s="1">
        <f t="shared" si="127"/>
        <v>4.3469374652678461</v>
      </c>
      <c r="AD171" s="1">
        <f t="shared" si="127"/>
        <v>4.0121252206604856</v>
      </c>
      <c r="AE171" s="1">
        <f t="shared" si="127"/>
        <v>4.2071062090184386</v>
      </c>
      <c r="AF171" s="1">
        <f t="shared" si="127"/>
        <v>4.2280986876920137</v>
      </c>
      <c r="AH171" s="15">
        <f t="shared" si="130"/>
        <v>55.301854638960194</v>
      </c>
      <c r="AI171" s="15">
        <f t="shared" si="131"/>
        <v>50.244184785773342</v>
      </c>
      <c r="AJ171" s="15">
        <f t="shared" si="132"/>
        <v>-5.0576698531868516</v>
      </c>
      <c r="AM171" s="15">
        <f t="shared" si="133"/>
        <v>-5.0576698531868516</v>
      </c>
    </row>
    <row r="172" spans="1:40">
      <c r="A172" s="156" t="s">
        <v>338</v>
      </c>
      <c r="B172" s="5" t="str">
        <f t="shared" si="108"/>
        <v>8810-04592</v>
      </c>
      <c r="C172" s="5" t="str">
        <f t="shared" si="109"/>
        <v>8810</v>
      </c>
      <c r="D172" s="1">
        <f>SUM($F172:K172)</f>
        <v>10.57</v>
      </c>
      <c r="E172" s="2">
        <f>D172/$D$173</f>
        <v>3.1434770353389251E-5</v>
      </c>
      <c r="F172" s="22">
        <f>'Div 9 history (2)'!B173</f>
        <v>0</v>
      </c>
      <c r="G172" s="22">
        <f>'Div 9 history (2)'!C173</f>
        <v>0</v>
      </c>
      <c r="H172" s="22">
        <f>'Div 9 history (2)'!D173</f>
        <v>0</v>
      </c>
      <c r="I172" s="22">
        <f>'Div 9 history (2)'!E173</f>
        <v>0</v>
      </c>
      <c r="J172" s="22">
        <f>'Div 9 history (2)'!F173</f>
        <v>0</v>
      </c>
      <c r="K172" s="22">
        <f>'Div 9 history (2)'!G173</f>
        <v>10.57</v>
      </c>
      <c r="L172" s="1">
        <f t="shared" si="126"/>
        <v>1.5190324669133421</v>
      </c>
      <c r="M172" s="1">
        <f t="shared" si="126"/>
        <v>1.4617734040192358</v>
      </c>
      <c r="N172" s="1">
        <f t="shared" si="126"/>
        <v>1.4353996316927424</v>
      </c>
      <c r="O172" s="1">
        <f t="shared" si="126"/>
        <v>1.533727593358144</v>
      </c>
      <c r="P172" s="1">
        <f t="shared" si="126"/>
        <v>1.4872041332351278</v>
      </c>
      <c r="Q172" s="1">
        <f t="shared" si="126"/>
        <v>1.5361795054457084</v>
      </c>
      <c r="R172" s="1">
        <f t="shared" si="126"/>
        <v>1.4178590298355511</v>
      </c>
      <c r="S172" s="1">
        <f t="shared" si="126"/>
        <v>1.4867640464501803</v>
      </c>
      <c r="T172" s="1">
        <f t="shared" si="126"/>
        <v>1.4941826522535802</v>
      </c>
      <c r="U172" s="1">
        <f t="shared" si="126"/>
        <v>1.4676202713049664</v>
      </c>
      <c r="V172" s="1">
        <f t="shared" si="126"/>
        <v>1.4678717494677935</v>
      </c>
      <c r="W172" s="1">
        <f t="shared" si="127"/>
        <v>1.4140239878524377</v>
      </c>
      <c r="X172" s="1">
        <f t="shared" si="127"/>
        <v>1.5533630083116854</v>
      </c>
      <c r="Y172" s="1">
        <f t="shared" si="127"/>
        <v>1.4617734040192358</v>
      </c>
      <c r="Z172" s="1">
        <f t="shared" si="127"/>
        <v>1.4353996316927424</v>
      </c>
      <c r="AA172" s="1">
        <f t="shared" si="127"/>
        <v>1.533727593358144</v>
      </c>
      <c r="AB172" s="1">
        <f t="shared" si="127"/>
        <v>1.4872041332351278</v>
      </c>
      <c r="AC172" s="1">
        <f t="shared" si="127"/>
        <v>1.5361795054457084</v>
      </c>
      <c r="AD172" s="1">
        <f t="shared" si="127"/>
        <v>1.4178590298355511</v>
      </c>
      <c r="AE172" s="1">
        <f t="shared" si="127"/>
        <v>1.4867640464501803</v>
      </c>
      <c r="AF172" s="1">
        <f t="shared" si="127"/>
        <v>1.4941826522535802</v>
      </c>
      <c r="AH172" s="15">
        <f t="shared" si="113"/>
        <v>19.543316734664302</v>
      </c>
      <c r="AI172" s="15">
        <f t="shared" si="114"/>
        <v>17.755969013227155</v>
      </c>
      <c r="AJ172" s="15">
        <f t="shared" si="115"/>
        <v>-1.7873477214371469</v>
      </c>
      <c r="AM172" s="15">
        <f t="shared" si="125"/>
        <v>-1.7873477214371469</v>
      </c>
    </row>
    <row r="173" spans="1:40">
      <c r="A173" s="9" t="s">
        <v>31</v>
      </c>
      <c r="B173" s="5"/>
      <c r="C173" s="5"/>
      <c r="D173" s="31">
        <f t="shared" ref="D173:K173" si="134">SUM(D134:D172)</f>
        <v>336251.86000000022</v>
      </c>
      <c r="E173" s="32">
        <f t="shared" si="134"/>
        <v>1</v>
      </c>
      <c r="F173" s="31">
        <f t="shared" si="134"/>
        <v>70729.430000000008</v>
      </c>
      <c r="G173" s="31">
        <f t="shared" si="134"/>
        <v>52171.43</v>
      </c>
      <c r="H173" s="31">
        <f t="shared" si="134"/>
        <v>55042.79</v>
      </c>
      <c r="I173" s="31">
        <f t="shared" si="134"/>
        <v>48813.920000000006</v>
      </c>
      <c r="J173" s="31">
        <f t="shared" si="134"/>
        <v>52060.620000000024</v>
      </c>
      <c r="K173" s="31">
        <f t="shared" si="134"/>
        <v>57433.67000000002</v>
      </c>
      <c r="L173" s="34">
        <f>'Div 9 history (2)'!H174</f>
        <v>48323.320000000007</v>
      </c>
      <c r="M173" s="31">
        <f>'Div 9 budget'!B42</f>
        <v>46501.799999999988</v>
      </c>
      <c r="N173" s="31">
        <f>'Div 9 budget'!C42</f>
        <v>45662.799999999988</v>
      </c>
      <c r="O173" s="31">
        <f>'Div 9 budget'!D42</f>
        <v>48790.799999999988</v>
      </c>
      <c r="P173" s="31">
        <f>'Div 9 budget'!E42</f>
        <v>47310.799999999988</v>
      </c>
      <c r="Q173" s="31">
        <f>'Div 9 budget'!F42</f>
        <v>48868.799999999988</v>
      </c>
      <c r="R173" s="31">
        <f>'Div 9 budget'!G42</f>
        <v>45104.799999999988</v>
      </c>
      <c r="S173" s="31">
        <f>'Div 9 budget'!H42</f>
        <v>47296.799999999988</v>
      </c>
      <c r="T173" s="31">
        <f>'Div 9 budget'!I42</f>
        <v>47532.799999999988</v>
      </c>
      <c r="U173" s="31">
        <f>'Div 9 budget'!J42</f>
        <v>46687.799999999988</v>
      </c>
      <c r="V173" s="31">
        <f>'Div 9 budget'!K42</f>
        <v>46695.799999999988</v>
      </c>
      <c r="W173" s="31">
        <f>'Div 9 budget'!L42</f>
        <v>44982.799999999988</v>
      </c>
      <c r="X173" s="31">
        <f>'Div 9 budget'!M42</f>
        <v>49415.44</v>
      </c>
      <c r="Y173" s="38">
        <f t="shared" ref="Y173:AF173" si="135">M173</f>
        <v>46501.799999999988</v>
      </c>
      <c r="Z173" s="38">
        <f t="shared" si="135"/>
        <v>45662.799999999988</v>
      </c>
      <c r="AA173" s="38">
        <f t="shared" si="135"/>
        <v>48790.799999999988</v>
      </c>
      <c r="AB173" s="38">
        <f t="shared" si="135"/>
        <v>47310.799999999988</v>
      </c>
      <c r="AC173" s="38">
        <f t="shared" si="135"/>
        <v>48868.799999999988</v>
      </c>
      <c r="AD173" s="38">
        <f t="shared" si="135"/>
        <v>45104.799999999988</v>
      </c>
      <c r="AE173" s="38">
        <f>S173</f>
        <v>47296.799999999988</v>
      </c>
      <c r="AF173" s="38">
        <f t="shared" si="135"/>
        <v>47532.799999999988</v>
      </c>
      <c r="AH173" s="15">
        <f>SUM(F173:Q173)</f>
        <v>621710.18000000017</v>
      </c>
      <c r="AI173" s="15">
        <f>SUM(U173:AF173)</f>
        <v>564851.23999999987</v>
      </c>
      <c r="AJ173" s="15">
        <f t="shared" ref="AJ173" si="136">AI173-AH173</f>
        <v>-56858.940000000293</v>
      </c>
      <c r="AM173" s="124"/>
    </row>
    <row r="174" spans="1:40">
      <c r="B174" s="5"/>
      <c r="C174" s="5"/>
      <c r="F174" s="1">
        <f>F173-'Div 9 history (2)'!B174</f>
        <v>0</v>
      </c>
      <c r="G174" s="1">
        <f>G173-'Div 9 history (2)'!C174</f>
        <v>0</v>
      </c>
      <c r="H174" s="1">
        <f>H173-'Div 9 history (2)'!D174</f>
        <v>0</v>
      </c>
      <c r="I174" s="1">
        <f>I173-'Div 9 history (2)'!E174</f>
        <v>0</v>
      </c>
      <c r="J174" s="1">
        <f>J173-'Div 9 history (2)'!F174</f>
        <v>0</v>
      </c>
      <c r="K174" s="1">
        <f>K173-'Div 9 history (2)'!G174</f>
        <v>0</v>
      </c>
      <c r="L174" s="1">
        <f>L173-'Div 9 history (2)'!H174</f>
        <v>0</v>
      </c>
      <c r="M174" s="1">
        <f t="shared" ref="M174" si="137">M173-SUM(M134:M172)</f>
        <v>0</v>
      </c>
      <c r="N174" s="1">
        <f t="shared" ref="N174:AF174" si="138">N173-SUM(N134:N172)</f>
        <v>0</v>
      </c>
      <c r="O174" s="1">
        <f t="shared" si="138"/>
        <v>0</v>
      </c>
      <c r="P174" s="1">
        <f t="shared" si="138"/>
        <v>0</v>
      </c>
      <c r="Q174" s="1">
        <f t="shared" si="138"/>
        <v>0</v>
      </c>
      <c r="R174" s="1">
        <f t="shared" si="138"/>
        <v>0</v>
      </c>
      <c r="S174" s="1">
        <f t="shared" si="138"/>
        <v>0</v>
      </c>
      <c r="T174" s="1">
        <f t="shared" si="138"/>
        <v>0</v>
      </c>
      <c r="U174" s="1">
        <f t="shared" si="138"/>
        <v>0</v>
      </c>
      <c r="V174" s="1">
        <f t="shared" si="138"/>
        <v>0</v>
      </c>
      <c r="W174" s="1">
        <f t="shared" si="138"/>
        <v>0</v>
      </c>
      <c r="X174" s="1">
        <f t="shared" si="138"/>
        <v>0</v>
      </c>
      <c r="Y174" s="1">
        <f t="shared" si="138"/>
        <v>0</v>
      </c>
      <c r="Z174" s="1">
        <f t="shared" si="138"/>
        <v>0</v>
      </c>
      <c r="AA174" s="1">
        <f t="shared" si="138"/>
        <v>0</v>
      </c>
      <c r="AB174" s="1">
        <f t="shared" si="138"/>
        <v>0</v>
      </c>
      <c r="AC174" s="1">
        <f t="shared" si="138"/>
        <v>0</v>
      </c>
      <c r="AD174" s="1">
        <f t="shared" si="138"/>
        <v>0</v>
      </c>
      <c r="AE174" s="1">
        <f t="shared" si="138"/>
        <v>0</v>
      </c>
      <c r="AF174" s="1">
        <f t="shared" si="138"/>
        <v>0</v>
      </c>
    </row>
    <row r="175" spans="1:40">
      <c r="A175" s="106" t="s">
        <v>162</v>
      </c>
      <c r="B175" s="5" t="str">
        <f t="shared" si="108"/>
        <v>8740-03002</v>
      </c>
      <c r="C175" s="5" t="str">
        <f t="shared" ref="C175:C177" si="139">LEFT(B175,4)</f>
        <v>8740</v>
      </c>
      <c r="D175" s="1">
        <f>SUM($F175:K175)</f>
        <v>521235.51000000007</v>
      </c>
      <c r="E175" s="2">
        <f t="shared" ref="E175:E200" si="140">D175/$D$201</f>
        <v>1.0829347693638018</v>
      </c>
      <c r="F175" s="22">
        <f>'Div 9 history (2)'!B176</f>
        <v>84606.590000000011</v>
      </c>
      <c r="G175" s="22">
        <f>'Div 9 history (2)'!C176</f>
        <v>77067.929999999993</v>
      </c>
      <c r="H175" s="22">
        <f>'Div 9 history (2)'!D176</f>
        <v>86114.82</v>
      </c>
      <c r="I175" s="22">
        <f>'Div 9 history (2)'!E176</f>
        <v>83240.259999999995</v>
      </c>
      <c r="J175" s="22">
        <f>'Div 9 history (2)'!F176</f>
        <v>90362.570000000022</v>
      </c>
      <c r="K175" s="22">
        <f>'Div 9 history (2)'!G176</f>
        <v>99843.340000000011</v>
      </c>
      <c r="L175" s="1">
        <f t="shared" ref="L175:W184" si="141">$E175*L$201</f>
        <v>98998.712787016833</v>
      </c>
      <c r="M175" s="1">
        <f t="shared" si="141"/>
        <v>98137.454764941809</v>
      </c>
      <c r="N175" s="1">
        <f t="shared" si="141"/>
        <v>92178.064729132806</v>
      </c>
      <c r="O175" s="1">
        <f t="shared" si="141"/>
        <v>92909.045698453381</v>
      </c>
      <c r="P175" s="1">
        <f t="shared" si="141"/>
        <v>91584.616475521441</v>
      </c>
      <c r="Q175" s="1">
        <f t="shared" si="141"/>
        <v>87721.788153200774</v>
      </c>
      <c r="R175" s="1">
        <f t="shared" si="141"/>
        <v>95915.272618207295</v>
      </c>
      <c r="S175" s="1">
        <f t="shared" si="141"/>
        <v>107893.91732387572</v>
      </c>
      <c r="T175" s="1">
        <f t="shared" si="141"/>
        <v>93127.018808830922</v>
      </c>
      <c r="U175" s="1">
        <f t="shared" si="141"/>
        <v>94752.503897645991</v>
      </c>
      <c r="V175" s="1">
        <f t="shared" si="141"/>
        <v>101514.34859755357</v>
      </c>
      <c r="W175" s="1">
        <f t="shared" si="141"/>
        <v>98409.574613787554</v>
      </c>
      <c r="X175" s="1">
        <f t="shared" ref="X175:AF184" si="142">$E175*X$201</f>
        <v>97606.210284482702</v>
      </c>
      <c r="Y175" s="1">
        <f t="shared" si="142"/>
        <v>98137.454764941809</v>
      </c>
      <c r="Z175" s="1">
        <f t="shared" si="142"/>
        <v>92178.064729132806</v>
      </c>
      <c r="AA175" s="1">
        <f t="shared" si="142"/>
        <v>92909.045698453381</v>
      </c>
      <c r="AB175" s="1">
        <f t="shared" si="142"/>
        <v>91584.616475521441</v>
      </c>
      <c r="AC175" s="1">
        <f t="shared" si="142"/>
        <v>87721.788153200774</v>
      </c>
      <c r="AD175" s="1">
        <f t="shared" si="142"/>
        <v>95915.272618207295</v>
      </c>
      <c r="AE175" s="1">
        <f t="shared" si="142"/>
        <v>107893.91732387572</v>
      </c>
      <c r="AF175" s="1">
        <f t="shared" si="142"/>
        <v>93127.018808830922</v>
      </c>
      <c r="AH175" s="15">
        <f t="shared" ref="AH175:AH200" si="143">SUM(F175:Q175)</f>
        <v>1082765.1926082671</v>
      </c>
      <c r="AI175" s="15">
        <f t="shared" ref="AI175:AI200" si="144">SUM(U175:AF175)</f>
        <v>1151749.8159656341</v>
      </c>
      <c r="AJ175" s="15">
        <f t="shared" ref="AJ175:AJ200" si="145">AI175-AH175</f>
        <v>68984.623357367003</v>
      </c>
      <c r="AN175" s="15">
        <f t="shared" ref="AN175:AN200" si="146">AJ175</f>
        <v>68984.623357367003</v>
      </c>
    </row>
    <row r="176" spans="1:40">
      <c r="A176" s="106" t="s">
        <v>827</v>
      </c>
      <c r="B176" s="5" t="str">
        <f t="shared" ref="B176" si="147">RIGHT(A176,10)</f>
        <v>7560-03003</v>
      </c>
      <c r="C176" s="5" t="str">
        <f t="shared" ref="C176" si="148">LEFT(B176,4)</f>
        <v>7560</v>
      </c>
      <c r="D176" s="1">
        <f>SUM($F176:K176)</f>
        <v>-1.43</v>
      </c>
      <c r="E176" s="2">
        <f t="shared" si="140"/>
        <v>-2.9710115494438134E-6</v>
      </c>
      <c r="F176" s="22">
        <f>'Div 9 history (2)'!B177</f>
        <v>-1.43</v>
      </c>
      <c r="G176" s="22">
        <f>'Div 9 history (2)'!C177</f>
        <v>0</v>
      </c>
      <c r="H176" s="22">
        <f>'Div 9 history (2)'!D177</f>
        <v>0</v>
      </c>
      <c r="I176" s="22">
        <f>'Div 9 history (2)'!E177</f>
        <v>0</v>
      </c>
      <c r="J176" s="22">
        <f>'Div 9 history (2)'!F177</f>
        <v>0</v>
      </c>
      <c r="K176" s="22">
        <f>'Div 9 history (2)'!G177</f>
        <v>0</v>
      </c>
      <c r="L176" s="1">
        <f t="shared" si="141"/>
        <v>-0.27160114107619804</v>
      </c>
      <c r="M176" s="1">
        <f t="shared" si="141"/>
        <v>-0.26923829559092544</v>
      </c>
      <c r="N176" s="1">
        <f t="shared" si="141"/>
        <v>-0.25288881903433613</v>
      </c>
      <c r="O176" s="1">
        <f t="shared" si="141"/>
        <v>-0.25489425183021069</v>
      </c>
      <c r="P176" s="1">
        <f t="shared" si="141"/>
        <v>-0.25126070470524092</v>
      </c>
      <c r="Q176" s="1">
        <f t="shared" si="141"/>
        <v>-0.24066310650837483</v>
      </c>
      <c r="R176" s="1">
        <f t="shared" si="141"/>
        <v>-0.2631417798914667</v>
      </c>
      <c r="S176" s="1">
        <f t="shared" si="141"/>
        <v>-0.2960049705230986</v>
      </c>
      <c r="T176" s="1">
        <f t="shared" si="141"/>
        <v>-0.25549225703488271</v>
      </c>
      <c r="U176" s="1">
        <f t="shared" si="141"/>
        <v>-0.2599517453705979</v>
      </c>
      <c r="V176" s="1">
        <f t="shared" si="141"/>
        <v>-0.27850274148532506</v>
      </c>
      <c r="W176" s="1">
        <f t="shared" si="141"/>
        <v>-0.26998485137306966</v>
      </c>
      <c r="X176" s="1">
        <f t="shared" si="142"/>
        <v>-0.26778083616523024</v>
      </c>
      <c r="Y176" s="1">
        <f t="shared" si="142"/>
        <v>-0.26923829559092544</v>
      </c>
      <c r="Z176" s="1">
        <f t="shared" si="142"/>
        <v>-0.25288881903433613</v>
      </c>
      <c r="AA176" s="1">
        <f t="shared" si="142"/>
        <v>-0.25489425183021069</v>
      </c>
      <c r="AB176" s="1">
        <f t="shared" si="142"/>
        <v>-0.25126070470524092</v>
      </c>
      <c r="AC176" s="1">
        <f t="shared" si="142"/>
        <v>-0.24066310650837483</v>
      </c>
      <c r="AD176" s="1">
        <f t="shared" si="142"/>
        <v>-0.2631417798914667</v>
      </c>
      <c r="AE176" s="1">
        <f t="shared" si="142"/>
        <v>-0.2960049705230986</v>
      </c>
      <c r="AF176" s="1">
        <f t="shared" si="142"/>
        <v>-0.25549225703488271</v>
      </c>
      <c r="AH176" s="15">
        <f t="shared" ref="AH176" si="149">SUM(F176:Q176)</f>
        <v>-2.9705463187452859</v>
      </c>
      <c r="AI176" s="15">
        <f t="shared" ref="AI176" si="150">SUM(U176:AF176)</f>
        <v>-3.1598043595127585</v>
      </c>
      <c r="AJ176" s="15">
        <f t="shared" ref="AJ176" si="151">AI176-AH176</f>
        <v>-0.18925804076747266</v>
      </c>
      <c r="AN176" s="15">
        <f t="shared" ref="AN176" si="152">AJ176</f>
        <v>-0.18925804076747266</v>
      </c>
    </row>
    <row r="177" spans="1:40">
      <c r="A177" s="106" t="s">
        <v>828</v>
      </c>
      <c r="B177" s="5" t="str">
        <f t="shared" si="108"/>
        <v>8210-03003</v>
      </c>
      <c r="C177" s="5" t="str">
        <f t="shared" si="139"/>
        <v>8210</v>
      </c>
      <c r="D177" s="1">
        <f>SUM($F177:K177)</f>
        <v>-0.47</v>
      </c>
      <c r="E177" s="2">
        <f t="shared" si="140"/>
        <v>-9.7648631345356105E-7</v>
      </c>
      <c r="F177" s="22">
        <f>'Div 9 history (2)'!B178</f>
        <v>-0.47</v>
      </c>
      <c r="G177" s="22">
        <f>'Div 9 history (2)'!C178</f>
        <v>0</v>
      </c>
      <c r="H177" s="22">
        <f>'Div 9 history (2)'!D178</f>
        <v>0</v>
      </c>
      <c r="I177" s="22">
        <f>'Div 9 history (2)'!E178</f>
        <v>0</v>
      </c>
      <c r="J177" s="22">
        <f>'Div 9 history (2)'!F178</f>
        <v>0</v>
      </c>
      <c r="K177" s="22">
        <f>'Div 9 history (2)'!G178</f>
        <v>0</v>
      </c>
      <c r="L177" s="1">
        <f t="shared" si="141"/>
        <v>-8.9267507906163002E-2</v>
      </c>
      <c r="M177" s="1">
        <f t="shared" si="141"/>
        <v>-8.8490908341073385E-2</v>
      </c>
      <c r="N177" s="1">
        <f t="shared" si="141"/>
        <v>-8.311730415813845E-2</v>
      </c>
      <c r="O177" s="1">
        <f t="shared" si="141"/>
        <v>-8.377643241971959E-2</v>
      </c>
      <c r="P177" s="1">
        <f t="shared" si="141"/>
        <v>-8.258218965836589E-2</v>
      </c>
      <c r="Q177" s="1">
        <f t="shared" si="141"/>
        <v>-7.909906297827704E-2</v>
      </c>
      <c r="R177" s="1">
        <f t="shared" si="141"/>
        <v>-8.6487158425866684E-2</v>
      </c>
      <c r="S177" s="1">
        <f t="shared" si="141"/>
        <v>-9.7288346955144281E-2</v>
      </c>
      <c r="T177" s="1">
        <f t="shared" si="141"/>
        <v>-8.3972979584891527E-2</v>
      </c>
      <c r="U177" s="1">
        <f t="shared" si="141"/>
        <v>-8.5438685541385326E-2</v>
      </c>
      <c r="V177" s="1">
        <f t="shared" si="141"/>
        <v>-9.1535866082589359E-2</v>
      </c>
      <c r="W177" s="1">
        <f t="shared" si="141"/>
        <v>-8.8736279821917993E-2</v>
      </c>
      <c r="X177" s="1">
        <f t="shared" si="142"/>
        <v>-8.8011883215145609E-2</v>
      </c>
      <c r="Y177" s="1">
        <f t="shared" si="142"/>
        <v>-8.8490908341073385E-2</v>
      </c>
      <c r="Z177" s="1">
        <f t="shared" si="142"/>
        <v>-8.311730415813845E-2</v>
      </c>
      <c r="AA177" s="1">
        <f t="shared" si="142"/>
        <v>-8.377643241971959E-2</v>
      </c>
      <c r="AB177" s="1">
        <f t="shared" si="142"/>
        <v>-8.258218965836589E-2</v>
      </c>
      <c r="AC177" s="1">
        <f t="shared" si="142"/>
        <v>-7.909906297827704E-2</v>
      </c>
      <c r="AD177" s="1">
        <f t="shared" si="142"/>
        <v>-8.6487158425866684E-2</v>
      </c>
      <c r="AE177" s="1">
        <f t="shared" si="142"/>
        <v>-9.7288346955144281E-2</v>
      </c>
      <c r="AF177" s="1">
        <f t="shared" si="142"/>
        <v>-8.3972979584891527E-2</v>
      </c>
      <c r="AH177" s="15">
        <f t="shared" si="143"/>
        <v>-0.97633340546173741</v>
      </c>
      <c r="AI177" s="15">
        <f t="shared" si="144"/>
        <v>-1.0385370971825152</v>
      </c>
      <c r="AJ177" s="15">
        <f t="shared" si="145"/>
        <v>-6.2203691720777776E-2</v>
      </c>
      <c r="AN177" s="15">
        <f t="shared" si="146"/>
        <v>-6.2203691720777776E-2</v>
      </c>
    </row>
    <row r="178" spans="1:40">
      <c r="A178" s="106" t="s">
        <v>163</v>
      </c>
      <c r="B178" s="5" t="str">
        <f t="shared" ref="B178:B200" si="153">RIGHT(A178,10)</f>
        <v>8560-03003</v>
      </c>
      <c r="C178" s="5" t="str">
        <f t="shared" ref="C178:C200" si="154">LEFT(B178,4)</f>
        <v>8560</v>
      </c>
      <c r="D178" s="1">
        <f>SUM($F178:K178)</f>
        <v>-872.27</v>
      </c>
      <c r="E178" s="2">
        <f t="shared" si="140"/>
        <v>-1.8122547162471015E-3</v>
      </c>
      <c r="F178" s="22">
        <f>'Div 9 history (2)'!B179</f>
        <v>-230.04</v>
      </c>
      <c r="G178" s="22">
        <f>'Div 9 history (2)'!C179</f>
        <v>-556.11</v>
      </c>
      <c r="H178" s="22">
        <f>'Div 9 history (2)'!D179</f>
        <v>-72.239999999999995</v>
      </c>
      <c r="I178" s="22">
        <f>'Div 9 history (2)'!E179</f>
        <v>0</v>
      </c>
      <c r="J178" s="22">
        <f>'Div 9 history (2)'!F179</f>
        <v>0</v>
      </c>
      <c r="K178" s="22">
        <f>'Div 9 history (2)'!G179</f>
        <v>-13.88</v>
      </c>
      <c r="L178" s="1">
        <f t="shared" si="141"/>
        <v>-165.67099813044425</v>
      </c>
      <c r="M178" s="1">
        <f t="shared" si="141"/>
        <v>-164.22971195461295</v>
      </c>
      <c r="N178" s="1">
        <f t="shared" si="141"/>
        <v>-154.25687425110516</v>
      </c>
      <c r="O178" s="1">
        <f t="shared" si="141"/>
        <v>-155.48014618457194</v>
      </c>
      <c r="P178" s="1">
        <f t="shared" si="141"/>
        <v>-153.26375866660175</v>
      </c>
      <c r="Q178" s="1">
        <f t="shared" si="141"/>
        <v>-146.79944609374832</v>
      </c>
      <c r="R178" s="1">
        <f t="shared" si="141"/>
        <v>-160.51096527687389</v>
      </c>
      <c r="S178" s="1">
        <f t="shared" si="141"/>
        <v>-180.55682212460363</v>
      </c>
      <c r="T178" s="1">
        <f t="shared" si="141"/>
        <v>-155.84491681385816</v>
      </c>
      <c r="U178" s="1">
        <f t="shared" si="141"/>
        <v>-158.56511114294506</v>
      </c>
      <c r="V178" s="1">
        <f t="shared" si="141"/>
        <v>-169.88082959119197</v>
      </c>
      <c r="W178" s="1">
        <f t="shared" si="141"/>
        <v>-164.68509531971151</v>
      </c>
      <c r="X178" s="1">
        <f t="shared" si="142"/>
        <v>-163.34069228101077</v>
      </c>
      <c r="Y178" s="1">
        <f t="shared" si="142"/>
        <v>-164.22971195461295</v>
      </c>
      <c r="Z178" s="1">
        <f t="shared" si="142"/>
        <v>-154.25687425110516</v>
      </c>
      <c r="AA178" s="1">
        <f t="shared" si="142"/>
        <v>-155.48014618457194</v>
      </c>
      <c r="AB178" s="1">
        <f t="shared" si="142"/>
        <v>-153.26375866660175</v>
      </c>
      <c r="AC178" s="1">
        <f t="shared" si="142"/>
        <v>-146.79944609374832</v>
      </c>
      <c r="AD178" s="1">
        <f t="shared" si="142"/>
        <v>-160.51096527687389</v>
      </c>
      <c r="AE178" s="1">
        <f t="shared" si="142"/>
        <v>-180.55682212460363</v>
      </c>
      <c r="AF178" s="1">
        <f t="shared" si="142"/>
        <v>-155.84491681385816</v>
      </c>
      <c r="AH178" s="15">
        <f t="shared" si="143"/>
        <v>-1811.9709352810842</v>
      </c>
      <c r="AI178" s="15">
        <f t="shared" si="144"/>
        <v>-1927.4143697008349</v>
      </c>
      <c r="AJ178" s="15">
        <f t="shared" si="145"/>
        <v>-115.4434344197507</v>
      </c>
      <c r="AN178" s="15">
        <f t="shared" si="146"/>
        <v>-115.4434344197507</v>
      </c>
    </row>
    <row r="179" spans="1:40">
      <c r="A179" s="106" t="s">
        <v>829</v>
      </c>
      <c r="B179" s="5" t="str">
        <f t="shared" si="153"/>
        <v>8650-03003</v>
      </c>
      <c r="C179" s="5" t="str">
        <f t="shared" si="154"/>
        <v>8650</v>
      </c>
      <c r="D179" s="1">
        <f>SUM($F179:K179)</f>
        <v>-1.88</v>
      </c>
      <c r="E179" s="2">
        <f t="shared" si="140"/>
        <v>-3.9059452538142442E-6</v>
      </c>
      <c r="F179" s="22" t="str">
        <f>'Div 9 history (2)'!B180</f>
        <v>0</v>
      </c>
      <c r="G179" s="22" t="str">
        <f>'Div 9 history (2)'!C180</f>
        <v>0</v>
      </c>
      <c r="H179" s="22">
        <f>'Div 9 history (2)'!D180</f>
        <v>-1.88</v>
      </c>
      <c r="I179" s="22">
        <f>'Div 9 history (2)'!E180</f>
        <v>0</v>
      </c>
      <c r="J179" s="22">
        <f>'Div 9 history (2)'!F180</f>
        <v>0</v>
      </c>
      <c r="K179" s="22">
        <f>'Div 9 history (2)'!G180</f>
        <v>0</v>
      </c>
      <c r="L179" s="1">
        <f t="shared" si="141"/>
        <v>-0.35707003162465201</v>
      </c>
      <c r="M179" s="1">
        <f t="shared" si="141"/>
        <v>-0.35396363336429354</v>
      </c>
      <c r="N179" s="1">
        <f t="shared" si="141"/>
        <v>-0.3324692166325538</v>
      </c>
      <c r="O179" s="1">
        <f t="shared" si="141"/>
        <v>-0.33510572967887836</v>
      </c>
      <c r="P179" s="1">
        <f t="shared" si="141"/>
        <v>-0.33032875863346356</v>
      </c>
      <c r="Q179" s="1">
        <f t="shared" si="141"/>
        <v>-0.31639625191310816</v>
      </c>
      <c r="R179" s="1">
        <f t="shared" si="141"/>
        <v>-0.34594863370346673</v>
      </c>
      <c r="S179" s="1">
        <f t="shared" si="141"/>
        <v>-0.38915338782057712</v>
      </c>
      <c r="T179" s="1">
        <f t="shared" si="141"/>
        <v>-0.33589191833956611</v>
      </c>
      <c r="U179" s="1">
        <f t="shared" si="141"/>
        <v>-0.3417547421655413</v>
      </c>
      <c r="V179" s="1">
        <f t="shared" si="141"/>
        <v>-0.36614346433035744</v>
      </c>
      <c r="W179" s="1">
        <f t="shared" si="141"/>
        <v>-0.35494511928767197</v>
      </c>
      <c r="X179" s="1">
        <f t="shared" si="142"/>
        <v>-0.35204753286058243</v>
      </c>
      <c r="Y179" s="1">
        <f t="shared" si="142"/>
        <v>-0.35396363336429354</v>
      </c>
      <c r="Z179" s="1">
        <f t="shared" si="142"/>
        <v>-0.3324692166325538</v>
      </c>
      <c r="AA179" s="1">
        <f t="shared" si="142"/>
        <v>-0.33510572967887836</v>
      </c>
      <c r="AB179" s="1">
        <f t="shared" si="142"/>
        <v>-0.33032875863346356</v>
      </c>
      <c r="AC179" s="1">
        <f t="shared" si="142"/>
        <v>-0.31639625191310816</v>
      </c>
      <c r="AD179" s="1">
        <f t="shared" si="142"/>
        <v>-0.34594863370346673</v>
      </c>
      <c r="AE179" s="1">
        <f t="shared" si="142"/>
        <v>-0.38915338782057712</v>
      </c>
      <c r="AF179" s="1">
        <f t="shared" si="142"/>
        <v>-0.33589191833956611</v>
      </c>
      <c r="AH179" s="15">
        <f t="shared" si="143"/>
        <v>-3.9053336218469497</v>
      </c>
      <c r="AI179" s="15">
        <f t="shared" si="144"/>
        <v>-4.1541483887300608</v>
      </c>
      <c r="AJ179" s="15">
        <f t="shared" si="145"/>
        <v>-0.2488147668831111</v>
      </c>
      <c r="AN179" s="15">
        <f t="shared" si="146"/>
        <v>-0.2488147668831111</v>
      </c>
    </row>
    <row r="180" spans="1:40">
      <c r="A180" s="106" t="s">
        <v>164</v>
      </c>
      <c r="B180" s="5" t="str">
        <f t="shared" si="153"/>
        <v>8700-03003</v>
      </c>
      <c r="C180" s="5" t="str">
        <f t="shared" si="154"/>
        <v>8700</v>
      </c>
      <c r="D180" s="1">
        <f>SUM($F180:K180)</f>
        <v>-603.16000000000008</v>
      </c>
      <c r="E180" s="2">
        <f t="shared" si="140"/>
        <v>-1.2531435847290425E-3</v>
      </c>
      <c r="F180" s="22">
        <f>'Div 9 history (2)'!B181</f>
        <v>-79.17</v>
      </c>
      <c r="G180" s="22">
        <f>'Div 9 history (2)'!C181</f>
        <v>-302.93</v>
      </c>
      <c r="H180" s="22">
        <f>'Div 9 history (2)'!D181</f>
        <v>-127.53</v>
      </c>
      <c r="I180" s="22">
        <f>'Div 9 history (2)'!E181</f>
        <v>-35.099999999999994</v>
      </c>
      <c r="J180" s="22">
        <f>'Div 9 history (2)'!F181</f>
        <v>-27.24</v>
      </c>
      <c r="K180" s="22">
        <f>'Div 9 history (2)'!G181</f>
        <v>-31.19</v>
      </c>
      <c r="L180" s="1">
        <f t="shared" si="141"/>
        <v>-114.55870227378996</v>
      </c>
      <c r="M180" s="1">
        <f t="shared" si="141"/>
        <v>-113.56207718085497</v>
      </c>
      <c r="N180" s="1">
        <f t="shared" si="141"/>
        <v>-106.66602803409104</v>
      </c>
      <c r="O180" s="1">
        <f t="shared" si="141"/>
        <v>-107.51189995378314</v>
      </c>
      <c r="P180" s="1">
        <f t="shared" si="141"/>
        <v>-105.97930534965953</v>
      </c>
      <c r="Q180" s="1">
        <f t="shared" si="141"/>
        <v>-101.50934218293104</v>
      </c>
      <c r="R180" s="1">
        <f t="shared" si="141"/>
        <v>-110.99062654499097</v>
      </c>
      <c r="S180" s="1">
        <f t="shared" si="141"/>
        <v>-124.85199861588264</v>
      </c>
      <c r="T180" s="1">
        <f t="shared" si="141"/>
        <v>-107.76413269451741</v>
      </c>
      <c r="U180" s="1">
        <f t="shared" si="141"/>
        <v>-109.64510121519569</v>
      </c>
      <c r="V180" s="1">
        <f t="shared" si="141"/>
        <v>-117.46972975824384</v>
      </c>
      <c r="W180" s="1">
        <f t="shared" si="141"/>
        <v>-113.87696710082568</v>
      </c>
      <c r="X180" s="1">
        <f t="shared" si="142"/>
        <v>-112.9473350639303</v>
      </c>
      <c r="Y180" s="1">
        <f t="shared" si="142"/>
        <v>-113.56207718085497</v>
      </c>
      <c r="Z180" s="1">
        <f t="shared" si="142"/>
        <v>-106.66602803409104</v>
      </c>
      <c r="AA180" s="1">
        <f t="shared" si="142"/>
        <v>-107.51189995378314</v>
      </c>
      <c r="AB180" s="1">
        <f t="shared" si="142"/>
        <v>-105.97930534965953</v>
      </c>
      <c r="AC180" s="1">
        <f t="shared" si="142"/>
        <v>-101.50934218293104</v>
      </c>
      <c r="AD180" s="1">
        <f t="shared" si="142"/>
        <v>-110.99062654499097</v>
      </c>
      <c r="AE180" s="1">
        <f t="shared" si="142"/>
        <v>-124.85199861588264</v>
      </c>
      <c r="AF180" s="1">
        <f t="shared" si="142"/>
        <v>-107.76413269451741</v>
      </c>
      <c r="AH180" s="15">
        <f t="shared" si="143"/>
        <v>-1252.9473549751099</v>
      </c>
      <c r="AI180" s="15">
        <f t="shared" si="144"/>
        <v>-1332.7745436949062</v>
      </c>
      <c r="AJ180" s="15">
        <f t="shared" si="145"/>
        <v>-79.827188719796368</v>
      </c>
      <c r="AN180" s="15">
        <f t="shared" si="146"/>
        <v>-79.827188719796368</v>
      </c>
    </row>
    <row r="181" spans="1:40">
      <c r="A181" s="106" t="s">
        <v>165</v>
      </c>
      <c r="B181" s="5" t="str">
        <f t="shared" si="153"/>
        <v>8740-03003</v>
      </c>
      <c r="C181" s="5" t="str">
        <f t="shared" si="154"/>
        <v>8740</v>
      </c>
      <c r="D181" s="1">
        <f>SUM($F181:K181)</f>
        <v>-613266.3600000001</v>
      </c>
      <c r="E181" s="2">
        <f t="shared" si="140"/>
        <v>-1.2741408660457119</v>
      </c>
      <c r="F181" s="22">
        <f>'Div 9 history (2)'!B182</f>
        <v>-86152.02</v>
      </c>
      <c r="G181" s="22">
        <f>'Div 9 history (2)'!C182</f>
        <v>-109056.43000000001</v>
      </c>
      <c r="H181" s="22">
        <f>'Div 9 history (2)'!D182</f>
        <v>-88348.95</v>
      </c>
      <c r="I181" s="22">
        <f>'Div 9 history (2)'!E182</f>
        <v>-97937.020000000019</v>
      </c>
      <c r="J181" s="22">
        <f>'Div 9 history (2)'!F182</f>
        <v>-115073.79999999999</v>
      </c>
      <c r="K181" s="22">
        <f>'Div 9 history (2)'!G182</f>
        <v>-116698.14000000003</v>
      </c>
      <c r="L181" s="1">
        <f t="shared" si="141"/>
        <v>-116478.21199975281</v>
      </c>
      <c r="M181" s="1">
        <f t="shared" si="141"/>
        <v>-115464.88776898666</v>
      </c>
      <c r="N181" s="1">
        <f t="shared" si="141"/>
        <v>-108453.2905831371</v>
      </c>
      <c r="O181" s="1">
        <f t="shared" si="141"/>
        <v>-109313.33566771797</v>
      </c>
      <c r="P181" s="1">
        <f t="shared" si="141"/>
        <v>-107755.06138854405</v>
      </c>
      <c r="Q181" s="1">
        <f t="shared" si="141"/>
        <v>-103210.20091935901</v>
      </c>
      <c r="R181" s="1">
        <f t="shared" si="141"/>
        <v>-112850.35071186085</v>
      </c>
      <c r="S181" s="1">
        <f t="shared" si="141"/>
        <v>-126943.97959063498</v>
      </c>
      <c r="T181" s="1">
        <f t="shared" si="141"/>
        <v>-109569.79474123564</v>
      </c>
      <c r="U181" s="1">
        <f t="shared" si="141"/>
        <v>-111482.28018117025</v>
      </c>
      <c r="V181" s="1">
        <f t="shared" si="141"/>
        <v>-119438.01574875969</v>
      </c>
      <c r="W181" s="1">
        <f t="shared" si="141"/>
        <v>-115785.05388580663</v>
      </c>
      <c r="X181" s="1">
        <f t="shared" si="142"/>
        <v>-114839.84522573928</v>
      </c>
      <c r="Y181" s="1">
        <f t="shared" si="142"/>
        <v>-115464.88776898666</v>
      </c>
      <c r="Z181" s="1">
        <f t="shared" si="142"/>
        <v>-108453.2905831371</v>
      </c>
      <c r="AA181" s="1">
        <f t="shared" si="142"/>
        <v>-109313.33566771797</v>
      </c>
      <c r="AB181" s="1">
        <f t="shared" si="142"/>
        <v>-107755.06138854405</v>
      </c>
      <c r="AC181" s="1">
        <f t="shared" si="142"/>
        <v>-103210.20091935901</v>
      </c>
      <c r="AD181" s="1">
        <f t="shared" si="142"/>
        <v>-112850.35071186085</v>
      </c>
      <c r="AE181" s="1">
        <f t="shared" si="142"/>
        <v>-126943.97959063498</v>
      </c>
      <c r="AF181" s="1">
        <f t="shared" si="142"/>
        <v>-109569.79474123564</v>
      </c>
      <c r="AH181" s="15">
        <f t="shared" si="143"/>
        <v>-1273941.3483274977</v>
      </c>
      <c r="AI181" s="15">
        <f t="shared" si="144"/>
        <v>-1355106.0964129523</v>
      </c>
      <c r="AJ181" s="15">
        <f t="shared" si="145"/>
        <v>-81164.748085454572</v>
      </c>
      <c r="AN181" s="15">
        <f t="shared" si="146"/>
        <v>-81164.748085454572</v>
      </c>
    </row>
    <row r="182" spans="1:40">
      <c r="A182" s="106" t="s">
        <v>166</v>
      </c>
      <c r="B182" s="5" t="str">
        <f t="shared" si="153"/>
        <v>8750-03003</v>
      </c>
      <c r="C182" s="5" t="str">
        <f t="shared" si="154"/>
        <v>8750</v>
      </c>
      <c r="D182" s="1">
        <f>SUM($F182:K182)</f>
        <v>-712.93999999999994</v>
      </c>
      <c r="E182" s="2">
        <f t="shared" si="140"/>
        <v>-1.4812258559863442E-3</v>
      </c>
      <c r="F182" s="22">
        <f>'Div 9 history (2)'!B183</f>
        <v>0</v>
      </c>
      <c r="G182" s="22">
        <f>'Div 9 history (2)'!C183</f>
        <v>-313.01</v>
      </c>
      <c r="H182" s="22">
        <f>'Div 9 history (2)'!D183</f>
        <v>-391.84</v>
      </c>
      <c r="I182" s="22">
        <f>'Div 9 history (2)'!E183</f>
        <v>0</v>
      </c>
      <c r="J182" s="22">
        <f>'Div 9 history (2)'!F183</f>
        <v>0</v>
      </c>
      <c r="K182" s="22">
        <f>'Div 9 history (2)'!G183</f>
        <v>-8.09</v>
      </c>
      <c r="L182" s="1">
        <f t="shared" si="141"/>
        <v>-135.40931295025499</v>
      </c>
      <c r="M182" s="1">
        <f t="shared" si="141"/>
        <v>-134.23129402698905</v>
      </c>
      <c r="N182" s="1">
        <f t="shared" si="141"/>
        <v>-126.08010814149621</v>
      </c>
      <c r="O182" s="1">
        <f t="shared" si="141"/>
        <v>-127.07993559428699</v>
      </c>
      <c r="P182" s="1">
        <f t="shared" si="141"/>
        <v>-125.26839637241569</v>
      </c>
      <c r="Q182" s="1">
        <f t="shared" si="141"/>
        <v>-119.9848637441124</v>
      </c>
      <c r="R182" s="1">
        <f t="shared" si="141"/>
        <v>-131.19181857050509</v>
      </c>
      <c r="S182" s="1">
        <f t="shared" si="141"/>
        <v>-147.57607250680971</v>
      </c>
      <c r="T182" s="1">
        <f t="shared" si="141"/>
        <v>-127.37807673457992</v>
      </c>
      <c r="U182" s="1">
        <f t="shared" si="141"/>
        <v>-129.60139674441541</v>
      </c>
      <c r="V182" s="1">
        <f t="shared" si="141"/>
        <v>-138.85017098919414</v>
      </c>
      <c r="W182" s="1">
        <f t="shared" si="141"/>
        <v>-134.60349646008132</v>
      </c>
      <c r="X182" s="1">
        <f t="shared" si="142"/>
        <v>-133.50466387107639</v>
      </c>
      <c r="Y182" s="1">
        <f t="shared" si="142"/>
        <v>-134.23129402698905</v>
      </c>
      <c r="Z182" s="1">
        <f t="shared" si="142"/>
        <v>-126.08010814149621</v>
      </c>
      <c r="AA182" s="1">
        <f t="shared" si="142"/>
        <v>-127.07993559428699</v>
      </c>
      <c r="AB182" s="1">
        <f t="shared" si="142"/>
        <v>-125.26839637241569</v>
      </c>
      <c r="AC182" s="1">
        <f t="shared" si="142"/>
        <v>-119.9848637441124</v>
      </c>
      <c r="AD182" s="1">
        <f t="shared" si="142"/>
        <v>-131.19181857050509</v>
      </c>
      <c r="AE182" s="1">
        <f t="shared" si="142"/>
        <v>-147.57607250680971</v>
      </c>
      <c r="AF182" s="1">
        <f t="shared" si="142"/>
        <v>-127.37807673457992</v>
      </c>
      <c r="AH182" s="15">
        <f t="shared" si="143"/>
        <v>-1480.9939108295553</v>
      </c>
      <c r="AI182" s="15">
        <f t="shared" si="144"/>
        <v>-1575.3502937559622</v>
      </c>
      <c r="AJ182" s="15">
        <f t="shared" si="145"/>
        <v>-94.356382926406923</v>
      </c>
      <c r="AN182" s="15">
        <f t="shared" si="146"/>
        <v>-94.356382926406923</v>
      </c>
    </row>
    <row r="183" spans="1:40">
      <c r="A183" s="106" t="s">
        <v>167</v>
      </c>
      <c r="B183" s="5" t="str">
        <f t="shared" ref="B183" si="155">RIGHT(A183,10)</f>
        <v>8780-03003</v>
      </c>
      <c r="C183" s="5" t="str">
        <f t="shared" ref="C183" si="156">LEFT(B183,4)</f>
        <v>8780</v>
      </c>
      <c r="D183" s="1">
        <f>SUM($F183:K183)</f>
        <v>-1348.8799999999999</v>
      </c>
      <c r="E183" s="2">
        <f t="shared" si="140"/>
        <v>-2.8024741670026371E-3</v>
      </c>
      <c r="F183" s="22">
        <f>'Div 9 history (2)'!B184</f>
        <v>-142.80000000000001</v>
      </c>
      <c r="G183" s="22">
        <f>'Div 9 history (2)'!C184</f>
        <v>-39.25</v>
      </c>
      <c r="H183" s="22">
        <f>'Div 9 history (2)'!D184</f>
        <v>-128.72999999999999</v>
      </c>
      <c r="I183" s="22">
        <f>'Div 9 history (2)'!E184</f>
        <v>-296.68</v>
      </c>
      <c r="J183" s="22">
        <f>'Div 9 history (2)'!F184</f>
        <v>-517.31000000000006</v>
      </c>
      <c r="K183" s="22">
        <f>'Div 9 history (2)'!G184</f>
        <v>-224.10999999999999</v>
      </c>
      <c r="L183" s="1">
        <f t="shared" si="141"/>
        <v>-256.19394907333009</v>
      </c>
      <c r="M183" s="1">
        <f t="shared" si="141"/>
        <v>-253.96514136831291</v>
      </c>
      <c r="N183" s="1">
        <f t="shared" si="141"/>
        <v>-238.5431260272974</v>
      </c>
      <c r="O183" s="1">
        <f t="shared" si="141"/>
        <v>-240.43479609002418</v>
      </c>
      <c r="P183" s="1">
        <f t="shared" si="141"/>
        <v>-237.00737018377995</v>
      </c>
      <c r="Q183" s="1">
        <f t="shared" si="141"/>
        <v>-227.01094483008157</v>
      </c>
      <c r="R183" s="1">
        <f t="shared" si="141"/>
        <v>-248.2144643776235</v>
      </c>
      <c r="S183" s="1">
        <f t="shared" si="141"/>
        <v>-279.21341583160643</v>
      </c>
      <c r="T183" s="1">
        <f t="shared" si="141"/>
        <v>-240.99887809035849</v>
      </c>
      <c r="U183" s="1">
        <f t="shared" si="141"/>
        <v>-245.20539181502943</v>
      </c>
      <c r="V183" s="1">
        <f t="shared" si="141"/>
        <v>-262.70404051379393</v>
      </c>
      <c r="W183" s="1">
        <f t="shared" si="141"/>
        <v>-254.66934707699735</v>
      </c>
      <c r="X183" s="1">
        <f t="shared" si="142"/>
        <v>-252.59035964094812</v>
      </c>
      <c r="Y183" s="1">
        <f t="shared" si="142"/>
        <v>-253.96514136831291</v>
      </c>
      <c r="Z183" s="1">
        <f t="shared" si="142"/>
        <v>-238.5431260272974</v>
      </c>
      <c r="AA183" s="1">
        <f t="shared" si="142"/>
        <v>-240.43479609002418</v>
      </c>
      <c r="AB183" s="1">
        <f t="shared" si="142"/>
        <v>-237.00737018377995</v>
      </c>
      <c r="AC183" s="1">
        <f t="shared" si="142"/>
        <v>-227.01094483008157</v>
      </c>
      <c r="AD183" s="1">
        <f t="shared" si="142"/>
        <v>-248.2144643776235</v>
      </c>
      <c r="AE183" s="1">
        <f t="shared" si="142"/>
        <v>-279.21341583160643</v>
      </c>
      <c r="AF183" s="1">
        <f t="shared" si="142"/>
        <v>-240.99887809035849</v>
      </c>
      <c r="AH183" s="15">
        <f t="shared" ref="AH183" si="157">SUM(F183:Q183)</f>
        <v>-2802.0353275728257</v>
      </c>
      <c r="AI183" s="15">
        <f t="shared" ref="AI183" si="158">SUM(U183:AF183)</f>
        <v>-2980.5572758458538</v>
      </c>
      <c r="AJ183" s="15">
        <f t="shared" ref="AJ183" si="159">AI183-AH183</f>
        <v>-178.5219482730281</v>
      </c>
      <c r="AN183" s="15">
        <f t="shared" ref="AN183" si="160">AJ183</f>
        <v>-178.5219482730281</v>
      </c>
    </row>
    <row r="184" spans="1:40">
      <c r="A184" s="106" t="s">
        <v>168</v>
      </c>
      <c r="B184" s="5" t="str">
        <f t="shared" si="153"/>
        <v>9020-03003</v>
      </c>
      <c r="C184" s="5" t="str">
        <f t="shared" si="154"/>
        <v>9020</v>
      </c>
      <c r="D184" s="1">
        <f>SUM($F184:K184)</f>
        <v>-222.49</v>
      </c>
      <c r="E184" s="2">
        <f t="shared" si="140"/>
        <v>-4.622519997452826E-4</v>
      </c>
      <c r="F184" s="22">
        <f>'Div 9 history (2)'!B185</f>
        <v>-178.75</v>
      </c>
      <c r="G184" s="22">
        <f>'Div 9 history (2)'!C185</f>
        <v>-43.74</v>
      </c>
      <c r="H184" s="22">
        <f>'Div 9 history (2)'!D185</f>
        <v>0</v>
      </c>
      <c r="I184" s="22">
        <f>'Div 9 history (2)'!E185</f>
        <v>0</v>
      </c>
      <c r="J184" s="22">
        <f>'Div 9 history (2)'!F185</f>
        <v>0</v>
      </c>
      <c r="K184" s="22">
        <f>'Div 9 history (2)'!G185</f>
        <v>0</v>
      </c>
      <c r="L184" s="1">
        <f t="shared" si="141"/>
        <v>-42.257718795834485</v>
      </c>
      <c r="M184" s="1">
        <f t="shared" si="141"/>
        <v>-41.890089780437066</v>
      </c>
      <c r="N184" s="1">
        <f t="shared" si="141"/>
        <v>-39.346317025838772</v>
      </c>
      <c r="O184" s="1">
        <f t="shared" si="141"/>
        <v>-39.65833712566684</v>
      </c>
      <c r="P184" s="1">
        <f t="shared" si="141"/>
        <v>-39.093002929978361</v>
      </c>
      <c r="Q184" s="1">
        <f t="shared" si="141"/>
        <v>-37.444150046886939</v>
      </c>
      <c r="R184" s="1">
        <f t="shared" si="141"/>
        <v>-40.941548676959748</v>
      </c>
      <c r="S184" s="1">
        <f t="shared" si="141"/>
        <v>-46.054647476702243</v>
      </c>
      <c r="T184" s="1">
        <f t="shared" si="141"/>
        <v>-39.751379208175571</v>
      </c>
      <c r="U184" s="1">
        <f t="shared" si="141"/>
        <v>-40.445219459793243</v>
      </c>
      <c r="V184" s="1">
        <f t="shared" si="141"/>
        <v>-43.331520946202787</v>
      </c>
      <c r="W184" s="1">
        <f t="shared" si="141"/>
        <v>-42.006244462933061</v>
      </c>
      <c r="X184" s="1">
        <f t="shared" si="142"/>
        <v>-41.663327439442021</v>
      </c>
      <c r="Y184" s="1">
        <f t="shared" si="142"/>
        <v>-41.890089780437066</v>
      </c>
      <c r="Z184" s="1">
        <f t="shared" si="142"/>
        <v>-39.346317025838772</v>
      </c>
      <c r="AA184" s="1">
        <f t="shared" si="142"/>
        <v>-39.65833712566684</v>
      </c>
      <c r="AB184" s="1">
        <f t="shared" si="142"/>
        <v>-39.093002929978361</v>
      </c>
      <c r="AC184" s="1">
        <f t="shared" si="142"/>
        <v>-37.444150046886939</v>
      </c>
      <c r="AD184" s="1">
        <f t="shared" si="142"/>
        <v>-40.941548676959748</v>
      </c>
      <c r="AE184" s="1">
        <f t="shared" si="142"/>
        <v>-46.054647476702243</v>
      </c>
      <c r="AF184" s="1">
        <f t="shared" si="142"/>
        <v>-39.751379208175571</v>
      </c>
      <c r="AH184" s="15">
        <f t="shared" si="143"/>
        <v>-462.17961570464246</v>
      </c>
      <c r="AI184" s="15">
        <f t="shared" si="144"/>
        <v>-491.62578457901674</v>
      </c>
      <c r="AJ184" s="15">
        <f t="shared" si="145"/>
        <v>-29.44616887437428</v>
      </c>
      <c r="AN184" s="15">
        <f t="shared" si="146"/>
        <v>-29.44616887437428</v>
      </c>
    </row>
    <row r="185" spans="1:40">
      <c r="A185" s="106" t="s">
        <v>174</v>
      </c>
      <c r="B185" s="5" t="str">
        <f t="shared" si="153"/>
        <v>9020-03004</v>
      </c>
      <c r="C185" s="5" t="str">
        <f t="shared" si="154"/>
        <v>9020</v>
      </c>
      <c r="D185" s="1">
        <f>SUM($F185:K185)</f>
        <v>381.03000000000003</v>
      </c>
      <c r="E185" s="2">
        <f t="shared" si="140"/>
        <v>7.9163953194725622E-4</v>
      </c>
      <c r="F185" s="22">
        <f>'Div 9 history (2)'!B186</f>
        <v>310.05</v>
      </c>
      <c r="G185" s="22">
        <f>'Div 9 history (2)'!C186</f>
        <v>70.98</v>
      </c>
      <c r="H185" s="22">
        <f>'Div 9 history (2)'!D186</f>
        <v>0</v>
      </c>
      <c r="I185" s="22">
        <f>'Div 9 history (2)'!E186</f>
        <v>0</v>
      </c>
      <c r="J185" s="22">
        <f>'Div 9 history (2)'!F186</f>
        <v>0</v>
      </c>
      <c r="K185" s="22">
        <f>'Div 9 history (2)'!G186</f>
        <v>0</v>
      </c>
      <c r="L185" s="1">
        <f t="shared" ref="L185:W194" si="161">$E185*L$201</f>
        <v>72.369358590394242</v>
      </c>
      <c r="M185" s="1">
        <f t="shared" si="161"/>
        <v>71.739767670636596</v>
      </c>
      <c r="N185" s="1">
        <f t="shared" si="161"/>
        <v>67.383375326330849</v>
      </c>
      <c r="O185" s="1">
        <f t="shared" si="161"/>
        <v>67.917732010395241</v>
      </c>
      <c r="P185" s="1">
        <f t="shared" si="161"/>
        <v>66.949556862823741</v>
      </c>
      <c r="Q185" s="1">
        <f t="shared" si="161"/>
        <v>64.125778652367885</v>
      </c>
      <c r="R185" s="1">
        <f t="shared" si="161"/>
        <v>70.115323351080818</v>
      </c>
      <c r="S185" s="1">
        <f t="shared" si="161"/>
        <v>78.871869873018369</v>
      </c>
      <c r="T185" s="1">
        <f t="shared" si="161"/>
        <v>68.077073215385582</v>
      </c>
      <c r="U185" s="1">
        <f t="shared" si="161"/>
        <v>69.265324152838417</v>
      </c>
      <c r="V185" s="1">
        <f t="shared" si="161"/>
        <v>74.208321390317082</v>
      </c>
      <c r="W185" s="1">
        <f t="shared" si="161"/>
        <v>71.938690852224298</v>
      </c>
      <c r="X185" s="1">
        <f t="shared" ref="X185:AF194" si="162">$E185*X$201</f>
        <v>71.351420981844555</v>
      </c>
      <c r="Y185" s="1">
        <f t="shared" si="162"/>
        <v>71.739767670636596</v>
      </c>
      <c r="Z185" s="1">
        <f t="shared" si="162"/>
        <v>67.383375326330849</v>
      </c>
      <c r="AA185" s="1">
        <f t="shared" si="162"/>
        <v>67.917732010395241</v>
      </c>
      <c r="AB185" s="1">
        <f t="shared" si="162"/>
        <v>66.949556862823741</v>
      </c>
      <c r="AC185" s="1">
        <f t="shared" si="162"/>
        <v>64.125778652367885</v>
      </c>
      <c r="AD185" s="1">
        <f t="shared" si="162"/>
        <v>70.115323351080818</v>
      </c>
      <c r="AE185" s="1">
        <f t="shared" si="162"/>
        <v>78.871869873018369</v>
      </c>
      <c r="AF185" s="1">
        <f t="shared" si="162"/>
        <v>68.077073215385582</v>
      </c>
      <c r="AH185" s="15">
        <f t="shared" si="143"/>
        <v>791.5155691129487</v>
      </c>
      <c r="AI185" s="15">
        <f t="shared" si="144"/>
        <v>841.9442343392634</v>
      </c>
      <c r="AJ185" s="15">
        <f t="shared" si="145"/>
        <v>50.428665226314706</v>
      </c>
      <c r="AN185" s="15">
        <f t="shared" si="146"/>
        <v>50.428665226314706</v>
      </c>
    </row>
    <row r="186" spans="1:40">
      <c r="A186" s="106" t="s">
        <v>832</v>
      </c>
      <c r="B186" s="5" t="str">
        <f t="shared" si="153"/>
        <v>7560-03004</v>
      </c>
      <c r="C186" s="5" t="str">
        <f t="shared" si="154"/>
        <v>7560</v>
      </c>
      <c r="D186" s="1">
        <f>SUM($F186:K186)</f>
        <v>48.37</v>
      </c>
      <c r="E186" s="2">
        <f t="shared" si="140"/>
        <v>1.0049498506755052E-4</v>
      </c>
      <c r="F186" s="22">
        <f>'Div 9 history (2)'!B187</f>
        <v>48.37</v>
      </c>
      <c r="G186" s="22">
        <f>'Div 9 history (2)'!C187</f>
        <v>0</v>
      </c>
      <c r="H186" s="22">
        <f>'Div 9 history (2)'!D187</f>
        <v>0</v>
      </c>
      <c r="I186" s="22">
        <f>'Div 9 history (2)'!E187</f>
        <v>0</v>
      </c>
      <c r="J186" s="22">
        <f>'Div 9 history (2)'!F187</f>
        <v>0</v>
      </c>
      <c r="K186" s="22">
        <f>'Div 9 history (2)'!G187</f>
        <v>0</v>
      </c>
      <c r="L186" s="1">
        <f t="shared" si="161"/>
        <v>9.1869560796193692</v>
      </c>
      <c r="M186" s="1">
        <f t="shared" si="161"/>
        <v>9.1070324179951481</v>
      </c>
      <c r="N186" s="1">
        <f t="shared" si="161"/>
        <v>8.5540085151684178</v>
      </c>
      <c r="O186" s="1">
        <f t="shared" si="161"/>
        <v>8.6218426300890147</v>
      </c>
      <c r="P186" s="1">
        <f t="shared" si="161"/>
        <v>8.4989372633514009</v>
      </c>
      <c r="Q186" s="1">
        <f t="shared" si="161"/>
        <v>8.1404716516154476</v>
      </c>
      <c r="R186" s="1">
        <f t="shared" si="161"/>
        <v>8.9008167086365351</v>
      </c>
      <c r="S186" s="1">
        <f t="shared" si="161"/>
        <v>10.012419877064529</v>
      </c>
      <c r="T186" s="1">
        <f t="shared" si="161"/>
        <v>8.6420702606834112</v>
      </c>
      <c r="U186" s="1">
        <f t="shared" si="161"/>
        <v>8.7929132332698039</v>
      </c>
      <c r="V186" s="1">
        <f t="shared" si="161"/>
        <v>9.420403920031589</v>
      </c>
      <c r="W186" s="1">
        <f t="shared" si="161"/>
        <v>9.1322847978429227</v>
      </c>
      <c r="X186" s="1">
        <f t="shared" si="162"/>
        <v>9.0577335981204108</v>
      </c>
      <c r="Y186" s="1">
        <f t="shared" si="162"/>
        <v>9.1070324179951481</v>
      </c>
      <c r="Z186" s="1">
        <f t="shared" si="162"/>
        <v>8.5540085151684178</v>
      </c>
      <c r="AA186" s="1">
        <f t="shared" si="162"/>
        <v>8.6218426300890147</v>
      </c>
      <c r="AB186" s="1">
        <f t="shared" si="162"/>
        <v>8.4989372633514009</v>
      </c>
      <c r="AC186" s="1">
        <f t="shared" si="162"/>
        <v>8.1404716516154476</v>
      </c>
      <c r="AD186" s="1">
        <f t="shared" si="162"/>
        <v>8.9008167086365351</v>
      </c>
      <c r="AE186" s="1">
        <f t="shared" si="162"/>
        <v>10.012419877064529</v>
      </c>
      <c r="AF186" s="1">
        <f t="shared" si="162"/>
        <v>8.6420702606834112</v>
      </c>
      <c r="AH186" s="15">
        <f t="shared" si="143"/>
        <v>100.4792485578388</v>
      </c>
      <c r="AI186" s="15">
        <f t="shared" si="144"/>
        <v>106.88093487386863</v>
      </c>
      <c r="AJ186" s="15">
        <f t="shared" si="145"/>
        <v>6.4016863160298243</v>
      </c>
      <c r="AN186" s="15">
        <f t="shared" si="146"/>
        <v>6.4016863160298243</v>
      </c>
    </row>
    <row r="187" spans="1:40">
      <c r="A187" s="106" t="s">
        <v>833</v>
      </c>
      <c r="B187" s="5" t="str">
        <f t="shared" si="153"/>
        <v>8210-03004</v>
      </c>
      <c r="C187" s="5" t="str">
        <f t="shared" si="154"/>
        <v>8210</v>
      </c>
      <c r="D187" s="1">
        <f>SUM($F187:K187)</f>
        <v>15.89</v>
      </c>
      <c r="E187" s="2">
        <f t="shared" si="140"/>
        <v>3.301354791654699E-5</v>
      </c>
      <c r="F187" s="22">
        <f>'Div 9 history (2)'!B188</f>
        <v>15.89</v>
      </c>
      <c r="G187" s="22">
        <f>'Div 9 history (2)'!C188</f>
        <v>0</v>
      </c>
      <c r="H187" s="22">
        <f>'Div 9 history (2)'!D188</f>
        <v>0</v>
      </c>
      <c r="I187" s="22">
        <f>'Div 9 history (2)'!E188</f>
        <v>0</v>
      </c>
      <c r="J187" s="22">
        <f>'Div 9 history (2)'!F188</f>
        <v>0</v>
      </c>
      <c r="K187" s="22">
        <f>'Div 9 history (2)'!G188</f>
        <v>0</v>
      </c>
      <c r="L187" s="1">
        <f t="shared" si="161"/>
        <v>3.0180014906998509</v>
      </c>
      <c r="M187" s="1">
        <f t="shared" si="161"/>
        <v>2.9917458160418215</v>
      </c>
      <c r="N187" s="1">
        <f t="shared" si="161"/>
        <v>2.8100722618570635</v>
      </c>
      <c r="O187" s="1">
        <f t="shared" si="161"/>
        <v>2.832356406700733</v>
      </c>
      <c r="P187" s="1">
        <f t="shared" si="161"/>
        <v>2.7919808375987958</v>
      </c>
      <c r="Q187" s="1">
        <f t="shared" si="161"/>
        <v>2.6742215121804729</v>
      </c>
      <c r="R187" s="1">
        <f t="shared" si="161"/>
        <v>2.9240020157170674</v>
      </c>
      <c r="S187" s="1">
        <f t="shared" si="161"/>
        <v>3.28917411301541</v>
      </c>
      <c r="T187" s="1">
        <f t="shared" si="161"/>
        <v>2.8390013736253752</v>
      </c>
      <c r="U187" s="1">
        <f t="shared" si="161"/>
        <v>2.8885547090481123</v>
      </c>
      <c r="V187" s="1">
        <f t="shared" si="161"/>
        <v>3.0946913022390317</v>
      </c>
      <c r="W187" s="1">
        <f t="shared" si="161"/>
        <v>3.0000414603622914</v>
      </c>
      <c r="X187" s="1">
        <f t="shared" si="162"/>
        <v>2.9755506899758806</v>
      </c>
      <c r="Y187" s="1">
        <f t="shared" si="162"/>
        <v>2.9917458160418215</v>
      </c>
      <c r="Z187" s="1">
        <f t="shared" si="162"/>
        <v>2.8100722618570635</v>
      </c>
      <c r="AA187" s="1">
        <f t="shared" si="162"/>
        <v>2.832356406700733</v>
      </c>
      <c r="AB187" s="1">
        <f t="shared" si="162"/>
        <v>2.7919808375987958</v>
      </c>
      <c r="AC187" s="1">
        <f t="shared" si="162"/>
        <v>2.6742215121804729</v>
      </c>
      <c r="AD187" s="1">
        <f t="shared" si="162"/>
        <v>2.9240020157170674</v>
      </c>
      <c r="AE187" s="1">
        <f t="shared" si="162"/>
        <v>3.28917411301541</v>
      </c>
      <c r="AF187" s="1">
        <f t="shared" si="162"/>
        <v>2.8390013736253752</v>
      </c>
      <c r="AH187" s="15">
        <f t="shared" si="143"/>
        <v>33.008378325078738</v>
      </c>
      <c r="AI187" s="15">
        <f t="shared" si="144"/>
        <v>35.111392498362051</v>
      </c>
      <c r="AJ187" s="15">
        <f t="shared" si="145"/>
        <v>2.103014173283313</v>
      </c>
      <c r="AN187" s="15">
        <f t="shared" si="146"/>
        <v>2.103014173283313</v>
      </c>
    </row>
    <row r="188" spans="1:40">
      <c r="A188" s="106" t="s">
        <v>169</v>
      </c>
      <c r="B188" s="5" t="str">
        <f t="shared" si="153"/>
        <v>8560-03004</v>
      </c>
      <c r="C188" s="5" t="str">
        <f t="shared" si="154"/>
        <v>8560</v>
      </c>
      <c r="D188" s="1">
        <f>SUM($F188:K188)</f>
        <v>18613.27</v>
      </c>
      <c r="E188" s="2">
        <f t="shared" si="140"/>
        <v>3.8671496603437799E-2</v>
      </c>
      <c r="F188" s="22">
        <f>'Div 9 history (2)'!B189</f>
        <v>7802.44</v>
      </c>
      <c r="G188" s="22">
        <f>'Div 9 history (2)'!C189</f>
        <v>10442.27</v>
      </c>
      <c r="H188" s="22">
        <f>'Div 9 history (2)'!D189</f>
        <v>307.39999999999998</v>
      </c>
      <c r="I188" s="22">
        <f>'Div 9 history (2)'!E189</f>
        <v>0</v>
      </c>
      <c r="J188" s="22">
        <f>'Div 9 history (2)'!F189</f>
        <v>0</v>
      </c>
      <c r="K188" s="22">
        <f>'Div 9 history (2)'!G189</f>
        <v>61.16</v>
      </c>
      <c r="L188" s="1">
        <f t="shared" si="161"/>
        <v>3535.2345252862692</v>
      </c>
      <c r="M188" s="1">
        <f t="shared" si="161"/>
        <v>3504.4790840375558</v>
      </c>
      <c r="N188" s="1">
        <f t="shared" si="161"/>
        <v>3291.6698382288378</v>
      </c>
      <c r="O188" s="1">
        <f t="shared" si="161"/>
        <v>3317.7730984361583</v>
      </c>
      <c r="P188" s="1">
        <f t="shared" si="161"/>
        <v>3270.4778580901539</v>
      </c>
      <c r="Q188" s="1">
        <f t="shared" si="161"/>
        <v>3132.5366297056912</v>
      </c>
      <c r="R188" s="1">
        <f t="shared" si="161"/>
        <v>3425.1251730073013</v>
      </c>
      <c r="S188" s="1">
        <f t="shared" si="161"/>
        <v>3852.8814249569759</v>
      </c>
      <c r="T188" s="1">
        <f t="shared" si="161"/>
        <v>3325.5568972724982</v>
      </c>
      <c r="U188" s="1">
        <f t="shared" si="161"/>
        <v>3383.602813674258</v>
      </c>
      <c r="V188" s="1">
        <f t="shared" si="161"/>
        <v>3625.0676384661238</v>
      </c>
      <c r="W188" s="1">
        <f t="shared" si="161"/>
        <v>3514.1964577040676</v>
      </c>
      <c r="X188" s="1">
        <f t="shared" si="162"/>
        <v>3485.5083946637733</v>
      </c>
      <c r="Y188" s="1">
        <f t="shared" si="162"/>
        <v>3504.4790840375558</v>
      </c>
      <c r="Z188" s="1">
        <f t="shared" si="162"/>
        <v>3291.6698382288378</v>
      </c>
      <c r="AA188" s="1">
        <f t="shared" si="162"/>
        <v>3317.7730984361583</v>
      </c>
      <c r="AB188" s="1">
        <f t="shared" si="162"/>
        <v>3270.4778580901539</v>
      </c>
      <c r="AC188" s="1">
        <f t="shared" si="162"/>
        <v>3132.5366297056912</v>
      </c>
      <c r="AD188" s="1">
        <f t="shared" si="162"/>
        <v>3425.1251730073013</v>
      </c>
      <c r="AE188" s="1">
        <f t="shared" si="162"/>
        <v>3852.8814249569759</v>
      </c>
      <c r="AF188" s="1">
        <f t="shared" si="162"/>
        <v>3325.5568972724982</v>
      </c>
      <c r="AH188" s="15">
        <f t="shared" si="143"/>
        <v>38665.441033784664</v>
      </c>
      <c r="AI188" s="15">
        <f t="shared" si="144"/>
        <v>41128.875308243398</v>
      </c>
      <c r="AJ188" s="15">
        <f t="shared" si="145"/>
        <v>2463.4342744587339</v>
      </c>
      <c r="AN188" s="15">
        <f t="shared" si="146"/>
        <v>2463.4342744587339</v>
      </c>
    </row>
    <row r="189" spans="1:40">
      <c r="A189" s="106" t="s">
        <v>834</v>
      </c>
      <c r="B189" s="5" t="str">
        <f t="shared" si="153"/>
        <v>8650-03004</v>
      </c>
      <c r="C189" s="5" t="str">
        <f t="shared" si="154"/>
        <v>8650</v>
      </c>
      <c r="D189" s="1">
        <f>SUM($F189:K189)</f>
        <v>8</v>
      </c>
      <c r="E189" s="2">
        <f t="shared" si="140"/>
        <v>1.6621043633252104E-5</v>
      </c>
      <c r="F189" s="22" t="str">
        <f>'Div 9 history (2)'!B190</f>
        <v>0</v>
      </c>
      <c r="G189" s="22" t="str">
        <f>'Div 9 history (2)'!C190</f>
        <v>0</v>
      </c>
      <c r="H189" s="22">
        <f>'Div 9 history (2)'!D190</f>
        <v>8</v>
      </c>
      <c r="I189" s="22">
        <f>'Div 9 history (2)'!E190</f>
        <v>0</v>
      </c>
      <c r="J189" s="22">
        <f>'Div 9 history (2)'!F190</f>
        <v>0</v>
      </c>
      <c r="K189" s="22">
        <f>'Div 9 history (2)'!G190</f>
        <v>0</v>
      </c>
      <c r="L189" s="1">
        <f t="shared" si="161"/>
        <v>1.5194469430836255</v>
      </c>
      <c r="M189" s="1">
        <f t="shared" si="161"/>
        <v>1.5062282270821004</v>
      </c>
      <c r="N189" s="1">
        <f t="shared" si="161"/>
        <v>1.414762623968314</v>
      </c>
      <c r="O189" s="1">
        <f t="shared" si="161"/>
        <v>1.4259818284207593</v>
      </c>
      <c r="P189" s="1">
        <f t="shared" si="161"/>
        <v>1.4056542920572919</v>
      </c>
      <c r="Q189" s="1">
        <f t="shared" si="161"/>
        <v>1.3463670294174817</v>
      </c>
      <c r="R189" s="1">
        <f t="shared" si="161"/>
        <v>1.4721218455466671</v>
      </c>
      <c r="S189" s="1">
        <f t="shared" si="161"/>
        <v>1.6559718630662859</v>
      </c>
      <c r="T189" s="1">
        <f t="shared" si="161"/>
        <v>1.4293273120832601</v>
      </c>
      <c r="U189" s="1">
        <f t="shared" si="161"/>
        <v>1.4542754985767716</v>
      </c>
      <c r="V189" s="1">
        <f t="shared" si="161"/>
        <v>1.5580572950227978</v>
      </c>
      <c r="W189" s="1">
        <f t="shared" si="161"/>
        <v>1.510404762926264</v>
      </c>
      <c r="X189" s="1">
        <f t="shared" si="162"/>
        <v>1.4980746079173723</v>
      </c>
      <c r="Y189" s="1">
        <f t="shared" si="162"/>
        <v>1.5062282270821004</v>
      </c>
      <c r="Z189" s="1">
        <f t="shared" si="162"/>
        <v>1.414762623968314</v>
      </c>
      <c r="AA189" s="1">
        <f t="shared" si="162"/>
        <v>1.4259818284207593</v>
      </c>
      <c r="AB189" s="1">
        <f t="shared" si="162"/>
        <v>1.4056542920572919</v>
      </c>
      <c r="AC189" s="1">
        <f t="shared" si="162"/>
        <v>1.3463670294174817</v>
      </c>
      <c r="AD189" s="1">
        <f t="shared" si="162"/>
        <v>1.4721218455466671</v>
      </c>
      <c r="AE189" s="1">
        <f t="shared" si="162"/>
        <v>1.6559718630662859</v>
      </c>
      <c r="AF189" s="1">
        <f t="shared" si="162"/>
        <v>1.4293273120832601</v>
      </c>
      <c r="AH189" s="15">
        <f t="shared" si="143"/>
        <v>16.618440944029576</v>
      </c>
      <c r="AI189" s="15">
        <f t="shared" si="144"/>
        <v>17.677227186085364</v>
      </c>
      <c r="AJ189" s="15">
        <f t="shared" si="145"/>
        <v>1.0587862420557883</v>
      </c>
      <c r="AN189" s="15">
        <f t="shared" si="146"/>
        <v>1.0587862420557883</v>
      </c>
    </row>
    <row r="190" spans="1:40">
      <c r="A190" s="106" t="s">
        <v>170</v>
      </c>
      <c r="B190" s="5" t="str">
        <f t="shared" si="153"/>
        <v>8700-03004</v>
      </c>
      <c r="C190" s="5" t="str">
        <f t="shared" si="154"/>
        <v>8700</v>
      </c>
      <c r="D190" s="1">
        <f>SUM($F190:K190)</f>
        <v>1178.46</v>
      </c>
      <c r="E190" s="2">
        <f t="shared" si="140"/>
        <v>2.4484043850052845E-3</v>
      </c>
      <c r="F190" s="22">
        <f>'Div 9 history (2)'!B191</f>
        <v>180.63</v>
      </c>
      <c r="G190" s="22">
        <f>'Div 9 history (2)'!C191</f>
        <v>599.03</v>
      </c>
      <c r="H190" s="22">
        <f>'Div 9 history (2)'!D191</f>
        <v>251.62</v>
      </c>
      <c r="I190" s="22">
        <f>'Div 9 history (2)'!E191</f>
        <v>60.88</v>
      </c>
      <c r="J190" s="22">
        <f>'Div 9 history (2)'!F191</f>
        <v>42.58</v>
      </c>
      <c r="K190" s="22">
        <f>'Div 9 history (2)'!G191</f>
        <v>43.72</v>
      </c>
      <c r="L190" s="1">
        <f t="shared" si="161"/>
        <v>223.8259305682912</v>
      </c>
      <c r="M190" s="1">
        <f t="shared" si="161"/>
        <v>221.87871456089653</v>
      </c>
      <c r="N190" s="1">
        <f t="shared" si="161"/>
        <v>208.40514523021244</v>
      </c>
      <c r="O190" s="1">
        <f t="shared" si="161"/>
        <v>210.05781819009101</v>
      </c>
      <c r="P190" s="1">
        <f t="shared" si="161"/>
        <v>207.06341962722954</v>
      </c>
      <c r="Q190" s="1">
        <f t="shared" si="161"/>
        <v>198.32996118591569</v>
      </c>
      <c r="R190" s="1">
        <f t="shared" si="161"/>
        <v>216.85458876286566</v>
      </c>
      <c r="S190" s="1">
        <f t="shared" si="161"/>
        <v>243.93707521863692</v>
      </c>
      <c r="T190" s="1">
        <f t="shared" si="161"/>
        <v>210.55063302470487</v>
      </c>
      <c r="U190" s="1">
        <f t="shared" si="161"/>
        <v>214.22568800659781</v>
      </c>
      <c r="V190" s="1">
        <f t="shared" si="161"/>
        <v>229.51352498657079</v>
      </c>
      <c r="W190" s="1">
        <f t="shared" si="161"/>
        <v>222.49394961476065</v>
      </c>
      <c r="X190" s="1">
        <f t="shared" si="162"/>
        <v>220.67762530578833</v>
      </c>
      <c r="Y190" s="1">
        <f t="shared" si="162"/>
        <v>221.87871456089653</v>
      </c>
      <c r="Z190" s="1">
        <f t="shared" si="162"/>
        <v>208.40514523021244</v>
      </c>
      <c r="AA190" s="1">
        <f t="shared" si="162"/>
        <v>210.05781819009101</v>
      </c>
      <c r="AB190" s="1">
        <f t="shared" si="162"/>
        <v>207.06341962722954</v>
      </c>
      <c r="AC190" s="1">
        <f t="shared" si="162"/>
        <v>198.32996118591569</v>
      </c>
      <c r="AD190" s="1">
        <f t="shared" si="162"/>
        <v>216.85458876286566</v>
      </c>
      <c r="AE190" s="1">
        <f t="shared" si="162"/>
        <v>243.93707521863692</v>
      </c>
      <c r="AF190" s="1">
        <f t="shared" si="162"/>
        <v>210.55063302470487</v>
      </c>
      <c r="AH190" s="15">
        <f t="shared" si="143"/>
        <v>2448.0209893626361</v>
      </c>
      <c r="AI190" s="15">
        <f t="shared" si="144"/>
        <v>2603.9881437142699</v>
      </c>
      <c r="AJ190" s="15">
        <f t="shared" si="145"/>
        <v>155.96715435163378</v>
      </c>
      <c r="AN190" s="15">
        <f t="shared" si="146"/>
        <v>155.96715435163378</v>
      </c>
    </row>
    <row r="191" spans="1:40">
      <c r="A191" s="106" t="s">
        <v>171</v>
      </c>
      <c r="B191" s="5" t="str">
        <f t="shared" si="153"/>
        <v>8740-03004</v>
      </c>
      <c r="C191" s="5" t="str">
        <f t="shared" si="154"/>
        <v>8740</v>
      </c>
      <c r="D191" s="1">
        <f>SUM($F191:K191)</f>
        <v>546740.1</v>
      </c>
      <c r="E191" s="2">
        <f t="shared" si="140"/>
        <v>1.1359238822685773</v>
      </c>
      <c r="F191" s="22">
        <f>'Div 9 history (2)'!B192</f>
        <v>84359.29</v>
      </c>
      <c r="G191" s="22">
        <f>'Div 9 history (2)'!C192</f>
        <v>123988.44</v>
      </c>
      <c r="H191" s="22">
        <f>'Div 9 history (2)'!D192</f>
        <v>71941.659999999989</v>
      </c>
      <c r="I191" s="22">
        <f>'Div 9 history (2)'!E192</f>
        <v>78399.64</v>
      </c>
      <c r="J191" s="22">
        <f>'Div 9 history (2)'!F192</f>
        <v>99310.180000000008</v>
      </c>
      <c r="K191" s="22">
        <f>'Div 9 history (2)'!G192</f>
        <v>88740.89</v>
      </c>
      <c r="L191" s="1">
        <f t="shared" si="161"/>
        <v>103842.82170077947</v>
      </c>
      <c r="M191" s="1">
        <f t="shared" si="161"/>
        <v>102939.42143721128</v>
      </c>
      <c r="N191" s="1">
        <f t="shared" si="161"/>
        <v>96688.432313087294</v>
      </c>
      <c r="O191" s="1">
        <f t="shared" si="161"/>
        <v>97455.180933618583</v>
      </c>
      <c r="P191" s="1">
        <f t="shared" si="161"/>
        <v>96065.94602560412</v>
      </c>
      <c r="Q191" s="1">
        <f t="shared" si="161"/>
        <v>92014.10553755211</v>
      </c>
      <c r="R191" s="1">
        <f t="shared" si="161"/>
        <v>100608.50563079616</v>
      </c>
      <c r="S191" s="1">
        <f t="shared" si="161"/>
        <v>113173.27775125593</v>
      </c>
      <c r="T191" s="1">
        <f t="shared" si="161"/>
        <v>97683.819692641613</v>
      </c>
      <c r="U191" s="1">
        <f t="shared" si="161"/>
        <v>99388.841439926735</v>
      </c>
      <c r="V191" s="1">
        <f t="shared" si="161"/>
        <v>106481.55016081173</v>
      </c>
      <c r="W191" s="1">
        <f t="shared" si="161"/>
        <v>103224.85639034773</v>
      </c>
      <c r="X191" s="1">
        <f t="shared" si="162"/>
        <v>102382.18261752561</v>
      </c>
      <c r="Y191" s="1">
        <f t="shared" si="162"/>
        <v>102939.42143721128</v>
      </c>
      <c r="Z191" s="1">
        <f t="shared" si="162"/>
        <v>96688.432313087294</v>
      </c>
      <c r="AA191" s="1">
        <f t="shared" si="162"/>
        <v>97455.180933618583</v>
      </c>
      <c r="AB191" s="1">
        <f t="shared" si="162"/>
        <v>96065.94602560412</v>
      </c>
      <c r="AC191" s="1">
        <f t="shared" si="162"/>
        <v>92014.10553755211</v>
      </c>
      <c r="AD191" s="1">
        <f t="shared" si="162"/>
        <v>100608.50563079616</v>
      </c>
      <c r="AE191" s="1">
        <f t="shared" si="162"/>
        <v>113173.27775125593</v>
      </c>
      <c r="AF191" s="1">
        <f t="shared" si="162"/>
        <v>97683.819692641613</v>
      </c>
      <c r="AH191" s="15">
        <f t="shared" si="143"/>
        <v>1135746.0079478528</v>
      </c>
      <c r="AI191" s="15">
        <f t="shared" si="144"/>
        <v>1208106.1199303791</v>
      </c>
      <c r="AJ191" s="15">
        <f t="shared" si="145"/>
        <v>72360.111982526258</v>
      </c>
      <c r="AN191" s="15">
        <f t="shared" si="146"/>
        <v>72360.111982526258</v>
      </c>
    </row>
    <row r="192" spans="1:40">
      <c r="A192" s="106" t="s">
        <v>172</v>
      </c>
      <c r="B192" s="5" t="str">
        <f t="shared" si="153"/>
        <v>8750-03004</v>
      </c>
      <c r="C192" s="5" t="str">
        <f t="shared" si="154"/>
        <v>8750</v>
      </c>
      <c r="D192" s="1">
        <f>SUM($F192:K192)</f>
        <v>1637.9499999999998</v>
      </c>
      <c r="E192" s="2">
        <f t="shared" si="140"/>
        <v>3.4030548023856601E-3</v>
      </c>
      <c r="F192" s="22">
        <f>'Div 9 history (2)'!B193</f>
        <v>0</v>
      </c>
      <c r="G192" s="22">
        <f>'Div 9 history (2)'!C193</f>
        <v>716.67</v>
      </c>
      <c r="H192" s="22">
        <f>'Div 9 history (2)'!D193</f>
        <v>906.28</v>
      </c>
      <c r="I192" s="22">
        <f>'Div 9 history (2)'!E193</f>
        <v>0</v>
      </c>
      <c r="J192" s="22">
        <f>'Div 9 history (2)'!F193</f>
        <v>0</v>
      </c>
      <c r="K192" s="22">
        <f>'Div 9 history (2)'!G193</f>
        <v>15</v>
      </c>
      <c r="L192" s="1">
        <f t="shared" si="161"/>
        <v>311.097265052978</v>
      </c>
      <c r="M192" s="1">
        <f t="shared" si="161"/>
        <v>308.39081556864073</v>
      </c>
      <c r="N192" s="1">
        <f t="shared" si="161"/>
        <v>289.66380499111244</v>
      </c>
      <c r="O192" s="1">
        <f t="shared" si="161"/>
        <v>291.96086698272279</v>
      </c>
      <c r="P192" s="1">
        <f t="shared" si="161"/>
        <v>287.79893095940514</v>
      </c>
      <c r="Q192" s="1">
        <f t="shared" si="161"/>
        <v>275.66023447929547</v>
      </c>
      <c r="R192" s="1">
        <f t="shared" si="161"/>
        <v>301.40774711414537</v>
      </c>
      <c r="S192" s="1">
        <f t="shared" si="161"/>
        <v>339.04988913867783</v>
      </c>
      <c r="T192" s="1">
        <f t="shared" si="161"/>
        <v>292.64583385334697</v>
      </c>
      <c r="U192" s="1">
        <f t="shared" si="161"/>
        <v>297.75381911172781</v>
      </c>
      <c r="V192" s="1">
        <f t="shared" si="161"/>
        <v>319.00249329782389</v>
      </c>
      <c r="W192" s="1">
        <f t="shared" si="161"/>
        <v>309.24593517938422</v>
      </c>
      <c r="X192" s="1">
        <f t="shared" si="162"/>
        <v>306.72141300478245</v>
      </c>
      <c r="Y192" s="1">
        <f t="shared" si="162"/>
        <v>308.39081556864073</v>
      </c>
      <c r="Z192" s="1">
        <f t="shared" si="162"/>
        <v>289.66380499111244</v>
      </c>
      <c r="AA192" s="1">
        <f t="shared" si="162"/>
        <v>291.96086698272279</v>
      </c>
      <c r="AB192" s="1">
        <f t="shared" si="162"/>
        <v>287.79893095940514</v>
      </c>
      <c r="AC192" s="1">
        <f t="shared" si="162"/>
        <v>275.66023447929547</v>
      </c>
      <c r="AD192" s="1">
        <f t="shared" si="162"/>
        <v>301.40774711414537</v>
      </c>
      <c r="AE192" s="1">
        <f t="shared" si="162"/>
        <v>339.04988913867783</v>
      </c>
      <c r="AF192" s="1">
        <f t="shared" si="162"/>
        <v>292.64583385334697</v>
      </c>
      <c r="AH192" s="15">
        <f t="shared" si="143"/>
        <v>3402.5219180341546</v>
      </c>
      <c r="AI192" s="15">
        <f t="shared" si="144"/>
        <v>3619.3017836810654</v>
      </c>
      <c r="AJ192" s="15">
        <f t="shared" si="145"/>
        <v>216.77986564691082</v>
      </c>
      <c r="AN192" s="15">
        <f t="shared" si="146"/>
        <v>216.77986564691082</v>
      </c>
    </row>
    <row r="193" spans="1:40">
      <c r="A193" s="106" t="s">
        <v>173</v>
      </c>
      <c r="B193" s="5" t="str">
        <f t="shared" si="153"/>
        <v>8780-03004</v>
      </c>
      <c r="C193" s="5" t="str">
        <f t="shared" si="154"/>
        <v>8780</v>
      </c>
      <c r="D193" s="1">
        <f>SUM($F193:K193)</f>
        <v>2099.56</v>
      </c>
      <c r="E193" s="2">
        <f t="shared" si="140"/>
        <v>4.3621097963288486E-3</v>
      </c>
      <c r="F193" s="22">
        <f>'Div 9 history (2)'!B194</f>
        <v>238.85999999999999</v>
      </c>
      <c r="G193" s="22">
        <f>'Div 9 history (2)'!C194</f>
        <v>64.53</v>
      </c>
      <c r="H193" s="22">
        <f>'Div 9 history (2)'!D194</f>
        <v>204.46</v>
      </c>
      <c r="I193" s="22">
        <f>'Div 9 history (2)'!E194</f>
        <v>450.94</v>
      </c>
      <c r="J193" s="22">
        <f>'Div 9 history (2)'!F194</f>
        <v>801.33</v>
      </c>
      <c r="K193" s="22">
        <f>'Div 9 history (2)'!G194</f>
        <v>339.43999999999994</v>
      </c>
      <c r="L193" s="1">
        <f t="shared" si="161"/>
        <v>398.77125297758215</v>
      </c>
      <c r="M193" s="1">
        <f t="shared" si="161"/>
        <v>395.30206705656184</v>
      </c>
      <c r="N193" s="1">
        <f t="shared" si="161"/>
        <v>371.29737684736421</v>
      </c>
      <c r="O193" s="1">
        <f t="shared" si="161"/>
        <v>374.24180095988618</v>
      </c>
      <c r="P193" s="1">
        <f t="shared" si="161"/>
        <v>368.90694067897596</v>
      </c>
      <c r="Q193" s="1">
        <f t="shared" si="161"/>
        <v>353.34729503547095</v>
      </c>
      <c r="R193" s="1">
        <f t="shared" si="161"/>
        <v>386.35101775449505</v>
      </c>
      <c r="S193" s="1">
        <f t="shared" si="161"/>
        <v>434.6015356024314</v>
      </c>
      <c r="T193" s="1">
        <f t="shared" si="161"/>
        <v>375.1198064196912</v>
      </c>
      <c r="U193" s="1">
        <f t="shared" si="161"/>
        <v>381.66733322398085</v>
      </c>
      <c r="V193" s="1">
        <f t="shared" si="161"/>
        <v>408.90434679225814</v>
      </c>
      <c r="W193" s="1">
        <f t="shared" si="161"/>
        <v>396.39817800618334</v>
      </c>
      <c r="X193" s="1">
        <f t="shared" si="162"/>
        <v>393.16219047487476</v>
      </c>
      <c r="Y193" s="1">
        <f t="shared" si="162"/>
        <v>395.30206705656184</v>
      </c>
      <c r="Z193" s="1">
        <f t="shared" si="162"/>
        <v>371.29737684736421</v>
      </c>
      <c r="AA193" s="1">
        <f t="shared" si="162"/>
        <v>374.24180095988618</v>
      </c>
      <c r="AB193" s="1">
        <f t="shared" si="162"/>
        <v>368.90694067897596</v>
      </c>
      <c r="AC193" s="1">
        <f t="shared" si="162"/>
        <v>353.34729503547095</v>
      </c>
      <c r="AD193" s="1">
        <f t="shared" si="162"/>
        <v>386.35101775449505</v>
      </c>
      <c r="AE193" s="1">
        <f t="shared" si="162"/>
        <v>434.6015356024314</v>
      </c>
      <c r="AF193" s="1">
        <f t="shared" si="162"/>
        <v>375.1198064196912</v>
      </c>
      <c r="AH193" s="15">
        <f t="shared" si="143"/>
        <v>4361.4267335558416</v>
      </c>
      <c r="AI193" s="15">
        <f t="shared" si="144"/>
        <v>4639.2998888521743</v>
      </c>
      <c r="AJ193" s="15">
        <f t="shared" si="145"/>
        <v>277.8731552963327</v>
      </c>
      <c r="AN193" s="15">
        <f t="shared" si="146"/>
        <v>277.8731552963327</v>
      </c>
    </row>
    <row r="194" spans="1:40">
      <c r="A194" s="106" t="s">
        <v>175</v>
      </c>
      <c r="B194" s="5" t="str">
        <f t="shared" si="153"/>
        <v>8740-04301</v>
      </c>
      <c r="C194" s="5" t="str">
        <f t="shared" si="154"/>
        <v>8740</v>
      </c>
      <c r="D194" s="1">
        <f>SUM($F194:K194)</f>
        <v>223803.95</v>
      </c>
      <c r="E194" s="2">
        <f t="shared" si="140"/>
        <v>0.46498190228052155</v>
      </c>
      <c r="F194" s="22">
        <f>'Div 9 history (2)'!B195</f>
        <v>36456.35</v>
      </c>
      <c r="G194" s="22">
        <f>'Div 9 history (2)'!C195</f>
        <v>35980.299999999996</v>
      </c>
      <c r="H194" s="22">
        <f>'Div 9 history (2)'!D195</f>
        <v>36404.870000000003</v>
      </c>
      <c r="I194" s="22">
        <f>'Div 9 history (2)'!E195</f>
        <v>34636.130000000005</v>
      </c>
      <c r="J194" s="22">
        <f>'Div 9 history (2)'!F195</f>
        <v>36422.97</v>
      </c>
      <c r="K194" s="22">
        <f>'Div 9 history (2)'!G195</f>
        <v>43903.33</v>
      </c>
      <c r="L194" s="1">
        <f t="shared" si="161"/>
        <v>42507.278459692578</v>
      </c>
      <c r="M194" s="1">
        <f t="shared" si="161"/>
        <v>42137.478352808881</v>
      </c>
      <c r="N194" s="1">
        <f t="shared" si="161"/>
        <v>39578.682944559172</v>
      </c>
      <c r="O194" s="1">
        <f t="shared" si="161"/>
        <v>39892.545728598525</v>
      </c>
      <c r="P194" s="1">
        <f t="shared" si="161"/>
        <v>39323.872862109449</v>
      </c>
      <c r="Q194" s="1">
        <f t="shared" si="161"/>
        <v>37665.282416674825</v>
      </c>
      <c r="R194" s="1">
        <f t="shared" si="161"/>
        <v>41183.335489329249</v>
      </c>
      <c r="S194" s="1">
        <f t="shared" si="161"/>
        <v>46326.63050538674</v>
      </c>
      <c r="T194" s="1">
        <f t="shared" si="161"/>
        <v>39986.137285889548</v>
      </c>
      <c r="U194" s="1">
        <f t="shared" si="161"/>
        <v>40684.075121212612</v>
      </c>
      <c r="V194" s="1">
        <f t="shared" si="161"/>
        <v>43587.422119052186</v>
      </c>
      <c r="W194" s="1">
        <f t="shared" si="161"/>
        <v>42254.319005213933</v>
      </c>
      <c r="X194" s="1">
        <f t="shared" si="162"/>
        <v>41909.37683082615</v>
      </c>
      <c r="Y194" s="1">
        <f t="shared" si="162"/>
        <v>42137.478352808881</v>
      </c>
      <c r="Z194" s="1">
        <f t="shared" si="162"/>
        <v>39578.682944559172</v>
      </c>
      <c r="AA194" s="1">
        <f t="shared" si="162"/>
        <v>39892.545728598525</v>
      </c>
      <c r="AB194" s="1">
        <f t="shared" si="162"/>
        <v>39323.872862109449</v>
      </c>
      <c r="AC194" s="1">
        <f t="shared" si="162"/>
        <v>37665.282416674825</v>
      </c>
      <c r="AD194" s="1">
        <f t="shared" si="162"/>
        <v>41183.335489329249</v>
      </c>
      <c r="AE194" s="1">
        <f t="shared" si="162"/>
        <v>46326.63050538674</v>
      </c>
      <c r="AF194" s="1">
        <f t="shared" si="162"/>
        <v>39986.137285889548</v>
      </c>
      <c r="AH194" s="15">
        <f t="shared" si="143"/>
        <v>464909.09076444339</v>
      </c>
      <c r="AI194" s="15">
        <f t="shared" si="144"/>
        <v>494529.15866166126</v>
      </c>
      <c r="AJ194" s="15">
        <f t="shared" si="145"/>
        <v>29620.067897217872</v>
      </c>
      <c r="AN194" s="15">
        <f t="shared" si="146"/>
        <v>29620.067897217872</v>
      </c>
    </row>
    <row r="195" spans="1:40">
      <c r="A195" s="106" t="s">
        <v>176</v>
      </c>
      <c r="B195" s="5" t="str">
        <f t="shared" si="153"/>
        <v>8740-04302</v>
      </c>
      <c r="C195" s="5" t="str">
        <f t="shared" si="154"/>
        <v>8740</v>
      </c>
      <c r="D195" s="1">
        <f>SUM($F195:K195)</f>
        <v>89341.59</v>
      </c>
      <c r="E195" s="2">
        <f t="shared" si="140"/>
        <v>0.18561880820676496</v>
      </c>
      <c r="F195" s="22">
        <f>'Div 9 history (2)'!B196</f>
        <v>16016.799999999997</v>
      </c>
      <c r="G195" s="22">
        <f>'Div 9 history (2)'!C196</f>
        <v>20952.170000000002</v>
      </c>
      <c r="H195" s="22">
        <f>'Div 9 history (2)'!D196</f>
        <v>19425.93</v>
      </c>
      <c r="I195" s="22">
        <f>'Div 9 history (2)'!E196</f>
        <v>11247.33</v>
      </c>
      <c r="J195" s="22">
        <f>'Div 9 history (2)'!F196</f>
        <v>12606.23</v>
      </c>
      <c r="K195" s="22">
        <f>'Div 9 history (2)'!G196</f>
        <v>9093.1299999999992</v>
      </c>
      <c r="L195" s="1">
        <f t="shared" ref="L195:W200" si="163">$E195*L$201</f>
        <v>16968.725726966324</v>
      </c>
      <c r="M195" s="1">
        <f t="shared" si="163"/>
        <v>16821.103088799486</v>
      </c>
      <c r="N195" s="1">
        <f t="shared" si="163"/>
        <v>15799.642787237659</v>
      </c>
      <c r="O195" s="1">
        <f t="shared" si="163"/>
        <v>15924.935482777226</v>
      </c>
      <c r="P195" s="1">
        <f t="shared" si="163"/>
        <v>15697.923680340351</v>
      </c>
      <c r="Q195" s="1">
        <f t="shared" si="163"/>
        <v>15035.821391466821</v>
      </c>
      <c r="R195" s="1">
        <f t="shared" si="163"/>
        <v>16440.213294359204</v>
      </c>
      <c r="S195" s="1">
        <f t="shared" si="163"/>
        <v>18493.39490520053</v>
      </c>
      <c r="T195" s="1">
        <f t="shared" si="163"/>
        <v>15962.296836493082</v>
      </c>
      <c r="U195" s="1">
        <f t="shared" si="163"/>
        <v>16240.910667611437</v>
      </c>
      <c r="V195" s="1">
        <f t="shared" si="163"/>
        <v>17399.914506054476</v>
      </c>
      <c r="W195" s="1">
        <f t="shared" si="163"/>
        <v>16867.745382925681</v>
      </c>
      <c r="X195" s="1">
        <f t="shared" ref="X195:AF200" si="164">$E195*X$201</f>
        <v>16730.045926245577</v>
      </c>
      <c r="Y195" s="1">
        <f t="shared" si="164"/>
        <v>16821.103088799486</v>
      </c>
      <c r="Z195" s="1">
        <f t="shared" si="164"/>
        <v>15799.642787237659</v>
      </c>
      <c r="AA195" s="1">
        <f t="shared" si="164"/>
        <v>15924.935482777226</v>
      </c>
      <c r="AB195" s="1">
        <f t="shared" si="164"/>
        <v>15697.923680340351</v>
      </c>
      <c r="AC195" s="1">
        <f t="shared" si="164"/>
        <v>15035.821391466821</v>
      </c>
      <c r="AD195" s="1">
        <f t="shared" si="164"/>
        <v>16440.213294359204</v>
      </c>
      <c r="AE195" s="1">
        <f t="shared" si="164"/>
        <v>18493.39490520053</v>
      </c>
      <c r="AF195" s="1">
        <f t="shared" si="164"/>
        <v>15962.296836493082</v>
      </c>
      <c r="AH195" s="15">
        <f t="shared" si="143"/>
        <v>185589.74215758787</v>
      </c>
      <c r="AI195" s="15">
        <f t="shared" si="144"/>
        <v>197413.94794951152</v>
      </c>
      <c r="AJ195" s="15">
        <f t="shared" si="145"/>
        <v>11824.205791923654</v>
      </c>
      <c r="AN195" s="15">
        <f t="shared" si="146"/>
        <v>11824.205791923654</v>
      </c>
    </row>
    <row r="196" spans="1:40">
      <c r="A196" s="106" t="s">
        <v>177</v>
      </c>
      <c r="B196" s="5" t="str">
        <f t="shared" si="153"/>
        <v>8560-04302</v>
      </c>
      <c r="C196" s="5" t="str">
        <f t="shared" si="154"/>
        <v>8560</v>
      </c>
      <c r="D196" s="1">
        <f>SUM($F196:K196)</f>
        <v>5805.6900000000005</v>
      </c>
      <c r="E196" s="2">
        <f t="shared" si="140"/>
        <v>1.2062078351391926E-2</v>
      </c>
      <c r="F196" s="22">
        <f>'Div 9 history (2)'!B197</f>
        <v>224.99</v>
      </c>
      <c r="G196" s="22">
        <f>'Div 9 history (2)'!C197</f>
        <v>111.9</v>
      </c>
      <c r="H196" s="22">
        <f>'Div 9 history (2)'!D197</f>
        <v>5468.8</v>
      </c>
      <c r="I196" s="22">
        <f>'Div 9 history (2)'!E197</f>
        <v>0</v>
      </c>
      <c r="J196" s="22">
        <f>'Div 9 history (2)'!F197</f>
        <v>0</v>
      </c>
      <c r="K196" s="22">
        <f>'Div 9 history (2)'!G197</f>
        <v>0</v>
      </c>
      <c r="L196" s="1">
        <f t="shared" si="163"/>
        <v>1102.6797403738967</v>
      </c>
      <c r="M196" s="1">
        <f t="shared" si="163"/>
        <v>1093.0867694610349</v>
      </c>
      <c r="N196" s="1">
        <f t="shared" si="163"/>
        <v>1026.7091522933251</v>
      </c>
      <c r="O196" s="1">
        <f t="shared" si="163"/>
        <v>1034.8510551805148</v>
      </c>
      <c r="P196" s="1">
        <f t="shared" si="163"/>
        <v>1020.0991333567624</v>
      </c>
      <c r="Q196" s="1">
        <f t="shared" si="163"/>
        <v>977.07369987734739</v>
      </c>
      <c r="R196" s="1">
        <f t="shared" si="163"/>
        <v>1068.3353846839786</v>
      </c>
      <c r="S196" s="1">
        <f t="shared" si="163"/>
        <v>1201.7574107106632</v>
      </c>
      <c r="T196" s="1">
        <f t="shared" si="163"/>
        <v>1037.2789103110829</v>
      </c>
      <c r="U196" s="1">
        <f t="shared" si="163"/>
        <v>1055.384089916522</v>
      </c>
      <c r="V196" s="1">
        <f t="shared" si="163"/>
        <v>1130.6997071426133</v>
      </c>
      <c r="W196" s="1">
        <f t="shared" si="163"/>
        <v>1096.1177285091726</v>
      </c>
      <c r="X196" s="1">
        <f t="shared" si="164"/>
        <v>1087.169596304976</v>
      </c>
      <c r="Y196" s="1">
        <f t="shared" si="164"/>
        <v>1093.0867694610349</v>
      </c>
      <c r="Z196" s="1">
        <f t="shared" si="164"/>
        <v>1026.7091522933251</v>
      </c>
      <c r="AA196" s="1">
        <f t="shared" si="164"/>
        <v>1034.8510551805148</v>
      </c>
      <c r="AB196" s="1">
        <f t="shared" si="164"/>
        <v>1020.0991333567624</v>
      </c>
      <c r="AC196" s="1">
        <f t="shared" si="164"/>
        <v>977.07369987734739</v>
      </c>
      <c r="AD196" s="1">
        <f t="shared" si="164"/>
        <v>1068.3353846839786</v>
      </c>
      <c r="AE196" s="1">
        <f t="shared" si="164"/>
        <v>1201.7574107106632</v>
      </c>
      <c r="AF196" s="1">
        <f t="shared" si="164"/>
        <v>1037.2789103110829</v>
      </c>
      <c r="AH196" s="15">
        <f t="shared" si="143"/>
        <v>12060.189550542882</v>
      </c>
      <c r="AI196" s="15">
        <f t="shared" si="144"/>
        <v>12828.562637747993</v>
      </c>
      <c r="AJ196" s="15">
        <f t="shared" si="145"/>
        <v>768.37308720511101</v>
      </c>
      <c r="AN196" s="15">
        <f t="shared" si="146"/>
        <v>768.37308720511101</v>
      </c>
    </row>
    <row r="197" spans="1:40">
      <c r="A197" s="106" t="s">
        <v>178</v>
      </c>
      <c r="B197" s="5" t="str">
        <f t="shared" si="153"/>
        <v>8700-04302</v>
      </c>
      <c r="C197" s="5" t="str">
        <f t="shared" si="154"/>
        <v>8700</v>
      </c>
      <c r="D197" s="1">
        <f>SUM($F197:K197)</f>
        <v>511.87</v>
      </c>
      <c r="E197" s="2">
        <f t="shared" si="140"/>
        <v>1.0634767005690943E-3</v>
      </c>
      <c r="F197" s="22">
        <f>'Div 9 history (2)'!B198</f>
        <v>50.57</v>
      </c>
      <c r="G197" s="22">
        <f>'Div 9 history (2)'!C198</f>
        <v>21.81</v>
      </c>
      <c r="H197" s="22">
        <f>'Div 9 history (2)'!D198</f>
        <v>268.58999999999997</v>
      </c>
      <c r="I197" s="22">
        <f>'Div 9 history (2)'!E198</f>
        <v>0</v>
      </c>
      <c r="J197" s="22">
        <f>'Div 9 history (2)'!F198</f>
        <v>0</v>
      </c>
      <c r="K197" s="22">
        <f>'Div 9 history (2)'!G198</f>
        <v>170.9</v>
      </c>
      <c r="L197" s="1">
        <f t="shared" si="163"/>
        <v>97.21991334452693</v>
      </c>
      <c r="M197" s="1">
        <f t="shared" si="163"/>
        <v>96.374130324564334</v>
      </c>
      <c r="N197" s="1">
        <f t="shared" si="163"/>
        <v>90.521818041332608</v>
      </c>
      <c r="O197" s="1">
        <f t="shared" si="163"/>
        <v>91.239664814216752</v>
      </c>
      <c r="P197" s="1">
        <f t="shared" si="163"/>
        <v>89.939032809420752</v>
      </c>
      <c r="Q197" s="1">
        <f t="shared" si="163"/>
        <v>86.145611418490788</v>
      </c>
      <c r="R197" s="1">
        <f t="shared" si="163"/>
        <v>94.191876134996562</v>
      </c>
      <c r="S197" s="1">
        <f t="shared" si="163"/>
        <v>105.95528969346746</v>
      </c>
      <c r="T197" s="1">
        <f t="shared" si="163"/>
        <v>91.453721404507291</v>
      </c>
      <c r="U197" s="1">
        <f t="shared" si="163"/>
        <v>93.04999993206151</v>
      </c>
      <c r="V197" s="1">
        <f t="shared" si="163"/>
        <v>99.69034845041493</v>
      </c>
      <c r="W197" s="1">
        <f t="shared" si="163"/>
        <v>96.641360749883333</v>
      </c>
      <c r="X197" s="1">
        <f t="shared" si="164"/>
        <v>95.852431194333164</v>
      </c>
      <c r="Y197" s="1">
        <f t="shared" si="164"/>
        <v>96.374130324564334</v>
      </c>
      <c r="Z197" s="1">
        <f t="shared" si="164"/>
        <v>90.521818041332608</v>
      </c>
      <c r="AA197" s="1">
        <f t="shared" si="164"/>
        <v>91.239664814216752</v>
      </c>
      <c r="AB197" s="1">
        <f t="shared" si="164"/>
        <v>89.939032809420752</v>
      </c>
      <c r="AC197" s="1">
        <f t="shared" si="164"/>
        <v>86.145611418490788</v>
      </c>
      <c r="AD197" s="1">
        <f t="shared" si="164"/>
        <v>94.191876134996562</v>
      </c>
      <c r="AE197" s="1">
        <f t="shared" si="164"/>
        <v>105.95528969346746</v>
      </c>
      <c r="AF197" s="1">
        <f t="shared" si="164"/>
        <v>91.453721404507291</v>
      </c>
      <c r="AH197" s="15">
        <f t="shared" si="143"/>
        <v>1063.3101707525523</v>
      </c>
      <c r="AI197" s="15">
        <f t="shared" si="144"/>
        <v>1131.0552849676897</v>
      </c>
      <c r="AJ197" s="15">
        <f t="shared" si="145"/>
        <v>67.745114215137392</v>
      </c>
      <c r="AN197" s="15">
        <f t="shared" si="146"/>
        <v>67.745114215137392</v>
      </c>
    </row>
    <row r="198" spans="1:40">
      <c r="A198" s="106" t="s">
        <v>179</v>
      </c>
      <c r="B198" s="5" t="str">
        <f t="shared" si="153"/>
        <v>8560-04307</v>
      </c>
      <c r="C198" s="5" t="str">
        <f t="shared" si="154"/>
        <v>8560</v>
      </c>
      <c r="D198" s="1">
        <f>SUM($F198:K198)</f>
        <v>-5689.57</v>
      </c>
      <c r="E198" s="2">
        <f t="shared" si="140"/>
        <v>-1.1820823903055271E-2</v>
      </c>
      <c r="F198" s="22">
        <f>'Div 9 history (2)'!B199</f>
        <v>-220.49</v>
      </c>
      <c r="G198" s="22">
        <f>'Div 9 history (2)'!C199</f>
        <v>-109.66</v>
      </c>
      <c r="H198" s="22">
        <f>'Div 9 history (2)'!D199</f>
        <v>-5359.42</v>
      </c>
      <c r="I198" s="22">
        <f>'Div 9 history (2)'!E199</f>
        <v>0</v>
      </c>
      <c r="J198" s="22">
        <f>'Div 9 history (2)'!F199</f>
        <v>0</v>
      </c>
      <c r="K198" s="22">
        <f>'Div 9 history (2)'!G199</f>
        <v>0</v>
      </c>
      <c r="L198" s="1">
        <f t="shared" si="163"/>
        <v>-1080.6249679950379</v>
      </c>
      <c r="M198" s="1">
        <f t="shared" si="163"/>
        <v>-1071.2238667449381</v>
      </c>
      <c r="N198" s="1">
        <f t="shared" si="163"/>
        <v>-1006.1738728064249</v>
      </c>
      <c r="O198" s="1">
        <f t="shared" si="163"/>
        <v>-1014.1529289409873</v>
      </c>
      <c r="P198" s="1">
        <f t="shared" si="163"/>
        <v>-999.69606130755062</v>
      </c>
      <c r="Q198" s="1">
        <f t="shared" si="163"/>
        <v>-957.53118244535256</v>
      </c>
      <c r="R198" s="1">
        <f t="shared" si="163"/>
        <v>-1046.9675360958686</v>
      </c>
      <c r="S198" s="1">
        <f t="shared" si="163"/>
        <v>-1177.7209791182559</v>
      </c>
      <c r="T198" s="1">
        <f t="shared" si="163"/>
        <v>-1016.5322243761942</v>
      </c>
      <c r="U198" s="1">
        <f t="shared" si="163"/>
        <v>-1034.2752810546801</v>
      </c>
      <c r="V198" s="1">
        <f t="shared" si="163"/>
        <v>-1108.0845055053574</v>
      </c>
      <c r="W198" s="1">
        <f t="shared" si="163"/>
        <v>-1074.1942033752978</v>
      </c>
      <c r="X198" s="1">
        <f t="shared" si="164"/>
        <v>-1065.4250433710554</v>
      </c>
      <c r="Y198" s="1">
        <f t="shared" si="164"/>
        <v>-1071.2238667449381</v>
      </c>
      <c r="Z198" s="1">
        <f t="shared" si="164"/>
        <v>-1006.1738728064249</v>
      </c>
      <c r="AA198" s="1">
        <f t="shared" si="164"/>
        <v>-1014.1529289409873</v>
      </c>
      <c r="AB198" s="1">
        <f t="shared" si="164"/>
        <v>-999.69606130755062</v>
      </c>
      <c r="AC198" s="1">
        <f t="shared" si="164"/>
        <v>-957.53118244535256</v>
      </c>
      <c r="AD198" s="1">
        <f t="shared" si="164"/>
        <v>-1046.9675360958686</v>
      </c>
      <c r="AE198" s="1">
        <f t="shared" si="164"/>
        <v>-1177.7209791182559</v>
      </c>
      <c r="AF198" s="1">
        <f t="shared" si="164"/>
        <v>-1016.5322243761942</v>
      </c>
      <c r="AH198" s="15">
        <f t="shared" si="143"/>
        <v>-11818.97288024029</v>
      </c>
      <c r="AI198" s="15">
        <f t="shared" si="144"/>
        <v>-12571.977685141963</v>
      </c>
      <c r="AJ198" s="15">
        <f t="shared" si="145"/>
        <v>-753.0048049016732</v>
      </c>
      <c r="AN198" s="15">
        <f t="shared" si="146"/>
        <v>-753.0048049016732</v>
      </c>
    </row>
    <row r="199" spans="1:40">
      <c r="A199" s="106" t="s">
        <v>180</v>
      </c>
      <c r="B199" s="5" t="str">
        <f t="shared" si="153"/>
        <v>8700-04307</v>
      </c>
      <c r="C199" s="5" t="str">
        <f t="shared" si="154"/>
        <v>8700</v>
      </c>
      <c r="D199" s="1">
        <f>SUM($F199:K199)</f>
        <v>-501.63</v>
      </c>
      <c r="E199" s="2">
        <f t="shared" si="140"/>
        <v>-1.0422017647185315E-3</v>
      </c>
      <c r="F199" s="22">
        <f>'Div 9 history (2)'!B200</f>
        <v>-49.56</v>
      </c>
      <c r="G199" s="22">
        <f>'Div 9 history (2)'!C200</f>
        <v>-21.37</v>
      </c>
      <c r="H199" s="22">
        <f>'Div 9 history (2)'!D200</f>
        <v>-263.22000000000003</v>
      </c>
      <c r="I199" s="22">
        <f>'Div 9 history (2)'!E200</f>
        <v>0</v>
      </c>
      <c r="J199" s="22">
        <f>'Div 9 history (2)'!F200</f>
        <v>0</v>
      </c>
      <c r="K199" s="22">
        <f>'Div 9 history (2)'!G200</f>
        <v>-167.48</v>
      </c>
      <c r="L199" s="1">
        <f t="shared" si="163"/>
        <v>-95.275021257379876</v>
      </c>
      <c r="M199" s="1">
        <f t="shared" si="163"/>
        <v>-94.446158193899237</v>
      </c>
      <c r="N199" s="1">
        <f t="shared" si="163"/>
        <v>-88.710921882653167</v>
      </c>
      <c r="O199" s="1">
        <f t="shared" si="163"/>
        <v>-89.414408073838175</v>
      </c>
      <c r="P199" s="1">
        <f t="shared" si="163"/>
        <v>-88.139795315587406</v>
      </c>
      <c r="Q199" s="1">
        <f t="shared" si="163"/>
        <v>-84.422261620836409</v>
      </c>
      <c r="R199" s="1">
        <f t="shared" si="163"/>
        <v>-92.30756017269681</v>
      </c>
      <c r="S199" s="1">
        <f t="shared" si="163"/>
        <v>-103.83564570874262</v>
      </c>
      <c r="T199" s="1">
        <f t="shared" si="163"/>
        <v>-89.624182445040717</v>
      </c>
      <c r="U199" s="1">
        <f t="shared" si="163"/>
        <v>-91.188527293883226</v>
      </c>
      <c r="V199" s="1">
        <f t="shared" si="163"/>
        <v>-97.696035112785736</v>
      </c>
      <c r="W199" s="1">
        <f t="shared" si="163"/>
        <v>-94.708042653337714</v>
      </c>
      <c r="X199" s="1">
        <f t="shared" si="164"/>
        <v>-93.934895696198922</v>
      </c>
      <c r="Y199" s="1">
        <f t="shared" si="164"/>
        <v>-94.446158193899237</v>
      </c>
      <c r="Z199" s="1">
        <f t="shared" si="164"/>
        <v>-88.710921882653167</v>
      </c>
      <c r="AA199" s="1">
        <f t="shared" si="164"/>
        <v>-89.414408073838175</v>
      </c>
      <c r="AB199" s="1">
        <f t="shared" si="164"/>
        <v>-88.139795315587406</v>
      </c>
      <c r="AC199" s="1">
        <f t="shared" si="164"/>
        <v>-84.422261620836409</v>
      </c>
      <c r="AD199" s="1">
        <f t="shared" si="164"/>
        <v>-92.30756017269681</v>
      </c>
      <c r="AE199" s="1">
        <f t="shared" si="164"/>
        <v>-103.83564570874262</v>
      </c>
      <c r="AF199" s="1">
        <f t="shared" si="164"/>
        <v>-89.624182445040717</v>
      </c>
      <c r="AH199" s="15">
        <f t="shared" si="143"/>
        <v>-1042.0385663441944</v>
      </c>
      <c r="AI199" s="15">
        <f t="shared" si="144"/>
        <v>-1108.4284341695002</v>
      </c>
      <c r="AJ199" s="15">
        <f t="shared" si="145"/>
        <v>-66.389867825305828</v>
      </c>
      <c r="AN199" s="15">
        <f t="shared" si="146"/>
        <v>-66.389867825305828</v>
      </c>
    </row>
    <row r="200" spans="1:40">
      <c r="A200" s="106" t="s">
        <v>181</v>
      </c>
      <c r="B200" s="5" t="str">
        <f t="shared" si="153"/>
        <v>8740-04307</v>
      </c>
      <c r="C200" s="5" t="str">
        <f t="shared" si="154"/>
        <v>8740</v>
      </c>
      <c r="D200" s="1">
        <f>SUM($F200:K200)</f>
        <v>-306882.61</v>
      </c>
      <c r="E200" s="2">
        <f t="shared" si="140"/>
        <v>-0.63758865638703599</v>
      </c>
      <c r="F200" s="22">
        <f>'Div 9 history (2)'!B201</f>
        <v>-51423.680000000008</v>
      </c>
      <c r="G200" s="22">
        <f>'Div 9 history (2)'!C201</f>
        <v>-55793.82</v>
      </c>
      <c r="H200" s="22">
        <f>'Div 9 history (2)'!D201</f>
        <v>-54714.17</v>
      </c>
      <c r="I200" s="22">
        <f>'Div 9 history (2)'!E201</f>
        <v>-44965.77</v>
      </c>
      <c r="J200" s="22">
        <f>'Div 9 history (2)'!F201</f>
        <v>-48048.619999999995</v>
      </c>
      <c r="K200" s="22">
        <f>'Div 9 history (2)'!G201</f>
        <v>-51936.549999999988</v>
      </c>
      <c r="L200" s="1">
        <f t="shared" si="163"/>
        <v>-58286.480456253048</v>
      </c>
      <c r="M200" s="1">
        <f t="shared" si="163"/>
        <v>-57779.406197828452</v>
      </c>
      <c r="N200" s="1">
        <f t="shared" si="163"/>
        <v>-54270.755821730592</v>
      </c>
      <c r="O200" s="1">
        <f t="shared" si="163"/>
        <v>-54701.128164791837</v>
      </c>
      <c r="P200" s="1">
        <f t="shared" si="163"/>
        <v>-53921.35723803049</v>
      </c>
      <c r="Q200" s="1">
        <f t="shared" si="163"/>
        <v>-51647.078500697935</v>
      </c>
      <c r="R200" s="1">
        <f t="shared" si="163"/>
        <v>-56471.074274922248</v>
      </c>
      <c r="S200" s="1">
        <f t="shared" si="163"/>
        <v>-63523.620928043041</v>
      </c>
      <c r="T200" s="1">
        <f t="shared" si="163"/>
        <v>-54829.462009549417</v>
      </c>
      <c r="U200" s="1">
        <f t="shared" si="163"/>
        <v>-55786.482582786361</v>
      </c>
      <c r="V200" s="1">
        <f t="shared" si="163"/>
        <v>-59767.586153267017</v>
      </c>
      <c r="W200" s="1">
        <f t="shared" si="163"/>
        <v>-57939.619475405379</v>
      </c>
      <c r="X200" s="1">
        <f t="shared" si="164"/>
        <v>-57466.630706551223</v>
      </c>
      <c r="Y200" s="1">
        <f t="shared" si="164"/>
        <v>-57779.406197828452</v>
      </c>
      <c r="Z200" s="1">
        <f t="shared" si="164"/>
        <v>-54270.755821730592</v>
      </c>
      <c r="AA200" s="1">
        <f t="shared" si="164"/>
        <v>-54701.128164791837</v>
      </c>
      <c r="AB200" s="1">
        <f t="shared" si="164"/>
        <v>-53921.35723803049</v>
      </c>
      <c r="AC200" s="1">
        <f t="shared" si="164"/>
        <v>-51647.078500697935</v>
      </c>
      <c r="AD200" s="1">
        <f t="shared" si="164"/>
        <v>-56471.074274922248</v>
      </c>
      <c r="AE200" s="1">
        <f t="shared" si="164"/>
        <v>-63523.620928043041</v>
      </c>
      <c r="AF200" s="1">
        <f t="shared" si="164"/>
        <v>-54829.462009549417</v>
      </c>
      <c r="AH200" s="15">
        <f t="shared" si="143"/>
        <v>-637488.81637933245</v>
      </c>
      <c r="AI200" s="15">
        <f t="shared" si="144"/>
        <v>-678104.20205360395</v>
      </c>
      <c r="AJ200" s="15">
        <f t="shared" si="145"/>
        <v>-40615.3856742715</v>
      </c>
      <c r="AN200" s="15">
        <f t="shared" si="146"/>
        <v>-40615.3856742715</v>
      </c>
    </row>
    <row r="201" spans="1:40">
      <c r="A201" s="9" t="s">
        <v>25</v>
      </c>
      <c r="B201" s="5"/>
      <c r="C201" s="5"/>
      <c r="D201" s="31">
        <f t="shared" ref="D201:K201" si="165">SUM(D175:D200)</f>
        <v>481317.54999999993</v>
      </c>
      <c r="E201" s="32">
        <f t="shared" si="165"/>
        <v>1</v>
      </c>
      <c r="F201" s="31">
        <f t="shared" si="165"/>
        <v>91832.42</v>
      </c>
      <c r="G201" s="31">
        <f t="shared" si="165"/>
        <v>103779.70999999999</v>
      </c>
      <c r="H201" s="31">
        <f t="shared" si="165"/>
        <v>71894.449999999983</v>
      </c>
      <c r="I201" s="31">
        <f t="shared" si="165"/>
        <v>64800.609999999979</v>
      </c>
      <c r="J201" s="31">
        <f t="shared" si="165"/>
        <v>75878.890000000043</v>
      </c>
      <c r="K201" s="31">
        <f t="shared" si="165"/>
        <v>73131.47</v>
      </c>
      <c r="L201" s="34">
        <f>'Div 9 history (2)'!H202</f>
        <v>91417.06</v>
      </c>
      <c r="M201" s="31">
        <f>'Div 9 budget'!B51</f>
        <v>90621.760000000009</v>
      </c>
      <c r="N201" s="31">
        <f>'Div 9 budget'!C51</f>
        <v>85118.760000000009</v>
      </c>
      <c r="O201" s="31">
        <f>'Div 9 budget'!D51</f>
        <v>85793.760000000009</v>
      </c>
      <c r="P201" s="31">
        <f>'Div 9 budget'!E51</f>
        <v>84570.760000000009</v>
      </c>
      <c r="Q201" s="31">
        <f>'Div 9 budget'!F51</f>
        <v>81003.760000000009</v>
      </c>
      <c r="R201" s="31">
        <f>'Div 9 budget'!G51</f>
        <v>88569.760000000009</v>
      </c>
      <c r="S201" s="31">
        <f>'Div 9 budget'!H51</f>
        <v>99631.040000000008</v>
      </c>
      <c r="T201" s="31">
        <f>'Div 9 budget'!I51</f>
        <v>85995.040000000008</v>
      </c>
      <c r="U201" s="31">
        <f>'Div 9 budget'!J51</f>
        <v>87496.040000000008</v>
      </c>
      <c r="V201" s="31">
        <f>'Div 9 budget'!K51</f>
        <v>93740.040000000008</v>
      </c>
      <c r="W201" s="31">
        <f>'Div 9 budget'!L51</f>
        <v>90873.040000000008</v>
      </c>
      <c r="X201" s="31">
        <f>'Div 9 budget'!M51</f>
        <v>90131.200000000012</v>
      </c>
      <c r="Y201" s="38">
        <f>M201*(1+Y$3)</f>
        <v>90621.760000000009</v>
      </c>
      <c r="Z201" s="38">
        <f t="shared" ref="Z201" si="166">N201*(1+Z$3)</f>
        <v>85118.760000000009</v>
      </c>
      <c r="AA201" s="38">
        <f t="shared" ref="AA201" si="167">O201*(1+AA$3)</f>
        <v>85793.760000000009</v>
      </c>
      <c r="AB201" s="38">
        <f t="shared" ref="AB201" si="168">P201*(1+AB$3)</f>
        <v>84570.760000000009</v>
      </c>
      <c r="AC201" s="38">
        <f t="shared" ref="AC201" si="169">Q201*(1+AC$3)</f>
        <v>81003.760000000009</v>
      </c>
      <c r="AD201" s="38">
        <f t="shared" ref="AD201" si="170">R201*(1+AD$3)</f>
        <v>88569.760000000009</v>
      </c>
      <c r="AE201" s="38">
        <f t="shared" ref="AE201" si="171">S201*(1+AE$3)</f>
        <v>99631.040000000008</v>
      </c>
      <c r="AF201" s="38">
        <f t="shared" ref="AF201" si="172">T201*(1+AF$3)</f>
        <v>85995.040000000008</v>
      </c>
      <c r="AH201" s="15">
        <f>SUM(F201:Q201)</f>
        <v>999843.40999999992</v>
      </c>
      <c r="AI201" s="15">
        <f>SUM(U201:AF201)</f>
        <v>1063544.9600000002</v>
      </c>
      <c r="AJ201" s="15">
        <f t="shared" ref="AJ201" si="173">AI201-AH201</f>
        <v>63701.550000000279</v>
      </c>
    </row>
    <row r="202" spans="1:40">
      <c r="B202" s="5"/>
      <c r="C202" s="5"/>
      <c r="F202" s="1">
        <f>F201-'Div 9 history (2)'!B202</f>
        <v>0</v>
      </c>
      <c r="G202" s="1">
        <f>G201-'Div 9 history (2)'!C202</f>
        <v>0</v>
      </c>
      <c r="H202" s="1">
        <f>H201-'Div 9 history (2)'!D202</f>
        <v>0</v>
      </c>
      <c r="I202" s="1">
        <f>I201-'Div 9 history (2)'!E202</f>
        <v>0</v>
      </c>
      <c r="J202" s="1">
        <f>J201-'Div 9 history (2)'!F202</f>
        <v>0</v>
      </c>
      <c r="K202" s="1">
        <f>K201-'Div 9 history (2)'!G202</f>
        <v>0</v>
      </c>
      <c r="L202" s="1">
        <f>L201-'Div 9 history (2)'!H202</f>
        <v>0</v>
      </c>
      <c r="M202" s="1">
        <f t="shared" ref="M202" si="174">M201-SUM(M175:M200)</f>
        <v>0</v>
      </c>
      <c r="N202" s="1">
        <f t="shared" ref="N202:AF202" si="175">N201-SUM(N175:N200)</f>
        <v>0</v>
      </c>
      <c r="O202" s="1">
        <f t="shared" si="175"/>
        <v>0</v>
      </c>
      <c r="P202" s="1">
        <f t="shared" si="175"/>
        <v>0</v>
      </c>
      <c r="Q202" s="1">
        <f t="shared" si="175"/>
        <v>0</v>
      </c>
      <c r="R202" s="1">
        <f t="shared" si="175"/>
        <v>0</v>
      </c>
      <c r="S202" s="1">
        <f t="shared" si="175"/>
        <v>0</v>
      </c>
      <c r="T202" s="1">
        <f t="shared" si="175"/>
        <v>0</v>
      </c>
      <c r="U202" s="1">
        <f t="shared" si="175"/>
        <v>0</v>
      </c>
      <c r="V202" s="1">
        <f t="shared" si="175"/>
        <v>0</v>
      </c>
      <c r="W202" s="1">
        <f t="shared" si="175"/>
        <v>0</v>
      </c>
      <c r="X202" s="1">
        <f t="shared" si="175"/>
        <v>0</v>
      </c>
      <c r="Y202" s="1">
        <f t="shared" si="175"/>
        <v>0</v>
      </c>
      <c r="Z202" s="1">
        <f t="shared" si="175"/>
        <v>0</v>
      </c>
      <c r="AA202" s="1">
        <f t="shared" si="175"/>
        <v>0</v>
      </c>
      <c r="AB202" s="1">
        <f t="shared" si="175"/>
        <v>0</v>
      </c>
      <c r="AC202" s="1">
        <f t="shared" si="175"/>
        <v>0</v>
      </c>
      <c r="AD202" s="1">
        <f t="shared" si="175"/>
        <v>0</v>
      </c>
      <c r="AE202" s="1">
        <f t="shared" si="175"/>
        <v>0</v>
      </c>
      <c r="AF202" s="1">
        <f t="shared" si="175"/>
        <v>0</v>
      </c>
    </row>
    <row r="203" spans="1:40">
      <c r="A203" s="106" t="s">
        <v>835</v>
      </c>
      <c r="B203" s="5" t="str">
        <f t="shared" si="108"/>
        <v>8900-02001</v>
      </c>
      <c r="C203" s="5" t="str">
        <f t="shared" ref="C203:C255" si="176">LEFT(B203,4)</f>
        <v>8900</v>
      </c>
      <c r="D203" s="1">
        <f>SUM($F203:K203)</f>
        <v>75.06</v>
      </c>
      <c r="E203" s="2">
        <f t="shared" ref="E203:E234" si="177">D203/$D$256</f>
        <v>1.726243057138277E-4</v>
      </c>
      <c r="F203" s="22" t="str">
        <f>'Div 9 history (2)'!B204</f>
        <v>0</v>
      </c>
      <c r="G203" s="22" t="str">
        <f>'Div 9 history (2)'!C204</f>
        <v>0</v>
      </c>
      <c r="H203" s="22" t="str">
        <f>'Div 9 history (2)'!D204</f>
        <v>0</v>
      </c>
      <c r="I203" s="22" t="str">
        <f>'Div 9 history (2)'!E204</f>
        <v>0</v>
      </c>
      <c r="J203" s="22">
        <f>'Div 9 history (2)'!F204</f>
        <v>75.06</v>
      </c>
      <c r="K203" s="22">
        <f>'Div 9 history (2)'!G204</f>
        <v>0</v>
      </c>
      <c r="L203" s="1">
        <f t="shared" ref="L203:W212" si="178">$E203*L$256</f>
        <v>9.6223929767251555</v>
      </c>
      <c r="M203" s="1">
        <f t="shared" si="178"/>
        <v>9.301070094069436</v>
      </c>
      <c r="N203" s="1">
        <f t="shared" si="178"/>
        <v>9.3438394920530925</v>
      </c>
      <c r="O203" s="1">
        <f t="shared" si="178"/>
        <v>9.9370180363191771</v>
      </c>
      <c r="P203" s="1">
        <f t="shared" si="178"/>
        <v>9.3064214475465654</v>
      </c>
      <c r="Q203" s="1">
        <f t="shared" si="178"/>
        <v>10.970001881710722</v>
      </c>
      <c r="R203" s="1">
        <f t="shared" si="178"/>
        <v>9.5857275741915373</v>
      </c>
      <c r="S203" s="1">
        <f t="shared" si="178"/>
        <v>9.7709465492502474</v>
      </c>
      <c r="T203" s="1">
        <f t="shared" si="178"/>
        <v>9.3183325246408195</v>
      </c>
      <c r="U203" s="1">
        <f t="shared" si="178"/>
        <v>12.088952631347754</v>
      </c>
      <c r="V203" s="1">
        <f t="shared" si="178"/>
        <v>12.027498378513631</v>
      </c>
      <c r="W203" s="1">
        <f t="shared" si="178"/>
        <v>10.10221949688731</v>
      </c>
      <c r="X203" s="1">
        <f t="shared" ref="X203:AF212" si="179">$E203*X$256</f>
        <v>10.561044544016323</v>
      </c>
      <c r="Y203" s="1">
        <f t="shared" si="179"/>
        <v>9.301070094069436</v>
      </c>
      <c r="Z203" s="1">
        <f t="shared" si="179"/>
        <v>9.3438394920530925</v>
      </c>
      <c r="AA203" s="1">
        <f t="shared" si="179"/>
        <v>9.9370180363191771</v>
      </c>
      <c r="AB203" s="1">
        <f t="shared" si="179"/>
        <v>9.3064214475465654</v>
      </c>
      <c r="AC203" s="1">
        <f t="shared" si="179"/>
        <v>10.970001881710722</v>
      </c>
      <c r="AD203" s="1">
        <f t="shared" si="179"/>
        <v>9.5857275741915373</v>
      </c>
      <c r="AE203" s="1">
        <f t="shared" si="179"/>
        <v>9.7709465492502474</v>
      </c>
      <c r="AF203" s="1">
        <f t="shared" si="179"/>
        <v>9.3183325246408195</v>
      </c>
      <c r="AH203" s="15">
        <f t="shared" ref="AH203:AH252" si="180">SUM(F203:Q203)</f>
        <v>133.54074392842415</v>
      </c>
      <c r="AI203" s="15">
        <f t="shared" ref="AI203:AI252" si="181">SUM(U203:AF203)</f>
        <v>122.31307265054664</v>
      </c>
      <c r="AJ203" s="15">
        <f t="shared" ref="AJ203:AJ252" si="182">AI203-AH203</f>
        <v>-11.227671277877505</v>
      </c>
      <c r="AN203" s="15">
        <f t="shared" ref="AN203:AN252" si="183">AJ203</f>
        <v>-11.227671277877505</v>
      </c>
    </row>
    <row r="204" spans="1:40">
      <c r="A204" s="106" t="s">
        <v>183</v>
      </c>
      <c r="B204" s="5" t="str">
        <f t="shared" ref="B204:B243" si="184">RIGHT(A204,10)</f>
        <v>8740-02001</v>
      </c>
      <c r="C204" s="5" t="str">
        <f t="shared" ref="C204:C243" si="185">LEFT(B204,4)</f>
        <v>8740</v>
      </c>
      <c r="D204" s="1">
        <f>SUM($F204:K204)</f>
        <v>109289.35</v>
      </c>
      <c r="E204" s="2">
        <f t="shared" si="177"/>
        <v>0.25134556575626854</v>
      </c>
      <c r="F204" s="22">
        <f>'Div 9 history (2)'!B205</f>
        <v>8363.3000000000011</v>
      </c>
      <c r="G204" s="22">
        <f>'Div 9 history (2)'!C205</f>
        <v>13362.070000000002</v>
      </c>
      <c r="H204" s="22">
        <f>'Div 9 history (2)'!D205</f>
        <v>14524.160000000002</v>
      </c>
      <c r="I204" s="22">
        <f>'Div 9 history (2)'!E205</f>
        <v>22226.6</v>
      </c>
      <c r="J204" s="22">
        <f>'Div 9 history (2)'!F205</f>
        <v>37074.880000000005</v>
      </c>
      <c r="K204" s="22">
        <f>'Div 9 history (2)'!G205</f>
        <v>13738.34</v>
      </c>
      <c r="L204" s="1">
        <f t="shared" si="178"/>
        <v>14010.459284184084</v>
      </c>
      <c r="M204" s="1">
        <f t="shared" si="178"/>
        <v>13542.604648085366</v>
      </c>
      <c r="N204" s="1">
        <f t="shared" si="178"/>
        <v>13604.878025457137</v>
      </c>
      <c r="O204" s="1">
        <f t="shared" si="178"/>
        <v>14468.561712331459</v>
      </c>
      <c r="P204" s="1">
        <f t="shared" si="178"/>
        <v>13550.39636062381</v>
      </c>
      <c r="Q204" s="1">
        <f t="shared" si="178"/>
        <v>15972.61357781697</v>
      </c>
      <c r="R204" s="1">
        <f t="shared" si="178"/>
        <v>13957.073486017453</v>
      </c>
      <c r="S204" s="1">
        <f t="shared" si="178"/>
        <v>14226.7572242513</v>
      </c>
      <c r="T204" s="1">
        <f t="shared" si="178"/>
        <v>13567.739204660993</v>
      </c>
      <c r="U204" s="1">
        <f t="shared" si="178"/>
        <v>17601.835535049104</v>
      </c>
      <c r="V204" s="1">
        <f t="shared" si="178"/>
        <v>17512.356513639872</v>
      </c>
      <c r="W204" s="1">
        <f t="shared" si="178"/>
        <v>14709.099418760208</v>
      </c>
      <c r="X204" s="1">
        <f t="shared" si="179"/>
        <v>15377.160851806426</v>
      </c>
      <c r="Y204" s="1">
        <f t="shared" si="179"/>
        <v>13542.604648085366</v>
      </c>
      <c r="Z204" s="1">
        <f t="shared" si="179"/>
        <v>13604.878025457137</v>
      </c>
      <c r="AA204" s="1">
        <f t="shared" si="179"/>
        <v>14468.561712331459</v>
      </c>
      <c r="AB204" s="1">
        <f t="shared" si="179"/>
        <v>13550.39636062381</v>
      </c>
      <c r="AC204" s="1">
        <f t="shared" si="179"/>
        <v>15972.61357781697</v>
      </c>
      <c r="AD204" s="1">
        <f t="shared" si="179"/>
        <v>13957.073486017453</v>
      </c>
      <c r="AE204" s="1">
        <f t="shared" si="179"/>
        <v>14226.7572242513</v>
      </c>
      <c r="AF204" s="1">
        <f t="shared" si="179"/>
        <v>13567.739204660993</v>
      </c>
      <c r="AH204" s="15">
        <f t="shared" si="180"/>
        <v>194438.86360849882</v>
      </c>
      <c r="AI204" s="15">
        <f t="shared" si="181"/>
        <v>178091.07655850006</v>
      </c>
      <c r="AJ204" s="15">
        <f t="shared" si="182"/>
        <v>-16347.787049998762</v>
      </c>
      <c r="AN204" s="15">
        <f t="shared" si="183"/>
        <v>-16347.787049998762</v>
      </c>
    </row>
    <row r="205" spans="1:40">
      <c r="A205" s="106" t="s">
        <v>610</v>
      </c>
      <c r="B205" s="5" t="str">
        <f t="shared" si="184"/>
        <v>8750-02001</v>
      </c>
      <c r="C205" s="5" t="str">
        <f t="shared" si="185"/>
        <v>8750</v>
      </c>
      <c r="D205" s="1">
        <f>SUM($F205:K205)</f>
        <v>254.36</v>
      </c>
      <c r="E205" s="2">
        <f t="shared" si="177"/>
        <v>5.8498159341019472E-4</v>
      </c>
      <c r="F205" s="22">
        <f>'Div 9 history (2)'!B206</f>
        <v>254.36</v>
      </c>
      <c r="G205" s="22">
        <f>'Div 9 history (2)'!C206</f>
        <v>0</v>
      </c>
      <c r="H205" s="22">
        <f>'Div 9 history (2)'!D206</f>
        <v>0</v>
      </c>
      <c r="I205" s="22">
        <f>'Div 9 history (2)'!E206</f>
        <v>0</v>
      </c>
      <c r="J205" s="22">
        <f>'Div 9 history (2)'!F206</f>
        <v>0</v>
      </c>
      <c r="K205" s="22">
        <f>'Div 9 history (2)'!G206</f>
        <v>0</v>
      </c>
      <c r="L205" s="1">
        <f t="shared" si="178"/>
        <v>32.607938683184258</v>
      </c>
      <c r="M205" s="1">
        <f t="shared" si="178"/>
        <v>31.519053945210523</v>
      </c>
      <c r="N205" s="1">
        <f t="shared" si="178"/>
        <v>31.663988984793829</v>
      </c>
      <c r="O205" s="1">
        <f t="shared" si="178"/>
        <v>33.67412613533368</v>
      </c>
      <c r="P205" s="1">
        <f t="shared" si="178"/>
        <v>31.537188374606238</v>
      </c>
      <c r="Q205" s="1">
        <f t="shared" si="178"/>
        <v>37.174655990300288</v>
      </c>
      <c r="R205" s="1">
        <f t="shared" si="178"/>
        <v>32.483688592743931</v>
      </c>
      <c r="S205" s="1">
        <f t="shared" si="178"/>
        <v>33.111350443209339</v>
      </c>
      <c r="T205" s="1">
        <f t="shared" si="178"/>
        <v>31.577552104551543</v>
      </c>
      <c r="U205" s="1">
        <f t="shared" si="178"/>
        <v>40.966506678785166</v>
      </c>
      <c r="V205" s="1">
        <f t="shared" si="178"/>
        <v>40.758253231531135</v>
      </c>
      <c r="W205" s="1">
        <f t="shared" si="178"/>
        <v>34.233953520227239</v>
      </c>
      <c r="X205" s="1">
        <f t="shared" si="179"/>
        <v>35.78879949661593</v>
      </c>
      <c r="Y205" s="1">
        <f t="shared" si="179"/>
        <v>31.519053945210523</v>
      </c>
      <c r="Z205" s="1">
        <f t="shared" si="179"/>
        <v>31.663988984793829</v>
      </c>
      <c r="AA205" s="1">
        <f t="shared" si="179"/>
        <v>33.67412613533368</v>
      </c>
      <c r="AB205" s="1">
        <f t="shared" si="179"/>
        <v>31.537188374606238</v>
      </c>
      <c r="AC205" s="1">
        <f t="shared" si="179"/>
        <v>37.174655990300288</v>
      </c>
      <c r="AD205" s="1">
        <f t="shared" si="179"/>
        <v>32.483688592743931</v>
      </c>
      <c r="AE205" s="1">
        <f t="shared" si="179"/>
        <v>33.111350443209339</v>
      </c>
      <c r="AF205" s="1">
        <f t="shared" si="179"/>
        <v>31.577552104551543</v>
      </c>
      <c r="AH205" s="15">
        <f t="shared" si="180"/>
        <v>452.53695211342881</v>
      </c>
      <c r="AI205" s="15">
        <f t="shared" si="181"/>
        <v>414.48911749790881</v>
      </c>
      <c r="AJ205" s="15">
        <f t="shared" si="182"/>
        <v>-38.047834615520003</v>
      </c>
      <c r="AN205" s="15">
        <f t="shared" si="183"/>
        <v>-38.047834615520003</v>
      </c>
    </row>
    <row r="206" spans="1:40">
      <c r="A206" s="106" t="s">
        <v>836</v>
      </c>
      <c r="B206" s="5" t="str">
        <f t="shared" si="184"/>
        <v>8760-02001</v>
      </c>
      <c r="C206" s="5" t="str">
        <f t="shared" si="185"/>
        <v>8760</v>
      </c>
      <c r="D206" s="1">
        <f>SUM($F206:K206)</f>
        <v>2850.1899999999996</v>
      </c>
      <c r="E206" s="2">
        <f t="shared" si="177"/>
        <v>6.5549169984345122E-3</v>
      </c>
      <c r="F206" s="22" t="str">
        <f>'Div 9 history (2)'!B207</f>
        <v>0</v>
      </c>
      <c r="G206" s="22" t="str">
        <f>'Div 9 history (2)'!C207</f>
        <v>0</v>
      </c>
      <c r="H206" s="22">
        <f>'Div 9 history (2)'!D207</f>
        <v>541.47</v>
      </c>
      <c r="I206" s="22">
        <f>'Div 9 history (2)'!E207</f>
        <v>2308.7199999999998</v>
      </c>
      <c r="J206" s="22">
        <f>'Div 9 history (2)'!F207</f>
        <v>0</v>
      </c>
      <c r="K206" s="22">
        <f>'Div 9 history (2)'!G207</f>
        <v>0</v>
      </c>
      <c r="L206" s="1">
        <f t="shared" si="178"/>
        <v>365.38300344167686</v>
      </c>
      <c r="M206" s="1">
        <f t="shared" si="178"/>
        <v>353.18168094079084</v>
      </c>
      <c r="N206" s="1">
        <f t="shared" si="178"/>
        <v>354.80572717632293</v>
      </c>
      <c r="O206" s="1">
        <f t="shared" si="178"/>
        <v>377.32999516302357</v>
      </c>
      <c r="P206" s="1">
        <f t="shared" si="178"/>
        <v>353.3848833677423</v>
      </c>
      <c r="Q206" s="1">
        <f t="shared" si="178"/>
        <v>416.55461848165572</v>
      </c>
      <c r="R206" s="1">
        <f t="shared" si="178"/>
        <v>363.99073907120936</v>
      </c>
      <c r="S206" s="1">
        <f t="shared" si="178"/>
        <v>371.0239028138497</v>
      </c>
      <c r="T206" s="1">
        <f t="shared" si="178"/>
        <v>353.83717264063432</v>
      </c>
      <c r="U206" s="1">
        <f t="shared" si="178"/>
        <v>459.0435904655082</v>
      </c>
      <c r="V206" s="1">
        <f t="shared" si="178"/>
        <v>456.71004001406556</v>
      </c>
      <c r="W206" s="1">
        <f t="shared" si="178"/>
        <v>383.60305073052541</v>
      </c>
      <c r="X206" s="1">
        <f t="shared" si="179"/>
        <v>401.02562681734446</v>
      </c>
      <c r="Y206" s="1">
        <f t="shared" si="179"/>
        <v>353.18168094079084</v>
      </c>
      <c r="Z206" s="1">
        <f t="shared" si="179"/>
        <v>354.80572717632293</v>
      </c>
      <c r="AA206" s="1">
        <f t="shared" si="179"/>
        <v>377.32999516302357</v>
      </c>
      <c r="AB206" s="1">
        <f t="shared" si="179"/>
        <v>353.3848833677423</v>
      </c>
      <c r="AC206" s="1">
        <f t="shared" si="179"/>
        <v>416.55461848165572</v>
      </c>
      <c r="AD206" s="1">
        <f t="shared" si="179"/>
        <v>363.99073907120936</v>
      </c>
      <c r="AE206" s="1">
        <f t="shared" si="179"/>
        <v>371.0239028138497</v>
      </c>
      <c r="AF206" s="1">
        <f t="shared" si="179"/>
        <v>353.83717264063432</v>
      </c>
      <c r="AH206" s="15">
        <f t="shared" si="180"/>
        <v>5070.8299085712115</v>
      </c>
      <c r="AI206" s="15">
        <f t="shared" si="181"/>
        <v>4644.4910276826722</v>
      </c>
      <c r="AJ206" s="15">
        <f t="shared" si="182"/>
        <v>-426.33888088853928</v>
      </c>
      <c r="AN206" s="15">
        <f t="shared" si="183"/>
        <v>-426.33888088853928</v>
      </c>
    </row>
    <row r="207" spans="1:40">
      <c r="A207" s="106" t="s">
        <v>837</v>
      </c>
      <c r="B207" s="5" t="str">
        <f t="shared" si="184"/>
        <v>8770-02001</v>
      </c>
      <c r="C207" s="5" t="str">
        <f t="shared" si="185"/>
        <v>8770</v>
      </c>
      <c r="D207" s="1">
        <f>SUM($F207:K207)</f>
        <v>2904.48</v>
      </c>
      <c r="E207" s="2">
        <f t="shared" si="177"/>
        <v>6.6797740935211599E-3</v>
      </c>
      <c r="F207" s="22" t="str">
        <f>'Div 9 history (2)'!B208</f>
        <v>0</v>
      </c>
      <c r="G207" s="22" t="str">
        <f>'Div 9 history (2)'!C208</f>
        <v>0</v>
      </c>
      <c r="H207" s="22" t="str">
        <f>'Div 9 history (2)'!D208</f>
        <v>0</v>
      </c>
      <c r="I207" s="22" t="str">
        <f>'Div 9 history (2)'!E208</f>
        <v>0</v>
      </c>
      <c r="J207" s="22">
        <f>'Div 9 history (2)'!F208</f>
        <v>2764.98</v>
      </c>
      <c r="K207" s="22">
        <f>'Div 9 history (2)'!G208</f>
        <v>139.5</v>
      </c>
      <c r="L207" s="1">
        <f t="shared" si="178"/>
        <v>372.34276516171968</v>
      </c>
      <c r="M207" s="1">
        <f t="shared" si="178"/>
        <v>359.90903366403938</v>
      </c>
      <c r="N207" s="1">
        <f t="shared" si="178"/>
        <v>361.56401449345014</v>
      </c>
      <c r="O207" s="1">
        <f t="shared" si="178"/>
        <v>384.51732142457132</v>
      </c>
      <c r="P207" s="1">
        <f t="shared" si="178"/>
        <v>360.1161066609385</v>
      </c>
      <c r="Q207" s="1">
        <f t="shared" si="178"/>
        <v>424.48908960020191</v>
      </c>
      <c r="R207" s="1">
        <f t="shared" si="178"/>
        <v>370.92398114425578</v>
      </c>
      <c r="S207" s="1">
        <f t="shared" si="178"/>
        <v>378.09111155564028</v>
      </c>
      <c r="T207" s="1">
        <f t="shared" si="178"/>
        <v>360.57701107339147</v>
      </c>
      <c r="U207" s="1">
        <f t="shared" si="178"/>
        <v>467.78738527440612</v>
      </c>
      <c r="V207" s="1">
        <f t="shared" si="178"/>
        <v>465.40938569711255</v>
      </c>
      <c r="W207" s="1">
        <f t="shared" si="178"/>
        <v>390.90986523207107</v>
      </c>
      <c r="X207" s="1">
        <f t="shared" si="179"/>
        <v>408.66430398620469</v>
      </c>
      <c r="Y207" s="1">
        <f t="shared" si="179"/>
        <v>359.90903366403938</v>
      </c>
      <c r="Z207" s="1">
        <f t="shared" si="179"/>
        <v>361.56401449345014</v>
      </c>
      <c r="AA207" s="1">
        <f t="shared" si="179"/>
        <v>384.51732142457132</v>
      </c>
      <c r="AB207" s="1">
        <f t="shared" si="179"/>
        <v>360.1161066609385</v>
      </c>
      <c r="AC207" s="1">
        <f t="shared" si="179"/>
        <v>424.48908960020191</v>
      </c>
      <c r="AD207" s="1">
        <f t="shared" si="179"/>
        <v>370.92398114425578</v>
      </c>
      <c r="AE207" s="1">
        <f t="shared" si="179"/>
        <v>378.09111155564028</v>
      </c>
      <c r="AF207" s="1">
        <f t="shared" si="179"/>
        <v>360.57701107339147</v>
      </c>
      <c r="AH207" s="15">
        <f t="shared" si="180"/>
        <v>5167.4183310049202</v>
      </c>
      <c r="AI207" s="15">
        <f t="shared" si="181"/>
        <v>4732.9586098062828</v>
      </c>
      <c r="AJ207" s="15">
        <f t="shared" si="182"/>
        <v>-434.45972119863745</v>
      </c>
      <c r="AN207" s="15">
        <f t="shared" si="183"/>
        <v>-434.45972119863745</v>
      </c>
    </row>
    <row r="208" spans="1:40">
      <c r="A208" s="106" t="s">
        <v>182</v>
      </c>
      <c r="B208" s="5" t="str">
        <f t="shared" si="184"/>
        <v>8560-02001</v>
      </c>
      <c r="C208" s="5" t="str">
        <f t="shared" si="185"/>
        <v>8560</v>
      </c>
      <c r="D208" s="1">
        <f>SUM($F208:K208)</f>
        <v>2971.8099999999995</v>
      </c>
      <c r="E208" s="2">
        <f t="shared" si="177"/>
        <v>6.8346208095311769E-3</v>
      </c>
      <c r="F208" s="22">
        <f>'Div 9 history (2)'!B209</f>
        <v>2383.8399999999997</v>
      </c>
      <c r="G208" s="22">
        <f>'Div 9 history (2)'!C209</f>
        <v>0</v>
      </c>
      <c r="H208" s="22">
        <f>'Div 9 history (2)'!D209</f>
        <v>587.97</v>
      </c>
      <c r="I208" s="22">
        <f>'Div 9 history (2)'!E209</f>
        <v>0</v>
      </c>
      <c r="J208" s="22">
        <f>'Div 9 history (2)'!F209</f>
        <v>0</v>
      </c>
      <c r="K208" s="22">
        <f>'Div 9 history (2)'!G209</f>
        <v>0</v>
      </c>
      <c r="L208" s="1">
        <f t="shared" si="178"/>
        <v>380.97420293314116</v>
      </c>
      <c r="M208" s="1">
        <f t="shared" si="178"/>
        <v>368.25223975827981</v>
      </c>
      <c r="N208" s="1">
        <f t="shared" si="178"/>
        <v>369.9455854100492</v>
      </c>
      <c r="O208" s="1">
        <f t="shared" si="178"/>
        <v>393.43098282059265</v>
      </c>
      <c r="P208" s="1">
        <f t="shared" si="178"/>
        <v>368.46411300337525</v>
      </c>
      <c r="Q208" s="1">
        <f t="shared" si="178"/>
        <v>434.32935374482724</v>
      </c>
      <c r="R208" s="1">
        <f t="shared" si="178"/>
        <v>379.5225294731967</v>
      </c>
      <c r="S208" s="1">
        <f t="shared" si="178"/>
        <v>386.85580421699132</v>
      </c>
      <c r="T208" s="1">
        <f t="shared" si="178"/>
        <v>368.93570183923293</v>
      </c>
      <c r="U208" s="1">
        <f t="shared" si="178"/>
        <v>478.6313658322083</v>
      </c>
      <c r="V208" s="1">
        <f t="shared" si="178"/>
        <v>476.19824082401522</v>
      </c>
      <c r="W208" s="1">
        <f t="shared" si="178"/>
        <v>399.97171493531397</v>
      </c>
      <c r="X208" s="1">
        <f t="shared" si="179"/>
        <v>418.1377269697993</v>
      </c>
      <c r="Y208" s="1">
        <f t="shared" si="179"/>
        <v>368.25223975827981</v>
      </c>
      <c r="Z208" s="1">
        <f t="shared" si="179"/>
        <v>369.9455854100492</v>
      </c>
      <c r="AA208" s="1">
        <f t="shared" si="179"/>
        <v>393.43098282059265</v>
      </c>
      <c r="AB208" s="1">
        <f t="shared" si="179"/>
        <v>368.46411300337525</v>
      </c>
      <c r="AC208" s="1">
        <f t="shared" si="179"/>
        <v>434.32935374482724</v>
      </c>
      <c r="AD208" s="1">
        <f t="shared" si="179"/>
        <v>379.5225294731967</v>
      </c>
      <c r="AE208" s="1">
        <f t="shared" si="179"/>
        <v>386.85580421699132</v>
      </c>
      <c r="AF208" s="1">
        <f t="shared" si="179"/>
        <v>368.93570183923293</v>
      </c>
      <c r="AH208" s="15">
        <f t="shared" si="180"/>
        <v>5287.2064776702646</v>
      </c>
      <c r="AI208" s="15">
        <f t="shared" si="181"/>
        <v>4842.6753588278825</v>
      </c>
      <c r="AJ208" s="15">
        <f t="shared" si="182"/>
        <v>-444.53111884238206</v>
      </c>
      <c r="AN208" s="15">
        <f t="shared" si="183"/>
        <v>-444.53111884238206</v>
      </c>
    </row>
    <row r="209" spans="1:40">
      <c r="A209" s="106" t="s">
        <v>838</v>
      </c>
      <c r="B209" s="5" t="str">
        <f t="shared" si="184"/>
        <v>8900-02004</v>
      </c>
      <c r="C209" s="5" t="str">
        <f t="shared" si="185"/>
        <v>8900</v>
      </c>
      <c r="D209" s="1">
        <f>SUM($F209:K209)</f>
        <v>15.01</v>
      </c>
      <c r="E209" s="2">
        <f t="shared" si="177"/>
        <v>3.4520261507654589E-5</v>
      </c>
      <c r="F209" s="22" t="str">
        <f>'Div 9 history (2)'!B210</f>
        <v>0</v>
      </c>
      <c r="G209" s="22" t="str">
        <f>'Div 9 history (2)'!C210</f>
        <v>0</v>
      </c>
      <c r="H209" s="22" t="str">
        <f>'Div 9 history (2)'!D210</f>
        <v>0</v>
      </c>
      <c r="I209" s="22" t="str">
        <f>'Div 9 history (2)'!E210</f>
        <v>0</v>
      </c>
      <c r="J209" s="22">
        <f>'Div 9 history (2)'!F210</f>
        <v>15.01</v>
      </c>
      <c r="K209" s="22">
        <f>'Div 9 history (2)'!G210</f>
        <v>0</v>
      </c>
      <c r="L209" s="1">
        <f t="shared" si="178"/>
        <v>1.9242222033126108</v>
      </c>
      <c r="M209" s="1">
        <f t="shared" si="178"/>
        <v>1.8599661885422625</v>
      </c>
      <c r="N209" s="1">
        <f t="shared" si="178"/>
        <v>1.8685189285333987</v>
      </c>
      <c r="O209" s="1">
        <f t="shared" si="178"/>
        <v>1.987138831936462</v>
      </c>
      <c r="P209" s="1">
        <f t="shared" si="178"/>
        <v>1.8610363166489998</v>
      </c>
      <c r="Q209" s="1">
        <f t="shared" si="178"/>
        <v>2.1937080767982668</v>
      </c>
      <c r="R209" s="1">
        <f t="shared" si="178"/>
        <v>1.9168900997683849</v>
      </c>
      <c r="S209" s="1">
        <f t="shared" si="178"/>
        <v>1.9539289595556382</v>
      </c>
      <c r="T209" s="1">
        <f t="shared" si="178"/>
        <v>1.8634182146930278</v>
      </c>
      <c r="U209" s="1">
        <f t="shared" si="178"/>
        <v>2.417468411890884</v>
      </c>
      <c r="V209" s="1">
        <f t="shared" si="178"/>
        <v>2.4051791987941589</v>
      </c>
      <c r="W209" s="1">
        <f t="shared" si="178"/>
        <v>2.0201747221992874</v>
      </c>
      <c r="X209" s="1">
        <f t="shared" si="179"/>
        <v>2.111927506070943</v>
      </c>
      <c r="Y209" s="1">
        <f t="shared" si="179"/>
        <v>1.8599661885422625</v>
      </c>
      <c r="Z209" s="1">
        <f t="shared" si="179"/>
        <v>1.8685189285333987</v>
      </c>
      <c r="AA209" s="1">
        <f t="shared" si="179"/>
        <v>1.987138831936462</v>
      </c>
      <c r="AB209" s="1">
        <f t="shared" si="179"/>
        <v>1.8610363166489998</v>
      </c>
      <c r="AC209" s="1">
        <f t="shared" si="179"/>
        <v>2.1937080767982668</v>
      </c>
      <c r="AD209" s="1">
        <f t="shared" si="179"/>
        <v>1.9168900997683849</v>
      </c>
      <c r="AE209" s="1">
        <f t="shared" si="179"/>
        <v>1.9539289595556382</v>
      </c>
      <c r="AF209" s="1">
        <f t="shared" si="179"/>
        <v>1.8634182146930278</v>
      </c>
      <c r="AH209" s="15">
        <f t="shared" si="180"/>
        <v>26.704590545772</v>
      </c>
      <c r="AI209" s="15">
        <f t="shared" si="181"/>
        <v>24.459355455431716</v>
      </c>
      <c r="AJ209" s="15">
        <f t="shared" si="182"/>
        <v>-2.2452350903402838</v>
      </c>
      <c r="AN209" s="15">
        <f t="shared" si="183"/>
        <v>-2.2452350903402838</v>
      </c>
    </row>
    <row r="210" spans="1:40">
      <c r="A210" s="106" t="s">
        <v>185</v>
      </c>
      <c r="B210" s="5" t="str">
        <f t="shared" si="184"/>
        <v>8740-02004</v>
      </c>
      <c r="C210" s="5" t="str">
        <f t="shared" si="185"/>
        <v>8740</v>
      </c>
      <c r="D210" s="1">
        <f>SUM($F210:K210)</f>
        <v>17846.579999999998</v>
      </c>
      <c r="E210" s="2">
        <f t="shared" si="177"/>
        <v>4.1043877989159108E-2</v>
      </c>
      <c r="F210" s="22">
        <f>'Div 9 history (2)'!B211</f>
        <v>1003.6100000000001</v>
      </c>
      <c r="G210" s="22">
        <f>'Div 9 history (2)'!C211</f>
        <v>1603.4499999999998</v>
      </c>
      <c r="H210" s="22">
        <f>'Div 9 history (2)'!D211</f>
        <v>1742.8899999999999</v>
      </c>
      <c r="I210" s="22">
        <f>'Div 9 history (2)'!E211</f>
        <v>3334</v>
      </c>
      <c r="J210" s="22">
        <f>'Div 9 history (2)'!F211</f>
        <v>7414.9599999999991</v>
      </c>
      <c r="K210" s="22">
        <f>'Div 9 history (2)'!G211</f>
        <v>2747.6699999999996</v>
      </c>
      <c r="L210" s="1">
        <f t="shared" si="178"/>
        <v>2287.8604589736688</v>
      </c>
      <c r="M210" s="1">
        <f t="shared" si="178"/>
        <v>2211.4613844846481</v>
      </c>
      <c r="N210" s="1">
        <f t="shared" si="178"/>
        <v>2221.6304156952419</v>
      </c>
      <c r="O210" s="1">
        <f t="shared" si="178"/>
        <v>2362.6670309967103</v>
      </c>
      <c r="P210" s="1">
        <f t="shared" si="178"/>
        <v>2212.7337447023119</v>
      </c>
      <c r="Q210" s="1">
        <f t="shared" si="178"/>
        <v>2608.2735968838383</v>
      </c>
      <c r="R210" s="1">
        <f t="shared" si="178"/>
        <v>2279.1427392887713</v>
      </c>
      <c r="S210" s="1">
        <f t="shared" si="178"/>
        <v>2323.1811786160201</v>
      </c>
      <c r="T210" s="1">
        <f t="shared" si="178"/>
        <v>2215.565772283564</v>
      </c>
      <c r="U210" s="1">
        <f t="shared" si="178"/>
        <v>2874.3200140095678</v>
      </c>
      <c r="V210" s="1">
        <f t="shared" si="178"/>
        <v>2859.7083934454272</v>
      </c>
      <c r="W210" s="1">
        <f t="shared" si="178"/>
        <v>2401.9460222323355</v>
      </c>
      <c r="X210" s="1">
        <f t="shared" si="179"/>
        <v>2511.038187294841</v>
      </c>
      <c r="Y210" s="1">
        <f t="shared" si="179"/>
        <v>2211.4613844846481</v>
      </c>
      <c r="Z210" s="1">
        <f t="shared" si="179"/>
        <v>2221.6304156952419</v>
      </c>
      <c r="AA210" s="1">
        <f t="shared" si="179"/>
        <v>2362.6670309967103</v>
      </c>
      <c r="AB210" s="1">
        <f t="shared" si="179"/>
        <v>2212.7337447023119</v>
      </c>
      <c r="AC210" s="1">
        <f t="shared" si="179"/>
        <v>2608.2735968838383</v>
      </c>
      <c r="AD210" s="1">
        <f t="shared" si="179"/>
        <v>2279.1427392887713</v>
      </c>
      <c r="AE210" s="1">
        <f t="shared" si="179"/>
        <v>2323.1811786160201</v>
      </c>
      <c r="AF210" s="1">
        <f t="shared" si="179"/>
        <v>2215.565772283564</v>
      </c>
      <c r="AH210" s="15">
        <f t="shared" si="180"/>
        <v>31751.206631736419</v>
      </c>
      <c r="AI210" s="15">
        <f t="shared" si="181"/>
        <v>29081.668479933276</v>
      </c>
      <c r="AJ210" s="15">
        <f t="shared" si="182"/>
        <v>-2669.5381518031427</v>
      </c>
      <c r="AN210" s="15">
        <f t="shared" si="183"/>
        <v>-2669.5381518031427</v>
      </c>
    </row>
    <row r="211" spans="1:40">
      <c r="A211" s="106" t="s">
        <v>611</v>
      </c>
      <c r="B211" s="5" t="str">
        <f t="shared" si="184"/>
        <v>8750-02004</v>
      </c>
      <c r="C211" s="5" t="str">
        <f t="shared" si="185"/>
        <v>8750</v>
      </c>
      <c r="D211" s="1">
        <f>SUM($F211:K211)</f>
        <v>30.52</v>
      </c>
      <c r="E211" s="2">
        <f t="shared" si="177"/>
        <v>7.0190431793045848E-5</v>
      </c>
      <c r="F211" s="22">
        <f>'Div 9 history (2)'!B212</f>
        <v>30.52</v>
      </c>
      <c r="G211" s="22">
        <f>'Div 9 history (2)'!C212</f>
        <v>0</v>
      </c>
      <c r="H211" s="22">
        <f>'Div 9 history (2)'!D212</f>
        <v>0</v>
      </c>
      <c r="I211" s="22">
        <f>'Div 9 history (2)'!E212</f>
        <v>0</v>
      </c>
      <c r="J211" s="22">
        <f>'Div 9 history (2)'!F212</f>
        <v>0</v>
      </c>
      <c r="K211" s="22">
        <f>'Div 9 history (2)'!G212</f>
        <v>0</v>
      </c>
      <c r="L211" s="1">
        <f t="shared" si="178"/>
        <v>3.9125424147302388</v>
      </c>
      <c r="M211" s="1">
        <f t="shared" si="178"/>
        <v>3.7818899449906631</v>
      </c>
      <c r="N211" s="1">
        <f t="shared" si="178"/>
        <v>3.7992803263717079</v>
      </c>
      <c r="O211" s="1">
        <f t="shared" si="178"/>
        <v>4.0404714957162442</v>
      </c>
      <c r="P211" s="1">
        <f t="shared" si="178"/>
        <v>3.7840658483762475</v>
      </c>
      <c r="Q211" s="1">
        <f t="shared" si="178"/>
        <v>4.4604910395658308</v>
      </c>
      <c r="R211" s="1">
        <f t="shared" si="178"/>
        <v>3.8976339670173958</v>
      </c>
      <c r="S211" s="1">
        <f t="shared" si="178"/>
        <v>3.9729454927140626</v>
      </c>
      <c r="T211" s="1">
        <f t="shared" si="178"/>
        <v>3.7889089881699678</v>
      </c>
      <c r="U211" s="1">
        <f t="shared" si="178"/>
        <v>4.9154654184483535</v>
      </c>
      <c r="V211" s="1">
        <f t="shared" si="178"/>
        <v>4.8904776247300292</v>
      </c>
      <c r="W211" s="1">
        <f t="shared" si="178"/>
        <v>4.1076437389421887</v>
      </c>
      <c r="X211" s="1">
        <f t="shared" si="179"/>
        <v>4.2942056952221979</v>
      </c>
      <c r="Y211" s="1">
        <f t="shared" si="179"/>
        <v>3.7818899449906631</v>
      </c>
      <c r="Z211" s="1">
        <f t="shared" si="179"/>
        <v>3.7992803263717079</v>
      </c>
      <c r="AA211" s="1">
        <f t="shared" si="179"/>
        <v>4.0404714957162442</v>
      </c>
      <c r="AB211" s="1">
        <f t="shared" si="179"/>
        <v>3.7840658483762475</v>
      </c>
      <c r="AC211" s="1">
        <f t="shared" si="179"/>
        <v>4.4604910395658308</v>
      </c>
      <c r="AD211" s="1">
        <f t="shared" si="179"/>
        <v>3.8976339670173958</v>
      </c>
      <c r="AE211" s="1">
        <f t="shared" si="179"/>
        <v>3.9729454927140626</v>
      </c>
      <c r="AF211" s="1">
        <f t="shared" si="179"/>
        <v>3.7889089881699678</v>
      </c>
      <c r="AH211" s="15">
        <f t="shared" si="180"/>
        <v>54.298741069750939</v>
      </c>
      <c r="AI211" s="15">
        <f t="shared" si="181"/>
        <v>49.733479580264891</v>
      </c>
      <c r="AJ211" s="15">
        <f t="shared" si="182"/>
        <v>-4.5652614894860477</v>
      </c>
      <c r="AN211" s="15">
        <f t="shared" si="183"/>
        <v>-4.5652614894860477</v>
      </c>
    </row>
    <row r="212" spans="1:40">
      <c r="A212" s="106" t="s">
        <v>839</v>
      </c>
      <c r="B212" s="5" t="str">
        <f t="shared" si="184"/>
        <v>8760-02004</v>
      </c>
      <c r="C212" s="5" t="str">
        <f t="shared" si="185"/>
        <v>8760</v>
      </c>
      <c r="D212" s="1">
        <f>SUM($F212:K212)</f>
        <v>411.29</v>
      </c>
      <c r="E212" s="2">
        <f t="shared" si="177"/>
        <v>9.4589196239062338E-4</v>
      </c>
      <c r="F212" s="22" t="str">
        <f>'Div 9 history (2)'!B213</f>
        <v>0</v>
      </c>
      <c r="G212" s="22" t="str">
        <f>'Div 9 history (2)'!C213</f>
        <v>0</v>
      </c>
      <c r="H212" s="22">
        <f>'Div 9 history (2)'!D213</f>
        <v>64.98</v>
      </c>
      <c r="I212" s="22">
        <f>'Div 9 history (2)'!E213</f>
        <v>346.31</v>
      </c>
      <c r="J212" s="22">
        <f>'Div 9 history (2)'!F213</f>
        <v>0</v>
      </c>
      <c r="K212" s="22">
        <f>'Div 9 history (2)'!G213</f>
        <v>0</v>
      </c>
      <c r="L212" s="1">
        <f t="shared" si="178"/>
        <v>52.725739507024898</v>
      </c>
      <c r="M212" s="1">
        <f t="shared" si="178"/>
        <v>50.96505620823099</v>
      </c>
      <c r="N212" s="1">
        <f t="shared" si="178"/>
        <v>51.199410400832889</v>
      </c>
      <c r="O212" s="1">
        <f t="shared" si="178"/>
        <v>54.449722197678049</v>
      </c>
      <c r="P212" s="1">
        <f t="shared" si="178"/>
        <v>50.994378859065101</v>
      </c>
      <c r="Q212" s="1">
        <f t="shared" si="178"/>
        <v>60.109939700623535</v>
      </c>
      <c r="R212" s="1">
        <f t="shared" si="178"/>
        <v>52.524832054213128</v>
      </c>
      <c r="S212" s="1">
        <f t="shared" si="178"/>
        <v>53.539736294179775</v>
      </c>
      <c r="T212" s="1">
        <f t="shared" si="178"/>
        <v>51.059645404470054</v>
      </c>
      <c r="U212" s="1">
        <f t="shared" si="178"/>
        <v>66.24121140083956</v>
      </c>
      <c r="V212" s="1">
        <f t="shared" si="178"/>
        <v>65.9044738622285</v>
      </c>
      <c r="W212" s="1">
        <f t="shared" si="178"/>
        <v>55.354940805685871</v>
      </c>
      <c r="X212" s="1">
        <f t="shared" si="179"/>
        <v>57.869064888202409</v>
      </c>
      <c r="Y212" s="1">
        <f t="shared" si="179"/>
        <v>50.96505620823099</v>
      </c>
      <c r="Z212" s="1">
        <f t="shared" si="179"/>
        <v>51.199410400832889</v>
      </c>
      <c r="AA212" s="1">
        <f t="shared" si="179"/>
        <v>54.449722197678049</v>
      </c>
      <c r="AB212" s="1">
        <f t="shared" si="179"/>
        <v>50.994378859065101</v>
      </c>
      <c r="AC212" s="1">
        <f t="shared" si="179"/>
        <v>60.109939700623535</v>
      </c>
      <c r="AD212" s="1">
        <f t="shared" si="179"/>
        <v>52.524832054213128</v>
      </c>
      <c r="AE212" s="1">
        <f t="shared" si="179"/>
        <v>53.539736294179775</v>
      </c>
      <c r="AF212" s="1">
        <f t="shared" si="179"/>
        <v>51.059645404470054</v>
      </c>
      <c r="AH212" s="15">
        <f t="shared" si="180"/>
        <v>731.7342468734555</v>
      </c>
      <c r="AI212" s="15">
        <f t="shared" si="181"/>
        <v>670.21241207624985</v>
      </c>
      <c r="AJ212" s="15">
        <f t="shared" si="182"/>
        <v>-61.521834797205656</v>
      </c>
      <c r="AN212" s="15">
        <f t="shared" si="183"/>
        <v>-61.521834797205656</v>
      </c>
    </row>
    <row r="213" spans="1:40">
      <c r="A213" s="106" t="s">
        <v>840</v>
      </c>
      <c r="B213" s="5" t="str">
        <f t="shared" si="184"/>
        <v>8770-02004</v>
      </c>
      <c r="C213" s="5" t="str">
        <f t="shared" si="185"/>
        <v>8770</v>
      </c>
      <c r="D213" s="1">
        <f>SUM($F213:K213)</f>
        <v>580.9</v>
      </c>
      <c r="E213" s="2">
        <f t="shared" si="177"/>
        <v>1.3359640179744538E-3</v>
      </c>
      <c r="F213" s="22" t="str">
        <f>'Div 9 history (2)'!B214</f>
        <v>0</v>
      </c>
      <c r="G213" s="22" t="str">
        <f>'Div 9 history (2)'!C214</f>
        <v>0</v>
      </c>
      <c r="H213" s="22" t="str">
        <f>'Div 9 history (2)'!D214</f>
        <v>0</v>
      </c>
      <c r="I213" s="22" t="str">
        <f>'Div 9 history (2)'!E214</f>
        <v>0</v>
      </c>
      <c r="J213" s="22">
        <f>'Div 9 history (2)'!F214</f>
        <v>553</v>
      </c>
      <c r="K213" s="22">
        <f>'Div 9 history (2)'!G214</f>
        <v>27.9</v>
      </c>
      <c r="L213" s="1">
        <f t="shared" ref="L213:W222" si="186">$E213*L$256</f>
        <v>74.469065816408772</v>
      </c>
      <c r="M213" s="1">
        <f t="shared" si="186"/>
        <v>71.982302393351119</v>
      </c>
      <c r="N213" s="1">
        <f t="shared" si="186"/>
        <v>72.313300838444462</v>
      </c>
      <c r="O213" s="1">
        <f t="shared" si="186"/>
        <v>76.903993835568997</v>
      </c>
      <c r="P213" s="1">
        <f t="shared" si="186"/>
        <v>72.023717277908318</v>
      </c>
      <c r="Q213" s="1">
        <f t="shared" si="186"/>
        <v>84.89840251912814</v>
      </c>
      <c r="R213" s="1">
        <f t="shared" si="186"/>
        <v>74.185307058990986</v>
      </c>
      <c r="S213" s="1">
        <f t="shared" si="186"/>
        <v>75.618743011716873</v>
      </c>
      <c r="T213" s="1">
        <f t="shared" si="186"/>
        <v>72.115898795148567</v>
      </c>
      <c r="U213" s="1">
        <f t="shared" si="186"/>
        <v>93.558121283638542</v>
      </c>
      <c r="V213" s="1">
        <f t="shared" si="186"/>
        <v>93.082518093239642</v>
      </c>
      <c r="W213" s="1">
        <f t="shared" si="186"/>
        <v>78.182511400770551</v>
      </c>
      <c r="X213" s="1">
        <f t="shared" ref="X213:AF222" si="187">$E213*X$256</f>
        <v>81.733423602705585</v>
      </c>
      <c r="Y213" s="1">
        <f t="shared" si="187"/>
        <v>71.982302393351119</v>
      </c>
      <c r="Z213" s="1">
        <f t="shared" si="187"/>
        <v>72.313300838444462</v>
      </c>
      <c r="AA213" s="1">
        <f t="shared" si="187"/>
        <v>76.903993835568997</v>
      </c>
      <c r="AB213" s="1">
        <f t="shared" si="187"/>
        <v>72.023717277908318</v>
      </c>
      <c r="AC213" s="1">
        <f t="shared" si="187"/>
        <v>84.89840251912814</v>
      </c>
      <c r="AD213" s="1">
        <f t="shared" si="187"/>
        <v>74.185307058990986</v>
      </c>
      <c r="AE213" s="1">
        <f t="shared" si="187"/>
        <v>75.618743011716873</v>
      </c>
      <c r="AF213" s="1">
        <f t="shared" si="187"/>
        <v>72.115898795148567</v>
      </c>
      <c r="AH213" s="15">
        <f t="shared" si="180"/>
        <v>1033.4907826808096</v>
      </c>
      <c r="AI213" s="15">
        <f t="shared" si="181"/>
        <v>946.59824011061164</v>
      </c>
      <c r="AJ213" s="15">
        <f t="shared" si="182"/>
        <v>-86.892542570197975</v>
      </c>
      <c r="AN213" s="15">
        <f t="shared" si="183"/>
        <v>-86.892542570197975</v>
      </c>
    </row>
    <row r="214" spans="1:40">
      <c r="A214" s="106" t="s">
        <v>184</v>
      </c>
      <c r="B214" s="5" t="str">
        <f t="shared" si="184"/>
        <v>8560-02004</v>
      </c>
      <c r="C214" s="5" t="str">
        <f t="shared" si="185"/>
        <v>8560</v>
      </c>
      <c r="D214" s="1">
        <f>SUM($F214:K214)</f>
        <v>356.62</v>
      </c>
      <c r="E214" s="2">
        <f t="shared" si="177"/>
        <v>8.2016093663289679E-4</v>
      </c>
      <c r="F214" s="22">
        <f>'Div 9 history (2)'!B215</f>
        <v>286.06</v>
      </c>
      <c r="G214" s="22">
        <f>'Div 9 history (2)'!C215</f>
        <v>0</v>
      </c>
      <c r="H214" s="22">
        <f>'Div 9 history (2)'!D215</f>
        <v>70.56</v>
      </c>
      <c r="I214" s="22">
        <f>'Div 9 history (2)'!E215</f>
        <v>0</v>
      </c>
      <c r="J214" s="22">
        <f>'Div 9 history (2)'!F215</f>
        <v>0</v>
      </c>
      <c r="K214" s="22">
        <f>'Div 9 history (2)'!G215</f>
        <v>0</v>
      </c>
      <c r="L214" s="1">
        <f t="shared" si="186"/>
        <v>45.717263300822339</v>
      </c>
      <c r="M214" s="1">
        <f t="shared" si="186"/>
        <v>44.190615733373861</v>
      </c>
      <c r="N214" s="1">
        <f t="shared" si="186"/>
        <v>44.393818807034023</v>
      </c>
      <c r="O214" s="1">
        <f t="shared" si="186"/>
        <v>47.212088623929453</v>
      </c>
      <c r="P214" s="1">
        <f t="shared" si="186"/>
        <v>44.216040722409481</v>
      </c>
      <c r="Q214" s="1">
        <f t="shared" si="186"/>
        <v>52.119931668740712</v>
      </c>
      <c r="R214" s="1">
        <f t="shared" si="186"/>
        <v>45.543061117881507</v>
      </c>
      <c r="S214" s="1">
        <f t="shared" si="186"/>
        <v>46.423060996451149</v>
      </c>
      <c r="T214" s="1">
        <f t="shared" si="186"/>
        <v>44.272631827037152</v>
      </c>
      <c r="U214" s="1">
        <f t="shared" si="186"/>
        <v>57.436214859995147</v>
      </c>
      <c r="V214" s="1">
        <f t="shared" si="186"/>
        <v>57.144237566553834</v>
      </c>
      <c r="W214" s="1">
        <f t="shared" si="186"/>
        <v>47.996982640287136</v>
      </c>
      <c r="X214" s="1">
        <f t="shared" si="187"/>
        <v>50.176921200201178</v>
      </c>
      <c r="Y214" s="1">
        <f t="shared" si="187"/>
        <v>44.190615733373861</v>
      </c>
      <c r="Z214" s="1">
        <f t="shared" si="187"/>
        <v>44.393818807034023</v>
      </c>
      <c r="AA214" s="1">
        <f t="shared" si="187"/>
        <v>47.212088623929453</v>
      </c>
      <c r="AB214" s="1">
        <f t="shared" si="187"/>
        <v>44.216040722409481</v>
      </c>
      <c r="AC214" s="1">
        <f t="shared" si="187"/>
        <v>52.119931668740712</v>
      </c>
      <c r="AD214" s="1">
        <f t="shared" si="187"/>
        <v>45.543061117881507</v>
      </c>
      <c r="AE214" s="1">
        <f t="shared" si="187"/>
        <v>46.423060996451149</v>
      </c>
      <c r="AF214" s="1">
        <f t="shared" si="187"/>
        <v>44.272631827037152</v>
      </c>
      <c r="AH214" s="15">
        <f t="shared" si="180"/>
        <v>634.46975885630991</v>
      </c>
      <c r="AI214" s="15">
        <f t="shared" si="181"/>
        <v>581.12560576389467</v>
      </c>
      <c r="AJ214" s="15">
        <f t="shared" si="182"/>
        <v>-53.34415309241524</v>
      </c>
      <c r="AN214" s="15">
        <f t="shared" si="183"/>
        <v>-53.34415309241524</v>
      </c>
    </row>
    <row r="215" spans="1:40">
      <c r="A215" s="106" t="s">
        <v>204</v>
      </c>
      <c r="B215" s="5" t="str">
        <f t="shared" si="184"/>
        <v>8210-02005</v>
      </c>
      <c r="C215" s="5" t="str">
        <f t="shared" si="185"/>
        <v>8210</v>
      </c>
      <c r="D215" s="1">
        <f>SUM($F215:K215)</f>
        <v>2680.48</v>
      </c>
      <c r="E215" s="2">
        <f t="shared" si="177"/>
        <v>6.1646149610951355E-3</v>
      </c>
      <c r="F215" s="22">
        <f>'Div 9 history (2)'!B216</f>
        <v>715.19</v>
      </c>
      <c r="G215" s="22">
        <f>'Div 9 history (2)'!C216</f>
        <v>1741.97</v>
      </c>
      <c r="H215" s="22">
        <f>'Div 9 history (2)'!D216</f>
        <v>0</v>
      </c>
      <c r="I215" s="22">
        <f>'Div 9 history (2)'!E216</f>
        <v>0</v>
      </c>
      <c r="J215" s="22">
        <f>'Div 9 history (2)'!F216</f>
        <v>223.32</v>
      </c>
      <c r="K215" s="22">
        <f>'Div 9 history (2)'!G216</f>
        <v>0</v>
      </c>
      <c r="L215" s="1">
        <f t="shared" si="186"/>
        <v>343.62685753067205</v>
      </c>
      <c r="M215" s="1">
        <f t="shared" si="186"/>
        <v>332.15204324208952</v>
      </c>
      <c r="N215" s="1">
        <f t="shared" si="186"/>
        <v>333.67938824485043</v>
      </c>
      <c r="O215" s="1">
        <f t="shared" si="186"/>
        <v>354.86248475876403</v>
      </c>
      <c r="P215" s="1">
        <f t="shared" si="186"/>
        <v>332.34314630588352</v>
      </c>
      <c r="Q215" s="1">
        <f t="shared" si="186"/>
        <v>391.75154068595731</v>
      </c>
      <c r="R215" s="1">
        <f t="shared" si="186"/>
        <v>342.31749331293543</v>
      </c>
      <c r="S215" s="1">
        <f t="shared" si="186"/>
        <v>348.93187858159212</v>
      </c>
      <c r="T215" s="1">
        <f t="shared" si="186"/>
        <v>332.76850473819906</v>
      </c>
      <c r="U215" s="1">
        <f t="shared" si="186"/>
        <v>431.710574863776</v>
      </c>
      <c r="V215" s="1">
        <f t="shared" si="186"/>
        <v>429.51597193762609</v>
      </c>
      <c r="W215" s="1">
        <f t="shared" si="186"/>
        <v>360.7620212765321</v>
      </c>
      <c r="X215" s="1">
        <f t="shared" si="187"/>
        <v>377.14719796622529</v>
      </c>
      <c r="Y215" s="1">
        <f t="shared" si="187"/>
        <v>332.15204324208952</v>
      </c>
      <c r="Z215" s="1">
        <f t="shared" si="187"/>
        <v>333.67938824485043</v>
      </c>
      <c r="AA215" s="1">
        <f t="shared" si="187"/>
        <v>354.86248475876403</v>
      </c>
      <c r="AB215" s="1">
        <f t="shared" si="187"/>
        <v>332.34314630588352</v>
      </c>
      <c r="AC215" s="1">
        <f t="shared" si="187"/>
        <v>391.75154068595731</v>
      </c>
      <c r="AD215" s="1">
        <f t="shared" si="187"/>
        <v>342.31749331293543</v>
      </c>
      <c r="AE215" s="1">
        <f t="shared" si="187"/>
        <v>348.93187858159212</v>
      </c>
      <c r="AF215" s="1">
        <f t="shared" si="187"/>
        <v>332.76850473819906</v>
      </c>
      <c r="AH215" s="15">
        <f t="shared" si="180"/>
        <v>4768.8954607682172</v>
      </c>
      <c r="AI215" s="15">
        <f t="shared" si="181"/>
        <v>4367.9422459144307</v>
      </c>
      <c r="AJ215" s="15">
        <f t="shared" si="182"/>
        <v>-400.95321485378645</v>
      </c>
      <c r="AN215" s="15">
        <f t="shared" si="183"/>
        <v>-400.95321485378645</v>
      </c>
    </row>
    <row r="216" spans="1:40">
      <c r="A216" s="106" t="s">
        <v>841</v>
      </c>
      <c r="B216" s="5" t="str">
        <f t="shared" si="184"/>
        <v>8240-02005</v>
      </c>
      <c r="C216" s="5" t="str">
        <f t="shared" si="185"/>
        <v>8240</v>
      </c>
      <c r="D216" s="1">
        <f>SUM($F216:K216)</f>
        <v>631.30999999999995</v>
      </c>
      <c r="E216" s="2">
        <f t="shared" si="177"/>
        <v>1.451897820945864E-3</v>
      </c>
      <c r="F216" s="22">
        <f>'Div 9 history (2)'!B217</f>
        <v>625.5</v>
      </c>
      <c r="G216" s="22">
        <f>'Div 9 history (2)'!C217</f>
        <v>5.8100000000000005</v>
      </c>
      <c r="H216" s="22">
        <f>'Div 9 history (2)'!D217</f>
        <v>0</v>
      </c>
      <c r="I216" s="22">
        <f>'Div 9 history (2)'!E217</f>
        <v>0</v>
      </c>
      <c r="J216" s="22">
        <f>'Div 9 history (2)'!F217</f>
        <v>0</v>
      </c>
      <c r="K216" s="22">
        <f>'Div 9 history (2)'!G217</f>
        <v>0</v>
      </c>
      <c r="L216" s="1">
        <f t="shared" si="186"/>
        <v>80.931426993556585</v>
      </c>
      <c r="M216" s="1">
        <f t="shared" si="186"/>
        <v>78.228864389647953</v>
      </c>
      <c r="N216" s="1">
        <f t="shared" si="186"/>
        <v>78.588586593765484</v>
      </c>
      <c r="O216" s="1">
        <f t="shared" si="186"/>
        <v>83.577655962012514</v>
      </c>
      <c r="P216" s="1">
        <f t="shared" si="186"/>
        <v>78.273873222097265</v>
      </c>
      <c r="Q216" s="1">
        <f t="shared" si="186"/>
        <v>92.265812522552565</v>
      </c>
      <c r="R216" s="1">
        <f t="shared" si="186"/>
        <v>80.623043896387671</v>
      </c>
      <c r="S216" s="1">
        <f t="shared" si="186"/>
        <v>82.180872182349759</v>
      </c>
      <c r="T216" s="1">
        <f t="shared" si="186"/>
        <v>78.374054171742529</v>
      </c>
      <c r="U216" s="1">
        <f t="shared" si="186"/>
        <v>101.67701419792365</v>
      </c>
      <c r="V216" s="1">
        <f t="shared" si="186"/>
        <v>101.16013857366693</v>
      </c>
      <c r="W216" s="1">
        <f t="shared" si="186"/>
        <v>84.967122176657696</v>
      </c>
      <c r="X216" s="1">
        <f t="shared" si="187"/>
        <v>88.826179470862556</v>
      </c>
      <c r="Y216" s="1">
        <f t="shared" si="187"/>
        <v>78.228864389647953</v>
      </c>
      <c r="Z216" s="1">
        <f t="shared" si="187"/>
        <v>78.588586593765484</v>
      </c>
      <c r="AA216" s="1">
        <f t="shared" si="187"/>
        <v>83.577655962012514</v>
      </c>
      <c r="AB216" s="1">
        <f t="shared" si="187"/>
        <v>78.273873222097265</v>
      </c>
      <c r="AC216" s="1">
        <f t="shared" si="187"/>
        <v>92.265812522552565</v>
      </c>
      <c r="AD216" s="1">
        <f t="shared" si="187"/>
        <v>80.623043896387671</v>
      </c>
      <c r="AE216" s="1">
        <f t="shared" si="187"/>
        <v>82.180872182349759</v>
      </c>
      <c r="AF216" s="1">
        <f t="shared" si="187"/>
        <v>78.374054171742529</v>
      </c>
      <c r="AH216" s="15">
        <f t="shared" si="180"/>
        <v>1123.1762196836323</v>
      </c>
      <c r="AI216" s="15">
        <f t="shared" si="181"/>
        <v>1028.7432173596665</v>
      </c>
      <c r="AJ216" s="15">
        <f t="shared" si="182"/>
        <v>-94.433002323965866</v>
      </c>
      <c r="AN216" s="15">
        <f t="shared" si="183"/>
        <v>-94.433002323965866</v>
      </c>
    </row>
    <row r="217" spans="1:40">
      <c r="A217" s="106" t="s">
        <v>205</v>
      </c>
      <c r="B217" s="5" t="str">
        <f t="shared" si="184"/>
        <v>8340-02005</v>
      </c>
      <c r="C217" s="5" t="str">
        <f t="shared" si="185"/>
        <v>8340</v>
      </c>
      <c r="D217" s="1">
        <f>SUM($F217:K217)</f>
        <v>1337.72</v>
      </c>
      <c r="E217" s="2">
        <f t="shared" si="177"/>
        <v>3.0765119403077749E-3</v>
      </c>
      <c r="F217" s="22">
        <f>'Div 9 history (2)'!B218</f>
        <v>0</v>
      </c>
      <c r="G217" s="22">
        <f>'Div 9 history (2)'!C218</f>
        <v>379.59</v>
      </c>
      <c r="H217" s="22">
        <f>'Div 9 history (2)'!D218</f>
        <v>958.13</v>
      </c>
      <c r="I217" s="22">
        <f>'Div 9 history (2)'!E218</f>
        <v>0</v>
      </c>
      <c r="J217" s="22">
        <f>'Div 9 history (2)'!F218</f>
        <v>0</v>
      </c>
      <c r="K217" s="22">
        <f>'Div 9 history (2)'!G218</f>
        <v>0</v>
      </c>
      <c r="L217" s="1">
        <f t="shared" si="186"/>
        <v>171.49037480448672</v>
      </c>
      <c r="M217" s="1">
        <f t="shared" si="186"/>
        <v>165.76375547879783</v>
      </c>
      <c r="N217" s="1">
        <f t="shared" si="186"/>
        <v>166.52599207712848</v>
      </c>
      <c r="O217" s="1">
        <f t="shared" si="186"/>
        <v>177.09762546689169</v>
      </c>
      <c r="P217" s="1">
        <f t="shared" si="186"/>
        <v>165.85912734894737</v>
      </c>
      <c r="Q217" s="1">
        <f t="shared" si="186"/>
        <v>195.50747291769341</v>
      </c>
      <c r="R217" s="1">
        <f t="shared" si="186"/>
        <v>170.83692366836536</v>
      </c>
      <c r="S217" s="1">
        <f t="shared" si="186"/>
        <v>174.137897919838</v>
      </c>
      <c r="T217" s="1">
        <f t="shared" si="186"/>
        <v>166.0714066728286</v>
      </c>
      <c r="U217" s="1">
        <f t="shared" si="186"/>
        <v>215.44942331476841</v>
      </c>
      <c r="V217" s="1">
        <f t="shared" si="186"/>
        <v>214.35418506401882</v>
      </c>
      <c r="W217" s="1">
        <f t="shared" si="186"/>
        <v>180.0418473937662</v>
      </c>
      <c r="X217" s="1">
        <f t="shared" si="187"/>
        <v>188.21903154038787</v>
      </c>
      <c r="Y217" s="1">
        <f t="shared" si="187"/>
        <v>165.76375547879783</v>
      </c>
      <c r="Z217" s="1">
        <f t="shared" si="187"/>
        <v>166.52599207712848</v>
      </c>
      <c r="AA217" s="1">
        <f t="shared" si="187"/>
        <v>177.09762546689169</v>
      </c>
      <c r="AB217" s="1">
        <f t="shared" si="187"/>
        <v>165.85912734894737</v>
      </c>
      <c r="AC217" s="1">
        <f t="shared" si="187"/>
        <v>195.50747291769341</v>
      </c>
      <c r="AD217" s="1">
        <f t="shared" si="187"/>
        <v>170.83692366836536</v>
      </c>
      <c r="AE217" s="1">
        <f t="shared" si="187"/>
        <v>174.137897919838</v>
      </c>
      <c r="AF217" s="1">
        <f t="shared" si="187"/>
        <v>166.0714066728286</v>
      </c>
      <c r="AH217" s="15">
        <f t="shared" si="180"/>
        <v>2379.9643480939453</v>
      </c>
      <c r="AI217" s="15">
        <f t="shared" si="181"/>
        <v>2179.8646888634321</v>
      </c>
      <c r="AJ217" s="15">
        <f t="shared" si="182"/>
        <v>-200.09965923051323</v>
      </c>
      <c r="AN217" s="15">
        <f t="shared" si="183"/>
        <v>-200.09965923051323</v>
      </c>
    </row>
    <row r="218" spans="1:40">
      <c r="A218" s="106" t="s">
        <v>842</v>
      </c>
      <c r="B218" s="5" t="str">
        <f t="shared" si="184"/>
        <v>8350-02005</v>
      </c>
      <c r="C218" s="5" t="str">
        <f t="shared" si="185"/>
        <v>8350</v>
      </c>
      <c r="D218" s="1">
        <f>SUM($F218:K218)</f>
        <v>24.04</v>
      </c>
      <c r="E218" s="2">
        <f t="shared" si="177"/>
        <v>5.5287614033578704E-5</v>
      </c>
      <c r="F218" s="22" t="str">
        <f>'Div 9 history (2)'!B219</f>
        <v>0</v>
      </c>
      <c r="G218" s="22" t="str">
        <f>'Div 9 history (2)'!C219</f>
        <v>0</v>
      </c>
      <c r="H218" s="22" t="str">
        <f>'Div 9 history (2)'!D219</f>
        <v>0</v>
      </c>
      <c r="I218" s="22">
        <f>'Div 9 history (2)'!E219</f>
        <v>24.04</v>
      </c>
      <c r="J218" s="22">
        <f>'Div 9 history (2)'!F219</f>
        <v>0</v>
      </c>
      <c r="K218" s="22">
        <f>'Div 9 history (2)'!G219</f>
        <v>0</v>
      </c>
      <c r="L218" s="1">
        <f t="shared" si="186"/>
        <v>3.0818322296892182</v>
      </c>
      <c r="M218" s="1">
        <f t="shared" si="186"/>
        <v>2.9789198649271147</v>
      </c>
      <c r="N218" s="1">
        <f t="shared" si="186"/>
        <v>2.9926179241800739</v>
      </c>
      <c r="O218" s="1">
        <f t="shared" si="186"/>
        <v>3.1825994350268187</v>
      </c>
      <c r="P218" s="1">
        <f t="shared" si="186"/>
        <v>2.9806337809621555</v>
      </c>
      <c r="Q218" s="1">
        <f t="shared" si="186"/>
        <v>3.5134405174037533</v>
      </c>
      <c r="R218" s="1">
        <f t="shared" si="186"/>
        <v>3.070089140468486</v>
      </c>
      <c r="S218" s="1">
        <f t="shared" si="186"/>
        <v>3.1294105388219546</v>
      </c>
      <c r="T218" s="1">
        <f t="shared" si="186"/>
        <v>2.9844486263304724</v>
      </c>
      <c r="U218" s="1">
        <f t="shared" si="186"/>
        <v>3.8718148315694108</v>
      </c>
      <c r="V218" s="1">
        <f t="shared" si="186"/>
        <v>3.8521324409734565</v>
      </c>
      <c r="W218" s="1">
        <f t="shared" si="186"/>
        <v>3.2355096816569535</v>
      </c>
      <c r="X218" s="1">
        <f t="shared" si="187"/>
        <v>3.3824608425013638</v>
      </c>
      <c r="Y218" s="1">
        <f t="shared" si="187"/>
        <v>2.9789198649271147</v>
      </c>
      <c r="Z218" s="1">
        <f t="shared" si="187"/>
        <v>2.9926179241800739</v>
      </c>
      <c r="AA218" s="1">
        <f t="shared" si="187"/>
        <v>3.1825994350268187</v>
      </c>
      <c r="AB218" s="1">
        <f t="shared" si="187"/>
        <v>2.9806337809621555</v>
      </c>
      <c r="AC218" s="1">
        <f t="shared" si="187"/>
        <v>3.5134405174037533</v>
      </c>
      <c r="AD218" s="1">
        <f t="shared" si="187"/>
        <v>3.070089140468486</v>
      </c>
      <c r="AE218" s="1">
        <f t="shared" si="187"/>
        <v>3.1294105388219546</v>
      </c>
      <c r="AF218" s="1">
        <f t="shared" si="187"/>
        <v>2.9844486263304724</v>
      </c>
      <c r="AH218" s="15">
        <f t="shared" si="180"/>
        <v>42.770043752189132</v>
      </c>
      <c r="AI218" s="15">
        <f t="shared" si="181"/>
        <v>39.174077624822019</v>
      </c>
      <c r="AJ218" s="15">
        <f t="shared" si="182"/>
        <v>-3.5959661273671131</v>
      </c>
      <c r="AN218" s="15">
        <f t="shared" si="183"/>
        <v>-3.5959661273671131</v>
      </c>
    </row>
    <row r="219" spans="1:40">
      <c r="A219" s="106" t="s">
        <v>201</v>
      </c>
      <c r="B219" s="5" t="str">
        <f t="shared" si="184"/>
        <v>8160-02005</v>
      </c>
      <c r="C219" s="5" t="str">
        <f t="shared" si="185"/>
        <v>8160</v>
      </c>
      <c r="D219" s="1">
        <f>SUM($F219:K219)</f>
        <v>3389.68</v>
      </c>
      <c r="E219" s="2">
        <f t="shared" si="177"/>
        <v>7.7956455714368158E-3</v>
      </c>
      <c r="F219" s="22">
        <f>'Div 9 history (2)'!B220</f>
        <v>101.05</v>
      </c>
      <c r="G219" s="22">
        <f>'Div 9 history (2)'!C220</f>
        <v>652.86</v>
      </c>
      <c r="H219" s="22">
        <f>'Div 9 history (2)'!D220</f>
        <v>681.31</v>
      </c>
      <c r="I219" s="22">
        <f>'Div 9 history (2)'!E220</f>
        <v>0</v>
      </c>
      <c r="J219" s="22">
        <f>'Div 9 history (2)'!F220</f>
        <v>171.32</v>
      </c>
      <c r="K219" s="22">
        <f>'Div 9 history (2)'!G220</f>
        <v>1783.14</v>
      </c>
      <c r="L219" s="1">
        <f t="shared" si="186"/>
        <v>434.5434722268281</v>
      </c>
      <c r="M219" s="1">
        <f t="shared" si="186"/>
        <v>420.0326575601556</v>
      </c>
      <c r="N219" s="1">
        <f t="shared" si="186"/>
        <v>421.96410670693479</v>
      </c>
      <c r="O219" s="1">
        <f t="shared" si="186"/>
        <v>448.75181584532885</v>
      </c>
      <c r="P219" s="1">
        <f t="shared" si="186"/>
        <v>420.27432257287018</v>
      </c>
      <c r="Q219" s="1">
        <f t="shared" si="186"/>
        <v>495.40095894480675</v>
      </c>
      <c r="R219" s="1">
        <f t="shared" si="186"/>
        <v>432.88767710745492</v>
      </c>
      <c r="S219" s="1">
        <f t="shared" si="186"/>
        <v>441.25209297978381</v>
      </c>
      <c r="T219" s="1">
        <f t="shared" si="186"/>
        <v>420.81222211729931</v>
      </c>
      <c r="U219" s="1">
        <f t="shared" si="186"/>
        <v>545.93233353886023</v>
      </c>
      <c r="V219" s="1">
        <f t="shared" si="186"/>
        <v>543.15708371542871</v>
      </c>
      <c r="W219" s="1">
        <f t="shared" si="186"/>
        <v>456.21224865719387</v>
      </c>
      <c r="X219" s="1">
        <f t="shared" si="187"/>
        <v>476.93260684733866</v>
      </c>
      <c r="Y219" s="1">
        <f t="shared" si="187"/>
        <v>420.0326575601556</v>
      </c>
      <c r="Z219" s="1">
        <f t="shared" si="187"/>
        <v>421.96410670693479</v>
      </c>
      <c r="AA219" s="1">
        <f t="shared" si="187"/>
        <v>448.75181584532885</v>
      </c>
      <c r="AB219" s="1">
        <f t="shared" si="187"/>
        <v>420.27432257287018</v>
      </c>
      <c r="AC219" s="1">
        <f t="shared" si="187"/>
        <v>495.40095894480675</v>
      </c>
      <c r="AD219" s="1">
        <f t="shared" si="187"/>
        <v>432.88767710745492</v>
      </c>
      <c r="AE219" s="1">
        <f t="shared" si="187"/>
        <v>441.25209297978381</v>
      </c>
      <c r="AF219" s="1">
        <f t="shared" si="187"/>
        <v>420.81222211729931</v>
      </c>
      <c r="AH219" s="15">
        <f t="shared" si="180"/>
        <v>6030.647333856924</v>
      </c>
      <c r="AI219" s="15">
        <f t="shared" si="181"/>
        <v>5523.6101265934549</v>
      </c>
      <c r="AJ219" s="15">
        <f t="shared" si="182"/>
        <v>-507.0372072634691</v>
      </c>
      <c r="AN219" s="15">
        <f t="shared" si="183"/>
        <v>-507.0372072634691</v>
      </c>
    </row>
    <row r="220" spans="1:40">
      <c r="A220" s="106" t="s">
        <v>202</v>
      </c>
      <c r="B220" s="5" t="str">
        <f t="shared" si="184"/>
        <v>8170-02005</v>
      </c>
      <c r="C220" s="5" t="str">
        <f t="shared" si="185"/>
        <v>8170</v>
      </c>
      <c r="D220" s="1">
        <f>SUM($F220:K220)</f>
        <v>2896.62</v>
      </c>
      <c r="E220" s="2">
        <f t="shared" si="177"/>
        <v>6.6616975275351391E-3</v>
      </c>
      <c r="F220" s="22">
        <f>'Div 9 history (2)'!B221</f>
        <v>87</v>
      </c>
      <c r="G220" s="22">
        <f>'Div 9 history (2)'!C221</f>
        <v>2764.99</v>
      </c>
      <c r="H220" s="22">
        <f>'Div 9 history (2)'!D221</f>
        <v>0</v>
      </c>
      <c r="I220" s="22">
        <f>'Div 9 history (2)'!E221</f>
        <v>0</v>
      </c>
      <c r="J220" s="22">
        <f>'Div 9 history (2)'!F221</f>
        <v>0</v>
      </c>
      <c r="K220" s="22">
        <f>'Div 9 history (2)'!G221</f>
        <v>44.63</v>
      </c>
      <c r="L220" s="1">
        <f t="shared" si="186"/>
        <v>371.33514447430878</v>
      </c>
      <c r="M220" s="1">
        <f t="shared" si="186"/>
        <v>358.93506069655484</v>
      </c>
      <c r="N220" s="1">
        <f t="shared" si="186"/>
        <v>360.5855628759769</v>
      </c>
      <c r="O220" s="1">
        <f t="shared" si="186"/>
        <v>383.47675438799428</v>
      </c>
      <c r="P220" s="1">
        <f t="shared" si="186"/>
        <v>359.14157331990845</v>
      </c>
      <c r="Q220" s="1">
        <f t="shared" si="186"/>
        <v>423.3403523927646</v>
      </c>
      <c r="R220" s="1">
        <f t="shared" si="186"/>
        <v>369.92019991946029</v>
      </c>
      <c r="S220" s="1">
        <f t="shared" si="186"/>
        <v>377.06793489860445</v>
      </c>
      <c r="T220" s="1">
        <f t="shared" si="186"/>
        <v>359.60123044930839</v>
      </c>
      <c r="U220" s="1">
        <f t="shared" si="186"/>
        <v>466.52147576624736</v>
      </c>
      <c r="V220" s="1">
        <f t="shared" si="186"/>
        <v>464.14991144644483</v>
      </c>
      <c r="W220" s="1">
        <f t="shared" si="186"/>
        <v>389.85199892184545</v>
      </c>
      <c r="X220" s="1">
        <f t="shared" si="187"/>
        <v>407.5583912481822</v>
      </c>
      <c r="Y220" s="1">
        <f t="shared" si="187"/>
        <v>358.93506069655484</v>
      </c>
      <c r="Z220" s="1">
        <f t="shared" si="187"/>
        <v>360.5855628759769</v>
      </c>
      <c r="AA220" s="1">
        <f t="shared" si="187"/>
        <v>383.47675438799428</v>
      </c>
      <c r="AB220" s="1">
        <f t="shared" si="187"/>
        <v>359.14157331990845</v>
      </c>
      <c r="AC220" s="1">
        <f t="shared" si="187"/>
        <v>423.3403523927646</v>
      </c>
      <c r="AD220" s="1">
        <f t="shared" si="187"/>
        <v>369.92019991946029</v>
      </c>
      <c r="AE220" s="1">
        <f t="shared" si="187"/>
        <v>377.06793489860445</v>
      </c>
      <c r="AF220" s="1">
        <f t="shared" si="187"/>
        <v>359.60123044930839</v>
      </c>
      <c r="AH220" s="15">
        <f t="shared" si="180"/>
        <v>5153.4344481475073</v>
      </c>
      <c r="AI220" s="15">
        <f t="shared" si="181"/>
        <v>4720.1504463232923</v>
      </c>
      <c r="AJ220" s="15">
        <f t="shared" si="182"/>
        <v>-433.28400182421501</v>
      </c>
      <c r="AN220" s="15">
        <f t="shared" si="183"/>
        <v>-433.28400182421501</v>
      </c>
    </row>
    <row r="221" spans="1:40">
      <c r="A221" s="106" t="s">
        <v>203</v>
      </c>
      <c r="B221" s="5" t="str">
        <f t="shared" si="184"/>
        <v>8180-02005</v>
      </c>
      <c r="C221" s="5" t="str">
        <f t="shared" si="185"/>
        <v>8180</v>
      </c>
      <c r="D221" s="1">
        <f>SUM($F221:K221)</f>
        <v>5812.32</v>
      </c>
      <c r="E221" s="2">
        <f t="shared" si="177"/>
        <v>1.336727557402871E-2</v>
      </c>
      <c r="F221" s="22">
        <f>'Div 9 history (2)'!B222</f>
        <v>737.13</v>
      </c>
      <c r="G221" s="22">
        <f>'Div 9 history (2)'!C222</f>
        <v>1956.34</v>
      </c>
      <c r="H221" s="22">
        <f>'Div 9 history (2)'!D222</f>
        <v>1083.6300000000001</v>
      </c>
      <c r="I221" s="22">
        <f>'Div 9 history (2)'!E222</f>
        <v>-278.95</v>
      </c>
      <c r="J221" s="22">
        <f>'Div 9 history (2)'!F222</f>
        <v>1201.72</v>
      </c>
      <c r="K221" s="22">
        <f>'Div 9 history (2)'!G222</f>
        <v>1112.45</v>
      </c>
      <c r="L221" s="1">
        <f t="shared" si="186"/>
        <v>745.11626893790503</v>
      </c>
      <c r="M221" s="1">
        <f t="shared" si="186"/>
        <v>720.23442218440789</v>
      </c>
      <c r="N221" s="1">
        <f t="shared" si="186"/>
        <v>723.5462983806292</v>
      </c>
      <c r="O221" s="1">
        <f t="shared" si="186"/>
        <v>769.47946539912971</v>
      </c>
      <c r="P221" s="1">
        <f t="shared" si="186"/>
        <v>720.64880772720278</v>
      </c>
      <c r="Q221" s="1">
        <f t="shared" si="186"/>
        <v>849.46924243411752</v>
      </c>
      <c r="R221" s="1">
        <f t="shared" si="186"/>
        <v>742.27705960598132</v>
      </c>
      <c r="S221" s="1">
        <f t="shared" si="186"/>
        <v>756.61961160589124</v>
      </c>
      <c r="T221" s="1">
        <f t="shared" si="186"/>
        <v>721.57114974181081</v>
      </c>
      <c r="U221" s="1">
        <f t="shared" si="186"/>
        <v>936.11592270497158</v>
      </c>
      <c r="V221" s="1">
        <f t="shared" si="186"/>
        <v>931.35717260061733</v>
      </c>
      <c r="W221" s="1">
        <f t="shared" si="186"/>
        <v>782.27194812347523</v>
      </c>
      <c r="X221" s="1">
        <f t="shared" si="187"/>
        <v>817.80136456270907</v>
      </c>
      <c r="Y221" s="1">
        <f t="shared" si="187"/>
        <v>720.23442218440789</v>
      </c>
      <c r="Z221" s="1">
        <f t="shared" si="187"/>
        <v>723.5462983806292</v>
      </c>
      <c r="AA221" s="1">
        <f t="shared" si="187"/>
        <v>769.47946539912971</v>
      </c>
      <c r="AB221" s="1">
        <f t="shared" si="187"/>
        <v>720.64880772720278</v>
      </c>
      <c r="AC221" s="1">
        <f t="shared" si="187"/>
        <v>849.46924243411752</v>
      </c>
      <c r="AD221" s="1">
        <f t="shared" si="187"/>
        <v>742.27705960598132</v>
      </c>
      <c r="AE221" s="1">
        <f t="shared" si="187"/>
        <v>756.61961160589124</v>
      </c>
      <c r="AF221" s="1">
        <f t="shared" si="187"/>
        <v>721.57114974181081</v>
      </c>
      <c r="AH221" s="15">
        <f t="shared" si="180"/>
        <v>10340.814505063392</v>
      </c>
      <c r="AI221" s="15">
        <f t="shared" si="181"/>
        <v>9471.3924650709414</v>
      </c>
      <c r="AJ221" s="15">
        <f t="shared" si="182"/>
        <v>-869.42203999245066</v>
      </c>
      <c r="AN221" s="15">
        <f t="shared" si="183"/>
        <v>-869.42203999245066</v>
      </c>
    </row>
    <row r="222" spans="1:40">
      <c r="A222" s="106" t="s">
        <v>612</v>
      </c>
      <c r="B222" s="5" t="str">
        <f t="shared" si="184"/>
        <v>8870-02005</v>
      </c>
      <c r="C222" s="5" t="str">
        <f t="shared" si="185"/>
        <v>8870</v>
      </c>
      <c r="D222" s="1">
        <f>SUM($F222:K222)</f>
        <v>1159.3</v>
      </c>
      <c r="E222" s="2">
        <f t="shared" si="177"/>
        <v>2.6661784920602241E-3</v>
      </c>
      <c r="F222" s="22">
        <f>'Div 9 history (2)'!B223</f>
        <v>885.21</v>
      </c>
      <c r="G222" s="22">
        <f>'Div 9 history (2)'!C223</f>
        <v>0</v>
      </c>
      <c r="H222" s="22">
        <f>'Div 9 history (2)'!D223</f>
        <v>0</v>
      </c>
      <c r="I222" s="22">
        <f>'Div 9 history (2)'!E223</f>
        <v>60.42</v>
      </c>
      <c r="J222" s="22">
        <f>'Div 9 history (2)'!F223</f>
        <v>213.67</v>
      </c>
      <c r="K222" s="22">
        <f>'Div 9 history (2)'!G223</f>
        <v>0</v>
      </c>
      <c r="L222" s="1">
        <f t="shared" si="186"/>
        <v>148.61764159229244</v>
      </c>
      <c r="M222" s="1">
        <f t="shared" si="186"/>
        <v>143.65481694717153</v>
      </c>
      <c r="N222" s="1">
        <f t="shared" si="186"/>
        <v>144.31538933036435</v>
      </c>
      <c r="O222" s="1">
        <f t="shared" si="186"/>
        <v>153.47701851192141</v>
      </c>
      <c r="P222" s="1">
        <f t="shared" si="186"/>
        <v>143.73746848042541</v>
      </c>
      <c r="Q222" s="1">
        <f t="shared" si="186"/>
        <v>169.43143060840978</v>
      </c>
      <c r="R222" s="1">
        <f t="shared" si="186"/>
        <v>148.05134528057886</v>
      </c>
      <c r="S222" s="1">
        <f t="shared" si="186"/>
        <v>150.9120481554198</v>
      </c>
      <c r="T222" s="1">
        <f t="shared" si="186"/>
        <v>143.92143479637755</v>
      </c>
      <c r="U222" s="1">
        <f t="shared" si="186"/>
        <v>186.71359959394417</v>
      </c>
      <c r="V222" s="1">
        <f t="shared" si="186"/>
        <v>185.7644400507707</v>
      </c>
      <c r="W222" s="1">
        <f t="shared" si="186"/>
        <v>156.02855132882303</v>
      </c>
      <c r="X222" s="1">
        <f t="shared" si="187"/>
        <v>163.11509379000958</v>
      </c>
      <c r="Y222" s="1">
        <f t="shared" si="187"/>
        <v>143.65481694717153</v>
      </c>
      <c r="Z222" s="1">
        <f t="shared" si="187"/>
        <v>144.31538933036435</v>
      </c>
      <c r="AA222" s="1">
        <f t="shared" si="187"/>
        <v>153.47701851192141</v>
      </c>
      <c r="AB222" s="1">
        <f t="shared" si="187"/>
        <v>143.73746848042541</v>
      </c>
      <c r="AC222" s="1">
        <f t="shared" si="187"/>
        <v>169.43143060840978</v>
      </c>
      <c r="AD222" s="1">
        <f t="shared" si="187"/>
        <v>148.05134528057886</v>
      </c>
      <c r="AE222" s="1">
        <f t="shared" si="187"/>
        <v>150.9120481554198</v>
      </c>
      <c r="AF222" s="1">
        <f t="shared" si="187"/>
        <v>143.92143479637755</v>
      </c>
      <c r="AH222" s="15">
        <f t="shared" si="180"/>
        <v>2062.533765470585</v>
      </c>
      <c r="AI222" s="15">
        <f t="shared" si="181"/>
        <v>1889.1226368742161</v>
      </c>
      <c r="AJ222" s="15">
        <f t="shared" si="182"/>
        <v>-173.41112859636883</v>
      </c>
      <c r="AN222" s="15">
        <f t="shared" si="183"/>
        <v>-173.41112859636883</v>
      </c>
    </row>
    <row r="223" spans="1:40">
      <c r="A223" s="106" t="s">
        <v>195</v>
      </c>
      <c r="B223" s="5" t="str">
        <f t="shared" si="184"/>
        <v>8890-02005</v>
      </c>
      <c r="C223" s="5" t="str">
        <f t="shared" si="185"/>
        <v>8890</v>
      </c>
      <c r="D223" s="1">
        <f>SUM($F223:K223)</f>
        <v>3765.02</v>
      </c>
      <c r="E223" s="2">
        <f t="shared" si="177"/>
        <v>8.6588590927081741E-3</v>
      </c>
      <c r="F223" s="22">
        <f>'Div 9 history (2)'!B224</f>
        <v>183.17</v>
      </c>
      <c r="G223" s="22">
        <f>'Div 9 history (2)'!C224</f>
        <v>176.64</v>
      </c>
      <c r="H223" s="22">
        <f>'Div 9 history (2)'!D224</f>
        <v>0</v>
      </c>
      <c r="I223" s="22">
        <f>'Div 9 history (2)'!E224</f>
        <v>0</v>
      </c>
      <c r="J223" s="22">
        <f>'Div 9 history (2)'!F224</f>
        <v>0</v>
      </c>
      <c r="K223" s="22">
        <f>'Div 9 history (2)'!G224</f>
        <v>3405.21</v>
      </c>
      <c r="L223" s="1">
        <f t="shared" ref="L223:W232" si="188">$E223*L$256</f>
        <v>482.66056495110234</v>
      </c>
      <c r="M223" s="1">
        <f t="shared" si="188"/>
        <v>466.54296463593533</v>
      </c>
      <c r="N223" s="1">
        <f t="shared" si="188"/>
        <v>468.68828356474467</v>
      </c>
      <c r="O223" s="1">
        <f t="shared" si="188"/>
        <v>498.44220153347226</v>
      </c>
      <c r="P223" s="1">
        <f t="shared" si="188"/>
        <v>466.81138926780932</v>
      </c>
      <c r="Q223" s="1">
        <f t="shared" si="188"/>
        <v>550.25681434423802</v>
      </c>
      <c r="R223" s="1">
        <f t="shared" si="188"/>
        <v>480.82142327981114</v>
      </c>
      <c r="S223" s="1">
        <f t="shared" si="188"/>
        <v>490.11203273192336</v>
      </c>
      <c r="T223" s="1">
        <f t="shared" si="188"/>
        <v>467.40885054520618</v>
      </c>
      <c r="U223" s="1">
        <f t="shared" si="188"/>
        <v>606.38353898317234</v>
      </c>
      <c r="V223" s="1">
        <f t="shared" si="188"/>
        <v>603.30098514616827</v>
      </c>
      <c r="W223" s="1">
        <f t="shared" si="188"/>
        <v>506.72872968519397</v>
      </c>
      <c r="X223" s="1">
        <f t="shared" ref="X223:AF232" si="189">$E223*X$256</f>
        <v>529.74345762206679</v>
      </c>
      <c r="Y223" s="1">
        <f t="shared" si="189"/>
        <v>466.54296463593533</v>
      </c>
      <c r="Z223" s="1">
        <f t="shared" si="189"/>
        <v>468.68828356474467</v>
      </c>
      <c r="AA223" s="1">
        <f t="shared" si="189"/>
        <v>498.44220153347226</v>
      </c>
      <c r="AB223" s="1">
        <f t="shared" si="189"/>
        <v>466.81138926780932</v>
      </c>
      <c r="AC223" s="1">
        <f t="shared" si="189"/>
        <v>550.25681434423802</v>
      </c>
      <c r="AD223" s="1">
        <f t="shared" si="189"/>
        <v>480.82142327981114</v>
      </c>
      <c r="AE223" s="1">
        <f t="shared" si="189"/>
        <v>490.11203273192336</v>
      </c>
      <c r="AF223" s="1">
        <f t="shared" si="189"/>
        <v>467.40885054520618</v>
      </c>
      <c r="AH223" s="15">
        <f t="shared" si="180"/>
        <v>6698.4222182973017</v>
      </c>
      <c r="AI223" s="15">
        <f t="shared" si="181"/>
        <v>6135.2406713397404</v>
      </c>
      <c r="AJ223" s="15">
        <f t="shared" si="182"/>
        <v>-563.1815469575613</v>
      </c>
      <c r="AN223" s="15">
        <f t="shared" si="183"/>
        <v>-563.1815469575613</v>
      </c>
    </row>
    <row r="224" spans="1:40">
      <c r="A224" s="106" t="s">
        <v>196</v>
      </c>
      <c r="B224" s="5" t="str">
        <f t="shared" si="184"/>
        <v>8900-02005</v>
      </c>
      <c r="C224" s="5" t="str">
        <f t="shared" si="185"/>
        <v>8900</v>
      </c>
      <c r="D224" s="1">
        <f>SUM($F224:K224)</f>
        <v>5882.5300000000007</v>
      </c>
      <c r="E224" s="2">
        <f t="shared" si="177"/>
        <v>1.3528745764598492E-2</v>
      </c>
      <c r="F224" s="22">
        <f>'Div 9 history (2)'!B225</f>
        <v>0</v>
      </c>
      <c r="G224" s="22">
        <f>'Div 9 history (2)'!C225</f>
        <v>458.34000000000003</v>
      </c>
      <c r="H224" s="22">
        <f>'Div 9 history (2)'!D225</f>
        <v>4685.16</v>
      </c>
      <c r="I224" s="22">
        <f>'Div 9 history (2)'!E225</f>
        <v>488.02</v>
      </c>
      <c r="J224" s="22">
        <f>'Div 9 history (2)'!F225</f>
        <v>251.01</v>
      </c>
      <c r="K224" s="22">
        <f>'Div 9 history (2)'!G225</f>
        <v>0</v>
      </c>
      <c r="L224" s="1">
        <f t="shared" si="188"/>
        <v>754.11691123601156</v>
      </c>
      <c r="M224" s="1">
        <f t="shared" si="188"/>
        <v>728.93450386978782</v>
      </c>
      <c r="N224" s="1">
        <f t="shared" si="188"/>
        <v>732.28638592042466</v>
      </c>
      <c r="O224" s="1">
        <f t="shared" si="188"/>
        <v>778.7744032665687</v>
      </c>
      <c r="P224" s="1">
        <f t="shared" si="188"/>
        <v>729.35389498849042</v>
      </c>
      <c r="Q224" s="1">
        <f t="shared" si="188"/>
        <v>859.73041792192612</v>
      </c>
      <c r="R224" s="1">
        <f t="shared" si="188"/>
        <v>751.24340563561077</v>
      </c>
      <c r="S224" s="1">
        <f t="shared" si="188"/>
        <v>765.75920869119443</v>
      </c>
      <c r="T224" s="1">
        <f t="shared" si="188"/>
        <v>730.28737844624777</v>
      </c>
      <c r="U224" s="1">
        <f t="shared" si="188"/>
        <v>947.42374796805348</v>
      </c>
      <c r="V224" s="1">
        <f t="shared" si="188"/>
        <v>942.60751447585642</v>
      </c>
      <c r="W224" s="1">
        <f t="shared" si="188"/>
        <v>791.72141296328948</v>
      </c>
      <c r="X224" s="1">
        <f t="shared" si="189"/>
        <v>827.68000748084637</v>
      </c>
      <c r="Y224" s="1">
        <f t="shared" si="189"/>
        <v>728.93450386978782</v>
      </c>
      <c r="Z224" s="1">
        <f t="shared" si="189"/>
        <v>732.28638592042466</v>
      </c>
      <c r="AA224" s="1">
        <f t="shared" si="189"/>
        <v>778.7744032665687</v>
      </c>
      <c r="AB224" s="1">
        <f t="shared" si="189"/>
        <v>729.35389498849042</v>
      </c>
      <c r="AC224" s="1">
        <f t="shared" si="189"/>
        <v>859.73041792192612</v>
      </c>
      <c r="AD224" s="1">
        <f t="shared" si="189"/>
        <v>751.24340563561077</v>
      </c>
      <c r="AE224" s="1">
        <f t="shared" si="189"/>
        <v>765.75920869119443</v>
      </c>
      <c r="AF224" s="1">
        <f t="shared" si="189"/>
        <v>730.28737844624777</v>
      </c>
      <c r="AH224" s="15">
        <f t="shared" si="180"/>
        <v>10465.726517203208</v>
      </c>
      <c r="AI224" s="15">
        <f t="shared" si="181"/>
        <v>9585.8022816282955</v>
      </c>
      <c r="AJ224" s="15">
        <f t="shared" si="182"/>
        <v>-879.92423557491202</v>
      </c>
      <c r="AN224" s="15">
        <f t="shared" si="183"/>
        <v>-879.92423557491202</v>
      </c>
    </row>
    <row r="225" spans="1:40">
      <c r="A225" s="106" t="s">
        <v>197</v>
      </c>
      <c r="B225" s="5" t="str">
        <f t="shared" si="184"/>
        <v>8910-02005</v>
      </c>
      <c r="C225" s="5" t="str">
        <f t="shared" si="185"/>
        <v>8910</v>
      </c>
      <c r="D225" s="1">
        <f>SUM($F225:K225)</f>
        <v>8248.41</v>
      </c>
      <c r="E225" s="2">
        <f t="shared" si="177"/>
        <v>1.8969838122741719E-2</v>
      </c>
      <c r="F225" s="22">
        <f>'Div 9 history (2)'!B226</f>
        <v>0</v>
      </c>
      <c r="G225" s="22">
        <f>'Div 9 history (2)'!C226</f>
        <v>6514.98</v>
      </c>
      <c r="H225" s="22">
        <f>'Div 9 history (2)'!D226</f>
        <v>1048.92</v>
      </c>
      <c r="I225" s="22">
        <f>'Div 9 history (2)'!E226</f>
        <v>669.78</v>
      </c>
      <c r="J225" s="22">
        <f>'Div 9 history (2)'!F226</f>
        <v>14.73</v>
      </c>
      <c r="K225" s="22">
        <f>'Div 9 history (2)'!G226</f>
        <v>0</v>
      </c>
      <c r="L225" s="1">
        <f t="shared" si="188"/>
        <v>1057.4133020670067</v>
      </c>
      <c r="M225" s="1">
        <f t="shared" si="188"/>
        <v>1022.1028453853353</v>
      </c>
      <c r="N225" s="1">
        <f t="shared" si="188"/>
        <v>1026.8028124786258</v>
      </c>
      <c r="O225" s="1">
        <f t="shared" si="188"/>
        <v>1091.9877290295158</v>
      </c>
      <c r="P225" s="1">
        <f t="shared" si="188"/>
        <v>1022.6909103671403</v>
      </c>
      <c r="Q225" s="1">
        <f t="shared" si="188"/>
        <v>1205.5032403560024</v>
      </c>
      <c r="R225" s="1">
        <f t="shared" si="188"/>
        <v>1053.3841084497365</v>
      </c>
      <c r="S225" s="1">
        <f t="shared" si="188"/>
        <v>1073.7379859619134</v>
      </c>
      <c r="T225" s="1">
        <f t="shared" si="188"/>
        <v>1023.9998291976095</v>
      </c>
      <c r="U225" s="1">
        <f t="shared" si="188"/>
        <v>1328.4657310676141</v>
      </c>
      <c r="V225" s="1">
        <f t="shared" si="188"/>
        <v>1321.712468695918</v>
      </c>
      <c r="W225" s="1">
        <f t="shared" si="188"/>
        <v>1110.1418641129796</v>
      </c>
      <c r="X225" s="1">
        <f t="shared" si="189"/>
        <v>1160.5625556529399</v>
      </c>
      <c r="Y225" s="1">
        <f t="shared" si="189"/>
        <v>1022.1028453853353</v>
      </c>
      <c r="Z225" s="1">
        <f t="shared" si="189"/>
        <v>1026.8028124786258</v>
      </c>
      <c r="AA225" s="1">
        <f t="shared" si="189"/>
        <v>1091.9877290295158</v>
      </c>
      <c r="AB225" s="1">
        <f t="shared" si="189"/>
        <v>1022.6909103671403</v>
      </c>
      <c r="AC225" s="1">
        <f t="shared" si="189"/>
        <v>1205.5032403560024</v>
      </c>
      <c r="AD225" s="1">
        <f t="shared" si="189"/>
        <v>1053.3841084497365</v>
      </c>
      <c r="AE225" s="1">
        <f t="shared" si="189"/>
        <v>1073.7379859619134</v>
      </c>
      <c r="AF225" s="1">
        <f t="shared" si="189"/>
        <v>1023.9998291976095</v>
      </c>
      <c r="AH225" s="15">
        <f t="shared" si="180"/>
        <v>14674.910839683625</v>
      </c>
      <c r="AI225" s="15">
        <f t="shared" si="181"/>
        <v>13441.09208075533</v>
      </c>
      <c r="AJ225" s="15">
        <f t="shared" si="182"/>
        <v>-1233.8187589282952</v>
      </c>
      <c r="AN225" s="15">
        <f t="shared" si="183"/>
        <v>-1233.8187589282952</v>
      </c>
    </row>
    <row r="226" spans="1:40">
      <c r="A226" s="106" t="s">
        <v>613</v>
      </c>
      <c r="B226" s="5" t="str">
        <f t="shared" si="184"/>
        <v>8920-02005</v>
      </c>
      <c r="C226" s="5" t="str">
        <f t="shared" si="185"/>
        <v>8920</v>
      </c>
      <c r="D226" s="1">
        <f>SUM($F226:K226)</f>
        <v>345.03</v>
      </c>
      <c r="E226" s="2">
        <f t="shared" si="177"/>
        <v>7.9350605116496086E-4</v>
      </c>
      <c r="F226" s="22" t="str">
        <f>'Div 9 history (2)'!B227</f>
        <v>0</v>
      </c>
      <c r="G226" s="22">
        <f>'Div 9 history (2)'!C227</f>
        <v>345.03</v>
      </c>
      <c r="H226" s="22">
        <f>'Div 9 history (2)'!D227</f>
        <v>0</v>
      </c>
      <c r="I226" s="22">
        <f>'Div 9 history (2)'!E227</f>
        <v>0</v>
      </c>
      <c r="J226" s="22">
        <f>'Div 9 history (2)'!F227</f>
        <v>0</v>
      </c>
      <c r="K226" s="22">
        <f>'Div 9 history (2)'!G227</f>
        <v>0</v>
      </c>
      <c r="L226" s="1">
        <f t="shared" si="188"/>
        <v>44.231471472948037</v>
      </c>
      <c r="M226" s="1">
        <f t="shared" si="188"/>
        <v>42.754439309309582</v>
      </c>
      <c r="N226" s="1">
        <f t="shared" si="188"/>
        <v>42.951038368546207</v>
      </c>
      <c r="O226" s="1">
        <f t="shared" si="188"/>
        <v>45.677715601801296</v>
      </c>
      <c r="P226" s="1">
        <f t="shared" si="188"/>
        <v>42.779037996895696</v>
      </c>
      <c r="Q226" s="1">
        <f t="shared" si="188"/>
        <v>50.426055811972418</v>
      </c>
      <c r="R226" s="1">
        <f t="shared" si="188"/>
        <v>44.0629307876806</v>
      </c>
      <c r="S226" s="1">
        <f t="shared" si="188"/>
        <v>44.91433104033856</v>
      </c>
      <c r="T226" s="1">
        <f t="shared" si="188"/>
        <v>42.833789914426077</v>
      </c>
      <c r="U226" s="1">
        <f t="shared" si="188"/>
        <v>55.569562035623697</v>
      </c>
      <c r="V226" s="1">
        <f t="shared" si="188"/>
        <v>55.287073881408972</v>
      </c>
      <c r="W226" s="1">
        <f t="shared" si="188"/>
        <v>46.437100892766161</v>
      </c>
      <c r="X226" s="1">
        <f t="shared" si="189"/>
        <v>48.546192366399559</v>
      </c>
      <c r="Y226" s="1">
        <f t="shared" si="189"/>
        <v>42.754439309309582</v>
      </c>
      <c r="Z226" s="1">
        <f t="shared" si="189"/>
        <v>42.951038368546207</v>
      </c>
      <c r="AA226" s="1">
        <f t="shared" si="189"/>
        <v>45.677715601801296</v>
      </c>
      <c r="AB226" s="1">
        <f t="shared" si="189"/>
        <v>42.779037996895696</v>
      </c>
      <c r="AC226" s="1">
        <f t="shared" si="189"/>
        <v>50.426055811972418</v>
      </c>
      <c r="AD226" s="1">
        <f t="shared" si="189"/>
        <v>44.0629307876806</v>
      </c>
      <c r="AE226" s="1">
        <f t="shared" si="189"/>
        <v>44.91433104033856</v>
      </c>
      <c r="AF226" s="1">
        <f t="shared" si="189"/>
        <v>42.833789914426077</v>
      </c>
      <c r="AH226" s="15">
        <f t="shared" si="180"/>
        <v>613.84975856147321</v>
      </c>
      <c r="AI226" s="15">
        <f t="shared" si="181"/>
        <v>562.2392680071689</v>
      </c>
      <c r="AJ226" s="15">
        <f t="shared" si="182"/>
        <v>-51.610490554304306</v>
      </c>
      <c r="AN226" s="15">
        <f t="shared" si="183"/>
        <v>-51.610490554304306</v>
      </c>
    </row>
    <row r="227" spans="1:40">
      <c r="A227" s="106" t="s">
        <v>844</v>
      </c>
      <c r="B227" s="5" t="str">
        <f t="shared" si="184"/>
        <v>8930-02005</v>
      </c>
      <c r="C227" s="5" t="str">
        <f t="shared" si="185"/>
        <v>8930</v>
      </c>
      <c r="D227" s="1">
        <f>SUM($F227:K227)</f>
        <v>181.5</v>
      </c>
      <c r="E227" s="2">
        <f t="shared" si="177"/>
        <v>4.1741688631840825E-4</v>
      </c>
      <c r="F227" s="22" t="str">
        <f>'Div 9 history (2)'!B228</f>
        <v>0</v>
      </c>
      <c r="G227" s="22" t="str">
        <f>'Div 9 history (2)'!C228</f>
        <v>0</v>
      </c>
      <c r="H227" s="22">
        <f>'Div 9 history (2)'!D228</f>
        <v>181.5</v>
      </c>
      <c r="I227" s="22">
        <f>'Div 9 history (2)'!E228</f>
        <v>0</v>
      </c>
      <c r="J227" s="22">
        <f>'Div 9 history (2)'!F228</f>
        <v>0</v>
      </c>
      <c r="K227" s="22">
        <f>'Div 9 history (2)'!G228</f>
        <v>0</v>
      </c>
      <c r="L227" s="1">
        <f t="shared" si="188"/>
        <v>23.267576942121174</v>
      </c>
      <c r="M227" s="1">
        <f t="shared" si="188"/>
        <v>22.490597149928089</v>
      </c>
      <c r="N227" s="1">
        <f t="shared" si="188"/>
        <v>22.594016357682335</v>
      </c>
      <c r="O227" s="1">
        <f t="shared" si="188"/>
        <v>24.028360959125106</v>
      </c>
      <c r="P227" s="1">
        <f t="shared" si="188"/>
        <v>22.503537073403962</v>
      </c>
      <c r="Q227" s="1">
        <f t="shared" si="188"/>
        <v>26.52618360685446</v>
      </c>
      <c r="R227" s="1">
        <f t="shared" si="188"/>
        <v>23.178917595467144</v>
      </c>
      <c r="S227" s="1">
        <f t="shared" si="188"/>
        <v>23.626789217811346</v>
      </c>
      <c r="T227" s="1">
        <f t="shared" si="188"/>
        <v>22.53233883855993</v>
      </c>
      <c r="U227" s="1">
        <f t="shared" si="188"/>
        <v>29.231879863970384</v>
      </c>
      <c r="V227" s="1">
        <f t="shared" si="188"/>
        <v>29.08327945244103</v>
      </c>
      <c r="W227" s="1">
        <f t="shared" si="188"/>
        <v>24.427828919331823</v>
      </c>
      <c r="X227" s="1">
        <f t="shared" si="189"/>
        <v>25.537297958152973</v>
      </c>
      <c r="Y227" s="1">
        <f t="shared" si="189"/>
        <v>22.490597149928089</v>
      </c>
      <c r="Z227" s="1">
        <f t="shared" si="189"/>
        <v>22.594016357682335</v>
      </c>
      <c r="AA227" s="1">
        <f t="shared" si="189"/>
        <v>24.028360959125106</v>
      </c>
      <c r="AB227" s="1">
        <f t="shared" si="189"/>
        <v>22.503537073403962</v>
      </c>
      <c r="AC227" s="1">
        <f t="shared" si="189"/>
        <v>26.52618360685446</v>
      </c>
      <c r="AD227" s="1">
        <f t="shared" si="189"/>
        <v>23.178917595467144</v>
      </c>
      <c r="AE227" s="1">
        <f t="shared" si="189"/>
        <v>23.626789217811346</v>
      </c>
      <c r="AF227" s="1">
        <f t="shared" si="189"/>
        <v>22.53233883855993</v>
      </c>
      <c r="AH227" s="15">
        <f t="shared" si="180"/>
        <v>322.9102720891151</v>
      </c>
      <c r="AI227" s="15">
        <f t="shared" si="181"/>
        <v>295.7610269927286</v>
      </c>
      <c r="AJ227" s="15">
        <f t="shared" si="182"/>
        <v>-27.149245096386494</v>
      </c>
      <c r="AN227" s="15">
        <f t="shared" si="183"/>
        <v>-27.149245096386494</v>
      </c>
    </row>
    <row r="228" spans="1:40">
      <c r="A228" s="106" t="s">
        <v>198</v>
      </c>
      <c r="B228" s="5" t="str">
        <f t="shared" si="184"/>
        <v>8940-02005</v>
      </c>
      <c r="C228" s="5" t="str">
        <f t="shared" si="185"/>
        <v>8940</v>
      </c>
      <c r="D228" s="1">
        <f>SUM($F228:K228)</f>
        <v>17988.05</v>
      </c>
      <c r="E228" s="2">
        <f t="shared" si="177"/>
        <v>4.1369233178731923E-2</v>
      </c>
      <c r="F228" s="22">
        <f>'Div 9 history (2)'!B229</f>
        <v>2337.87</v>
      </c>
      <c r="G228" s="22">
        <f>'Div 9 history (2)'!C229</f>
        <v>2785.44</v>
      </c>
      <c r="H228" s="22">
        <f>'Div 9 history (2)'!D229</f>
        <v>1718.0299999999997</v>
      </c>
      <c r="I228" s="22">
        <f>'Div 9 history (2)'!E229</f>
        <v>6044.48</v>
      </c>
      <c r="J228" s="22">
        <f>'Div 9 history (2)'!F229</f>
        <v>3901.64</v>
      </c>
      <c r="K228" s="22">
        <f>'Div 9 history (2)'!G229</f>
        <v>1200.5899999999999</v>
      </c>
      <c r="L228" s="1">
        <f t="shared" si="188"/>
        <v>2305.9963493869027</v>
      </c>
      <c r="M228" s="1">
        <f t="shared" si="188"/>
        <v>2228.9916587480111</v>
      </c>
      <c r="N228" s="1">
        <f t="shared" si="188"/>
        <v>2239.2412999603735</v>
      </c>
      <c r="O228" s="1">
        <f t="shared" si="188"/>
        <v>2381.3959137784595</v>
      </c>
      <c r="P228" s="1">
        <f t="shared" si="188"/>
        <v>2230.2741049765518</v>
      </c>
      <c r="Q228" s="1">
        <f t="shared" si="188"/>
        <v>2628.9494051199913</v>
      </c>
      <c r="R228" s="1">
        <f t="shared" si="188"/>
        <v>2297.2095242597402</v>
      </c>
      <c r="S228" s="1">
        <f t="shared" si="188"/>
        <v>2341.5970566911924</v>
      </c>
      <c r="T228" s="1">
        <f t="shared" si="188"/>
        <v>2233.1285820658841</v>
      </c>
      <c r="U228" s="1">
        <f t="shared" si="188"/>
        <v>2897.1047745845317</v>
      </c>
      <c r="V228" s="1">
        <f t="shared" si="188"/>
        <v>2882.3773275729031</v>
      </c>
      <c r="W228" s="1">
        <f t="shared" si="188"/>
        <v>2420.9862699305058</v>
      </c>
      <c r="X228" s="1">
        <f t="shared" si="189"/>
        <v>2530.9432095655848</v>
      </c>
      <c r="Y228" s="1">
        <f t="shared" si="189"/>
        <v>2228.9916587480111</v>
      </c>
      <c r="Z228" s="1">
        <f t="shared" si="189"/>
        <v>2239.2412999603735</v>
      </c>
      <c r="AA228" s="1">
        <f t="shared" si="189"/>
        <v>2381.3959137784595</v>
      </c>
      <c r="AB228" s="1">
        <f t="shared" si="189"/>
        <v>2230.2741049765518</v>
      </c>
      <c r="AC228" s="1">
        <f t="shared" si="189"/>
        <v>2628.9494051199913</v>
      </c>
      <c r="AD228" s="1">
        <f t="shared" si="189"/>
        <v>2297.2095242597402</v>
      </c>
      <c r="AE228" s="1">
        <f t="shared" si="189"/>
        <v>2341.5970566911924</v>
      </c>
      <c r="AF228" s="1">
        <f t="shared" si="189"/>
        <v>2233.1285820658841</v>
      </c>
      <c r="AH228" s="15">
        <f t="shared" si="180"/>
        <v>32002.89873197029</v>
      </c>
      <c r="AI228" s="15">
        <f t="shared" si="181"/>
        <v>29312.199127253731</v>
      </c>
      <c r="AJ228" s="15">
        <f t="shared" si="182"/>
        <v>-2690.6996047165594</v>
      </c>
      <c r="AN228" s="15">
        <f t="shared" si="183"/>
        <v>-2690.6996047165594</v>
      </c>
    </row>
    <row r="229" spans="1:40">
      <c r="A229" s="106" t="s">
        <v>199</v>
      </c>
      <c r="B229" s="5" t="str">
        <f t="shared" si="184"/>
        <v>9020-02005</v>
      </c>
      <c r="C229" s="5" t="str">
        <f t="shared" si="185"/>
        <v>9020</v>
      </c>
      <c r="D229" s="1">
        <f>SUM($F229:K229)</f>
        <v>201.33</v>
      </c>
      <c r="E229" s="2">
        <f t="shared" si="177"/>
        <v>4.6302226844344429E-4</v>
      </c>
      <c r="F229" s="22">
        <f>'Div 9 history (2)'!B230</f>
        <v>116.5</v>
      </c>
      <c r="G229" s="22">
        <f>'Div 9 history (2)'!C230</f>
        <v>0</v>
      </c>
      <c r="H229" s="22">
        <f>'Div 9 history (2)'!D230</f>
        <v>25.61</v>
      </c>
      <c r="I229" s="22">
        <f>'Div 9 history (2)'!E230</f>
        <v>1.54</v>
      </c>
      <c r="J229" s="22">
        <f>'Div 9 history (2)'!F230</f>
        <v>54.14</v>
      </c>
      <c r="K229" s="22">
        <f>'Div 9 history (2)'!G230</f>
        <v>3.54</v>
      </c>
      <c r="L229" s="1">
        <f t="shared" si="188"/>
        <v>25.809703943566152</v>
      </c>
      <c r="M229" s="1">
        <f t="shared" si="188"/>
        <v>24.947834293085524</v>
      </c>
      <c r="N229" s="1">
        <f t="shared" si="188"/>
        <v>25.062552690315069</v>
      </c>
      <c r="O229" s="1">
        <f t="shared" si="188"/>
        <v>26.653608330031172</v>
      </c>
      <c r="P229" s="1">
        <f t="shared" si="188"/>
        <v>24.962187983407269</v>
      </c>
      <c r="Q229" s="1">
        <f t="shared" si="188"/>
        <v>29.424333584396742</v>
      </c>
      <c r="R229" s="1">
        <f t="shared" si="188"/>
        <v>25.711358013748765</v>
      </c>
      <c r="S229" s="1">
        <f t="shared" si="188"/>
        <v>26.208162386897843</v>
      </c>
      <c r="T229" s="1">
        <f t="shared" si="188"/>
        <v>24.994136519929867</v>
      </c>
      <c r="U229" s="1">
        <f t="shared" si="188"/>
        <v>32.425643928447151</v>
      </c>
      <c r="V229" s="1">
        <f t="shared" si="188"/>
        <v>32.260808000881283</v>
      </c>
      <c r="W229" s="1">
        <f t="shared" si="188"/>
        <v>27.096720640931547</v>
      </c>
      <c r="X229" s="1">
        <f t="shared" si="189"/>
        <v>28.327406049118117</v>
      </c>
      <c r="Y229" s="1">
        <f t="shared" si="189"/>
        <v>24.947834293085524</v>
      </c>
      <c r="Z229" s="1">
        <f t="shared" si="189"/>
        <v>25.062552690315069</v>
      </c>
      <c r="AA229" s="1">
        <f t="shared" si="189"/>
        <v>26.653608330031172</v>
      </c>
      <c r="AB229" s="1">
        <f t="shared" si="189"/>
        <v>24.962187983407269</v>
      </c>
      <c r="AC229" s="1">
        <f t="shared" si="189"/>
        <v>29.424333584396742</v>
      </c>
      <c r="AD229" s="1">
        <f t="shared" si="189"/>
        <v>25.711358013748765</v>
      </c>
      <c r="AE229" s="1">
        <f t="shared" si="189"/>
        <v>26.208162386897843</v>
      </c>
      <c r="AF229" s="1">
        <f t="shared" si="189"/>
        <v>24.994136519929867</v>
      </c>
      <c r="AH229" s="15">
        <f t="shared" si="180"/>
        <v>358.19022082480188</v>
      </c>
      <c r="AI229" s="15">
        <f t="shared" si="181"/>
        <v>328.0747524211904</v>
      </c>
      <c r="AJ229" s="15">
        <f t="shared" si="182"/>
        <v>-30.115468403611487</v>
      </c>
      <c r="AN229" s="15">
        <f t="shared" si="183"/>
        <v>-30.115468403611487</v>
      </c>
    </row>
    <row r="230" spans="1:40">
      <c r="A230" s="106" t="s">
        <v>200</v>
      </c>
      <c r="B230" s="5" t="str">
        <f t="shared" si="184"/>
        <v>9030-02005</v>
      </c>
      <c r="C230" s="5" t="str">
        <f t="shared" si="185"/>
        <v>9030</v>
      </c>
      <c r="D230" s="1">
        <f>SUM($F230:K230)</f>
        <v>255.82</v>
      </c>
      <c r="E230" s="2">
        <f t="shared" si="177"/>
        <v>5.883393270411857E-4</v>
      </c>
      <c r="F230" s="22">
        <f>'Div 9 history (2)'!B231</f>
        <v>74.48</v>
      </c>
      <c r="G230" s="22">
        <f>'Div 9 history (2)'!C231</f>
        <v>21.17</v>
      </c>
      <c r="H230" s="22">
        <f>'Div 9 history (2)'!D231</f>
        <v>0</v>
      </c>
      <c r="I230" s="22">
        <f>'Div 9 history (2)'!E231</f>
        <v>0</v>
      </c>
      <c r="J230" s="22">
        <f>'Div 9 history (2)'!F231</f>
        <v>128.59</v>
      </c>
      <c r="K230" s="22">
        <f>'Div 9 history (2)'!G231</f>
        <v>31.58</v>
      </c>
      <c r="L230" s="1">
        <f t="shared" si="188"/>
        <v>32.795104866850906</v>
      </c>
      <c r="M230" s="1">
        <f t="shared" si="188"/>
        <v>31.699970043496442</v>
      </c>
      <c r="N230" s="1">
        <f t="shared" si="188"/>
        <v>31.845736995164163</v>
      </c>
      <c r="O230" s="1">
        <f t="shared" si="188"/>
        <v>33.867412124316168</v>
      </c>
      <c r="P230" s="1">
        <f t="shared" si="188"/>
        <v>31.718208562634718</v>
      </c>
      <c r="Q230" s="1">
        <f t="shared" si="188"/>
        <v>37.388034657330628</v>
      </c>
      <c r="R230" s="1">
        <f t="shared" si="188"/>
        <v>32.670141593787356</v>
      </c>
      <c r="S230" s="1">
        <f t="shared" si="188"/>
        <v>33.301406158129474</v>
      </c>
      <c r="T230" s="1">
        <f t="shared" si="188"/>
        <v>31.758803976200561</v>
      </c>
      <c r="U230" s="1">
        <f t="shared" si="188"/>
        <v>41.20165017521159</v>
      </c>
      <c r="V230" s="1">
        <f t="shared" si="188"/>
        <v>40.992201374784926</v>
      </c>
      <c r="W230" s="1">
        <f t="shared" si="188"/>
        <v>34.430452860294587</v>
      </c>
      <c r="X230" s="1">
        <f t="shared" si="189"/>
        <v>35.994223491210434</v>
      </c>
      <c r="Y230" s="1">
        <f t="shared" si="189"/>
        <v>31.699970043496442</v>
      </c>
      <c r="Z230" s="1">
        <f t="shared" si="189"/>
        <v>31.845736995164163</v>
      </c>
      <c r="AA230" s="1">
        <f t="shared" si="189"/>
        <v>33.867412124316168</v>
      </c>
      <c r="AB230" s="1">
        <f t="shared" si="189"/>
        <v>31.718208562634718</v>
      </c>
      <c r="AC230" s="1">
        <f t="shared" si="189"/>
        <v>37.388034657330628</v>
      </c>
      <c r="AD230" s="1">
        <f t="shared" si="189"/>
        <v>32.670141593787356</v>
      </c>
      <c r="AE230" s="1">
        <f t="shared" si="189"/>
        <v>33.301406158129474</v>
      </c>
      <c r="AF230" s="1">
        <f t="shared" si="189"/>
        <v>31.758803976200561</v>
      </c>
      <c r="AH230" s="15">
        <f t="shared" si="180"/>
        <v>455.13446724979303</v>
      </c>
      <c r="AI230" s="15">
        <f t="shared" si="181"/>
        <v>416.8682420125611</v>
      </c>
      <c r="AJ230" s="15">
        <f t="shared" si="182"/>
        <v>-38.266225237231936</v>
      </c>
      <c r="AN230" s="15">
        <f t="shared" si="183"/>
        <v>-38.266225237231936</v>
      </c>
    </row>
    <row r="231" spans="1:40">
      <c r="A231" s="106" t="s">
        <v>186</v>
      </c>
      <c r="B231" s="5" t="str">
        <f t="shared" si="184"/>
        <v>8711-02005</v>
      </c>
      <c r="C231" s="5" t="str">
        <f t="shared" si="185"/>
        <v>8711</v>
      </c>
      <c r="D231" s="1">
        <f>SUM($F231:K231)</f>
        <v>5985.9</v>
      </c>
      <c r="E231" s="2">
        <f t="shared" si="177"/>
        <v>1.3766477905307769E-2</v>
      </c>
      <c r="F231" s="22">
        <f>'Div 9 history (2)'!B232</f>
        <v>0</v>
      </c>
      <c r="G231" s="22">
        <f>'Div 9 history (2)'!C232</f>
        <v>0</v>
      </c>
      <c r="H231" s="22">
        <f>'Div 9 history (2)'!D232</f>
        <v>0</v>
      </c>
      <c r="I231" s="22">
        <f>'Div 9 history (2)'!E232</f>
        <v>5985.9</v>
      </c>
      <c r="J231" s="22">
        <f>'Div 9 history (2)'!F232</f>
        <v>0</v>
      </c>
      <c r="K231" s="22">
        <f>'Div 9 history (2)'!G232</f>
        <v>0</v>
      </c>
      <c r="L231" s="1">
        <f t="shared" si="188"/>
        <v>767.36853343164273</v>
      </c>
      <c r="M231" s="1">
        <f t="shared" si="188"/>
        <v>741.74361145870284</v>
      </c>
      <c r="N231" s="1">
        <f t="shared" si="188"/>
        <v>745.15439402452182</v>
      </c>
      <c r="O231" s="1">
        <f t="shared" si="188"/>
        <v>792.45931606185661</v>
      </c>
      <c r="P231" s="1">
        <f t="shared" si="188"/>
        <v>742.17037227376738</v>
      </c>
      <c r="Q231" s="1">
        <f t="shared" si="188"/>
        <v>874.83791984721836</v>
      </c>
      <c r="R231" s="1">
        <f t="shared" si="188"/>
        <v>764.44453352455525</v>
      </c>
      <c r="S231" s="1">
        <f t="shared" si="188"/>
        <v>779.21541365783446</v>
      </c>
      <c r="T231" s="1">
        <f t="shared" si="188"/>
        <v>743.12025924923353</v>
      </c>
      <c r="U231" s="1">
        <f t="shared" si="188"/>
        <v>964.0722296294233</v>
      </c>
      <c r="V231" s="1">
        <f t="shared" si="188"/>
        <v>959.17136349513373</v>
      </c>
      <c r="W231" s="1">
        <f t="shared" si="188"/>
        <v>805.63383541723613</v>
      </c>
      <c r="X231" s="1">
        <f t="shared" si="189"/>
        <v>842.22430770086987</v>
      </c>
      <c r="Y231" s="1">
        <f t="shared" si="189"/>
        <v>741.74361145870284</v>
      </c>
      <c r="Z231" s="1">
        <f t="shared" si="189"/>
        <v>745.15439402452182</v>
      </c>
      <c r="AA231" s="1">
        <f t="shared" si="189"/>
        <v>792.45931606185661</v>
      </c>
      <c r="AB231" s="1">
        <f t="shared" si="189"/>
        <v>742.17037227376738</v>
      </c>
      <c r="AC231" s="1">
        <f t="shared" si="189"/>
        <v>874.83791984721836</v>
      </c>
      <c r="AD231" s="1">
        <f t="shared" si="189"/>
        <v>764.44453352455525</v>
      </c>
      <c r="AE231" s="1">
        <f t="shared" si="189"/>
        <v>779.21541365783446</v>
      </c>
      <c r="AF231" s="1">
        <f t="shared" si="189"/>
        <v>743.12025924923353</v>
      </c>
      <c r="AH231" s="15">
        <f t="shared" si="180"/>
        <v>10649.634147097708</v>
      </c>
      <c r="AI231" s="15">
        <f t="shared" si="181"/>
        <v>9754.2475563403532</v>
      </c>
      <c r="AJ231" s="15">
        <f t="shared" si="182"/>
        <v>-895.3865907573545</v>
      </c>
      <c r="AN231" s="15">
        <f t="shared" si="183"/>
        <v>-895.3865907573545</v>
      </c>
    </row>
    <row r="232" spans="1:40">
      <c r="A232" s="106" t="s">
        <v>187</v>
      </c>
      <c r="B232" s="5" t="str">
        <f t="shared" si="184"/>
        <v>8740-02005</v>
      </c>
      <c r="C232" s="5" t="str">
        <f t="shared" si="185"/>
        <v>8740</v>
      </c>
      <c r="D232" s="1">
        <f>SUM($F232:K232)</f>
        <v>93819.739999999991</v>
      </c>
      <c r="E232" s="2">
        <f t="shared" si="177"/>
        <v>0.21576828510194279</v>
      </c>
      <c r="F232" s="22">
        <f>'Div 9 history (2)'!B233</f>
        <v>17188.22</v>
      </c>
      <c r="G232" s="22">
        <f>'Div 9 history (2)'!C233</f>
        <v>12293.45</v>
      </c>
      <c r="H232" s="22">
        <f>'Div 9 history (2)'!D233</f>
        <v>19880.759999999998</v>
      </c>
      <c r="I232" s="22">
        <f>'Div 9 history (2)'!E233</f>
        <v>16651.069999999996</v>
      </c>
      <c r="J232" s="22">
        <f>'Div 9 history (2)'!F233</f>
        <v>14885.789999999999</v>
      </c>
      <c r="K232" s="22">
        <f>'Div 9 history (2)'!G233</f>
        <v>12920.45</v>
      </c>
      <c r="L232" s="1">
        <f t="shared" si="188"/>
        <v>12027.316909861176</v>
      </c>
      <c r="M232" s="1">
        <f t="shared" si="188"/>
        <v>11625.685823972421</v>
      </c>
      <c r="N232" s="1">
        <f t="shared" si="188"/>
        <v>11679.144574289276</v>
      </c>
      <c r="O232" s="1">
        <f t="shared" si="188"/>
        <v>12420.576186287977</v>
      </c>
      <c r="P232" s="1">
        <f t="shared" si="188"/>
        <v>11632.37464081058</v>
      </c>
      <c r="Q232" s="1">
        <f t="shared" si="188"/>
        <v>13711.733604338004</v>
      </c>
      <c r="R232" s="1">
        <f t="shared" si="188"/>
        <v>11981.487726105524</v>
      </c>
      <c r="S232" s="1">
        <f t="shared" si="188"/>
        <v>12212.998465288505</v>
      </c>
      <c r="T232" s="1">
        <f t="shared" si="188"/>
        <v>11647.262652482614</v>
      </c>
      <c r="U232" s="1">
        <f t="shared" si="188"/>
        <v>15110.343628368797</v>
      </c>
      <c r="V232" s="1">
        <f t="shared" si="188"/>
        <v>15033.530118872504</v>
      </c>
      <c r="W232" s="1">
        <f t="shared" si="188"/>
        <v>12627.066435130537</v>
      </c>
      <c r="X232" s="1">
        <f t="shared" si="189"/>
        <v>13200.565590834394</v>
      </c>
      <c r="Y232" s="1">
        <f t="shared" si="189"/>
        <v>11625.685823972421</v>
      </c>
      <c r="Z232" s="1">
        <f t="shared" si="189"/>
        <v>11679.144574289276</v>
      </c>
      <c r="AA232" s="1">
        <f t="shared" si="189"/>
        <v>12420.576186287977</v>
      </c>
      <c r="AB232" s="1">
        <f t="shared" si="189"/>
        <v>11632.37464081058</v>
      </c>
      <c r="AC232" s="1">
        <f t="shared" si="189"/>
        <v>13711.733604338004</v>
      </c>
      <c r="AD232" s="1">
        <f t="shared" si="189"/>
        <v>11981.487726105524</v>
      </c>
      <c r="AE232" s="1">
        <f t="shared" si="189"/>
        <v>12212.998465288505</v>
      </c>
      <c r="AF232" s="1">
        <f t="shared" si="189"/>
        <v>11647.262652482614</v>
      </c>
      <c r="AH232" s="15">
        <f t="shared" si="180"/>
        <v>166916.57173955938</v>
      </c>
      <c r="AI232" s="15">
        <f t="shared" si="181"/>
        <v>152882.76944678114</v>
      </c>
      <c r="AJ232" s="15">
        <f t="shared" si="182"/>
        <v>-14033.802292778244</v>
      </c>
      <c r="AN232" s="15">
        <f t="shared" si="183"/>
        <v>-14033.802292778244</v>
      </c>
    </row>
    <row r="233" spans="1:40">
      <c r="A233" s="106" t="s">
        <v>188</v>
      </c>
      <c r="B233" s="5" t="str">
        <f t="shared" si="184"/>
        <v>8750-02005</v>
      </c>
      <c r="C233" s="5" t="str">
        <f t="shared" si="185"/>
        <v>8750</v>
      </c>
      <c r="D233" s="1">
        <f>SUM($F233:K233)</f>
        <v>22481.489999999998</v>
      </c>
      <c r="E233" s="2">
        <f t="shared" si="177"/>
        <v>5.1703325375197971E-2</v>
      </c>
      <c r="F233" s="22">
        <f>'Div 9 history (2)'!B234</f>
        <v>582.23999999999978</v>
      </c>
      <c r="G233" s="22">
        <f>'Div 9 history (2)'!C234</f>
        <v>1519.77</v>
      </c>
      <c r="H233" s="22">
        <f>'Div 9 history (2)'!D234</f>
        <v>7429.9299999999994</v>
      </c>
      <c r="I233" s="22">
        <f>'Div 9 history (2)'!E234</f>
        <v>3633.95</v>
      </c>
      <c r="J233" s="22">
        <f>'Div 9 history (2)'!F234</f>
        <v>6344.35</v>
      </c>
      <c r="K233" s="22">
        <f>'Div 9 history (2)'!G234</f>
        <v>2971.2499999999995</v>
      </c>
      <c r="L233" s="1">
        <f t="shared" ref="L233:W242" si="190">$E233*L$256</f>
        <v>2882.0374564657177</v>
      </c>
      <c r="M233" s="1">
        <f t="shared" si="190"/>
        <v>2785.7968866123242</v>
      </c>
      <c r="N233" s="1">
        <f t="shared" si="190"/>
        <v>2798.6069025072829</v>
      </c>
      <c r="O233" s="1">
        <f t="shared" si="190"/>
        <v>2976.2719372945535</v>
      </c>
      <c r="P233" s="1">
        <f t="shared" si="190"/>
        <v>2787.3996896989552</v>
      </c>
      <c r="Q233" s="1">
        <f t="shared" si="190"/>
        <v>3285.6646363397381</v>
      </c>
      <c r="R233" s="1">
        <f t="shared" si="190"/>
        <v>2871.0556701560258</v>
      </c>
      <c r="S233" s="1">
        <f t="shared" si="190"/>
        <v>2926.5312701505982</v>
      </c>
      <c r="T233" s="1">
        <f t="shared" si="190"/>
        <v>2790.9672191498439</v>
      </c>
      <c r="U233" s="1">
        <f t="shared" si="190"/>
        <v>3620.8055914217716</v>
      </c>
      <c r="V233" s="1">
        <f t="shared" si="190"/>
        <v>3602.3992075882011</v>
      </c>
      <c r="W233" s="1">
        <f t="shared" si="190"/>
        <v>3025.7520196786181</v>
      </c>
      <c r="X233" s="1">
        <f t="shared" ref="X233:AF242" si="191">$E233*X$256</f>
        <v>3163.1763563263717</v>
      </c>
      <c r="Y233" s="1">
        <f t="shared" si="191"/>
        <v>2785.7968866123242</v>
      </c>
      <c r="Z233" s="1">
        <f t="shared" si="191"/>
        <v>2798.6069025072829</v>
      </c>
      <c r="AA233" s="1">
        <f t="shared" si="191"/>
        <v>2976.2719372945535</v>
      </c>
      <c r="AB233" s="1">
        <f t="shared" si="191"/>
        <v>2787.3996896989552</v>
      </c>
      <c r="AC233" s="1">
        <f t="shared" si="191"/>
        <v>3285.6646363397381</v>
      </c>
      <c r="AD233" s="1">
        <f t="shared" si="191"/>
        <v>2871.0556701560258</v>
      </c>
      <c r="AE233" s="1">
        <f t="shared" si="191"/>
        <v>2926.5312701505982</v>
      </c>
      <c r="AF233" s="1">
        <f t="shared" si="191"/>
        <v>2790.9672191498439</v>
      </c>
      <c r="AH233" s="15">
        <f t="shared" si="180"/>
        <v>39997.267508918565</v>
      </c>
      <c r="AI233" s="15">
        <f t="shared" si="181"/>
        <v>36634.42738692429</v>
      </c>
      <c r="AJ233" s="15">
        <f t="shared" si="182"/>
        <v>-3362.8401219942753</v>
      </c>
      <c r="AN233" s="15">
        <f t="shared" si="183"/>
        <v>-3362.8401219942753</v>
      </c>
    </row>
    <row r="234" spans="1:40">
      <c r="A234" s="106" t="s">
        <v>189</v>
      </c>
      <c r="B234" s="5" t="str">
        <f t="shared" si="184"/>
        <v>8760-02005</v>
      </c>
      <c r="C234" s="5" t="str">
        <f t="shared" si="185"/>
        <v>8760</v>
      </c>
      <c r="D234" s="1">
        <f>SUM($F234:K234)</f>
        <v>2639.99</v>
      </c>
      <c r="E234" s="2">
        <f t="shared" si="177"/>
        <v>6.0714953482740195E-3</v>
      </c>
      <c r="F234" s="22">
        <f>'Div 9 history (2)'!B235</f>
        <v>57.19</v>
      </c>
      <c r="G234" s="22">
        <f>'Div 9 history (2)'!C235</f>
        <v>230.1</v>
      </c>
      <c r="H234" s="22">
        <f>'Div 9 history (2)'!D235</f>
        <v>1422.61</v>
      </c>
      <c r="I234" s="22">
        <f>'Div 9 history (2)'!E235</f>
        <v>186.35</v>
      </c>
      <c r="J234" s="22">
        <f>'Div 9 history (2)'!F235</f>
        <v>58.91</v>
      </c>
      <c r="K234" s="22">
        <f>'Div 9 history (2)'!G235</f>
        <v>684.83</v>
      </c>
      <c r="L234" s="1">
        <f t="shared" si="190"/>
        <v>338.43620083432768</v>
      </c>
      <c r="M234" s="1">
        <f t="shared" si="190"/>
        <v>327.13471939305043</v>
      </c>
      <c r="N234" s="1">
        <f t="shared" si="190"/>
        <v>328.6389930805388</v>
      </c>
      <c r="O234" s="1">
        <f t="shared" si="190"/>
        <v>349.5021082560919</v>
      </c>
      <c r="P234" s="1">
        <f t="shared" si="190"/>
        <v>327.32293574884693</v>
      </c>
      <c r="Q234" s="1">
        <f t="shared" si="190"/>
        <v>385.83393642016364</v>
      </c>
      <c r="R234" s="1">
        <f t="shared" si="190"/>
        <v>337.14661522235428</v>
      </c>
      <c r="S234" s="1">
        <f t="shared" si="190"/>
        <v>343.66108687123841</v>
      </c>
      <c r="T234" s="1">
        <f t="shared" si="190"/>
        <v>327.74186892787782</v>
      </c>
      <c r="U234" s="1">
        <f t="shared" si="190"/>
        <v>425.18936926767583</v>
      </c>
      <c r="V234" s="1">
        <f t="shared" si="190"/>
        <v>423.02791692369033</v>
      </c>
      <c r="W234" s="1">
        <f t="shared" si="190"/>
        <v>355.31252930439018</v>
      </c>
      <c r="X234" s="1">
        <f t="shared" si="191"/>
        <v>371.45019965038165</v>
      </c>
      <c r="Y234" s="1">
        <f t="shared" si="191"/>
        <v>327.13471939305043</v>
      </c>
      <c r="Z234" s="1">
        <f t="shared" si="191"/>
        <v>328.6389930805388</v>
      </c>
      <c r="AA234" s="1">
        <f t="shared" si="191"/>
        <v>349.5021082560919</v>
      </c>
      <c r="AB234" s="1">
        <f t="shared" si="191"/>
        <v>327.32293574884693</v>
      </c>
      <c r="AC234" s="1">
        <f t="shared" si="191"/>
        <v>385.83393642016364</v>
      </c>
      <c r="AD234" s="1">
        <f t="shared" si="191"/>
        <v>337.14661522235428</v>
      </c>
      <c r="AE234" s="1">
        <f t="shared" si="191"/>
        <v>343.66108687123841</v>
      </c>
      <c r="AF234" s="1">
        <f t="shared" si="191"/>
        <v>327.74186892787782</v>
      </c>
      <c r="AH234" s="15">
        <f t="shared" si="180"/>
        <v>4696.8588937330196</v>
      </c>
      <c r="AI234" s="15">
        <f t="shared" si="181"/>
        <v>4301.9622790662997</v>
      </c>
      <c r="AJ234" s="15">
        <f t="shared" si="182"/>
        <v>-394.89661466671987</v>
      </c>
      <c r="AN234" s="15">
        <f t="shared" si="183"/>
        <v>-394.89661466671987</v>
      </c>
    </row>
    <row r="235" spans="1:40">
      <c r="A235" s="106" t="s">
        <v>190</v>
      </c>
      <c r="B235" s="5" t="str">
        <f t="shared" si="184"/>
        <v>8770-02005</v>
      </c>
      <c r="C235" s="5" t="str">
        <f t="shared" si="185"/>
        <v>8770</v>
      </c>
      <c r="D235" s="1">
        <f>SUM($F235:K235)</f>
        <v>49914.33</v>
      </c>
      <c r="E235" s="2">
        <f t="shared" ref="E235:E252" si="192">D235/$D$256</f>
        <v>0.11479385240368879</v>
      </c>
      <c r="F235" s="22">
        <f>'Div 9 history (2)'!B236</f>
        <v>66.08</v>
      </c>
      <c r="G235" s="22">
        <f>'Div 9 history (2)'!C236</f>
        <v>521.29</v>
      </c>
      <c r="H235" s="22">
        <f>'Div 9 history (2)'!D236</f>
        <v>4074.26</v>
      </c>
      <c r="I235" s="22">
        <f>'Div 9 history (2)'!E236</f>
        <v>7320.28</v>
      </c>
      <c r="J235" s="22">
        <f>'Div 9 history (2)'!F236</f>
        <v>18588.509999999998</v>
      </c>
      <c r="K235" s="22">
        <f>'Div 9 history (2)'!G236</f>
        <v>19343.91</v>
      </c>
      <c r="L235" s="1">
        <f t="shared" si="190"/>
        <v>6398.8182577929883</v>
      </c>
      <c r="M235" s="1">
        <f t="shared" si="190"/>
        <v>6185.1409809287616</v>
      </c>
      <c r="N235" s="1">
        <f t="shared" si="190"/>
        <v>6213.5823058002989</v>
      </c>
      <c r="O235" s="1">
        <f t="shared" si="190"/>
        <v>6608.0415331839513</v>
      </c>
      <c r="P235" s="1">
        <f t="shared" si="190"/>
        <v>6188.6995903532761</v>
      </c>
      <c r="Q235" s="1">
        <f t="shared" si="190"/>
        <v>7294.9679459676245</v>
      </c>
      <c r="R235" s="1">
        <f t="shared" si="190"/>
        <v>6374.4360435424442</v>
      </c>
      <c r="S235" s="1">
        <f t="shared" si="190"/>
        <v>6497.6052554175067</v>
      </c>
      <c r="T235" s="1">
        <f t="shared" si="190"/>
        <v>6196.6203661691306</v>
      </c>
      <c r="U235" s="1">
        <f t="shared" si="190"/>
        <v>8039.0616972483358</v>
      </c>
      <c r="V235" s="1">
        <f t="shared" si="190"/>
        <v>7998.1950857926222</v>
      </c>
      <c r="W235" s="1">
        <f t="shared" si="190"/>
        <v>6717.8992499342812</v>
      </c>
      <c r="X235" s="1">
        <f t="shared" si="191"/>
        <v>7023.0144219921422</v>
      </c>
      <c r="Y235" s="1">
        <f t="shared" si="191"/>
        <v>6185.1409809287616</v>
      </c>
      <c r="Z235" s="1">
        <f t="shared" si="191"/>
        <v>6213.5823058002989</v>
      </c>
      <c r="AA235" s="1">
        <f t="shared" si="191"/>
        <v>6608.0415331839513</v>
      </c>
      <c r="AB235" s="1">
        <f t="shared" si="191"/>
        <v>6188.6995903532761</v>
      </c>
      <c r="AC235" s="1">
        <f t="shared" si="191"/>
        <v>7294.9679459676245</v>
      </c>
      <c r="AD235" s="1">
        <f t="shared" si="191"/>
        <v>6374.4360435424442</v>
      </c>
      <c r="AE235" s="1">
        <f t="shared" si="191"/>
        <v>6497.6052554175067</v>
      </c>
      <c r="AF235" s="1">
        <f t="shared" si="191"/>
        <v>6196.6203661691306</v>
      </c>
      <c r="AH235" s="15">
        <f t="shared" si="180"/>
        <v>88803.580614026912</v>
      </c>
      <c r="AI235" s="15">
        <f t="shared" si="181"/>
        <v>81337.264476330383</v>
      </c>
      <c r="AJ235" s="15">
        <f t="shared" si="182"/>
        <v>-7466.316137696529</v>
      </c>
      <c r="AN235" s="15">
        <f t="shared" si="183"/>
        <v>-7466.316137696529</v>
      </c>
    </row>
    <row r="236" spans="1:40">
      <c r="A236" s="106" t="s">
        <v>191</v>
      </c>
      <c r="B236" s="5" t="str">
        <f t="shared" si="184"/>
        <v>8780-02005</v>
      </c>
      <c r="C236" s="5" t="str">
        <f t="shared" si="185"/>
        <v>8780</v>
      </c>
      <c r="D236" s="1">
        <f>SUM($F236:K236)</f>
        <v>4434.3200000000006</v>
      </c>
      <c r="E236" s="2">
        <f t="shared" si="192"/>
        <v>1.0198126982586471E-2</v>
      </c>
      <c r="F236" s="22">
        <f>'Div 9 history (2)'!B237</f>
        <v>238.15</v>
      </c>
      <c r="G236" s="22">
        <f>'Div 9 history (2)'!C237</f>
        <v>893.42000000000007</v>
      </c>
      <c r="H236" s="22">
        <f>'Div 9 history (2)'!D237</f>
        <v>1286.29</v>
      </c>
      <c r="I236" s="22">
        <f>'Div 9 history (2)'!E237</f>
        <v>197.85999999999999</v>
      </c>
      <c r="J236" s="22">
        <f>'Div 9 history (2)'!F237</f>
        <v>1048.46</v>
      </c>
      <c r="K236" s="22">
        <f>'Div 9 history (2)'!G237</f>
        <v>770.14</v>
      </c>
      <c r="L236" s="1">
        <f t="shared" si="190"/>
        <v>568.46215860047812</v>
      </c>
      <c r="M236" s="1">
        <f t="shared" si="190"/>
        <v>549.47936503509175</v>
      </c>
      <c r="N236" s="1">
        <f t="shared" si="190"/>
        <v>552.00605297629727</v>
      </c>
      <c r="O236" s="1">
        <f t="shared" si="190"/>
        <v>587.0492648389403</v>
      </c>
      <c r="P236" s="1">
        <f t="shared" si="190"/>
        <v>549.79550697155184</v>
      </c>
      <c r="Q236" s="1">
        <f t="shared" si="190"/>
        <v>648.07485670273775</v>
      </c>
      <c r="R236" s="1">
        <f t="shared" si="190"/>
        <v>566.29607642937674</v>
      </c>
      <c r="S236" s="1">
        <f t="shared" si="190"/>
        <v>577.23825875661282</v>
      </c>
      <c r="T236" s="1">
        <f t="shared" si="190"/>
        <v>550.49917773335039</v>
      </c>
      <c r="U236" s="1">
        <f t="shared" si="190"/>
        <v>714.17911580386317</v>
      </c>
      <c r="V236" s="1">
        <f t="shared" si="190"/>
        <v>710.54858259806247</v>
      </c>
      <c r="W236" s="1">
        <f t="shared" si="190"/>
        <v>596.80887236127546</v>
      </c>
      <c r="X236" s="1">
        <f t="shared" si="191"/>
        <v>623.91488199337141</v>
      </c>
      <c r="Y236" s="1">
        <f t="shared" si="191"/>
        <v>549.47936503509175</v>
      </c>
      <c r="Z236" s="1">
        <f t="shared" si="191"/>
        <v>552.00605297629727</v>
      </c>
      <c r="AA236" s="1">
        <f t="shared" si="191"/>
        <v>587.0492648389403</v>
      </c>
      <c r="AB236" s="1">
        <f t="shared" si="191"/>
        <v>549.79550697155184</v>
      </c>
      <c r="AC236" s="1">
        <f t="shared" si="191"/>
        <v>648.07485670273775</v>
      </c>
      <c r="AD236" s="1">
        <f t="shared" si="191"/>
        <v>566.29607642937674</v>
      </c>
      <c r="AE236" s="1">
        <f t="shared" si="191"/>
        <v>577.23825875661282</v>
      </c>
      <c r="AF236" s="1">
        <f t="shared" si="191"/>
        <v>550.49917773335039</v>
      </c>
      <c r="AH236" s="15">
        <f t="shared" si="180"/>
        <v>7889.1872051250975</v>
      </c>
      <c r="AI236" s="15">
        <f t="shared" si="181"/>
        <v>7225.8900122005307</v>
      </c>
      <c r="AJ236" s="15">
        <f t="shared" si="182"/>
        <v>-663.29719292456684</v>
      </c>
      <c r="AN236" s="15">
        <f t="shared" si="183"/>
        <v>-663.29719292456684</v>
      </c>
    </row>
    <row r="237" spans="1:40">
      <c r="A237" s="106" t="s">
        <v>192</v>
      </c>
      <c r="B237" s="5" t="str">
        <f t="shared" si="184"/>
        <v>8790-02005</v>
      </c>
      <c r="C237" s="5" t="str">
        <f t="shared" si="185"/>
        <v>8790</v>
      </c>
      <c r="D237" s="1">
        <f>SUM($F237:K237)</f>
        <v>422.78</v>
      </c>
      <c r="E237" s="2">
        <f t="shared" si="192"/>
        <v>9.7231686610301177E-4</v>
      </c>
      <c r="F237" s="22">
        <f>'Div 9 history (2)'!B238</f>
        <v>0</v>
      </c>
      <c r="G237" s="22">
        <f>'Div 9 history (2)'!C238</f>
        <v>89.92</v>
      </c>
      <c r="H237" s="22">
        <f>'Div 9 history (2)'!D238</f>
        <v>0</v>
      </c>
      <c r="I237" s="22">
        <f>'Div 9 history (2)'!E238</f>
        <v>93.84</v>
      </c>
      <c r="J237" s="22">
        <f>'Div 9 history (2)'!F238</f>
        <v>239.02</v>
      </c>
      <c r="K237" s="22">
        <f>'Div 9 history (2)'!G238</f>
        <v>0</v>
      </c>
      <c r="L237" s="1">
        <f t="shared" si="190"/>
        <v>54.198711733278181</v>
      </c>
      <c r="M237" s="1">
        <f t="shared" si="190"/>
        <v>52.388841118714033</v>
      </c>
      <c r="N237" s="1">
        <f t="shared" si="190"/>
        <v>52.629742345459711</v>
      </c>
      <c r="O237" s="1">
        <f t="shared" si="190"/>
        <v>55.970856453437534</v>
      </c>
      <c r="P237" s="1">
        <f t="shared" si="190"/>
        <v>52.418982941563229</v>
      </c>
      <c r="Q237" s="1">
        <f t="shared" si="190"/>
        <v>61.789200580197956</v>
      </c>
      <c r="R237" s="1">
        <f t="shared" si="190"/>
        <v>53.992191630917901</v>
      </c>
      <c r="S237" s="1">
        <f t="shared" si="190"/>
        <v>55.035448735571798</v>
      </c>
      <c r="T237" s="1">
        <f t="shared" si="190"/>
        <v>52.486072805324334</v>
      </c>
      <c r="U237" s="1">
        <f t="shared" si="190"/>
        <v>68.091758506277671</v>
      </c>
      <c r="V237" s="1">
        <f t="shared" si="190"/>
        <v>67.745613701945004</v>
      </c>
      <c r="W237" s="1">
        <f t="shared" si="190"/>
        <v>56.901363694298112</v>
      </c>
      <c r="X237" s="1">
        <f t="shared" si="191"/>
        <v>59.485723585387952</v>
      </c>
      <c r="Y237" s="1">
        <f t="shared" si="191"/>
        <v>52.388841118714033</v>
      </c>
      <c r="Z237" s="1">
        <f t="shared" si="191"/>
        <v>52.629742345459711</v>
      </c>
      <c r="AA237" s="1">
        <f t="shared" si="191"/>
        <v>55.970856453437534</v>
      </c>
      <c r="AB237" s="1">
        <f t="shared" si="191"/>
        <v>52.418982941563229</v>
      </c>
      <c r="AC237" s="1">
        <f t="shared" si="191"/>
        <v>61.789200580197956</v>
      </c>
      <c r="AD237" s="1">
        <f t="shared" si="191"/>
        <v>53.992191630917901</v>
      </c>
      <c r="AE237" s="1">
        <f t="shared" si="191"/>
        <v>55.035448735571798</v>
      </c>
      <c r="AF237" s="1">
        <f t="shared" si="191"/>
        <v>52.486072805324334</v>
      </c>
      <c r="AH237" s="15">
        <f t="shared" si="180"/>
        <v>752.17633517265062</v>
      </c>
      <c r="AI237" s="15">
        <f t="shared" si="181"/>
        <v>688.93579609909511</v>
      </c>
      <c r="AJ237" s="15">
        <f t="shared" si="182"/>
        <v>-63.24053907355551</v>
      </c>
      <c r="AN237" s="15">
        <f t="shared" si="183"/>
        <v>-63.24053907355551</v>
      </c>
    </row>
    <row r="238" spans="1:40">
      <c r="A238" s="106" t="s">
        <v>193</v>
      </c>
      <c r="B238" s="5" t="str">
        <f t="shared" si="184"/>
        <v>8800-02005</v>
      </c>
      <c r="C238" s="5" t="str">
        <f t="shared" si="185"/>
        <v>8800</v>
      </c>
      <c r="D238" s="1">
        <f>SUM($F238:K238)</f>
        <v>3106.14</v>
      </c>
      <c r="E238" s="2">
        <f t="shared" si="192"/>
        <v>7.1435553017579097E-3</v>
      </c>
      <c r="F238" s="22">
        <f>'Div 9 history (2)'!B239</f>
        <v>469.35</v>
      </c>
      <c r="G238" s="22">
        <f>'Div 9 history (2)'!C239</f>
        <v>1029.29</v>
      </c>
      <c r="H238" s="22">
        <f>'Div 9 history (2)'!D239</f>
        <v>356.86</v>
      </c>
      <c r="I238" s="22">
        <f>'Div 9 history (2)'!E239</f>
        <v>140.19999999999999</v>
      </c>
      <c r="J238" s="22">
        <f>'Div 9 history (2)'!F239</f>
        <v>869.32</v>
      </c>
      <c r="K238" s="22">
        <f>'Div 9 history (2)'!G239</f>
        <v>241.12</v>
      </c>
      <c r="L238" s="1">
        <f t="shared" si="190"/>
        <v>398.19477379063511</v>
      </c>
      <c r="M238" s="1">
        <f t="shared" si="190"/>
        <v>384.89775995194287</v>
      </c>
      <c r="N238" s="1">
        <f t="shared" si="190"/>
        <v>386.66764721350643</v>
      </c>
      <c r="O238" s="1">
        <f t="shared" si="190"/>
        <v>411.21461768361905</v>
      </c>
      <c r="P238" s="1">
        <f t="shared" si="190"/>
        <v>385.11921016629742</v>
      </c>
      <c r="Q238" s="1">
        <f t="shared" si="190"/>
        <v>453.96165260933839</v>
      </c>
      <c r="R238" s="1">
        <f t="shared" si="190"/>
        <v>396.67748264454167</v>
      </c>
      <c r="S238" s="1">
        <f t="shared" si="190"/>
        <v>404.34223174111588</v>
      </c>
      <c r="T238" s="1">
        <f t="shared" si="190"/>
        <v>385.61211548211867</v>
      </c>
      <c r="U238" s="1">
        <f t="shared" si="190"/>
        <v>500.26617807533313</v>
      </c>
      <c r="V238" s="1">
        <f t="shared" si="190"/>
        <v>497.72307238790734</v>
      </c>
      <c r="W238" s="1">
        <f t="shared" si="190"/>
        <v>418.05100010740136</v>
      </c>
      <c r="X238" s="1">
        <f t="shared" si="191"/>
        <v>437.03814148615578</v>
      </c>
      <c r="Y238" s="1">
        <f t="shared" si="191"/>
        <v>384.89775995194287</v>
      </c>
      <c r="Z238" s="1">
        <f t="shared" si="191"/>
        <v>386.66764721350643</v>
      </c>
      <c r="AA238" s="1">
        <f t="shared" si="191"/>
        <v>411.21461768361905</v>
      </c>
      <c r="AB238" s="1">
        <f t="shared" si="191"/>
        <v>385.11921016629742</v>
      </c>
      <c r="AC238" s="1">
        <f t="shared" si="191"/>
        <v>453.96165260933839</v>
      </c>
      <c r="AD238" s="1">
        <f t="shared" si="191"/>
        <v>396.67748264454167</v>
      </c>
      <c r="AE238" s="1">
        <f t="shared" si="191"/>
        <v>404.34223174111588</v>
      </c>
      <c r="AF238" s="1">
        <f t="shared" si="191"/>
        <v>385.61211548211867</v>
      </c>
      <c r="AH238" s="15">
        <f t="shared" si="180"/>
        <v>5526.1956614153405</v>
      </c>
      <c r="AI238" s="15">
        <f t="shared" si="181"/>
        <v>5061.5711095492779</v>
      </c>
      <c r="AJ238" s="15">
        <f t="shared" si="182"/>
        <v>-464.62455186606257</v>
      </c>
      <c r="AN238" s="15">
        <f t="shared" si="183"/>
        <v>-464.62455186606257</v>
      </c>
    </row>
    <row r="239" spans="1:40">
      <c r="A239" s="106" t="s">
        <v>194</v>
      </c>
      <c r="B239" s="5" t="str">
        <f t="shared" si="184"/>
        <v>8810-02005</v>
      </c>
      <c r="C239" s="5" t="str">
        <f t="shared" si="185"/>
        <v>8810</v>
      </c>
      <c r="D239" s="1">
        <f>SUM($F239:K239)</f>
        <v>243.71</v>
      </c>
      <c r="E239" s="2">
        <f t="shared" si="192"/>
        <v>5.6048853644440381E-4</v>
      </c>
      <c r="F239" s="22">
        <f>'Div 9 history (2)'!B240</f>
        <v>79.52000000000001</v>
      </c>
      <c r="G239" s="22">
        <f>'Div 9 history (2)'!C240</f>
        <v>0</v>
      </c>
      <c r="H239" s="22">
        <f>'Div 9 history (2)'!D240</f>
        <v>21.19</v>
      </c>
      <c r="I239" s="22">
        <f>'Div 9 history (2)'!E240</f>
        <v>143</v>
      </c>
      <c r="J239" s="22">
        <f>'Div 9 history (2)'!F240</f>
        <v>0</v>
      </c>
      <c r="K239" s="22">
        <f>'Div 9 history (2)'!G240</f>
        <v>0</v>
      </c>
      <c r="L239" s="1">
        <f t="shared" si="190"/>
        <v>31.242651110547396</v>
      </c>
      <c r="M239" s="1">
        <f t="shared" si="190"/>
        <v>30.199357748809781</v>
      </c>
      <c r="N239" s="1">
        <f t="shared" si="190"/>
        <v>30.338224388599244</v>
      </c>
      <c r="O239" s="1">
        <f t="shared" si="190"/>
        <v>32.264197517070969</v>
      </c>
      <c r="P239" s="1">
        <f t="shared" si="190"/>
        <v>30.216732893439559</v>
      </c>
      <c r="Q239" s="1">
        <f t="shared" si="190"/>
        <v>35.618160919154278</v>
      </c>
      <c r="R239" s="1">
        <f t="shared" si="190"/>
        <v>31.123603345406604</v>
      </c>
      <c r="S239" s="1">
        <f t="shared" si="190"/>
        <v>31.724985125469995</v>
      </c>
      <c r="T239" s="1">
        <f t="shared" si="190"/>
        <v>30.255406602454222</v>
      </c>
      <c r="U239" s="1">
        <f t="shared" si="190"/>
        <v>39.251247612386905</v>
      </c>
      <c r="V239" s="1">
        <f t="shared" si="190"/>
        <v>39.051713693412694</v>
      </c>
      <c r="W239" s="1">
        <f t="shared" si="190"/>
        <v>32.800585046448262</v>
      </c>
      <c r="X239" s="1">
        <f t="shared" si="191"/>
        <v>34.290329947005304</v>
      </c>
      <c r="Y239" s="1">
        <f t="shared" si="191"/>
        <v>30.199357748809781</v>
      </c>
      <c r="Z239" s="1">
        <f t="shared" si="191"/>
        <v>30.338224388599244</v>
      </c>
      <c r="AA239" s="1">
        <f t="shared" si="191"/>
        <v>32.264197517070969</v>
      </c>
      <c r="AB239" s="1">
        <f t="shared" si="191"/>
        <v>30.216732893439559</v>
      </c>
      <c r="AC239" s="1">
        <f t="shared" si="191"/>
        <v>35.618160919154278</v>
      </c>
      <c r="AD239" s="1">
        <f t="shared" si="191"/>
        <v>31.123603345406604</v>
      </c>
      <c r="AE239" s="1">
        <f t="shared" si="191"/>
        <v>31.724985125469995</v>
      </c>
      <c r="AF239" s="1">
        <f t="shared" si="191"/>
        <v>30.255406602454222</v>
      </c>
      <c r="AH239" s="15">
        <f t="shared" si="180"/>
        <v>433.5893245776212</v>
      </c>
      <c r="AI239" s="15">
        <f t="shared" si="181"/>
        <v>397.13454483965774</v>
      </c>
      <c r="AJ239" s="15">
        <f t="shared" si="182"/>
        <v>-36.454779737963463</v>
      </c>
      <c r="AN239" s="15">
        <f t="shared" si="183"/>
        <v>-36.454779737963463</v>
      </c>
    </row>
    <row r="240" spans="1:40">
      <c r="A240" s="106" t="s">
        <v>206</v>
      </c>
      <c r="B240" s="5" t="str">
        <f t="shared" si="184"/>
        <v>8560-02005</v>
      </c>
      <c r="C240" s="5" t="str">
        <f t="shared" si="185"/>
        <v>8560</v>
      </c>
      <c r="D240" s="1">
        <f>SUM($F240:K240)</f>
        <v>9191.0800000000017</v>
      </c>
      <c r="E240" s="2">
        <f t="shared" si="192"/>
        <v>2.113780713775976E-2</v>
      </c>
      <c r="F240" s="22">
        <f>'Div 9 history (2)'!B241</f>
        <v>1336.39</v>
      </c>
      <c r="G240" s="22">
        <f>'Div 9 history (2)'!C241</f>
        <v>1206.95</v>
      </c>
      <c r="H240" s="22">
        <f>'Div 9 history (2)'!D241</f>
        <v>752.47</v>
      </c>
      <c r="I240" s="22">
        <f>'Div 9 history (2)'!E241</f>
        <v>1601.28</v>
      </c>
      <c r="J240" s="22">
        <f>'Div 9 history (2)'!F241</f>
        <v>3306.63</v>
      </c>
      <c r="K240" s="22">
        <f>'Div 9 history (2)'!G241</f>
        <v>987.36</v>
      </c>
      <c r="L240" s="1">
        <f t="shared" si="190"/>
        <v>1178.2598406677198</v>
      </c>
      <c r="M240" s="1">
        <f t="shared" si="190"/>
        <v>1138.9139264614937</v>
      </c>
      <c r="N240" s="1">
        <f t="shared" si="190"/>
        <v>1144.1510295579449</v>
      </c>
      <c r="O240" s="1">
        <f t="shared" si="190"/>
        <v>1216.7856079570006</v>
      </c>
      <c r="P240" s="1">
        <f t="shared" si="190"/>
        <v>1139.5691984827643</v>
      </c>
      <c r="Q240" s="1">
        <f t="shared" si="190"/>
        <v>1343.2742458693551</v>
      </c>
      <c r="R240" s="1">
        <f t="shared" si="190"/>
        <v>1173.7701704316596</v>
      </c>
      <c r="S240" s="1">
        <f t="shared" si="190"/>
        <v>1196.4501919781903</v>
      </c>
      <c r="T240" s="1">
        <f t="shared" si="190"/>
        <v>1141.0277071752696</v>
      </c>
      <c r="U240" s="1">
        <f t="shared" si="190"/>
        <v>1480.2895117363139</v>
      </c>
      <c r="V240" s="1">
        <f t="shared" si="190"/>
        <v>1472.7644523952713</v>
      </c>
      <c r="W240" s="1">
        <f t="shared" si="190"/>
        <v>1237.0144893878366</v>
      </c>
      <c r="X240" s="1">
        <f t="shared" si="191"/>
        <v>1293.1975124915739</v>
      </c>
      <c r="Y240" s="1">
        <f t="shared" si="191"/>
        <v>1138.9139264614937</v>
      </c>
      <c r="Z240" s="1">
        <f t="shared" si="191"/>
        <v>1144.1510295579449</v>
      </c>
      <c r="AA240" s="1">
        <f t="shared" si="191"/>
        <v>1216.7856079570006</v>
      </c>
      <c r="AB240" s="1">
        <f t="shared" si="191"/>
        <v>1139.5691984827643</v>
      </c>
      <c r="AC240" s="1">
        <f t="shared" si="191"/>
        <v>1343.2742458693551</v>
      </c>
      <c r="AD240" s="1">
        <f t="shared" si="191"/>
        <v>1173.7701704316596</v>
      </c>
      <c r="AE240" s="1">
        <f t="shared" si="191"/>
        <v>1196.4501919781903</v>
      </c>
      <c r="AF240" s="1">
        <f t="shared" si="191"/>
        <v>1141.0277071752696</v>
      </c>
      <c r="AH240" s="15">
        <f t="shared" si="180"/>
        <v>16352.033848996281</v>
      </c>
      <c r="AI240" s="15">
        <f t="shared" si="181"/>
        <v>14977.208043924677</v>
      </c>
      <c r="AJ240" s="15">
        <f t="shared" si="182"/>
        <v>-1374.8258050716049</v>
      </c>
      <c r="AN240" s="15">
        <f t="shared" si="183"/>
        <v>-1374.8258050716049</v>
      </c>
    </row>
    <row r="241" spans="1:40">
      <c r="A241" s="106" t="s">
        <v>207</v>
      </c>
      <c r="B241" s="5" t="str">
        <f t="shared" si="184"/>
        <v>8570-02005</v>
      </c>
      <c r="C241" s="5" t="str">
        <f t="shared" si="185"/>
        <v>8570</v>
      </c>
      <c r="D241" s="1">
        <f>SUM($F241:K241)</f>
        <v>2126.0700000000002</v>
      </c>
      <c r="E241" s="2">
        <f t="shared" si="192"/>
        <v>4.8895731101651699E-3</v>
      </c>
      <c r="F241" s="22">
        <f>'Div 9 history (2)'!B242</f>
        <v>216.82</v>
      </c>
      <c r="G241" s="22">
        <f>'Div 9 history (2)'!C242</f>
        <v>13.77</v>
      </c>
      <c r="H241" s="22">
        <f>'Div 9 history (2)'!D242</f>
        <v>87.68</v>
      </c>
      <c r="I241" s="22">
        <f>'Div 9 history (2)'!E242</f>
        <v>1794.57</v>
      </c>
      <c r="J241" s="22">
        <f>'Div 9 history (2)'!F242</f>
        <v>13.23</v>
      </c>
      <c r="K241" s="22">
        <f>'Div 9 history (2)'!G242</f>
        <v>0</v>
      </c>
      <c r="L241" s="1">
        <f t="shared" si="190"/>
        <v>272.55370418366709</v>
      </c>
      <c r="M241" s="1">
        <f t="shared" si="190"/>
        <v>263.45225279640562</v>
      </c>
      <c r="N241" s="1">
        <f t="shared" si="190"/>
        <v>264.6636934301801</v>
      </c>
      <c r="O241" s="1">
        <f t="shared" si="190"/>
        <v>281.4654401342541</v>
      </c>
      <c r="P241" s="1">
        <f t="shared" si="190"/>
        <v>263.60382956282075</v>
      </c>
      <c r="Q241" s="1">
        <f t="shared" si="190"/>
        <v>310.72464562548248</v>
      </c>
      <c r="R241" s="1">
        <f t="shared" si="190"/>
        <v>271.51515885506797</v>
      </c>
      <c r="S241" s="1">
        <f t="shared" si="190"/>
        <v>276.76147521935081</v>
      </c>
      <c r="T241" s="1">
        <f t="shared" si="190"/>
        <v>263.94121010742214</v>
      </c>
      <c r="U241" s="1">
        <f t="shared" si="190"/>
        <v>342.41885852557311</v>
      </c>
      <c r="V241" s="1">
        <f t="shared" si="190"/>
        <v>340.67817049835429</v>
      </c>
      <c r="W241" s="1">
        <f t="shared" si="190"/>
        <v>286.14476160068216</v>
      </c>
      <c r="X241" s="1">
        <f t="shared" si="191"/>
        <v>299.14095355311457</v>
      </c>
      <c r="Y241" s="1">
        <f t="shared" si="191"/>
        <v>263.45225279640562</v>
      </c>
      <c r="Z241" s="1">
        <f t="shared" si="191"/>
        <v>264.6636934301801</v>
      </c>
      <c r="AA241" s="1">
        <f t="shared" si="191"/>
        <v>281.4654401342541</v>
      </c>
      <c r="AB241" s="1">
        <f t="shared" si="191"/>
        <v>263.60382956282075</v>
      </c>
      <c r="AC241" s="1">
        <f t="shared" si="191"/>
        <v>310.72464562548248</v>
      </c>
      <c r="AD241" s="1">
        <f t="shared" si="191"/>
        <v>271.51515885506797</v>
      </c>
      <c r="AE241" s="1">
        <f t="shared" si="191"/>
        <v>276.76147521935081</v>
      </c>
      <c r="AF241" s="1">
        <f t="shared" si="191"/>
        <v>263.94121010742214</v>
      </c>
      <c r="AH241" s="15">
        <f t="shared" si="180"/>
        <v>3782.5335657328101</v>
      </c>
      <c r="AI241" s="15">
        <f t="shared" si="181"/>
        <v>3464.5104499087083</v>
      </c>
      <c r="AJ241" s="15">
        <f t="shared" si="182"/>
        <v>-318.02311582410175</v>
      </c>
      <c r="AN241" s="15">
        <f t="shared" si="183"/>
        <v>-318.02311582410175</v>
      </c>
    </row>
    <row r="242" spans="1:40">
      <c r="A242" s="106" t="s">
        <v>208</v>
      </c>
      <c r="B242" s="5" t="str">
        <f t="shared" ref="B242" si="193">RIGHT(A242,10)</f>
        <v>8650-02005</v>
      </c>
      <c r="C242" s="5" t="str">
        <f t="shared" ref="C242" si="194">LEFT(B242,4)</f>
        <v>8650</v>
      </c>
      <c r="D242" s="1">
        <f>SUM($F242:K242)</f>
        <v>30.13</v>
      </c>
      <c r="E242" s="2">
        <f t="shared" si="192"/>
        <v>6.9293502946411246E-5</v>
      </c>
      <c r="F242" s="22">
        <f>'Div 9 history (2)'!B243</f>
        <v>0</v>
      </c>
      <c r="G242" s="22">
        <f>'Div 9 history (2)'!C243</f>
        <v>0</v>
      </c>
      <c r="H242" s="22">
        <f>'Div 9 history (2)'!D243</f>
        <v>30.13</v>
      </c>
      <c r="I242" s="22">
        <f>'Div 9 history (2)'!E243</f>
        <v>0</v>
      </c>
      <c r="J242" s="22">
        <f>'Div 9 history (2)'!F243</f>
        <v>0</v>
      </c>
      <c r="K242" s="22">
        <f>'Div 9 history (2)'!G243</f>
        <v>0</v>
      </c>
      <c r="L242" s="1">
        <f t="shared" si="190"/>
        <v>3.8625459684083254</v>
      </c>
      <c r="M242" s="1">
        <f t="shared" si="190"/>
        <v>3.7335630420238752</v>
      </c>
      <c r="N242" s="1">
        <f t="shared" si="190"/>
        <v>3.750731200313878</v>
      </c>
      <c r="O242" s="1">
        <f t="shared" si="190"/>
        <v>3.9888403068784544</v>
      </c>
      <c r="P242" s="1">
        <f t="shared" si="190"/>
        <v>3.7357111406152139</v>
      </c>
      <c r="Q242" s="1">
        <f t="shared" si="190"/>
        <v>4.4034926285097793</v>
      </c>
      <c r="R242" s="1">
        <f t="shared" si="190"/>
        <v>3.8478280283825073</v>
      </c>
      <c r="S242" s="1">
        <f t="shared" si="190"/>
        <v>3.9221771853038891</v>
      </c>
      <c r="T242" s="1">
        <f t="shared" si="190"/>
        <v>3.7404923923185165</v>
      </c>
      <c r="U242" s="1">
        <f t="shared" si="190"/>
        <v>4.8526531146084171</v>
      </c>
      <c r="V242" s="1">
        <f t="shared" si="190"/>
        <v>4.8279846275594949</v>
      </c>
      <c r="W242" s="1">
        <f t="shared" si="190"/>
        <v>4.0551541891981699</v>
      </c>
      <c r="X242" s="1">
        <f t="shared" si="191"/>
        <v>4.2393321624195544</v>
      </c>
      <c r="Y242" s="1">
        <f t="shared" si="191"/>
        <v>3.7335630420238752</v>
      </c>
      <c r="Z242" s="1">
        <f t="shared" si="191"/>
        <v>3.750731200313878</v>
      </c>
      <c r="AA242" s="1">
        <f t="shared" si="191"/>
        <v>3.9888403068784544</v>
      </c>
      <c r="AB242" s="1">
        <f t="shared" si="191"/>
        <v>3.7357111406152139</v>
      </c>
      <c r="AC242" s="1">
        <f t="shared" si="191"/>
        <v>4.4034926285097793</v>
      </c>
      <c r="AD242" s="1">
        <f t="shared" si="191"/>
        <v>3.8478280283825073</v>
      </c>
      <c r="AE242" s="1">
        <f t="shared" si="191"/>
        <v>3.9221771853038891</v>
      </c>
      <c r="AF242" s="1">
        <f t="shared" si="191"/>
        <v>3.7404923923185165</v>
      </c>
      <c r="AH242" s="15">
        <f t="shared" ref="AH242" si="195">SUM(F242:Q242)</f>
        <v>53.604884286749524</v>
      </c>
      <c r="AI242" s="15">
        <f t="shared" ref="AI242" si="196">SUM(U242:AF242)</f>
        <v>49.097960018131751</v>
      </c>
      <c r="AJ242" s="15">
        <f t="shared" ref="AJ242" si="197">AI242-AH242</f>
        <v>-4.5069242686177731</v>
      </c>
      <c r="AN242" s="15">
        <f t="shared" ref="AN242" si="198">AJ242</f>
        <v>-4.5069242686177731</v>
      </c>
    </row>
    <row r="243" spans="1:40">
      <c r="A243" s="106" t="s">
        <v>209</v>
      </c>
      <c r="B243" s="5" t="str">
        <f t="shared" si="184"/>
        <v>8700-02005</v>
      </c>
      <c r="C243" s="5" t="str">
        <f t="shared" si="185"/>
        <v>8700</v>
      </c>
      <c r="D243" s="1">
        <f>SUM($F243:K243)</f>
        <v>5715.2</v>
      </c>
      <c r="E243" s="2">
        <f t="shared" si="192"/>
        <v>1.314391729304114E-2</v>
      </c>
      <c r="F243" s="22">
        <f>'Div 9 history (2)'!B244</f>
        <v>825.00000000000011</v>
      </c>
      <c r="G243" s="22">
        <f>'Div 9 history (2)'!C244</f>
        <v>1730.31</v>
      </c>
      <c r="H243" s="22">
        <f>'Div 9 history (2)'!D244</f>
        <v>666.15</v>
      </c>
      <c r="I243" s="22">
        <f>'Div 9 history (2)'!E244</f>
        <v>607.6099999999999</v>
      </c>
      <c r="J243" s="22">
        <f>'Div 9 history (2)'!F244</f>
        <v>1478.34</v>
      </c>
      <c r="K243" s="22">
        <f>'Div 9 history (2)'!G244</f>
        <v>407.78999999999996</v>
      </c>
      <c r="L243" s="1">
        <f t="shared" ref="L243:W255" si="199">$E243*L$256</f>
        <v>732.6658718435865</v>
      </c>
      <c r="M243" s="1">
        <f t="shared" si="199"/>
        <v>708.1997841943197</v>
      </c>
      <c r="N243" s="1">
        <f t="shared" si="199"/>
        <v>711.45632114284342</v>
      </c>
      <c r="O243" s="1">
        <f t="shared" si="199"/>
        <v>756.62197550188318</v>
      </c>
      <c r="P243" s="1">
        <f t="shared" si="199"/>
        <v>708.6072456304039</v>
      </c>
      <c r="Q243" s="1">
        <f t="shared" si="199"/>
        <v>835.27517658344141</v>
      </c>
      <c r="R243" s="1">
        <f t="shared" si="199"/>
        <v>729.87410381054451</v>
      </c>
      <c r="S243" s="1">
        <f t="shared" si="199"/>
        <v>743.97700130928604</v>
      </c>
      <c r="T243" s="1">
        <f t="shared" si="199"/>
        <v>709.51417592362372</v>
      </c>
      <c r="U243" s="1">
        <f t="shared" si="199"/>
        <v>920.47404847693406</v>
      </c>
      <c r="V243" s="1">
        <f t="shared" si="199"/>
        <v>915.79481392061143</v>
      </c>
      <c r="W243" s="1">
        <f t="shared" si="199"/>
        <v>769.20070435132357</v>
      </c>
      <c r="X243" s="1">
        <f t="shared" ref="X243:AF255" si="200">$E243*X$256</f>
        <v>804.13644788118938</v>
      </c>
      <c r="Y243" s="1">
        <f t="shared" si="200"/>
        <v>708.1997841943197</v>
      </c>
      <c r="Z243" s="1">
        <f t="shared" si="200"/>
        <v>711.45632114284342</v>
      </c>
      <c r="AA243" s="1">
        <f t="shared" si="200"/>
        <v>756.62197550188318</v>
      </c>
      <c r="AB243" s="1">
        <f t="shared" si="200"/>
        <v>708.6072456304039</v>
      </c>
      <c r="AC243" s="1">
        <f t="shared" si="200"/>
        <v>835.27517658344141</v>
      </c>
      <c r="AD243" s="1">
        <f t="shared" si="200"/>
        <v>729.87410381054451</v>
      </c>
      <c r="AE243" s="1">
        <f t="shared" si="200"/>
        <v>743.97700130928604</v>
      </c>
      <c r="AF243" s="1">
        <f t="shared" si="200"/>
        <v>709.51417592362372</v>
      </c>
      <c r="AH243" s="15">
        <f t="shared" si="180"/>
        <v>10168.026374896479</v>
      </c>
      <c r="AI243" s="15">
        <f t="shared" si="181"/>
        <v>9313.1317987264028</v>
      </c>
      <c r="AJ243" s="15">
        <f t="shared" si="182"/>
        <v>-854.89457617007611</v>
      </c>
      <c r="AN243" s="15">
        <f t="shared" si="183"/>
        <v>-854.89457617007611</v>
      </c>
    </row>
    <row r="244" spans="1:40">
      <c r="A244" s="106" t="s">
        <v>846</v>
      </c>
      <c r="B244" s="5" t="str">
        <f t="shared" si="108"/>
        <v>8740-04306</v>
      </c>
      <c r="C244" s="5" t="str">
        <f t="shared" si="176"/>
        <v>8740</v>
      </c>
      <c r="D244" s="1">
        <f>SUM($F244:K244)</f>
        <v>319.02999999999997</v>
      </c>
      <c r="E244" s="2">
        <f t="shared" si="192"/>
        <v>7.3371079472265449E-4</v>
      </c>
      <c r="F244" s="22" t="str">
        <f>'Div 9 history (2)'!B245</f>
        <v>0</v>
      </c>
      <c r="G244" s="22" t="str">
        <f>'Div 9 history (2)'!C245</f>
        <v>0</v>
      </c>
      <c r="H244" s="22" t="str">
        <f>'Div 9 history (2)'!D245</f>
        <v>0</v>
      </c>
      <c r="I244" s="22" t="str">
        <f>'Div 9 history (2)'!E245</f>
        <v>0</v>
      </c>
      <c r="J244" s="22">
        <f>'Div 9 history (2)'!F245</f>
        <v>301.94</v>
      </c>
      <c r="K244" s="22">
        <f>'Div 9 history (2)'!G245</f>
        <v>17.09</v>
      </c>
      <c r="L244" s="1">
        <f t="shared" si="199"/>
        <v>40.898375051487157</v>
      </c>
      <c r="M244" s="1">
        <f t="shared" si="199"/>
        <v>39.532645778190407</v>
      </c>
      <c r="N244" s="1">
        <f t="shared" si="199"/>
        <v>39.714429964690886</v>
      </c>
      <c r="O244" s="1">
        <f t="shared" si="199"/>
        <v>42.235636345948663</v>
      </c>
      <c r="P244" s="1">
        <f t="shared" si="199"/>
        <v>39.555390812826808</v>
      </c>
      <c r="Q244" s="1">
        <f t="shared" si="199"/>
        <v>46.626161741569028</v>
      </c>
      <c r="R244" s="1">
        <f t="shared" si="199"/>
        <v>40.742534878688062</v>
      </c>
      <c r="S244" s="1">
        <f t="shared" si="199"/>
        <v>41.529777212993686</v>
      </c>
      <c r="T244" s="1">
        <f t="shared" si="199"/>
        <v>39.606016857662674</v>
      </c>
      <c r="U244" s="1">
        <f t="shared" si="199"/>
        <v>51.382075112961274</v>
      </c>
      <c r="V244" s="1">
        <f t="shared" si="199"/>
        <v>51.12087407004001</v>
      </c>
      <c r="W244" s="1">
        <f t="shared" si="199"/>
        <v>42.937797576498248</v>
      </c>
      <c r="X244" s="1">
        <f t="shared" si="200"/>
        <v>44.887956846223382</v>
      </c>
      <c r="Y244" s="1">
        <f t="shared" si="200"/>
        <v>39.532645778190407</v>
      </c>
      <c r="Z244" s="1">
        <f t="shared" si="200"/>
        <v>39.714429964690886</v>
      </c>
      <c r="AA244" s="1">
        <f t="shared" si="200"/>
        <v>42.235636345948663</v>
      </c>
      <c r="AB244" s="1">
        <f t="shared" si="200"/>
        <v>39.555390812826808</v>
      </c>
      <c r="AC244" s="1">
        <f t="shared" si="200"/>
        <v>46.626161741569028</v>
      </c>
      <c r="AD244" s="1">
        <f t="shared" si="200"/>
        <v>40.742534878688062</v>
      </c>
      <c r="AE244" s="1">
        <f t="shared" si="200"/>
        <v>41.529777212993686</v>
      </c>
      <c r="AF244" s="1">
        <f t="shared" si="200"/>
        <v>39.606016857662674</v>
      </c>
      <c r="AH244" s="15">
        <f t="shared" si="180"/>
        <v>567.59263969471294</v>
      </c>
      <c r="AI244" s="15">
        <f t="shared" si="181"/>
        <v>519.87129719829318</v>
      </c>
      <c r="AJ244" s="15">
        <f t="shared" si="182"/>
        <v>-47.721342496419766</v>
      </c>
      <c r="AN244" s="15">
        <f t="shared" si="183"/>
        <v>-47.721342496419766</v>
      </c>
    </row>
    <row r="245" spans="1:40">
      <c r="A245" s="106" t="s">
        <v>847</v>
      </c>
      <c r="B245" s="5" t="str">
        <f t="shared" si="108"/>
        <v>8940-05010</v>
      </c>
      <c r="C245" s="5" t="str">
        <f t="shared" si="176"/>
        <v>8940</v>
      </c>
      <c r="D245" s="1">
        <f>SUM($F245:K245)</f>
        <v>266.17</v>
      </c>
      <c r="E245" s="2">
        <f t="shared" si="192"/>
        <v>6.1214243874033463E-4</v>
      </c>
      <c r="F245" s="22" t="str">
        <f>'Div 9 history (2)'!B246</f>
        <v>0</v>
      </c>
      <c r="G245" s="22">
        <f>'Div 9 history (2)'!C246</f>
        <v>33.479999999999997</v>
      </c>
      <c r="H245" s="22">
        <f>'Div 9 history (2)'!D246</f>
        <v>232.69</v>
      </c>
      <c r="I245" s="22">
        <f>'Div 9 history (2)'!E246</f>
        <v>0</v>
      </c>
      <c r="J245" s="22">
        <f>'Div 9 history (2)'!F246</f>
        <v>0</v>
      </c>
      <c r="K245" s="22">
        <f>'Div 9 history (2)'!G246</f>
        <v>0</v>
      </c>
      <c r="L245" s="1">
        <f t="shared" si="199"/>
        <v>34.12193363462476</v>
      </c>
      <c r="M245" s="1">
        <f t="shared" si="199"/>
        <v>32.982491699153499</v>
      </c>
      <c r="N245" s="1">
        <f t="shared" si="199"/>
        <v>33.134156109775802</v>
      </c>
      <c r="O245" s="1">
        <f t="shared" si="199"/>
        <v>35.237624443472889</v>
      </c>
      <c r="P245" s="1">
        <f t="shared" si="199"/>
        <v>33.001468114754452</v>
      </c>
      <c r="Q245" s="1">
        <f t="shared" si="199"/>
        <v>38.900684796895057</v>
      </c>
      <c r="R245" s="1">
        <f t="shared" si="199"/>
        <v>33.991914580636312</v>
      </c>
      <c r="S245" s="1">
        <f t="shared" si="199"/>
        <v>34.648718931707144</v>
      </c>
      <c r="T245" s="1">
        <f t="shared" si="199"/>
        <v>33.043705943027533</v>
      </c>
      <c r="U245" s="1">
        <f t="shared" si="199"/>
        <v>42.868592084809904</v>
      </c>
      <c r="V245" s="1">
        <f t="shared" si="199"/>
        <v>42.650669376618346</v>
      </c>
      <c r="W245" s="1">
        <f t="shared" si="199"/>
        <v>35.823444757347396</v>
      </c>
      <c r="X245" s="1">
        <f t="shared" si="200"/>
        <v>37.450482630972878</v>
      </c>
      <c r="Y245" s="1">
        <f t="shared" si="200"/>
        <v>32.982491699153499</v>
      </c>
      <c r="Z245" s="1">
        <f t="shared" si="200"/>
        <v>33.134156109775802</v>
      </c>
      <c r="AA245" s="1">
        <f t="shared" si="200"/>
        <v>35.237624443472889</v>
      </c>
      <c r="AB245" s="1">
        <f t="shared" si="200"/>
        <v>33.001468114754452</v>
      </c>
      <c r="AC245" s="1">
        <f t="shared" si="200"/>
        <v>38.900684796895057</v>
      </c>
      <c r="AD245" s="1">
        <f t="shared" si="200"/>
        <v>33.991914580636312</v>
      </c>
      <c r="AE245" s="1">
        <f t="shared" si="200"/>
        <v>34.648718931707144</v>
      </c>
      <c r="AF245" s="1">
        <f t="shared" si="200"/>
        <v>33.043705943027533</v>
      </c>
      <c r="AH245" s="15">
        <f t="shared" si="180"/>
        <v>473.54835879867653</v>
      </c>
      <c r="AI245" s="15">
        <f t="shared" si="181"/>
        <v>433.73395346917124</v>
      </c>
      <c r="AJ245" s="15">
        <f t="shared" si="182"/>
        <v>-39.814405329505291</v>
      </c>
      <c r="AN245" s="15">
        <f t="shared" si="183"/>
        <v>-39.814405329505291</v>
      </c>
    </row>
    <row r="246" spans="1:40">
      <c r="A246" s="106" t="s">
        <v>848</v>
      </c>
      <c r="B246" s="5" t="str">
        <f t="shared" si="108"/>
        <v>9020-05010</v>
      </c>
      <c r="C246" s="5" t="str">
        <f t="shared" si="176"/>
        <v>9020</v>
      </c>
      <c r="D246" s="1">
        <f>SUM($F246:K246)</f>
        <v>29.65</v>
      </c>
      <c r="E246" s="2">
        <f t="shared" si="192"/>
        <v>6.8189590519784053E-5</v>
      </c>
      <c r="F246" s="22">
        <f>'Div 9 history (2)'!B247</f>
        <v>29.65</v>
      </c>
      <c r="G246" s="22">
        <f>'Div 9 history (2)'!C247</f>
        <v>0</v>
      </c>
      <c r="H246" s="22">
        <f>'Div 9 history (2)'!D247</f>
        <v>0</v>
      </c>
      <c r="I246" s="22">
        <f>'Div 9 history (2)'!E247</f>
        <v>0</v>
      </c>
      <c r="J246" s="22">
        <f>'Div 9 history (2)'!F247</f>
        <v>0</v>
      </c>
      <c r="K246" s="22">
        <f>'Div 9 history (2)'!G247</f>
        <v>0</v>
      </c>
      <c r="L246" s="1">
        <f t="shared" si="199"/>
        <v>3.8010118806275091</v>
      </c>
      <c r="M246" s="1">
        <f t="shared" si="199"/>
        <v>3.6740837768339829</v>
      </c>
      <c r="N246" s="1">
        <f t="shared" si="199"/>
        <v>3.6909784297811643</v>
      </c>
      <c r="O246" s="1">
        <f t="shared" si="199"/>
        <v>3.9252942283088674</v>
      </c>
      <c r="P246" s="1">
        <f t="shared" si="199"/>
        <v>3.6761976541400965</v>
      </c>
      <c r="Q246" s="1">
        <f t="shared" si="199"/>
        <v>4.3333407379792552</v>
      </c>
      <c r="R246" s="1">
        <f t="shared" si="199"/>
        <v>3.7865284116011066</v>
      </c>
      <c r="S246" s="1">
        <f t="shared" si="199"/>
        <v>3.8596931146452147</v>
      </c>
      <c r="T246" s="1">
        <f t="shared" si="199"/>
        <v>3.6809027358859612</v>
      </c>
      <c r="U246" s="1">
        <f t="shared" si="199"/>
        <v>4.775345663728495</v>
      </c>
      <c r="V246" s="1">
        <f t="shared" si="199"/>
        <v>4.7510701695034525</v>
      </c>
      <c r="W246" s="1">
        <f t="shared" si="199"/>
        <v>3.9905516664363008</v>
      </c>
      <c r="X246" s="1">
        <f t="shared" si="200"/>
        <v>4.1717955066624555</v>
      </c>
      <c r="Y246" s="1">
        <f t="shared" si="200"/>
        <v>3.6740837768339829</v>
      </c>
      <c r="Z246" s="1">
        <f t="shared" si="200"/>
        <v>3.6909784297811643</v>
      </c>
      <c r="AA246" s="1">
        <f t="shared" si="200"/>
        <v>3.9252942283088674</v>
      </c>
      <c r="AB246" s="1">
        <f t="shared" si="200"/>
        <v>3.6761976541400965</v>
      </c>
      <c r="AC246" s="1">
        <f t="shared" si="200"/>
        <v>4.3333407379792552</v>
      </c>
      <c r="AD246" s="1">
        <f t="shared" si="200"/>
        <v>3.7865284116011066</v>
      </c>
      <c r="AE246" s="1">
        <f t="shared" si="200"/>
        <v>3.8596931146452147</v>
      </c>
      <c r="AF246" s="1">
        <f t="shared" si="200"/>
        <v>3.6809027358859612</v>
      </c>
      <c r="AH246" s="15">
        <f t="shared" si="180"/>
        <v>52.750906707670865</v>
      </c>
      <c r="AI246" s="15">
        <f t="shared" si="181"/>
        <v>48.31578209550635</v>
      </c>
      <c r="AJ246" s="15">
        <f t="shared" si="182"/>
        <v>-4.4351246121645147</v>
      </c>
      <c r="AN246" s="15">
        <f t="shared" si="183"/>
        <v>-4.4351246121645147</v>
      </c>
    </row>
    <row r="247" spans="1:40">
      <c r="A247" s="106" t="s">
        <v>211</v>
      </c>
      <c r="B247" s="5" t="str">
        <f t="shared" si="108"/>
        <v>9030-05010</v>
      </c>
      <c r="C247" s="5" t="str">
        <f t="shared" si="176"/>
        <v>9030</v>
      </c>
      <c r="D247" s="1">
        <f>SUM($F247:K247)</f>
        <v>5719.8499999999995</v>
      </c>
      <c r="E247" s="2">
        <f t="shared" si="192"/>
        <v>1.3154611444674089E-2</v>
      </c>
      <c r="F247" s="22">
        <f>'Div 9 history (2)'!B248</f>
        <v>962.21999999999991</v>
      </c>
      <c r="G247" s="22">
        <f>'Div 9 history (2)'!C248</f>
        <v>468.11</v>
      </c>
      <c r="H247" s="22">
        <f>'Div 9 history (2)'!D248</f>
        <v>609.26</v>
      </c>
      <c r="I247" s="22">
        <f>'Div 9 history (2)'!E248</f>
        <v>1235.3699999999999</v>
      </c>
      <c r="J247" s="22">
        <f>'Div 9 history (2)'!F248</f>
        <v>1519.94</v>
      </c>
      <c r="K247" s="22">
        <f>'Div 9 history (2)'!G248</f>
        <v>924.95</v>
      </c>
      <c r="L247" s="1">
        <f t="shared" si="199"/>
        <v>733.26198331896308</v>
      </c>
      <c r="M247" s="1">
        <f t="shared" si="199"/>
        <v>708.77598957584667</v>
      </c>
      <c r="N247" s="1">
        <f t="shared" si="199"/>
        <v>712.03517610737902</v>
      </c>
      <c r="O247" s="1">
        <f t="shared" si="199"/>
        <v>757.23757813802604</v>
      </c>
      <c r="P247" s="1">
        <f t="shared" si="199"/>
        <v>709.18378253063156</v>
      </c>
      <c r="Q247" s="1">
        <f t="shared" si="199"/>
        <v>835.95477302295581</v>
      </c>
      <c r="R247" s="1">
        <f t="shared" si="199"/>
        <v>730.46794384811426</v>
      </c>
      <c r="S247" s="1">
        <f t="shared" si="199"/>
        <v>744.58231574379181</v>
      </c>
      <c r="T247" s="1">
        <f t="shared" si="199"/>
        <v>710.09145072031413</v>
      </c>
      <c r="U247" s="1">
        <f t="shared" si="199"/>
        <v>921.22296440733317</v>
      </c>
      <c r="V247" s="1">
        <f t="shared" si="199"/>
        <v>916.53992273302924</v>
      </c>
      <c r="W247" s="1">
        <f t="shared" si="199"/>
        <v>769.82654129057914</v>
      </c>
      <c r="X247" s="1">
        <f t="shared" si="200"/>
        <v>804.7907092338362</v>
      </c>
      <c r="Y247" s="1">
        <f t="shared" si="200"/>
        <v>708.77598957584667</v>
      </c>
      <c r="Z247" s="1">
        <f t="shared" si="200"/>
        <v>712.03517610737902</v>
      </c>
      <c r="AA247" s="1">
        <f t="shared" si="200"/>
        <v>757.23757813802604</v>
      </c>
      <c r="AB247" s="1">
        <f t="shared" si="200"/>
        <v>709.18378253063156</v>
      </c>
      <c r="AC247" s="1">
        <f t="shared" si="200"/>
        <v>835.95477302295581</v>
      </c>
      <c r="AD247" s="1">
        <f t="shared" si="200"/>
        <v>730.46794384811426</v>
      </c>
      <c r="AE247" s="1">
        <f t="shared" si="200"/>
        <v>744.58231574379181</v>
      </c>
      <c r="AF247" s="1">
        <f t="shared" si="200"/>
        <v>710.09145072031413</v>
      </c>
      <c r="AH247" s="15">
        <f t="shared" si="180"/>
        <v>10176.299282693801</v>
      </c>
      <c r="AI247" s="15">
        <f t="shared" si="181"/>
        <v>9320.7091473518376</v>
      </c>
      <c r="AJ247" s="15">
        <f t="shared" si="182"/>
        <v>-855.59013534196311</v>
      </c>
      <c r="AN247" s="15">
        <f t="shared" si="183"/>
        <v>-855.59013534196311</v>
      </c>
    </row>
    <row r="248" spans="1:40">
      <c r="A248" s="106" t="s">
        <v>212</v>
      </c>
      <c r="B248" s="5" t="str">
        <f t="shared" si="108"/>
        <v>9090-05010</v>
      </c>
      <c r="C248" s="5" t="str">
        <f t="shared" si="176"/>
        <v>9090</v>
      </c>
      <c r="D248" s="1">
        <f>SUM($F248:K248)</f>
        <v>418.08</v>
      </c>
      <c r="E248" s="2">
        <f t="shared" si="192"/>
        <v>9.6150772359228723E-4</v>
      </c>
      <c r="F248" s="22">
        <f>'Div 9 history (2)'!B249</f>
        <v>119.45</v>
      </c>
      <c r="G248" s="22">
        <f>'Div 9 history (2)'!C249</f>
        <v>0</v>
      </c>
      <c r="H248" s="22">
        <f>'Div 9 history (2)'!D249</f>
        <v>104.69</v>
      </c>
      <c r="I248" s="22">
        <f>'Div 9 history (2)'!E249</f>
        <v>0</v>
      </c>
      <c r="J248" s="22">
        <f>'Div 9 history (2)'!F249</f>
        <v>61.44</v>
      </c>
      <c r="K248" s="22">
        <f>'Div 9 history (2)'!G249</f>
        <v>132.5</v>
      </c>
      <c r="L248" s="1">
        <f t="shared" si="199"/>
        <v>53.596190457091026</v>
      </c>
      <c r="M248" s="1">
        <f t="shared" si="199"/>
        <v>51.806439980396341</v>
      </c>
      <c r="N248" s="1">
        <f t="shared" si="199"/>
        <v>52.044663133993566</v>
      </c>
      <c r="O248" s="1">
        <f t="shared" si="199"/>
        <v>55.34863443411033</v>
      </c>
      <c r="P248" s="1">
        <f t="shared" si="199"/>
        <v>51.836246719827706</v>
      </c>
      <c r="Q248" s="1">
        <f t="shared" si="199"/>
        <v>61.102296652086572</v>
      </c>
      <c r="R248" s="1">
        <f t="shared" si="199"/>
        <v>53.391966216600025</v>
      </c>
      <c r="S248" s="1">
        <f t="shared" si="199"/>
        <v>54.423625543705612</v>
      </c>
      <c r="T248" s="1">
        <f t="shared" si="199"/>
        <v>51.902590752755572</v>
      </c>
      <c r="U248" s="1">
        <f t="shared" si="199"/>
        <v>67.334789716411777</v>
      </c>
      <c r="V248" s="1">
        <f t="shared" si="199"/>
        <v>66.992492966812932</v>
      </c>
      <c r="W248" s="1">
        <f t="shared" si="199"/>
        <v>56.268797325588146</v>
      </c>
      <c r="X248" s="1">
        <f t="shared" si="200"/>
        <v>58.824427164433033</v>
      </c>
      <c r="Y248" s="1">
        <f t="shared" si="200"/>
        <v>51.806439980396341</v>
      </c>
      <c r="Z248" s="1">
        <f t="shared" si="200"/>
        <v>52.044663133993566</v>
      </c>
      <c r="AA248" s="1">
        <f t="shared" si="200"/>
        <v>55.34863443411033</v>
      </c>
      <c r="AB248" s="1">
        <f t="shared" si="200"/>
        <v>51.836246719827706</v>
      </c>
      <c r="AC248" s="1">
        <f t="shared" si="200"/>
        <v>61.102296652086572</v>
      </c>
      <c r="AD248" s="1">
        <f t="shared" si="200"/>
        <v>53.391966216600025</v>
      </c>
      <c r="AE248" s="1">
        <f t="shared" si="200"/>
        <v>54.423625543705612</v>
      </c>
      <c r="AF248" s="1">
        <f t="shared" si="200"/>
        <v>51.902590752755572</v>
      </c>
      <c r="AH248" s="15">
        <f t="shared" si="180"/>
        <v>743.81447137750558</v>
      </c>
      <c r="AI248" s="15">
        <f t="shared" si="181"/>
        <v>681.27697060672165</v>
      </c>
      <c r="AJ248" s="15">
        <f t="shared" si="182"/>
        <v>-62.537500770783936</v>
      </c>
      <c r="AN248" s="15">
        <f t="shared" si="183"/>
        <v>-62.537500770783936</v>
      </c>
    </row>
    <row r="249" spans="1:40">
      <c r="A249" s="106" t="s">
        <v>213</v>
      </c>
      <c r="B249" s="5" t="str">
        <f t="shared" si="108"/>
        <v>9110-05010</v>
      </c>
      <c r="C249" s="5" t="str">
        <f t="shared" si="176"/>
        <v>9110</v>
      </c>
      <c r="D249" s="1">
        <f>SUM($F249:K249)</f>
        <v>172.14</v>
      </c>
      <c r="E249" s="2">
        <f t="shared" si="192"/>
        <v>3.9589059399917795E-4</v>
      </c>
      <c r="F249" s="22">
        <f>'Div 9 history (2)'!B250</f>
        <v>0</v>
      </c>
      <c r="G249" s="22">
        <f>'Div 9 history (2)'!C250</f>
        <v>42.14</v>
      </c>
      <c r="H249" s="22">
        <f>'Div 9 history (2)'!D250</f>
        <v>0</v>
      </c>
      <c r="I249" s="22">
        <f>'Div 9 history (2)'!E250</f>
        <v>0</v>
      </c>
      <c r="J249" s="22">
        <f>'Div 9 history (2)'!F250</f>
        <v>130</v>
      </c>
      <c r="K249" s="22">
        <f>'Div 9 history (2)'!G250</f>
        <v>0</v>
      </c>
      <c r="L249" s="1">
        <f t="shared" si="199"/>
        <v>22.067662230395257</v>
      </c>
      <c r="M249" s="1">
        <f t="shared" si="199"/>
        <v>21.330751478725187</v>
      </c>
      <c r="N249" s="1">
        <f t="shared" si="199"/>
        <v>21.428837332294421</v>
      </c>
      <c r="O249" s="1">
        <f t="shared" si="199"/>
        <v>22.789212427018157</v>
      </c>
      <c r="P249" s="1">
        <f t="shared" si="199"/>
        <v>21.34302408713916</v>
      </c>
      <c r="Q249" s="1">
        <f t="shared" si="199"/>
        <v>25.158221741509241</v>
      </c>
      <c r="R249" s="1">
        <f t="shared" si="199"/>
        <v>21.983575068229833</v>
      </c>
      <c r="S249" s="1">
        <f t="shared" si="199"/>
        <v>22.40834983996719</v>
      </c>
      <c r="T249" s="1">
        <f t="shared" si="199"/>
        <v>21.370340538125106</v>
      </c>
      <c r="U249" s="1">
        <f t="shared" si="199"/>
        <v>27.72438457181191</v>
      </c>
      <c r="V249" s="1">
        <f t="shared" si="199"/>
        <v>27.583447520348205</v>
      </c>
      <c r="W249" s="1">
        <f t="shared" si="199"/>
        <v>23.168079725475373</v>
      </c>
      <c r="X249" s="1">
        <f t="shared" si="200"/>
        <v>24.220333170889546</v>
      </c>
      <c r="Y249" s="1">
        <f t="shared" si="200"/>
        <v>21.330751478725187</v>
      </c>
      <c r="Z249" s="1">
        <f t="shared" si="200"/>
        <v>21.428837332294421</v>
      </c>
      <c r="AA249" s="1">
        <f t="shared" si="200"/>
        <v>22.789212427018157</v>
      </c>
      <c r="AB249" s="1">
        <f t="shared" si="200"/>
        <v>21.34302408713916</v>
      </c>
      <c r="AC249" s="1">
        <f t="shared" si="200"/>
        <v>25.158221741509241</v>
      </c>
      <c r="AD249" s="1">
        <f t="shared" si="200"/>
        <v>21.983575068229833</v>
      </c>
      <c r="AE249" s="1">
        <f t="shared" si="200"/>
        <v>22.40834983996719</v>
      </c>
      <c r="AF249" s="1">
        <f t="shared" si="200"/>
        <v>21.370340538125106</v>
      </c>
      <c r="AH249" s="15">
        <f t="shared" si="180"/>
        <v>306.25770929708142</v>
      </c>
      <c r="AI249" s="15">
        <f t="shared" si="181"/>
        <v>280.50855750153329</v>
      </c>
      <c r="AJ249" s="15">
        <f t="shared" si="182"/>
        <v>-25.74915179554813</v>
      </c>
      <c r="AN249" s="15">
        <f t="shared" si="183"/>
        <v>-25.74915179554813</v>
      </c>
    </row>
    <row r="250" spans="1:40">
      <c r="A250" s="106" t="s">
        <v>215</v>
      </c>
      <c r="B250" s="5" t="str">
        <f t="shared" si="108"/>
        <v>8700-05010</v>
      </c>
      <c r="C250" s="5" t="str">
        <f t="shared" si="176"/>
        <v>8700</v>
      </c>
      <c r="D250" s="1">
        <f>SUM($F250:K250)</f>
        <v>21573.260000000002</v>
      </c>
      <c r="E250" s="2">
        <f t="shared" si="192"/>
        <v>4.9614562076790443E-2</v>
      </c>
      <c r="F250" s="22">
        <f>'Div 9 history (2)'!B251</f>
        <v>4781.0199999999995</v>
      </c>
      <c r="G250" s="22">
        <f>'Div 9 history (2)'!C251</f>
        <v>5300.8200000000006</v>
      </c>
      <c r="H250" s="22">
        <f>'Div 9 history (2)'!D251</f>
        <v>648.63</v>
      </c>
      <c r="I250" s="22">
        <f>'Div 9 history (2)'!E251</f>
        <v>229.86999999999989</v>
      </c>
      <c r="J250" s="22">
        <f>'Div 9 history (2)'!F251</f>
        <v>6613.22</v>
      </c>
      <c r="K250" s="22">
        <f>'Div 9 history (2)'!G251</f>
        <v>3999.6999999999994</v>
      </c>
      <c r="L250" s="1">
        <f t="shared" si="199"/>
        <v>2765.6059886632788</v>
      </c>
      <c r="M250" s="1">
        <f t="shared" si="199"/>
        <v>2673.2534428135414</v>
      </c>
      <c r="N250" s="1">
        <f t="shared" si="199"/>
        <v>2685.5459467136866</v>
      </c>
      <c r="O250" s="1">
        <f t="shared" si="199"/>
        <v>2856.0334895044371</v>
      </c>
      <c r="P250" s="1">
        <f t="shared" si="199"/>
        <v>2674.7914942379216</v>
      </c>
      <c r="Q250" s="1">
        <f t="shared" si="199"/>
        <v>3152.9270289719511</v>
      </c>
      <c r="R250" s="1">
        <f t="shared" si="199"/>
        <v>2755.0678556781686</v>
      </c>
      <c r="S250" s="1">
        <f t="shared" si="199"/>
        <v>2808.3022962040823</v>
      </c>
      <c r="T250" s="1">
        <f t="shared" si="199"/>
        <v>2678.2148990212204</v>
      </c>
      <c r="U250" s="1">
        <f t="shared" si="199"/>
        <v>3474.5286203537071</v>
      </c>
      <c r="V250" s="1">
        <f t="shared" si="199"/>
        <v>3456.8658362543697</v>
      </c>
      <c r="W250" s="1">
        <f t="shared" si="199"/>
        <v>2903.5146254119259</v>
      </c>
      <c r="X250" s="1">
        <f t="shared" si="200"/>
        <v>3035.3871545383104</v>
      </c>
      <c r="Y250" s="1">
        <f t="shared" si="200"/>
        <v>2673.2534428135414</v>
      </c>
      <c r="Z250" s="1">
        <f t="shared" si="200"/>
        <v>2685.5459467136866</v>
      </c>
      <c r="AA250" s="1">
        <f t="shared" si="200"/>
        <v>2856.0334895044371</v>
      </c>
      <c r="AB250" s="1">
        <f t="shared" si="200"/>
        <v>2674.7914942379216</v>
      </c>
      <c r="AC250" s="1">
        <f t="shared" si="200"/>
        <v>3152.9270289719511</v>
      </c>
      <c r="AD250" s="1">
        <f t="shared" si="200"/>
        <v>2755.0678556781686</v>
      </c>
      <c r="AE250" s="1">
        <f t="shared" si="200"/>
        <v>2808.3022962040823</v>
      </c>
      <c r="AF250" s="1">
        <f t="shared" si="200"/>
        <v>2678.2148990212204</v>
      </c>
      <c r="AH250" s="15">
        <f t="shared" si="180"/>
        <v>38381.417390904819</v>
      </c>
      <c r="AI250" s="15">
        <f t="shared" si="181"/>
        <v>35154.432689703317</v>
      </c>
      <c r="AJ250" s="15">
        <f t="shared" si="182"/>
        <v>-3226.9847012015016</v>
      </c>
      <c r="AN250" s="15">
        <f t="shared" si="183"/>
        <v>-3226.9847012015016</v>
      </c>
    </row>
    <row r="251" spans="1:40">
      <c r="A251" s="106" t="s">
        <v>216</v>
      </c>
      <c r="B251" s="5" t="str">
        <f t="shared" si="108"/>
        <v>8740-05010</v>
      </c>
      <c r="C251" s="5" t="str">
        <f t="shared" si="176"/>
        <v>8740</v>
      </c>
      <c r="D251" s="1">
        <f>SUM($F251:K251)</f>
        <v>5542.0099999999993</v>
      </c>
      <c r="E251" s="2">
        <f t="shared" si="192"/>
        <v>1.2745611890608714E-2</v>
      </c>
      <c r="F251" s="22">
        <f>'Div 9 history (2)'!B252</f>
        <v>164.92999999999998</v>
      </c>
      <c r="G251" s="22">
        <f>'Div 9 history (2)'!C252</f>
        <v>902.39</v>
      </c>
      <c r="H251" s="22">
        <f>'Div 9 history (2)'!D252</f>
        <v>1768.72</v>
      </c>
      <c r="I251" s="22">
        <f>'Div 9 history (2)'!E252</f>
        <v>811.0200000000001</v>
      </c>
      <c r="J251" s="22">
        <f>'Div 9 history (2)'!F252</f>
        <v>1260.8799999999999</v>
      </c>
      <c r="K251" s="22">
        <f>'Div 9 history (2)'!G252</f>
        <v>634.07000000000005</v>
      </c>
      <c r="L251" s="1">
        <f t="shared" si="199"/>
        <v>710.46360379617067</v>
      </c>
      <c r="M251" s="1">
        <f t="shared" si="199"/>
        <v>686.73892182299153</v>
      </c>
      <c r="N251" s="1">
        <f t="shared" si="199"/>
        <v>689.89677462500867</v>
      </c>
      <c r="O251" s="1">
        <f t="shared" si="199"/>
        <v>733.69375602799403</v>
      </c>
      <c r="P251" s="1">
        <f t="shared" si="199"/>
        <v>687.13403579160047</v>
      </c>
      <c r="Q251" s="1">
        <f t="shared" si="199"/>
        <v>809.96349758139661</v>
      </c>
      <c r="R251" s="1">
        <f t="shared" si="199"/>
        <v>707.75643583060526</v>
      </c>
      <c r="S251" s="1">
        <f t="shared" si="199"/>
        <v>721.43196756475288</v>
      </c>
      <c r="T251" s="1">
        <f t="shared" si="199"/>
        <v>688.01348301205246</v>
      </c>
      <c r="U251" s="1">
        <f t="shared" si="199"/>
        <v>892.58055385632224</v>
      </c>
      <c r="V251" s="1">
        <f t="shared" si="199"/>
        <v>888.04311602326561</v>
      </c>
      <c r="W251" s="1">
        <f t="shared" si="199"/>
        <v>745.89130660730655</v>
      </c>
      <c r="X251" s="1">
        <f t="shared" si="200"/>
        <v>779.76837827583108</v>
      </c>
      <c r="Y251" s="1">
        <f t="shared" si="200"/>
        <v>686.73892182299153</v>
      </c>
      <c r="Z251" s="1">
        <f t="shared" si="200"/>
        <v>689.89677462500867</v>
      </c>
      <c r="AA251" s="1">
        <f t="shared" si="200"/>
        <v>733.69375602799403</v>
      </c>
      <c r="AB251" s="1">
        <f t="shared" si="200"/>
        <v>687.13403579160047</v>
      </c>
      <c r="AC251" s="1">
        <f t="shared" si="200"/>
        <v>809.96349758139661</v>
      </c>
      <c r="AD251" s="1">
        <f t="shared" si="200"/>
        <v>707.75643583060526</v>
      </c>
      <c r="AE251" s="1">
        <f t="shared" si="200"/>
        <v>721.43196756475288</v>
      </c>
      <c r="AF251" s="1">
        <f t="shared" si="200"/>
        <v>688.01348301205246</v>
      </c>
      <c r="AH251" s="15">
        <f t="shared" si="180"/>
        <v>9859.9005896451617</v>
      </c>
      <c r="AI251" s="15">
        <f t="shared" si="181"/>
        <v>9030.9122270191274</v>
      </c>
      <c r="AJ251" s="15">
        <f t="shared" si="182"/>
        <v>-828.98836262603436</v>
      </c>
      <c r="AN251" s="15">
        <f t="shared" si="183"/>
        <v>-828.98836262603436</v>
      </c>
    </row>
    <row r="252" spans="1:40">
      <c r="A252" s="106" t="s">
        <v>615</v>
      </c>
      <c r="B252" s="5" t="str">
        <f t="shared" si="108"/>
        <v>8750-05010</v>
      </c>
      <c r="C252" s="5" t="str">
        <f t="shared" si="176"/>
        <v>8750</v>
      </c>
      <c r="D252" s="1">
        <f>SUM($F252:K252)</f>
        <v>21.19</v>
      </c>
      <c r="E252" s="2">
        <f t="shared" si="192"/>
        <v>4.8733134000479735E-5</v>
      </c>
      <c r="F252" s="22">
        <f>'Div 9 history (2)'!B253</f>
        <v>0</v>
      </c>
      <c r="G252" s="22">
        <f>'Div 9 history (2)'!C253</f>
        <v>0</v>
      </c>
      <c r="H252" s="22">
        <f>'Div 9 history (2)'!D253</f>
        <v>0</v>
      </c>
      <c r="I252" s="22">
        <f>'Div 9 history (2)'!E253</f>
        <v>0</v>
      </c>
      <c r="J252" s="22">
        <f>'Div 9 history (2)'!F253</f>
        <v>21.19</v>
      </c>
      <c r="K252" s="22">
        <f>'Div 9 history (2)'!G253</f>
        <v>0</v>
      </c>
      <c r="L252" s="1">
        <f t="shared" si="199"/>
        <v>2.7164735834906213</v>
      </c>
      <c r="M252" s="1">
        <f t="shared" si="199"/>
        <v>2.6257617278621281</v>
      </c>
      <c r="N252" s="1">
        <f t="shared" si="199"/>
        <v>2.6378358491420868</v>
      </c>
      <c r="O252" s="1">
        <f t="shared" si="199"/>
        <v>2.8052945935198954</v>
      </c>
      <c r="P252" s="1">
        <f t="shared" si="199"/>
        <v>2.627272455016143</v>
      </c>
      <c r="Q252" s="1">
        <f t="shared" si="199"/>
        <v>3.0969136673787663</v>
      </c>
      <c r="R252" s="1">
        <f t="shared" si="199"/>
        <v>2.7061226658289192</v>
      </c>
      <c r="S252" s="1">
        <f t="shared" si="199"/>
        <v>2.7584113692860743</v>
      </c>
      <c r="T252" s="1">
        <f t="shared" si="199"/>
        <v>2.6306350412621762</v>
      </c>
      <c r="U252" s="1">
        <f t="shared" si="199"/>
        <v>3.412801841969876</v>
      </c>
      <c r="V252" s="1">
        <f t="shared" si="199"/>
        <v>3.3954528462657052</v>
      </c>
      <c r="W252" s="1">
        <f t="shared" si="199"/>
        <v>2.8519322027583547</v>
      </c>
      <c r="X252" s="1">
        <f t="shared" si="200"/>
        <v>2.9814619489435898</v>
      </c>
      <c r="Y252" s="1">
        <f t="shared" si="200"/>
        <v>2.6257617278621281</v>
      </c>
      <c r="Z252" s="1">
        <f t="shared" si="200"/>
        <v>2.6378358491420868</v>
      </c>
      <c r="AA252" s="1">
        <f t="shared" si="200"/>
        <v>2.8052945935198954</v>
      </c>
      <c r="AB252" s="1">
        <f t="shared" si="200"/>
        <v>2.627272455016143</v>
      </c>
      <c r="AC252" s="1">
        <f t="shared" si="200"/>
        <v>3.0969136673787663</v>
      </c>
      <c r="AD252" s="1">
        <f t="shared" si="200"/>
        <v>2.7061226658289192</v>
      </c>
      <c r="AE252" s="1">
        <f t="shared" si="200"/>
        <v>2.7584113692860743</v>
      </c>
      <c r="AF252" s="1">
        <f t="shared" si="200"/>
        <v>2.6306350412621762</v>
      </c>
      <c r="AH252" s="15">
        <f t="shared" si="180"/>
        <v>37.699551876409636</v>
      </c>
      <c r="AI252" s="15">
        <f t="shared" si="181"/>
        <v>34.529896209233712</v>
      </c>
      <c r="AJ252" s="15">
        <f t="shared" si="182"/>
        <v>-3.169655667175924</v>
      </c>
      <c r="AN252" s="15">
        <f t="shared" si="183"/>
        <v>-3.169655667175924</v>
      </c>
    </row>
    <row r="253" spans="1:40">
      <c r="A253" s="106" t="s">
        <v>217</v>
      </c>
      <c r="B253" s="5" t="str">
        <f t="shared" si="108"/>
        <v>8780-05010</v>
      </c>
      <c r="C253" s="5" t="str">
        <f t="shared" si="176"/>
        <v>8780</v>
      </c>
      <c r="D253" s="1">
        <f>SUM($F253:K253)</f>
        <v>7867</v>
      </c>
      <c r="E253" s="2">
        <f t="shared" ref="E253:E255" si="201">D253/$D$256</f>
        <v>1.8092664708908638E-2</v>
      </c>
      <c r="F253" s="22">
        <f>'Div 9 history (2)'!B254</f>
        <v>2546.2400000000002</v>
      </c>
      <c r="G253" s="22">
        <f>'Div 9 history (2)'!C254</f>
        <v>778.38999999999987</v>
      </c>
      <c r="H253" s="22">
        <f>'Div 9 history (2)'!D254</f>
        <v>1860.81</v>
      </c>
      <c r="I253" s="22">
        <f>'Div 9 history (2)'!E254</f>
        <v>891.81999999999994</v>
      </c>
      <c r="J253" s="22">
        <f>'Div 9 history (2)'!F254</f>
        <v>250.46</v>
      </c>
      <c r="K253" s="22">
        <f>'Div 9 history (2)'!G254</f>
        <v>1539.28</v>
      </c>
      <c r="L253" s="1">
        <f t="shared" si="199"/>
        <v>1008.5180595243377</v>
      </c>
      <c r="M253" s="1">
        <f t="shared" si="199"/>
        <v>974.84037343517514</v>
      </c>
      <c r="N253" s="1">
        <f t="shared" si="199"/>
        <v>979.32301204345424</v>
      </c>
      <c r="O253" s="1">
        <f t="shared" si="199"/>
        <v>1041.4937502227945</v>
      </c>
      <c r="P253" s="1">
        <f t="shared" si="199"/>
        <v>975.40124604115124</v>
      </c>
      <c r="Q253" s="1">
        <f t="shared" si="199"/>
        <v>1149.7602558409039</v>
      </c>
      <c r="R253" s="1">
        <f t="shared" si="199"/>
        <v>1004.6751775401655</v>
      </c>
      <c r="S253" s="1">
        <f t="shared" si="199"/>
        <v>1024.0878830662361</v>
      </c>
      <c r="T253" s="1">
        <f t="shared" si="199"/>
        <v>976.649639906066</v>
      </c>
      <c r="U253" s="1">
        <f t="shared" si="199"/>
        <v>1267.0369084840497</v>
      </c>
      <c r="V253" s="1">
        <f t="shared" si="199"/>
        <v>1260.5959198476783</v>
      </c>
      <c r="W253" s="1">
        <f t="shared" si="199"/>
        <v>1058.8084303492201</v>
      </c>
      <c r="X253" s="1">
        <f t="shared" si="200"/>
        <v>1106.8976475856168</v>
      </c>
      <c r="Y253" s="1">
        <f t="shared" si="200"/>
        <v>974.84037343517514</v>
      </c>
      <c r="Z253" s="1">
        <f t="shared" si="200"/>
        <v>979.32301204345424</v>
      </c>
      <c r="AA253" s="1">
        <f t="shared" si="200"/>
        <v>1041.4937502227945</v>
      </c>
      <c r="AB253" s="1">
        <f t="shared" si="200"/>
        <v>975.40124604115124</v>
      </c>
      <c r="AC253" s="1">
        <f t="shared" si="200"/>
        <v>1149.7602558409039</v>
      </c>
      <c r="AD253" s="1">
        <f t="shared" si="200"/>
        <v>1004.6751775401655</v>
      </c>
      <c r="AE253" s="1">
        <f t="shared" si="200"/>
        <v>1024.0878830662361</v>
      </c>
      <c r="AF253" s="1">
        <f t="shared" si="200"/>
        <v>976.649639906066</v>
      </c>
      <c r="AH253" s="15">
        <f t="shared" ref="AH253:AH255" si="202">SUM(F253:Q253)</f>
        <v>13996.336697107818</v>
      </c>
      <c r="AI253" s="15">
        <f t="shared" ref="AI253:AI255" si="203">SUM(U253:AF253)</f>
        <v>12819.57024436251</v>
      </c>
      <c r="AJ253" s="15">
        <f t="shared" ref="AJ253:AJ255" si="204">AI253-AH253</f>
        <v>-1176.7664527453071</v>
      </c>
      <c r="AN253" s="15">
        <f t="shared" ref="AN253:AN255" si="205">AJ253</f>
        <v>-1176.7664527453071</v>
      </c>
    </row>
    <row r="254" spans="1:40">
      <c r="A254" s="106" t="s">
        <v>218</v>
      </c>
      <c r="B254" s="5" t="str">
        <f t="shared" si="108"/>
        <v>8800-05010</v>
      </c>
      <c r="C254" s="5" t="str">
        <f t="shared" si="176"/>
        <v>8800</v>
      </c>
      <c r="D254" s="1">
        <f>SUM($F254:K254)</f>
        <v>319.15999999999997</v>
      </c>
      <c r="E254" s="2">
        <f t="shared" si="201"/>
        <v>7.3400977100486595E-4</v>
      </c>
      <c r="F254" s="22">
        <f>'Div 9 history (2)'!B255</f>
        <v>33.54</v>
      </c>
      <c r="G254" s="22">
        <f>'Div 9 history (2)'!C255</f>
        <v>211.99</v>
      </c>
      <c r="H254" s="22">
        <f>'Div 9 history (2)'!D255</f>
        <v>0</v>
      </c>
      <c r="I254" s="22">
        <f>'Div 9 history (2)'!E255</f>
        <v>73.63</v>
      </c>
      <c r="J254" s="22">
        <f>'Div 9 history (2)'!F255</f>
        <v>0</v>
      </c>
      <c r="K254" s="22">
        <f>'Div 9 history (2)'!G255</f>
        <v>0</v>
      </c>
      <c r="L254" s="1">
        <f t="shared" si="199"/>
        <v>40.915040533594457</v>
      </c>
      <c r="M254" s="1">
        <f t="shared" si="199"/>
        <v>39.548754745845997</v>
      </c>
      <c r="N254" s="1">
        <f t="shared" si="199"/>
        <v>39.730613006710158</v>
      </c>
      <c r="O254" s="1">
        <f t="shared" si="199"/>
        <v>42.252846742227923</v>
      </c>
      <c r="P254" s="1">
        <f t="shared" si="199"/>
        <v>39.571509048747146</v>
      </c>
      <c r="Q254" s="1">
        <f t="shared" si="199"/>
        <v>46.645161211921042</v>
      </c>
      <c r="R254" s="1">
        <f t="shared" si="199"/>
        <v>40.75913685823302</v>
      </c>
      <c r="S254" s="1">
        <f t="shared" si="199"/>
        <v>41.546699982130406</v>
      </c>
      <c r="T254" s="1">
        <f t="shared" si="199"/>
        <v>39.622155722946488</v>
      </c>
      <c r="U254" s="1">
        <f t="shared" si="199"/>
        <v>51.403012547574583</v>
      </c>
      <c r="V254" s="1">
        <f t="shared" si="199"/>
        <v>51.141705069096851</v>
      </c>
      <c r="W254" s="1">
        <f t="shared" si="199"/>
        <v>42.95529409307958</v>
      </c>
      <c r="X254" s="1">
        <f t="shared" si="200"/>
        <v>44.906248023824254</v>
      </c>
      <c r="Y254" s="1">
        <f t="shared" si="200"/>
        <v>39.548754745845997</v>
      </c>
      <c r="Z254" s="1">
        <f t="shared" si="200"/>
        <v>39.730613006710158</v>
      </c>
      <c r="AA254" s="1">
        <f t="shared" si="200"/>
        <v>42.252846742227923</v>
      </c>
      <c r="AB254" s="1">
        <f t="shared" si="200"/>
        <v>39.571509048747146</v>
      </c>
      <c r="AC254" s="1">
        <f t="shared" si="200"/>
        <v>46.645161211921042</v>
      </c>
      <c r="AD254" s="1">
        <f t="shared" si="200"/>
        <v>40.75913685823302</v>
      </c>
      <c r="AE254" s="1">
        <f t="shared" si="200"/>
        <v>41.546699982130406</v>
      </c>
      <c r="AF254" s="1">
        <f t="shared" si="200"/>
        <v>39.622155722946488</v>
      </c>
      <c r="AH254" s="15">
        <f t="shared" si="202"/>
        <v>567.82392528904666</v>
      </c>
      <c r="AI254" s="15">
        <f t="shared" si="203"/>
        <v>520.08313705233741</v>
      </c>
      <c r="AJ254" s="15">
        <f t="shared" si="204"/>
        <v>-47.74078823670925</v>
      </c>
      <c r="AN254" s="15">
        <f t="shared" si="205"/>
        <v>-47.74078823670925</v>
      </c>
    </row>
    <row r="255" spans="1:40">
      <c r="A255" s="106" t="s">
        <v>850</v>
      </c>
      <c r="B255" s="5" t="str">
        <f t="shared" si="108"/>
        <v>8810-05010</v>
      </c>
      <c r="C255" s="5" t="str">
        <f t="shared" si="176"/>
        <v>8810</v>
      </c>
      <c r="D255" s="1">
        <f>SUM($F255:K255)</f>
        <v>73.349999999999994</v>
      </c>
      <c r="E255" s="2">
        <f t="shared" si="201"/>
        <v>1.686916176939683E-4</v>
      </c>
      <c r="F255" s="22">
        <f>'Div 9 history (2)'!B256</f>
        <v>21.19</v>
      </c>
      <c r="G255" s="22">
        <f>'Div 9 history (2)'!C256</f>
        <v>0</v>
      </c>
      <c r="H255" s="22">
        <f>'Div 9 history (2)'!D256</f>
        <v>0</v>
      </c>
      <c r="I255" s="22">
        <f>'Div 9 history (2)'!E256</f>
        <v>0</v>
      </c>
      <c r="J255" s="22">
        <f>'Div 9 history (2)'!F256</f>
        <v>0</v>
      </c>
      <c r="K255" s="22">
        <f>'Div 9 history (2)'!G256</f>
        <v>52.16</v>
      </c>
      <c r="L255" s="1">
        <f t="shared" si="199"/>
        <v>9.403177789005996</v>
      </c>
      <c r="M255" s="1">
        <f t="shared" si="199"/>
        <v>9.0891752118304421</v>
      </c>
      <c r="N255" s="1">
        <f t="shared" si="199"/>
        <v>9.1309702470302998</v>
      </c>
      <c r="O255" s="1">
        <f t="shared" si="199"/>
        <v>9.7106351314150228</v>
      </c>
      <c r="P255" s="1">
        <f t="shared" si="199"/>
        <v>9.0944046519789552</v>
      </c>
      <c r="Q255" s="1">
        <f t="shared" si="199"/>
        <v>10.720085771695729</v>
      </c>
      <c r="R255" s="1">
        <f t="shared" si="199"/>
        <v>9.3673476894077972</v>
      </c>
      <c r="S255" s="1">
        <f t="shared" si="199"/>
        <v>9.5483470475287184</v>
      </c>
      <c r="T255" s="1">
        <f t="shared" si="199"/>
        <v>9.1060443735998398</v>
      </c>
      <c r="U255" s="1">
        <f t="shared" si="199"/>
        <v>11.813544837588031</v>
      </c>
      <c r="V255" s="1">
        <f t="shared" si="199"/>
        <v>11.753490621688979</v>
      </c>
      <c r="W255" s="1">
        <f t="shared" si="199"/>
        <v>9.8720730095481493</v>
      </c>
      <c r="X255" s="1">
        <f t="shared" si="200"/>
        <v>10.320445207881656</v>
      </c>
      <c r="Y255" s="1">
        <f t="shared" si="200"/>
        <v>9.0891752118304421</v>
      </c>
      <c r="Z255" s="1">
        <f t="shared" si="200"/>
        <v>9.1309702470302998</v>
      </c>
      <c r="AA255" s="1">
        <f t="shared" si="200"/>
        <v>9.7106351314150228</v>
      </c>
      <c r="AB255" s="1">
        <f t="shared" si="200"/>
        <v>9.0944046519789552</v>
      </c>
      <c r="AC255" s="1">
        <f t="shared" si="200"/>
        <v>10.720085771695729</v>
      </c>
      <c r="AD255" s="1">
        <f t="shared" si="200"/>
        <v>9.3673476894077972</v>
      </c>
      <c r="AE255" s="1">
        <f t="shared" si="200"/>
        <v>9.5483470475287184</v>
      </c>
      <c r="AF255" s="1">
        <f t="shared" si="200"/>
        <v>9.1060443735998398</v>
      </c>
      <c r="AH255" s="15">
        <f t="shared" si="202"/>
        <v>130.49844880295643</v>
      </c>
      <c r="AI255" s="15">
        <f t="shared" si="203"/>
        <v>119.5265638011936</v>
      </c>
      <c r="AJ255" s="15">
        <f t="shared" si="204"/>
        <v>-10.971885001762828</v>
      </c>
      <c r="AN255" s="15">
        <f t="shared" si="205"/>
        <v>-10.971885001762828</v>
      </c>
    </row>
    <row r="256" spans="1:40">
      <c r="A256" s="9" t="s">
        <v>24</v>
      </c>
      <c r="B256" s="5"/>
      <c r="C256" s="5"/>
      <c r="D256" s="31">
        <f>SUM(D203:D255)</f>
        <v>434817.10000000009</v>
      </c>
      <c r="E256" s="32">
        <f t="shared" ref="E256:K256" si="206">SUM(E203:E255)</f>
        <v>0.99999999999999989</v>
      </c>
      <c r="F256" s="31">
        <f t="shared" si="206"/>
        <v>47901.99</v>
      </c>
      <c r="G256" s="31">
        <f t="shared" si="206"/>
        <v>60034.26999999999</v>
      </c>
      <c r="H256" s="31">
        <f t="shared" si="206"/>
        <v>69147.450000000012</v>
      </c>
      <c r="I256" s="31">
        <f t="shared" si="206"/>
        <v>76822.58</v>
      </c>
      <c r="J256" s="31">
        <f t="shared" si="206"/>
        <v>111049.66000000005</v>
      </c>
      <c r="K256" s="31">
        <f t="shared" si="206"/>
        <v>69861.150000000009</v>
      </c>
      <c r="L256" s="34">
        <f>'Div 9 history (2)'!H257</f>
        <v>55741.82</v>
      </c>
      <c r="M256" s="31">
        <f>'Div 9 budget'!B57</f>
        <v>53880.42</v>
      </c>
      <c r="N256" s="31">
        <f>'Div 9 budget'!C57</f>
        <v>54128.179999999993</v>
      </c>
      <c r="O256" s="31">
        <f>'Div 9 budget'!D57</f>
        <v>57564.42</v>
      </c>
      <c r="P256" s="31">
        <f>'Div 9 budget'!E57</f>
        <v>53911.42</v>
      </c>
      <c r="Q256" s="31">
        <f>'Div 9 budget'!F57</f>
        <v>63548.42</v>
      </c>
      <c r="R256" s="31">
        <f>'Div 9 budget'!G57</f>
        <v>55529.42</v>
      </c>
      <c r="S256" s="31">
        <f>'Div 9 budget'!H57</f>
        <v>56602.380000000005</v>
      </c>
      <c r="T256" s="31">
        <f>'Div 9 budget'!I57</f>
        <v>53980.42</v>
      </c>
      <c r="U256" s="31">
        <f>'Div 9 budget'!J57</f>
        <v>70030.42</v>
      </c>
      <c r="V256" s="31">
        <f>'Div 9 budget'!K57</f>
        <v>69674.42</v>
      </c>
      <c r="W256" s="31">
        <f>'Div 9 budget'!L57</f>
        <v>58521.42</v>
      </c>
      <c r="X256" s="31">
        <f>'Div 9 budget'!M57</f>
        <v>61179.360000000001</v>
      </c>
      <c r="Y256" s="38">
        <f>M256*(1+Y$3)</f>
        <v>53880.42</v>
      </c>
      <c r="Z256" s="38">
        <f t="shared" ref="Z256" si="207">N256*(1+Z$3)</f>
        <v>54128.179999999993</v>
      </c>
      <c r="AA256" s="38">
        <f t="shared" ref="AA256" si="208">O256*(1+AA$3)</f>
        <v>57564.42</v>
      </c>
      <c r="AB256" s="38">
        <f t="shared" ref="AB256" si="209">P256*(1+AB$3)</f>
        <v>53911.42</v>
      </c>
      <c r="AC256" s="38">
        <f t="shared" ref="AC256" si="210">Q256*(1+AC$3)</f>
        <v>63548.42</v>
      </c>
      <c r="AD256" s="38">
        <f t="shared" ref="AD256" si="211">R256*(1+AD$3)</f>
        <v>55529.42</v>
      </c>
      <c r="AE256" s="38">
        <f t="shared" ref="AE256" si="212">S256*(1+AE$3)</f>
        <v>56602.380000000005</v>
      </c>
      <c r="AF256" s="38">
        <f t="shared" ref="AF256" si="213">T256*(1+AF$3)</f>
        <v>53980.42</v>
      </c>
      <c r="AH256" s="15">
        <f>SUM(F256:Q256)</f>
        <v>773591.78000000014</v>
      </c>
      <c r="AI256" s="15">
        <f>SUM(U256:AF256)</f>
        <v>708550.70000000007</v>
      </c>
      <c r="AJ256" s="15">
        <f t="shared" ref="AJ256" si="214">AI256-AH256</f>
        <v>-65041.080000000075</v>
      </c>
    </row>
    <row r="257" spans="1:40">
      <c r="B257" s="5"/>
      <c r="C257" s="5"/>
      <c r="F257" s="1">
        <f>F256-'Div 9 history (2)'!B257</f>
        <v>0</v>
      </c>
      <c r="G257" s="1">
        <f>G256-'Div 9 history (2)'!C257</f>
        <v>0</v>
      </c>
      <c r="H257" s="1">
        <f>H256-'Div 9 history (2)'!D257</f>
        <v>0</v>
      </c>
      <c r="I257" s="1">
        <f>I256-'Div 9 history (2)'!E257</f>
        <v>0</v>
      </c>
      <c r="J257" s="1">
        <f>J256-'Div 9 history (2)'!F257</f>
        <v>0</v>
      </c>
      <c r="K257" s="1">
        <f>K256-'Div 9 history (2)'!G257</f>
        <v>0</v>
      </c>
      <c r="L257" s="1">
        <f>L256-'Div 9 history (2)'!H257</f>
        <v>0</v>
      </c>
      <c r="M257" s="1">
        <f>M256-SUM(M203:M255)</f>
        <v>0</v>
      </c>
      <c r="N257" s="1">
        <f>N256-SUM(N203:N255)</f>
        <v>0</v>
      </c>
      <c r="O257" s="1">
        <f t="shared" ref="O257:AF257" si="215">O256-SUM(O203:O255)</f>
        <v>0</v>
      </c>
      <c r="P257" s="1">
        <f t="shared" si="215"/>
        <v>0</v>
      </c>
      <c r="Q257" s="1">
        <f t="shared" si="215"/>
        <v>0</v>
      </c>
      <c r="R257" s="1">
        <f t="shared" si="215"/>
        <v>0</v>
      </c>
      <c r="S257" s="1">
        <f t="shared" si="215"/>
        <v>0</v>
      </c>
      <c r="T257" s="1">
        <f t="shared" si="215"/>
        <v>0</v>
      </c>
      <c r="U257" s="1">
        <f t="shared" si="215"/>
        <v>0</v>
      </c>
      <c r="V257" s="1">
        <f t="shared" si="215"/>
        <v>0</v>
      </c>
      <c r="W257" s="1">
        <f t="shared" si="215"/>
        <v>0</v>
      </c>
      <c r="X257" s="1">
        <f t="shared" si="215"/>
        <v>0</v>
      </c>
      <c r="Y257" s="1">
        <f t="shared" si="215"/>
        <v>0</v>
      </c>
      <c r="Z257" s="1">
        <f t="shared" si="215"/>
        <v>0</v>
      </c>
      <c r="AA257" s="1">
        <f t="shared" si="215"/>
        <v>0</v>
      </c>
      <c r="AB257" s="1">
        <f t="shared" si="215"/>
        <v>0</v>
      </c>
      <c r="AC257" s="1">
        <f t="shared" si="215"/>
        <v>0</v>
      </c>
      <c r="AD257" s="1">
        <f t="shared" si="215"/>
        <v>0</v>
      </c>
      <c r="AE257" s="1">
        <f t="shared" si="215"/>
        <v>0</v>
      </c>
      <c r="AF257" s="1">
        <f t="shared" si="215"/>
        <v>0</v>
      </c>
    </row>
    <row r="258" spans="1:40">
      <c r="A258" s="54" t="s">
        <v>220</v>
      </c>
      <c r="B258" s="5" t="str">
        <f t="shared" si="108"/>
        <v>8140-04201</v>
      </c>
      <c r="C258" s="5" t="str">
        <f t="shared" ref="C258:C259" si="216">LEFT(B258,4)</f>
        <v>8140</v>
      </c>
      <c r="D258" s="1">
        <f>SUM($F258:K258)</f>
        <v>0</v>
      </c>
      <c r="E258" s="2">
        <v>0</v>
      </c>
      <c r="F258" s="22" t="str">
        <f>'Div 9 history (2)'!B420</f>
        <v xml:space="preserve"> 0</v>
      </c>
      <c r="G258" s="22" t="str">
        <f>'Div 9 history (2)'!C420</f>
        <v xml:space="preserve"> 0</v>
      </c>
      <c r="H258" s="22" t="str">
        <f>'Div 9 history (2)'!D420</f>
        <v xml:space="preserve"> 0</v>
      </c>
      <c r="I258" s="22" t="str">
        <f>'Div 9 history (2)'!E420</f>
        <v xml:space="preserve"> 0</v>
      </c>
      <c r="J258" s="22" t="str">
        <f>'Div 9 history (2)'!F420</f>
        <v xml:space="preserve"> 0</v>
      </c>
      <c r="K258" s="22" t="str">
        <f>'Div 9 history (2)'!G420</f>
        <v xml:space="preserve"> 0</v>
      </c>
      <c r="L258" s="22">
        <v>50</v>
      </c>
      <c r="M258" s="1">
        <f t="shared" ref="M258:AF258" si="217">$E258*M$261</f>
        <v>0</v>
      </c>
      <c r="N258" s="1">
        <f t="shared" si="217"/>
        <v>0</v>
      </c>
      <c r="O258" s="1">
        <f t="shared" si="217"/>
        <v>0</v>
      </c>
      <c r="P258" s="1">
        <f t="shared" si="217"/>
        <v>0</v>
      </c>
      <c r="Q258" s="1">
        <f t="shared" si="217"/>
        <v>0</v>
      </c>
      <c r="R258" s="1">
        <f t="shared" si="217"/>
        <v>0</v>
      </c>
      <c r="S258" s="1">
        <f t="shared" si="217"/>
        <v>0</v>
      </c>
      <c r="T258" s="1">
        <f t="shared" si="217"/>
        <v>0</v>
      </c>
      <c r="U258" s="1">
        <f t="shared" si="217"/>
        <v>0</v>
      </c>
      <c r="V258" s="1">
        <f t="shared" si="217"/>
        <v>0</v>
      </c>
      <c r="W258" s="1">
        <f t="shared" si="217"/>
        <v>0</v>
      </c>
      <c r="X258" s="1">
        <f t="shared" si="217"/>
        <v>0</v>
      </c>
      <c r="Y258" s="1">
        <f t="shared" si="217"/>
        <v>0</v>
      </c>
      <c r="Z258" s="1">
        <f t="shared" si="217"/>
        <v>0</v>
      </c>
      <c r="AA258" s="1">
        <f t="shared" si="217"/>
        <v>0</v>
      </c>
      <c r="AB258" s="1">
        <f t="shared" si="217"/>
        <v>0</v>
      </c>
      <c r="AC258" s="1">
        <f t="shared" si="217"/>
        <v>0</v>
      </c>
      <c r="AD258" s="1">
        <f t="shared" si="217"/>
        <v>0</v>
      </c>
      <c r="AE258" s="1">
        <f t="shared" si="217"/>
        <v>0</v>
      </c>
      <c r="AF258" s="1">
        <f t="shared" si="217"/>
        <v>0</v>
      </c>
      <c r="AH258" s="15">
        <f t="shared" ref="AH258:AH259" si="218">SUM(F258:Q258)</f>
        <v>50</v>
      </c>
      <c r="AI258" s="15">
        <f t="shared" ref="AI258:AI259" si="219">SUM(U258:AF258)</f>
        <v>0</v>
      </c>
      <c r="AJ258" s="15">
        <f t="shared" ref="AJ258:AJ259" si="220">AI258-AH258</f>
        <v>-50</v>
      </c>
      <c r="AN258" s="15">
        <f t="shared" ref="AN258:AN259" si="221">AJ258</f>
        <v>-50</v>
      </c>
    </row>
    <row r="259" spans="1:40">
      <c r="A259" s="54" t="s">
        <v>221</v>
      </c>
      <c r="B259" s="5" t="str">
        <f t="shared" si="108"/>
        <v>8700-04212</v>
      </c>
      <c r="C259" s="5" t="str">
        <f t="shared" si="216"/>
        <v>8700</v>
      </c>
      <c r="D259" s="1">
        <f>SUM($F259:K259)</f>
        <v>0</v>
      </c>
      <c r="E259" s="2">
        <v>0</v>
      </c>
      <c r="F259" s="22" t="str">
        <f>'Div 9 history (2)'!B421</f>
        <v xml:space="preserve"> 0</v>
      </c>
      <c r="G259" s="22" t="str">
        <f>'Div 9 history (2)'!C421</f>
        <v xml:space="preserve"> 0</v>
      </c>
      <c r="H259" s="22" t="str">
        <f>'Div 9 history (2)'!D421</f>
        <v xml:space="preserve"> 0</v>
      </c>
      <c r="I259" s="22" t="str">
        <f>'Div 9 history (2)'!E421</f>
        <v xml:space="preserve"> 0</v>
      </c>
      <c r="J259" s="22" t="str">
        <f>'Div 9 history (2)'!F421</f>
        <v xml:space="preserve"> 0</v>
      </c>
      <c r="K259" s="22" t="str">
        <f>'Div 9 history (2)'!G421</f>
        <v xml:space="preserve"> 0</v>
      </c>
      <c r="L259" s="22" t="str">
        <f>'Div 9 history (2)'!H421</f>
        <v xml:space="preserve"> 0</v>
      </c>
      <c r="M259" s="1">
        <f t="shared" ref="M259:AB260" si="222">$E259*M$261</f>
        <v>0</v>
      </c>
      <c r="N259" s="1">
        <f t="shared" si="222"/>
        <v>0</v>
      </c>
      <c r="O259" s="1">
        <f t="shared" si="222"/>
        <v>0</v>
      </c>
      <c r="P259" s="1">
        <f t="shared" si="222"/>
        <v>0</v>
      </c>
      <c r="Q259" s="1">
        <f t="shared" si="222"/>
        <v>0</v>
      </c>
      <c r="R259" s="1">
        <f t="shared" si="222"/>
        <v>0</v>
      </c>
      <c r="S259" s="1">
        <f t="shared" si="222"/>
        <v>0</v>
      </c>
      <c r="T259" s="1">
        <f t="shared" si="222"/>
        <v>0</v>
      </c>
      <c r="U259" s="1">
        <f t="shared" si="222"/>
        <v>0</v>
      </c>
      <c r="V259" s="1">
        <f t="shared" si="222"/>
        <v>0</v>
      </c>
      <c r="W259" s="1">
        <f t="shared" si="222"/>
        <v>0</v>
      </c>
      <c r="X259" s="1">
        <f t="shared" si="222"/>
        <v>0</v>
      </c>
      <c r="Y259" s="1">
        <f t="shared" si="222"/>
        <v>0</v>
      </c>
      <c r="Z259" s="1">
        <f t="shared" si="222"/>
        <v>0</v>
      </c>
      <c r="AA259" s="1">
        <f t="shared" si="222"/>
        <v>0</v>
      </c>
      <c r="AB259" s="1">
        <f t="shared" ref="AB259:AF260" si="223">$E259*AB$261</f>
        <v>0</v>
      </c>
      <c r="AC259" s="1">
        <f t="shared" si="223"/>
        <v>0</v>
      </c>
      <c r="AD259" s="1">
        <f t="shared" si="223"/>
        <v>0</v>
      </c>
      <c r="AE259" s="1">
        <f t="shared" si="223"/>
        <v>0</v>
      </c>
      <c r="AF259" s="1">
        <f t="shared" si="223"/>
        <v>0</v>
      </c>
      <c r="AH259" s="15">
        <f t="shared" si="218"/>
        <v>0</v>
      </c>
      <c r="AI259" s="15">
        <f t="shared" si="219"/>
        <v>0</v>
      </c>
      <c r="AJ259" s="15">
        <f t="shared" si="220"/>
        <v>0</v>
      </c>
      <c r="AN259" s="15">
        <f t="shared" si="221"/>
        <v>0</v>
      </c>
    </row>
    <row r="260" spans="1:40">
      <c r="A260" s="217" t="s">
        <v>523</v>
      </c>
      <c r="B260" s="5" t="str">
        <f t="shared" ref="B260" si="224">RIGHT(A260,10)</f>
        <v>0000-04201</v>
      </c>
      <c r="C260" s="5" t="str">
        <f t="shared" ref="C260" si="225">LEFT(B260,4)</f>
        <v>0000</v>
      </c>
      <c r="D260" s="1">
        <f>SUM($F260:K260)</f>
        <v>0</v>
      </c>
      <c r="E260" s="2">
        <v>0</v>
      </c>
      <c r="F260" s="22" t="str">
        <f>'Div 9 history (2)'!B422</f>
        <v xml:space="preserve"> 0</v>
      </c>
      <c r="G260" s="22" t="str">
        <f>'Div 9 history (2)'!C422</f>
        <v xml:space="preserve"> 0</v>
      </c>
      <c r="H260" s="22" t="str">
        <f>'Div 9 history (2)'!D422</f>
        <v xml:space="preserve"> 0</v>
      </c>
      <c r="I260" s="22" t="str">
        <f>'Div 9 history (2)'!E422</f>
        <v xml:space="preserve"> 0</v>
      </c>
      <c r="J260" s="22" t="str">
        <f>'Div 9 history (2)'!F422</f>
        <v xml:space="preserve"> 0</v>
      </c>
      <c r="K260" s="22" t="str">
        <f>'Div 9 history (2)'!G422</f>
        <v xml:space="preserve"> 0</v>
      </c>
      <c r="L260" s="22">
        <v>0</v>
      </c>
      <c r="M260" s="1">
        <f t="shared" si="222"/>
        <v>0</v>
      </c>
      <c r="N260" s="1">
        <f t="shared" si="222"/>
        <v>0</v>
      </c>
      <c r="O260" s="1">
        <f t="shared" si="222"/>
        <v>0</v>
      </c>
      <c r="P260" s="1">
        <f t="shared" si="222"/>
        <v>0</v>
      </c>
      <c r="Q260" s="1">
        <f t="shared" si="222"/>
        <v>0</v>
      </c>
      <c r="R260" s="1">
        <f t="shared" si="222"/>
        <v>0</v>
      </c>
      <c r="S260" s="1">
        <f t="shared" si="222"/>
        <v>0</v>
      </c>
      <c r="T260" s="1">
        <f t="shared" si="222"/>
        <v>0</v>
      </c>
      <c r="U260" s="1">
        <f t="shared" si="222"/>
        <v>0</v>
      </c>
      <c r="V260" s="1">
        <f t="shared" si="222"/>
        <v>0</v>
      </c>
      <c r="W260" s="1">
        <f t="shared" si="222"/>
        <v>0</v>
      </c>
      <c r="X260" s="1">
        <f t="shared" si="222"/>
        <v>0</v>
      </c>
      <c r="Y260" s="1">
        <f t="shared" si="222"/>
        <v>0</v>
      </c>
      <c r="Z260" s="1">
        <f t="shared" si="222"/>
        <v>0</v>
      </c>
      <c r="AA260" s="1">
        <f t="shared" si="222"/>
        <v>0</v>
      </c>
      <c r="AB260" s="1">
        <f t="shared" si="222"/>
        <v>0</v>
      </c>
      <c r="AC260" s="1">
        <f t="shared" si="223"/>
        <v>0</v>
      </c>
      <c r="AD260" s="1">
        <f t="shared" si="223"/>
        <v>0</v>
      </c>
      <c r="AE260" s="1">
        <f t="shared" si="223"/>
        <v>0</v>
      </c>
      <c r="AF260" s="1">
        <f t="shared" si="223"/>
        <v>0</v>
      </c>
      <c r="AH260" s="15">
        <f t="shared" ref="AH260" si="226">SUM(F260:Q260)</f>
        <v>0</v>
      </c>
      <c r="AI260" s="15">
        <f t="shared" ref="AI260" si="227">SUM(U260:AF260)</f>
        <v>0</v>
      </c>
      <c r="AJ260" s="15">
        <f t="shared" ref="AJ260" si="228">AI260-AH260</f>
        <v>0</v>
      </c>
      <c r="AN260" s="15">
        <f t="shared" ref="AN260" si="229">AJ260</f>
        <v>0</v>
      </c>
    </row>
    <row r="261" spans="1:40">
      <c r="A261" s="8" t="s">
        <v>30</v>
      </c>
      <c r="B261" s="5"/>
      <c r="C261" s="5"/>
      <c r="D261" s="31">
        <f t="shared" ref="D261" si="230">SUM(D258:D259)</f>
        <v>0</v>
      </c>
      <c r="E261" s="32">
        <f>SUM(E258:E260)</f>
        <v>0</v>
      </c>
      <c r="F261" s="31">
        <f t="shared" ref="F261:K261" si="231">SUM(F258:F260)</f>
        <v>0</v>
      </c>
      <c r="G261" s="31">
        <f t="shared" si="231"/>
        <v>0</v>
      </c>
      <c r="H261" s="31">
        <f t="shared" si="231"/>
        <v>0</v>
      </c>
      <c r="I261" s="31">
        <f t="shared" si="231"/>
        <v>0</v>
      </c>
      <c r="J261" s="31">
        <f t="shared" si="231"/>
        <v>0</v>
      </c>
      <c r="K261" s="31">
        <f t="shared" si="231"/>
        <v>0</v>
      </c>
      <c r="L261" s="31">
        <f>SUM(L258:L260)</f>
        <v>50</v>
      </c>
      <c r="M261" s="31" t="str">
        <f>'Div 9 budget'!B61</f>
        <v>0</v>
      </c>
      <c r="N261" s="31" t="str">
        <f>'Div 9 budget'!C61</f>
        <v>0</v>
      </c>
      <c r="O261" s="31" t="str">
        <f>'Div 9 budget'!D61</f>
        <v>0</v>
      </c>
      <c r="P261" s="31" t="str">
        <f>'Div 9 budget'!E61</f>
        <v>0</v>
      </c>
      <c r="Q261" s="31" t="str">
        <f>'Div 9 budget'!F61</f>
        <v>0</v>
      </c>
      <c r="R261" s="31" t="str">
        <f>'Div 9 budget'!G61</f>
        <v>0</v>
      </c>
      <c r="S261" s="31" t="str">
        <f>'Div 9 budget'!H61</f>
        <v>0</v>
      </c>
      <c r="T261" s="31" t="str">
        <f>'Div 9 budget'!I61</f>
        <v>0</v>
      </c>
      <c r="U261" s="31" t="str">
        <f>'Div 9 budget'!J61</f>
        <v>0</v>
      </c>
      <c r="V261" s="31" t="str">
        <f>'Div 9 budget'!K61</f>
        <v>0</v>
      </c>
      <c r="W261" s="31" t="str">
        <f>'Div 9 budget'!L61</f>
        <v>0</v>
      </c>
      <c r="X261" s="31" t="str">
        <f>'Div 9 budget'!M61</f>
        <v>0</v>
      </c>
      <c r="Y261" s="38" t="str">
        <f t="shared" ref="Y261:AD261" si="232">M261</f>
        <v>0</v>
      </c>
      <c r="Z261" s="38" t="str">
        <f t="shared" si="232"/>
        <v>0</v>
      </c>
      <c r="AA261" s="38" t="str">
        <f t="shared" si="232"/>
        <v>0</v>
      </c>
      <c r="AB261" s="38" t="str">
        <f t="shared" si="232"/>
        <v>0</v>
      </c>
      <c r="AC261" s="38" t="str">
        <f t="shared" si="232"/>
        <v>0</v>
      </c>
      <c r="AD261" s="38" t="str">
        <f t="shared" si="232"/>
        <v>0</v>
      </c>
      <c r="AE261" s="38" t="str">
        <f>S261</f>
        <v>0</v>
      </c>
      <c r="AF261" s="38" t="str">
        <f t="shared" ref="AF261" si="233">T261</f>
        <v>0</v>
      </c>
      <c r="AH261" s="15">
        <f>SUM(F261:Q261)</f>
        <v>50</v>
      </c>
      <c r="AI261" s="15">
        <f>SUM(U261:AF261)</f>
        <v>0</v>
      </c>
      <c r="AJ261" s="15">
        <f t="shared" ref="AJ261" si="234">AI261-AH261</f>
        <v>-50</v>
      </c>
    </row>
    <row r="262" spans="1:40">
      <c r="B262" s="5"/>
      <c r="C262" s="5"/>
      <c r="F262" s="1">
        <f>F261-'Div 9 history (2)'!B423</f>
        <v>0</v>
      </c>
      <c r="G262" s="1">
        <f>G261-'Div 9 history (2)'!C423</f>
        <v>0</v>
      </c>
      <c r="H262" s="1">
        <f>H261-'Div 9 history (2)'!D423</f>
        <v>0</v>
      </c>
      <c r="I262" s="1">
        <f>I261-'Div 9 history (2)'!E423</f>
        <v>0</v>
      </c>
      <c r="J262" s="1">
        <f>J261-'Div 9 history (2)'!F423</f>
        <v>0</v>
      </c>
      <c r="K262" s="1">
        <f>K261-'Div 9 history (2)'!G423</f>
        <v>0</v>
      </c>
      <c r="L262" s="1">
        <f>L261-'Div 9 history (2)'!H423</f>
        <v>0</v>
      </c>
      <c r="M262" s="1">
        <f t="shared" ref="M262" si="235">M261-SUM(M258:M259)</f>
        <v>0</v>
      </c>
      <c r="N262" s="1">
        <f t="shared" ref="N262:AF262" si="236">N261-SUM(N258:N259)</f>
        <v>0</v>
      </c>
      <c r="O262" s="1">
        <f t="shared" si="236"/>
        <v>0</v>
      </c>
      <c r="P262" s="1">
        <f t="shared" si="236"/>
        <v>0</v>
      </c>
      <c r="Q262" s="1">
        <f t="shared" si="236"/>
        <v>0</v>
      </c>
      <c r="R262" s="1">
        <f t="shared" si="236"/>
        <v>0</v>
      </c>
      <c r="S262" s="1">
        <f t="shared" si="236"/>
        <v>0</v>
      </c>
      <c r="T262" s="1">
        <f t="shared" si="236"/>
        <v>0</v>
      </c>
      <c r="U262" s="1">
        <f t="shared" si="236"/>
        <v>0</v>
      </c>
      <c r="V262" s="1">
        <f t="shared" si="236"/>
        <v>0</v>
      </c>
      <c r="W262" s="1">
        <f t="shared" si="236"/>
        <v>0</v>
      </c>
      <c r="X262" s="1">
        <f t="shared" si="236"/>
        <v>0</v>
      </c>
      <c r="Y262" s="1">
        <f t="shared" si="236"/>
        <v>0</v>
      </c>
      <c r="Z262" s="1">
        <f t="shared" si="236"/>
        <v>0</v>
      </c>
      <c r="AA262" s="1">
        <f t="shared" si="236"/>
        <v>0</v>
      </c>
      <c r="AB262" s="1">
        <f t="shared" si="236"/>
        <v>0</v>
      </c>
      <c r="AC262" s="1">
        <f t="shared" si="236"/>
        <v>0</v>
      </c>
      <c r="AD262" s="1">
        <f t="shared" si="236"/>
        <v>0</v>
      </c>
      <c r="AE262" s="1">
        <f t="shared" si="236"/>
        <v>0</v>
      </c>
      <c r="AF262" s="1">
        <f t="shared" si="236"/>
        <v>0</v>
      </c>
    </row>
    <row r="263" spans="1:40">
      <c r="A263" s="106" t="s">
        <v>222</v>
      </c>
      <c r="B263" s="5" t="str">
        <f t="shared" si="108"/>
        <v>8700-05310</v>
      </c>
      <c r="C263" s="5" t="str">
        <f t="shared" ref="C263:C283" si="237">LEFT(B263,4)</f>
        <v>8700</v>
      </c>
      <c r="D263" s="1">
        <f>SUM($F263:K263)</f>
        <v>72443.23</v>
      </c>
      <c r="E263" s="2">
        <f t="shared" ref="E263:E284" si="238">D263/$D$287</f>
        <v>0.56734648358367168</v>
      </c>
      <c r="F263" s="22">
        <f>'Div 9 history (2)'!B259</f>
        <v>11710.59</v>
      </c>
      <c r="G263" s="22">
        <f>'Div 9 history (2)'!C259</f>
        <v>13007.289999999999</v>
      </c>
      <c r="H263" s="22">
        <f>'Div 9 history (2)'!D259</f>
        <v>11376.07</v>
      </c>
      <c r="I263" s="22">
        <f>'Div 9 history (2)'!E259</f>
        <v>10163.74</v>
      </c>
      <c r="J263" s="22">
        <f>'Div 9 history (2)'!F259</f>
        <v>12875.300000000001</v>
      </c>
      <c r="K263" s="22">
        <f>'Div 9 history (2)'!G259</f>
        <v>13310.24</v>
      </c>
      <c r="L263" s="1">
        <f t="shared" ref="L263:V272" si="239">$E263*L$287</f>
        <v>3088.9292768009723</v>
      </c>
      <c r="M263" s="1">
        <f t="shared" si="239"/>
        <v>3712.8912659814582</v>
      </c>
      <c r="N263" s="1">
        <f t="shared" si="239"/>
        <v>3637.4341836648296</v>
      </c>
      <c r="O263" s="1">
        <f t="shared" si="239"/>
        <v>3627.7892934439074</v>
      </c>
      <c r="P263" s="1">
        <f t="shared" si="239"/>
        <v>3637.4341836648296</v>
      </c>
      <c r="Q263" s="1">
        <f t="shared" si="239"/>
        <v>3637.4341836648296</v>
      </c>
      <c r="R263" s="1">
        <f t="shared" si="239"/>
        <v>3645.3770344350014</v>
      </c>
      <c r="S263" s="1">
        <f t="shared" si="239"/>
        <v>3637.4341836648296</v>
      </c>
      <c r="T263" s="1">
        <f t="shared" si="239"/>
        <v>3632.3280653125767</v>
      </c>
      <c r="U263" s="1">
        <f t="shared" si="239"/>
        <v>3683.9565953186907</v>
      </c>
      <c r="V263" s="1">
        <f t="shared" si="239"/>
        <v>3637.4341836648296</v>
      </c>
      <c r="W263" s="1">
        <f t="shared" ref="W263:AF272" si="240">$E263*W$287</f>
        <v>3627.7892934439074</v>
      </c>
      <c r="X263" s="1">
        <f t="shared" si="240"/>
        <v>3819.620486473219</v>
      </c>
      <c r="Y263" s="1">
        <f t="shared" si="240"/>
        <v>3712.8912659814582</v>
      </c>
      <c r="Z263" s="1">
        <f t="shared" si="240"/>
        <v>3637.4341836648296</v>
      </c>
      <c r="AA263" s="1">
        <f t="shared" si="240"/>
        <v>3627.7892934439074</v>
      </c>
      <c r="AB263" s="1">
        <f t="shared" si="240"/>
        <v>3637.4341836648296</v>
      </c>
      <c r="AC263" s="1">
        <f t="shared" si="240"/>
        <v>3637.4341836648296</v>
      </c>
      <c r="AD263" s="1">
        <f t="shared" si="240"/>
        <v>3645.3770344350014</v>
      </c>
      <c r="AE263" s="1">
        <f t="shared" si="240"/>
        <v>3637.4341836648296</v>
      </c>
      <c r="AF263" s="1">
        <f t="shared" si="240"/>
        <v>3632.3280653125767</v>
      </c>
      <c r="AH263" s="15">
        <f t="shared" ref="AH263:AH286" si="241">SUM(F263:Q263)</f>
        <v>93785.142387220796</v>
      </c>
      <c r="AI263" s="15">
        <f t="shared" ref="AI263:AI286" si="242">SUM(U263:AF263)</f>
        <v>43936.922952732915</v>
      </c>
      <c r="AJ263" s="15">
        <f t="shared" ref="AJ263:AJ286" si="243">AI263-AH263</f>
        <v>-49848.219434487881</v>
      </c>
      <c r="AN263" s="15">
        <f t="shared" ref="AN263:AN286" si="244">AJ263</f>
        <v>-49848.219434487881</v>
      </c>
    </row>
    <row r="264" spans="1:40">
      <c r="A264" s="106" t="s">
        <v>223</v>
      </c>
      <c r="B264" s="5" t="str">
        <f t="shared" si="108"/>
        <v>8700-05312</v>
      </c>
      <c r="C264" s="5" t="str">
        <f t="shared" si="237"/>
        <v>8700</v>
      </c>
      <c r="D264" s="1">
        <f>SUM($F264:K264)</f>
        <v>2949.11</v>
      </c>
      <c r="E264" s="2">
        <f t="shared" si="238"/>
        <v>2.3096253275860866E-2</v>
      </c>
      <c r="F264" s="22">
        <f>'Div 9 history (2)'!B260</f>
        <v>928.68</v>
      </c>
      <c r="G264" s="22">
        <f>'Div 9 history (2)'!C260</f>
        <v>650.28</v>
      </c>
      <c r="H264" s="22">
        <f>'Div 9 history (2)'!D260</f>
        <v>332.31</v>
      </c>
      <c r="I264" s="22">
        <f>'Div 9 history (2)'!E260</f>
        <v>432.11</v>
      </c>
      <c r="J264" s="22">
        <f>'Div 9 history (2)'!F260</f>
        <v>338.71</v>
      </c>
      <c r="K264" s="22">
        <f>'Div 9 history (2)'!G260</f>
        <v>267.02</v>
      </c>
      <c r="L264" s="1">
        <f t="shared" si="239"/>
        <v>125.74801288549001</v>
      </c>
      <c r="M264" s="1">
        <f t="shared" si="239"/>
        <v>151.149041275749</v>
      </c>
      <c r="N264" s="1">
        <f t="shared" si="239"/>
        <v>148.07723959005952</v>
      </c>
      <c r="O264" s="1">
        <f t="shared" si="239"/>
        <v>147.68460328436987</v>
      </c>
      <c r="P264" s="1">
        <f t="shared" si="239"/>
        <v>148.07723959005952</v>
      </c>
      <c r="Q264" s="1">
        <f t="shared" si="239"/>
        <v>148.07723959005952</v>
      </c>
      <c r="R264" s="1">
        <f t="shared" si="239"/>
        <v>148.40058713592157</v>
      </c>
      <c r="S264" s="1">
        <f t="shared" si="239"/>
        <v>148.07723959005952</v>
      </c>
      <c r="T264" s="1">
        <f t="shared" si="239"/>
        <v>147.86937331057678</v>
      </c>
      <c r="U264" s="1">
        <f t="shared" si="239"/>
        <v>149.97113235868011</v>
      </c>
      <c r="V264" s="1">
        <f t="shared" si="239"/>
        <v>148.07723959005952</v>
      </c>
      <c r="W264" s="1">
        <f t="shared" si="240"/>
        <v>147.68460328436987</v>
      </c>
      <c r="X264" s="1">
        <f t="shared" si="240"/>
        <v>155.49390844200397</v>
      </c>
      <c r="Y264" s="1">
        <f t="shared" si="240"/>
        <v>151.149041275749</v>
      </c>
      <c r="Z264" s="1">
        <f t="shared" si="240"/>
        <v>148.07723959005952</v>
      </c>
      <c r="AA264" s="1">
        <f t="shared" si="240"/>
        <v>147.68460328436987</v>
      </c>
      <c r="AB264" s="1">
        <f t="shared" si="240"/>
        <v>148.07723959005952</v>
      </c>
      <c r="AC264" s="1">
        <f t="shared" si="240"/>
        <v>148.07723959005952</v>
      </c>
      <c r="AD264" s="1">
        <f t="shared" si="240"/>
        <v>148.40058713592157</v>
      </c>
      <c r="AE264" s="1">
        <f t="shared" si="240"/>
        <v>148.07723959005952</v>
      </c>
      <c r="AF264" s="1">
        <f t="shared" si="240"/>
        <v>147.86937331057678</v>
      </c>
      <c r="AH264" s="15">
        <f t="shared" si="241"/>
        <v>3817.9233762157874</v>
      </c>
      <c r="AI264" s="15">
        <f t="shared" si="242"/>
        <v>1788.6394470419684</v>
      </c>
      <c r="AJ264" s="15">
        <f t="shared" si="243"/>
        <v>-2029.2839291738189</v>
      </c>
      <c r="AN264" s="15">
        <f t="shared" si="244"/>
        <v>-2029.2839291738189</v>
      </c>
    </row>
    <row r="265" spans="1:40">
      <c r="A265" s="106" t="s">
        <v>224</v>
      </c>
      <c r="B265" s="5" t="str">
        <f t="shared" ref="B265:B273" si="245">RIGHT(A265,10)</f>
        <v>8700-05314</v>
      </c>
      <c r="C265" s="5" t="str">
        <f t="shared" ref="C265:C273" si="246">LEFT(B265,4)</f>
        <v>8700</v>
      </c>
      <c r="D265" s="1">
        <f>SUM($F265:K265)</f>
        <v>35473.78</v>
      </c>
      <c r="E265" s="2">
        <f t="shared" si="238"/>
        <v>0.27781649634369948</v>
      </c>
      <c r="F265" s="22">
        <f>'Div 9 history (2)'!B261</f>
        <v>6761.25</v>
      </c>
      <c r="G265" s="22">
        <f>'Div 9 history (2)'!C261</f>
        <v>7432.3</v>
      </c>
      <c r="H265" s="22">
        <f>'Div 9 history (2)'!D261</f>
        <v>5176.03</v>
      </c>
      <c r="I265" s="22">
        <f>'Div 9 history (2)'!E261</f>
        <v>5775.02</v>
      </c>
      <c r="J265" s="22">
        <f>'Div 9 history (2)'!F261</f>
        <v>5458.1</v>
      </c>
      <c r="K265" s="22">
        <f>'Div 9 history (2)'!G261</f>
        <v>4871.08</v>
      </c>
      <c r="L265" s="1">
        <f t="shared" si="239"/>
        <v>1512.5774706731988</v>
      </c>
      <c r="M265" s="1">
        <f t="shared" si="239"/>
        <v>1818.1172751870358</v>
      </c>
      <c r="N265" s="1">
        <f t="shared" si="239"/>
        <v>1781.1676811733237</v>
      </c>
      <c r="O265" s="1">
        <f t="shared" si="239"/>
        <v>1776.4448007354808</v>
      </c>
      <c r="P265" s="1">
        <f t="shared" si="239"/>
        <v>1781.1676811733237</v>
      </c>
      <c r="Q265" s="1">
        <f t="shared" si="239"/>
        <v>1781.1676811733237</v>
      </c>
      <c r="R265" s="1">
        <f t="shared" si="239"/>
        <v>1785.0571121221355</v>
      </c>
      <c r="S265" s="1">
        <f t="shared" si="239"/>
        <v>1781.1676811733237</v>
      </c>
      <c r="T265" s="1">
        <f t="shared" si="239"/>
        <v>1778.6673327062306</v>
      </c>
      <c r="U265" s="1">
        <f t="shared" si="239"/>
        <v>1803.9486338735071</v>
      </c>
      <c r="V265" s="1">
        <f t="shared" si="239"/>
        <v>1781.1676811733237</v>
      </c>
      <c r="W265" s="1">
        <f t="shared" si="240"/>
        <v>1776.4448007354808</v>
      </c>
      <c r="X265" s="1">
        <f t="shared" si="240"/>
        <v>1870.3801144792128</v>
      </c>
      <c r="Y265" s="1">
        <f t="shared" si="240"/>
        <v>1818.1172751870358</v>
      </c>
      <c r="Z265" s="1">
        <f t="shared" si="240"/>
        <v>1781.1676811733237</v>
      </c>
      <c r="AA265" s="1">
        <f t="shared" si="240"/>
        <v>1776.4448007354808</v>
      </c>
      <c r="AB265" s="1">
        <f t="shared" si="240"/>
        <v>1781.1676811733237</v>
      </c>
      <c r="AC265" s="1">
        <f t="shared" si="240"/>
        <v>1781.1676811733237</v>
      </c>
      <c r="AD265" s="1">
        <f t="shared" si="240"/>
        <v>1785.0571121221355</v>
      </c>
      <c r="AE265" s="1">
        <f t="shared" si="240"/>
        <v>1781.1676811733237</v>
      </c>
      <c r="AF265" s="1">
        <f t="shared" si="240"/>
        <v>1778.6673327062306</v>
      </c>
      <c r="AH265" s="15">
        <f t="shared" si="241"/>
        <v>45924.42259011569</v>
      </c>
      <c r="AI265" s="15">
        <f t="shared" si="242"/>
        <v>21514.898475705701</v>
      </c>
      <c r="AJ265" s="15">
        <f t="shared" si="243"/>
        <v>-24409.524114409989</v>
      </c>
      <c r="AN265" s="15">
        <f t="shared" si="244"/>
        <v>-24409.524114409989</v>
      </c>
    </row>
    <row r="266" spans="1:40">
      <c r="A266" s="106" t="s">
        <v>225</v>
      </c>
      <c r="B266" s="5" t="str">
        <f t="shared" si="245"/>
        <v>8700-05323</v>
      </c>
      <c r="C266" s="5" t="str">
        <f t="shared" si="246"/>
        <v>8700</v>
      </c>
      <c r="D266" s="1">
        <f>SUM($F266:K266)</f>
        <v>1470.6399999999999</v>
      </c>
      <c r="E266" s="2">
        <f t="shared" si="238"/>
        <v>1.151746591941705E-2</v>
      </c>
      <c r="F266" s="22">
        <f>'Div 9 history (2)'!B262</f>
        <v>545.66999999999996</v>
      </c>
      <c r="G266" s="22">
        <f>'Div 9 history (2)'!C262</f>
        <v>712.2</v>
      </c>
      <c r="H266" s="22">
        <f>'Div 9 history (2)'!D262</f>
        <v>201.02</v>
      </c>
      <c r="I266" s="22">
        <f>'Div 9 history (2)'!E262</f>
        <v>11.75</v>
      </c>
      <c r="J266" s="22">
        <f>'Div 9 history (2)'!F262</f>
        <v>0</v>
      </c>
      <c r="K266" s="22">
        <f>'Div 9 history (2)'!G262</f>
        <v>0</v>
      </c>
      <c r="L266" s="1">
        <f t="shared" si="239"/>
        <v>62.707073547584528</v>
      </c>
      <c r="M266" s="1">
        <f t="shared" si="239"/>
        <v>75.373867391100191</v>
      </c>
      <c r="N266" s="1">
        <f t="shared" si="239"/>
        <v>73.842044423817725</v>
      </c>
      <c r="O266" s="1">
        <f t="shared" si="239"/>
        <v>73.646247503187638</v>
      </c>
      <c r="P266" s="1">
        <f t="shared" si="239"/>
        <v>73.842044423817725</v>
      </c>
      <c r="Q266" s="1">
        <f t="shared" si="239"/>
        <v>73.842044423817725</v>
      </c>
      <c r="R266" s="1">
        <f t="shared" si="239"/>
        <v>74.003288946689565</v>
      </c>
      <c r="S266" s="1">
        <f t="shared" si="239"/>
        <v>73.842044423817725</v>
      </c>
      <c r="T266" s="1">
        <f t="shared" si="239"/>
        <v>73.738387230542969</v>
      </c>
      <c r="U266" s="1">
        <f t="shared" si="239"/>
        <v>74.786476629209929</v>
      </c>
      <c r="V266" s="1">
        <f t="shared" si="239"/>
        <v>73.842044423817725</v>
      </c>
      <c r="W266" s="1">
        <f t="shared" si="240"/>
        <v>73.646247503187638</v>
      </c>
      <c r="X266" s="1">
        <f t="shared" si="240"/>
        <v>77.540533079860936</v>
      </c>
      <c r="Y266" s="1">
        <f t="shared" si="240"/>
        <v>75.373867391100191</v>
      </c>
      <c r="Z266" s="1">
        <f t="shared" si="240"/>
        <v>73.842044423817725</v>
      </c>
      <c r="AA266" s="1">
        <f t="shared" si="240"/>
        <v>73.646247503187638</v>
      </c>
      <c r="AB266" s="1">
        <f t="shared" si="240"/>
        <v>73.842044423817725</v>
      </c>
      <c r="AC266" s="1">
        <f t="shared" si="240"/>
        <v>73.842044423817725</v>
      </c>
      <c r="AD266" s="1">
        <f t="shared" si="240"/>
        <v>74.003288946689565</v>
      </c>
      <c r="AE266" s="1">
        <f t="shared" si="240"/>
        <v>73.842044423817725</v>
      </c>
      <c r="AF266" s="1">
        <f t="shared" si="240"/>
        <v>73.738387230542969</v>
      </c>
      <c r="AH266" s="15">
        <f t="shared" si="241"/>
        <v>1903.8933217133253</v>
      </c>
      <c r="AI266" s="15">
        <f t="shared" si="242"/>
        <v>891.94527040286744</v>
      </c>
      <c r="AJ266" s="15">
        <f t="shared" si="243"/>
        <v>-1011.9480513104579</v>
      </c>
      <c r="AN266" s="15">
        <f t="shared" si="244"/>
        <v>-1011.9480513104579</v>
      </c>
    </row>
    <row r="267" spans="1:40">
      <c r="A267" s="106" t="s">
        <v>226</v>
      </c>
      <c r="B267" s="5" t="str">
        <f t="shared" si="245"/>
        <v>8700-05331</v>
      </c>
      <c r="C267" s="5" t="str">
        <f t="shared" si="246"/>
        <v>8700</v>
      </c>
      <c r="D267" s="1">
        <f>SUM($F267:K267)</f>
        <v>3741.3</v>
      </c>
      <c r="E267" s="2">
        <f t="shared" si="238"/>
        <v>2.9300369393131576E-2</v>
      </c>
      <c r="F267" s="22">
        <f>'Div 9 history (2)'!B263</f>
        <v>465.76</v>
      </c>
      <c r="G267" s="22">
        <f>'Div 9 history (2)'!C263</f>
        <v>893.2</v>
      </c>
      <c r="H267" s="22">
        <f>'Div 9 history (2)'!D263</f>
        <v>494.08</v>
      </c>
      <c r="I267" s="22">
        <f>'Div 9 history (2)'!E263</f>
        <v>521.86</v>
      </c>
      <c r="J267" s="22">
        <f>'Div 9 history (2)'!F263</f>
        <v>625.03</v>
      </c>
      <c r="K267" s="22">
        <f>'Div 9 history (2)'!G263</f>
        <v>741.37</v>
      </c>
      <c r="L267" s="1">
        <f t="shared" si="239"/>
        <v>159.52644716829275</v>
      </c>
      <c r="M267" s="1">
        <f t="shared" si="239"/>
        <v>191.75070042316489</v>
      </c>
      <c r="N267" s="1">
        <f t="shared" si="239"/>
        <v>187.85375129387839</v>
      </c>
      <c r="O267" s="1">
        <f t="shared" si="239"/>
        <v>187.35564501419515</v>
      </c>
      <c r="P267" s="1">
        <f t="shared" si="239"/>
        <v>187.85375129387839</v>
      </c>
      <c r="Q267" s="1">
        <f t="shared" si="239"/>
        <v>187.85375129387839</v>
      </c>
      <c r="R267" s="1">
        <f t="shared" si="239"/>
        <v>188.26395646538222</v>
      </c>
      <c r="S267" s="1">
        <f t="shared" si="239"/>
        <v>187.85375129387839</v>
      </c>
      <c r="T267" s="1">
        <f t="shared" si="239"/>
        <v>187.59004796934019</v>
      </c>
      <c r="U267" s="1">
        <f t="shared" si="239"/>
        <v>190.25638158411519</v>
      </c>
      <c r="V267" s="1">
        <f t="shared" si="239"/>
        <v>187.85375129387839</v>
      </c>
      <c r="W267" s="1">
        <f t="shared" si="240"/>
        <v>187.35564501419515</v>
      </c>
      <c r="X267" s="1">
        <f t="shared" si="240"/>
        <v>197.26268591340082</v>
      </c>
      <c r="Y267" s="1">
        <f t="shared" si="240"/>
        <v>191.75070042316489</v>
      </c>
      <c r="Z267" s="1">
        <f t="shared" si="240"/>
        <v>187.85375129387839</v>
      </c>
      <c r="AA267" s="1">
        <f t="shared" si="240"/>
        <v>187.35564501419515</v>
      </c>
      <c r="AB267" s="1">
        <f t="shared" si="240"/>
        <v>187.85375129387839</v>
      </c>
      <c r="AC267" s="1">
        <f t="shared" si="240"/>
        <v>187.85375129387839</v>
      </c>
      <c r="AD267" s="1">
        <f t="shared" si="240"/>
        <v>188.26395646538222</v>
      </c>
      <c r="AE267" s="1">
        <f t="shared" si="240"/>
        <v>187.85375129387839</v>
      </c>
      <c r="AF267" s="1">
        <f t="shared" si="240"/>
        <v>187.59004796934019</v>
      </c>
      <c r="AH267" s="15">
        <f t="shared" si="241"/>
        <v>4843.494046487288</v>
      </c>
      <c r="AI267" s="15">
        <f t="shared" si="242"/>
        <v>2269.1038188531852</v>
      </c>
      <c r="AJ267" s="15">
        <f t="shared" si="243"/>
        <v>-2574.3902276341028</v>
      </c>
      <c r="AN267" s="15">
        <f t="shared" si="244"/>
        <v>-2574.3902276341028</v>
      </c>
    </row>
    <row r="268" spans="1:40">
      <c r="A268" s="106" t="s">
        <v>616</v>
      </c>
      <c r="B268" s="5" t="str">
        <f t="shared" si="245"/>
        <v>9020-05351</v>
      </c>
      <c r="C268" s="5" t="str">
        <f t="shared" si="246"/>
        <v>9020</v>
      </c>
      <c r="D268" s="1">
        <f>SUM($F268:K268)</f>
        <v>6300</v>
      </c>
      <c r="E268" s="2">
        <f t="shared" si="238"/>
        <v>4.9339087262910995E-2</v>
      </c>
      <c r="F268" s="22">
        <f>'Div 9 history (2)'!B264</f>
        <v>1050</v>
      </c>
      <c r="G268" s="22">
        <f>'Div 9 history (2)'!C264</f>
        <v>1050</v>
      </c>
      <c r="H268" s="22">
        <f>'Div 9 history (2)'!D264</f>
        <v>1050</v>
      </c>
      <c r="I268" s="22">
        <f>'Div 9 history (2)'!E264</f>
        <v>1050</v>
      </c>
      <c r="J268" s="22">
        <f>'Div 9 history (2)'!F264</f>
        <v>1050</v>
      </c>
      <c r="K268" s="22">
        <f>'Div 9 history (2)'!G264</f>
        <v>1050</v>
      </c>
      <c r="L268" s="1">
        <f t="shared" si="239"/>
        <v>268.62764738466421</v>
      </c>
      <c r="M268" s="1">
        <f t="shared" si="239"/>
        <v>322.89028216554101</v>
      </c>
      <c r="N268" s="1">
        <f t="shared" si="239"/>
        <v>316.32818355957386</v>
      </c>
      <c r="O268" s="1">
        <f t="shared" si="239"/>
        <v>315.48941907610435</v>
      </c>
      <c r="P268" s="1">
        <f t="shared" si="239"/>
        <v>316.32818355957386</v>
      </c>
      <c r="Q268" s="1">
        <f t="shared" si="239"/>
        <v>316.32818355957386</v>
      </c>
      <c r="R268" s="1">
        <f t="shared" si="239"/>
        <v>317.0189307812546</v>
      </c>
      <c r="S268" s="1">
        <f t="shared" si="239"/>
        <v>316.32818355957386</v>
      </c>
      <c r="T268" s="1">
        <f t="shared" si="239"/>
        <v>315.88413177420767</v>
      </c>
      <c r="U268" s="1">
        <f t="shared" si="239"/>
        <v>320.37398871513255</v>
      </c>
      <c r="V268" s="1">
        <f t="shared" si="239"/>
        <v>316.32818355957386</v>
      </c>
      <c r="W268" s="1">
        <f t="shared" si="240"/>
        <v>315.48941907610435</v>
      </c>
      <c r="X268" s="1">
        <f t="shared" si="240"/>
        <v>332.17195126143986</v>
      </c>
      <c r="Y268" s="1">
        <f t="shared" si="240"/>
        <v>322.89028216554101</v>
      </c>
      <c r="Z268" s="1">
        <f t="shared" si="240"/>
        <v>316.32818355957386</v>
      </c>
      <c r="AA268" s="1">
        <f t="shared" si="240"/>
        <v>315.48941907610435</v>
      </c>
      <c r="AB268" s="1">
        <f t="shared" si="240"/>
        <v>316.32818355957386</v>
      </c>
      <c r="AC268" s="1">
        <f t="shared" si="240"/>
        <v>316.32818355957386</v>
      </c>
      <c r="AD268" s="1">
        <f t="shared" si="240"/>
        <v>317.0189307812546</v>
      </c>
      <c r="AE268" s="1">
        <f t="shared" si="240"/>
        <v>316.32818355957386</v>
      </c>
      <c r="AF268" s="1">
        <f t="shared" si="240"/>
        <v>315.88413177420767</v>
      </c>
      <c r="AH268" s="15">
        <f t="shared" si="241"/>
        <v>8155.9918993050305</v>
      </c>
      <c r="AI268" s="15">
        <f t="shared" si="242"/>
        <v>3820.9590406476541</v>
      </c>
      <c r="AJ268" s="15">
        <f t="shared" si="243"/>
        <v>-4335.032858657376</v>
      </c>
      <c r="AN268" s="15">
        <f t="shared" si="244"/>
        <v>-4335.032858657376</v>
      </c>
    </row>
    <row r="269" spans="1:40">
      <c r="A269" s="106" t="s">
        <v>854</v>
      </c>
      <c r="B269" s="5" t="str">
        <f t="shared" si="245"/>
        <v>9020-05352</v>
      </c>
      <c r="C269" s="5" t="str">
        <f t="shared" si="246"/>
        <v>9020</v>
      </c>
      <c r="D269" s="1">
        <f>SUM($F269:K269)</f>
        <v>190.13</v>
      </c>
      <c r="E269" s="2">
        <f t="shared" si="238"/>
        <v>1.4890223271900424E-3</v>
      </c>
      <c r="F269" s="22" t="str">
        <f>'Div 9 history (2)'!B265</f>
        <v>0</v>
      </c>
      <c r="G269" s="22">
        <f>'Div 9 history (2)'!C265</f>
        <v>40.380000000000003</v>
      </c>
      <c r="H269" s="22">
        <f>'Div 9 history (2)'!D265</f>
        <v>55.87</v>
      </c>
      <c r="I269" s="22">
        <f>'Div 9 history (2)'!E265</f>
        <v>5.92</v>
      </c>
      <c r="J269" s="22">
        <f>'Div 9 history (2)'!F265</f>
        <v>41.59</v>
      </c>
      <c r="K269" s="22">
        <f>'Div 9 history (2)'!G265</f>
        <v>46.37</v>
      </c>
      <c r="L269" s="1">
        <f t="shared" si="239"/>
        <v>8.1070118408327296</v>
      </c>
      <c r="M269" s="1">
        <f t="shared" si="239"/>
        <v>9.7446237060530656</v>
      </c>
      <c r="N269" s="1">
        <f t="shared" si="239"/>
        <v>9.5465837365367907</v>
      </c>
      <c r="O269" s="1">
        <f t="shared" si="239"/>
        <v>9.5212703569745596</v>
      </c>
      <c r="P269" s="1">
        <f t="shared" si="239"/>
        <v>9.5465837365367907</v>
      </c>
      <c r="Q269" s="1">
        <f t="shared" si="239"/>
        <v>9.5465837365367907</v>
      </c>
      <c r="R269" s="1">
        <f t="shared" si="239"/>
        <v>9.5674300491174513</v>
      </c>
      <c r="S269" s="1">
        <f t="shared" si="239"/>
        <v>9.5465837365367907</v>
      </c>
      <c r="T269" s="1">
        <f t="shared" si="239"/>
        <v>9.5331825355920792</v>
      </c>
      <c r="U269" s="1">
        <f t="shared" si="239"/>
        <v>9.668683567366374</v>
      </c>
      <c r="V269" s="1">
        <f t="shared" si="239"/>
        <v>9.5465837365367907</v>
      </c>
      <c r="W269" s="1">
        <f t="shared" si="240"/>
        <v>9.5212703569745596</v>
      </c>
      <c r="X269" s="1">
        <f t="shared" si="240"/>
        <v>10.024738586244057</v>
      </c>
      <c r="Y269" s="1">
        <f t="shared" si="240"/>
        <v>9.7446237060530656</v>
      </c>
      <c r="Z269" s="1">
        <f t="shared" si="240"/>
        <v>9.5465837365367907</v>
      </c>
      <c r="AA269" s="1">
        <f t="shared" si="240"/>
        <v>9.5212703569745596</v>
      </c>
      <c r="AB269" s="1">
        <f t="shared" si="240"/>
        <v>9.5465837365367907</v>
      </c>
      <c r="AC269" s="1">
        <f t="shared" si="240"/>
        <v>9.5465837365367907</v>
      </c>
      <c r="AD269" s="1">
        <f t="shared" si="240"/>
        <v>9.5674300491174513</v>
      </c>
      <c r="AE269" s="1">
        <f t="shared" si="240"/>
        <v>9.5465837365367907</v>
      </c>
      <c r="AF269" s="1">
        <f t="shared" si="240"/>
        <v>9.5331825355920792</v>
      </c>
      <c r="AH269" s="15">
        <f t="shared" si="241"/>
        <v>246.14265711347076</v>
      </c>
      <c r="AI269" s="15">
        <f t="shared" si="242"/>
        <v>115.31411784100608</v>
      </c>
      <c r="AJ269" s="15">
        <f t="shared" si="243"/>
        <v>-130.8285392724647</v>
      </c>
      <c r="AN269" s="15">
        <f t="shared" si="244"/>
        <v>-130.8285392724647</v>
      </c>
    </row>
    <row r="270" spans="1:40">
      <c r="A270" s="106" t="s">
        <v>227</v>
      </c>
      <c r="B270" s="5" t="str">
        <f t="shared" si="245"/>
        <v>8700-05364</v>
      </c>
      <c r="C270" s="5" t="str">
        <f t="shared" si="246"/>
        <v>8700</v>
      </c>
      <c r="D270" s="1">
        <f>SUM($F270:K270)</f>
        <v>69192.950000000012</v>
      </c>
      <c r="E270" s="2">
        <f t="shared" si="238"/>
        <v>0.54189158698860918</v>
      </c>
      <c r="F270" s="22">
        <f>'Div 9 history (2)'!B266</f>
        <v>11660.41</v>
      </c>
      <c r="G270" s="22">
        <f>'Div 9 history (2)'!C266</f>
        <v>11822.33</v>
      </c>
      <c r="H270" s="22">
        <f>'Div 9 history (2)'!D266</f>
        <v>11791.29</v>
      </c>
      <c r="I270" s="22">
        <f>'Div 9 history (2)'!E266</f>
        <v>10955.939999999999</v>
      </c>
      <c r="J270" s="22">
        <f>'Div 9 history (2)'!F266</f>
        <v>11400.19</v>
      </c>
      <c r="K270" s="22">
        <f>'Div 9 history (2)'!G266</f>
        <v>11562.79</v>
      </c>
      <c r="L270" s="1">
        <f t="shared" si="239"/>
        <v>2950.3395831912226</v>
      </c>
      <c r="M270" s="1">
        <f t="shared" si="239"/>
        <v>3546.3065316454245</v>
      </c>
      <c r="N270" s="1">
        <f t="shared" si="239"/>
        <v>3474.2349505759398</v>
      </c>
      <c r="O270" s="1">
        <f t="shared" si="239"/>
        <v>3465.0227935971334</v>
      </c>
      <c r="P270" s="1">
        <f t="shared" si="239"/>
        <v>3474.2349505759398</v>
      </c>
      <c r="Q270" s="1">
        <f t="shared" si="239"/>
        <v>3474.2349505759398</v>
      </c>
      <c r="R270" s="1">
        <f t="shared" si="239"/>
        <v>3481.8214327937803</v>
      </c>
      <c r="S270" s="1">
        <f t="shared" si="239"/>
        <v>3474.2349505759398</v>
      </c>
      <c r="T270" s="1">
        <f t="shared" si="239"/>
        <v>3469.3579262930421</v>
      </c>
      <c r="U270" s="1">
        <f t="shared" si="239"/>
        <v>3518.6700607090056</v>
      </c>
      <c r="V270" s="1">
        <f t="shared" si="239"/>
        <v>3474.2349505759398</v>
      </c>
      <c r="W270" s="1">
        <f t="shared" si="240"/>
        <v>3465.0227935971334</v>
      </c>
      <c r="X270" s="1">
        <f t="shared" si="240"/>
        <v>3648.2471769897224</v>
      </c>
      <c r="Y270" s="1">
        <f t="shared" si="240"/>
        <v>3546.3065316454245</v>
      </c>
      <c r="Z270" s="1">
        <f t="shared" si="240"/>
        <v>3474.2349505759398</v>
      </c>
      <c r="AA270" s="1">
        <f t="shared" si="240"/>
        <v>3465.0227935971334</v>
      </c>
      <c r="AB270" s="1">
        <f t="shared" si="240"/>
        <v>3474.2349505759398</v>
      </c>
      <c r="AC270" s="1">
        <f t="shared" si="240"/>
        <v>3474.2349505759398</v>
      </c>
      <c r="AD270" s="1">
        <f t="shared" si="240"/>
        <v>3481.8214327937803</v>
      </c>
      <c r="AE270" s="1">
        <f t="shared" si="240"/>
        <v>3474.2349505759398</v>
      </c>
      <c r="AF270" s="1">
        <f t="shared" si="240"/>
        <v>3469.3579262930421</v>
      </c>
      <c r="AH270" s="15">
        <f t="shared" si="241"/>
        <v>89577.323760161598</v>
      </c>
      <c r="AI270" s="15">
        <f t="shared" si="242"/>
        <v>41965.623468504949</v>
      </c>
      <c r="AJ270" s="15">
        <f t="shared" si="243"/>
        <v>-47611.700291656649</v>
      </c>
      <c r="AN270" s="15">
        <f t="shared" si="244"/>
        <v>-47611.700291656649</v>
      </c>
    </row>
    <row r="271" spans="1:40">
      <c r="A271" s="106" t="s">
        <v>228</v>
      </c>
      <c r="B271" s="5" t="str">
        <f t="shared" si="245"/>
        <v>8740-05364</v>
      </c>
      <c r="C271" s="5" t="str">
        <f t="shared" si="246"/>
        <v>8740</v>
      </c>
      <c r="D271" s="1">
        <f>SUM($F271:K271)</f>
        <v>217.2</v>
      </c>
      <c r="E271" s="2">
        <f t="shared" si="238"/>
        <v>1.7010237703975028E-3</v>
      </c>
      <c r="F271" s="22">
        <f>'Div 9 history (2)'!B267</f>
        <v>63.58</v>
      </c>
      <c r="G271" s="22">
        <f>'Div 9 history (2)'!C267</f>
        <v>0</v>
      </c>
      <c r="H271" s="22">
        <f>'Div 9 history (2)'!D267</f>
        <v>74.180000000000007</v>
      </c>
      <c r="I271" s="22">
        <f>'Div 9 history (2)'!E267</f>
        <v>0</v>
      </c>
      <c r="J271" s="22">
        <f>'Div 9 history (2)'!F267</f>
        <v>0</v>
      </c>
      <c r="K271" s="22">
        <f>'Div 9 history (2)'!G267</f>
        <v>79.44</v>
      </c>
      <c r="L271" s="1">
        <f t="shared" si="239"/>
        <v>9.2612579384046132</v>
      </c>
      <c r="M271" s="1">
        <f t="shared" si="239"/>
        <v>11.132026870850082</v>
      </c>
      <c r="N271" s="1">
        <f t="shared" si="239"/>
        <v>10.905790709387214</v>
      </c>
      <c r="O271" s="1">
        <f t="shared" si="239"/>
        <v>10.876873305290456</v>
      </c>
      <c r="P271" s="1">
        <f t="shared" si="239"/>
        <v>10.905790709387214</v>
      </c>
      <c r="Q271" s="1">
        <f t="shared" si="239"/>
        <v>10.905790709387214</v>
      </c>
      <c r="R271" s="1">
        <f t="shared" si="239"/>
        <v>10.929605042172778</v>
      </c>
      <c r="S271" s="1">
        <f t="shared" si="239"/>
        <v>10.905790709387214</v>
      </c>
      <c r="T271" s="1">
        <f t="shared" si="239"/>
        <v>10.890481495453635</v>
      </c>
      <c r="U271" s="1">
        <f t="shared" si="239"/>
        <v>11.045274658559809</v>
      </c>
      <c r="V271" s="1">
        <f t="shared" si="239"/>
        <v>10.905790709387214</v>
      </c>
      <c r="W271" s="1">
        <f t="shared" si="240"/>
        <v>10.876873305290456</v>
      </c>
      <c r="X271" s="1">
        <f t="shared" si="240"/>
        <v>11.452023462537261</v>
      </c>
      <c r="Y271" s="1">
        <f t="shared" si="240"/>
        <v>11.132026870850082</v>
      </c>
      <c r="Z271" s="1">
        <f t="shared" si="240"/>
        <v>10.905790709387214</v>
      </c>
      <c r="AA271" s="1">
        <f t="shared" si="240"/>
        <v>10.876873305290456</v>
      </c>
      <c r="AB271" s="1">
        <f t="shared" si="240"/>
        <v>10.905790709387214</v>
      </c>
      <c r="AC271" s="1">
        <f t="shared" si="240"/>
        <v>10.905790709387214</v>
      </c>
      <c r="AD271" s="1">
        <f t="shared" si="240"/>
        <v>10.929605042172778</v>
      </c>
      <c r="AE271" s="1">
        <f t="shared" si="240"/>
        <v>10.905790709387214</v>
      </c>
      <c r="AF271" s="1">
        <f t="shared" si="240"/>
        <v>10.890481495453635</v>
      </c>
      <c r="AH271" s="15">
        <f t="shared" si="241"/>
        <v>281.18753024270671</v>
      </c>
      <c r="AI271" s="15">
        <f t="shared" si="242"/>
        <v>131.73211168709057</v>
      </c>
      <c r="AJ271" s="15">
        <f t="shared" si="243"/>
        <v>-149.45541855561615</v>
      </c>
      <c r="AN271" s="15">
        <f t="shared" si="244"/>
        <v>-149.45541855561615</v>
      </c>
    </row>
    <row r="272" spans="1:40">
      <c r="A272" s="106" t="s">
        <v>617</v>
      </c>
      <c r="B272" s="5" t="str">
        <f t="shared" si="245"/>
        <v>8750-05364</v>
      </c>
      <c r="C272" s="5" t="str">
        <f t="shared" si="246"/>
        <v>8750</v>
      </c>
      <c r="D272" s="1">
        <f>SUM($F272:K272)</f>
        <v>75.599999999999994</v>
      </c>
      <c r="E272" s="2">
        <f t="shared" si="238"/>
        <v>5.9206904715493195E-4</v>
      </c>
      <c r="F272" s="22">
        <f>'Div 9 history (2)'!B268</f>
        <v>0</v>
      </c>
      <c r="G272" s="22">
        <f>'Div 9 history (2)'!C268</f>
        <v>0</v>
      </c>
      <c r="H272" s="22">
        <f>'Div 9 history (2)'!D268</f>
        <v>75.599999999999994</v>
      </c>
      <c r="I272" s="22">
        <f>'Div 9 history (2)'!E268</f>
        <v>0</v>
      </c>
      <c r="J272" s="22">
        <f>'Div 9 history (2)'!F268</f>
        <v>0</v>
      </c>
      <c r="K272" s="22">
        <f>'Div 9 history (2)'!G268</f>
        <v>0</v>
      </c>
      <c r="L272" s="1">
        <f t="shared" si="239"/>
        <v>3.2235317686159703</v>
      </c>
      <c r="M272" s="1">
        <f t="shared" si="239"/>
        <v>3.8746833859864922</v>
      </c>
      <c r="N272" s="1">
        <f t="shared" si="239"/>
        <v>3.7959382027148862</v>
      </c>
      <c r="O272" s="1">
        <f t="shared" si="239"/>
        <v>3.7858730289132527</v>
      </c>
      <c r="P272" s="1">
        <f t="shared" si="239"/>
        <v>3.7959382027148862</v>
      </c>
      <c r="Q272" s="1">
        <f t="shared" si="239"/>
        <v>3.7959382027148862</v>
      </c>
      <c r="R272" s="1">
        <f t="shared" si="239"/>
        <v>3.8042271693750553</v>
      </c>
      <c r="S272" s="1">
        <f t="shared" si="239"/>
        <v>3.7959382027148862</v>
      </c>
      <c r="T272" s="1">
        <f t="shared" si="239"/>
        <v>3.7906095812904921</v>
      </c>
      <c r="U272" s="1">
        <f t="shared" si="239"/>
        <v>3.8444878645815908</v>
      </c>
      <c r="V272" s="1">
        <f t="shared" si="239"/>
        <v>3.7959382027148862</v>
      </c>
      <c r="W272" s="1">
        <f t="shared" si="240"/>
        <v>3.7858730289132527</v>
      </c>
      <c r="X272" s="1">
        <f t="shared" si="240"/>
        <v>3.9860634151372785</v>
      </c>
      <c r="Y272" s="1">
        <f t="shared" si="240"/>
        <v>3.8746833859864922</v>
      </c>
      <c r="Z272" s="1">
        <f t="shared" si="240"/>
        <v>3.7959382027148862</v>
      </c>
      <c r="AA272" s="1">
        <f t="shared" si="240"/>
        <v>3.7858730289132527</v>
      </c>
      <c r="AB272" s="1">
        <f t="shared" si="240"/>
        <v>3.7959382027148862</v>
      </c>
      <c r="AC272" s="1">
        <f t="shared" si="240"/>
        <v>3.7959382027148862</v>
      </c>
      <c r="AD272" s="1">
        <f t="shared" si="240"/>
        <v>3.8042271693750553</v>
      </c>
      <c r="AE272" s="1">
        <f t="shared" si="240"/>
        <v>3.7959382027148862</v>
      </c>
      <c r="AF272" s="1">
        <f t="shared" si="240"/>
        <v>3.7906095812904921</v>
      </c>
      <c r="AH272" s="15">
        <f t="shared" si="241"/>
        <v>97.871902791660375</v>
      </c>
      <c r="AI272" s="15">
        <f t="shared" si="242"/>
        <v>45.851508487771845</v>
      </c>
      <c r="AJ272" s="15">
        <f t="shared" si="243"/>
        <v>-52.02039430388853</v>
      </c>
      <c r="AN272" s="15">
        <f t="shared" si="244"/>
        <v>-52.02039430388853</v>
      </c>
    </row>
    <row r="273" spans="1:40">
      <c r="A273" s="106" t="s">
        <v>229</v>
      </c>
      <c r="B273" s="5" t="str">
        <f t="shared" si="245"/>
        <v>8940-05364</v>
      </c>
      <c r="C273" s="5" t="str">
        <f t="shared" si="246"/>
        <v>8940</v>
      </c>
      <c r="D273" s="1">
        <f>SUM($F273:K273)</f>
        <v>678.46000000000015</v>
      </c>
      <c r="E273" s="2">
        <f t="shared" si="238"/>
        <v>5.3134281181578735E-3</v>
      </c>
      <c r="F273" s="22">
        <f>'Div 9 history (2)'!B269</f>
        <v>115.68</v>
      </c>
      <c r="G273" s="22">
        <f>'Div 9 history (2)'!C269</f>
        <v>160.55000000000001</v>
      </c>
      <c r="H273" s="22">
        <f>'Div 9 history (2)'!D269</f>
        <v>118.48</v>
      </c>
      <c r="I273" s="22">
        <f>'Div 9 history (2)'!E269</f>
        <v>123.23</v>
      </c>
      <c r="J273" s="22">
        <f>'Div 9 history (2)'!F269</f>
        <v>123.43</v>
      </c>
      <c r="K273" s="22">
        <f>'Div 9 history (2)'!G269</f>
        <v>37.090000000000003</v>
      </c>
      <c r="L273" s="1">
        <f t="shared" ref="L273:V284" si="247">$E273*L$287</f>
        <v>28.929065657872908</v>
      </c>
      <c r="M273" s="1">
        <f t="shared" si="247"/>
        <v>34.772720767941749</v>
      </c>
      <c r="N273" s="1">
        <f t="shared" si="247"/>
        <v>34.066034828226755</v>
      </c>
      <c r="O273" s="1">
        <f t="shared" si="247"/>
        <v>33.975706550218071</v>
      </c>
      <c r="P273" s="1">
        <f t="shared" si="247"/>
        <v>34.066034828226755</v>
      </c>
      <c r="Q273" s="1">
        <f t="shared" si="247"/>
        <v>34.066034828226755</v>
      </c>
      <c r="R273" s="1">
        <f t="shared" si="247"/>
        <v>34.140422821880961</v>
      </c>
      <c r="S273" s="1">
        <f t="shared" si="247"/>
        <v>34.066034828226755</v>
      </c>
      <c r="T273" s="1">
        <f t="shared" si="247"/>
        <v>34.018213975163334</v>
      </c>
      <c r="U273" s="1">
        <f t="shared" si="247"/>
        <v>34.501735933915697</v>
      </c>
      <c r="V273" s="1">
        <f t="shared" si="247"/>
        <v>34.066034828226755</v>
      </c>
      <c r="W273" s="1">
        <f t="shared" ref="W273:AF284" si="248">$E273*W$287</f>
        <v>33.975706550218071</v>
      </c>
      <c r="X273" s="1">
        <f t="shared" si="248"/>
        <v>35.772282865529611</v>
      </c>
      <c r="Y273" s="1">
        <f t="shared" si="248"/>
        <v>34.772720767941749</v>
      </c>
      <c r="Z273" s="1">
        <f t="shared" si="248"/>
        <v>34.066034828226755</v>
      </c>
      <c r="AA273" s="1">
        <f t="shared" si="248"/>
        <v>33.975706550218071</v>
      </c>
      <c r="AB273" s="1">
        <f t="shared" si="248"/>
        <v>34.066034828226755</v>
      </c>
      <c r="AC273" s="1">
        <f t="shared" si="248"/>
        <v>34.066034828226755</v>
      </c>
      <c r="AD273" s="1">
        <f t="shared" si="248"/>
        <v>34.140422821880961</v>
      </c>
      <c r="AE273" s="1">
        <f t="shared" si="248"/>
        <v>34.066034828226755</v>
      </c>
      <c r="AF273" s="1">
        <f t="shared" si="248"/>
        <v>34.018213975163334</v>
      </c>
      <c r="AH273" s="15">
        <f t="shared" si="241"/>
        <v>878.33559746071319</v>
      </c>
      <c r="AI273" s="15">
        <f t="shared" si="242"/>
        <v>411.48696360600127</v>
      </c>
      <c r="AJ273" s="15">
        <f t="shared" si="243"/>
        <v>-466.84863385471192</v>
      </c>
      <c r="AN273" s="15">
        <f t="shared" si="244"/>
        <v>-466.84863385471192</v>
      </c>
    </row>
    <row r="274" spans="1:40">
      <c r="A274" s="106" t="s">
        <v>230</v>
      </c>
      <c r="B274" s="5" t="str">
        <f t="shared" si="108"/>
        <v>8700-05376</v>
      </c>
      <c r="C274" s="5" t="str">
        <f t="shared" si="237"/>
        <v>8700</v>
      </c>
      <c r="D274" s="1">
        <f>SUM($F274:K274)</f>
        <v>31786.6</v>
      </c>
      <c r="E274" s="2">
        <f t="shared" si="238"/>
        <v>0.24893997320495978</v>
      </c>
      <c r="F274" s="22">
        <f>'Div 9 history (2)'!B270</f>
        <v>5007.72</v>
      </c>
      <c r="G274" s="22">
        <f>'Div 9 history (2)'!C270</f>
        <v>4931.3599999999997</v>
      </c>
      <c r="H274" s="22">
        <f>'Div 9 history (2)'!D270</f>
        <v>6602.72</v>
      </c>
      <c r="I274" s="22">
        <f>'Div 9 history (2)'!E270</f>
        <v>5146.8599999999997</v>
      </c>
      <c r="J274" s="22">
        <f>'Div 9 history (2)'!F270</f>
        <v>5202.95</v>
      </c>
      <c r="K274" s="22">
        <f>'Div 9 history (2)'!G270</f>
        <v>4894.99</v>
      </c>
      <c r="L274" s="1">
        <f t="shared" si="247"/>
        <v>1355.3586629138676</v>
      </c>
      <c r="M274" s="1">
        <f t="shared" si="247"/>
        <v>1629.1403560449503</v>
      </c>
      <c r="N274" s="1">
        <f t="shared" si="247"/>
        <v>1596.0313396086906</v>
      </c>
      <c r="O274" s="1">
        <f t="shared" si="247"/>
        <v>1591.7993600642062</v>
      </c>
      <c r="P274" s="1">
        <f t="shared" si="247"/>
        <v>1596.0313396086906</v>
      </c>
      <c r="Q274" s="1">
        <f t="shared" si="247"/>
        <v>1596.0313396086906</v>
      </c>
      <c r="R274" s="1">
        <f t="shared" si="247"/>
        <v>1599.5164992335599</v>
      </c>
      <c r="S274" s="1">
        <f t="shared" si="247"/>
        <v>1596.0313396086906</v>
      </c>
      <c r="T274" s="1">
        <f t="shared" si="247"/>
        <v>1593.7908798498459</v>
      </c>
      <c r="U274" s="1">
        <f t="shared" si="247"/>
        <v>1616.4444174114972</v>
      </c>
      <c r="V274" s="1">
        <f t="shared" si="247"/>
        <v>1596.0313396086906</v>
      </c>
      <c r="W274" s="1">
        <f t="shared" si="248"/>
        <v>1591.7993600642062</v>
      </c>
      <c r="X274" s="1">
        <f t="shared" si="248"/>
        <v>1675.9709438042673</v>
      </c>
      <c r="Y274" s="1">
        <f t="shared" si="248"/>
        <v>1629.1403560449503</v>
      </c>
      <c r="Z274" s="1">
        <f t="shared" si="248"/>
        <v>1596.0313396086906</v>
      </c>
      <c r="AA274" s="1">
        <f t="shared" si="248"/>
        <v>1591.7993600642062</v>
      </c>
      <c r="AB274" s="1">
        <f t="shared" si="248"/>
        <v>1596.0313396086906</v>
      </c>
      <c r="AC274" s="1">
        <f t="shared" si="248"/>
        <v>1596.0313396086906</v>
      </c>
      <c r="AD274" s="1">
        <f t="shared" si="248"/>
        <v>1599.5164992335599</v>
      </c>
      <c r="AE274" s="1">
        <f t="shared" si="248"/>
        <v>1596.0313396086906</v>
      </c>
      <c r="AF274" s="1">
        <f t="shared" si="248"/>
        <v>1593.7908798498459</v>
      </c>
      <c r="AH274" s="15">
        <f t="shared" si="241"/>
        <v>41150.992397849099</v>
      </c>
      <c r="AI274" s="15">
        <f t="shared" si="242"/>
        <v>19278.618514515987</v>
      </c>
      <c r="AJ274" s="15">
        <f t="shared" si="243"/>
        <v>-21872.373883333112</v>
      </c>
      <c r="AN274" s="15">
        <f t="shared" si="244"/>
        <v>-21872.373883333112</v>
      </c>
    </row>
    <row r="275" spans="1:40">
      <c r="A275" s="106" t="s">
        <v>855</v>
      </c>
      <c r="B275" s="5" t="str">
        <f t="shared" si="108"/>
        <v>8750-05377</v>
      </c>
      <c r="C275" s="5" t="str">
        <f t="shared" si="237"/>
        <v>8750</v>
      </c>
      <c r="D275" s="1">
        <f>SUM($F275:K275)</f>
        <v>109.94999999999999</v>
      </c>
      <c r="E275" s="2">
        <f t="shared" si="238"/>
        <v>8.6108454675508947E-4</v>
      </c>
      <c r="F275" s="22">
        <f>'Div 9 history (2)'!B271</f>
        <v>42.4</v>
      </c>
      <c r="G275" s="22">
        <f>'Div 9 history (2)'!C271</f>
        <v>0</v>
      </c>
      <c r="H275" s="22">
        <f>'Div 9 history (2)'!D271</f>
        <v>0</v>
      </c>
      <c r="I275" s="22">
        <f>'Div 9 history (2)'!E271</f>
        <v>0</v>
      </c>
      <c r="J275" s="22">
        <f>'Div 9 history (2)'!F271</f>
        <v>0</v>
      </c>
      <c r="K275" s="22">
        <f>'Div 9 history (2)'!G271</f>
        <v>67.55</v>
      </c>
      <c r="L275" s="1">
        <f t="shared" si="247"/>
        <v>4.6881920364990197</v>
      </c>
      <c r="M275" s="1">
        <f t="shared" si="247"/>
        <v>5.6352042101747992</v>
      </c>
      <c r="N275" s="1">
        <f t="shared" si="247"/>
        <v>5.5206799654563721</v>
      </c>
      <c r="O275" s="1">
        <f t="shared" si="247"/>
        <v>5.5060415281615356</v>
      </c>
      <c r="P275" s="1">
        <f t="shared" si="247"/>
        <v>5.5206799654563721</v>
      </c>
      <c r="Q275" s="1">
        <f t="shared" si="247"/>
        <v>5.5206799654563721</v>
      </c>
      <c r="R275" s="1">
        <f t="shared" si="247"/>
        <v>5.5327351491109438</v>
      </c>
      <c r="S275" s="1">
        <f t="shared" si="247"/>
        <v>5.5206799654563721</v>
      </c>
      <c r="T275" s="1">
        <f t="shared" si="247"/>
        <v>5.5129302045355768</v>
      </c>
      <c r="U275" s="1">
        <f t="shared" si="247"/>
        <v>5.5912888982902897</v>
      </c>
      <c r="V275" s="1">
        <f t="shared" si="247"/>
        <v>5.5206799654563721</v>
      </c>
      <c r="W275" s="1">
        <f t="shared" si="248"/>
        <v>5.5060415281615356</v>
      </c>
      <c r="X275" s="1">
        <f t="shared" si="248"/>
        <v>5.7971914351103671</v>
      </c>
      <c r="Y275" s="1">
        <f t="shared" si="248"/>
        <v>5.6352042101747992</v>
      </c>
      <c r="Z275" s="1">
        <f t="shared" si="248"/>
        <v>5.5206799654563721</v>
      </c>
      <c r="AA275" s="1">
        <f t="shared" si="248"/>
        <v>5.5060415281615356</v>
      </c>
      <c r="AB275" s="1">
        <f t="shared" si="248"/>
        <v>5.5206799654563721</v>
      </c>
      <c r="AC275" s="1">
        <f t="shared" si="248"/>
        <v>5.5206799654563721</v>
      </c>
      <c r="AD275" s="1">
        <f t="shared" si="248"/>
        <v>5.5327351491109438</v>
      </c>
      <c r="AE275" s="1">
        <f t="shared" si="248"/>
        <v>5.5206799654563721</v>
      </c>
      <c r="AF275" s="1">
        <f t="shared" si="248"/>
        <v>5.5129302045355768</v>
      </c>
      <c r="AH275" s="15">
        <f t="shared" si="241"/>
        <v>142.34147767120444</v>
      </c>
      <c r="AI275" s="15">
        <f t="shared" si="242"/>
        <v>66.684832780826909</v>
      </c>
      <c r="AJ275" s="15">
        <f t="shared" si="243"/>
        <v>-75.656644890377535</v>
      </c>
      <c r="AN275" s="15">
        <f t="shared" si="244"/>
        <v>-75.656644890377535</v>
      </c>
    </row>
    <row r="276" spans="1:40">
      <c r="A276" s="106" t="s">
        <v>231</v>
      </c>
      <c r="B276" s="5" t="str">
        <f t="shared" si="108"/>
        <v>8780-05377</v>
      </c>
      <c r="C276" s="5" t="str">
        <f t="shared" si="237"/>
        <v>8780</v>
      </c>
      <c r="D276" s="1">
        <f>SUM($F276:K276)</f>
        <v>390.96</v>
      </c>
      <c r="E276" s="2">
        <f t="shared" si="238"/>
        <v>3.0618427867155052E-3</v>
      </c>
      <c r="F276" s="22">
        <f>'Div 9 history (2)'!B272</f>
        <v>285.07</v>
      </c>
      <c r="G276" s="22">
        <f>'Div 9 history (2)'!C272</f>
        <v>10.56</v>
      </c>
      <c r="H276" s="22">
        <f>'Div 9 history (2)'!D272</f>
        <v>0</v>
      </c>
      <c r="I276" s="22">
        <f>'Div 9 history (2)'!E272</f>
        <v>42.33</v>
      </c>
      <c r="J276" s="22">
        <f>'Div 9 history (2)'!F272</f>
        <v>0</v>
      </c>
      <c r="K276" s="22">
        <f>'Div 9 history (2)'!G272</f>
        <v>53</v>
      </c>
      <c r="L276" s="1">
        <f t="shared" si="247"/>
        <v>16.670264289128305</v>
      </c>
      <c r="M276" s="1">
        <f t="shared" si="247"/>
        <v>20.037648367530146</v>
      </c>
      <c r="N276" s="1">
        <f t="shared" si="247"/>
        <v>19.630423276896984</v>
      </c>
      <c r="O276" s="1">
        <f t="shared" si="247"/>
        <v>19.578371949522822</v>
      </c>
      <c r="P276" s="1">
        <f t="shared" si="247"/>
        <v>19.630423276896984</v>
      </c>
      <c r="Q276" s="1">
        <f t="shared" si="247"/>
        <v>19.630423276896984</v>
      </c>
      <c r="R276" s="1">
        <f t="shared" si="247"/>
        <v>19.673289075911001</v>
      </c>
      <c r="S276" s="1">
        <f t="shared" si="247"/>
        <v>19.630423276896984</v>
      </c>
      <c r="T276" s="1">
        <f t="shared" si="247"/>
        <v>19.602866691816544</v>
      </c>
      <c r="U276" s="1">
        <f t="shared" si="247"/>
        <v>19.881494385407656</v>
      </c>
      <c r="V276" s="1">
        <f t="shared" si="247"/>
        <v>19.630423276896984</v>
      </c>
      <c r="W276" s="1">
        <f t="shared" si="248"/>
        <v>19.578371949522822</v>
      </c>
      <c r="X276" s="1">
        <f t="shared" si="248"/>
        <v>20.61364223256707</v>
      </c>
      <c r="Y276" s="1">
        <f t="shared" si="248"/>
        <v>20.037648367530146</v>
      </c>
      <c r="Z276" s="1">
        <f t="shared" si="248"/>
        <v>19.630423276896984</v>
      </c>
      <c r="AA276" s="1">
        <f t="shared" si="248"/>
        <v>19.578371949522822</v>
      </c>
      <c r="AB276" s="1">
        <f t="shared" si="248"/>
        <v>19.630423276896984</v>
      </c>
      <c r="AC276" s="1">
        <f t="shared" si="248"/>
        <v>19.630423276896984</v>
      </c>
      <c r="AD276" s="1">
        <f t="shared" si="248"/>
        <v>19.673289075911001</v>
      </c>
      <c r="AE276" s="1">
        <f t="shared" si="248"/>
        <v>19.630423276896984</v>
      </c>
      <c r="AF276" s="1">
        <f t="shared" si="248"/>
        <v>19.602866691816544</v>
      </c>
      <c r="AH276" s="15">
        <f t="shared" si="241"/>
        <v>506.13755443687216</v>
      </c>
      <c r="AI276" s="15">
        <f t="shared" si="242"/>
        <v>237.11780103676296</v>
      </c>
      <c r="AJ276" s="15">
        <f t="shared" si="243"/>
        <v>-269.01975340010921</v>
      </c>
      <c r="AN276" s="15">
        <f t="shared" si="244"/>
        <v>-269.01975340010921</v>
      </c>
    </row>
    <row r="277" spans="1:40">
      <c r="A277" s="106" t="s">
        <v>232</v>
      </c>
      <c r="B277" s="5" t="str">
        <f t="shared" si="108"/>
        <v>8560-05377</v>
      </c>
      <c r="C277" s="5" t="str">
        <f t="shared" si="237"/>
        <v>8560</v>
      </c>
      <c r="D277" s="1">
        <f>SUM($F277:K277)</f>
        <v>31.77</v>
      </c>
      <c r="E277" s="2">
        <f t="shared" si="238"/>
        <v>2.4880996862582257E-4</v>
      </c>
      <c r="F277" s="22">
        <f>'Div 9 history (2)'!B273</f>
        <v>0</v>
      </c>
      <c r="G277" s="22">
        <f>'Div 9 history (2)'!C273</f>
        <v>0</v>
      </c>
      <c r="H277" s="22">
        <f>'Div 9 history (2)'!D273</f>
        <v>31.77</v>
      </c>
      <c r="I277" s="22">
        <f>'Div 9 history (2)'!E273</f>
        <v>0</v>
      </c>
      <c r="J277" s="22">
        <f>'Div 9 history (2)'!F273</f>
        <v>0</v>
      </c>
      <c r="K277" s="22">
        <f>'Div 9 history (2)'!G273</f>
        <v>0</v>
      </c>
      <c r="L277" s="1">
        <f t="shared" si="247"/>
        <v>1.3546508503826635</v>
      </c>
      <c r="M277" s="1">
        <f t="shared" si="247"/>
        <v>1.6282895657776568</v>
      </c>
      <c r="N277" s="1">
        <f t="shared" si="247"/>
        <v>1.5951978399504223</v>
      </c>
      <c r="O277" s="1">
        <f t="shared" si="247"/>
        <v>1.5909680704837834</v>
      </c>
      <c r="P277" s="1">
        <f t="shared" si="247"/>
        <v>1.5951978399504223</v>
      </c>
      <c r="Q277" s="1">
        <f t="shared" si="247"/>
        <v>1.5951978399504223</v>
      </c>
      <c r="R277" s="1">
        <f t="shared" si="247"/>
        <v>1.5986811795111839</v>
      </c>
      <c r="S277" s="1">
        <f t="shared" si="247"/>
        <v>1.5951978399504223</v>
      </c>
      <c r="T277" s="1">
        <f t="shared" si="247"/>
        <v>1.5929585502327901</v>
      </c>
      <c r="U277" s="1">
        <f t="shared" si="247"/>
        <v>1.6156002573777399</v>
      </c>
      <c r="V277" s="1">
        <f t="shared" si="247"/>
        <v>1.5951978399504223</v>
      </c>
      <c r="W277" s="1">
        <f t="shared" si="248"/>
        <v>1.5909680704837834</v>
      </c>
      <c r="X277" s="1">
        <f t="shared" si="248"/>
        <v>1.6750956970755468</v>
      </c>
      <c r="Y277" s="1">
        <f t="shared" si="248"/>
        <v>1.6282895657776568</v>
      </c>
      <c r="Z277" s="1">
        <f t="shared" si="248"/>
        <v>1.5951978399504223</v>
      </c>
      <c r="AA277" s="1">
        <f t="shared" si="248"/>
        <v>1.5909680704837834</v>
      </c>
      <c r="AB277" s="1">
        <f t="shared" si="248"/>
        <v>1.5951978399504223</v>
      </c>
      <c r="AC277" s="1">
        <f t="shared" si="248"/>
        <v>1.5951978399504223</v>
      </c>
      <c r="AD277" s="1">
        <f t="shared" si="248"/>
        <v>1.5986811795111839</v>
      </c>
      <c r="AE277" s="1">
        <f t="shared" si="248"/>
        <v>1.5951978399504223</v>
      </c>
      <c r="AF277" s="1">
        <f t="shared" si="248"/>
        <v>1.5929585502327901</v>
      </c>
      <c r="AH277" s="15">
        <f t="shared" si="241"/>
        <v>41.129502006495372</v>
      </c>
      <c r="AI277" s="15">
        <f t="shared" si="242"/>
        <v>19.268550590694598</v>
      </c>
      <c r="AJ277" s="15">
        <f t="shared" si="243"/>
        <v>-21.860951415800773</v>
      </c>
      <c r="AN277" s="15">
        <f t="shared" si="244"/>
        <v>-21.860951415800773</v>
      </c>
    </row>
    <row r="278" spans="1:40">
      <c r="A278" s="106" t="s">
        <v>233</v>
      </c>
      <c r="B278" s="5" t="str">
        <f t="shared" si="108"/>
        <v>8700-05377</v>
      </c>
      <c r="C278" s="5" t="str">
        <f t="shared" si="237"/>
        <v>8700</v>
      </c>
      <c r="D278" s="1">
        <f>SUM($F278:K278)</f>
        <v>4222.55</v>
      </c>
      <c r="E278" s="2">
        <f t="shared" si="238"/>
        <v>3.3069327447937273E-2</v>
      </c>
      <c r="F278" s="22">
        <f>'Div 9 history (2)'!B274</f>
        <v>651.28</v>
      </c>
      <c r="G278" s="22">
        <f>'Div 9 history (2)'!C274</f>
        <v>659.81000000000006</v>
      </c>
      <c r="H278" s="22">
        <f>'Div 9 history (2)'!D274</f>
        <v>20</v>
      </c>
      <c r="I278" s="22">
        <f>'Div 9 history (2)'!E274</f>
        <v>787.77</v>
      </c>
      <c r="J278" s="22">
        <f>'Div 9 history (2)'!F274</f>
        <v>423.98</v>
      </c>
      <c r="K278" s="22">
        <f>'Div 9 history (2)'!G274</f>
        <v>1679.71</v>
      </c>
      <c r="L278" s="1">
        <f t="shared" si="247"/>
        <v>180.04661467684346</v>
      </c>
      <c r="M278" s="1">
        <f t="shared" si="247"/>
        <v>216.41593031081035</v>
      </c>
      <c r="N278" s="1">
        <f t="shared" si="247"/>
        <v>212.01770976023471</v>
      </c>
      <c r="O278" s="1">
        <f t="shared" si="247"/>
        <v>211.45553119361978</v>
      </c>
      <c r="P278" s="1">
        <f t="shared" si="247"/>
        <v>212.01770976023471</v>
      </c>
      <c r="Q278" s="1">
        <f t="shared" si="247"/>
        <v>212.01770976023471</v>
      </c>
      <c r="R278" s="1">
        <f t="shared" si="247"/>
        <v>212.48068034450583</v>
      </c>
      <c r="S278" s="1">
        <f t="shared" si="247"/>
        <v>212.01770976023471</v>
      </c>
      <c r="T278" s="1">
        <f t="shared" si="247"/>
        <v>211.72008581320327</v>
      </c>
      <c r="U278" s="1">
        <f t="shared" si="247"/>
        <v>214.72939461096556</v>
      </c>
      <c r="V278" s="1">
        <f t="shared" si="247"/>
        <v>212.01770976023471</v>
      </c>
      <c r="W278" s="1">
        <f t="shared" si="248"/>
        <v>211.45553119361978</v>
      </c>
      <c r="X278" s="1">
        <f t="shared" si="248"/>
        <v>222.63693219031634</v>
      </c>
      <c r="Y278" s="1">
        <f t="shared" si="248"/>
        <v>216.41593031081035</v>
      </c>
      <c r="Z278" s="1">
        <f t="shared" si="248"/>
        <v>212.01770976023471</v>
      </c>
      <c r="AA278" s="1">
        <f t="shared" si="248"/>
        <v>211.45553119361978</v>
      </c>
      <c r="AB278" s="1">
        <f t="shared" si="248"/>
        <v>212.01770976023471</v>
      </c>
      <c r="AC278" s="1">
        <f t="shared" si="248"/>
        <v>212.01770976023471</v>
      </c>
      <c r="AD278" s="1">
        <f t="shared" si="248"/>
        <v>212.48068034450583</v>
      </c>
      <c r="AE278" s="1">
        <f t="shared" si="248"/>
        <v>212.01770976023471</v>
      </c>
      <c r="AF278" s="1">
        <f t="shared" si="248"/>
        <v>211.72008581320327</v>
      </c>
      <c r="AH278" s="15">
        <f t="shared" si="241"/>
        <v>5466.5212054619769</v>
      </c>
      <c r="AI278" s="15">
        <f t="shared" si="242"/>
        <v>2560.9826344582143</v>
      </c>
      <c r="AJ278" s="15">
        <f t="shared" si="243"/>
        <v>-2905.5385710037626</v>
      </c>
      <c r="AN278" s="15">
        <f t="shared" si="244"/>
        <v>-2905.5385710037626</v>
      </c>
    </row>
    <row r="279" spans="1:40">
      <c r="A279" s="106" t="s">
        <v>234</v>
      </c>
      <c r="B279" s="5" t="str">
        <f t="shared" si="108"/>
        <v>8740-05377</v>
      </c>
      <c r="C279" s="5" t="str">
        <f t="shared" si="237"/>
        <v>8740</v>
      </c>
      <c r="D279" s="1">
        <f>SUM($F279:K279)</f>
        <v>1061.3699999999999</v>
      </c>
      <c r="E279" s="2">
        <f t="shared" si="238"/>
        <v>8.3122265155929909E-3</v>
      </c>
      <c r="F279" s="22">
        <f>'Div 9 history (2)'!B275</f>
        <v>228.89</v>
      </c>
      <c r="G279" s="22">
        <f>'Div 9 history (2)'!C275</f>
        <v>170.63</v>
      </c>
      <c r="H279" s="22">
        <f>'Div 9 history (2)'!D275</f>
        <v>61.19</v>
      </c>
      <c r="I279" s="22">
        <f>'Div 9 history (2)'!E275</f>
        <v>44.7</v>
      </c>
      <c r="J279" s="22">
        <f>'Div 9 history (2)'!F275</f>
        <v>105.99</v>
      </c>
      <c r="K279" s="22">
        <f>'Div 9 history (2)'!G275</f>
        <v>449.97</v>
      </c>
      <c r="L279" s="1">
        <f t="shared" si="247"/>
        <v>45.256083508676355</v>
      </c>
      <c r="M279" s="1">
        <f t="shared" si="247"/>
        <v>54.39778710826036</v>
      </c>
      <c r="N279" s="1">
        <f t="shared" si="247"/>
        <v>53.292260981686496</v>
      </c>
      <c r="O279" s="1">
        <f t="shared" si="247"/>
        <v>53.150953130921415</v>
      </c>
      <c r="P279" s="1">
        <f t="shared" si="247"/>
        <v>53.292260981686496</v>
      </c>
      <c r="Q279" s="1">
        <f t="shared" si="247"/>
        <v>53.292260981686496</v>
      </c>
      <c r="R279" s="1">
        <f t="shared" si="247"/>
        <v>53.408632152904794</v>
      </c>
      <c r="S279" s="1">
        <f t="shared" si="247"/>
        <v>53.292260981686496</v>
      </c>
      <c r="T279" s="1">
        <f t="shared" si="247"/>
        <v>53.21745094304616</v>
      </c>
      <c r="U279" s="1">
        <f t="shared" si="247"/>
        <v>53.973863555965117</v>
      </c>
      <c r="V279" s="1">
        <f t="shared" si="247"/>
        <v>53.292260981686496</v>
      </c>
      <c r="W279" s="1">
        <f t="shared" si="248"/>
        <v>53.150953130921415</v>
      </c>
      <c r="X279" s="1">
        <f t="shared" si="248"/>
        <v>55.961483160373724</v>
      </c>
      <c r="Y279" s="1">
        <f t="shared" si="248"/>
        <v>54.39778710826036</v>
      </c>
      <c r="Z279" s="1">
        <f t="shared" si="248"/>
        <v>53.292260981686496</v>
      </c>
      <c r="AA279" s="1">
        <f t="shared" si="248"/>
        <v>53.150953130921415</v>
      </c>
      <c r="AB279" s="1">
        <f t="shared" si="248"/>
        <v>53.292260981686496</v>
      </c>
      <c r="AC279" s="1">
        <f t="shared" si="248"/>
        <v>53.292260981686496</v>
      </c>
      <c r="AD279" s="1">
        <f t="shared" si="248"/>
        <v>53.408632152904794</v>
      </c>
      <c r="AE279" s="1">
        <f t="shared" si="248"/>
        <v>53.292260981686496</v>
      </c>
      <c r="AF279" s="1">
        <f t="shared" si="248"/>
        <v>53.21745094304616</v>
      </c>
      <c r="AH279" s="15">
        <f t="shared" si="241"/>
        <v>1374.0516066929174</v>
      </c>
      <c r="AI279" s="15">
        <f t="shared" si="242"/>
        <v>643.72242809082547</v>
      </c>
      <c r="AJ279" s="15">
        <f t="shared" si="243"/>
        <v>-730.32917860209193</v>
      </c>
      <c r="AN279" s="15">
        <f t="shared" si="244"/>
        <v>-730.32917860209193</v>
      </c>
    </row>
    <row r="280" spans="1:40">
      <c r="A280" s="106" t="s">
        <v>237</v>
      </c>
      <c r="B280" s="5" t="str">
        <f t="shared" si="108"/>
        <v>8940-05399</v>
      </c>
      <c r="C280" s="5" t="str">
        <f t="shared" si="237"/>
        <v>8940</v>
      </c>
      <c r="D280" s="1">
        <f>SUM($F280:K280)</f>
        <v>-384.72</v>
      </c>
      <c r="E280" s="2">
        <f t="shared" si="238"/>
        <v>-3.0129735955217651E-3</v>
      </c>
      <c r="F280" s="22">
        <f>'Div 9 history (2)'!B276</f>
        <v>-61.17</v>
      </c>
      <c r="G280" s="22">
        <f>'Div 9 history (2)'!C276</f>
        <v>-90.31</v>
      </c>
      <c r="H280" s="22">
        <f>'Div 9 history (2)'!D276</f>
        <v>-66.72</v>
      </c>
      <c r="I280" s="22">
        <f>'Div 9 history (2)'!E276</f>
        <v>-73.02</v>
      </c>
      <c r="J280" s="22">
        <f>'Div 9 history (2)'!F276</f>
        <v>-71.33</v>
      </c>
      <c r="K280" s="22">
        <f>'Div 9 history (2)'!G276</f>
        <v>-22.17</v>
      </c>
      <c r="L280" s="1">
        <f t="shared" si="247"/>
        <v>-16.404195000290162</v>
      </c>
      <c r="M280" s="1">
        <f t="shared" si="247"/>
        <v>-19.71783323090904</v>
      </c>
      <c r="N280" s="1">
        <f t="shared" si="247"/>
        <v>-19.317107742704646</v>
      </c>
      <c r="O280" s="1">
        <f t="shared" si="247"/>
        <v>-19.265887191580777</v>
      </c>
      <c r="P280" s="1">
        <f t="shared" si="247"/>
        <v>-19.317107742704646</v>
      </c>
      <c r="Q280" s="1">
        <f t="shared" si="247"/>
        <v>-19.317107742704646</v>
      </c>
      <c r="R280" s="1">
        <f t="shared" si="247"/>
        <v>-19.35928937304195</v>
      </c>
      <c r="S280" s="1">
        <f t="shared" si="247"/>
        <v>-19.317107742704646</v>
      </c>
      <c r="T280" s="1">
        <f t="shared" si="247"/>
        <v>-19.28999098034495</v>
      </c>
      <c r="U280" s="1">
        <f t="shared" si="247"/>
        <v>-19.564171577537429</v>
      </c>
      <c r="V280" s="1">
        <f t="shared" si="247"/>
        <v>-19.317107742704646</v>
      </c>
      <c r="W280" s="1">
        <f t="shared" si="248"/>
        <v>-19.265887191580777</v>
      </c>
      <c r="X280" s="1">
        <f t="shared" si="248"/>
        <v>-20.284633823698599</v>
      </c>
      <c r="Y280" s="1">
        <f t="shared" si="248"/>
        <v>-19.71783323090904</v>
      </c>
      <c r="Z280" s="1">
        <f t="shared" si="248"/>
        <v>-19.317107742704646</v>
      </c>
      <c r="AA280" s="1">
        <f t="shared" si="248"/>
        <v>-19.265887191580777</v>
      </c>
      <c r="AB280" s="1">
        <f t="shared" si="248"/>
        <v>-19.317107742704646</v>
      </c>
      <c r="AC280" s="1">
        <f t="shared" si="248"/>
        <v>-19.317107742704646</v>
      </c>
      <c r="AD280" s="1">
        <f t="shared" si="248"/>
        <v>-19.35928937304195</v>
      </c>
      <c r="AE280" s="1">
        <f t="shared" si="248"/>
        <v>-19.317107742704646</v>
      </c>
      <c r="AF280" s="1">
        <f t="shared" si="248"/>
        <v>-19.28999098034495</v>
      </c>
      <c r="AH280" s="15">
        <f t="shared" si="241"/>
        <v>-498.05923865089392</v>
      </c>
      <c r="AI280" s="15">
        <f t="shared" si="242"/>
        <v>-233.33323208221677</v>
      </c>
      <c r="AJ280" s="15">
        <f t="shared" si="243"/>
        <v>264.72600656867712</v>
      </c>
      <c r="AN280" s="15">
        <f t="shared" si="244"/>
        <v>264.72600656867712</v>
      </c>
    </row>
    <row r="281" spans="1:40">
      <c r="A281" s="106" t="s">
        <v>716</v>
      </c>
      <c r="B281" s="5" t="str">
        <f t="shared" si="108"/>
        <v>8750-05399</v>
      </c>
      <c r="C281" s="5" t="str">
        <f t="shared" si="237"/>
        <v>8750</v>
      </c>
      <c r="D281" s="1">
        <f>SUM($F281:K281)</f>
        <v>-105.37</v>
      </c>
      <c r="E281" s="2">
        <f t="shared" si="238"/>
        <v>-8.2521581347506858E-4</v>
      </c>
      <c r="F281" s="22">
        <f>'Div 9 history (2)'!B277</f>
        <v>-22.42</v>
      </c>
      <c r="G281" s="22">
        <f>'Div 9 history (2)'!C277</f>
        <v>0</v>
      </c>
      <c r="H281" s="22">
        <f>'Div 9 history (2)'!D277</f>
        <v>-42.57</v>
      </c>
      <c r="I281" s="22">
        <f>'Div 9 history (2)'!E277</f>
        <v>0</v>
      </c>
      <c r="J281" s="22">
        <f>'Div 9 history (2)'!F277</f>
        <v>0</v>
      </c>
      <c r="K281" s="22">
        <f>'Div 9 history (2)'!G277</f>
        <v>-40.380000000000003</v>
      </c>
      <c r="L281" s="1">
        <f t="shared" si="247"/>
        <v>-4.492904000781281</v>
      </c>
      <c r="M281" s="1">
        <f t="shared" si="247"/>
        <v>-5.4004681002830255</v>
      </c>
      <c r="N281" s="1">
        <f t="shared" si="247"/>
        <v>-5.2907143970908415</v>
      </c>
      <c r="O281" s="1">
        <f t="shared" si="247"/>
        <v>-5.2766857282617652</v>
      </c>
      <c r="P281" s="1">
        <f t="shared" si="247"/>
        <v>-5.2907143970908415</v>
      </c>
      <c r="Q281" s="1">
        <f t="shared" si="247"/>
        <v>-5.2907143970908415</v>
      </c>
      <c r="R281" s="1">
        <f t="shared" si="247"/>
        <v>-5.3022674184794925</v>
      </c>
      <c r="S281" s="1">
        <f t="shared" si="247"/>
        <v>-5.2907143970908415</v>
      </c>
      <c r="T281" s="1">
        <f t="shared" si="247"/>
        <v>-5.2832874547695656</v>
      </c>
      <c r="U281" s="1">
        <f t="shared" si="247"/>
        <v>-5.3583820937957976</v>
      </c>
      <c r="V281" s="1">
        <f t="shared" si="247"/>
        <v>-5.2907143970908415</v>
      </c>
      <c r="W281" s="1">
        <f t="shared" si="248"/>
        <v>-5.2766857282617652</v>
      </c>
      <c r="X281" s="1">
        <f t="shared" si="248"/>
        <v>-5.555707699113956</v>
      </c>
      <c r="Y281" s="1">
        <f t="shared" si="248"/>
        <v>-5.4004681002830255</v>
      </c>
      <c r="Z281" s="1">
        <f t="shared" si="248"/>
        <v>-5.2907143970908415</v>
      </c>
      <c r="AA281" s="1">
        <f t="shared" si="248"/>
        <v>-5.2766857282617652</v>
      </c>
      <c r="AB281" s="1">
        <f t="shared" si="248"/>
        <v>-5.2907143970908415</v>
      </c>
      <c r="AC281" s="1">
        <f t="shared" si="248"/>
        <v>-5.2907143970908415</v>
      </c>
      <c r="AD281" s="1">
        <f t="shared" si="248"/>
        <v>-5.3022674184794925</v>
      </c>
      <c r="AE281" s="1">
        <f t="shared" si="248"/>
        <v>-5.2907143970908415</v>
      </c>
      <c r="AF281" s="1">
        <f t="shared" si="248"/>
        <v>-5.2832874547695656</v>
      </c>
      <c r="AH281" s="15">
        <f t="shared" si="241"/>
        <v>-136.41220102059862</v>
      </c>
      <c r="AI281" s="15">
        <f t="shared" si="242"/>
        <v>-63.907056208419576</v>
      </c>
      <c r="AJ281" s="15">
        <f t="shared" si="243"/>
        <v>72.50514481217904</v>
      </c>
      <c r="AN281" s="15">
        <f t="shared" si="244"/>
        <v>72.50514481217904</v>
      </c>
    </row>
    <row r="282" spans="1:40">
      <c r="A282" s="106" t="s">
        <v>236</v>
      </c>
      <c r="B282" s="5" t="str">
        <f t="shared" si="108"/>
        <v>8780-05399</v>
      </c>
      <c r="C282" s="5" t="str">
        <f t="shared" si="237"/>
        <v>8780</v>
      </c>
      <c r="D282" s="1">
        <f>SUM($F282:K282)</f>
        <v>-213.43</v>
      </c>
      <c r="E282" s="2">
        <f t="shared" si="238"/>
        <v>-1.6714986340512848E-3</v>
      </c>
      <c r="F282" s="22">
        <f>'Div 9 history (2)'!B278</f>
        <v>-150.72999999999999</v>
      </c>
      <c r="G282" s="22">
        <f>'Div 9 history (2)'!C278</f>
        <v>-5.9399999999999995</v>
      </c>
      <c r="H282" s="22">
        <f>'Div 9 history (2)'!D278</f>
        <v>0</v>
      </c>
      <c r="I282" s="22">
        <f>'Div 9 history (2)'!E278</f>
        <v>-25.08</v>
      </c>
      <c r="J282" s="22">
        <f>'Div 9 history (2)'!F278</f>
        <v>0</v>
      </c>
      <c r="K282" s="22">
        <f>'Div 9 history (2)'!G278</f>
        <v>-31.68</v>
      </c>
      <c r="L282" s="1">
        <f t="shared" si="247"/>
        <v>-9.1005077430649024</v>
      </c>
      <c r="M282" s="1">
        <f t="shared" si="247"/>
        <v>-10.938805225808162</v>
      </c>
      <c r="N282" s="1">
        <f t="shared" si="247"/>
        <v>-10.716495907479342</v>
      </c>
      <c r="O282" s="1">
        <f t="shared" si="247"/>
        <v>-10.68808043070047</v>
      </c>
      <c r="P282" s="1">
        <f t="shared" si="247"/>
        <v>-10.716495907479342</v>
      </c>
      <c r="Q282" s="1">
        <f t="shared" si="247"/>
        <v>-10.716495907479342</v>
      </c>
      <c r="R282" s="1">
        <f t="shared" si="247"/>
        <v>-10.739896888356061</v>
      </c>
      <c r="S282" s="1">
        <f t="shared" si="247"/>
        <v>-10.716495907479342</v>
      </c>
      <c r="T282" s="1">
        <f t="shared" si="247"/>
        <v>-10.701452419772879</v>
      </c>
      <c r="U282" s="1">
        <f t="shared" si="247"/>
        <v>-10.853558795471548</v>
      </c>
      <c r="V282" s="1">
        <f t="shared" si="247"/>
        <v>-10.716495907479342</v>
      </c>
      <c r="W282" s="1">
        <f t="shared" si="248"/>
        <v>-10.68808043070047</v>
      </c>
      <c r="X282" s="1">
        <f t="shared" si="248"/>
        <v>-11.253247548845891</v>
      </c>
      <c r="Y282" s="1">
        <f t="shared" si="248"/>
        <v>-10.938805225808162</v>
      </c>
      <c r="Z282" s="1">
        <f t="shared" si="248"/>
        <v>-10.716495907479342</v>
      </c>
      <c r="AA282" s="1">
        <f t="shared" si="248"/>
        <v>-10.68808043070047</v>
      </c>
      <c r="AB282" s="1">
        <f t="shared" si="248"/>
        <v>-10.716495907479342</v>
      </c>
      <c r="AC282" s="1">
        <f t="shared" si="248"/>
        <v>-10.716495907479342</v>
      </c>
      <c r="AD282" s="1">
        <f t="shared" si="248"/>
        <v>-10.739896888356061</v>
      </c>
      <c r="AE282" s="1">
        <f t="shared" si="248"/>
        <v>-10.716495907479342</v>
      </c>
      <c r="AF282" s="1">
        <f t="shared" si="248"/>
        <v>-10.701452419772879</v>
      </c>
      <c r="AH282" s="15">
        <f t="shared" si="241"/>
        <v>-276.30688112201153</v>
      </c>
      <c r="AI282" s="15">
        <f t="shared" si="242"/>
        <v>-129.44560127705219</v>
      </c>
      <c r="AJ282" s="15">
        <f t="shared" si="243"/>
        <v>146.86127984495934</v>
      </c>
      <c r="AN282" s="15">
        <f t="shared" si="244"/>
        <v>146.86127984495934</v>
      </c>
    </row>
    <row r="283" spans="1:40">
      <c r="A283" s="106" t="s">
        <v>238</v>
      </c>
      <c r="B283" s="5" t="str">
        <f t="shared" si="108"/>
        <v>8700-05399</v>
      </c>
      <c r="C283" s="5" t="str">
        <f t="shared" si="237"/>
        <v>8700</v>
      </c>
      <c r="D283" s="1">
        <f>SUM($F283:K283)</f>
        <v>-101228.14</v>
      </c>
      <c r="E283" s="2">
        <f t="shared" si="238"/>
        <v>-0.79277841792415416</v>
      </c>
      <c r="F283" s="22">
        <f>'Div 9 history (2)'!B279</f>
        <v>-15211.69</v>
      </c>
      <c r="G283" s="22">
        <f>'Div 9 history (2)'!C279</f>
        <v>-17106.37</v>
      </c>
      <c r="H283" s="22">
        <f>'Div 9 history (2)'!D279</f>
        <v>-16710.95</v>
      </c>
      <c r="I283" s="22">
        <f>'Div 9 history (2)'!E279</f>
        <v>-16023.810000000001</v>
      </c>
      <c r="J283" s="22">
        <f>'Div 9 history (2)'!F279</f>
        <v>-17300.400000000001</v>
      </c>
      <c r="K283" s="22">
        <f>'Div 9 history (2)'!G279</f>
        <v>-18874.919999999998</v>
      </c>
      <c r="L283" s="1">
        <f t="shared" si="247"/>
        <v>-4316.297951956416</v>
      </c>
      <c r="M283" s="1">
        <f t="shared" si="247"/>
        <v>-5188.187728205221</v>
      </c>
      <c r="N283" s="1">
        <f t="shared" si="247"/>
        <v>-5082.7481986213088</v>
      </c>
      <c r="O283" s="1">
        <f t="shared" si="247"/>
        <v>-5069.2709655165982</v>
      </c>
      <c r="P283" s="1">
        <f t="shared" si="247"/>
        <v>-5082.7481986213088</v>
      </c>
      <c r="Q283" s="1">
        <f t="shared" si="247"/>
        <v>-5082.7481986213088</v>
      </c>
      <c r="R283" s="1">
        <f t="shared" si="247"/>
        <v>-5093.8470964722464</v>
      </c>
      <c r="S283" s="1">
        <f t="shared" si="247"/>
        <v>-5082.7481986213088</v>
      </c>
      <c r="T283" s="1">
        <f t="shared" si="247"/>
        <v>-5075.6131928599907</v>
      </c>
      <c r="U283" s="1">
        <f t="shared" si="247"/>
        <v>-5147.756028891089</v>
      </c>
      <c r="V283" s="1">
        <f t="shared" si="247"/>
        <v>-5082.7481986213088</v>
      </c>
      <c r="W283" s="1">
        <f t="shared" si="248"/>
        <v>-5069.2709655165982</v>
      </c>
      <c r="X283" s="1">
        <f t="shared" si="248"/>
        <v>-5337.3252041851138</v>
      </c>
      <c r="Y283" s="1">
        <f t="shared" si="248"/>
        <v>-5188.187728205221</v>
      </c>
      <c r="Z283" s="1">
        <f t="shared" si="248"/>
        <v>-5082.7481986213088</v>
      </c>
      <c r="AA283" s="1">
        <f t="shared" si="248"/>
        <v>-5069.2709655165982</v>
      </c>
      <c r="AB283" s="1">
        <f t="shared" si="248"/>
        <v>-5082.7481986213088</v>
      </c>
      <c r="AC283" s="1">
        <f t="shared" si="248"/>
        <v>-5082.7481986213088</v>
      </c>
      <c r="AD283" s="1">
        <f t="shared" si="248"/>
        <v>-5093.8470964722464</v>
      </c>
      <c r="AE283" s="1">
        <f t="shared" si="248"/>
        <v>-5082.7481986213088</v>
      </c>
      <c r="AF283" s="1">
        <f t="shared" si="248"/>
        <v>-5075.6131928599907</v>
      </c>
      <c r="AH283" s="15">
        <f t="shared" si="241"/>
        <v>-131050.14124154215</v>
      </c>
      <c r="AI283" s="15">
        <f t="shared" si="242"/>
        <v>-61395.012174753407</v>
      </c>
      <c r="AJ283" s="15">
        <f t="shared" si="243"/>
        <v>69655.129066788737</v>
      </c>
      <c r="AN283" s="15">
        <f t="shared" si="244"/>
        <v>69655.129066788737</v>
      </c>
    </row>
    <row r="284" spans="1:40">
      <c r="A284" s="106" t="s">
        <v>239</v>
      </c>
      <c r="B284" s="5" t="str">
        <f t="shared" ref="B284" si="249">RIGHT(A284,10)</f>
        <v>8740-05399</v>
      </c>
      <c r="C284" s="5" t="str">
        <f t="shared" ref="C284" si="250">LEFT(B284,4)</f>
        <v>8740</v>
      </c>
      <c r="D284" s="1">
        <f>SUM($F284:K284)</f>
        <v>-731.05000000000007</v>
      </c>
      <c r="E284" s="2">
        <f t="shared" si="238"/>
        <v>-5.7252920227858868E-3</v>
      </c>
      <c r="F284" s="22">
        <f>'Div 9 history (2)'!B280</f>
        <v>-154.65</v>
      </c>
      <c r="G284" s="22">
        <f>'Div 9 history (2)'!C280</f>
        <v>-95.97</v>
      </c>
      <c r="H284" s="22">
        <f>'Div 9 history (2)'!D280</f>
        <v>-76.23</v>
      </c>
      <c r="I284" s="22">
        <f>'Div 9 history (2)'!E280</f>
        <v>-26.49</v>
      </c>
      <c r="J284" s="22">
        <f>'Div 9 history (2)'!F280</f>
        <v>-61.25</v>
      </c>
      <c r="K284" s="22">
        <f>'Div 9 history (2)'!G280</f>
        <v>-316.46000000000004</v>
      </c>
      <c r="L284" s="1">
        <f t="shared" si="247"/>
        <v>-31.171466923898219</v>
      </c>
      <c r="M284" s="1">
        <f t="shared" si="247"/>
        <v>-37.468085837637901</v>
      </c>
      <c r="N284" s="1">
        <f t="shared" si="247"/>
        <v>-36.706621998607382</v>
      </c>
      <c r="O284" s="1">
        <f t="shared" si="247"/>
        <v>-36.609292034220019</v>
      </c>
      <c r="P284" s="1">
        <f t="shared" si="247"/>
        <v>-36.706621998607382</v>
      </c>
      <c r="Q284" s="1">
        <f t="shared" si="247"/>
        <v>-36.706621998607382</v>
      </c>
      <c r="R284" s="1">
        <f t="shared" si="247"/>
        <v>-36.78677608692638</v>
      </c>
      <c r="S284" s="1">
        <f t="shared" si="247"/>
        <v>-36.706621998607382</v>
      </c>
      <c r="T284" s="1">
        <f t="shared" si="247"/>
        <v>-36.65509437040231</v>
      </c>
      <c r="U284" s="1">
        <f t="shared" si="247"/>
        <v>-37.176095944475826</v>
      </c>
      <c r="V284" s="1">
        <f t="shared" si="247"/>
        <v>-36.706621998607382</v>
      </c>
      <c r="W284" s="1">
        <f t="shared" si="248"/>
        <v>-36.609292034220019</v>
      </c>
      <c r="X284" s="1">
        <f t="shared" si="248"/>
        <v>-38.545127772964392</v>
      </c>
      <c r="Y284" s="1">
        <f t="shared" si="248"/>
        <v>-37.468085837637901</v>
      </c>
      <c r="Z284" s="1">
        <f t="shared" si="248"/>
        <v>-36.706621998607382</v>
      </c>
      <c r="AA284" s="1">
        <f t="shared" si="248"/>
        <v>-36.609292034220019</v>
      </c>
      <c r="AB284" s="1">
        <f t="shared" si="248"/>
        <v>-36.706621998607382</v>
      </c>
      <c r="AC284" s="1">
        <f t="shared" si="248"/>
        <v>-36.706621998607382</v>
      </c>
      <c r="AD284" s="1">
        <f t="shared" si="248"/>
        <v>-36.78677608692638</v>
      </c>
      <c r="AE284" s="1">
        <f t="shared" si="248"/>
        <v>-36.706621998607382</v>
      </c>
      <c r="AF284" s="1">
        <f t="shared" si="248"/>
        <v>-36.65509437040231</v>
      </c>
      <c r="AH284" s="15">
        <f t="shared" ref="AH284:AH285" si="251">SUM(F284:Q284)</f>
        <v>-946.41871079157841</v>
      </c>
      <c r="AI284" s="15">
        <f t="shared" ref="AI284:AI285" si="252">SUM(U284:AF284)</f>
        <v>-443.38287407388367</v>
      </c>
      <c r="AJ284" s="15">
        <f t="shared" ref="AJ284:AJ285" si="253">AI284-AH284</f>
        <v>503.03583671769474</v>
      </c>
      <c r="AN284" s="15">
        <f t="shared" si="244"/>
        <v>503.03583671769474</v>
      </c>
    </row>
    <row r="285" spans="1:40">
      <c r="A285" s="156" t="s">
        <v>930</v>
      </c>
      <c r="B285" s="5" t="str">
        <f t="shared" ref="B285:B286" si="254">RIGHT(A285,10)</f>
        <v>9020-05364</v>
      </c>
      <c r="C285" s="5" t="str">
        <f t="shared" ref="C285:C286" si="255">LEFT(B285,4)</f>
        <v>9020</v>
      </c>
      <c r="D285" s="1">
        <f>SUM($F285:K285)</f>
        <v>37.08</v>
      </c>
      <c r="E285" s="2">
        <f t="shared" ref="E285:E286" si="256">D285/$D$287</f>
        <v>2.90395770747419E-4</v>
      </c>
      <c r="F285" s="22">
        <f>'Div 9 history (2)'!B281</f>
        <v>0</v>
      </c>
      <c r="G285" s="22">
        <f>'Div 9 history (2)'!C281</f>
        <v>0</v>
      </c>
      <c r="H285" s="22">
        <f>'Div 9 history (2)'!D281</f>
        <v>0</v>
      </c>
      <c r="I285" s="22">
        <f>'Div 9 history (2)'!E281</f>
        <v>0</v>
      </c>
      <c r="J285" s="22">
        <f>'Div 9 history (2)'!F281</f>
        <v>0</v>
      </c>
      <c r="K285" s="22">
        <f>'Div 9 history (2)'!G281</f>
        <v>37.08</v>
      </c>
      <c r="L285" s="1">
        <f t="shared" ref="L285:AB286" si="257">$E285*L$287</f>
        <v>1.5810655817497379</v>
      </c>
      <c r="M285" s="1">
        <f t="shared" si="257"/>
        <v>1.9004399464600414</v>
      </c>
      <c r="N285" s="1">
        <f t="shared" si="257"/>
        <v>1.8618173089506347</v>
      </c>
      <c r="O285" s="1">
        <f t="shared" si="257"/>
        <v>1.8568805808479287</v>
      </c>
      <c r="P285" s="1">
        <f t="shared" si="257"/>
        <v>1.8618173089506347</v>
      </c>
      <c r="Q285" s="1">
        <f t="shared" si="257"/>
        <v>1.8618173089506347</v>
      </c>
      <c r="R285" s="1">
        <f t="shared" si="257"/>
        <v>1.8658828497410986</v>
      </c>
      <c r="S285" s="1">
        <f t="shared" si="257"/>
        <v>1.8618173089506347</v>
      </c>
      <c r="T285" s="1">
        <f t="shared" si="257"/>
        <v>1.859203747013908</v>
      </c>
      <c r="U285" s="1">
        <f t="shared" si="257"/>
        <v>1.8856297621519231</v>
      </c>
      <c r="V285" s="1">
        <f t="shared" si="257"/>
        <v>1.8618173089506347</v>
      </c>
      <c r="W285" s="1">
        <f t="shared" si="257"/>
        <v>1.8568805808479287</v>
      </c>
      <c r="X285" s="1">
        <f t="shared" si="257"/>
        <v>1.9550691988530462</v>
      </c>
      <c r="Y285" s="1">
        <f t="shared" si="257"/>
        <v>1.9004399464600414</v>
      </c>
      <c r="Z285" s="1">
        <f t="shared" si="257"/>
        <v>1.8618173089506347</v>
      </c>
      <c r="AA285" s="1">
        <f t="shared" si="257"/>
        <v>1.8568805808479287</v>
      </c>
      <c r="AB285" s="1">
        <f t="shared" si="257"/>
        <v>1.8618173089506347</v>
      </c>
      <c r="AC285" s="1">
        <f t="shared" ref="AC285:AF286" si="258">$E285*AC$287</f>
        <v>1.8618173089506347</v>
      </c>
      <c r="AD285" s="1">
        <f t="shared" si="258"/>
        <v>1.8658828497410986</v>
      </c>
      <c r="AE285" s="1">
        <f t="shared" si="258"/>
        <v>1.8618173089506347</v>
      </c>
      <c r="AF285" s="1">
        <f t="shared" si="258"/>
        <v>1.859203747013908</v>
      </c>
      <c r="AH285" s="15">
        <f t="shared" si="251"/>
        <v>48.00383803590961</v>
      </c>
      <c r="AI285" s="15">
        <f t="shared" si="252"/>
        <v>22.489073210669044</v>
      </c>
      <c r="AJ285" s="15">
        <f t="shared" si="253"/>
        <v>-25.514764825240565</v>
      </c>
      <c r="AN285" s="15">
        <f t="shared" si="244"/>
        <v>-25.514764825240565</v>
      </c>
    </row>
    <row r="286" spans="1:40">
      <c r="A286" s="156" t="s">
        <v>939</v>
      </c>
      <c r="B286" s="5" t="str">
        <f t="shared" si="254"/>
        <v>9020-05399</v>
      </c>
      <c r="C286" s="5" t="str">
        <f t="shared" si="255"/>
        <v>9020</v>
      </c>
      <c r="D286" s="1">
        <f>SUM($F286:K286)</f>
        <v>-22.16</v>
      </c>
      <c r="E286" s="2">
        <f t="shared" si="256"/>
        <v>-1.7354828154700122E-4</v>
      </c>
      <c r="F286" s="22">
        <f>'Div 9 history (2)'!B282</f>
        <v>0</v>
      </c>
      <c r="G286" s="22">
        <f>'Div 9 history (2)'!C282</f>
        <v>0</v>
      </c>
      <c r="H286" s="22">
        <f>'Div 9 history (2)'!D282</f>
        <v>0</v>
      </c>
      <c r="I286" s="22">
        <f>'Div 9 history (2)'!E282</f>
        <v>0</v>
      </c>
      <c r="J286" s="22">
        <f>'Div 9 history (2)'!F282</f>
        <v>0</v>
      </c>
      <c r="K286" s="22">
        <f>'Div 9 history (2)'!G282</f>
        <v>-22.16</v>
      </c>
      <c r="L286" s="1">
        <f t="shared" si="257"/>
        <v>-0.94488708984827918</v>
      </c>
      <c r="M286" s="1">
        <f t="shared" si="257"/>
        <v>-1.1357537544108556</v>
      </c>
      <c r="N286" s="1">
        <f t="shared" si="257"/>
        <v>-1.1126718329651044</v>
      </c>
      <c r="O286" s="1">
        <f t="shared" si="257"/>
        <v>-1.1097215121788053</v>
      </c>
      <c r="P286" s="1">
        <f t="shared" si="257"/>
        <v>-1.1126718329651044</v>
      </c>
      <c r="Q286" s="1">
        <f t="shared" si="257"/>
        <v>-1.1126718329651044</v>
      </c>
      <c r="R286" s="1">
        <f t="shared" si="257"/>
        <v>-1.1151015089067624</v>
      </c>
      <c r="S286" s="1">
        <f t="shared" si="257"/>
        <v>-1.1126718329651044</v>
      </c>
      <c r="T286" s="1">
        <f t="shared" si="257"/>
        <v>-1.1111098984311814</v>
      </c>
      <c r="U286" s="1">
        <f t="shared" si="257"/>
        <v>-1.1269027920519583</v>
      </c>
      <c r="V286" s="1">
        <f t="shared" si="257"/>
        <v>-1.1126718329651044</v>
      </c>
      <c r="W286" s="1">
        <f t="shared" si="257"/>
        <v>-1.1097215121788053</v>
      </c>
      <c r="X286" s="1">
        <f t="shared" si="257"/>
        <v>-1.1684016571354774</v>
      </c>
      <c r="Y286" s="1">
        <f t="shared" si="257"/>
        <v>-1.1357537544108556</v>
      </c>
      <c r="Z286" s="1">
        <f t="shared" si="257"/>
        <v>-1.1126718329651044</v>
      </c>
      <c r="AA286" s="1">
        <f t="shared" si="257"/>
        <v>-1.1097215121788053</v>
      </c>
      <c r="AB286" s="1">
        <f t="shared" si="257"/>
        <v>-1.1126718329651044</v>
      </c>
      <c r="AC286" s="1">
        <f t="shared" si="258"/>
        <v>-1.1126718329651044</v>
      </c>
      <c r="AD286" s="1">
        <f t="shared" si="258"/>
        <v>-1.1151015089067624</v>
      </c>
      <c r="AE286" s="1">
        <f t="shared" si="258"/>
        <v>-1.1126718329651044</v>
      </c>
      <c r="AF286" s="1">
        <f t="shared" si="258"/>
        <v>-1.1111098984311814</v>
      </c>
      <c r="AH286" s="15">
        <f t="shared" si="241"/>
        <v>-28.688377855333258</v>
      </c>
      <c r="AI286" s="15">
        <f t="shared" si="242"/>
        <v>-13.440071800119368</v>
      </c>
      <c r="AJ286" s="15">
        <f t="shared" si="243"/>
        <v>15.24830605521389</v>
      </c>
      <c r="AN286" s="15">
        <f t="shared" si="244"/>
        <v>15.24830605521389</v>
      </c>
    </row>
    <row r="287" spans="1:40">
      <c r="A287" s="9" t="s">
        <v>33</v>
      </c>
      <c r="B287" s="5"/>
      <c r="C287" s="5"/>
      <c r="D287" s="31">
        <f>SUM(D263:D286)</f>
        <v>127687.81000000001</v>
      </c>
      <c r="E287" s="32">
        <f>SUM(E263:E286)</f>
        <v>0.99999999999999978</v>
      </c>
      <c r="F287" s="31">
        <f>SUM(F263:F286)</f>
        <v>23916.32</v>
      </c>
      <c r="G287" s="31">
        <f t="shared" ref="G287:K287" si="259">SUM(G263:G286)</f>
        <v>24242.3</v>
      </c>
      <c r="H287" s="31">
        <f t="shared" si="259"/>
        <v>20564.14</v>
      </c>
      <c r="I287" s="31">
        <f t="shared" si="259"/>
        <v>18912.829999999987</v>
      </c>
      <c r="J287" s="31">
        <f t="shared" si="259"/>
        <v>20212.289999999994</v>
      </c>
      <c r="K287" s="31">
        <f t="shared" si="259"/>
        <v>19839.930000000011</v>
      </c>
      <c r="L287" s="31">
        <f>'Div 9 history (2)'!H283</f>
        <v>5444.52</v>
      </c>
      <c r="M287" s="31">
        <f>'Div 9 budget'!B69</f>
        <v>6544.3099999999995</v>
      </c>
      <c r="N287" s="31">
        <f>'Div 9 budget'!C69</f>
        <v>6411.3099999999995</v>
      </c>
      <c r="O287" s="31">
        <f>'Div 9 budget'!D69</f>
        <v>6394.3099999999995</v>
      </c>
      <c r="P287" s="31">
        <f>'Div 9 budget'!E69</f>
        <v>6411.3099999999995</v>
      </c>
      <c r="Q287" s="31">
        <f>'Div 9 budget'!F69</f>
        <v>6411.3099999999995</v>
      </c>
      <c r="R287" s="31">
        <f>'Div 9 budget'!G69</f>
        <v>6425.3099999999995</v>
      </c>
      <c r="S287" s="31">
        <f>'Div 9 budget'!H69</f>
        <v>6411.3099999999995</v>
      </c>
      <c r="T287" s="31">
        <f>'Div 9 budget'!I69</f>
        <v>6402.3099999999995</v>
      </c>
      <c r="U287" s="31">
        <f>'Div 9 budget'!J69</f>
        <v>6493.3099999999995</v>
      </c>
      <c r="V287" s="31">
        <f>'Div 9 budget'!K69</f>
        <v>6411.3099999999995</v>
      </c>
      <c r="W287" s="31">
        <f>'Div 9 budget'!L69</f>
        <v>6394.3099999999995</v>
      </c>
      <c r="X287" s="31">
        <f>'Div 9 budget'!M69</f>
        <v>6732.43</v>
      </c>
      <c r="Y287" s="38">
        <f>M287*(1+Y$3)</f>
        <v>6544.3099999999995</v>
      </c>
      <c r="Z287" s="38">
        <f t="shared" ref="Z287" si="260">N287*(1+Z$3)</f>
        <v>6411.3099999999995</v>
      </c>
      <c r="AA287" s="38">
        <f t="shared" ref="AA287" si="261">O287*(1+AA$3)</f>
        <v>6394.3099999999995</v>
      </c>
      <c r="AB287" s="38">
        <f t="shared" ref="AB287" si="262">P287*(1+AB$3)</f>
        <v>6411.3099999999995</v>
      </c>
      <c r="AC287" s="38">
        <f t="shared" ref="AC287" si="263">Q287*(1+AC$3)</f>
        <v>6411.3099999999995</v>
      </c>
      <c r="AD287" s="38">
        <f t="shared" ref="AD287" si="264">R287*(1+AD$3)</f>
        <v>6425.3099999999995</v>
      </c>
      <c r="AE287" s="38">
        <f t="shared" ref="AE287" si="265">S287*(1+AE$3)</f>
        <v>6411.3099999999995</v>
      </c>
      <c r="AF287" s="38">
        <f t="shared" ref="AF287" si="266">T287*(1+AF$3)</f>
        <v>6402.3099999999995</v>
      </c>
      <c r="AH287" s="15">
        <f>SUM(F287:Q287)</f>
        <v>165304.87999999998</v>
      </c>
      <c r="AI287" s="15">
        <f>SUM(U287:AF287)</f>
        <v>77442.839999999982</v>
      </c>
      <c r="AJ287" s="15">
        <f t="shared" ref="AJ287" si="267">AI287-AH287</f>
        <v>-87862.04</v>
      </c>
    </row>
    <row r="288" spans="1:40">
      <c r="B288" s="5"/>
      <c r="C288" s="5"/>
      <c r="F288" s="1">
        <f>F287-'Div 9 history (2)'!B283</f>
        <v>0</v>
      </c>
      <c r="G288" s="1">
        <f>G287-'Div 9 history (2)'!C283</f>
        <v>0</v>
      </c>
      <c r="H288" s="1">
        <f>H287-'Div 9 history (2)'!D283</f>
        <v>0</v>
      </c>
      <c r="I288" s="1">
        <f>I287-'Div 9 history (2)'!E283</f>
        <v>0</v>
      </c>
      <c r="J288" s="1">
        <f>J287-'Div 9 history (2)'!F283</f>
        <v>0</v>
      </c>
      <c r="K288" s="1">
        <f>K287-'Div 9 history (2)'!G283</f>
        <v>0</v>
      </c>
      <c r="L288" s="1">
        <f>L287-'Div 9 history (2)'!H283</f>
        <v>0</v>
      </c>
      <c r="M288" s="1">
        <f t="shared" ref="M288" si="268">M287-SUM(M263:M286)</f>
        <v>0</v>
      </c>
      <c r="N288" s="1">
        <f t="shared" ref="N288:AF288" si="269">N287-SUM(N263:N286)</f>
        <v>0</v>
      </c>
      <c r="O288" s="1">
        <f t="shared" si="269"/>
        <v>0</v>
      </c>
      <c r="P288" s="1">
        <f t="shared" si="269"/>
        <v>0</v>
      </c>
      <c r="Q288" s="1">
        <f t="shared" si="269"/>
        <v>0</v>
      </c>
      <c r="R288" s="1">
        <f t="shared" si="269"/>
        <v>0</v>
      </c>
      <c r="S288" s="1">
        <f t="shared" si="269"/>
        <v>0</v>
      </c>
      <c r="T288" s="1">
        <f t="shared" si="269"/>
        <v>0</v>
      </c>
      <c r="U288" s="1">
        <f t="shared" si="269"/>
        <v>0</v>
      </c>
      <c r="V288" s="1">
        <f t="shared" si="269"/>
        <v>0</v>
      </c>
      <c r="W288" s="1">
        <f t="shared" si="269"/>
        <v>0</v>
      </c>
      <c r="X288" s="1">
        <f t="shared" si="269"/>
        <v>0</v>
      </c>
      <c r="Y288" s="1">
        <f t="shared" si="269"/>
        <v>0</v>
      </c>
      <c r="Z288" s="1">
        <f t="shared" si="269"/>
        <v>0</v>
      </c>
      <c r="AA288" s="1">
        <f t="shared" si="269"/>
        <v>0</v>
      </c>
      <c r="AB288" s="1">
        <f t="shared" si="269"/>
        <v>0</v>
      </c>
      <c r="AC288" s="1">
        <f t="shared" si="269"/>
        <v>0</v>
      </c>
      <c r="AD288" s="1">
        <f t="shared" si="269"/>
        <v>0</v>
      </c>
      <c r="AE288" s="1">
        <f t="shared" si="269"/>
        <v>0</v>
      </c>
      <c r="AF288" s="1">
        <f t="shared" si="269"/>
        <v>0</v>
      </c>
    </row>
    <row r="289" spans="1:40">
      <c r="A289" s="106" t="s">
        <v>618</v>
      </c>
      <c r="B289" s="5" t="str">
        <f t="shared" ref="B289:B374" si="270">RIGHT(A289,10)</f>
        <v>8740-04018</v>
      </c>
      <c r="C289" s="5" t="str">
        <f t="shared" ref="C289:C290" si="271">LEFT(B289,4)</f>
        <v>8740</v>
      </c>
      <c r="D289" s="1">
        <f>SUM($F289:K289)</f>
        <v>222.6</v>
      </c>
      <c r="E289" s="2">
        <f t="shared" ref="E289:E300" si="272">D289/$D$305</f>
        <v>3.692242161325107E-3</v>
      </c>
      <c r="F289" s="22">
        <f>'Div 9 history (2)'!B285</f>
        <v>0</v>
      </c>
      <c r="G289" s="22">
        <f>'Div 9 history (2)'!C285</f>
        <v>210</v>
      </c>
      <c r="H289" s="22">
        <f>'Div 9 history (2)'!D285</f>
        <v>12.6</v>
      </c>
      <c r="I289" s="22">
        <f>'Div 9 history (2)'!E285</f>
        <v>0</v>
      </c>
      <c r="J289" s="22">
        <f>'Div 9 history (2)'!F285</f>
        <v>0</v>
      </c>
      <c r="K289" s="22">
        <f>'Div 9 history (2)'!G285</f>
        <v>0</v>
      </c>
      <c r="L289" s="1">
        <f t="shared" ref="L289:V300" si="273">$E289*L$305</f>
        <v>54.483168401572634</v>
      </c>
      <c r="M289" s="1">
        <f t="shared" si="273"/>
        <v>49.914137894048579</v>
      </c>
      <c r="N289" s="1">
        <f t="shared" si="273"/>
        <v>30.76005112786304</v>
      </c>
      <c r="O289" s="1">
        <f t="shared" si="273"/>
        <v>21.488538472737869</v>
      </c>
      <c r="P289" s="1">
        <f t="shared" si="273"/>
        <v>73.255776229126013</v>
      </c>
      <c r="Q289" s="1">
        <f t="shared" si="273"/>
        <v>28.795049733738086</v>
      </c>
      <c r="R289" s="1">
        <f t="shared" si="273"/>
        <v>47.475864781533225</v>
      </c>
      <c r="S289" s="1">
        <f t="shared" si="273"/>
        <v>38.28977507214303</v>
      </c>
      <c r="T289" s="1">
        <f t="shared" si="273"/>
        <v>48.523291585345284</v>
      </c>
      <c r="U289" s="1">
        <f t="shared" si="273"/>
        <v>21.497089619738865</v>
      </c>
      <c r="V289" s="1">
        <f t="shared" si="273"/>
        <v>33.075448693824555</v>
      </c>
      <c r="W289" s="1">
        <f t="shared" ref="W289:AF300" si="274">$E289*W$305</f>
        <v>23.003197171675328</v>
      </c>
      <c r="X289" s="1">
        <f t="shared" si="274"/>
        <v>51.881314164650114</v>
      </c>
      <c r="Y289" s="1">
        <f t="shared" si="274"/>
        <v>49.914137894048579</v>
      </c>
      <c r="Z289" s="1">
        <f t="shared" si="274"/>
        <v>30.76005112786304</v>
      </c>
      <c r="AA289" s="1">
        <f t="shared" si="274"/>
        <v>21.488538472737869</v>
      </c>
      <c r="AB289" s="1">
        <f t="shared" si="274"/>
        <v>73.255776229126013</v>
      </c>
      <c r="AC289" s="1">
        <f t="shared" si="274"/>
        <v>28.795049733738086</v>
      </c>
      <c r="AD289" s="1">
        <f t="shared" si="274"/>
        <v>47.475864781533225</v>
      </c>
      <c r="AE289" s="1">
        <f t="shared" si="274"/>
        <v>38.28977507214303</v>
      </c>
      <c r="AF289" s="1">
        <f t="shared" si="274"/>
        <v>48.523291585345284</v>
      </c>
      <c r="AH289" s="15">
        <f t="shared" ref="AH289:AH304" si="275">SUM(F289:Q289)</f>
        <v>481.29672185908618</v>
      </c>
      <c r="AI289" s="15">
        <f t="shared" ref="AI289:AI304" si="276">SUM(U289:AF289)</f>
        <v>467.95953454642404</v>
      </c>
      <c r="AJ289" s="15">
        <f t="shared" ref="AJ289:AJ304" si="277">AI289-AH289</f>
        <v>-13.337187312662138</v>
      </c>
      <c r="AN289" s="15">
        <f t="shared" ref="AN289:AN304" si="278">AJ289</f>
        <v>-13.337187312662138</v>
      </c>
    </row>
    <row r="290" spans="1:40">
      <c r="A290" s="106" t="s">
        <v>240</v>
      </c>
      <c r="B290" s="5" t="str">
        <f t="shared" si="270"/>
        <v>9120-04021</v>
      </c>
      <c r="C290" s="5" t="str">
        <f t="shared" si="271"/>
        <v>9120</v>
      </c>
      <c r="D290" s="1">
        <f>SUM($F290:K290)</f>
        <v>1074.1299999999999</v>
      </c>
      <c r="E290" s="2">
        <f t="shared" si="272"/>
        <v>1.781647831421445E-2</v>
      </c>
      <c r="F290" s="22">
        <f>'Div 9 history (2)'!B286</f>
        <v>584.04</v>
      </c>
      <c r="G290" s="22">
        <f>'Div 9 history (2)'!C286</f>
        <v>0</v>
      </c>
      <c r="H290" s="22">
        <f>'Div 9 history (2)'!D286</f>
        <v>110.14</v>
      </c>
      <c r="I290" s="22">
        <f>'Div 9 history (2)'!E286</f>
        <v>241.72</v>
      </c>
      <c r="J290" s="22">
        <f>'Div 9 history (2)'!F286</f>
        <v>0</v>
      </c>
      <c r="K290" s="22">
        <f>'Div 9 history (2)'!G286</f>
        <v>138.22999999999999</v>
      </c>
      <c r="L290" s="1">
        <f t="shared" si="273"/>
        <v>262.90209198194611</v>
      </c>
      <c r="M290" s="1">
        <f t="shared" si="273"/>
        <v>240.85477509494334</v>
      </c>
      <c r="N290" s="1">
        <f t="shared" si="273"/>
        <v>148.42899244371753</v>
      </c>
      <c r="O290" s="1">
        <f t="shared" si="273"/>
        <v>103.69040354771752</v>
      </c>
      <c r="P290" s="1">
        <f t="shared" si="273"/>
        <v>353.48709308621341</v>
      </c>
      <c r="Q290" s="1">
        <f t="shared" si="273"/>
        <v>138.94711037960505</v>
      </c>
      <c r="R290" s="1">
        <f t="shared" si="273"/>
        <v>229.08917627038758</v>
      </c>
      <c r="S290" s="1">
        <f t="shared" si="273"/>
        <v>184.7627857063836</v>
      </c>
      <c r="T290" s="1">
        <f t="shared" si="273"/>
        <v>234.14341055959983</v>
      </c>
      <c r="U290" s="1">
        <f t="shared" si="273"/>
        <v>103.73166609726013</v>
      </c>
      <c r="V290" s="1">
        <f t="shared" si="273"/>
        <v>159.60166983601869</v>
      </c>
      <c r="W290" s="1">
        <f t="shared" si="274"/>
        <v>110.9992101438078</v>
      </c>
      <c r="X290" s="1">
        <f t="shared" si="274"/>
        <v>250.34715176853376</v>
      </c>
      <c r="Y290" s="1">
        <f t="shared" si="274"/>
        <v>240.85477509494334</v>
      </c>
      <c r="Z290" s="1">
        <f t="shared" si="274"/>
        <v>148.42899244371753</v>
      </c>
      <c r="AA290" s="1">
        <f t="shared" si="274"/>
        <v>103.69040354771752</v>
      </c>
      <c r="AB290" s="1">
        <f t="shared" si="274"/>
        <v>353.48709308621341</v>
      </c>
      <c r="AC290" s="1">
        <f t="shared" si="274"/>
        <v>138.94711037960505</v>
      </c>
      <c r="AD290" s="1">
        <f t="shared" si="274"/>
        <v>229.08917627038758</v>
      </c>
      <c r="AE290" s="1">
        <f t="shared" si="274"/>
        <v>184.7627857063836</v>
      </c>
      <c r="AF290" s="1">
        <f t="shared" si="274"/>
        <v>234.14341055959983</v>
      </c>
      <c r="AH290" s="15">
        <f t="shared" si="275"/>
        <v>2322.4404665341426</v>
      </c>
      <c r="AI290" s="15">
        <f t="shared" si="276"/>
        <v>2258.0834449341878</v>
      </c>
      <c r="AJ290" s="15">
        <f t="shared" si="277"/>
        <v>-64.357021599954805</v>
      </c>
      <c r="AN290" s="15">
        <f t="shared" si="278"/>
        <v>-64.357021599954805</v>
      </c>
    </row>
    <row r="291" spans="1:40">
      <c r="A291" s="106" t="s">
        <v>241</v>
      </c>
      <c r="B291" s="5" t="str">
        <f t="shared" ref="B291:B304" si="279">RIGHT(A291,10)</f>
        <v>9110-04040</v>
      </c>
      <c r="C291" s="5" t="str">
        <f t="shared" ref="C291:C304" si="280">LEFT(B291,4)</f>
        <v>9110</v>
      </c>
      <c r="D291" s="1">
        <f>SUM($F291:K291)</f>
        <v>1701.5900000000001</v>
      </c>
      <c r="E291" s="2">
        <f t="shared" si="272"/>
        <v>2.8224089574524658E-2</v>
      </c>
      <c r="F291" s="22">
        <f>'Div 9 history (2)'!B287</f>
        <v>0</v>
      </c>
      <c r="G291" s="22">
        <f>'Div 9 history (2)'!C287</f>
        <v>650</v>
      </c>
      <c r="H291" s="22">
        <f>'Div 9 history (2)'!D287</f>
        <v>75</v>
      </c>
      <c r="I291" s="22">
        <f>'Div 9 history (2)'!E287</f>
        <v>0</v>
      </c>
      <c r="J291" s="22">
        <f>'Div 9 history (2)'!F287</f>
        <v>0</v>
      </c>
      <c r="K291" s="22">
        <f>'Div 9 history (2)'!G287</f>
        <v>976.59</v>
      </c>
      <c r="L291" s="1">
        <f t="shared" si="273"/>
        <v>416.47805265243477</v>
      </c>
      <c r="M291" s="1">
        <f t="shared" si="273"/>
        <v>381.55165273645156</v>
      </c>
      <c r="N291" s="1">
        <f t="shared" si="273"/>
        <v>235.13475021860052</v>
      </c>
      <c r="O291" s="1">
        <f t="shared" si="273"/>
        <v>164.26182470721486</v>
      </c>
      <c r="P291" s="1">
        <f t="shared" si="273"/>
        <v>559.97886915417132</v>
      </c>
      <c r="Q291" s="1">
        <f t="shared" si="273"/>
        <v>220.11396530292629</v>
      </c>
      <c r="R291" s="1">
        <f t="shared" si="273"/>
        <v>362.9131031159439</v>
      </c>
      <c r="S291" s="1">
        <f t="shared" si="273"/>
        <v>292.69316426328777</v>
      </c>
      <c r="T291" s="1">
        <f t="shared" si="273"/>
        <v>370.9198011172852</v>
      </c>
      <c r="U291" s="1">
        <f t="shared" si="273"/>
        <v>164.32719104245939</v>
      </c>
      <c r="V291" s="1">
        <f t="shared" si="273"/>
        <v>252.83401950999516</v>
      </c>
      <c r="W291" s="1">
        <f t="shared" si="274"/>
        <v>175.84011803841429</v>
      </c>
      <c r="X291" s="1">
        <f t="shared" si="274"/>
        <v>396.58906275573668</v>
      </c>
      <c r="Y291" s="1">
        <f t="shared" si="274"/>
        <v>381.55165273645156</v>
      </c>
      <c r="Z291" s="1">
        <f t="shared" si="274"/>
        <v>235.13475021860052</v>
      </c>
      <c r="AA291" s="1">
        <f t="shared" si="274"/>
        <v>164.26182470721486</v>
      </c>
      <c r="AB291" s="1">
        <f t="shared" si="274"/>
        <v>559.97886915417132</v>
      </c>
      <c r="AC291" s="1">
        <f t="shared" si="274"/>
        <v>220.11396530292629</v>
      </c>
      <c r="AD291" s="1">
        <f t="shared" si="274"/>
        <v>362.9131031159439</v>
      </c>
      <c r="AE291" s="1">
        <f t="shared" si="274"/>
        <v>292.69316426328777</v>
      </c>
      <c r="AF291" s="1">
        <f t="shared" si="274"/>
        <v>370.9198011172852</v>
      </c>
      <c r="AH291" s="15">
        <f t="shared" si="275"/>
        <v>3679.1091147717993</v>
      </c>
      <c r="AI291" s="15">
        <f t="shared" si="276"/>
        <v>3577.157521962487</v>
      </c>
      <c r="AJ291" s="15">
        <f t="shared" si="277"/>
        <v>-101.95159280931239</v>
      </c>
      <c r="AN291" s="15">
        <f t="shared" si="278"/>
        <v>-101.95159280931239</v>
      </c>
    </row>
    <row r="292" spans="1:40">
      <c r="A292" s="106" t="s">
        <v>242</v>
      </c>
      <c r="B292" s="5" t="str">
        <f t="shared" si="279"/>
        <v>9120-04040</v>
      </c>
      <c r="C292" s="5" t="str">
        <f t="shared" si="280"/>
        <v>9120</v>
      </c>
      <c r="D292" s="1">
        <f>SUM($F292:K292)</f>
        <v>2729.4</v>
      </c>
      <c r="E292" s="2">
        <f t="shared" si="272"/>
        <v>4.5272263050856902E-2</v>
      </c>
      <c r="F292" s="22">
        <f>'Div 9 history (2)'!B288</f>
        <v>1623.9</v>
      </c>
      <c r="G292" s="22">
        <f>'Div 9 history (2)'!C288</f>
        <v>0</v>
      </c>
      <c r="H292" s="22">
        <f>'Div 9 history (2)'!D288</f>
        <v>350</v>
      </c>
      <c r="I292" s="22">
        <f>'Div 9 history (2)'!E288</f>
        <v>0</v>
      </c>
      <c r="J292" s="22">
        <f>'Div 9 history (2)'!F288</f>
        <v>0</v>
      </c>
      <c r="K292" s="22">
        <f>'Div 9 history (2)'!G288</f>
        <v>755.5</v>
      </c>
      <c r="L292" s="1">
        <f t="shared" si="273"/>
        <v>668.04294625001046</v>
      </c>
      <c r="M292" s="1">
        <f t="shared" si="273"/>
        <v>612.01998188686514</v>
      </c>
      <c r="N292" s="1">
        <f t="shared" si="273"/>
        <v>377.16299886967374</v>
      </c>
      <c r="O292" s="1">
        <f t="shared" si="273"/>
        <v>263.48075879375892</v>
      </c>
      <c r="P292" s="1">
        <f t="shared" si="273"/>
        <v>898.22244222720815</v>
      </c>
      <c r="Q292" s="1">
        <f t="shared" si="273"/>
        <v>353.06922166785591</v>
      </c>
      <c r="R292" s="1">
        <f t="shared" si="273"/>
        <v>582.12320455847612</v>
      </c>
      <c r="S292" s="1">
        <f t="shared" si="273"/>
        <v>469.48837413255694</v>
      </c>
      <c r="T292" s="1">
        <f t="shared" si="273"/>
        <v>594.96618172974581</v>
      </c>
      <c r="U292" s="1">
        <f t="shared" si="273"/>
        <v>263.58560830240458</v>
      </c>
      <c r="V292" s="1">
        <f t="shared" si="273"/>
        <v>405.55314314880832</v>
      </c>
      <c r="W292" s="1">
        <f t="shared" si="274"/>
        <v>282.05267906725356</v>
      </c>
      <c r="X292" s="1">
        <f t="shared" si="274"/>
        <v>636.14042623987427</v>
      </c>
      <c r="Y292" s="1">
        <f t="shared" si="274"/>
        <v>612.01998188686514</v>
      </c>
      <c r="Z292" s="1">
        <f t="shared" si="274"/>
        <v>377.16299886967374</v>
      </c>
      <c r="AA292" s="1">
        <f t="shared" si="274"/>
        <v>263.48075879375892</v>
      </c>
      <c r="AB292" s="1">
        <f t="shared" si="274"/>
        <v>898.22244222720815</v>
      </c>
      <c r="AC292" s="1">
        <f t="shared" si="274"/>
        <v>353.06922166785591</v>
      </c>
      <c r="AD292" s="1">
        <f t="shared" si="274"/>
        <v>582.12320455847612</v>
      </c>
      <c r="AE292" s="1">
        <f t="shared" si="274"/>
        <v>469.48837413255694</v>
      </c>
      <c r="AF292" s="1">
        <f t="shared" si="274"/>
        <v>594.96618172974581</v>
      </c>
      <c r="AH292" s="15">
        <f t="shared" si="275"/>
        <v>5901.3983496953733</v>
      </c>
      <c r="AI292" s="15">
        <f t="shared" si="276"/>
        <v>5737.8650206244802</v>
      </c>
      <c r="AJ292" s="15">
        <f t="shared" si="277"/>
        <v>-163.53332907089316</v>
      </c>
      <c r="AN292" s="15">
        <f t="shared" si="278"/>
        <v>-163.53332907089316</v>
      </c>
    </row>
    <row r="293" spans="1:40">
      <c r="A293" s="106" t="s">
        <v>243</v>
      </c>
      <c r="B293" s="5" t="str">
        <f t="shared" si="279"/>
        <v>9130-04040</v>
      </c>
      <c r="C293" s="5" t="str">
        <f t="shared" si="280"/>
        <v>9130</v>
      </c>
      <c r="D293" s="1">
        <f>SUM($F293:K293)</f>
        <v>3608.27</v>
      </c>
      <c r="E293" s="2">
        <f t="shared" si="272"/>
        <v>5.9849984831287256E-2</v>
      </c>
      <c r="F293" s="22">
        <f>'Div 9 history (2)'!B289</f>
        <v>1192.5</v>
      </c>
      <c r="G293" s="22">
        <f>'Div 9 history (2)'!C289</f>
        <v>350</v>
      </c>
      <c r="H293" s="22">
        <f>'Div 9 history (2)'!D289</f>
        <v>1663.6</v>
      </c>
      <c r="I293" s="22">
        <f>'Div 9 history (2)'!E289</f>
        <v>9.1</v>
      </c>
      <c r="J293" s="22">
        <f>'Div 9 history (2)'!F289</f>
        <v>0</v>
      </c>
      <c r="K293" s="22">
        <f>'Div 9 history (2)'!G289</f>
        <v>393.07</v>
      </c>
      <c r="L293" s="1">
        <f t="shared" si="273"/>
        <v>883.1535581686544</v>
      </c>
      <c r="M293" s="1">
        <f t="shared" si="273"/>
        <v>809.09113359819696</v>
      </c>
      <c r="N293" s="1">
        <f t="shared" si="273"/>
        <v>498.60992669871683</v>
      </c>
      <c r="O293" s="1">
        <f t="shared" si="273"/>
        <v>348.32187203515662</v>
      </c>
      <c r="P293" s="1">
        <f t="shared" si="273"/>
        <v>1187.451121717289</v>
      </c>
      <c r="Q293" s="1">
        <f t="shared" si="273"/>
        <v>466.75792498991518</v>
      </c>
      <c r="R293" s="1">
        <f t="shared" si="273"/>
        <v>769.56755891852151</v>
      </c>
      <c r="S293" s="1">
        <f t="shared" si="273"/>
        <v>620.66418104025843</v>
      </c>
      <c r="T293" s="1">
        <f t="shared" si="273"/>
        <v>786.5459897962885</v>
      </c>
      <c r="U293" s="1">
        <f t="shared" si="273"/>
        <v>348.46048320851372</v>
      </c>
      <c r="V293" s="1">
        <f t="shared" si="273"/>
        <v>536.14173072087294</v>
      </c>
      <c r="W293" s="1">
        <f t="shared" si="274"/>
        <v>372.87397241078588</v>
      </c>
      <c r="X293" s="1">
        <f t="shared" si="274"/>
        <v>840.97838931213869</v>
      </c>
      <c r="Y293" s="1">
        <f t="shared" si="274"/>
        <v>809.09113359819696</v>
      </c>
      <c r="Z293" s="1">
        <f t="shared" si="274"/>
        <v>498.60992669871683</v>
      </c>
      <c r="AA293" s="1">
        <f t="shared" si="274"/>
        <v>348.32187203515662</v>
      </c>
      <c r="AB293" s="1">
        <f t="shared" si="274"/>
        <v>1187.451121717289</v>
      </c>
      <c r="AC293" s="1">
        <f t="shared" si="274"/>
        <v>466.75792498991518</v>
      </c>
      <c r="AD293" s="1">
        <f t="shared" si="274"/>
        <v>769.56755891852151</v>
      </c>
      <c r="AE293" s="1">
        <f t="shared" si="274"/>
        <v>620.66418104025843</v>
      </c>
      <c r="AF293" s="1">
        <f t="shared" si="274"/>
        <v>786.5459897962885</v>
      </c>
      <c r="AH293" s="15">
        <f t="shared" si="275"/>
        <v>7801.6555372079292</v>
      </c>
      <c r="AI293" s="15">
        <f t="shared" si="276"/>
        <v>7585.4642844466525</v>
      </c>
      <c r="AJ293" s="15">
        <f t="shared" si="277"/>
        <v>-216.1912527612767</v>
      </c>
      <c r="AN293" s="15">
        <f t="shared" si="278"/>
        <v>-216.1912527612767</v>
      </c>
    </row>
    <row r="294" spans="1:40">
      <c r="A294" s="106" t="s">
        <v>347</v>
      </c>
      <c r="B294" s="5" t="str">
        <f t="shared" si="279"/>
        <v>8700-04040</v>
      </c>
      <c r="C294" s="5" t="str">
        <f t="shared" si="280"/>
        <v>8700</v>
      </c>
      <c r="D294" s="1">
        <f>SUM($F294:K294)</f>
        <v>40.22</v>
      </c>
      <c r="E294" s="2">
        <f t="shared" si="272"/>
        <v>6.671247966239703E-4</v>
      </c>
      <c r="F294" s="22">
        <f>'Div 9 history (2)'!B290</f>
        <v>40.22</v>
      </c>
      <c r="G294" s="22">
        <f>'Div 9 history (2)'!C290</f>
        <v>0</v>
      </c>
      <c r="H294" s="22">
        <f>'Div 9 history (2)'!D290</f>
        <v>0</v>
      </c>
      <c r="I294" s="22">
        <f>'Div 9 history (2)'!E290</f>
        <v>0</v>
      </c>
      <c r="J294" s="22">
        <f>'Div 9 history (2)'!F290</f>
        <v>0</v>
      </c>
      <c r="K294" s="22">
        <f>'Div 9 history (2)'!G290</f>
        <v>0</v>
      </c>
      <c r="L294" s="1">
        <f t="shared" si="273"/>
        <v>9.8441735539588997</v>
      </c>
      <c r="M294" s="1">
        <f t="shared" si="273"/>
        <v>9.0186281495895493</v>
      </c>
      <c r="N294" s="1">
        <f t="shared" si="273"/>
        <v>5.5578133709013988</v>
      </c>
      <c r="O294" s="1">
        <f t="shared" si="273"/>
        <v>3.8826101409412259</v>
      </c>
      <c r="P294" s="1">
        <f t="shared" si="273"/>
        <v>13.236061634930135</v>
      </c>
      <c r="Q294" s="1">
        <f t="shared" si="273"/>
        <v>5.2027713400312026</v>
      </c>
      <c r="R294" s="1">
        <f t="shared" si="273"/>
        <v>8.5780740409400984</v>
      </c>
      <c r="S294" s="1">
        <f t="shared" si="273"/>
        <v>6.9183052713458784</v>
      </c>
      <c r="T294" s="1">
        <f t="shared" si="273"/>
        <v>8.7673260896791874</v>
      </c>
      <c r="U294" s="1">
        <f t="shared" si="273"/>
        <v>3.8841551864595556</v>
      </c>
      <c r="V294" s="1">
        <f t="shared" si="273"/>
        <v>5.9761659769345163</v>
      </c>
      <c r="W294" s="1">
        <f t="shared" si="274"/>
        <v>4.1562829750439425</v>
      </c>
      <c r="X294" s="1">
        <f t="shared" si="274"/>
        <v>9.3740631433163859</v>
      </c>
      <c r="Y294" s="1">
        <f t="shared" si="274"/>
        <v>9.0186281495895493</v>
      </c>
      <c r="Z294" s="1">
        <f t="shared" si="274"/>
        <v>5.5578133709013988</v>
      </c>
      <c r="AA294" s="1">
        <f t="shared" si="274"/>
        <v>3.8826101409412259</v>
      </c>
      <c r="AB294" s="1">
        <f t="shared" si="274"/>
        <v>13.236061634930135</v>
      </c>
      <c r="AC294" s="1">
        <f t="shared" si="274"/>
        <v>5.2027713400312026</v>
      </c>
      <c r="AD294" s="1">
        <f t="shared" si="274"/>
        <v>8.5780740409400984</v>
      </c>
      <c r="AE294" s="1">
        <f t="shared" si="274"/>
        <v>6.9183052713458784</v>
      </c>
      <c r="AF294" s="1">
        <f t="shared" si="274"/>
        <v>8.7673260896791874</v>
      </c>
      <c r="AH294" s="15">
        <f t="shared" si="275"/>
        <v>86.962058190352408</v>
      </c>
      <c r="AI294" s="15">
        <f t="shared" si="276"/>
        <v>84.552257320113071</v>
      </c>
      <c r="AJ294" s="15">
        <f t="shared" si="277"/>
        <v>-2.4098008702393372</v>
      </c>
      <c r="AN294" s="15">
        <f t="shared" si="278"/>
        <v>-2.4098008702393372</v>
      </c>
    </row>
    <row r="295" spans="1:40">
      <c r="A295" s="106" t="s">
        <v>857</v>
      </c>
      <c r="B295" s="5" t="str">
        <f t="shared" si="279"/>
        <v>9302-04040</v>
      </c>
      <c r="C295" s="5" t="str">
        <f t="shared" si="280"/>
        <v>9302</v>
      </c>
      <c r="D295" s="1">
        <f>SUM($F295:K295)</f>
        <v>264.18</v>
      </c>
      <c r="E295" s="2">
        <f t="shared" si="272"/>
        <v>4.3819251310820611E-3</v>
      </c>
      <c r="F295" s="22" t="str">
        <f>'Div 9 history (2)'!B291</f>
        <v>0</v>
      </c>
      <c r="G295" s="22" t="str">
        <f>'Div 9 history (2)'!C291</f>
        <v>0</v>
      </c>
      <c r="H295" s="22" t="str">
        <f>'Div 9 history (2)'!D291</f>
        <v>0</v>
      </c>
      <c r="I295" s="22">
        <f>'Div 9 history (2)'!E291</f>
        <v>264.18</v>
      </c>
      <c r="J295" s="22">
        <f>'Div 9 history (2)'!F291</f>
        <v>0</v>
      </c>
      <c r="K295" s="22">
        <f>'Div 9 history (2)'!G291</f>
        <v>0</v>
      </c>
      <c r="L295" s="1">
        <f t="shared" si="273"/>
        <v>64.660213065262624</v>
      </c>
      <c r="M295" s="1">
        <f t="shared" si="273"/>
        <v>59.237722142182179</v>
      </c>
      <c r="N295" s="1">
        <f t="shared" si="273"/>
        <v>36.505796527218592</v>
      </c>
      <c r="O295" s="1">
        <f t="shared" si="273"/>
        <v>25.502435281796451</v>
      </c>
      <c r="P295" s="1">
        <f t="shared" si="273"/>
        <v>86.939402354943894</v>
      </c>
      <c r="Q295" s="1">
        <f t="shared" si="273"/>
        <v>34.173747702870294</v>
      </c>
      <c r="R295" s="1">
        <f t="shared" si="273"/>
        <v>56.343998014310188</v>
      </c>
      <c r="S295" s="1">
        <f t="shared" si="273"/>
        <v>45.442016076184842</v>
      </c>
      <c r="T295" s="1">
        <f t="shared" si="273"/>
        <v>57.587076239966386</v>
      </c>
      <c r="U295" s="1">
        <f t="shared" si="273"/>
        <v>25.512583718520279</v>
      </c>
      <c r="V295" s="1">
        <f t="shared" si="273"/>
        <v>39.253692883803105</v>
      </c>
      <c r="W295" s="1">
        <f t="shared" si="274"/>
        <v>27.300020794309024</v>
      </c>
      <c r="X295" s="1">
        <f t="shared" si="274"/>
        <v>61.572352093518724</v>
      </c>
      <c r="Y295" s="1">
        <f t="shared" si="274"/>
        <v>59.237722142182179</v>
      </c>
      <c r="Z295" s="1">
        <f t="shared" si="274"/>
        <v>36.505796527218592</v>
      </c>
      <c r="AA295" s="1">
        <f t="shared" si="274"/>
        <v>25.502435281796451</v>
      </c>
      <c r="AB295" s="1">
        <f t="shared" si="274"/>
        <v>86.939402354943894</v>
      </c>
      <c r="AC295" s="1">
        <f t="shared" si="274"/>
        <v>34.173747702870294</v>
      </c>
      <c r="AD295" s="1">
        <f t="shared" si="274"/>
        <v>56.343998014310188</v>
      </c>
      <c r="AE295" s="1">
        <f t="shared" si="274"/>
        <v>45.442016076184842</v>
      </c>
      <c r="AF295" s="1">
        <f t="shared" si="274"/>
        <v>57.587076239966386</v>
      </c>
      <c r="AH295" s="15">
        <f t="shared" si="275"/>
        <v>571.19931707427406</v>
      </c>
      <c r="AI295" s="15">
        <f t="shared" si="276"/>
        <v>555.37084382962382</v>
      </c>
      <c r="AJ295" s="15">
        <f t="shared" si="277"/>
        <v>-15.82847324465024</v>
      </c>
      <c r="AN295" s="15">
        <f t="shared" si="278"/>
        <v>-15.82847324465024</v>
      </c>
    </row>
    <row r="296" spans="1:40">
      <c r="A296" s="106" t="s">
        <v>858</v>
      </c>
      <c r="B296" s="5" t="str">
        <f t="shared" ref="B296" si="281">RIGHT(A296,10)</f>
        <v>9110-04044</v>
      </c>
      <c r="C296" s="5" t="str">
        <f t="shared" ref="C296" si="282">LEFT(B296,4)</f>
        <v>9110</v>
      </c>
      <c r="D296" s="1">
        <f>SUM($F296:K296)</f>
        <v>1070</v>
      </c>
      <c r="E296" s="2">
        <f t="shared" si="272"/>
        <v>1.7747974450215025E-2</v>
      </c>
      <c r="F296" s="22" t="str">
        <f>'Div 9 history (2)'!B292</f>
        <v>0</v>
      </c>
      <c r="G296" s="22" t="str">
        <f>'Div 9 history (2)'!C292</f>
        <v>0</v>
      </c>
      <c r="H296" s="22" t="str">
        <f>'Div 9 history (2)'!D292</f>
        <v>0</v>
      </c>
      <c r="I296" s="22">
        <f>'Div 9 history (2)'!E292</f>
        <v>495</v>
      </c>
      <c r="J296" s="22">
        <f>'Div 9 history (2)'!F292</f>
        <v>575</v>
      </c>
      <c r="K296" s="22">
        <f>'Div 9 history (2)'!G292</f>
        <v>0</v>
      </c>
      <c r="L296" s="1">
        <f t="shared" si="273"/>
        <v>261.89124074430691</v>
      </c>
      <c r="M296" s="1">
        <f t="shared" si="273"/>
        <v>239.92869517804124</v>
      </c>
      <c r="N296" s="1">
        <f t="shared" si="273"/>
        <v>147.85828709260312</v>
      </c>
      <c r="O296" s="1">
        <f t="shared" si="273"/>
        <v>103.29171682762586</v>
      </c>
      <c r="P296" s="1">
        <f t="shared" si="273"/>
        <v>352.12794503667936</v>
      </c>
      <c r="Q296" s="1">
        <f t="shared" si="273"/>
        <v>138.41286260152629</v>
      </c>
      <c r="R296" s="1">
        <f t="shared" si="273"/>
        <v>228.20833475400067</v>
      </c>
      <c r="S296" s="1">
        <f t="shared" si="273"/>
        <v>184.05237792988788</v>
      </c>
      <c r="T296" s="1">
        <f t="shared" si="273"/>
        <v>233.24313565282773</v>
      </c>
      <c r="U296" s="1">
        <f t="shared" si="273"/>
        <v>103.33282072381216</v>
      </c>
      <c r="V296" s="1">
        <f t="shared" si="273"/>
        <v>158.98800585081884</v>
      </c>
      <c r="W296" s="1">
        <f t="shared" si="274"/>
        <v>110.57242126546541</v>
      </c>
      <c r="X296" s="1">
        <f t="shared" si="274"/>
        <v>249.38457392711422</v>
      </c>
      <c r="Y296" s="1">
        <f t="shared" si="274"/>
        <v>239.92869517804124</v>
      </c>
      <c r="Z296" s="1">
        <f t="shared" si="274"/>
        <v>147.85828709260312</v>
      </c>
      <c r="AA296" s="1">
        <f t="shared" si="274"/>
        <v>103.29171682762586</v>
      </c>
      <c r="AB296" s="1">
        <f t="shared" si="274"/>
        <v>352.12794503667936</v>
      </c>
      <c r="AC296" s="1">
        <f t="shared" si="274"/>
        <v>138.41286260152629</v>
      </c>
      <c r="AD296" s="1">
        <f t="shared" si="274"/>
        <v>228.20833475400067</v>
      </c>
      <c r="AE296" s="1">
        <f t="shared" si="274"/>
        <v>184.05237792988788</v>
      </c>
      <c r="AF296" s="1">
        <f t="shared" si="274"/>
        <v>233.24313565282773</v>
      </c>
      <c r="AH296" s="15">
        <f t="shared" ref="AH296" si="283">SUM(F296:Q296)</f>
        <v>2313.5107474807828</v>
      </c>
      <c r="AI296" s="15">
        <f t="shared" ref="AI296" si="284">SUM(U296:AF296)</f>
        <v>2249.4011768404025</v>
      </c>
      <c r="AJ296" s="15">
        <f t="shared" ref="AJ296" si="285">AI296-AH296</f>
        <v>-64.109570640380298</v>
      </c>
      <c r="AN296" s="15">
        <f t="shared" si="278"/>
        <v>-64.109570640380298</v>
      </c>
    </row>
    <row r="297" spans="1:40">
      <c r="A297" s="106" t="s">
        <v>419</v>
      </c>
      <c r="B297" s="5" t="str">
        <f t="shared" si="279"/>
        <v>9120-04044</v>
      </c>
      <c r="C297" s="5" t="str">
        <f t="shared" si="280"/>
        <v>9120</v>
      </c>
      <c r="D297" s="1">
        <f>SUM($F297:K297)</f>
        <v>8771.82</v>
      </c>
      <c r="E297" s="2">
        <f t="shared" si="272"/>
        <v>0.14549723106718238</v>
      </c>
      <c r="F297" s="22" t="str">
        <f>'Div 9 history (2)'!B293</f>
        <v>0</v>
      </c>
      <c r="G297" s="22" t="str">
        <f>'Div 9 history (2)'!C293</f>
        <v>0</v>
      </c>
      <c r="H297" s="22">
        <f>'Div 9 history (2)'!D293</f>
        <v>736.32</v>
      </c>
      <c r="I297" s="22">
        <f>'Div 9 history (2)'!E293</f>
        <v>2299</v>
      </c>
      <c r="J297" s="22">
        <f>'Div 9 history (2)'!F293</f>
        <v>4141.5</v>
      </c>
      <c r="K297" s="22">
        <f>'Div 9 history (2)'!G293</f>
        <v>1595</v>
      </c>
      <c r="L297" s="1">
        <f t="shared" si="273"/>
        <v>2146.9746012950709</v>
      </c>
      <c r="M297" s="1">
        <f t="shared" si="273"/>
        <v>1966.9264737725657</v>
      </c>
      <c r="N297" s="1">
        <f t="shared" si="273"/>
        <v>1212.1367101725587</v>
      </c>
      <c r="O297" s="1">
        <f t="shared" si="273"/>
        <v>846.7816331802851</v>
      </c>
      <c r="P297" s="1">
        <f t="shared" si="273"/>
        <v>2886.7317297492004</v>
      </c>
      <c r="Q297" s="1">
        <f t="shared" si="273"/>
        <v>1134.7034732946918</v>
      </c>
      <c r="R297" s="1">
        <f t="shared" si="273"/>
        <v>1870.8433971605962</v>
      </c>
      <c r="S297" s="1">
        <f t="shared" si="273"/>
        <v>1508.8545138064944</v>
      </c>
      <c r="T297" s="1">
        <f t="shared" si="273"/>
        <v>1912.1185067123245</v>
      </c>
      <c r="U297" s="1">
        <f t="shared" si="273"/>
        <v>847.11860138462612</v>
      </c>
      <c r="V297" s="1">
        <f t="shared" si="273"/>
        <v>1303.3777284881585</v>
      </c>
      <c r="W297" s="1">
        <f t="shared" si="274"/>
        <v>906.46857598582687</v>
      </c>
      <c r="X297" s="1">
        <f t="shared" si="274"/>
        <v>2044.4454142666716</v>
      </c>
      <c r="Y297" s="1">
        <f t="shared" si="274"/>
        <v>1966.9264737725657</v>
      </c>
      <c r="Z297" s="1">
        <f t="shared" si="274"/>
        <v>1212.1367101725587</v>
      </c>
      <c r="AA297" s="1">
        <f t="shared" si="274"/>
        <v>846.7816331802851</v>
      </c>
      <c r="AB297" s="1">
        <f t="shared" si="274"/>
        <v>2886.7317297492004</v>
      </c>
      <c r="AC297" s="1">
        <f t="shared" si="274"/>
        <v>1134.7034732946918</v>
      </c>
      <c r="AD297" s="1">
        <f t="shared" si="274"/>
        <v>1870.8433971605962</v>
      </c>
      <c r="AE297" s="1">
        <f t="shared" si="274"/>
        <v>1508.8545138064944</v>
      </c>
      <c r="AF297" s="1">
        <f t="shared" si="274"/>
        <v>1912.1185067123245</v>
      </c>
      <c r="AH297" s="15">
        <f t="shared" si="275"/>
        <v>18966.074621464373</v>
      </c>
      <c r="AI297" s="15">
        <f t="shared" si="276"/>
        <v>18440.506757974003</v>
      </c>
      <c r="AJ297" s="15">
        <f t="shared" si="277"/>
        <v>-525.56786349037066</v>
      </c>
      <c r="AN297" s="15">
        <f t="shared" si="278"/>
        <v>-525.56786349037066</v>
      </c>
    </row>
    <row r="298" spans="1:40">
      <c r="A298" s="106" t="s">
        <v>244</v>
      </c>
      <c r="B298" s="5" t="str">
        <f t="shared" si="279"/>
        <v>9130-04044</v>
      </c>
      <c r="C298" s="5" t="str">
        <f t="shared" si="280"/>
        <v>9130</v>
      </c>
      <c r="D298" s="1">
        <f>SUM($F298:K298)</f>
        <v>6216.32</v>
      </c>
      <c r="E298" s="2">
        <f t="shared" si="272"/>
        <v>0.10310942853678566</v>
      </c>
      <c r="F298" s="22">
        <f>'Div 9 history (2)'!B294</f>
        <v>326</v>
      </c>
      <c r="G298" s="22">
        <f>'Div 9 history (2)'!C294</f>
        <v>1549.7</v>
      </c>
      <c r="H298" s="22">
        <f>'Div 9 history (2)'!D294</f>
        <v>1080</v>
      </c>
      <c r="I298" s="22">
        <f>'Div 9 history (2)'!E294</f>
        <v>1186.52</v>
      </c>
      <c r="J298" s="22">
        <f>'Div 9 history (2)'!F294</f>
        <v>1209.0999999999999</v>
      </c>
      <c r="K298" s="22">
        <f>'Div 9 history (2)'!G294</f>
        <v>865</v>
      </c>
      <c r="L298" s="1">
        <f t="shared" si="273"/>
        <v>1521.4951006202334</v>
      </c>
      <c r="M298" s="1">
        <f t="shared" si="273"/>
        <v>1393.9005106627674</v>
      </c>
      <c r="N298" s="1">
        <f t="shared" si="273"/>
        <v>859.00413758830894</v>
      </c>
      <c r="O298" s="1">
        <f t="shared" si="273"/>
        <v>600.08819172888525</v>
      </c>
      <c r="P298" s="1">
        <f t="shared" si="273"/>
        <v>2045.7383058788885</v>
      </c>
      <c r="Q298" s="1">
        <f t="shared" si="273"/>
        <v>804.12957574497182</v>
      </c>
      <c r="R298" s="1">
        <f t="shared" si="273"/>
        <v>1325.8093789700836</v>
      </c>
      <c r="S298" s="1">
        <f t="shared" si="273"/>
        <v>1069.2789513767482</v>
      </c>
      <c r="T298" s="1">
        <f t="shared" si="273"/>
        <v>1355.0597841321364</v>
      </c>
      <c r="U298" s="1">
        <f t="shared" si="273"/>
        <v>600.32699076808217</v>
      </c>
      <c r="V298" s="1">
        <f t="shared" si="273"/>
        <v>923.66385096314207</v>
      </c>
      <c r="W298" s="1">
        <f t="shared" si="274"/>
        <v>642.3864988419981</v>
      </c>
      <c r="X298" s="1">
        <f t="shared" si="274"/>
        <v>1448.8358080323351</v>
      </c>
      <c r="Y298" s="1">
        <f t="shared" si="274"/>
        <v>1393.9005106627674</v>
      </c>
      <c r="Z298" s="1">
        <f t="shared" si="274"/>
        <v>859.00413758830894</v>
      </c>
      <c r="AA298" s="1">
        <f t="shared" si="274"/>
        <v>600.08819172888525</v>
      </c>
      <c r="AB298" s="1">
        <f t="shared" si="274"/>
        <v>2045.7383058788885</v>
      </c>
      <c r="AC298" s="1">
        <f t="shared" si="274"/>
        <v>804.12957574497182</v>
      </c>
      <c r="AD298" s="1">
        <f t="shared" si="274"/>
        <v>1325.8093789700836</v>
      </c>
      <c r="AE298" s="1">
        <f t="shared" si="274"/>
        <v>1069.2789513767482</v>
      </c>
      <c r="AF298" s="1">
        <f t="shared" si="274"/>
        <v>1355.0597841321364</v>
      </c>
      <c r="AH298" s="15">
        <f t="shared" si="275"/>
        <v>13440.675822224057</v>
      </c>
      <c r="AI298" s="15">
        <f t="shared" si="276"/>
        <v>13068.221984688347</v>
      </c>
      <c r="AJ298" s="15">
        <f t="shared" si="277"/>
        <v>-372.45383753570968</v>
      </c>
      <c r="AN298" s="15">
        <f t="shared" si="278"/>
        <v>-372.45383753570968</v>
      </c>
    </row>
    <row r="299" spans="1:40">
      <c r="A299" s="106" t="s">
        <v>245</v>
      </c>
      <c r="B299" s="5" t="str">
        <f t="shared" si="279"/>
        <v>9110-04046</v>
      </c>
      <c r="C299" s="5" t="str">
        <f t="shared" si="280"/>
        <v>9110</v>
      </c>
      <c r="D299" s="1">
        <f>SUM($F299:K299)</f>
        <v>18977.32</v>
      </c>
      <c r="E299" s="2">
        <f t="shared" si="272"/>
        <v>0.31477475747061173</v>
      </c>
      <c r="F299" s="22">
        <f>'Div 9 history (2)'!B295</f>
        <v>7786.53</v>
      </c>
      <c r="G299" s="22">
        <f>'Div 9 history (2)'!C295</f>
        <v>2259.73</v>
      </c>
      <c r="H299" s="22">
        <f>'Div 9 history (2)'!D295</f>
        <v>5281.06</v>
      </c>
      <c r="I299" s="22">
        <f>'Div 9 history (2)'!E295</f>
        <v>400</v>
      </c>
      <c r="J299" s="22">
        <f>'Div 9 history (2)'!F295</f>
        <v>1500</v>
      </c>
      <c r="K299" s="22">
        <f>'Div 9 history (2)'!G295</f>
        <v>1750</v>
      </c>
      <c r="L299" s="1">
        <f t="shared" si="273"/>
        <v>4644.8540942072432</v>
      </c>
      <c r="M299" s="1">
        <f t="shared" si="273"/>
        <v>4255.3304911926589</v>
      </c>
      <c r="N299" s="1">
        <f t="shared" si="273"/>
        <v>2622.3869428114008</v>
      </c>
      <c r="O299" s="1">
        <f t="shared" si="273"/>
        <v>1831.9625827918137</v>
      </c>
      <c r="P299" s="1">
        <f t="shared" si="273"/>
        <v>6245.2754148630611</v>
      </c>
      <c r="Q299" s="1">
        <f t="shared" si="273"/>
        <v>2454.8646595375671</v>
      </c>
      <c r="R299" s="1">
        <f t="shared" si="273"/>
        <v>4047.4603694334501</v>
      </c>
      <c r="S299" s="1">
        <f t="shared" si="273"/>
        <v>3264.3185726508591</v>
      </c>
      <c r="T299" s="1">
        <f t="shared" si="273"/>
        <v>4136.7566570907666</v>
      </c>
      <c r="U299" s="1">
        <f t="shared" si="273"/>
        <v>1832.6915938116026</v>
      </c>
      <c r="V299" s="1">
        <f t="shared" si="273"/>
        <v>2819.7815543858515</v>
      </c>
      <c r="W299" s="1">
        <f t="shared" si="274"/>
        <v>1961.0917958220018</v>
      </c>
      <c r="X299" s="1">
        <f t="shared" si="274"/>
        <v>4423.0381892322457</v>
      </c>
      <c r="Y299" s="1">
        <f t="shared" si="274"/>
        <v>4255.3304911926589</v>
      </c>
      <c r="Z299" s="1">
        <f t="shared" si="274"/>
        <v>2622.3869428114008</v>
      </c>
      <c r="AA299" s="1">
        <f t="shared" si="274"/>
        <v>1831.9625827918137</v>
      </c>
      <c r="AB299" s="1">
        <f t="shared" si="274"/>
        <v>6245.2754148630611</v>
      </c>
      <c r="AC299" s="1">
        <f t="shared" si="274"/>
        <v>2454.8646595375671</v>
      </c>
      <c r="AD299" s="1">
        <f t="shared" si="274"/>
        <v>4047.4603694334501</v>
      </c>
      <c r="AE299" s="1">
        <f t="shared" si="274"/>
        <v>3264.3185726508591</v>
      </c>
      <c r="AF299" s="1">
        <f t="shared" si="274"/>
        <v>4136.7566570907666</v>
      </c>
      <c r="AH299" s="15">
        <f t="shared" si="275"/>
        <v>41031.994185403746</v>
      </c>
      <c r="AI299" s="15">
        <f t="shared" si="276"/>
        <v>39894.958823623281</v>
      </c>
      <c r="AJ299" s="15">
        <f t="shared" si="277"/>
        <v>-1137.0353617804649</v>
      </c>
      <c r="AN299" s="15">
        <f t="shared" si="278"/>
        <v>-1137.0353617804649</v>
      </c>
    </row>
    <row r="300" spans="1:40">
      <c r="A300" s="106" t="s">
        <v>246</v>
      </c>
      <c r="B300" s="5" t="str">
        <f t="shared" si="279"/>
        <v>9120-04046</v>
      </c>
      <c r="C300" s="5" t="str">
        <f t="shared" si="280"/>
        <v>9120</v>
      </c>
      <c r="D300" s="1">
        <f>SUM($F300:K300)</f>
        <v>13405.43</v>
      </c>
      <c r="E300" s="2">
        <f t="shared" si="272"/>
        <v>0.22235441975153833</v>
      </c>
      <c r="F300" s="22">
        <f>'Div 9 history (2)'!B296</f>
        <v>2629.62</v>
      </c>
      <c r="G300" s="22">
        <f>'Div 9 history (2)'!C296</f>
        <v>2654.57</v>
      </c>
      <c r="H300" s="22">
        <f>'Div 9 history (2)'!D296</f>
        <v>2021.41</v>
      </c>
      <c r="I300" s="22">
        <f>'Div 9 history (2)'!E296</f>
        <v>470</v>
      </c>
      <c r="J300" s="22">
        <f>'Div 9 history (2)'!F296</f>
        <v>1438.53</v>
      </c>
      <c r="K300" s="22">
        <f>'Div 9 history (2)'!G296</f>
        <v>4191.3</v>
      </c>
      <c r="L300" s="1">
        <f t="shared" si="273"/>
        <v>3281.0885003840694</v>
      </c>
      <c r="M300" s="1">
        <f t="shared" si="273"/>
        <v>3005.9320824304386</v>
      </c>
      <c r="N300" s="1">
        <f t="shared" si="273"/>
        <v>1852.4335677942006</v>
      </c>
      <c r="O300" s="1">
        <f t="shared" si="273"/>
        <v>1294.0839995444492</v>
      </c>
      <c r="P300" s="1">
        <f t="shared" si="273"/>
        <v>4411.613568442106</v>
      </c>
      <c r="Q300" s="1">
        <f t="shared" si="273"/>
        <v>1734.0971408452137</v>
      </c>
      <c r="R300" s="1">
        <f t="shared" si="273"/>
        <v>2859.0942588423582</v>
      </c>
      <c r="S300" s="1">
        <f t="shared" si="273"/>
        <v>2305.8890361426702</v>
      </c>
      <c r="T300" s="1">
        <f t="shared" si="273"/>
        <v>2922.1724560509219</v>
      </c>
      <c r="U300" s="1">
        <f t="shared" si="273"/>
        <v>1294.5989672108535</v>
      </c>
      <c r="V300" s="1">
        <f t="shared" si="273"/>
        <v>1991.8715731520956</v>
      </c>
      <c r="W300" s="1">
        <f t="shared" si="274"/>
        <v>1385.2998628081384</v>
      </c>
      <c r="X300" s="1">
        <f t="shared" si="274"/>
        <v>3124.3994849156588</v>
      </c>
      <c r="Y300" s="1">
        <f t="shared" si="274"/>
        <v>3005.9320824304386</v>
      </c>
      <c r="Z300" s="1">
        <f t="shared" si="274"/>
        <v>1852.4335677942006</v>
      </c>
      <c r="AA300" s="1">
        <f t="shared" si="274"/>
        <v>1294.0839995444492</v>
      </c>
      <c r="AB300" s="1">
        <f t="shared" si="274"/>
        <v>4411.613568442106</v>
      </c>
      <c r="AC300" s="1">
        <f t="shared" si="274"/>
        <v>1734.0971408452137</v>
      </c>
      <c r="AD300" s="1">
        <f t="shared" si="274"/>
        <v>2859.0942588423582</v>
      </c>
      <c r="AE300" s="1">
        <f t="shared" si="274"/>
        <v>2305.8890361426702</v>
      </c>
      <c r="AF300" s="1">
        <f t="shared" si="274"/>
        <v>2922.1724560509219</v>
      </c>
      <c r="AH300" s="15">
        <f t="shared" si="275"/>
        <v>28984.678859440475</v>
      </c>
      <c r="AI300" s="15">
        <f t="shared" si="276"/>
        <v>28181.485998179105</v>
      </c>
      <c r="AJ300" s="15">
        <f t="shared" si="277"/>
        <v>-803.19286126137013</v>
      </c>
      <c r="AN300" s="15">
        <f t="shared" si="278"/>
        <v>-803.19286126137013</v>
      </c>
    </row>
    <row r="301" spans="1:40">
      <c r="A301" s="106" t="s">
        <v>619</v>
      </c>
      <c r="B301" s="5" t="str">
        <f t="shared" ref="B301:B303" si="286">RIGHT(A301,10)</f>
        <v>9130-04046</v>
      </c>
      <c r="C301" s="5" t="str">
        <f t="shared" ref="C301:C303" si="287">LEFT(B301,4)</f>
        <v>9130</v>
      </c>
      <c r="D301" s="1">
        <f>SUM($F301:K301)</f>
        <v>865.81</v>
      </c>
      <c r="E301" s="2">
        <f t="shared" ref="E301:E303" si="288">D301/$D$305</f>
        <v>1.4361096970785673E-2</v>
      </c>
      <c r="F301" s="22">
        <f>'Div 9 history (2)'!B297</f>
        <v>0</v>
      </c>
      <c r="G301" s="22">
        <f>'Div 9 history (2)'!C297</f>
        <v>416.7</v>
      </c>
      <c r="H301" s="22">
        <f>'Div 9 history (2)'!D297</f>
        <v>0</v>
      </c>
      <c r="I301" s="22">
        <f>'Div 9 history (2)'!E297</f>
        <v>0</v>
      </c>
      <c r="J301" s="22">
        <f>'Div 9 history (2)'!F297</f>
        <v>0</v>
      </c>
      <c r="K301" s="22">
        <f>'Div 9 history (2)'!G297</f>
        <v>449.11</v>
      </c>
      <c r="L301" s="1">
        <f t="shared" ref="L301:AB304" si="289">$E301*L$305</f>
        <v>211.91407023254988</v>
      </c>
      <c r="M301" s="1">
        <f t="shared" si="289"/>
        <v>194.14267623560735</v>
      </c>
      <c r="N301" s="1">
        <f t="shared" si="289"/>
        <v>119.64222761462308</v>
      </c>
      <c r="O301" s="1">
        <f t="shared" si="289"/>
        <v>83.580375090211916</v>
      </c>
      <c r="P301" s="1">
        <f t="shared" si="289"/>
        <v>284.93074401140876</v>
      </c>
      <c r="Q301" s="1">
        <f t="shared" si="289"/>
        <v>111.99929025142755</v>
      </c>
      <c r="R301" s="1">
        <f t="shared" si="289"/>
        <v>184.65893300314141</v>
      </c>
      <c r="S301" s="1">
        <f t="shared" si="289"/>
        <v>148.92933582754787</v>
      </c>
      <c r="T301" s="1">
        <f t="shared" si="289"/>
        <v>188.73293390614464</v>
      </c>
      <c r="U301" s="1">
        <f t="shared" si="289"/>
        <v>83.613635056900748</v>
      </c>
      <c r="V301" s="1">
        <f t="shared" si="289"/>
        <v>128.64804237915649</v>
      </c>
      <c r="W301" s="1">
        <f t="shared" si="289"/>
        <v>89.47168977182487</v>
      </c>
      <c r="X301" s="1">
        <f t="shared" si="289"/>
        <v>201.79407285218201</v>
      </c>
      <c r="Y301" s="1">
        <f t="shared" si="289"/>
        <v>194.14267623560735</v>
      </c>
      <c r="Z301" s="1">
        <f t="shared" si="289"/>
        <v>119.64222761462308</v>
      </c>
      <c r="AA301" s="1">
        <f t="shared" si="289"/>
        <v>83.580375090211916</v>
      </c>
      <c r="AB301" s="1">
        <f t="shared" si="289"/>
        <v>284.93074401140876</v>
      </c>
      <c r="AC301" s="1">
        <f t="shared" ref="AC301:AF304" si="290">$E301*AC$305</f>
        <v>111.99929025142755</v>
      </c>
      <c r="AD301" s="1">
        <f t="shared" si="290"/>
        <v>184.65893300314141</v>
      </c>
      <c r="AE301" s="1">
        <f t="shared" si="290"/>
        <v>148.92933582754787</v>
      </c>
      <c r="AF301" s="1">
        <f t="shared" si="290"/>
        <v>188.73293390614464</v>
      </c>
      <c r="AH301" s="15">
        <f t="shared" ref="AH301:AH303" si="291">SUM(F301:Q301)</f>
        <v>1872.0193834358283</v>
      </c>
      <c r="AI301" s="15">
        <f t="shared" ref="AI301:AI303" si="292">SUM(U301:AF301)</f>
        <v>1820.1439560001766</v>
      </c>
      <c r="AJ301" s="15">
        <f t="shared" ref="AJ301:AJ303" si="293">AI301-AH301</f>
        <v>-51.875427435651773</v>
      </c>
      <c r="AN301" s="15">
        <f t="shared" si="278"/>
        <v>-51.875427435651773</v>
      </c>
    </row>
    <row r="302" spans="1:40">
      <c r="A302" s="106" t="s">
        <v>345</v>
      </c>
      <c r="B302" s="5" t="str">
        <f t="shared" si="286"/>
        <v>8700-04002</v>
      </c>
      <c r="C302" s="5" t="str">
        <f t="shared" si="287"/>
        <v>8700</v>
      </c>
      <c r="D302" s="1">
        <f>SUM($F302:K302)</f>
        <v>1161.01</v>
      </c>
      <c r="E302" s="2">
        <f t="shared" si="288"/>
        <v>1.9257547492003875E-2</v>
      </c>
      <c r="F302" s="22">
        <f>'Div 9 history (2)'!B298</f>
        <v>0</v>
      </c>
      <c r="G302" s="22">
        <f>'Div 9 history (2)'!C298</f>
        <v>0</v>
      </c>
      <c r="H302" s="22">
        <f>'Div 9 history (2)'!D298</f>
        <v>0</v>
      </c>
      <c r="I302" s="22">
        <f>'Div 9 history (2)'!E298</f>
        <v>0</v>
      </c>
      <c r="J302" s="22">
        <f>'Div 9 history (2)'!F298</f>
        <v>0</v>
      </c>
      <c r="K302" s="22">
        <f>'Div 9 history (2)'!G298</f>
        <v>1161.01</v>
      </c>
      <c r="L302" s="1">
        <f t="shared" si="289"/>
        <v>284.16668169770821</v>
      </c>
      <c r="M302" s="1">
        <f t="shared" si="289"/>
        <v>260.33608821369876</v>
      </c>
      <c r="N302" s="1">
        <f t="shared" si="289"/>
        <v>160.43453261437676</v>
      </c>
      <c r="O302" s="1">
        <f t="shared" si="289"/>
        <v>112.0773048168616</v>
      </c>
      <c r="P302" s="1">
        <f t="shared" si="289"/>
        <v>382.07856585704218</v>
      </c>
      <c r="Q302" s="1">
        <f t="shared" si="289"/>
        <v>150.18571739158696</v>
      </c>
      <c r="R302" s="1">
        <f t="shared" si="289"/>
        <v>247.61883993714235</v>
      </c>
      <c r="S302" s="1">
        <f t="shared" si="289"/>
        <v>199.70715074801788</v>
      </c>
      <c r="T302" s="1">
        <f t="shared" si="289"/>
        <v>253.08188123765376</v>
      </c>
      <c r="U302" s="1">
        <f t="shared" si="289"/>
        <v>112.1219048491151</v>
      </c>
      <c r="V302" s="1">
        <f t="shared" si="289"/>
        <v>172.51090156341979</v>
      </c>
      <c r="W302" s="1">
        <f t="shared" si="289"/>
        <v>119.97727739571776</v>
      </c>
      <c r="X302" s="1">
        <f t="shared" si="289"/>
        <v>270.59624689263444</v>
      </c>
      <c r="Y302" s="1">
        <f t="shared" si="289"/>
        <v>260.33608821369876</v>
      </c>
      <c r="Z302" s="1">
        <f t="shared" si="289"/>
        <v>160.43453261437676</v>
      </c>
      <c r="AA302" s="1">
        <f t="shared" si="289"/>
        <v>112.0773048168616</v>
      </c>
      <c r="AB302" s="1">
        <f t="shared" si="289"/>
        <v>382.07856585704218</v>
      </c>
      <c r="AC302" s="1">
        <f t="shared" si="290"/>
        <v>150.18571739158696</v>
      </c>
      <c r="AD302" s="1">
        <f t="shared" si="290"/>
        <v>247.61883993714235</v>
      </c>
      <c r="AE302" s="1">
        <f t="shared" si="290"/>
        <v>199.70715074801788</v>
      </c>
      <c r="AF302" s="1">
        <f t="shared" si="290"/>
        <v>253.08188123765376</v>
      </c>
      <c r="AH302" s="15">
        <f t="shared" si="291"/>
        <v>2510.2888905912746</v>
      </c>
      <c r="AI302" s="15">
        <f t="shared" si="292"/>
        <v>2440.7264115172675</v>
      </c>
      <c r="AJ302" s="15">
        <f t="shared" si="293"/>
        <v>-69.562479074007115</v>
      </c>
      <c r="AN302" s="15">
        <f t="shared" si="278"/>
        <v>-69.562479074007115</v>
      </c>
    </row>
    <row r="303" spans="1:40">
      <c r="A303" s="217" t="s">
        <v>928</v>
      </c>
      <c r="B303" s="5" t="str">
        <f t="shared" si="286"/>
        <v>9260-04018</v>
      </c>
      <c r="C303" s="5" t="str">
        <f t="shared" si="287"/>
        <v>9260</v>
      </c>
      <c r="D303" s="1">
        <f>SUM($F303:K303)</f>
        <v>95.47</v>
      </c>
      <c r="E303" s="2">
        <f t="shared" si="288"/>
        <v>1.5835505801514284E-3</v>
      </c>
      <c r="F303" s="22">
        <f>'Div 9 history (2)'!B299</f>
        <v>0</v>
      </c>
      <c r="G303" s="22">
        <f>'Div 9 history (2)'!C299</f>
        <v>0</v>
      </c>
      <c r="H303" s="22">
        <f>'Div 9 history (2)'!D299</f>
        <v>0</v>
      </c>
      <c r="I303" s="22">
        <f>'Div 9 history (2)'!E299</f>
        <v>0</v>
      </c>
      <c r="J303" s="22">
        <f>'Div 9 history (2)'!F299</f>
        <v>0</v>
      </c>
      <c r="K303" s="22">
        <f>'Div 9 history (2)'!G299</f>
        <v>95.47</v>
      </c>
      <c r="L303" s="1">
        <f t="shared" si="289"/>
        <v>23.367062386784095</v>
      </c>
      <c r="M303" s="1">
        <f t="shared" si="289"/>
        <v>21.407469652941678</v>
      </c>
      <c r="N303" s="1">
        <f t="shared" si="289"/>
        <v>13.192552026851233</v>
      </c>
      <c r="O303" s="1">
        <f t="shared" si="289"/>
        <v>9.2161310332088231</v>
      </c>
      <c r="P303" s="1">
        <f t="shared" si="289"/>
        <v>31.418369077244655</v>
      </c>
      <c r="Q303" s="1">
        <f t="shared" si="289"/>
        <v>12.349790647259548</v>
      </c>
      <c r="R303" s="1">
        <f t="shared" si="289"/>
        <v>20.361728709312565</v>
      </c>
      <c r="S303" s="1">
        <f t="shared" si="289"/>
        <v>16.421944412118126</v>
      </c>
      <c r="T303" s="1">
        <f t="shared" si="289"/>
        <v>20.810955290444358</v>
      </c>
      <c r="U303" s="1">
        <f t="shared" si="289"/>
        <v>9.2197984995349032</v>
      </c>
      <c r="V303" s="1">
        <f t="shared" si="289"/>
        <v>14.185593381848292</v>
      </c>
      <c r="W303" s="1">
        <f t="shared" si="289"/>
        <v>9.8657467833775545</v>
      </c>
      <c r="X303" s="1">
        <f t="shared" si="289"/>
        <v>22.25116380637532</v>
      </c>
      <c r="Y303" s="1">
        <f t="shared" si="289"/>
        <v>21.407469652941678</v>
      </c>
      <c r="Z303" s="1">
        <f t="shared" si="289"/>
        <v>13.192552026851233</v>
      </c>
      <c r="AA303" s="1">
        <f t="shared" si="289"/>
        <v>9.2161310332088231</v>
      </c>
      <c r="AB303" s="1">
        <f t="shared" si="289"/>
        <v>31.418369077244655</v>
      </c>
      <c r="AC303" s="1">
        <f t="shared" si="290"/>
        <v>12.349790647259548</v>
      </c>
      <c r="AD303" s="1">
        <f t="shared" si="290"/>
        <v>20.361728709312565</v>
      </c>
      <c r="AE303" s="1">
        <f t="shared" si="290"/>
        <v>16.421944412118126</v>
      </c>
      <c r="AF303" s="1">
        <f t="shared" si="290"/>
        <v>20.810955290444358</v>
      </c>
      <c r="AH303" s="15">
        <f t="shared" si="291"/>
        <v>206.42137482429004</v>
      </c>
      <c r="AI303" s="15">
        <f t="shared" si="292"/>
        <v>200.70124332051705</v>
      </c>
      <c r="AJ303" s="15">
        <f t="shared" si="293"/>
        <v>-5.7201315037729898</v>
      </c>
      <c r="AN303" s="15">
        <f t="shared" si="278"/>
        <v>-5.7201315037729898</v>
      </c>
    </row>
    <row r="304" spans="1:40">
      <c r="A304" s="106" t="s">
        <v>929</v>
      </c>
      <c r="B304" s="5" t="str">
        <f t="shared" si="279"/>
        <v>9100-04044</v>
      </c>
      <c r="C304" s="5" t="str">
        <f t="shared" si="280"/>
        <v>9100</v>
      </c>
      <c r="D304" s="1">
        <f>SUM($F304:K304)</f>
        <v>85</v>
      </c>
      <c r="E304" s="2">
        <f>D304/$D$305</f>
        <v>1.409885820811474E-3</v>
      </c>
      <c r="F304" s="22">
        <f>'Div 9 history (2)'!B300</f>
        <v>0</v>
      </c>
      <c r="G304" s="22">
        <f>'Div 9 history (2)'!C300</f>
        <v>0</v>
      </c>
      <c r="H304" s="22">
        <f>'Div 9 history (2)'!D300</f>
        <v>0</v>
      </c>
      <c r="I304" s="22">
        <f>'Div 9 history (2)'!E300</f>
        <v>0</v>
      </c>
      <c r="J304" s="22">
        <f>'Div 9 history (2)'!F300</f>
        <v>0</v>
      </c>
      <c r="K304" s="22">
        <f>'Div 9 history (2)'!G300</f>
        <v>85</v>
      </c>
      <c r="L304" s="1">
        <f t="shared" si="289"/>
        <v>20.804444358192605</v>
      </c>
      <c r="M304" s="1">
        <f t="shared" si="289"/>
        <v>19.059756159003275</v>
      </c>
      <c r="N304" s="1">
        <f t="shared" si="289"/>
        <v>11.74575177838436</v>
      </c>
      <c r="O304" s="1">
        <f t="shared" si="289"/>
        <v>8.2054167573347652</v>
      </c>
      <c r="P304" s="1">
        <f t="shared" si="289"/>
        <v>27.972780680483876</v>
      </c>
      <c r="Q304" s="1">
        <f t="shared" si="289"/>
        <v>10.995414318812838</v>
      </c>
      <c r="R304" s="1">
        <f t="shared" si="289"/>
        <v>18.128699489803793</v>
      </c>
      <c r="S304" s="1">
        <f t="shared" si="289"/>
        <v>14.620983293495767</v>
      </c>
      <c r="T304" s="1">
        <f t="shared" si="289"/>
        <v>18.528660308869494</v>
      </c>
      <c r="U304" s="1">
        <f t="shared" si="289"/>
        <v>8.2086820201159192</v>
      </c>
      <c r="V304" s="1">
        <f t="shared" si="289"/>
        <v>12.629888315251963</v>
      </c>
      <c r="W304" s="1">
        <f t="shared" si="289"/>
        <v>8.7837904743594031</v>
      </c>
      <c r="X304" s="1">
        <f t="shared" si="289"/>
        <v>19.810924097013746</v>
      </c>
      <c r="Y304" s="1">
        <f t="shared" si="289"/>
        <v>19.059756159003275</v>
      </c>
      <c r="Z304" s="1">
        <f t="shared" si="289"/>
        <v>11.74575177838436</v>
      </c>
      <c r="AA304" s="1">
        <f t="shared" si="289"/>
        <v>8.2054167573347652</v>
      </c>
      <c r="AB304" s="1">
        <f t="shared" si="289"/>
        <v>27.972780680483876</v>
      </c>
      <c r="AC304" s="1">
        <f t="shared" si="290"/>
        <v>10.995414318812838</v>
      </c>
      <c r="AD304" s="1">
        <f t="shared" si="290"/>
        <v>18.128699489803793</v>
      </c>
      <c r="AE304" s="1">
        <f t="shared" si="290"/>
        <v>14.620983293495767</v>
      </c>
      <c r="AF304" s="1">
        <f t="shared" si="290"/>
        <v>18.528660308869494</v>
      </c>
      <c r="AH304" s="15">
        <f t="shared" si="275"/>
        <v>183.78356405221172</v>
      </c>
      <c r="AI304" s="15">
        <f t="shared" si="276"/>
        <v>178.69074769292916</v>
      </c>
      <c r="AJ304" s="15">
        <f t="shared" si="277"/>
        <v>-5.0928163592825513</v>
      </c>
      <c r="AN304" s="15">
        <f t="shared" si="278"/>
        <v>-5.0928163592825513</v>
      </c>
    </row>
    <row r="305" spans="1:40">
      <c r="A305" s="9" t="s">
        <v>28</v>
      </c>
      <c r="B305" s="5"/>
      <c r="C305" s="5"/>
      <c r="D305" s="31">
        <f>SUM(D289:D304)</f>
        <v>60288.57</v>
      </c>
      <c r="E305" s="32">
        <f>SUM(E289:E304)</f>
        <v>1</v>
      </c>
      <c r="F305" s="31">
        <f t="shared" ref="F305:K305" si="294">SUM(F289:F304)</f>
        <v>14182.809999999998</v>
      </c>
      <c r="G305" s="31">
        <f t="shared" si="294"/>
        <v>8090.7</v>
      </c>
      <c r="H305" s="31">
        <f t="shared" si="294"/>
        <v>11330.130000000001</v>
      </c>
      <c r="I305" s="31">
        <f t="shared" si="294"/>
        <v>5365.52</v>
      </c>
      <c r="J305" s="31">
        <f t="shared" si="294"/>
        <v>8864.130000000001</v>
      </c>
      <c r="K305" s="31">
        <f t="shared" si="294"/>
        <v>12455.279999999999</v>
      </c>
      <c r="L305" s="31">
        <f>'Div 9 history (2)'!H301</f>
        <v>14756.119999999999</v>
      </c>
      <c r="M305" s="31">
        <f>'Div 9 budget'!B77</f>
        <v>13518.652275</v>
      </c>
      <c r="N305" s="31">
        <f>'Div 9 budget'!C77</f>
        <v>8330.9950387499994</v>
      </c>
      <c r="O305" s="31">
        <f>'Div 9 budget'!D77</f>
        <v>5819.9157947499998</v>
      </c>
      <c r="P305" s="31">
        <f>'Div 9 budget'!E77</f>
        <v>19840.458189999998</v>
      </c>
      <c r="Q305" s="31">
        <f>'Div 9 budget'!F77</f>
        <v>7798.79771575</v>
      </c>
      <c r="R305" s="31">
        <f>'Div 9 budget'!G77</f>
        <v>12858.274920000002</v>
      </c>
      <c r="S305" s="31">
        <f>'Div 9 budget'!H77</f>
        <v>10370.33146775</v>
      </c>
      <c r="T305" s="31">
        <f>'Div 9 budget'!I77</f>
        <v>13141.9580475</v>
      </c>
      <c r="U305" s="31">
        <f>'Div 9 budget'!J77</f>
        <v>5822.2317714999999</v>
      </c>
      <c r="V305" s="31">
        <f>'Div 9 budget'!K77</f>
        <v>8958.0930092500003</v>
      </c>
      <c r="W305" s="31">
        <f>'Div 9 budget'!L77</f>
        <v>6230.14313975</v>
      </c>
      <c r="X305" s="31">
        <f>'Div 9 budget'!M77</f>
        <v>14051.438637499999</v>
      </c>
      <c r="Y305" s="38">
        <f>M305*(1+Y$3)</f>
        <v>13518.652275</v>
      </c>
      <c r="Z305" s="38">
        <f t="shared" ref="Z305" si="295">N305*(1+Z$3)</f>
        <v>8330.9950387499994</v>
      </c>
      <c r="AA305" s="38">
        <f t="shared" ref="AA305" si="296">O305*(1+AA$3)</f>
        <v>5819.9157947499998</v>
      </c>
      <c r="AB305" s="38">
        <f t="shared" ref="AB305" si="297">P305*(1+AB$3)</f>
        <v>19840.458189999998</v>
      </c>
      <c r="AC305" s="38">
        <f t="shared" ref="AC305" si="298">Q305*(1+AC$3)</f>
        <v>7798.79771575</v>
      </c>
      <c r="AD305" s="38">
        <f t="shared" ref="AD305" si="299">R305*(1+AD$3)</f>
        <v>12858.274920000002</v>
      </c>
      <c r="AE305" s="38">
        <f t="shared" ref="AE305" si="300">S305*(1+AE$3)</f>
        <v>10370.33146775</v>
      </c>
      <c r="AF305" s="38">
        <f t="shared" ref="AF305" si="301">T305*(1+AF$3)</f>
        <v>13141.9580475</v>
      </c>
      <c r="AH305" s="15">
        <f>SUM(F305:Q305)</f>
        <v>130353.50901425001</v>
      </c>
      <c r="AI305" s="15">
        <f>SUM(U305:AF305)</f>
        <v>126741.29000749999</v>
      </c>
      <c r="AJ305" s="15">
        <f t="shared" ref="AJ305" si="302">AI305-AH305</f>
        <v>-3612.2190067500196</v>
      </c>
    </row>
    <row r="306" spans="1:40">
      <c r="B306" s="5"/>
      <c r="C306" s="5"/>
      <c r="F306" s="1">
        <f>F305-'Div 9 history (2)'!B301</f>
        <v>0</v>
      </c>
      <c r="G306" s="1">
        <f>G305-'Div 9 history (2)'!C301</f>
        <v>0</v>
      </c>
      <c r="H306" s="1">
        <f>H305-'Div 9 history (2)'!D301</f>
        <v>0</v>
      </c>
      <c r="I306" s="1">
        <f>I305-'Div 9 history (2)'!E301</f>
        <v>0</v>
      </c>
      <c r="J306" s="1">
        <f>J305-'Div 9 history (2)'!F301</f>
        <v>0</v>
      </c>
      <c r="K306" s="1">
        <f>K305-'Div 9 history (2)'!G301</f>
        <v>0</v>
      </c>
      <c r="L306" s="1">
        <f>L305-'Div 9 history (2)'!H301</f>
        <v>0</v>
      </c>
      <c r="M306" s="1">
        <f t="shared" ref="M306:AF306" si="303">M305-SUM(M289:M304)</f>
        <v>0</v>
      </c>
      <c r="N306" s="1">
        <f t="shared" si="303"/>
        <v>0</v>
      </c>
      <c r="O306" s="1">
        <f t="shared" si="303"/>
        <v>0</v>
      </c>
      <c r="P306" s="1">
        <f t="shared" si="303"/>
        <v>0</v>
      </c>
      <c r="Q306" s="1">
        <f t="shared" si="303"/>
        <v>0</v>
      </c>
      <c r="R306" s="1">
        <f t="shared" si="303"/>
        <v>0</v>
      </c>
      <c r="S306" s="1">
        <f t="shared" si="303"/>
        <v>0</v>
      </c>
      <c r="T306" s="1">
        <f t="shared" si="303"/>
        <v>0</v>
      </c>
      <c r="U306" s="1">
        <f t="shared" si="303"/>
        <v>0</v>
      </c>
      <c r="V306" s="1">
        <f t="shared" si="303"/>
        <v>0</v>
      </c>
      <c r="W306" s="1">
        <f t="shared" si="303"/>
        <v>0</v>
      </c>
      <c r="X306" s="1">
        <f t="shared" si="303"/>
        <v>0</v>
      </c>
      <c r="Y306" s="1">
        <f t="shared" si="303"/>
        <v>0</v>
      </c>
      <c r="Z306" s="1">
        <f t="shared" si="303"/>
        <v>0</v>
      </c>
      <c r="AA306" s="1">
        <f t="shared" si="303"/>
        <v>0</v>
      </c>
      <c r="AB306" s="1">
        <f t="shared" si="303"/>
        <v>0</v>
      </c>
      <c r="AC306" s="1">
        <f t="shared" si="303"/>
        <v>0</v>
      </c>
      <c r="AD306" s="1">
        <f t="shared" si="303"/>
        <v>0</v>
      </c>
      <c r="AE306" s="1">
        <f t="shared" si="303"/>
        <v>0</v>
      </c>
      <c r="AF306" s="1">
        <f t="shared" si="303"/>
        <v>0</v>
      </c>
      <c r="AN306" s="15">
        <f t="shared" ref="AN306:AN316" si="304">AJ306</f>
        <v>0</v>
      </c>
    </row>
    <row r="307" spans="1:40">
      <c r="A307" s="106" t="s">
        <v>864</v>
      </c>
      <c r="B307" s="5" t="str">
        <f t="shared" si="270"/>
        <v>9090-05415</v>
      </c>
      <c r="C307" s="5" t="str">
        <f t="shared" ref="C307:C316" si="305">LEFT(B307,4)</f>
        <v>9090</v>
      </c>
      <c r="D307" s="1">
        <f>SUM($F307:K307)</f>
        <v>350</v>
      </c>
      <c r="E307" s="2">
        <f t="shared" ref="E307:E312" si="306">D307/$D$317</f>
        <v>9.1488964601089805E-3</v>
      </c>
      <c r="F307" s="22">
        <f>'Div 9 history (2)'!B303</f>
        <v>100</v>
      </c>
      <c r="G307" s="22">
        <f>'Div 9 history (2)'!C303</f>
        <v>-100</v>
      </c>
      <c r="H307" s="22">
        <f>'Div 9 history (2)'!D303</f>
        <v>350</v>
      </c>
      <c r="I307" s="22">
        <f>'Div 9 history (2)'!E303</f>
        <v>0</v>
      </c>
      <c r="J307" s="22">
        <f>'Div 9 history (2)'!F303</f>
        <v>0</v>
      </c>
      <c r="K307" s="22">
        <f>'Div 9 history (2)'!G303</f>
        <v>0</v>
      </c>
      <c r="L307" s="1">
        <f t="shared" ref="L307:V313" si="307">$E307*L$317</f>
        <v>33.635917835590668</v>
      </c>
      <c r="M307" s="1">
        <f t="shared" si="307"/>
        <v>10.136977277800751</v>
      </c>
      <c r="N307" s="1">
        <f t="shared" si="307"/>
        <v>54.829336485433117</v>
      </c>
      <c r="O307" s="1">
        <f t="shared" si="307"/>
        <v>14.071002755647612</v>
      </c>
      <c r="P307" s="1">
        <f t="shared" si="307"/>
        <v>80.354757609137181</v>
      </c>
      <c r="Q307" s="1">
        <f t="shared" si="307"/>
        <v>20.703952689226622</v>
      </c>
      <c r="R307" s="1">
        <f t="shared" si="307"/>
        <v>11.880756943097522</v>
      </c>
      <c r="S307" s="1">
        <f t="shared" si="307"/>
        <v>84.660228283264459</v>
      </c>
      <c r="T307" s="1">
        <f t="shared" si="307"/>
        <v>9.4508100432925772</v>
      </c>
      <c r="U307" s="1">
        <f t="shared" si="307"/>
        <v>11.417822782216009</v>
      </c>
      <c r="V307" s="1">
        <f t="shared" si="307"/>
        <v>12.012501052123092</v>
      </c>
      <c r="W307" s="1">
        <f t="shared" ref="W307:AF313" si="308">$E307*W$317</f>
        <v>16.696736039698891</v>
      </c>
      <c r="X307" s="1">
        <f t="shared" si="308"/>
        <v>82.75176848168573</v>
      </c>
      <c r="Y307" s="1">
        <f t="shared" si="308"/>
        <v>10.136977277800751</v>
      </c>
      <c r="Z307" s="1">
        <f t="shared" si="308"/>
        <v>54.829336485433117</v>
      </c>
      <c r="AA307" s="1">
        <f t="shared" si="308"/>
        <v>14.071002755647612</v>
      </c>
      <c r="AB307" s="1">
        <f t="shared" si="308"/>
        <v>80.354757609137181</v>
      </c>
      <c r="AC307" s="1">
        <f t="shared" si="308"/>
        <v>20.703952689226622</v>
      </c>
      <c r="AD307" s="1">
        <f t="shared" si="308"/>
        <v>11.880756943097522</v>
      </c>
      <c r="AE307" s="1">
        <f t="shared" si="308"/>
        <v>84.660228283264459</v>
      </c>
      <c r="AF307" s="1">
        <f t="shared" si="308"/>
        <v>9.4508100432925772</v>
      </c>
      <c r="AH307" s="15">
        <f t="shared" ref="AH307:AH316" si="309">SUM(F307:Q307)</f>
        <v>563.73194465283586</v>
      </c>
      <c r="AI307" s="15">
        <f t="shared" ref="AI307:AI316" si="310">SUM(U307:AF307)</f>
        <v>408.96665044262357</v>
      </c>
      <c r="AJ307" s="15">
        <f t="shared" ref="AJ307:AJ316" si="311">AI307-AH307</f>
        <v>-154.76529421021229</v>
      </c>
      <c r="AN307" s="15">
        <f t="shared" si="304"/>
        <v>-154.76529421021229</v>
      </c>
    </row>
    <row r="308" spans="1:40">
      <c r="A308" s="106" t="s">
        <v>620</v>
      </c>
      <c r="B308" s="5" t="str">
        <f t="shared" si="270"/>
        <v>9110-05415</v>
      </c>
      <c r="C308" s="5" t="str">
        <f t="shared" si="305"/>
        <v>9110</v>
      </c>
      <c r="D308" s="1">
        <f>SUM($F308:K308)</f>
        <v>130</v>
      </c>
      <c r="E308" s="2">
        <f t="shared" si="306"/>
        <v>3.3981615423261929E-3</v>
      </c>
      <c r="F308" s="22">
        <f>'Div 9 history (2)'!B304</f>
        <v>130</v>
      </c>
      <c r="G308" s="22">
        <f>'Div 9 history (2)'!C304</f>
        <v>0</v>
      </c>
      <c r="H308" s="22">
        <f>'Div 9 history (2)'!D304</f>
        <v>0</v>
      </c>
      <c r="I308" s="22">
        <f>'Div 9 history (2)'!E304</f>
        <v>0</v>
      </c>
      <c r="J308" s="22">
        <f>'Div 9 history (2)'!F304</f>
        <v>0</v>
      </c>
      <c r="K308" s="22">
        <f>'Div 9 history (2)'!G304</f>
        <v>0</v>
      </c>
      <c r="L308" s="1">
        <f t="shared" si="307"/>
        <v>12.493340910362248</v>
      </c>
      <c r="M308" s="1">
        <f t="shared" si="307"/>
        <v>3.7651629888974218</v>
      </c>
      <c r="N308" s="1">
        <f t="shared" si="307"/>
        <v>20.365182123160874</v>
      </c>
      <c r="O308" s="1">
        <f t="shared" si="307"/>
        <v>5.2263724520976842</v>
      </c>
      <c r="P308" s="1">
        <f t="shared" si="307"/>
        <v>29.846052826250951</v>
      </c>
      <c r="Q308" s="1">
        <f t="shared" si="307"/>
        <v>7.6900395702841742</v>
      </c>
      <c r="R308" s="1">
        <f t="shared" si="307"/>
        <v>4.4128525788647934</v>
      </c>
      <c r="S308" s="1">
        <f t="shared" si="307"/>
        <v>31.445227648069661</v>
      </c>
      <c r="T308" s="1">
        <f t="shared" si="307"/>
        <v>3.510300873222957</v>
      </c>
      <c r="U308" s="1">
        <f t="shared" si="307"/>
        <v>4.2409056048230891</v>
      </c>
      <c r="V308" s="1">
        <f t="shared" si="307"/>
        <v>4.4617861050742915</v>
      </c>
      <c r="W308" s="1">
        <f t="shared" si="308"/>
        <v>6.2016448147453023</v>
      </c>
      <c r="X308" s="1">
        <f t="shared" si="308"/>
        <v>30.736371150340414</v>
      </c>
      <c r="Y308" s="1">
        <f t="shared" si="308"/>
        <v>3.7651629888974218</v>
      </c>
      <c r="Z308" s="1">
        <f t="shared" si="308"/>
        <v>20.365182123160874</v>
      </c>
      <c r="AA308" s="1">
        <f t="shared" si="308"/>
        <v>5.2263724520976842</v>
      </c>
      <c r="AB308" s="1">
        <f t="shared" si="308"/>
        <v>29.846052826250951</v>
      </c>
      <c r="AC308" s="1">
        <f t="shared" si="308"/>
        <v>7.6900395702841742</v>
      </c>
      <c r="AD308" s="1">
        <f t="shared" si="308"/>
        <v>4.4128525788647934</v>
      </c>
      <c r="AE308" s="1">
        <f t="shared" si="308"/>
        <v>31.445227648069661</v>
      </c>
      <c r="AF308" s="1">
        <f t="shared" si="308"/>
        <v>3.510300873222957</v>
      </c>
      <c r="AH308" s="15">
        <f t="shared" si="309"/>
        <v>209.38615087105333</v>
      </c>
      <c r="AI308" s="15">
        <f t="shared" si="310"/>
        <v>151.90189873583159</v>
      </c>
      <c r="AJ308" s="15">
        <f t="shared" si="311"/>
        <v>-57.484252135221737</v>
      </c>
      <c r="AN308" s="15">
        <f t="shared" si="304"/>
        <v>-57.484252135221737</v>
      </c>
    </row>
    <row r="309" spans="1:40">
      <c r="A309" s="106" t="s">
        <v>349</v>
      </c>
      <c r="B309" s="5" t="str">
        <f t="shared" si="270"/>
        <v>8700-05415</v>
      </c>
      <c r="C309" s="5" t="str">
        <f t="shared" si="305"/>
        <v>8700</v>
      </c>
      <c r="D309" s="1">
        <f>SUM($F309:K309)</f>
        <v>150</v>
      </c>
      <c r="E309" s="2">
        <f t="shared" si="306"/>
        <v>3.9209556257609919E-3</v>
      </c>
      <c r="F309" s="22">
        <f>'Div 9 history (2)'!B305</f>
        <v>0</v>
      </c>
      <c r="G309" s="22">
        <f>'Div 9 history (2)'!C305</f>
        <v>0</v>
      </c>
      <c r="H309" s="22">
        <f>'Div 9 history (2)'!D305</f>
        <v>0</v>
      </c>
      <c r="I309" s="22">
        <f>'Div 9 history (2)'!E305</f>
        <v>0</v>
      </c>
      <c r="J309" s="22">
        <f>'Div 9 history (2)'!F305</f>
        <v>150</v>
      </c>
      <c r="K309" s="22">
        <f>'Div 9 history (2)'!G305</f>
        <v>0</v>
      </c>
      <c r="L309" s="1">
        <f t="shared" si="307"/>
        <v>14.415393358110286</v>
      </c>
      <c r="M309" s="1">
        <f t="shared" si="307"/>
        <v>4.3444188333431795</v>
      </c>
      <c r="N309" s="1">
        <f t="shared" si="307"/>
        <v>23.498287065185625</v>
      </c>
      <c r="O309" s="1">
        <f t="shared" si="307"/>
        <v>6.0304297524204058</v>
      </c>
      <c r="P309" s="1">
        <f t="shared" si="307"/>
        <v>34.437753261058795</v>
      </c>
      <c r="Q309" s="1">
        <f t="shared" si="307"/>
        <v>8.8731225810971246</v>
      </c>
      <c r="R309" s="1">
        <f t="shared" si="307"/>
        <v>5.0917529756132236</v>
      </c>
      <c r="S309" s="1">
        <f t="shared" si="307"/>
        <v>36.282954978541916</v>
      </c>
      <c r="T309" s="1">
        <f t="shared" si="307"/>
        <v>4.0503471614111044</v>
      </c>
      <c r="U309" s="1">
        <f t="shared" si="307"/>
        <v>4.8933526209497176</v>
      </c>
      <c r="V309" s="1">
        <f t="shared" si="307"/>
        <v>5.1482147366241824</v>
      </c>
      <c r="W309" s="1">
        <f t="shared" si="308"/>
        <v>7.1557440170138102</v>
      </c>
      <c r="X309" s="1">
        <f t="shared" si="308"/>
        <v>35.465043635008172</v>
      </c>
      <c r="Y309" s="1">
        <f t="shared" si="308"/>
        <v>4.3444188333431795</v>
      </c>
      <c r="Z309" s="1">
        <f t="shared" si="308"/>
        <v>23.498287065185625</v>
      </c>
      <c r="AA309" s="1">
        <f t="shared" si="308"/>
        <v>6.0304297524204058</v>
      </c>
      <c r="AB309" s="1">
        <f t="shared" si="308"/>
        <v>34.437753261058795</v>
      </c>
      <c r="AC309" s="1">
        <f t="shared" si="308"/>
        <v>8.8731225810971246</v>
      </c>
      <c r="AD309" s="1">
        <f t="shared" si="308"/>
        <v>5.0917529756132236</v>
      </c>
      <c r="AE309" s="1">
        <f t="shared" si="308"/>
        <v>36.282954978541916</v>
      </c>
      <c r="AF309" s="1">
        <f t="shared" si="308"/>
        <v>4.0503471614111044</v>
      </c>
      <c r="AH309" s="15">
        <f t="shared" si="309"/>
        <v>241.59940485121544</v>
      </c>
      <c r="AI309" s="15">
        <f t="shared" si="310"/>
        <v>175.27142161826725</v>
      </c>
      <c r="AJ309" s="15">
        <f t="shared" si="311"/>
        <v>-66.327983232948185</v>
      </c>
      <c r="AN309" s="15">
        <f t="shared" si="304"/>
        <v>-66.327983232948185</v>
      </c>
    </row>
    <row r="310" spans="1:40">
      <c r="A310" s="106" t="s">
        <v>247</v>
      </c>
      <c r="B310" s="5" t="str">
        <f t="shared" ref="B310:B311" si="312">RIGHT(A310,10)</f>
        <v>9302-05417</v>
      </c>
      <c r="C310" s="5" t="str">
        <f t="shared" ref="C310:C311" si="313">LEFT(B310,4)</f>
        <v>9302</v>
      </c>
      <c r="D310" s="1">
        <f>SUM($F310:K310)</f>
        <v>1150</v>
      </c>
      <c r="E310" s="2">
        <f t="shared" si="306"/>
        <v>3.0060659797500937E-2</v>
      </c>
      <c r="F310" s="22">
        <f>'Div 9 history (2)'!B306</f>
        <v>0</v>
      </c>
      <c r="G310" s="22">
        <f>'Div 9 history (2)'!C306</f>
        <v>0</v>
      </c>
      <c r="H310" s="22">
        <f>'Div 9 history (2)'!D306</f>
        <v>0</v>
      </c>
      <c r="I310" s="22">
        <f>'Div 9 history (2)'!E306</f>
        <v>250</v>
      </c>
      <c r="J310" s="22">
        <f>'Div 9 history (2)'!F306</f>
        <v>0</v>
      </c>
      <c r="K310" s="22">
        <f>'Div 9 history (2)'!G306</f>
        <v>900</v>
      </c>
      <c r="L310" s="1">
        <f t="shared" si="307"/>
        <v>110.51801574551219</v>
      </c>
      <c r="M310" s="1">
        <f t="shared" si="307"/>
        <v>33.307211055631036</v>
      </c>
      <c r="N310" s="1">
        <f t="shared" si="307"/>
        <v>180.15353416642313</v>
      </c>
      <c r="O310" s="1">
        <f t="shared" si="307"/>
        <v>46.233294768556441</v>
      </c>
      <c r="P310" s="1">
        <f t="shared" si="307"/>
        <v>264.02277500145073</v>
      </c>
      <c r="Q310" s="1">
        <f t="shared" si="307"/>
        <v>68.027273121744614</v>
      </c>
      <c r="R310" s="1">
        <f t="shared" si="307"/>
        <v>39.036772813034716</v>
      </c>
      <c r="S310" s="1">
        <f t="shared" si="307"/>
        <v>278.16932150215467</v>
      </c>
      <c r="T310" s="1">
        <f t="shared" si="307"/>
        <v>31.052661570818469</v>
      </c>
      <c r="U310" s="1">
        <f t="shared" si="307"/>
        <v>37.515703427281167</v>
      </c>
      <c r="V310" s="1">
        <f t="shared" si="307"/>
        <v>39.469646314118727</v>
      </c>
      <c r="W310" s="1">
        <f t="shared" si="308"/>
        <v>54.86070413043921</v>
      </c>
      <c r="X310" s="1">
        <f t="shared" si="308"/>
        <v>271.89866786839599</v>
      </c>
      <c r="Y310" s="1">
        <f t="shared" si="308"/>
        <v>33.307211055631036</v>
      </c>
      <c r="Z310" s="1">
        <f t="shared" si="308"/>
        <v>180.15353416642313</v>
      </c>
      <c r="AA310" s="1">
        <f t="shared" si="308"/>
        <v>46.233294768556441</v>
      </c>
      <c r="AB310" s="1">
        <f t="shared" si="308"/>
        <v>264.02277500145073</v>
      </c>
      <c r="AC310" s="1">
        <f t="shared" si="308"/>
        <v>68.027273121744614</v>
      </c>
      <c r="AD310" s="1">
        <f t="shared" si="308"/>
        <v>39.036772813034716</v>
      </c>
      <c r="AE310" s="1">
        <f t="shared" si="308"/>
        <v>278.16932150215467</v>
      </c>
      <c r="AF310" s="1">
        <f t="shared" si="308"/>
        <v>31.052661570818469</v>
      </c>
      <c r="AH310" s="15">
        <f t="shared" si="309"/>
        <v>1852.2621038593181</v>
      </c>
      <c r="AI310" s="15">
        <f t="shared" si="310"/>
        <v>1343.7475657400489</v>
      </c>
      <c r="AJ310" s="15">
        <f t="shared" si="311"/>
        <v>-508.51453811926922</v>
      </c>
      <c r="AN310" s="15">
        <f t="shared" si="304"/>
        <v>-508.51453811926922</v>
      </c>
    </row>
    <row r="311" spans="1:40">
      <c r="A311" s="106" t="s">
        <v>248</v>
      </c>
      <c r="B311" s="5" t="str">
        <f t="shared" si="312"/>
        <v>9302-07510</v>
      </c>
      <c r="C311" s="5" t="str">
        <f t="shared" si="313"/>
        <v>9302</v>
      </c>
      <c r="D311" s="1">
        <f>SUM($F311:K311)</f>
        <v>24469.4</v>
      </c>
      <c r="E311" s="2">
        <f t="shared" si="306"/>
        <v>0.63962287725997347</v>
      </c>
      <c r="F311" s="22">
        <f>'Div 9 history (2)'!B307</f>
        <v>2044.4</v>
      </c>
      <c r="G311" s="22">
        <f>'Div 9 history (2)'!C307</f>
        <v>8530</v>
      </c>
      <c r="H311" s="22">
        <f>'Div 9 history (2)'!D307</f>
        <v>350</v>
      </c>
      <c r="I311" s="22">
        <f>'Div 9 history (2)'!E307</f>
        <v>120</v>
      </c>
      <c r="J311" s="22">
        <f>'Div 9 history (2)'!F307</f>
        <v>3425</v>
      </c>
      <c r="K311" s="22">
        <f>'Div 9 history (2)'!G307</f>
        <v>10000</v>
      </c>
      <c r="L311" s="1">
        <f t="shared" si="307"/>
        <v>2351.5735082462925</v>
      </c>
      <c r="M311" s="1">
        <f t="shared" si="307"/>
        <v>708.70214800405063</v>
      </c>
      <c r="N311" s="1">
        <f t="shared" si="307"/>
        <v>3833.2599034190212</v>
      </c>
      <c r="O311" s="1">
        <f t="shared" si="307"/>
        <v>983.73998522583918</v>
      </c>
      <c r="P311" s="1">
        <f t="shared" si="307"/>
        <v>5617.8077309743467</v>
      </c>
      <c r="Q311" s="1">
        <f t="shared" si="307"/>
        <v>1447.46657123932</v>
      </c>
      <c r="R311" s="1">
        <f t="shared" si="307"/>
        <v>830.61426840980153</v>
      </c>
      <c r="S311" s="1">
        <f t="shared" si="307"/>
        <v>5918.8142570128903</v>
      </c>
      <c r="T311" s="1">
        <f t="shared" si="307"/>
        <v>660.73043220955265</v>
      </c>
      <c r="U311" s="1">
        <f t="shared" si="307"/>
        <v>798.24935082044692</v>
      </c>
      <c r="V311" s="1">
        <f t="shared" si="307"/>
        <v>839.82483784234512</v>
      </c>
      <c r="W311" s="1">
        <f t="shared" si="308"/>
        <v>1167.3117509994515</v>
      </c>
      <c r="X311" s="1">
        <f t="shared" si="308"/>
        <v>5785.3889248164596</v>
      </c>
      <c r="Y311" s="1">
        <f t="shared" si="308"/>
        <v>708.70214800405063</v>
      </c>
      <c r="Z311" s="1">
        <f t="shared" si="308"/>
        <v>3833.2599034190212</v>
      </c>
      <c r="AA311" s="1">
        <f t="shared" si="308"/>
        <v>983.73998522583918</v>
      </c>
      <c r="AB311" s="1">
        <f t="shared" si="308"/>
        <v>5617.8077309743467</v>
      </c>
      <c r="AC311" s="1">
        <f t="shared" si="308"/>
        <v>1447.46657123932</v>
      </c>
      <c r="AD311" s="1">
        <f t="shared" si="308"/>
        <v>830.61426840980153</v>
      </c>
      <c r="AE311" s="1">
        <f t="shared" si="308"/>
        <v>5918.8142570128903</v>
      </c>
      <c r="AF311" s="1">
        <f t="shared" si="308"/>
        <v>660.73043220955265</v>
      </c>
      <c r="AH311" s="15">
        <f t="shared" si="309"/>
        <v>39411.949847108866</v>
      </c>
      <c r="AI311" s="15">
        <f t="shared" si="310"/>
        <v>28591.910160973526</v>
      </c>
      <c r="AJ311" s="15">
        <f t="shared" si="311"/>
        <v>-10820.03968613534</v>
      </c>
      <c r="AN311" s="15">
        <f t="shared" si="304"/>
        <v>-10820.03968613534</v>
      </c>
    </row>
    <row r="312" spans="1:40">
      <c r="A312" s="106" t="s">
        <v>866</v>
      </c>
      <c r="B312" s="5" t="str">
        <f t="shared" si="270"/>
        <v>9320-07510</v>
      </c>
      <c r="C312" s="5" t="str">
        <f t="shared" si="305"/>
        <v>9320</v>
      </c>
      <c r="D312" s="1">
        <f>SUM($F312:K312)</f>
        <v>1248.08</v>
      </c>
      <c r="E312" s="2">
        <f t="shared" si="306"/>
        <v>3.2624441982665189E-2</v>
      </c>
      <c r="F312" s="22" t="str">
        <f>'Div 9 history (2)'!B308</f>
        <v>0</v>
      </c>
      <c r="G312" s="22" t="str">
        <f>'Div 9 history (2)'!C308</f>
        <v>0</v>
      </c>
      <c r="H312" s="22" t="str">
        <f>'Div 9 history (2)'!D308</f>
        <v>0</v>
      </c>
      <c r="I312" s="22">
        <f>'Div 9 history (2)'!E308</f>
        <v>1248.08</v>
      </c>
      <c r="J312" s="22">
        <f>'Div 9 history (2)'!F308</f>
        <v>0</v>
      </c>
      <c r="K312" s="22">
        <f>'Div 9 history (2)'!G308</f>
        <v>0</v>
      </c>
      <c r="L312" s="1">
        <f t="shared" si="307"/>
        <v>119.94376094926857</v>
      </c>
      <c r="M312" s="1">
        <f t="shared" si="307"/>
        <v>36.14788171679303</v>
      </c>
      <c r="N312" s="1">
        <f t="shared" si="307"/>
        <v>195.51828080211249</v>
      </c>
      <c r="O312" s="1">
        <f t="shared" si="307"/>
        <v>50.176391769339062</v>
      </c>
      <c r="P312" s="1">
        <f t="shared" si="307"/>
        <v>286.54047393374833</v>
      </c>
      <c r="Q312" s="1">
        <f t="shared" si="307"/>
        <v>73.829112206771327</v>
      </c>
      <c r="R312" s="1">
        <f t="shared" si="307"/>
        <v>42.36610035868901</v>
      </c>
      <c r="S312" s="1">
        <f t="shared" si="307"/>
        <v>301.8935363307906</v>
      </c>
      <c r="T312" s="1">
        <f t="shared" si="307"/>
        <v>33.701048568093142</v>
      </c>
      <c r="U312" s="1">
        <f t="shared" si="307"/>
        <v>40.715303594366155</v>
      </c>
      <c r="V312" s="1">
        <f t="shared" si="307"/>
        <v>42.835892323239392</v>
      </c>
      <c r="W312" s="1">
        <f t="shared" si="308"/>
        <v>59.539606618363969</v>
      </c>
      <c r="X312" s="1">
        <f t="shared" si="308"/>
        <v>295.08807773320666</v>
      </c>
      <c r="Y312" s="1">
        <f t="shared" si="308"/>
        <v>36.14788171679303</v>
      </c>
      <c r="Z312" s="1">
        <f t="shared" si="308"/>
        <v>195.51828080211249</v>
      </c>
      <c r="AA312" s="1">
        <f t="shared" si="308"/>
        <v>50.176391769339062</v>
      </c>
      <c r="AB312" s="1">
        <f t="shared" si="308"/>
        <v>286.54047393374833</v>
      </c>
      <c r="AC312" s="1">
        <f t="shared" si="308"/>
        <v>73.829112206771327</v>
      </c>
      <c r="AD312" s="1">
        <f t="shared" si="308"/>
        <v>42.36610035868901</v>
      </c>
      <c r="AE312" s="1">
        <f t="shared" si="308"/>
        <v>301.8935363307906</v>
      </c>
      <c r="AF312" s="1">
        <f t="shared" si="308"/>
        <v>33.701048568093142</v>
      </c>
      <c r="AH312" s="15">
        <f t="shared" si="309"/>
        <v>2010.2359013780328</v>
      </c>
      <c r="AI312" s="15">
        <f t="shared" si="310"/>
        <v>1458.3517059555129</v>
      </c>
      <c r="AJ312" s="15">
        <f t="shared" si="311"/>
        <v>-551.88419542251995</v>
      </c>
      <c r="AN312" s="15">
        <f t="shared" si="304"/>
        <v>-551.88419542251995</v>
      </c>
    </row>
    <row r="313" spans="1:40">
      <c r="A313" s="106" t="s">
        <v>868</v>
      </c>
      <c r="B313" s="5" t="str">
        <f t="shared" ref="B313:B315" si="314">RIGHT(A313,10)</f>
        <v>9110-07520</v>
      </c>
      <c r="C313" s="5" t="str">
        <f t="shared" ref="C313:C315" si="315">LEFT(B313,4)</f>
        <v>9110</v>
      </c>
      <c r="D313" s="1">
        <f>SUM($F313:K313)</f>
        <v>8.5</v>
      </c>
      <c r="E313" s="2">
        <f t="shared" ref="E313:E315" si="316">D313/$D$317</f>
        <v>2.2218748545978955E-4</v>
      </c>
      <c r="F313" s="22" t="str">
        <f>'Div 9 history (2)'!B309</f>
        <v>0</v>
      </c>
      <c r="G313" s="22">
        <f>'Div 9 history (2)'!C309</f>
        <v>8.5</v>
      </c>
      <c r="H313" s="22">
        <f>'Div 9 history (2)'!D309</f>
        <v>0</v>
      </c>
      <c r="I313" s="22">
        <f>'Div 9 history (2)'!E309</f>
        <v>0</v>
      </c>
      <c r="J313" s="22">
        <f>'Div 9 history (2)'!F309</f>
        <v>0</v>
      </c>
      <c r="K313" s="22">
        <f>'Div 9 history (2)'!G309</f>
        <v>0</v>
      </c>
      <c r="L313" s="1">
        <f t="shared" si="307"/>
        <v>0.8168722902929163</v>
      </c>
      <c r="M313" s="1">
        <f t="shared" si="307"/>
        <v>0.24618373388944681</v>
      </c>
      <c r="N313" s="1">
        <f t="shared" si="307"/>
        <v>1.3315696003605189</v>
      </c>
      <c r="O313" s="1">
        <f t="shared" si="307"/>
        <v>0.34172435263715634</v>
      </c>
      <c r="P313" s="1">
        <f t="shared" si="307"/>
        <v>1.9514726847933317</v>
      </c>
      <c r="Q313" s="1">
        <f t="shared" si="307"/>
        <v>0.50281027959550373</v>
      </c>
      <c r="R313" s="1">
        <f t="shared" si="307"/>
        <v>0.28853266861808269</v>
      </c>
      <c r="S313" s="1">
        <f t="shared" si="307"/>
        <v>2.0560341154507085</v>
      </c>
      <c r="T313" s="1">
        <f t="shared" si="307"/>
        <v>0.22951967247996261</v>
      </c>
      <c r="U313" s="1">
        <f t="shared" si="307"/>
        <v>0.27728998185381737</v>
      </c>
      <c r="V313" s="1">
        <f t="shared" si="307"/>
        <v>0.2917321684087037</v>
      </c>
      <c r="W313" s="1">
        <f t="shared" si="308"/>
        <v>0.40549216096411594</v>
      </c>
      <c r="X313" s="1">
        <f t="shared" si="308"/>
        <v>2.0096858059837963</v>
      </c>
      <c r="Y313" s="1">
        <f t="shared" si="308"/>
        <v>0.24618373388944681</v>
      </c>
      <c r="Z313" s="1">
        <f t="shared" si="308"/>
        <v>1.3315696003605189</v>
      </c>
      <c r="AA313" s="1">
        <f t="shared" si="308"/>
        <v>0.34172435263715634</v>
      </c>
      <c r="AB313" s="1">
        <f t="shared" si="308"/>
        <v>1.9514726847933317</v>
      </c>
      <c r="AC313" s="1">
        <f t="shared" si="308"/>
        <v>0.50281027959550373</v>
      </c>
      <c r="AD313" s="1">
        <f t="shared" si="308"/>
        <v>0.28853266861808269</v>
      </c>
      <c r="AE313" s="1">
        <f t="shared" si="308"/>
        <v>2.0560341154507085</v>
      </c>
      <c r="AF313" s="1">
        <f t="shared" si="308"/>
        <v>0.22951967247996261</v>
      </c>
      <c r="AH313" s="15">
        <f t="shared" ref="AH313:AH315" si="317">SUM(F313:Q313)</f>
        <v>13.690632941568875</v>
      </c>
      <c r="AI313" s="15">
        <f t="shared" ref="AI313:AI315" si="318">SUM(U313:AF313)</f>
        <v>9.932047225035145</v>
      </c>
      <c r="AJ313" s="15">
        <f t="shared" ref="AJ313:AJ315" si="319">AI313-AH313</f>
        <v>-3.7585857165337302</v>
      </c>
      <c r="AN313" s="15">
        <f t="shared" si="304"/>
        <v>-3.7585857165337302</v>
      </c>
    </row>
    <row r="314" spans="1:40">
      <c r="A314" s="162" t="s">
        <v>436</v>
      </c>
      <c r="B314" s="5" t="str">
        <f t="shared" si="314"/>
        <v>9302-05415</v>
      </c>
      <c r="C314" s="5" t="str">
        <f t="shared" si="315"/>
        <v>9302</v>
      </c>
      <c r="D314" s="1">
        <f>SUM($F314:K314)</f>
        <v>200</v>
      </c>
      <c r="E314" s="2">
        <f t="shared" si="316"/>
        <v>5.2279408343479895E-3</v>
      </c>
      <c r="F314" s="22">
        <f>'Div 9 history (2)'!B310</f>
        <v>0</v>
      </c>
      <c r="G314" s="22">
        <f>'Div 9 history (2)'!C310</f>
        <v>0</v>
      </c>
      <c r="H314" s="22">
        <f>'Div 9 history (2)'!D310</f>
        <v>0</v>
      </c>
      <c r="I314" s="22">
        <f>'Div 9 history (2)'!E310</f>
        <v>0</v>
      </c>
      <c r="J314" s="22">
        <f>'Div 9 history (2)'!F310</f>
        <v>0</v>
      </c>
      <c r="K314" s="22">
        <f>'Div 9 history (2)'!G310</f>
        <v>200</v>
      </c>
      <c r="L314" s="1">
        <f t="shared" ref="L314:AB316" si="320">$E314*L$317</f>
        <v>19.220524477480385</v>
      </c>
      <c r="M314" s="1">
        <f t="shared" si="320"/>
        <v>5.7925584444575726</v>
      </c>
      <c r="N314" s="1">
        <f t="shared" si="320"/>
        <v>31.331049420247503</v>
      </c>
      <c r="O314" s="1">
        <f t="shared" si="320"/>
        <v>8.0405730032272071</v>
      </c>
      <c r="P314" s="1">
        <f t="shared" si="320"/>
        <v>45.917004348078393</v>
      </c>
      <c r="Q314" s="1">
        <f t="shared" si="320"/>
        <v>11.830830108129501</v>
      </c>
      <c r="R314" s="1">
        <f t="shared" si="320"/>
        <v>6.789003967484299</v>
      </c>
      <c r="S314" s="1">
        <f t="shared" si="320"/>
        <v>48.377273304722557</v>
      </c>
      <c r="T314" s="1">
        <f t="shared" si="320"/>
        <v>5.4004628818814728</v>
      </c>
      <c r="U314" s="1">
        <f t="shared" si="320"/>
        <v>6.524470161266291</v>
      </c>
      <c r="V314" s="1">
        <f t="shared" si="320"/>
        <v>6.8642863154989104</v>
      </c>
      <c r="W314" s="1">
        <f t="shared" si="320"/>
        <v>9.5409920226850815</v>
      </c>
      <c r="X314" s="1">
        <f t="shared" si="320"/>
        <v>47.286724846677565</v>
      </c>
      <c r="Y314" s="1">
        <f t="shared" si="320"/>
        <v>5.7925584444575726</v>
      </c>
      <c r="Z314" s="1">
        <f t="shared" si="320"/>
        <v>31.331049420247503</v>
      </c>
      <c r="AA314" s="1">
        <f t="shared" si="320"/>
        <v>8.0405730032272071</v>
      </c>
      <c r="AB314" s="1">
        <f t="shared" si="320"/>
        <v>45.917004348078393</v>
      </c>
      <c r="AC314" s="1">
        <f t="shared" ref="AC314:AF316" si="321">$E314*AC$317</f>
        <v>11.830830108129501</v>
      </c>
      <c r="AD314" s="1">
        <f t="shared" si="321"/>
        <v>6.789003967484299</v>
      </c>
      <c r="AE314" s="1">
        <f t="shared" si="321"/>
        <v>48.377273304722557</v>
      </c>
      <c r="AF314" s="1">
        <f t="shared" si="321"/>
        <v>5.4004628818814728</v>
      </c>
      <c r="AH314" s="15">
        <f t="shared" si="317"/>
        <v>322.13253980162051</v>
      </c>
      <c r="AI314" s="15">
        <f t="shared" si="318"/>
        <v>233.69522882435635</v>
      </c>
      <c r="AJ314" s="15">
        <f t="shared" si="319"/>
        <v>-88.437310977264161</v>
      </c>
      <c r="AN314" s="15">
        <f t="shared" si="304"/>
        <v>-88.437310977264161</v>
      </c>
    </row>
    <row r="315" spans="1:40">
      <c r="A315" s="162" t="s">
        <v>621</v>
      </c>
      <c r="B315" s="5" t="str">
        <f t="shared" si="314"/>
        <v>8740-05415</v>
      </c>
      <c r="C315" s="5" t="str">
        <f t="shared" si="315"/>
        <v>8740</v>
      </c>
      <c r="D315" s="1">
        <f>SUM($F315:K315)</f>
        <v>300</v>
      </c>
      <c r="E315" s="2">
        <f t="shared" si="316"/>
        <v>7.8419112515219838E-3</v>
      </c>
      <c r="F315" s="22">
        <f>'Div 9 history (2)'!B311</f>
        <v>0</v>
      </c>
      <c r="G315" s="22">
        <f>'Div 9 history (2)'!C311</f>
        <v>0</v>
      </c>
      <c r="H315" s="22">
        <f>'Div 9 history (2)'!D311</f>
        <v>0</v>
      </c>
      <c r="I315" s="22">
        <f>'Div 9 history (2)'!E311</f>
        <v>0</v>
      </c>
      <c r="J315" s="22">
        <f>'Div 9 history (2)'!F311</f>
        <v>0</v>
      </c>
      <c r="K315" s="22">
        <f>'Div 9 history (2)'!G311</f>
        <v>300</v>
      </c>
      <c r="L315" s="1">
        <f t="shared" si="320"/>
        <v>28.830786716220572</v>
      </c>
      <c r="M315" s="1">
        <f t="shared" si="320"/>
        <v>8.6888376666863589</v>
      </c>
      <c r="N315" s="1">
        <f t="shared" si="320"/>
        <v>46.996574130371251</v>
      </c>
      <c r="O315" s="1">
        <f t="shared" si="320"/>
        <v>12.060859504840812</v>
      </c>
      <c r="P315" s="1">
        <f t="shared" si="320"/>
        <v>68.87550652211759</v>
      </c>
      <c r="Q315" s="1">
        <f t="shared" si="320"/>
        <v>17.746245162194249</v>
      </c>
      <c r="R315" s="1">
        <f t="shared" si="320"/>
        <v>10.183505951226447</v>
      </c>
      <c r="S315" s="1">
        <f t="shared" si="320"/>
        <v>72.565909957083832</v>
      </c>
      <c r="T315" s="1">
        <f t="shared" si="320"/>
        <v>8.1006943228222088</v>
      </c>
      <c r="U315" s="1">
        <f t="shared" si="320"/>
        <v>9.7867052418994351</v>
      </c>
      <c r="V315" s="1">
        <f t="shared" si="320"/>
        <v>10.296429473248365</v>
      </c>
      <c r="W315" s="1">
        <f t="shared" si="320"/>
        <v>14.31148803402762</v>
      </c>
      <c r="X315" s="1">
        <f t="shared" si="320"/>
        <v>70.930087270016344</v>
      </c>
      <c r="Y315" s="1">
        <f t="shared" si="320"/>
        <v>8.6888376666863589</v>
      </c>
      <c r="Z315" s="1">
        <f t="shared" si="320"/>
        <v>46.996574130371251</v>
      </c>
      <c r="AA315" s="1">
        <f t="shared" si="320"/>
        <v>12.060859504840812</v>
      </c>
      <c r="AB315" s="1">
        <f t="shared" si="320"/>
        <v>68.87550652211759</v>
      </c>
      <c r="AC315" s="1">
        <f t="shared" si="321"/>
        <v>17.746245162194249</v>
      </c>
      <c r="AD315" s="1">
        <f t="shared" si="321"/>
        <v>10.183505951226447</v>
      </c>
      <c r="AE315" s="1">
        <f t="shared" si="321"/>
        <v>72.565909957083832</v>
      </c>
      <c r="AF315" s="1">
        <f t="shared" si="321"/>
        <v>8.1006943228222088</v>
      </c>
      <c r="AH315" s="15">
        <f t="shared" si="317"/>
        <v>483.19880970243088</v>
      </c>
      <c r="AI315" s="15">
        <f t="shared" si="318"/>
        <v>350.54284323653451</v>
      </c>
      <c r="AJ315" s="15">
        <f t="shared" si="319"/>
        <v>-132.65596646589637</v>
      </c>
      <c r="AN315" s="15">
        <f t="shared" si="304"/>
        <v>-132.65596646589637</v>
      </c>
    </row>
    <row r="316" spans="1:40">
      <c r="A316" s="162" t="s">
        <v>351</v>
      </c>
      <c r="B316" s="5" t="str">
        <f t="shared" si="270"/>
        <v>8700-07510</v>
      </c>
      <c r="C316" s="5" t="str">
        <f t="shared" si="305"/>
        <v>8700</v>
      </c>
      <c r="D316" s="1">
        <f>SUM($F316:K316)</f>
        <v>10250</v>
      </c>
      <c r="E316" s="2">
        <f>D316/$D$317</f>
        <v>0.26793196776033446</v>
      </c>
      <c r="F316" s="22">
        <f>'Div 9 history (2)'!B312</f>
        <v>0</v>
      </c>
      <c r="G316" s="22">
        <f>'Div 9 history (2)'!C312</f>
        <v>0</v>
      </c>
      <c r="H316" s="22">
        <f>'Div 9 history (2)'!D312</f>
        <v>0</v>
      </c>
      <c r="I316" s="22">
        <f>'Div 9 history (2)'!E312</f>
        <v>0</v>
      </c>
      <c r="J316" s="22">
        <f>'Div 9 history (2)'!F312</f>
        <v>0</v>
      </c>
      <c r="K316" s="22">
        <f>'Div 9 history (2)'!G312</f>
        <v>10250</v>
      </c>
      <c r="L316" s="1">
        <f t="shared" si="320"/>
        <v>985.05187947086961</v>
      </c>
      <c r="M316" s="1">
        <f t="shared" si="320"/>
        <v>296.86862027845058</v>
      </c>
      <c r="N316" s="1">
        <f t="shared" si="320"/>
        <v>1605.7162827876843</v>
      </c>
      <c r="O316" s="1">
        <f t="shared" si="320"/>
        <v>412.07936641539442</v>
      </c>
      <c r="P316" s="1">
        <f t="shared" si="320"/>
        <v>2353.2464728390173</v>
      </c>
      <c r="Q316" s="1">
        <f t="shared" si="320"/>
        <v>606.33004304163683</v>
      </c>
      <c r="R316" s="1">
        <f t="shared" si="320"/>
        <v>347.93645333357028</v>
      </c>
      <c r="S316" s="1">
        <f t="shared" si="320"/>
        <v>2479.3352568670311</v>
      </c>
      <c r="T316" s="1">
        <f t="shared" si="320"/>
        <v>276.77372269642547</v>
      </c>
      <c r="U316" s="1">
        <f t="shared" si="320"/>
        <v>334.37909576489739</v>
      </c>
      <c r="V316" s="1">
        <f t="shared" si="320"/>
        <v>351.79467366931914</v>
      </c>
      <c r="W316" s="1">
        <f t="shared" si="320"/>
        <v>488.97584116261038</v>
      </c>
      <c r="X316" s="1">
        <f t="shared" si="320"/>
        <v>2423.4446483922252</v>
      </c>
      <c r="Y316" s="1">
        <f t="shared" si="320"/>
        <v>296.86862027845058</v>
      </c>
      <c r="Z316" s="1">
        <f t="shared" si="320"/>
        <v>1605.7162827876843</v>
      </c>
      <c r="AA316" s="1">
        <f t="shared" si="320"/>
        <v>412.07936641539442</v>
      </c>
      <c r="AB316" s="1">
        <f t="shared" si="320"/>
        <v>2353.2464728390173</v>
      </c>
      <c r="AC316" s="1">
        <f t="shared" si="321"/>
        <v>606.33004304163683</v>
      </c>
      <c r="AD316" s="1">
        <f t="shared" si="321"/>
        <v>347.93645333357028</v>
      </c>
      <c r="AE316" s="1">
        <f t="shared" si="321"/>
        <v>2479.3352568670311</v>
      </c>
      <c r="AF316" s="1">
        <f t="shared" si="321"/>
        <v>276.77372269642547</v>
      </c>
      <c r="AH316" s="15">
        <f t="shared" si="309"/>
        <v>16509.292664833054</v>
      </c>
      <c r="AI316" s="15">
        <f t="shared" si="310"/>
        <v>11976.880477248262</v>
      </c>
      <c r="AJ316" s="15">
        <f t="shared" si="311"/>
        <v>-4532.4121875847923</v>
      </c>
      <c r="AN316" s="15">
        <f t="shared" si="304"/>
        <v>-4532.4121875847923</v>
      </c>
    </row>
    <row r="317" spans="1:40">
      <c r="A317" s="9" t="s">
        <v>35</v>
      </c>
      <c r="B317" s="5"/>
      <c r="C317" s="5"/>
      <c r="D317" s="31">
        <f t="shared" ref="D317:K317" si="322">SUM(D307:D316)</f>
        <v>38255.980000000003</v>
      </c>
      <c r="E317" s="32">
        <f t="shared" si="322"/>
        <v>1</v>
      </c>
      <c r="F317" s="31">
        <f t="shared" si="322"/>
        <v>2274.4</v>
      </c>
      <c r="G317" s="31">
        <f t="shared" si="322"/>
        <v>8438.5</v>
      </c>
      <c r="H317" s="31">
        <f t="shared" si="322"/>
        <v>700</v>
      </c>
      <c r="I317" s="31">
        <f t="shared" si="322"/>
        <v>1618.08</v>
      </c>
      <c r="J317" s="31">
        <f t="shared" si="322"/>
        <v>3575</v>
      </c>
      <c r="K317" s="31">
        <f t="shared" si="322"/>
        <v>21650</v>
      </c>
      <c r="L317" s="31">
        <f>'Div 9 history (2)'!H313</f>
        <v>3676.5</v>
      </c>
      <c r="M317" s="31">
        <f>'Div 9 budget'!B83</f>
        <v>1108</v>
      </c>
      <c r="N317" s="31">
        <f>'Div 9 budget'!C83</f>
        <v>5993</v>
      </c>
      <c r="O317" s="31">
        <f>'Div 9 budget'!D83</f>
        <v>1538</v>
      </c>
      <c r="P317" s="31">
        <f>'Div 9 budget'!E83</f>
        <v>8783</v>
      </c>
      <c r="Q317" s="31">
        <f>'Div 9 budget'!F83</f>
        <v>2263</v>
      </c>
      <c r="R317" s="31">
        <f>'Div 9 budget'!G83</f>
        <v>1298.5999999999999</v>
      </c>
      <c r="S317" s="31">
        <f>'Div 9 budget'!H83</f>
        <v>9253.6</v>
      </c>
      <c r="T317" s="31">
        <f>'Div 9 budget'!I83</f>
        <v>1033</v>
      </c>
      <c r="U317" s="31">
        <f>'Div 9 budget'!J83</f>
        <v>1248</v>
      </c>
      <c r="V317" s="31">
        <f>'Div 9 budget'!K83</f>
        <v>1313</v>
      </c>
      <c r="W317" s="31">
        <f>'Div 9 budget'!L83</f>
        <v>1825</v>
      </c>
      <c r="X317" s="31">
        <f>'Div 9 budget'!M83</f>
        <v>9045</v>
      </c>
      <c r="Y317" s="38">
        <f>M317*(1+Y$3)</f>
        <v>1108</v>
      </c>
      <c r="Z317" s="38">
        <f t="shared" ref="Z317" si="323">N317*(1+Z$3)</f>
        <v>5993</v>
      </c>
      <c r="AA317" s="38">
        <f t="shared" ref="AA317" si="324">O317*(1+AA$3)</f>
        <v>1538</v>
      </c>
      <c r="AB317" s="38">
        <f t="shared" ref="AB317" si="325">P317*(1+AB$3)</f>
        <v>8783</v>
      </c>
      <c r="AC317" s="38">
        <f t="shared" ref="AC317" si="326">Q317*(1+AC$3)</f>
        <v>2263</v>
      </c>
      <c r="AD317" s="38">
        <f t="shared" ref="AD317" si="327">R317*(1+AD$3)</f>
        <v>1298.5999999999999</v>
      </c>
      <c r="AE317" s="38">
        <f t="shared" ref="AE317" si="328">S317*(1+AE$3)</f>
        <v>9253.6</v>
      </c>
      <c r="AF317" s="38">
        <f t="shared" ref="AF317" si="329">T317*(1+AF$3)</f>
        <v>1033</v>
      </c>
      <c r="AH317" s="15">
        <f>SUM(F317:Q317)</f>
        <v>61617.479999999996</v>
      </c>
      <c r="AI317" s="15">
        <f>SUM(U317:AF317)</f>
        <v>44701.2</v>
      </c>
      <c r="AJ317" s="15">
        <f t="shared" ref="AJ317" si="330">AI317-AH317</f>
        <v>-16916.28</v>
      </c>
    </row>
    <row r="318" spans="1:40">
      <c r="B318" s="5"/>
      <c r="C318" s="5"/>
      <c r="F318" s="1">
        <f>F317-'Div 9 history (2)'!B313</f>
        <v>0</v>
      </c>
      <c r="G318" s="1">
        <f>G317-'Div 9 history (2)'!C313</f>
        <v>0</v>
      </c>
      <c r="H318" s="1">
        <f>H317-'Div 9 history (2)'!D313</f>
        <v>0</v>
      </c>
      <c r="I318" s="1">
        <f>I317-'Div 9 history (2)'!E313</f>
        <v>0</v>
      </c>
      <c r="J318" s="1">
        <f>J317-'Div 9 history (2)'!F313</f>
        <v>0</v>
      </c>
      <c r="K318" s="1">
        <f>K317-'Div 9 history (2)'!G313</f>
        <v>0</v>
      </c>
      <c r="L318" s="1">
        <f>L317-'Div 9 history (2)'!H313</f>
        <v>0</v>
      </c>
      <c r="M318" s="1">
        <f t="shared" ref="M318" si="331">M317-SUM(M307:M316)</f>
        <v>0</v>
      </c>
      <c r="N318" s="1">
        <f t="shared" ref="N318:AF318" si="332">N317-SUM(N307:N316)</f>
        <v>0</v>
      </c>
      <c r="O318" s="1">
        <f t="shared" si="332"/>
        <v>0</v>
      </c>
      <c r="P318" s="1">
        <f t="shared" si="332"/>
        <v>0</v>
      </c>
      <c r="Q318" s="1">
        <f t="shared" si="332"/>
        <v>0</v>
      </c>
      <c r="R318" s="1">
        <f t="shared" si="332"/>
        <v>0</v>
      </c>
      <c r="S318" s="1">
        <f t="shared" si="332"/>
        <v>0</v>
      </c>
      <c r="T318" s="1">
        <f t="shared" si="332"/>
        <v>0</v>
      </c>
      <c r="U318" s="1">
        <f t="shared" si="332"/>
        <v>0</v>
      </c>
      <c r="V318" s="1">
        <f t="shared" si="332"/>
        <v>0</v>
      </c>
      <c r="W318" s="1">
        <f t="shared" si="332"/>
        <v>0</v>
      </c>
      <c r="X318" s="1">
        <f t="shared" si="332"/>
        <v>0</v>
      </c>
      <c r="Y318" s="1">
        <f t="shared" si="332"/>
        <v>0</v>
      </c>
      <c r="Z318" s="1">
        <f t="shared" si="332"/>
        <v>0</v>
      </c>
      <c r="AA318" s="1">
        <f t="shared" si="332"/>
        <v>0</v>
      </c>
      <c r="AB318" s="1">
        <f t="shared" si="332"/>
        <v>0</v>
      </c>
      <c r="AC318" s="1">
        <f t="shared" si="332"/>
        <v>0</v>
      </c>
      <c r="AD318" s="1">
        <f t="shared" si="332"/>
        <v>0</v>
      </c>
      <c r="AE318" s="1">
        <f t="shared" si="332"/>
        <v>0</v>
      </c>
      <c r="AF318" s="1">
        <f t="shared" si="332"/>
        <v>0</v>
      </c>
    </row>
    <row r="319" spans="1:40">
      <c r="A319" s="106" t="s">
        <v>249</v>
      </c>
      <c r="B319" s="5" t="str">
        <f t="shared" si="270"/>
        <v>8700-05111</v>
      </c>
      <c r="C319" s="5" t="str">
        <f t="shared" ref="C319" si="333">LEFT(B319,4)</f>
        <v>8700</v>
      </c>
      <c r="D319" s="1">
        <f>SUM($F319:K319)</f>
        <v>1333.55</v>
      </c>
      <c r="E319" s="2">
        <f t="shared" ref="E319:E325" si="334">D319/$D$326</f>
        <v>0.30589306645441144</v>
      </c>
      <c r="F319" s="22">
        <f>'Div 9 history (2)'!B315</f>
        <v>449.11</v>
      </c>
      <c r="G319" s="22">
        <f>'Div 9 history (2)'!C315</f>
        <v>222.56</v>
      </c>
      <c r="H319" s="22">
        <f>'Div 9 history (2)'!D315</f>
        <v>103.76</v>
      </c>
      <c r="I319" s="22">
        <f>'Div 9 history (2)'!E315</f>
        <v>86.22999999999999</v>
      </c>
      <c r="J319" s="22">
        <f>'Div 9 history (2)'!F315</f>
        <v>323.33999999999997</v>
      </c>
      <c r="K319" s="22">
        <f>'Div 9 history (2)'!G315</f>
        <v>148.55000000000001</v>
      </c>
      <c r="L319" s="1">
        <f t="shared" ref="L319:W325" si="335">$E319*L$326</f>
        <v>365.1629070106182</v>
      </c>
      <c r="M319" s="1">
        <f t="shared" si="335"/>
        <v>265.82107474888352</v>
      </c>
      <c r="N319" s="1">
        <f t="shared" si="335"/>
        <v>287.84537553360116</v>
      </c>
      <c r="O319" s="1">
        <f t="shared" si="335"/>
        <v>296.4103813943247</v>
      </c>
      <c r="P319" s="1">
        <f t="shared" si="335"/>
        <v>265.82107474888352</v>
      </c>
      <c r="Q319" s="1">
        <f t="shared" si="335"/>
        <v>265.82107474888352</v>
      </c>
      <c r="R319" s="1">
        <f t="shared" si="335"/>
        <v>296.4103813943247</v>
      </c>
      <c r="S319" s="1">
        <f t="shared" si="335"/>
        <v>303.14002885632175</v>
      </c>
      <c r="T319" s="1">
        <f t="shared" si="335"/>
        <v>281.11572807160411</v>
      </c>
      <c r="U319" s="1">
        <f t="shared" si="335"/>
        <v>311.70503471704524</v>
      </c>
      <c r="V319" s="1">
        <f t="shared" si="335"/>
        <v>281.11572807160411</v>
      </c>
      <c r="W319" s="1">
        <f t="shared" si="335"/>
        <v>281.11572807160411</v>
      </c>
      <c r="X319" s="1">
        <f t="shared" ref="X319:AF325" si="336">$E319*X$326</f>
        <v>313.69333964899891</v>
      </c>
      <c r="Y319" s="1">
        <f t="shared" si="336"/>
        <v>265.82107474888352</v>
      </c>
      <c r="Z319" s="1">
        <f t="shared" si="336"/>
        <v>287.84537553360116</v>
      </c>
      <c r="AA319" s="1">
        <f t="shared" si="336"/>
        <v>296.4103813943247</v>
      </c>
      <c r="AB319" s="1">
        <f t="shared" si="336"/>
        <v>265.82107474888352</v>
      </c>
      <c r="AC319" s="1">
        <f t="shared" si="336"/>
        <v>265.82107474888352</v>
      </c>
      <c r="AD319" s="1">
        <f t="shared" si="336"/>
        <v>296.4103813943247</v>
      </c>
      <c r="AE319" s="1">
        <f t="shared" si="336"/>
        <v>303.14002885632175</v>
      </c>
      <c r="AF319" s="1">
        <f t="shared" si="336"/>
        <v>281.11572807160411</v>
      </c>
      <c r="AH319" s="15">
        <f t="shared" ref="AH319:AH325" si="337">SUM(F319:Q319)</f>
        <v>3080.4318881851946</v>
      </c>
      <c r="AI319" s="15">
        <f t="shared" ref="AI319:AI325" si="338">SUM(U319:AF319)</f>
        <v>3450.0149500060793</v>
      </c>
      <c r="AJ319" s="15">
        <f t="shared" ref="AJ319:AJ325" si="339">AI319-AH319</f>
        <v>369.58306182088472</v>
      </c>
      <c r="AN319" s="15">
        <f t="shared" ref="AN319:AN325" si="340">AJ319</f>
        <v>369.58306182088472</v>
      </c>
    </row>
    <row r="320" spans="1:40">
      <c r="A320" s="106" t="s">
        <v>250</v>
      </c>
      <c r="B320" s="5" t="str">
        <f t="shared" ref="B320:B325" si="341">RIGHT(A320,10)</f>
        <v>8740-05111</v>
      </c>
      <c r="C320" s="5" t="str">
        <f t="shared" ref="C320:C325" si="342">LEFT(B320,4)</f>
        <v>8740</v>
      </c>
      <c r="D320" s="1">
        <f>SUM($F320:K320)</f>
        <v>1748.19</v>
      </c>
      <c r="E320" s="2">
        <f t="shared" si="334"/>
        <v>0.40100423669524021</v>
      </c>
      <c r="F320" s="22">
        <f>'Div 9 history (2)'!B316</f>
        <v>37.619999999999997</v>
      </c>
      <c r="G320" s="22">
        <f>'Div 9 history (2)'!C316</f>
        <v>237.78</v>
      </c>
      <c r="H320" s="22">
        <f>'Div 9 history (2)'!D316</f>
        <v>174.57</v>
      </c>
      <c r="I320" s="22">
        <f>'Div 9 history (2)'!E316</f>
        <v>123.77000000000001</v>
      </c>
      <c r="J320" s="22">
        <f>'Div 9 history (2)'!F316</f>
        <v>726.82999999999993</v>
      </c>
      <c r="K320" s="22">
        <f>'Div 9 history (2)'!G316</f>
        <v>447.62000000000006</v>
      </c>
      <c r="L320" s="1">
        <f t="shared" si="335"/>
        <v>478.70281759730995</v>
      </c>
      <c r="M320" s="1">
        <f t="shared" si="335"/>
        <v>348.47268168816373</v>
      </c>
      <c r="N320" s="1">
        <f t="shared" si="335"/>
        <v>377.34498673022102</v>
      </c>
      <c r="O320" s="1">
        <f t="shared" si="335"/>
        <v>388.57310535768778</v>
      </c>
      <c r="P320" s="1">
        <f t="shared" si="335"/>
        <v>348.47268168816373</v>
      </c>
      <c r="Q320" s="1">
        <f t="shared" si="335"/>
        <v>348.47268168816373</v>
      </c>
      <c r="R320" s="1">
        <f t="shared" si="335"/>
        <v>388.57310535768778</v>
      </c>
      <c r="S320" s="1">
        <f t="shared" si="335"/>
        <v>397.39519856498305</v>
      </c>
      <c r="T320" s="1">
        <f t="shared" si="335"/>
        <v>368.52289352292576</v>
      </c>
      <c r="U320" s="1">
        <f t="shared" si="335"/>
        <v>408.6233171924498</v>
      </c>
      <c r="V320" s="1">
        <f t="shared" si="335"/>
        <v>368.52289352292576</v>
      </c>
      <c r="W320" s="1">
        <f t="shared" si="335"/>
        <v>368.52289352292576</v>
      </c>
      <c r="X320" s="1">
        <f t="shared" si="336"/>
        <v>411.22984473096886</v>
      </c>
      <c r="Y320" s="1">
        <f t="shared" si="336"/>
        <v>348.47268168816373</v>
      </c>
      <c r="Z320" s="1">
        <f t="shared" si="336"/>
        <v>377.34498673022102</v>
      </c>
      <c r="AA320" s="1">
        <f t="shared" si="336"/>
        <v>388.57310535768778</v>
      </c>
      <c r="AB320" s="1">
        <f t="shared" si="336"/>
        <v>348.47268168816373</v>
      </c>
      <c r="AC320" s="1">
        <f t="shared" si="336"/>
        <v>348.47268168816373</v>
      </c>
      <c r="AD320" s="1">
        <f t="shared" si="336"/>
        <v>388.57310535768778</v>
      </c>
      <c r="AE320" s="1">
        <f t="shared" si="336"/>
        <v>397.39519856498305</v>
      </c>
      <c r="AF320" s="1">
        <f t="shared" si="336"/>
        <v>368.52289352292576</v>
      </c>
      <c r="AH320" s="15">
        <f t="shared" si="337"/>
        <v>4038.2289547497107</v>
      </c>
      <c r="AI320" s="15">
        <f t="shared" si="338"/>
        <v>4522.7262835672673</v>
      </c>
      <c r="AJ320" s="15">
        <f t="shared" si="339"/>
        <v>484.49732881755654</v>
      </c>
      <c r="AN320" s="15">
        <f t="shared" si="340"/>
        <v>484.49732881755654</v>
      </c>
    </row>
    <row r="321" spans="1:40">
      <c r="A321" s="106" t="s">
        <v>251</v>
      </c>
      <c r="B321" s="5" t="str">
        <f t="shared" si="341"/>
        <v>8780-05111</v>
      </c>
      <c r="C321" s="5" t="str">
        <f t="shared" si="342"/>
        <v>8780</v>
      </c>
      <c r="D321" s="1">
        <f>SUM($F321:K321)</f>
        <v>82.49</v>
      </c>
      <c r="E321" s="2">
        <f t="shared" si="334"/>
        <v>1.8921764502136701E-2</v>
      </c>
      <c r="F321" s="22">
        <f>'Div 9 history (2)'!B317</f>
        <v>12.15</v>
      </c>
      <c r="G321" s="22">
        <f>'Div 9 history (2)'!C317</f>
        <v>0</v>
      </c>
      <c r="H321" s="22">
        <f>'Div 9 history (2)'!D317</f>
        <v>0</v>
      </c>
      <c r="I321" s="22">
        <f>'Div 9 history (2)'!E317</f>
        <v>49.54</v>
      </c>
      <c r="J321" s="22">
        <f>'Div 9 history (2)'!F317</f>
        <v>20.8</v>
      </c>
      <c r="K321" s="22">
        <f>'Div 9 history (2)'!G317</f>
        <v>0</v>
      </c>
      <c r="L321" s="1">
        <f t="shared" si="335"/>
        <v>22.588045592070706</v>
      </c>
      <c r="M321" s="1">
        <f t="shared" si="335"/>
        <v>16.443013352356793</v>
      </c>
      <c r="N321" s="1">
        <f t="shared" si="335"/>
        <v>17.805380396510635</v>
      </c>
      <c r="O321" s="1">
        <f t="shared" si="335"/>
        <v>18.335189802570465</v>
      </c>
      <c r="P321" s="1">
        <f t="shared" si="335"/>
        <v>16.443013352356793</v>
      </c>
      <c r="Q321" s="1">
        <f t="shared" si="335"/>
        <v>16.443013352356793</v>
      </c>
      <c r="R321" s="1">
        <f t="shared" si="335"/>
        <v>18.335189802570465</v>
      </c>
      <c r="S321" s="1">
        <f t="shared" si="335"/>
        <v>18.75146862161747</v>
      </c>
      <c r="T321" s="1">
        <f t="shared" si="335"/>
        <v>17.389101577463627</v>
      </c>
      <c r="U321" s="1">
        <f t="shared" si="335"/>
        <v>19.281278027677299</v>
      </c>
      <c r="V321" s="1">
        <f t="shared" si="335"/>
        <v>17.389101577463627</v>
      </c>
      <c r="W321" s="1">
        <f t="shared" si="335"/>
        <v>17.389101577463627</v>
      </c>
      <c r="X321" s="1">
        <f t="shared" si="336"/>
        <v>19.404269496941186</v>
      </c>
      <c r="Y321" s="1">
        <f t="shared" si="336"/>
        <v>16.443013352356793</v>
      </c>
      <c r="Z321" s="1">
        <f t="shared" si="336"/>
        <v>17.805380396510635</v>
      </c>
      <c r="AA321" s="1">
        <f t="shared" si="336"/>
        <v>18.335189802570465</v>
      </c>
      <c r="AB321" s="1">
        <f t="shared" si="336"/>
        <v>16.443013352356793</v>
      </c>
      <c r="AC321" s="1">
        <f t="shared" si="336"/>
        <v>16.443013352356793</v>
      </c>
      <c r="AD321" s="1">
        <f t="shared" si="336"/>
        <v>18.335189802570465</v>
      </c>
      <c r="AE321" s="1">
        <f t="shared" si="336"/>
        <v>18.75146862161747</v>
      </c>
      <c r="AF321" s="1">
        <f t="shared" si="336"/>
        <v>17.389101577463627</v>
      </c>
      <c r="AH321" s="15">
        <f t="shared" si="337"/>
        <v>190.54765584822215</v>
      </c>
      <c r="AI321" s="15">
        <f t="shared" si="338"/>
        <v>213.40912093734877</v>
      </c>
      <c r="AJ321" s="15">
        <f t="shared" si="339"/>
        <v>22.861465089126625</v>
      </c>
      <c r="AN321" s="15">
        <f t="shared" si="340"/>
        <v>22.861465089126625</v>
      </c>
    </row>
    <row r="322" spans="1:40">
      <c r="A322" s="106" t="s">
        <v>622</v>
      </c>
      <c r="B322" s="5" t="str">
        <f t="shared" si="341"/>
        <v>8800-05111</v>
      </c>
      <c r="C322" s="5" t="str">
        <f t="shared" si="342"/>
        <v>8800</v>
      </c>
      <c r="D322" s="1">
        <f>SUM($F322:K322)</f>
        <v>6.49</v>
      </c>
      <c r="E322" s="2">
        <f t="shared" si="334"/>
        <v>1.4886925884212293E-3</v>
      </c>
      <c r="F322" s="22">
        <f>'Div 9 history (2)'!B318</f>
        <v>0</v>
      </c>
      <c r="G322" s="22">
        <f>'Div 9 history (2)'!C318</f>
        <v>0</v>
      </c>
      <c r="H322" s="22">
        <f>'Div 9 history (2)'!D318</f>
        <v>0</v>
      </c>
      <c r="I322" s="22">
        <f>'Div 9 history (2)'!E318</f>
        <v>6.49</v>
      </c>
      <c r="J322" s="22">
        <f>'Div 9 history (2)'!F318</f>
        <v>0</v>
      </c>
      <c r="K322" s="22">
        <f>'Div 9 history (2)'!G318</f>
        <v>0</v>
      </c>
      <c r="L322" s="1">
        <f t="shared" si="335"/>
        <v>1.7771416643537266</v>
      </c>
      <c r="M322" s="1">
        <f t="shared" si="335"/>
        <v>1.2936738593380483</v>
      </c>
      <c r="N322" s="1">
        <f t="shared" si="335"/>
        <v>1.4008597257043767</v>
      </c>
      <c r="O322" s="1">
        <f t="shared" si="335"/>
        <v>1.4425431181801711</v>
      </c>
      <c r="P322" s="1">
        <f t="shared" si="335"/>
        <v>1.2936738593380483</v>
      </c>
      <c r="Q322" s="1">
        <f t="shared" si="335"/>
        <v>1.2936738593380483</v>
      </c>
      <c r="R322" s="1">
        <f t="shared" si="335"/>
        <v>1.4425431181801711</v>
      </c>
      <c r="S322" s="1">
        <f t="shared" si="335"/>
        <v>1.4752943551254383</v>
      </c>
      <c r="T322" s="1">
        <f t="shared" si="335"/>
        <v>1.3681084887591097</v>
      </c>
      <c r="U322" s="1">
        <f t="shared" si="335"/>
        <v>1.5169777476012327</v>
      </c>
      <c r="V322" s="1">
        <f t="shared" si="335"/>
        <v>1.3681084887591097</v>
      </c>
      <c r="W322" s="1">
        <f t="shared" si="335"/>
        <v>1.3681084887591097</v>
      </c>
      <c r="X322" s="1">
        <f t="shared" si="336"/>
        <v>1.5266542494259707</v>
      </c>
      <c r="Y322" s="1">
        <f t="shared" si="336"/>
        <v>1.2936738593380483</v>
      </c>
      <c r="Z322" s="1">
        <f t="shared" si="336"/>
        <v>1.4008597257043767</v>
      </c>
      <c r="AA322" s="1">
        <f t="shared" si="336"/>
        <v>1.4425431181801711</v>
      </c>
      <c r="AB322" s="1">
        <f t="shared" si="336"/>
        <v>1.2936738593380483</v>
      </c>
      <c r="AC322" s="1">
        <f t="shared" si="336"/>
        <v>1.2936738593380483</v>
      </c>
      <c r="AD322" s="1">
        <f t="shared" si="336"/>
        <v>1.4425431181801711</v>
      </c>
      <c r="AE322" s="1">
        <f t="shared" si="336"/>
        <v>1.4752943551254383</v>
      </c>
      <c r="AF322" s="1">
        <f t="shared" si="336"/>
        <v>1.3681084887591097</v>
      </c>
      <c r="AH322" s="15">
        <f t="shared" si="337"/>
        <v>14.991566086252419</v>
      </c>
      <c r="AI322" s="15">
        <f t="shared" si="338"/>
        <v>16.790219358508836</v>
      </c>
      <c r="AJ322" s="15">
        <f t="shared" si="339"/>
        <v>1.7986532722564164</v>
      </c>
      <c r="AN322" s="15">
        <f t="shared" si="340"/>
        <v>1.7986532722564164</v>
      </c>
    </row>
    <row r="323" spans="1:40">
      <c r="A323" s="106" t="s">
        <v>252</v>
      </c>
      <c r="B323" s="5" t="str">
        <f t="shared" si="341"/>
        <v>8850-05111</v>
      </c>
      <c r="C323" s="5" t="str">
        <f t="shared" si="342"/>
        <v>8850</v>
      </c>
      <c r="D323" s="1">
        <f>SUM($F323:K323)</f>
        <v>850.27</v>
      </c>
      <c r="E323" s="2">
        <f t="shared" si="334"/>
        <v>0.19503707968519546</v>
      </c>
      <c r="F323" s="22">
        <f>'Div 9 history (2)'!B319</f>
        <v>36.800000000000004</v>
      </c>
      <c r="G323" s="22">
        <f>'Div 9 history (2)'!C319</f>
        <v>185.37</v>
      </c>
      <c r="H323" s="22">
        <f>'Div 9 history (2)'!D319</f>
        <v>184.67000000000002</v>
      </c>
      <c r="I323" s="22">
        <f>'Div 9 history (2)'!E319</f>
        <v>139.76</v>
      </c>
      <c r="J323" s="22">
        <f>'Div 9 history (2)'!F319</f>
        <v>0</v>
      </c>
      <c r="K323" s="22">
        <f>'Div 9 history (2)'!G319</f>
        <v>303.67</v>
      </c>
      <c r="L323" s="1">
        <f t="shared" si="335"/>
        <v>232.82746424499894</v>
      </c>
      <c r="M323" s="1">
        <f t="shared" si="335"/>
        <v>169.48722224643484</v>
      </c>
      <c r="N323" s="1">
        <f t="shared" si="335"/>
        <v>183.52989198376892</v>
      </c>
      <c r="O323" s="1">
        <f t="shared" si="335"/>
        <v>188.9909302149544</v>
      </c>
      <c r="P323" s="1">
        <f t="shared" si="335"/>
        <v>169.48722224643484</v>
      </c>
      <c r="Q323" s="1">
        <f t="shared" si="335"/>
        <v>169.48722224643484</v>
      </c>
      <c r="R323" s="1">
        <f t="shared" si="335"/>
        <v>188.9909302149544</v>
      </c>
      <c r="S323" s="1">
        <f t="shared" si="335"/>
        <v>193.2817459680287</v>
      </c>
      <c r="T323" s="1">
        <f t="shared" si="335"/>
        <v>179.23907623069462</v>
      </c>
      <c r="U323" s="1">
        <f t="shared" si="335"/>
        <v>198.74278419921419</v>
      </c>
      <c r="V323" s="1">
        <f t="shared" si="335"/>
        <v>179.23907623069462</v>
      </c>
      <c r="W323" s="1">
        <f t="shared" si="335"/>
        <v>179.23907623069462</v>
      </c>
      <c r="X323" s="1">
        <f t="shared" si="336"/>
        <v>200.01052521716795</v>
      </c>
      <c r="Y323" s="1">
        <f t="shared" si="336"/>
        <v>169.48722224643484</v>
      </c>
      <c r="Z323" s="1">
        <f t="shared" si="336"/>
        <v>183.52989198376892</v>
      </c>
      <c r="AA323" s="1">
        <f t="shared" si="336"/>
        <v>188.9909302149544</v>
      </c>
      <c r="AB323" s="1">
        <f t="shared" si="336"/>
        <v>169.48722224643484</v>
      </c>
      <c r="AC323" s="1">
        <f t="shared" si="336"/>
        <v>169.48722224643484</v>
      </c>
      <c r="AD323" s="1">
        <f t="shared" si="336"/>
        <v>188.9909302149544</v>
      </c>
      <c r="AE323" s="1">
        <f t="shared" si="336"/>
        <v>193.2817459680287</v>
      </c>
      <c r="AF323" s="1">
        <f t="shared" si="336"/>
        <v>179.23907623069462</v>
      </c>
      <c r="AH323" s="15">
        <f t="shared" si="337"/>
        <v>1964.0799531830269</v>
      </c>
      <c r="AI323" s="15">
        <f t="shared" si="338"/>
        <v>2199.7257032294769</v>
      </c>
      <c r="AJ323" s="15">
        <f t="shared" si="339"/>
        <v>235.64575004645008</v>
      </c>
      <c r="AN323" s="15">
        <f t="shared" si="340"/>
        <v>235.64575004645008</v>
      </c>
    </row>
    <row r="324" spans="1:40">
      <c r="A324" s="106" t="s">
        <v>253</v>
      </c>
      <c r="B324" s="5" t="str">
        <f t="shared" si="341"/>
        <v>9030-05111</v>
      </c>
      <c r="C324" s="5" t="str">
        <f t="shared" si="342"/>
        <v>9030</v>
      </c>
      <c r="D324" s="1">
        <f>SUM($F324:K324)</f>
        <v>325.14</v>
      </c>
      <c r="E324" s="2">
        <f t="shared" si="334"/>
        <v>7.4581434237176961E-2</v>
      </c>
      <c r="F324" s="22">
        <f>'Div 9 history (2)'!B320</f>
        <v>0</v>
      </c>
      <c r="G324" s="22">
        <f>'Div 9 history (2)'!C320</f>
        <v>32.57</v>
      </c>
      <c r="H324" s="22">
        <f>'Div 9 history (2)'!D320</f>
        <v>2.4500000000000002</v>
      </c>
      <c r="I324" s="22">
        <f>'Div 9 history (2)'!E320</f>
        <v>219.51</v>
      </c>
      <c r="J324" s="22">
        <f>'Div 9 history (2)'!F320</f>
        <v>70.61</v>
      </c>
      <c r="K324" s="22">
        <f>'Div 9 history (2)'!G320</f>
        <v>0</v>
      </c>
      <c r="L324" s="1">
        <f t="shared" si="335"/>
        <v>89.032332934972374</v>
      </c>
      <c r="M324" s="1">
        <f t="shared" si="335"/>
        <v>64.811266352106784</v>
      </c>
      <c r="N324" s="1">
        <f t="shared" si="335"/>
        <v>70.181129617183515</v>
      </c>
      <c r="O324" s="1">
        <f t="shared" si="335"/>
        <v>72.269409775824471</v>
      </c>
      <c r="P324" s="1">
        <f t="shared" si="335"/>
        <v>64.811266352106784</v>
      </c>
      <c r="Q324" s="1">
        <f t="shared" si="335"/>
        <v>64.811266352106784</v>
      </c>
      <c r="R324" s="1">
        <f t="shared" si="335"/>
        <v>72.269409775824471</v>
      </c>
      <c r="S324" s="1">
        <f t="shared" si="335"/>
        <v>73.910201329042366</v>
      </c>
      <c r="T324" s="1">
        <f t="shared" si="335"/>
        <v>68.540338063965621</v>
      </c>
      <c r="U324" s="1">
        <f t="shared" si="335"/>
        <v>75.998481487683321</v>
      </c>
      <c r="V324" s="1">
        <f t="shared" si="335"/>
        <v>68.540338063965621</v>
      </c>
      <c r="W324" s="1">
        <f t="shared" si="335"/>
        <v>68.540338063965621</v>
      </c>
      <c r="X324" s="1">
        <f t="shared" si="336"/>
        <v>76.483260810224976</v>
      </c>
      <c r="Y324" s="1">
        <f t="shared" si="336"/>
        <v>64.811266352106784</v>
      </c>
      <c r="Z324" s="1">
        <f t="shared" si="336"/>
        <v>70.181129617183515</v>
      </c>
      <c r="AA324" s="1">
        <f t="shared" si="336"/>
        <v>72.269409775824471</v>
      </c>
      <c r="AB324" s="1">
        <f t="shared" si="336"/>
        <v>64.811266352106784</v>
      </c>
      <c r="AC324" s="1">
        <f t="shared" si="336"/>
        <v>64.811266352106784</v>
      </c>
      <c r="AD324" s="1">
        <f t="shared" si="336"/>
        <v>72.269409775824471</v>
      </c>
      <c r="AE324" s="1">
        <f t="shared" si="336"/>
        <v>73.910201329042366</v>
      </c>
      <c r="AF324" s="1">
        <f t="shared" si="336"/>
        <v>68.540338063965621</v>
      </c>
      <c r="AH324" s="15">
        <f t="shared" si="337"/>
        <v>751.05667138430078</v>
      </c>
      <c r="AI324" s="15">
        <f t="shared" si="338"/>
        <v>841.16670604400031</v>
      </c>
      <c r="AJ324" s="15">
        <f t="shared" si="339"/>
        <v>90.110034659699522</v>
      </c>
      <c r="AN324" s="15">
        <f t="shared" si="340"/>
        <v>90.110034659699522</v>
      </c>
    </row>
    <row r="325" spans="1:40">
      <c r="A325" s="106" t="s">
        <v>254</v>
      </c>
      <c r="B325" s="5" t="str">
        <f t="shared" si="341"/>
        <v>9210-05111</v>
      </c>
      <c r="C325" s="5" t="str">
        <f t="shared" si="342"/>
        <v>9210</v>
      </c>
      <c r="D325" s="1">
        <f>SUM($F325:K325)</f>
        <v>13.4</v>
      </c>
      <c r="E325" s="2">
        <f t="shared" si="334"/>
        <v>3.0737258374182548E-3</v>
      </c>
      <c r="F325" s="22" t="str">
        <f>'Div 9 history (2)'!B321</f>
        <v>0</v>
      </c>
      <c r="G325" s="22">
        <f>'Div 9 history (2)'!C321</f>
        <v>13.4</v>
      </c>
      <c r="H325" s="22">
        <f>'Div 9 history (2)'!D321</f>
        <v>0</v>
      </c>
      <c r="I325" s="22">
        <f>'Div 9 history (2)'!E321</f>
        <v>0</v>
      </c>
      <c r="J325" s="22">
        <f>'Div 9 history (2)'!F321</f>
        <v>0</v>
      </c>
      <c r="K325" s="22">
        <f>'Div 9 history (2)'!G321</f>
        <v>0</v>
      </c>
      <c r="L325" s="1">
        <f t="shared" si="335"/>
        <v>3.6692909556764159</v>
      </c>
      <c r="M325" s="1">
        <f t="shared" si="335"/>
        <v>2.6710677527164632</v>
      </c>
      <c r="N325" s="1">
        <f t="shared" si="335"/>
        <v>2.8923760130105776</v>
      </c>
      <c r="O325" s="1">
        <f t="shared" si="335"/>
        <v>2.9784403364582888</v>
      </c>
      <c r="P325" s="1">
        <f t="shared" si="335"/>
        <v>2.6710677527164632</v>
      </c>
      <c r="Q325" s="1">
        <f t="shared" si="335"/>
        <v>2.6710677527164632</v>
      </c>
      <c r="R325" s="1">
        <f t="shared" si="335"/>
        <v>2.9784403364582888</v>
      </c>
      <c r="S325" s="1">
        <f t="shared" si="335"/>
        <v>3.0460623048814903</v>
      </c>
      <c r="T325" s="1">
        <f t="shared" si="335"/>
        <v>2.824754044587376</v>
      </c>
      <c r="U325" s="1">
        <f t="shared" si="335"/>
        <v>3.1321266283292015</v>
      </c>
      <c r="V325" s="1">
        <f t="shared" si="335"/>
        <v>2.824754044587376</v>
      </c>
      <c r="W325" s="1">
        <f t="shared" si="335"/>
        <v>2.824754044587376</v>
      </c>
      <c r="X325" s="1">
        <f t="shared" si="336"/>
        <v>3.1521058462724203</v>
      </c>
      <c r="Y325" s="1">
        <f t="shared" si="336"/>
        <v>2.6710677527164632</v>
      </c>
      <c r="Z325" s="1">
        <f t="shared" si="336"/>
        <v>2.8923760130105776</v>
      </c>
      <c r="AA325" s="1">
        <f t="shared" si="336"/>
        <v>2.9784403364582888</v>
      </c>
      <c r="AB325" s="1">
        <f t="shared" si="336"/>
        <v>2.6710677527164632</v>
      </c>
      <c r="AC325" s="1">
        <f t="shared" si="336"/>
        <v>2.6710677527164632</v>
      </c>
      <c r="AD325" s="1">
        <f t="shared" si="336"/>
        <v>2.9784403364582888</v>
      </c>
      <c r="AE325" s="1">
        <f t="shared" si="336"/>
        <v>3.0460623048814903</v>
      </c>
      <c r="AF325" s="1">
        <f t="shared" si="336"/>
        <v>2.824754044587376</v>
      </c>
      <c r="AH325" s="15">
        <f t="shared" si="337"/>
        <v>30.953310563294671</v>
      </c>
      <c r="AI325" s="15">
        <f t="shared" si="338"/>
        <v>34.667016857321784</v>
      </c>
      <c r="AJ325" s="15">
        <f t="shared" si="339"/>
        <v>3.7137062940271122</v>
      </c>
      <c r="AN325" s="15">
        <f t="shared" si="340"/>
        <v>3.7137062940271122</v>
      </c>
    </row>
    <row r="326" spans="1:40">
      <c r="A326" s="9" t="s">
        <v>26</v>
      </c>
      <c r="B326" s="5"/>
      <c r="C326" s="5"/>
      <c r="D326" s="31">
        <f t="shared" ref="D326:K326" si="343">SUM(D319:D325)</f>
        <v>4359.5299999999988</v>
      </c>
      <c r="E326" s="32">
        <f t="shared" si="343"/>
        <v>1.0000000000000002</v>
      </c>
      <c r="F326" s="31">
        <f t="shared" si="343"/>
        <v>535.67999999999995</v>
      </c>
      <c r="G326" s="31">
        <f t="shared" si="343"/>
        <v>691.68000000000006</v>
      </c>
      <c r="H326" s="31">
        <f t="shared" si="343"/>
        <v>465.45</v>
      </c>
      <c r="I326" s="31">
        <f t="shared" si="343"/>
        <v>625.29999999999995</v>
      </c>
      <c r="J326" s="31">
        <f t="shared" si="343"/>
        <v>1141.5799999999997</v>
      </c>
      <c r="K326" s="31">
        <f t="shared" si="343"/>
        <v>899.84000000000015</v>
      </c>
      <c r="L326" s="31">
        <f>'Div 9 history (2)'!H322</f>
        <v>1193.76</v>
      </c>
      <c r="M326" s="31">
        <f>'Div 9 budget'!B86</f>
        <v>869</v>
      </c>
      <c r="N326" s="31">
        <f>'Div 9 budget'!C86</f>
        <v>941</v>
      </c>
      <c r="O326" s="31">
        <f>'Div 9 budget'!D86</f>
        <v>969</v>
      </c>
      <c r="P326" s="31">
        <f>'Div 9 budget'!E86</f>
        <v>869</v>
      </c>
      <c r="Q326" s="31">
        <f>'Div 9 budget'!F86</f>
        <v>869</v>
      </c>
      <c r="R326" s="31">
        <f>'Div 9 budget'!G86</f>
        <v>969</v>
      </c>
      <c r="S326" s="31">
        <f>'Div 9 budget'!H86</f>
        <v>991</v>
      </c>
      <c r="T326" s="31">
        <f>'Div 9 budget'!I86</f>
        <v>919</v>
      </c>
      <c r="U326" s="31">
        <f>'Div 9 budget'!J86</f>
        <v>1019</v>
      </c>
      <c r="V326" s="31">
        <f>'Div 9 budget'!K86</f>
        <v>919</v>
      </c>
      <c r="W326" s="31">
        <f>'Div 9 budget'!L86</f>
        <v>919</v>
      </c>
      <c r="X326" s="31">
        <f>'Div 9 budget'!M86</f>
        <v>1025.5</v>
      </c>
      <c r="Y326" s="38">
        <f>M326*(1+Y$3)</f>
        <v>869</v>
      </c>
      <c r="Z326" s="38">
        <f t="shared" ref="Z326" si="344">N326*(1+Z$3)</f>
        <v>941</v>
      </c>
      <c r="AA326" s="38">
        <f t="shared" ref="AA326" si="345">O326*(1+AA$3)</f>
        <v>969</v>
      </c>
      <c r="AB326" s="38">
        <f t="shared" ref="AB326" si="346">P326*(1+AB$3)</f>
        <v>869</v>
      </c>
      <c r="AC326" s="38">
        <f t="shared" ref="AC326" si="347">Q326*(1+AC$3)</f>
        <v>869</v>
      </c>
      <c r="AD326" s="38">
        <f t="shared" ref="AD326" si="348">R326*(1+AD$3)</f>
        <v>969</v>
      </c>
      <c r="AE326" s="38">
        <f t="shared" ref="AE326" si="349">S326*(1+AE$3)</f>
        <v>991</v>
      </c>
      <c r="AF326" s="38">
        <f t="shared" ref="AF326" si="350">T326*(1+AF$3)</f>
        <v>919</v>
      </c>
      <c r="AH326" s="15">
        <f>SUM(F326:Q326)</f>
        <v>10070.290000000001</v>
      </c>
      <c r="AI326" s="15">
        <f>SUM(U326:AF326)</f>
        <v>11278.5</v>
      </c>
      <c r="AJ326" s="15">
        <f t="shared" ref="AJ326" si="351">AI326-AH326</f>
        <v>1208.2099999999991</v>
      </c>
    </row>
    <row r="327" spans="1:40">
      <c r="B327" s="5"/>
      <c r="C327" s="5"/>
      <c r="F327" s="1">
        <f>F326-'Div 9 history (2)'!B322</f>
        <v>0</v>
      </c>
      <c r="G327" s="1">
        <f>G326-'Div 9 history (2)'!C322</f>
        <v>0</v>
      </c>
      <c r="H327" s="1">
        <f>H326-'Div 9 history (2)'!D322</f>
        <v>0</v>
      </c>
      <c r="I327" s="1">
        <f>I326-'Div 9 history (2)'!E322</f>
        <v>0</v>
      </c>
      <c r="J327" s="1">
        <f>J326-'Div 9 history (2)'!F322</f>
        <v>0</v>
      </c>
      <c r="K327" s="1">
        <f>K326-'Div 9 history (2)'!G322</f>
        <v>0</v>
      </c>
      <c r="L327" s="1">
        <f>L326-'Div 9 history (2)'!H322</f>
        <v>0</v>
      </c>
      <c r="M327" s="1">
        <f t="shared" ref="M327" si="352">M326-SUM(M319:M325)</f>
        <v>0</v>
      </c>
      <c r="N327" s="1">
        <f t="shared" ref="N327:AF327" si="353">N326-SUM(N319:N325)</f>
        <v>0</v>
      </c>
      <c r="O327" s="1">
        <f t="shared" si="353"/>
        <v>0</v>
      </c>
      <c r="P327" s="1">
        <f t="shared" si="353"/>
        <v>0</v>
      </c>
      <c r="Q327" s="1">
        <f t="shared" si="353"/>
        <v>0</v>
      </c>
      <c r="R327" s="1">
        <f t="shared" si="353"/>
        <v>0</v>
      </c>
      <c r="S327" s="1">
        <f t="shared" si="353"/>
        <v>0</v>
      </c>
      <c r="T327" s="1">
        <f t="shared" si="353"/>
        <v>0</v>
      </c>
      <c r="U327" s="1">
        <f t="shared" si="353"/>
        <v>0</v>
      </c>
      <c r="V327" s="1">
        <f t="shared" si="353"/>
        <v>0</v>
      </c>
      <c r="W327" s="1">
        <f t="shared" si="353"/>
        <v>0</v>
      </c>
      <c r="X327" s="1">
        <f t="shared" si="353"/>
        <v>0</v>
      </c>
      <c r="Y327" s="1">
        <f t="shared" si="353"/>
        <v>0</v>
      </c>
      <c r="Z327" s="1">
        <f t="shared" si="353"/>
        <v>0</v>
      </c>
      <c r="AA327" s="1">
        <f t="shared" si="353"/>
        <v>0</v>
      </c>
      <c r="AB327" s="1">
        <f t="shared" si="353"/>
        <v>0</v>
      </c>
      <c r="AC327" s="1">
        <f t="shared" si="353"/>
        <v>0</v>
      </c>
      <c r="AD327" s="1">
        <f t="shared" si="353"/>
        <v>0</v>
      </c>
      <c r="AE327" s="1">
        <f t="shared" si="353"/>
        <v>0</v>
      </c>
      <c r="AF327" s="1">
        <f t="shared" si="353"/>
        <v>0</v>
      </c>
    </row>
    <row r="328" spans="1:40">
      <c r="A328" s="106" t="s">
        <v>255</v>
      </c>
      <c r="B328" s="5" t="str">
        <f t="shared" si="270"/>
        <v>9020-05411</v>
      </c>
      <c r="C328" s="5" t="str">
        <f t="shared" ref="C328:C369" si="354">LEFT(B328,4)</f>
        <v>9020</v>
      </c>
      <c r="D328" s="1">
        <f>SUM($F328:K328)</f>
        <v>2983.66</v>
      </c>
      <c r="E328" s="2">
        <f t="shared" ref="E328:E369" si="355">D328/$D$370</f>
        <v>1.2315764637740693E-2</v>
      </c>
      <c r="F328" s="22">
        <f>'Div 9 history (2)'!B324</f>
        <v>1967.71</v>
      </c>
      <c r="G328" s="22">
        <f>'Div 9 history (2)'!C324</f>
        <v>186.95000000000002</v>
      </c>
      <c r="H328" s="22">
        <f>'Div 9 history (2)'!D324</f>
        <v>0</v>
      </c>
      <c r="I328" s="22">
        <f>'Div 9 history (2)'!E324</f>
        <v>299.89999999999998</v>
      </c>
      <c r="J328" s="22">
        <f>'Div 9 history (2)'!F324</f>
        <v>455.63</v>
      </c>
      <c r="K328" s="22">
        <f>'Div 9 history (2)'!G324</f>
        <v>73.47</v>
      </c>
      <c r="L328" s="1">
        <f t="shared" ref="L328:W337" si="356">$E328*L$370</f>
        <v>322.20257129964443</v>
      </c>
      <c r="M328" s="1">
        <f t="shared" si="356"/>
        <v>487.46018119941147</v>
      </c>
      <c r="N328" s="1">
        <f t="shared" si="356"/>
        <v>382.62789997237718</v>
      </c>
      <c r="O328" s="1">
        <f t="shared" si="356"/>
        <v>416.17271758913057</v>
      </c>
      <c r="P328" s="1">
        <f t="shared" si="356"/>
        <v>370.95797403223958</v>
      </c>
      <c r="Q328" s="1">
        <f t="shared" si="356"/>
        <v>389.48310088503638</v>
      </c>
      <c r="R328" s="1">
        <f t="shared" si="356"/>
        <v>397.63108761171924</v>
      </c>
      <c r="S328" s="1">
        <f t="shared" si="356"/>
        <v>426.84543606655029</v>
      </c>
      <c r="T328" s="1">
        <f t="shared" si="356"/>
        <v>387.35887780031885</v>
      </c>
      <c r="U328" s="1">
        <f t="shared" si="356"/>
        <v>430.1908903727462</v>
      </c>
      <c r="V328" s="1">
        <f t="shared" si="356"/>
        <v>430.89165738063366</v>
      </c>
      <c r="W328" s="1">
        <f t="shared" si="356"/>
        <v>382.07910950011944</v>
      </c>
      <c r="X328" s="1">
        <f t="shared" ref="X328:AF337" si="357">$E328*X$370</f>
        <v>410.20708435625534</v>
      </c>
      <c r="Y328" s="1">
        <f t="shared" si="357"/>
        <v>487.46018119941147</v>
      </c>
      <c r="Z328" s="1">
        <f t="shared" si="357"/>
        <v>382.62789997237718</v>
      </c>
      <c r="AA328" s="1">
        <f t="shared" si="357"/>
        <v>416.17271758913057</v>
      </c>
      <c r="AB328" s="1">
        <f t="shared" si="357"/>
        <v>370.95797403223958</v>
      </c>
      <c r="AC328" s="1">
        <f t="shared" si="357"/>
        <v>389.48310088503638</v>
      </c>
      <c r="AD328" s="1">
        <f t="shared" si="357"/>
        <v>397.63108761171924</v>
      </c>
      <c r="AE328" s="1">
        <f t="shared" si="357"/>
        <v>426.84543606655029</v>
      </c>
      <c r="AF328" s="1">
        <f t="shared" si="357"/>
        <v>387.35887780031885</v>
      </c>
      <c r="AH328" s="15">
        <f t="shared" ref="AH328:AH369" si="358">SUM(F328:Q328)</f>
        <v>5352.5644449778401</v>
      </c>
      <c r="AI328" s="15">
        <f t="shared" ref="AI328:AI369" si="359">SUM(U328:AF328)</f>
        <v>4911.9060167665384</v>
      </c>
      <c r="AJ328" s="15">
        <f t="shared" ref="AJ328:AJ369" si="360">AI328-AH328</f>
        <v>-440.65842821130173</v>
      </c>
      <c r="AN328" s="15">
        <f t="shared" ref="AN328:AN369" si="361">AJ328</f>
        <v>-440.65842821130173</v>
      </c>
    </row>
    <row r="329" spans="1:40">
      <c r="A329" s="106" t="s">
        <v>256</v>
      </c>
      <c r="B329" s="5" t="str">
        <f t="shared" si="270"/>
        <v>9030-05411</v>
      </c>
      <c r="C329" s="5" t="str">
        <f t="shared" si="354"/>
        <v>9030</v>
      </c>
      <c r="D329" s="1">
        <f>SUM($F329:K329)</f>
        <v>4105.05</v>
      </c>
      <c r="E329" s="2">
        <f t="shared" si="355"/>
        <v>1.6944567955516861E-2</v>
      </c>
      <c r="F329" s="22">
        <f>'Div 9 history (2)'!B325</f>
        <v>460.28</v>
      </c>
      <c r="G329" s="22">
        <f>'Div 9 history (2)'!C325</f>
        <v>781.15000000000009</v>
      </c>
      <c r="H329" s="22">
        <f>'Div 9 history (2)'!D325</f>
        <v>1196.25</v>
      </c>
      <c r="I329" s="22">
        <f>'Div 9 history (2)'!E325</f>
        <v>1284.98</v>
      </c>
      <c r="J329" s="22">
        <f>'Div 9 history (2)'!F325</f>
        <v>64.08</v>
      </c>
      <c r="K329" s="22">
        <f>'Div 9 history (2)'!G325</f>
        <v>318.31</v>
      </c>
      <c r="L329" s="1">
        <f t="shared" si="356"/>
        <v>443.30039793864091</v>
      </c>
      <c r="M329" s="1">
        <f t="shared" si="356"/>
        <v>670.6690497015893</v>
      </c>
      <c r="N329" s="1">
        <f t="shared" si="356"/>
        <v>526.4362094815117</v>
      </c>
      <c r="O329" s="1">
        <f t="shared" si="356"/>
        <v>572.58863755899142</v>
      </c>
      <c r="P329" s="1">
        <f t="shared" si="356"/>
        <v>510.38021466958202</v>
      </c>
      <c r="Q329" s="1">
        <f t="shared" si="356"/>
        <v>535.86789489691137</v>
      </c>
      <c r="R329" s="1">
        <f t="shared" si="356"/>
        <v>547.0782516106018</v>
      </c>
      <c r="S329" s="1">
        <f t="shared" si="356"/>
        <v>587.27263070356287</v>
      </c>
      <c r="T329" s="1">
        <f t="shared" si="356"/>
        <v>532.94529581594384</v>
      </c>
      <c r="U329" s="1">
        <f t="shared" si="356"/>
        <v>591.8754531429995</v>
      </c>
      <c r="V329" s="1">
        <f t="shared" si="356"/>
        <v>592.83959905966844</v>
      </c>
      <c r="W329" s="1">
        <f t="shared" si="356"/>
        <v>525.68115953341385</v>
      </c>
      <c r="X329" s="1">
        <f t="shared" si="357"/>
        <v>564.38085828701867</v>
      </c>
      <c r="Y329" s="1">
        <f t="shared" si="357"/>
        <v>670.6690497015893</v>
      </c>
      <c r="Z329" s="1">
        <f t="shared" si="357"/>
        <v>526.4362094815117</v>
      </c>
      <c r="AA329" s="1">
        <f t="shared" si="357"/>
        <v>572.58863755899142</v>
      </c>
      <c r="AB329" s="1">
        <f t="shared" si="357"/>
        <v>510.38021466958202</v>
      </c>
      <c r="AC329" s="1">
        <f t="shared" si="357"/>
        <v>535.86789489691137</v>
      </c>
      <c r="AD329" s="1">
        <f t="shared" si="357"/>
        <v>547.0782516106018</v>
      </c>
      <c r="AE329" s="1">
        <f t="shared" si="357"/>
        <v>587.27263070356287</v>
      </c>
      <c r="AF329" s="1">
        <f t="shared" si="357"/>
        <v>532.94529581594384</v>
      </c>
      <c r="AH329" s="15">
        <f t="shared" si="358"/>
        <v>7364.2924042472259</v>
      </c>
      <c r="AI329" s="15">
        <f t="shared" si="359"/>
        <v>6758.0152544617949</v>
      </c>
      <c r="AJ329" s="15">
        <f t="shared" si="360"/>
        <v>-606.27714978543099</v>
      </c>
      <c r="AN329" s="15">
        <f t="shared" si="361"/>
        <v>-606.27714978543099</v>
      </c>
    </row>
    <row r="330" spans="1:40">
      <c r="A330" s="106" t="s">
        <v>257</v>
      </c>
      <c r="B330" s="5" t="str">
        <f t="shared" ref="B330:B351" si="362">RIGHT(A330,10)</f>
        <v>9090-05411</v>
      </c>
      <c r="C330" s="5" t="str">
        <f t="shared" ref="C330:C351" si="363">LEFT(B330,4)</f>
        <v>9090</v>
      </c>
      <c r="D330" s="1">
        <f>SUM($F330:K330)</f>
        <v>1680.01</v>
      </c>
      <c r="E330" s="2">
        <f t="shared" si="355"/>
        <v>6.9346399217909355E-3</v>
      </c>
      <c r="F330" s="22">
        <f>'Div 9 history (2)'!B326</f>
        <v>779.72</v>
      </c>
      <c r="G330" s="22">
        <f>'Div 9 history (2)'!C326</f>
        <v>110.5</v>
      </c>
      <c r="H330" s="22">
        <f>'Div 9 history (2)'!D326</f>
        <v>239.78</v>
      </c>
      <c r="I330" s="22">
        <f>'Div 9 history (2)'!E326</f>
        <v>67.23</v>
      </c>
      <c r="J330" s="22">
        <f>'Div 9 history (2)'!F326</f>
        <v>0</v>
      </c>
      <c r="K330" s="22">
        <f>'Div 9 history (2)'!G326</f>
        <v>482.78</v>
      </c>
      <c r="L330" s="1">
        <f t="shared" si="356"/>
        <v>181.42266270591006</v>
      </c>
      <c r="M330" s="1">
        <f t="shared" si="356"/>
        <v>274.47429633967113</v>
      </c>
      <c r="N330" s="1">
        <f t="shared" si="356"/>
        <v>215.44636393978985</v>
      </c>
      <c r="O330" s="1">
        <f t="shared" si="356"/>
        <v>234.33445073396942</v>
      </c>
      <c r="P330" s="1">
        <f t="shared" si="356"/>
        <v>208.87537653549759</v>
      </c>
      <c r="Q330" s="1">
        <f t="shared" si="356"/>
        <v>219.30632321305708</v>
      </c>
      <c r="R330" s="1">
        <f t="shared" si="356"/>
        <v>223.89421163891478</v>
      </c>
      <c r="S330" s="1">
        <f t="shared" si="356"/>
        <v>240.34394034379426</v>
      </c>
      <c r="T330" s="1">
        <f t="shared" si="356"/>
        <v>218.11023651934659</v>
      </c>
      <c r="U330" s="1">
        <f t="shared" si="356"/>
        <v>242.22766593214953</v>
      </c>
      <c r="V330" s="1">
        <f t="shared" si="356"/>
        <v>242.62224694369945</v>
      </c>
      <c r="W330" s="1">
        <f t="shared" si="356"/>
        <v>215.13735638487483</v>
      </c>
      <c r="X330" s="1">
        <f t="shared" si="357"/>
        <v>230.97538050225313</v>
      </c>
      <c r="Y330" s="1">
        <f t="shared" si="357"/>
        <v>274.47429633967113</v>
      </c>
      <c r="Z330" s="1">
        <f t="shared" si="357"/>
        <v>215.44636393978985</v>
      </c>
      <c r="AA330" s="1">
        <f t="shared" si="357"/>
        <v>234.33445073396942</v>
      </c>
      <c r="AB330" s="1">
        <f t="shared" si="357"/>
        <v>208.87537653549759</v>
      </c>
      <c r="AC330" s="1">
        <f t="shared" si="357"/>
        <v>219.30632321305708</v>
      </c>
      <c r="AD330" s="1">
        <f t="shared" si="357"/>
        <v>223.89421163891478</v>
      </c>
      <c r="AE330" s="1">
        <f t="shared" si="357"/>
        <v>240.34394034379426</v>
      </c>
      <c r="AF330" s="1">
        <f t="shared" si="357"/>
        <v>218.11023651934659</v>
      </c>
      <c r="AH330" s="15">
        <f t="shared" si="358"/>
        <v>3013.8694734678952</v>
      </c>
      <c r="AI330" s="15">
        <f t="shared" si="359"/>
        <v>2765.7478490270173</v>
      </c>
      <c r="AJ330" s="15">
        <f t="shared" si="360"/>
        <v>-248.12162444087789</v>
      </c>
      <c r="AN330" s="15">
        <f t="shared" si="361"/>
        <v>-248.12162444087789</v>
      </c>
    </row>
    <row r="331" spans="1:40">
      <c r="A331" s="106" t="s">
        <v>258</v>
      </c>
      <c r="B331" s="5" t="str">
        <f t="shared" si="362"/>
        <v>9110-05411</v>
      </c>
      <c r="C331" s="5" t="str">
        <f t="shared" si="363"/>
        <v>9110</v>
      </c>
      <c r="D331" s="1">
        <f>SUM($F331:K331)</f>
        <v>2597.44</v>
      </c>
      <c r="E331" s="2">
        <f t="shared" si="355"/>
        <v>1.0721549942236444E-2</v>
      </c>
      <c r="F331" s="22">
        <f>'Div 9 history (2)'!B327</f>
        <v>342.57</v>
      </c>
      <c r="G331" s="22">
        <f>'Div 9 history (2)'!C327</f>
        <v>704.23</v>
      </c>
      <c r="H331" s="22">
        <f>'Div 9 history (2)'!D327</f>
        <v>444.45</v>
      </c>
      <c r="I331" s="22">
        <f>'Div 9 history (2)'!E327</f>
        <v>372.06</v>
      </c>
      <c r="J331" s="22">
        <f>'Div 9 history (2)'!F327</f>
        <v>332.42</v>
      </c>
      <c r="K331" s="22">
        <f>'Div 9 history (2)'!G327</f>
        <v>401.71</v>
      </c>
      <c r="L331" s="1">
        <f t="shared" si="356"/>
        <v>280.49504527880134</v>
      </c>
      <c r="M331" s="1">
        <f t="shared" si="356"/>
        <v>424.36087659270805</v>
      </c>
      <c r="N331" s="1">
        <f t="shared" si="356"/>
        <v>333.09861462239377</v>
      </c>
      <c r="O331" s="1">
        <f t="shared" si="356"/>
        <v>362.30122184656136</v>
      </c>
      <c r="P331" s="1">
        <f t="shared" si="356"/>
        <v>322.93930275912817</v>
      </c>
      <c r="Q331" s="1">
        <f t="shared" si="356"/>
        <v>339.06644375124137</v>
      </c>
      <c r="R331" s="1">
        <f t="shared" si="356"/>
        <v>346.15971397752566</v>
      </c>
      <c r="S331" s="1">
        <f t="shared" si="356"/>
        <v>371.59240981100407</v>
      </c>
      <c r="T331" s="1">
        <f t="shared" si="356"/>
        <v>337.21719081720443</v>
      </c>
      <c r="U331" s="1">
        <f t="shared" si="356"/>
        <v>374.5048116373132</v>
      </c>
      <c r="V331" s="1">
        <f t="shared" si="356"/>
        <v>375.11486782902648</v>
      </c>
      <c r="W331" s="1">
        <f t="shared" si="356"/>
        <v>332.62086235696773</v>
      </c>
      <c r="X331" s="1">
        <f t="shared" si="357"/>
        <v>357.10781027004145</v>
      </c>
      <c r="Y331" s="1">
        <f t="shared" si="357"/>
        <v>424.36087659270805</v>
      </c>
      <c r="Z331" s="1">
        <f t="shared" si="357"/>
        <v>333.09861462239377</v>
      </c>
      <c r="AA331" s="1">
        <f t="shared" si="357"/>
        <v>362.30122184656136</v>
      </c>
      <c r="AB331" s="1">
        <f t="shared" si="357"/>
        <v>322.93930275912817</v>
      </c>
      <c r="AC331" s="1">
        <f t="shared" si="357"/>
        <v>339.06644375124137</v>
      </c>
      <c r="AD331" s="1">
        <f t="shared" si="357"/>
        <v>346.15971397752566</v>
      </c>
      <c r="AE331" s="1">
        <f t="shared" si="357"/>
        <v>371.59240981100407</v>
      </c>
      <c r="AF331" s="1">
        <f t="shared" si="357"/>
        <v>337.21719081720443</v>
      </c>
      <c r="AH331" s="15">
        <f t="shared" si="358"/>
        <v>4659.7015048508338</v>
      </c>
      <c r="AI331" s="15">
        <f t="shared" si="359"/>
        <v>4276.0841262711156</v>
      </c>
      <c r="AJ331" s="15">
        <f t="shared" si="360"/>
        <v>-383.61737857971821</v>
      </c>
      <c r="AN331" s="15">
        <f t="shared" si="361"/>
        <v>-383.61737857971821</v>
      </c>
    </row>
    <row r="332" spans="1:40">
      <c r="A332" s="106" t="s">
        <v>259</v>
      </c>
      <c r="B332" s="5" t="str">
        <f t="shared" ref="B332" si="364">RIGHT(A332,10)</f>
        <v>9210-05411</v>
      </c>
      <c r="C332" s="5" t="str">
        <f t="shared" ref="C332" si="365">LEFT(B332,4)</f>
        <v>9210</v>
      </c>
      <c r="D332" s="1">
        <f>SUM($F332:K332)</f>
        <v>110.99000000000001</v>
      </c>
      <c r="E332" s="2">
        <f t="shared" si="355"/>
        <v>4.5813756163330931E-4</v>
      </c>
      <c r="F332" s="22">
        <f>'Div 9 history (2)'!B328</f>
        <v>0</v>
      </c>
      <c r="G332" s="22">
        <f>'Div 9 history (2)'!C328</f>
        <v>0</v>
      </c>
      <c r="H332" s="22">
        <f>'Div 9 history (2)'!D328</f>
        <v>0</v>
      </c>
      <c r="I332" s="22">
        <f>'Div 9 history (2)'!E328</f>
        <v>67.070000000000007</v>
      </c>
      <c r="J332" s="22">
        <f>'Div 9 history (2)'!F328</f>
        <v>0</v>
      </c>
      <c r="K332" s="22">
        <f>'Div 9 history (2)'!G328</f>
        <v>43.919999999999995</v>
      </c>
      <c r="L332" s="1">
        <f t="shared" si="356"/>
        <v>11.98570325993831</v>
      </c>
      <c r="M332" s="1">
        <f t="shared" si="356"/>
        <v>18.133167154207477</v>
      </c>
      <c r="N332" s="1">
        <f t="shared" si="356"/>
        <v>14.233481904082284</v>
      </c>
      <c r="O332" s="1">
        <f t="shared" si="356"/>
        <v>15.481324924829774</v>
      </c>
      <c r="P332" s="1">
        <f t="shared" si="356"/>
        <v>13.799369076181023</v>
      </c>
      <c r="Q332" s="1">
        <f t="shared" si="356"/>
        <v>14.488490433638614</v>
      </c>
      <c r="R332" s="1">
        <f t="shared" si="356"/>
        <v>14.791589663039597</v>
      </c>
      <c r="S332" s="1">
        <f t="shared" si="356"/>
        <v>15.878342354365586</v>
      </c>
      <c r="T332" s="1">
        <f t="shared" si="356"/>
        <v>14.409470867008102</v>
      </c>
      <c r="U332" s="1">
        <f t="shared" si="356"/>
        <v>16.002790841607656</v>
      </c>
      <c r="V332" s="1">
        <f t="shared" si="356"/>
        <v>16.028858868864592</v>
      </c>
      <c r="W332" s="1">
        <f t="shared" si="356"/>
        <v>14.213067294335904</v>
      </c>
      <c r="X332" s="1">
        <f t="shared" si="357"/>
        <v>15.259407671350216</v>
      </c>
      <c r="Y332" s="1">
        <f t="shared" si="357"/>
        <v>18.133167154207477</v>
      </c>
      <c r="Z332" s="1">
        <f t="shared" si="357"/>
        <v>14.233481904082284</v>
      </c>
      <c r="AA332" s="1">
        <f t="shared" si="357"/>
        <v>15.481324924829774</v>
      </c>
      <c r="AB332" s="1">
        <f t="shared" si="357"/>
        <v>13.799369076181023</v>
      </c>
      <c r="AC332" s="1">
        <f t="shared" si="357"/>
        <v>14.488490433638614</v>
      </c>
      <c r="AD332" s="1">
        <f t="shared" si="357"/>
        <v>14.791589663039597</v>
      </c>
      <c r="AE332" s="1">
        <f t="shared" si="357"/>
        <v>15.878342354365586</v>
      </c>
      <c r="AF332" s="1">
        <f t="shared" si="357"/>
        <v>14.409470867008102</v>
      </c>
      <c r="AH332" s="15">
        <f t="shared" si="358"/>
        <v>199.1115367528775</v>
      </c>
      <c r="AI332" s="15">
        <f t="shared" si="359"/>
        <v>182.71936105351085</v>
      </c>
      <c r="AJ332" s="15">
        <f t="shared" si="360"/>
        <v>-16.392175699366646</v>
      </c>
      <c r="AN332" s="15">
        <f t="shared" si="361"/>
        <v>-16.392175699366646</v>
      </c>
    </row>
    <row r="333" spans="1:40">
      <c r="A333" s="106" t="s">
        <v>624</v>
      </c>
      <c r="B333" s="5" t="str">
        <f t="shared" si="362"/>
        <v>9260-05411</v>
      </c>
      <c r="C333" s="5" t="str">
        <f t="shared" si="363"/>
        <v>9260</v>
      </c>
      <c r="D333" s="1">
        <f>SUM($F333:K333)</f>
        <v>41.19</v>
      </c>
      <c r="E333" s="2">
        <f t="shared" si="355"/>
        <v>1.700214989068926E-4</v>
      </c>
      <c r="F333" s="22">
        <f>'Div 9 history (2)'!B329</f>
        <v>0</v>
      </c>
      <c r="G333" s="22">
        <f>'Div 9 history (2)'!C329</f>
        <v>41.19</v>
      </c>
      <c r="H333" s="22">
        <f>'Div 9 history (2)'!D329</f>
        <v>0</v>
      </c>
      <c r="I333" s="22">
        <f>'Div 9 history (2)'!E329</f>
        <v>0</v>
      </c>
      <c r="J333" s="22">
        <f>'Div 9 history (2)'!F329</f>
        <v>0</v>
      </c>
      <c r="K333" s="22">
        <f>'Div 9 history (2)'!G329</f>
        <v>0</v>
      </c>
      <c r="L333" s="1">
        <f t="shared" si="356"/>
        <v>4.4480684501023422</v>
      </c>
      <c r="M333" s="1">
        <f t="shared" si="356"/>
        <v>6.7294815306046125</v>
      </c>
      <c r="N333" s="1">
        <f t="shared" si="356"/>
        <v>5.282251731049187</v>
      </c>
      <c r="O333" s="1">
        <f t="shared" si="356"/>
        <v>5.7453443882668562</v>
      </c>
      <c r="P333" s="1">
        <f t="shared" si="356"/>
        <v>5.1211461595449705</v>
      </c>
      <c r="Q333" s="1">
        <f t="shared" si="356"/>
        <v>5.3768890977707402</v>
      </c>
      <c r="R333" s="1">
        <f t="shared" si="356"/>
        <v>5.4893736212325521</v>
      </c>
      <c r="S333" s="1">
        <f t="shared" si="356"/>
        <v>5.8926833190045809</v>
      </c>
      <c r="T333" s="1">
        <f t="shared" si="356"/>
        <v>5.3475637896392794</v>
      </c>
      <c r="U333" s="1">
        <f t="shared" si="356"/>
        <v>5.9388679589676485</v>
      </c>
      <c r="V333" s="1">
        <f t="shared" si="356"/>
        <v>5.9485421822554514</v>
      </c>
      <c r="W333" s="1">
        <f t="shared" si="356"/>
        <v>5.2746755730578956</v>
      </c>
      <c r="X333" s="1">
        <f t="shared" si="357"/>
        <v>5.6629876744113465</v>
      </c>
      <c r="Y333" s="1">
        <f t="shared" si="357"/>
        <v>6.7294815306046125</v>
      </c>
      <c r="Z333" s="1">
        <f t="shared" si="357"/>
        <v>5.282251731049187</v>
      </c>
      <c r="AA333" s="1">
        <f t="shared" si="357"/>
        <v>5.7453443882668562</v>
      </c>
      <c r="AB333" s="1">
        <f t="shared" si="357"/>
        <v>5.1211461595449705</v>
      </c>
      <c r="AC333" s="1">
        <f t="shared" si="357"/>
        <v>5.3768890977707402</v>
      </c>
      <c r="AD333" s="1">
        <f t="shared" si="357"/>
        <v>5.4893736212325521</v>
      </c>
      <c r="AE333" s="1">
        <f t="shared" si="357"/>
        <v>5.8926833190045809</v>
      </c>
      <c r="AF333" s="1">
        <f t="shared" si="357"/>
        <v>5.3475637896392794</v>
      </c>
      <c r="AH333" s="15">
        <f t="shared" si="358"/>
        <v>73.893181357338705</v>
      </c>
      <c r="AI333" s="15">
        <f t="shared" si="359"/>
        <v>67.809807025805128</v>
      </c>
      <c r="AJ333" s="15">
        <f t="shared" si="360"/>
        <v>-6.0833743315335767</v>
      </c>
      <c r="AN333" s="15">
        <f t="shared" si="361"/>
        <v>-6.0833743315335767</v>
      </c>
    </row>
    <row r="334" spans="1:40">
      <c r="A334" s="106" t="s">
        <v>625</v>
      </c>
      <c r="B334" s="5" t="str">
        <f t="shared" si="362"/>
        <v>8410-05411</v>
      </c>
      <c r="C334" s="5" t="str">
        <f t="shared" si="363"/>
        <v>8410</v>
      </c>
      <c r="D334" s="1">
        <f>SUM($F334:K334)</f>
        <v>58.3</v>
      </c>
      <c r="E334" s="2">
        <f t="shared" si="355"/>
        <v>2.4064708391045977E-4</v>
      </c>
      <c r="F334" s="22">
        <f>'Div 9 history (2)'!B330</f>
        <v>0</v>
      </c>
      <c r="G334" s="22">
        <f>'Div 9 history (2)'!C330</f>
        <v>58.3</v>
      </c>
      <c r="H334" s="22">
        <f>'Div 9 history (2)'!D330</f>
        <v>0</v>
      </c>
      <c r="I334" s="22">
        <f>'Div 9 history (2)'!E330</f>
        <v>0</v>
      </c>
      <c r="J334" s="22">
        <f>'Div 9 history (2)'!F330</f>
        <v>0</v>
      </c>
      <c r="K334" s="22">
        <f>'Div 9 history (2)'!G330</f>
        <v>0</v>
      </c>
      <c r="L334" s="1">
        <f t="shared" si="356"/>
        <v>6.2957608798486655</v>
      </c>
      <c r="M334" s="1">
        <f t="shared" si="356"/>
        <v>9.5248548976511014</v>
      </c>
      <c r="N334" s="1">
        <f t="shared" si="356"/>
        <v>7.4764572935219125</v>
      </c>
      <c r="O334" s="1">
        <f t="shared" si="356"/>
        <v>8.1319149753813473</v>
      </c>
      <c r="P334" s="1">
        <f t="shared" si="356"/>
        <v>7.2484297426917159</v>
      </c>
      <c r="Q334" s="1">
        <f t="shared" si="356"/>
        <v>7.6104062733681515</v>
      </c>
      <c r="R334" s="1">
        <f t="shared" si="356"/>
        <v>7.7696159776124736</v>
      </c>
      <c r="S334" s="1">
        <f t="shared" si="356"/>
        <v>8.340457331827313</v>
      </c>
      <c r="T334" s="1">
        <f t="shared" si="356"/>
        <v>7.5688994643352752</v>
      </c>
      <c r="U334" s="1">
        <f t="shared" si="356"/>
        <v>8.4058267057007505</v>
      </c>
      <c r="V334" s="1">
        <f t="shared" si="356"/>
        <v>8.4195195247752554</v>
      </c>
      <c r="W334" s="1">
        <f t="shared" si="356"/>
        <v>7.4657340594628616</v>
      </c>
      <c r="X334" s="1">
        <f t="shared" si="357"/>
        <v>8.0153479344059591</v>
      </c>
      <c r="Y334" s="1">
        <f t="shared" si="357"/>
        <v>9.5248548976511014</v>
      </c>
      <c r="Z334" s="1">
        <f t="shared" si="357"/>
        <v>7.4764572935219125</v>
      </c>
      <c r="AA334" s="1">
        <f t="shared" si="357"/>
        <v>8.1319149753813473</v>
      </c>
      <c r="AB334" s="1">
        <f t="shared" si="357"/>
        <v>7.2484297426917159</v>
      </c>
      <c r="AC334" s="1">
        <f t="shared" si="357"/>
        <v>7.6104062733681515</v>
      </c>
      <c r="AD334" s="1">
        <f t="shared" si="357"/>
        <v>7.7696159776124736</v>
      </c>
      <c r="AE334" s="1">
        <f t="shared" si="357"/>
        <v>8.340457331827313</v>
      </c>
      <c r="AF334" s="1">
        <f t="shared" si="357"/>
        <v>7.5688994643352752</v>
      </c>
      <c r="AH334" s="15">
        <f t="shared" si="358"/>
        <v>104.5878240624629</v>
      </c>
      <c r="AI334" s="15">
        <f t="shared" si="359"/>
        <v>95.977464180734117</v>
      </c>
      <c r="AJ334" s="15">
        <f t="shared" si="360"/>
        <v>-8.6103598817287832</v>
      </c>
      <c r="AN334" s="15">
        <f t="shared" si="361"/>
        <v>-8.6103598817287832</v>
      </c>
    </row>
    <row r="335" spans="1:40">
      <c r="A335" s="106" t="s">
        <v>260</v>
      </c>
      <c r="B335" s="5" t="str">
        <f t="shared" si="362"/>
        <v>8560-05411</v>
      </c>
      <c r="C335" s="5" t="str">
        <f t="shared" si="363"/>
        <v>8560</v>
      </c>
      <c r="D335" s="1">
        <f>SUM($F335:K335)</f>
        <v>46.14</v>
      </c>
      <c r="E335" s="2">
        <f t="shared" si="355"/>
        <v>1.904537984841958E-4</v>
      </c>
      <c r="F335" s="22">
        <f>'Div 9 history (2)'!B331</f>
        <v>0</v>
      </c>
      <c r="G335" s="22">
        <f>'Div 9 history (2)'!C331</f>
        <v>0</v>
      </c>
      <c r="H335" s="22">
        <f>'Div 9 history (2)'!D331</f>
        <v>46.14</v>
      </c>
      <c r="I335" s="22">
        <f>'Div 9 history (2)'!E331</f>
        <v>0</v>
      </c>
      <c r="J335" s="22">
        <f>'Div 9 history (2)'!F331</f>
        <v>0</v>
      </c>
      <c r="K335" s="22">
        <f>'Div 9 history (2)'!G331</f>
        <v>0</v>
      </c>
      <c r="L335" s="1">
        <f t="shared" si="356"/>
        <v>4.9826141851838326</v>
      </c>
      <c r="M335" s="1">
        <f t="shared" si="356"/>
        <v>7.5381956256881972</v>
      </c>
      <c r="N335" s="1">
        <f t="shared" si="356"/>
        <v>5.9170452748387836</v>
      </c>
      <c r="O335" s="1">
        <f t="shared" si="356"/>
        <v>6.4357899993841405</v>
      </c>
      <c r="P335" s="1">
        <f t="shared" si="356"/>
        <v>5.7365788735470975</v>
      </c>
      <c r="Q335" s="1">
        <f t="shared" si="356"/>
        <v>6.0230556681510556</v>
      </c>
      <c r="R335" s="1">
        <f t="shared" si="356"/>
        <v>6.1490579966902157</v>
      </c>
      <c r="S335" s="1">
        <f t="shared" si="356"/>
        <v>6.6008353566125608</v>
      </c>
      <c r="T335" s="1">
        <f t="shared" si="356"/>
        <v>5.9902061969885017</v>
      </c>
      <c r="U335" s="1">
        <f t="shared" si="356"/>
        <v>6.6525702264328075</v>
      </c>
      <c r="V335" s="1">
        <f t="shared" si="356"/>
        <v>6.6634070475665581</v>
      </c>
      <c r="W335" s="1">
        <f t="shared" si="356"/>
        <v>5.9085586535783277</v>
      </c>
      <c r="X335" s="1">
        <f t="shared" si="357"/>
        <v>6.3435360839363808</v>
      </c>
      <c r="Y335" s="1">
        <f t="shared" si="357"/>
        <v>7.5381956256881972</v>
      </c>
      <c r="Z335" s="1">
        <f t="shared" si="357"/>
        <v>5.9170452748387836</v>
      </c>
      <c r="AA335" s="1">
        <f t="shared" si="357"/>
        <v>6.4357899993841405</v>
      </c>
      <c r="AB335" s="1">
        <f t="shared" si="357"/>
        <v>5.7365788735470975</v>
      </c>
      <c r="AC335" s="1">
        <f t="shared" si="357"/>
        <v>6.0230556681510556</v>
      </c>
      <c r="AD335" s="1">
        <f t="shared" si="357"/>
        <v>6.1490579966902157</v>
      </c>
      <c r="AE335" s="1">
        <f t="shared" si="357"/>
        <v>6.6008353566125608</v>
      </c>
      <c r="AF335" s="1">
        <f t="shared" si="357"/>
        <v>5.9902061969885017</v>
      </c>
      <c r="AH335" s="15">
        <f t="shared" si="358"/>
        <v>82.773279626793112</v>
      </c>
      <c r="AI335" s="15">
        <f t="shared" si="359"/>
        <v>75.958837003414629</v>
      </c>
      <c r="AJ335" s="15">
        <f t="shared" si="360"/>
        <v>-6.8144426233784827</v>
      </c>
      <c r="AN335" s="15">
        <f t="shared" si="361"/>
        <v>-6.8144426233784827</v>
      </c>
    </row>
    <row r="336" spans="1:40">
      <c r="A336" s="106" t="s">
        <v>261</v>
      </c>
      <c r="B336" s="5" t="str">
        <f t="shared" si="362"/>
        <v>8700-05411</v>
      </c>
      <c r="C336" s="5" t="str">
        <f t="shared" si="363"/>
        <v>8700</v>
      </c>
      <c r="D336" s="1">
        <f>SUM($F336:K336)</f>
        <v>44265.15</v>
      </c>
      <c r="E336" s="2">
        <f t="shared" si="355"/>
        <v>0.18271491022914391</v>
      </c>
      <c r="F336" s="22">
        <f>'Div 9 history (2)'!B332</f>
        <v>6329.22</v>
      </c>
      <c r="G336" s="22">
        <f>'Div 9 history (2)'!C332</f>
        <v>7225.74</v>
      </c>
      <c r="H336" s="22">
        <f>'Div 9 history (2)'!D332</f>
        <v>7111.0300000000007</v>
      </c>
      <c r="I336" s="22">
        <f>'Div 9 history (2)'!E332</f>
        <v>9212.33</v>
      </c>
      <c r="J336" s="22">
        <f>'Div 9 history (2)'!F332</f>
        <v>7529.3199999999988</v>
      </c>
      <c r="K336" s="22">
        <f>'Div 9 history (2)'!G332</f>
        <v>6857.5099999999993</v>
      </c>
      <c r="L336" s="1">
        <f t="shared" si="356"/>
        <v>4780.1509384328165</v>
      </c>
      <c r="M336" s="1">
        <f t="shared" si="356"/>
        <v>7231.8890355533567</v>
      </c>
      <c r="N336" s="1">
        <f t="shared" si="356"/>
        <v>5676.6124110864757</v>
      </c>
      <c r="O336" s="1">
        <f t="shared" si="356"/>
        <v>6174.2784935249001</v>
      </c>
      <c r="P336" s="1">
        <f t="shared" si="356"/>
        <v>5503.4790707497468</v>
      </c>
      <c r="Q336" s="1">
        <f t="shared" si="356"/>
        <v>5778.3151844182212</v>
      </c>
      <c r="R336" s="1">
        <f t="shared" si="356"/>
        <v>5899.1975418767206</v>
      </c>
      <c r="S336" s="1">
        <f t="shared" si="356"/>
        <v>6332.6174075803747</v>
      </c>
      <c r="T336" s="1">
        <f t="shared" si="356"/>
        <v>5746.8005167018982</v>
      </c>
      <c r="U336" s="1">
        <f t="shared" si="356"/>
        <v>6382.250085795019</v>
      </c>
      <c r="V336" s="1">
        <f t="shared" si="356"/>
        <v>6392.6465641870582</v>
      </c>
      <c r="W336" s="1">
        <f t="shared" si="356"/>
        <v>5668.4706346866642</v>
      </c>
      <c r="X336" s="1">
        <f t="shared" si="357"/>
        <v>6085.7732181590054</v>
      </c>
      <c r="Y336" s="1">
        <f t="shared" si="357"/>
        <v>7231.8890355533567</v>
      </c>
      <c r="Z336" s="1">
        <f t="shared" si="357"/>
        <v>5676.6124110864757</v>
      </c>
      <c r="AA336" s="1">
        <f t="shared" si="357"/>
        <v>6174.2784935249001</v>
      </c>
      <c r="AB336" s="1">
        <f t="shared" si="357"/>
        <v>5503.4790707497468</v>
      </c>
      <c r="AC336" s="1">
        <f t="shared" si="357"/>
        <v>5778.3151844182212</v>
      </c>
      <c r="AD336" s="1">
        <f t="shared" si="357"/>
        <v>5899.1975418767206</v>
      </c>
      <c r="AE336" s="1">
        <f t="shared" si="357"/>
        <v>6332.6174075803747</v>
      </c>
      <c r="AF336" s="1">
        <f t="shared" si="357"/>
        <v>5746.8005167018982</v>
      </c>
      <c r="AH336" s="15">
        <f t="shared" si="358"/>
        <v>79409.875133765512</v>
      </c>
      <c r="AI336" s="15">
        <f t="shared" si="359"/>
        <v>72872.330164319443</v>
      </c>
      <c r="AJ336" s="15">
        <f t="shared" si="360"/>
        <v>-6537.5449694460694</v>
      </c>
      <c r="AN336" s="15">
        <f t="shared" si="361"/>
        <v>-6537.5449694460694</v>
      </c>
    </row>
    <row r="337" spans="1:40">
      <c r="A337" s="106" t="s">
        <v>262</v>
      </c>
      <c r="B337" s="5" t="str">
        <f t="shared" si="362"/>
        <v>8740-05411</v>
      </c>
      <c r="C337" s="5" t="str">
        <f t="shared" si="363"/>
        <v>8740</v>
      </c>
      <c r="D337" s="1">
        <f>SUM($F337:K337)</f>
        <v>7359.7300000000005</v>
      </c>
      <c r="E337" s="2">
        <f t="shared" si="355"/>
        <v>3.0379031953144568E-2</v>
      </c>
      <c r="F337" s="22">
        <f>'Div 9 history (2)'!B333</f>
        <v>1467.8300000000002</v>
      </c>
      <c r="G337" s="22">
        <f>'Div 9 history (2)'!C333</f>
        <v>1368.26</v>
      </c>
      <c r="H337" s="22">
        <f>'Div 9 history (2)'!D333</f>
        <v>1319.5399999999997</v>
      </c>
      <c r="I337" s="22">
        <f>'Div 9 history (2)'!E333</f>
        <v>898.24000000000012</v>
      </c>
      <c r="J337" s="22">
        <f>'Div 9 history (2)'!F333</f>
        <v>1330.98</v>
      </c>
      <c r="K337" s="22">
        <f>'Div 9 history (2)'!G333</f>
        <v>974.87999999999988</v>
      </c>
      <c r="L337" s="1">
        <f t="shared" si="356"/>
        <v>794.77015815177742</v>
      </c>
      <c r="M337" s="1">
        <f t="shared" si="356"/>
        <v>1202.4075529312136</v>
      </c>
      <c r="N337" s="1">
        <f t="shared" si="356"/>
        <v>943.82001778476899</v>
      </c>
      <c r="O337" s="1">
        <f t="shared" si="356"/>
        <v>1026.5642984865071</v>
      </c>
      <c r="P337" s="1">
        <f t="shared" si="356"/>
        <v>915.03406226724712</v>
      </c>
      <c r="Q337" s="1">
        <f t="shared" si="356"/>
        <v>960.72959455052819</v>
      </c>
      <c r="R337" s="1">
        <f t="shared" si="356"/>
        <v>980.82805830040923</v>
      </c>
      <c r="S337" s="1">
        <f t="shared" si="356"/>
        <v>1052.8904637867829</v>
      </c>
      <c r="T337" s="1">
        <f t="shared" si="356"/>
        <v>955.48981911924977</v>
      </c>
      <c r="U337" s="1">
        <f t="shared" si="356"/>
        <v>1061.142624026535</v>
      </c>
      <c r="V337" s="1">
        <f t="shared" si="356"/>
        <v>1062.871190944669</v>
      </c>
      <c r="W337" s="1">
        <f t="shared" si="356"/>
        <v>942.46632812093685</v>
      </c>
      <c r="X337" s="1">
        <f t="shared" si="357"/>
        <v>1011.8489991987235</v>
      </c>
      <c r="Y337" s="1">
        <f t="shared" si="357"/>
        <v>1202.4075529312136</v>
      </c>
      <c r="Z337" s="1">
        <f t="shared" si="357"/>
        <v>943.82001778476899</v>
      </c>
      <c r="AA337" s="1">
        <f t="shared" si="357"/>
        <v>1026.5642984865071</v>
      </c>
      <c r="AB337" s="1">
        <f t="shared" si="357"/>
        <v>915.03406226724712</v>
      </c>
      <c r="AC337" s="1">
        <f t="shared" si="357"/>
        <v>960.72959455052819</v>
      </c>
      <c r="AD337" s="1">
        <f t="shared" si="357"/>
        <v>980.82805830040923</v>
      </c>
      <c r="AE337" s="1">
        <f t="shared" si="357"/>
        <v>1052.8904637867829</v>
      </c>
      <c r="AF337" s="1">
        <f t="shared" si="357"/>
        <v>955.48981911924977</v>
      </c>
      <c r="AH337" s="15">
        <f t="shared" si="358"/>
        <v>13203.055684172041</v>
      </c>
      <c r="AI337" s="15">
        <f t="shared" si="359"/>
        <v>12116.093009517572</v>
      </c>
      <c r="AJ337" s="15">
        <f t="shared" si="360"/>
        <v>-1086.9626746544691</v>
      </c>
      <c r="AN337" s="15">
        <f t="shared" si="361"/>
        <v>-1086.9626746544691</v>
      </c>
    </row>
    <row r="338" spans="1:40">
      <c r="A338" s="106" t="s">
        <v>263</v>
      </c>
      <c r="B338" s="5" t="str">
        <f t="shared" si="362"/>
        <v>8750-05411</v>
      </c>
      <c r="C338" s="5" t="str">
        <f t="shared" si="363"/>
        <v>8750</v>
      </c>
      <c r="D338" s="1">
        <f>SUM($F338:K338)</f>
        <v>648.06000000000006</v>
      </c>
      <c r="E338" s="2">
        <f t="shared" si="355"/>
        <v>2.6750214270842639E-3</v>
      </c>
      <c r="F338" s="22">
        <f>'Div 9 history (2)'!B334</f>
        <v>112.45</v>
      </c>
      <c r="G338" s="22">
        <f>'Div 9 history (2)'!C334</f>
        <v>211.66</v>
      </c>
      <c r="H338" s="22">
        <f>'Div 9 history (2)'!D334</f>
        <v>38.090000000000003</v>
      </c>
      <c r="I338" s="22">
        <f>'Div 9 history (2)'!E334</f>
        <v>0</v>
      </c>
      <c r="J338" s="22">
        <f>'Div 9 history (2)'!F334</f>
        <v>285.86</v>
      </c>
      <c r="K338" s="22">
        <f>'Div 9 history (2)'!G334</f>
        <v>0</v>
      </c>
      <c r="L338" s="1">
        <f t="shared" ref="L338:W347" si="366">$E338*L$370</f>
        <v>69.983375571093077</v>
      </c>
      <c r="M338" s="1">
        <f t="shared" si="366"/>
        <v>105.87782958785203</v>
      </c>
      <c r="N338" s="1">
        <f t="shared" si="366"/>
        <v>83.107940199653711</v>
      </c>
      <c r="O338" s="1">
        <f t="shared" si="366"/>
        <v>90.393976311245908</v>
      </c>
      <c r="P338" s="1">
        <f t="shared" si="366"/>
        <v>80.573196896205729</v>
      </c>
      <c r="Q338" s="1">
        <f t="shared" si="366"/>
        <v>84.596910626397346</v>
      </c>
      <c r="R338" s="1">
        <f t="shared" si="366"/>
        <v>86.366678052342024</v>
      </c>
      <c r="S338" s="1">
        <f t="shared" si="366"/>
        <v>92.712123129742878</v>
      </c>
      <c r="T338" s="1">
        <f t="shared" si="366"/>
        <v>84.135522930653849</v>
      </c>
      <c r="U338" s="1">
        <f t="shared" si="366"/>
        <v>93.438765950196043</v>
      </c>
      <c r="V338" s="1">
        <f t="shared" si="366"/>
        <v>93.590974669397141</v>
      </c>
      <c r="W338" s="1">
        <f t="shared" si="366"/>
        <v>82.988741244862837</v>
      </c>
      <c r="X338" s="1">
        <f t="shared" ref="X338:AF347" si="367">$E338*X$370</f>
        <v>89.098222682180563</v>
      </c>
      <c r="Y338" s="1">
        <f t="shared" si="367"/>
        <v>105.87782958785203</v>
      </c>
      <c r="Z338" s="1">
        <f t="shared" si="367"/>
        <v>83.107940199653711</v>
      </c>
      <c r="AA338" s="1">
        <f t="shared" si="367"/>
        <v>90.393976311245908</v>
      </c>
      <c r="AB338" s="1">
        <f t="shared" si="367"/>
        <v>80.573196896205729</v>
      </c>
      <c r="AC338" s="1">
        <f t="shared" si="367"/>
        <v>84.596910626397346</v>
      </c>
      <c r="AD338" s="1">
        <f t="shared" si="367"/>
        <v>86.366678052342024</v>
      </c>
      <c r="AE338" s="1">
        <f t="shared" si="367"/>
        <v>92.712123129742878</v>
      </c>
      <c r="AF338" s="1">
        <f t="shared" si="367"/>
        <v>84.135522930653849</v>
      </c>
      <c r="AH338" s="15">
        <f t="shared" si="358"/>
        <v>1162.593229192448</v>
      </c>
      <c r="AI338" s="15">
        <f t="shared" si="359"/>
        <v>1066.88088228073</v>
      </c>
      <c r="AJ338" s="15">
        <f t="shared" si="360"/>
        <v>-95.712346911717987</v>
      </c>
      <c r="AN338" s="15">
        <f t="shared" si="361"/>
        <v>-95.712346911717987</v>
      </c>
    </row>
    <row r="339" spans="1:40">
      <c r="A339" s="106" t="s">
        <v>264</v>
      </c>
      <c r="B339" s="5" t="str">
        <f t="shared" si="362"/>
        <v>8780-05411</v>
      </c>
      <c r="C339" s="5" t="str">
        <f t="shared" si="363"/>
        <v>8780</v>
      </c>
      <c r="D339" s="1">
        <f>SUM($F339:K339)</f>
        <v>2940.1399999999994</v>
      </c>
      <c r="E339" s="2">
        <f t="shared" si="355"/>
        <v>1.2136125510951957E-2</v>
      </c>
      <c r="F339" s="22">
        <f>'Div 9 history (2)'!B335</f>
        <v>517.86999999999989</v>
      </c>
      <c r="G339" s="22">
        <f>'Div 9 history (2)'!C335</f>
        <v>226.16</v>
      </c>
      <c r="H339" s="22">
        <f>'Div 9 history (2)'!D335</f>
        <v>51.05</v>
      </c>
      <c r="I339" s="22">
        <f>'Div 9 history (2)'!E335</f>
        <v>156.87</v>
      </c>
      <c r="J339" s="22">
        <f>'Div 9 history (2)'!F335</f>
        <v>698.39</v>
      </c>
      <c r="K339" s="22">
        <f>'Div 9 history (2)'!G335</f>
        <v>1289.8</v>
      </c>
      <c r="L339" s="1">
        <f t="shared" si="366"/>
        <v>317.50288839242285</v>
      </c>
      <c r="M339" s="1">
        <f t="shared" si="366"/>
        <v>480.35003222607043</v>
      </c>
      <c r="N339" s="1">
        <f t="shared" si="366"/>
        <v>377.04684643182696</v>
      </c>
      <c r="O339" s="1">
        <f t="shared" si="366"/>
        <v>410.10237556977205</v>
      </c>
      <c r="P339" s="1">
        <f t="shared" si="366"/>
        <v>365.54713934266925</v>
      </c>
      <c r="Q339" s="1">
        <f t="shared" si="366"/>
        <v>383.80205661373299</v>
      </c>
      <c r="R339" s="1">
        <f t="shared" si="366"/>
        <v>391.83119589052376</v>
      </c>
      <c r="S339" s="1">
        <f t="shared" si="366"/>
        <v>420.61942057630796</v>
      </c>
      <c r="T339" s="1">
        <f t="shared" si="366"/>
        <v>381.708817685604</v>
      </c>
      <c r="U339" s="1">
        <f t="shared" si="366"/>
        <v>423.91607771010297</v>
      </c>
      <c r="V339" s="1">
        <f t="shared" si="366"/>
        <v>424.60662325167613</v>
      </c>
      <c r="W339" s="1">
        <f t="shared" si="366"/>
        <v>376.50606067905892</v>
      </c>
      <c r="X339" s="1">
        <f t="shared" si="367"/>
        <v>404.22375773352206</v>
      </c>
      <c r="Y339" s="1">
        <f t="shared" si="367"/>
        <v>480.35003222607043</v>
      </c>
      <c r="Z339" s="1">
        <f t="shared" si="367"/>
        <v>377.04684643182696</v>
      </c>
      <c r="AA339" s="1">
        <f t="shared" si="367"/>
        <v>410.10237556977205</v>
      </c>
      <c r="AB339" s="1">
        <f t="shared" si="367"/>
        <v>365.54713934266925</v>
      </c>
      <c r="AC339" s="1">
        <f t="shared" si="367"/>
        <v>383.80205661373299</v>
      </c>
      <c r="AD339" s="1">
        <f t="shared" si="367"/>
        <v>391.83119589052376</v>
      </c>
      <c r="AE339" s="1">
        <f t="shared" si="367"/>
        <v>420.61942057630796</v>
      </c>
      <c r="AF339" s="1">
        <f t="shared" si="367"/>
        <v>381.708817685604</v>
      </c>
      <c r="AH339" s="15">
        <f t="shared" si="358"/>
        <v>5274.4913385764949</v>
      </c>
      <c r="AI339" s="15">
        <f t="shared" si="359"/>
        <v>4840.2604037108667</v>
      </c>
      <c r="AJ339" s="15">
        <f t="shared" si="360"/>
        <v>-434.23093486562811</v>
      </c>
      <c r="AN339" s="15">
        <f t="shared" si="361"/>
        <v>-434.23093486562811</v>
      </c>
    </row>
    <row r="340" spans="1:40">
      <c r="A340" s="106" t="s">
        <v>265</v>
      </c>
      <c r="B340" s="5" t="str">
        <f t="shared" si="362"/>
        <v>8800-05411</v>
      </c>
      <c r="C340" s="5" t="str">
        <f t="shared" si="363"/>
        <v>8800</v>
      </c>
      <c r="D340" s="1">
        <f>SUM($F340:K340)</f>
        <v>104.5</v>
      </c>
      <c r="E340" s="2">
        <f t="shared" si="355"/>
        <v>4.3134854663195624E-4</v>
      </c>
      <c r="F340" s="22">
        <f>'Div 9 history (2)'!B336</f>
        <v>0</v>
      </c>
      <c r="G340" s="22">
        <f>'Div 9 history (2)'!C336</f>
        <v>33</v>
      </c>
      <c r="H340" s="22">
        <f>'Div 9 history (2)'!D336</f>
        <v>0</v>
      </c>
      <c r="I340" s="22">
        <f>'Div 9 history (2)'!E336</f>
        <v>0</v>
      </c>
      <c r="J340" s="22">
        <f>'Div 9 history (2)'!F336</f>
        <v>71.5</v>
      </c>
      <c r="K340" s="22">
        <f>'Div 9 history (2)'!G336</f>
        <v>0</v>
      </c>
      <c r="L340" s="1">
        <f t="shared" si="366"/>
        <v>11.284854407275912</v>
      </c>
      <c r="M340" s="1">
        <f t="shared" si="366"/>
        <v>17.072853118431222</v>
      </c>
      <c r="N340" s="1">
        <f t="shared" si="366"/>
        <v>13.401197035558146</v>
      </c>
      <c r="O340" s="1">
        <f t="shared" si="366"/>
        <v>14.576074012476001</v>
      </c>
      <c r="P340" s="1">
        <f t="shared" si="366"/>
        <v>12.992468406711568</v>
      </c>
      <c r="Q340" s="1">
        <f t="shared" si="366"/>
        <v>13.641294263584424</v>
      </c>
      <c r="R340" s="1">
        <f t="shared" si="366"/>
        <v>13.926670148550661</v>
      </c>
      <c r="S340" s="1">
        <f t="shared" si="366"/>
        <v>14.949876349501789</v>
      </c>
      <c r="T340" s="1">
        <f t="shared" si="366"/>
        <v>13.566895266261344</v>
      </c>
      <c r="U340" s="1">
        <f t="shared" si="366"/>
        <v>15.067047868708894</v>
      </c>
      <c r="V340" s="1">
        <f t="shared" si="366"/>
        <v>15.091591601012253</v>
      </c>
      <c r="W340" s="1">
        <f t="shared" si="366"/>
        <v>13.381976144320225</v>
      </c>
      <c r="X340" s="1">
        <f t="shared" si="367"/>
        <v>14.367133089972949</v>
      </c>
      <c r="Y340" s="1">
        <f t="shared" si="367"/>
        <v>17.072853118431222</v>
      </c>
      <c r="Z340" s="1">
        <f t="shared" si="367"/>
        <v>13.401197035558146</v>
      </c>
      <c r="AA340" s="1">
        <f t="shared" si="367"/>
        <v>14.576074012476001</v>
      </c>
      <c r="AB340" s="1">
        <f t="shared" si="367"/>
        <v>12.992468406711568</v>
      </c>
      <c r="AC340" s="1">
        <f t="shared" si="367"/>
        <v>13.641294263584424</v>
      </c>
      <c r="AD340" s="1">
        <f t="shared" si="367"/>
        <v>13.926670148550661</v>
      </c>
      <c r="AE340" s="1">
        <f t="shared" si="367"/>
        <v>14.949876349501789</v>
      </c>
      <c r="AF340" s="1">
        <f t="shared" si="367"/>
        <v>13.566895266261344</v>
      </c>
      <c r="AH340" s="15">
        <f t="shared" si="358"/>
        <v>187.46874124403726</v>
      </c>
      <c r="AI340" s="15">
        <f t="shared" si="359"/>
        <v>172.03507730508949</v>
      </c>
      <c r="AJ340" s="15">
        <f t="shared" si="360"/>
        <v>-15.433663938947774</v>
      </c>
      <c r="AN340" s="15">
        <f t="shared" si="361"/>
        <v>-15.433663938947774</v>
      </c>
    </row>
    <row r="341" spans="1:40">
      <c r="A341" s="106" t="s">
        <v>266</v>
      </c>
      <c r="B341" s="5" t="str">
        <f t="shared" si="362"/>
        <v>8700-05412</v>
      </c>
      <c r="C341" s="5" t="str">
        <f t="shared" si="363"/>
        <v>8700</v>
      </c>
      <c r="D341" s="1">
        <f>SUM($F341:K341)</f>
        <v>147.31</v>
      </c>
      <c r="E341" s="2">
        <f t="shared" si="355"/>
        <v>6.0805697994596622E-4</v>
      </c>
      <c r="F341" s="22">
        <f>'Div 9 history (2)'!B337</f>
        <v>0</v>
      </c>
      <c r="G341" s="22">
        <f>'Div 9 history (2)'!C337</f>
        <v>2.5</v>
      </c>
      <c r="H341" s="22">
        <f>'Div 9 history (2)'!D337</f>
        <v>100</v>
      </c>
      <c r="I341" s="22">
        <f>'Div 9 history (2)'!E337</f>
        <v>0</v>
      </c>
      <c r="J341" s="22">
        <f>'Div 9 history (2)'!F337</f>
        <v>11.7</v>
      </c>
      <c r="K341" s="22">
        <f>'Div 9 history (2)'!G337</f>
        <v>33.11</v>
      </c>
      <c r="L341" s="1">
        <f t="shared" si="366"/>
        <v>15.907865097950376</v>
      </c>
      <c r="M341" s="1">
        <f t="shared" si="366"/>
        <v>24.067004716517733</v>
      </c>
      <c r="N341" s="1">
        <f t="shared" si="366"/>
        <v>18.891199380938474</v>
      </c>
      <c r="O341" s="1">
        <f t="shared" si="366"/>
        <v>20.547382418926695</v>
      </c>
      <c r="P341" s="1">
        <f t="shared" si="366"/>
        <v>18.315028909020871</v>
      </c>
      <c r="Q341" s="1">
        <f t="shared" si="366"/>
        <v>19.229656057115992</v>
      </c>
      <c r="R341" s="1">
        <f t="shared" si="366"/>
        <v>19.631940474478448</v>
      </c>
      <c r="S341" s="1">
        <f t="shared" si="366"/>
        <v>21.074318517178071</v>
      </c>
      <c r="T341" s="1">
        <f t="shared" si="366"/>
        <v>19.124778389214914</v>
      </c>
      <c r="U341" s="1">
        <f t="shared" si="366"/>
        <v>21.239491115210594</v>
      </c>
      <c r="V341" s="1">
        <f t="shared" si="366"/>
        <v>21.274089557369521</v>
      </c>
      <c r="W341" s="1">
        <f t="shared" si="366"/>
        <v>18.86410436191208</v>
      </c>
      <c r="X341" s="1">
        <f t="shared" si="367"/>
        <v>20.252845698410667</v>
      </c>
      <c r="Y341" s="1">
        <f t="shared" si="367"/>
        <v>24.067004716517733</v>
      </c>
      <c r="Z341" s="1">
        <f t="shared" si="367"/>
        <v>18.891199380938474</v>
      </c>
      <c r="AA341" s="1">
        <f t="shared" si="367"/>
        <v>20.547382418926695</v>
      </c>
      <c r="AB341" s="1">
        <f t="shared" si="367"/>
        <v>18.315028909020871</v>
      </c>
      <c r="AC341" s="1">
        <f t="shared" si="367"/>
        <v>19.229656057115992</v>
      </c>
      <c r="AD341" s="1">
        <f t="shared" si="367"/>
        <v>19.631940474478448</v>
      </c>
      <c r="AE341" s="1">
        <f t="shared" si="367"/>
        <v>21.074318517178071</v>
      </c>
      <c r="AF341" s="1">
        <f t="shared" si="367"/>
        <v>19.124778389214914</v>
      </c>
      <c r="AH341" s="15">
        <f t="shared" si="358"/>
        <v>264.26813658047018</v>
      </c>
      <c r="AI341" s="15">
        <f t="shared" si="359"/>
        <v>242.5118395962941</v>
      </c>
      <c r="AJ341" s="15">
        <f t="shared" si="360"/>
        <v>-21.756296984176089</v>
      </c>
      <c r="AN341" s="15">
        <f t="shared" si="361"/>
        <v>-21.756296984176089</v>
      </c>
    </row>
    <row r="342" spans="1:40">
      <c r="A342" s="106" t="s">
        <v>872</v>
      </c>
      <c r="B342" s="5" t="str">
        <f t="shared" si="362"/>
        <v>8780-05412</v>
      </c>
      <c r="C342" s="5" t="str">
        <f t="shared" si="363"/>
        <v>8780</v>
      </c>
      <c r="D342" s="1">
        <f>SUM($F342:K342)</f>
        <v>35</v>
      </c>
      <c r="E342" s="2">
        <f t="shared" si="355"/>
        <v>1.4447080509204276E-4</v>
      </c>
      <c r="F342" s="22" t="str">
        <f>'Div 9 history (2)'!B338</f>
        <v>0</v>
      </c>
      <c r="G342" s="22" t="str">
        <f>'Div 9 history (2)'!C338</f>
        <v>0</v>
      </c>
      <c r="H342" s="22" t="str">
        <f>'Div 9 history (2)'!D338</f>
        <v>0</v>
      </c>
      <c r="I342" s="22" t="str">
        <f>'Div 9 history (2)'!E338</f>
        <v>0</v>
      </c>
      <c r="J342" s="22">
        <f>'Div 9 history (2)'!F338</f>
        <v>35</v>
      </c>
      <c r="K342" s="22">
        <f>'Div 9 history (2)'!G338</f>
        <v>0</v>
      </c>
      <c r="L342" s="1">
        <f t="shared" si="366"/>
        <v>3.7796163086570038</v>
      </c>
      <c r="M342" s="1">
        <f t="shared" si="366"/>
        <v>5.7181804702879688</v>
      </c>
      <c r="N342" s="1">
        <f t="shared" si="366"/>
        <v>4.4884391985122978</v>
      </c>
      <c r="O342" s="1">
        <f t="shared" si="366"/>
        <v>4.8819386644656459</v>
      </c>
      <c r="P342" s="1">
        <f t="shared" si="366"/>
        <v>4.3515444424392813</v>
      </c>
      <c r="Q342" s="1">
        <f t="shared" si="366"/>
        <v>4.56885453804263</v>
      </c>
      <c r="R342" s="1">
        <f t="shared" si="366"/>
        <v>4.6644349779834755</v>
      </c>
      <c r="S342" s="1">
        <f t="shared" si="366"/>
        <v>5.0071356194503602</v>
      </c>
      <c r="T342" s="1">
        <f t="shared" si="366"/>
        <v>4.5439362135803547</v>
      </c>
      <c r="U342" s="1">
        <f t="shared" si="366"/>
        <v>5.0463796689455629</v>
      </c>
      <c r="V342" s="1">
        <f t="shared" si="366"/>
        <v>5.0546000577552999</v>
      </c>
      <c r="W342" s="1">
        <f t="shared" si="366"/>
        <v>4.4820015794373962</v>
      </c>
      <c r="X342" s="1">
        <f t="shared" si="367"/>
        <v>4.8119584511871114</v>
      </c>
      <c r="Y342" s="1">
        <f t="shared" si="367"/>
        <v>5.7181804702879688</v>
      </c>
      <c r="Z342" s="1">
        <f t="shared" si="367"/>
        <v>4.4884391985122978</v>
      </c>
      <c r="AA342" s="1">
        <f t="shared" si="367"/>
        <v>4.8819386644656459</v>
      </c>
      <c r="AB342" s="1">
        <f t="shared" si="367"/>
        <v>4.3515444424392813</v>
      </c>
      <c r="AC342" s="1">
        <f t="shared" si="367"/>
        <v>4.56885453804263</v>
      </c>
      <c r="AD342" s="1">
        <f t="shared" si="367"/>
        <v>4.6644349779834755</v>
      </c>
      <c r="AE342" s="1">
        <f t="shared" si="367"/>
        <v>5.0071356194503602</v>
      </c>
      <c r="AF342" s="1">
        <f t="shared" si="367"/>
        <v>4.5439362135803547</v>
      </c>
      <c r="AH342" s="15">
        <f t="shared" si="358"/>
        <v>62.788573622404826</v>
      </c>
      <c r="AI342" s="15">
        <f t="shared" si="359"/>
        <v>57.619403882087383</v>
      </c>
      <c r="AJ342" s="15">
        <f t="shared" si="360"/>
        <v>-5.169169740317443</v>
      </c>
      <c r="AN342" s="15">
        <f t="shared" si="361"/>
        <v>-5.169169740317443</v>
      </c>
    </row>
    <row r="343" spans="1:40">
      <c r="A343" s="106" t="s">
        <v>626</v>
      </c>
      <c r="B343" s="5" t="str">
        <f t="shared" si="362"/>
        <v>9090-05412</v>
      </c>
      <c r="C343" s="5" t="str">
        <f t="shared" si="363"/>
        <v>9090</v>
      </c>
      <c r="D343" s="1">
        <f>SUM($F343:K343)</f>
        <v>34.64</v>
      </c>
      <c r="E343" s="2">
        <f t="shared" si="355"/>
        <v>1.4298481966823888E-4</v>
      </c>
      <c r="F343" s="22">
        <f>'Div 9 history (2)'!B339</f>
        <v>34.64</v>
      </c>
      <c r="G343" s="22">
        <f>'Div 9 history (2)'!C339</f>
        <v>0</v>
      </c>
      <c r="H343" s="22">
        <f>'Div 9 history (2)'!D339</f>
        <v>0</v>
      </c>
      <c r="I343" s="22">
        <f>'Div 9 history (2)'!E339</f>
        <v>0</v>
      </c>
      <c r="J343" s="22">
        <f>'Div 9 history (2)'!F339</f>
        <v>0</v>
      </c>
      <c r="K343" s="22">
        <f>'Div 9 history (2)'!G339</f>
        <v>0</v>
      </c>
      <c r="L343" s="1">
        <f t="shared" si="366"/>
        <v>3.7407402551965312</v>
      </c>
      <c r="M343" s="1">
        <f t="shared" si="366"/>
        <v>5.6593648997364356</v>
      </c>
      <c r="N343" s="1">
        <f t="shared" si="366"/>
        <v>4.4422723953275991</v>
      </c>
      <c r="O343" s="1">
        <f t="shared" si="366"/>
        <v>4.8317244382025706</v>
      </c>
      <c r="P343" s="1">
        <f t="shared" si="366"/>
        <v>4.306785699602762</v>
      </c>
      <c r="Q343" s="1">
        <f t="shared" si="366"/>
        <v>4.5218606056513337</v>
      </c>
      <c r="R343" s="1">
        <f t="shared" si="366"/>
        <v>4.6164579324956447</v>
      </c>
      <c r="S343" s="1">
        <f t="shared" si="366"/>
        <v>4.9556336530788707</v>
      </c>
      <c r="T343" s="1">
        <f t="shared" si="366"/>
        <v>4.4971985839549564</v>
      </c>
      <c r="U343" s="1">
        <f t="shared" si="366"/>
        <v>4.9944740494935509</v>
      </c>
      <c r="V343" s="1">
        <f t="shared" si="366"/>
        <v>5.0026098857326735</v>
      </c>
      <c r="W343" s="1">
        <f t="shared" si="366"/>
        <v>4.4359009917631829</v>
      </c>
      <c r="X343" s="1">
        <f t="shared" si="367"/>
        <v>4.7624640214034724</v>
      </c>
      <c r="Y343" s="1">
        <f t="shared" si="367"/>
        <v>5.6593648997364356</v>
      </c>
      <c r="Z343" s="1">
        <f t="shared" si="367"/>
        <v>4.4422723953275991</v>
      </c>
      <c r="AA343" s="1">
        <f t="shared" si="367"/>
        <v>4.8317244382025706</v>
      </c>
      <c r="AB343" s="1">
        <f t="shared" si="367"/>
        <v>4.306785699602762</v>
      </c>
      <c r="AC343" s="1">
        <f t="shared" si="367"/>
        <v>4.5218606056513337</v>
      </c>
      <c r="AD343" s="1">
        <f t="shared" si="367"/>
        <v>4.6164579324956447</v>
      </c>
      <c r="AE343" s="1">
        <f t="shared" si="367"/>
        <v>4.9556336530788707</v>
      </c>
      <c r="AF343" s="1">
        <f t="shared" si="367"/>
        <v>4.4971985839549564</v>
      </c>
      <c r="AH343" s="15">
        <f t="shared" si="358"/>
        <v>62.142748293717233</v>
      </c>
      <c r="AI343" s="15">
        <f t="shared" si="359"/>
        <v>57.026747156443051</v>
      </c>
      <c r="AJ343" s="15">
        <f t="shared" si="360"/>
        <v>-5.116001137274182</v>
      </c>
      <c r="AN343" s="15">
        <f t="shared" si="361"/>
        <v>-5.116001137274182</v>
      </c>
    </row>
    <row r="344" spans="1:40">
      <c r="A344" s="106" t="s">
        <v>270</v>
      </c>
      <c r="B344" s="5" t="str">
        <f t="shared" si="362"/>
        <v>8700-05413</v>
      </c>
      <c r="C344" s="5" t="str">
        <f t="shared" si="363"/>
        <v>8700</v>
      </c>
      <c r="D344" s="1">
        <f>SUM($F344:K344)</f>
        <v>12778.259999999998</v>
      </c>
      <c r="E344" s="2">
        <f t="shared" si="355"/>
        <v>5.2745300282155599E-2</v>
      </c>
      <c r="F344" s="22">
        <f>'Div 9 history (2)'!B340</f>
        <v>1785.42</v>
      </c>
      <c r="G344" s="22">
        <f>'Div 9 history (2)'!C340</f>
        <v>1967.25</v>
      </c>
      <c r="H344" s="22">
        <f>'Div 9 history (2)'!D340</f>
        <v>2880.6</v>
      </c>
      <c r="I344" s="22">
        <f>'Div 9 history (2)'!E340</f>
        <v>3150.3799999999997</v>
      </c>
      <c r="J344" s="22">
        <f>'Div 9 history (2)'!F340</f>
        <v>1624.8200000000002</v>
      </c>
      <c r="K344" s="22">
        <f>'Div 9 history (2)'!G340</f>
        <v>1369.79</v>
      </c>
      <c r="L344" s="1">
        <f t="shared" si="366"/>
        <v>1379.9119969216981</v>
      </c>
      <c r="M344" s="1">
        <f t="shared" si="366"/>
        <v>2087.6684793217696</v>
      </c>
      <c r="N344" s="1">
        <f t="shared" si="366"/>
        <v>1638.6983735080498</v>
      </c>
      <c r="O344" s="1">
        <f t="shared" si="366"/>
        <v>1782.3623302455651</v>
      </c>
      <c r="P344" s="1">
        <f t="shared" si="366"/>
        <v>1588.7190367726903</v>
      </c>
      <c r="Q344" s="1">
        <f t="shared" si="366"/>
        <v>1668.0574625511031</v>
      </c>
      <c r="R344" s="1">
        <f t="shared" si="366"/>
        <v>1702.9532257647745</v>
      </c>
      <c r="S344" s="1">
        <f t="shared" si="366"/>
        <v>1828.0708800170785</v>
      </c>
      <c r="T344" s="1">
        <f t="shared" si="366"/>
        <v>1658.9599531584367</v>
      </c>
      <c r="U344" s="1">
        <f t="shared" si="366"/>
        <v>1842.3986133857231</v>
      </c>
      <c r="V344" s="1">
        <f t="shared" si="366"/>
        <v>1845.3998209717779</v>
      </c>
      <c r="W344" s="1">
        <f t="shared" si="366"/>
        <v>1636.3480429274769</v>
      </c>
      <c r="X344" s="1">
        <f t="shared" si="367"/>
        <v>1756.8130342418917</v>
      </c>
      <c r="Y344" s="1">
        <f t="shared" si="367"/>
        <v>2087.6684793217696</v>
      </c>
      <c r="Z344" s="1">
        <f t="shared" si="367"/>
        <v>1638.6983735080498</v>
      </c>
      <c r="AA344" s="1">
        <f t="shared" si="367"/>
        <v>1782.3623302455651</v>
      </c>
      <c r="AB344" s="1">
        <f t="shared" si="367"/>
        <v>1588.7190367726903</v>
      </c>
      <c r="AC344" s="1">
        <f t="shared" si="367"/>
        <v>1668.0574625511031</v>
      </c>
      <c r="AD344" s="1">
        <f t="shared" si="367"/>
        <v>1702.9532257647745</v>
      </c>
      <c r="AE344" s="1">
        <f t="shared" si="367"/>
        <v>1828.0708800170785</v>
      </c>
      <c r="AF344" s="1">
        <f t="shared" si="367"/>
        <v>1658.9599531584367</v>
      </c>
      <c r="AH344" s="15">
        <f t="shared" si="358"/>
        <v>22923.677679320874</v>
      </c>
      <c r="AI344" s="15">
        <f t="shared" si="359"/>
        <v>21036.44925286634</v>
      </c>
      <c r="AJ344" s="15">
        <f t="shared" si="360"/>
        <v>-1887.2284264545342</v>
      </c>
      <c r="AN344" s="15">
        <f t="shared" si="361"/>
        <v>-1887.2284264545342</v>
      </c>
    </row>
    <row r="345" spans="1:40">
      <c r="A345" s="106" t="s">
        <v>271</v>
      </c>
      <c r="B345" s="5" t="str">
        <f t="shared" si="362"/>
        <v>8740-05413</v>
      </c>
      <c r="C345" s="5" t="str">
        <f t="shared" si="363"/>
        <v>8740</v>
      </c>
      <c r="D345" s="1">
        <f>SUM($F345:K345)</f>
        <v>7032.87</v>
      </c>
      <c r="E345" s="2">
        <f t="shared" si="355"/>
        <v>2.9029839743076422E-2</v>
      </c>
      <c r="F345" s="22">
        <f>'Div 9 history (2)'!B341</f>
        <v>1357.85</v>
      </c>
      <c r="G345" s="22">
        <f>'Div 9 history (2)'!C341</f>
        <v>2214.29</v>
      </c>
      <c r="H345" s="22">
        <f>'Div 9 history (2)'!D341</f>
        <v>1390.13</v>
      </c>
      <c r="I345" s="22">
        <f>'Div 9 history (2)'!E341</f>
        <v>1964.07</v>
      </c>
      <c r="J345" s="22">
        <f>'Div 9 history (2)'!F341</f>
        <v>106.53</v>
      </c>
      <c r="K345" s="22">
        <f>'Div 9 history (2)'!G341</f>
        <v>0</v>
      </c>
      <c r="L345" s="1">
        <f t="shared" si="366"/>
        <v>759.4728613904166</v>
      </c>
      <c r="M345" s="1">
        <f t="shared" si="366"/>
        <v>1149.0062824021186</v>
      </c>
      <c r="N345" s="1">
        <f t="shared" si="366"/>
        <v>901.90312531546238</v>
      </c>
      <c r="O345" s="1">
        <f t="shared" si="366"/>
        <v>980.97257071887168</v>
      </c>
      <c r="P345" s="1">
        <f t="shared" si="366"/>
        <v>874.39561036851273</v>
      </c>
      <c r="Q345" s="1">
        <f t="shared" si="366"/>
        <v>918.06171471325342</v>
      </c>
      <c r="R345" s="1">
        <f t="shared" si="366"/>
        <v>937.26756638887548</v>
      </c>
      <c r="S345" s="1">
        <f t="shared" si="366"/>
        <v>1006.1295395418244</v>
      </c>
      <c r="T345" s="1">
        <f t="shared" si="366"/>
        <v>913.05464795436762</v>
      </c>
      <c r="U345" s="1">
        <f t="shared" si="366"/>
        <v>1014.0152052096337</v>
      </c>
      <c r="V345" s="1">
        <f t="shared" si="366"/>
        <v>1015.6670030910147</v>
      </c>
      <c r="W345" s="1">
        <f t="shared" si="366"/>
        <v>900.60955565651091</v>
      </c>
      <c r="X345" s="1">
        <f t="shared" si="367"/>
        <v>966.91080664572291</v>
      </c>
      <c r="Y345" s="1">
        <f t="shared" si="367"/>
        <v>1149.0062824021186</v>
      </c>
      <c r="Z345" s="1">
        <f t="shared" si="367"/>
        <v>901.90312531546238</v>
      </c>
      <c r="AA345" s="1">
        <f t="shared" si="367"/>
        <v>980.97257071887168</v>
      </c>
      <c r="AB345" s="1">
        <f t="shared" si="367"/>
        <v>874.39561036851273</v>
      </c>
      <c r="AC345" s="1">
        <f t="shared" si="367"/>
        <v>918.06171471325342</v>
      </c>
      <c r="AD345" s="1">
        <f t="shared" si="367"/>
        <v>937.26756638887548</v>
      </c>
      <c r="AE345" s="1">
        <f t="shared" si="367"/>
        <v>1006.1295395418244</v>
      </c>
      <c r="AF345" s="1">
        <f t="shared" si="367"/>
        <v>913.05464795436762</v>
      </c>
      <c r="AH345" s="15">
        <f t="shared" si="358"/>
        <v>12616.682164908634</v>
      </c>
      <c r="AI345" s="15">
        <f t="shared" si="359"/>
        <v>11577.993628006167</v>
      </c>
      <c r="AJ345" s="15">
        <f t="shared" si="360"/>
        <v>-1038.6885369024676</v>
      </c>
      <c r="AN345" s="15">
        <f t="shared" si="361"/>
        <v>-1038.6885369024676</v>
      </c>
    </row>
    <row r="346" spans="1:40">
      <c r="A346" s="106" t="s">
        <v>272</v>
      </c>
      <c r="B346" s="5" t="str">
        <f t="shared" si="362"/>
        <v>8780-05413</v>
      </c>
      <c r="C346" s="5" t="str">
        <f t="shared" si="363"/>
        <v>8780</v>
      </c>
      <c r="D346" s="1">
        <f>SUM($F346:K346)</f>
        <v>5709.52</v>
      </c>
      <c r="E346" s="2">
        <f t="shared" si="355"/>
        <v>2.3567398602546287E-2</v>
      </c>
      <c r="F346" s="22">
        <f>'Div 9 history (2)'!B342</f>
        <v>0</v>
      </c>
      <c r="G346" s="22">
        <f>'Div 9 history (2)'!C342</f>
        <v>294.20999999999998</v>
      </c>
      <c r="H346" s="22">
        <f>'Div 9 history (2)'!D342</f>
        <v>2343.5</v>
      </c>
      <c r="I346" s="22">
        <f>'Div 9 history (2)'!E342</f>
        <v>153.6</v>
      </c>
      <c r="J346" s="22">
        <f>'Div 9 history (2)'!F342</f>
        <v>301.7</v>
      </c>
      <c r="K346" s="22">
        <f>'Div 9 history (2)'!G342</f>
        <v>2616.5100000000002</v>
      </c>
      <c r="L346" s="1">
        <f t="shared" si="366"/>
        <v>616.5655687600954</v>
      </c>
      <c r="M346" s="1">
        <f t="shared" si="366"/>
        <v>932.80187882053053</v>
      </c>
      <c r="N346" s="1">
        <f t="shared" si="366"/>
        <v>732.19523921971245</v>
      </c>
      <c r="O346" s="1">
        <f t="shared" si="366"/>
        <v>796.3864698154257</v>
      </c>
      <c r="P346" s="1">
        <f t="shared" si="366"/>
        <v>709.86371499988354</v>
      </c>
      <c r="Q346" s="1">
        <f t="shared" si="366"/>
        <v>745.31332462986165</v>
      </c>
      <c r="R346" s="1">
        <f t="shared" si="366"/>
        <v>760.90527987132032</v>
      </c>
      <c r="S346" s="1">
        <f t="shared" si="366"/>
        <v>816.80974177040639</v>
      </c>
      <c r="T346" s="1">
        <f t="shared" si="366"/>
        <v>741.24841971889452</v>
      </c>
      <c r="U346" s="1">
        <f t="shared" si="366"/>
        <v>823.21158992680205</v>
      </c>
      <c r="V346" s="1">
        <f t="shared" si="366"/>
        <v>824.55257490728695</v>
      </c>
      <c r="W346" s="1">
        <f t="shared" si="366"/>
        <v>731.14507593798294</v>
      </c>
      <c r="X346" s="1">
        <f t="shared" si="367"/>
        <v>784.97065760633836</v>
      </c>
      <c r="Y346" s="1">
        <f t="shared" si="367"/>
        <v>932.80187882053053</v>
      </c>
      <c r="Z346" s="1">
        <f t="shared" si="367"/>
        <v>732.19523921971245</v>
      </c>
      <c r="AA346" s="1">
        <f t="shared" si="367"/>
        <v>796.3864698154257</v>
      </c>
      <c r="AB346" s="1">
        <f t="shared" si="367"/>
        <v>709.86371499988354</v>
      </c>
      <c r="AC346" s="1">
        <f t="shared" si="367"/>
        <v>745.31332462986165</v>
      </c>
      <c r="AD346" s="1">
        <f t="shared" si="367"/>
        <v>760.90527987132032</v>
      </c>
      <c r="AE346" s="1">
        <f t="shared" si="367"/>
        <v>816.80974177040639</v>
      </c>
      <c r="AF346" s="1">
        <f t="shared" si="367"/>
        <v>741.24841971889452</v>
      </c>
      <c r="AH346" s="15">
        <f t="shared" si="358"/>
        <v>10242.646196245511</v>
      </c>
      <c r="AI346" s="15">
        <f t="shared" si="359"/>
        <v>9399.4039672244471</v>
      </c>
      <c r="AJ346" s="15">
        <f t="shared" si="360"/>
        <v>-843.24222902106339</v>
      </c>
      <c r="AN346" s="15">
        <f t="shared" si="361"/>
        <v>-843.24222902106339</v>
      </c>
    </row>
    <row r="347" spans="1:40">
      <c r="A347" s="106" t="s">
        <v>352</v>
      </c>
      <c r="B347" s="5" t="str">
        <f t="shared" si="362"/>
        <v>8800-05413</v>
      </c>
      <c r="C347" s="5" t="str">
        <f t="shared" si="363"/>
        <v>8800</v>
      </c>
      <c r="D347" s="1">
        <f>SUM($F347:K347)</f>
        <v>639.4</v>
      </c>
      <c r="E347" s="2">
        <f t="shared" si="355"/>
        <v>2.6392752221672039E-3</v>
      </c>
      <c r="F347" s="22">
        <f>'Div 9 history (2)'!B343</f>
        <v>639.4</v>
      </c>
      <c r="G347" s="22">
        <f>'Div 9 history (2)'!C343</f>
        <v>0</v>
      </c>
      <c r="H347" s="22">
        <f>'Div 9 history (2)'!D343</f>
        <v>0</v>
      </c>
      <c r="I347" s="22">
        <f>'Div 9 history (2)'!E343</f>
        <v>0</v>
      </c>
      <c r="J347" s="22">
        <f>'Div 9 history (2)'!F343</f>
        <v>0</v>
      </c>
      <c r="K347" s="22">
        <f>'Div 9 history (2)'!G343</f>
        <v>0</v>
      </c>
      <c r="L347" s="1">
        <f t="shared" si="366"/>
        <v>69.048190507293938</v>
      </c>
      <c r="M347" s="1">
        <f t="shared" si="366"/>
        <v>104.46298836291793</v>
      </c>
      <c r="N347" s="1">
        <f t="shared" si="366"/>
        <v>81.997372100821806</v>
      </c>
      <c r="O347" s="1">
        <f t="shared" si="366"/>
        <v>89.186045201695265</v>
      </c>
      <c r="P347" s="1">
        <f t="shared" si="366"/>
        <v>79.496500471305026</v>
      </c>
      <c r="Q347" s="1">
        <f t="shared" si="366"/>
        <v>83.466445474984496</v>
      </c>
      <c r="R347" s="1">
        <f t="shared" si="366"/>
        <v>85.212563569218105</v>
      </c>
      <c r="S347" s="1">
        <f t="shared" si="366"/>
        <v>91.473214716473151</v>
      </c>
      <c r="T347" s="1">
        <f t="shared" si="366"/>
        <v>83.011223284665093</v>
      </c>
      <c r="U347" s="1">
        <f t="shared" si="366"/>
        <v>92.190147437822645</v>
      </c>
      <c r="V347" s="1">
        <f t="shared" si="366"/>
        <v>92.340322197963957</v>
      </c>
      <c r="W347" s="1">
        <f t="shared" si="366"/>
        <v>81.879765996922032</v>
      </c>
      <c r="X347" s="1">
        <f t="shared" si="367"/>
        <v>87.907606676829687</v>
      </c>
      <c r="Y347" s="1">
        <f t="shared" si="367"/>
        <v>104.46298836291793</v>
      </c>
      <c r="Z347" s="1">
        <f t="shared" si="367"/>
        <v>81.997372100821806</v>
      </c>
      <c r="AA347" s="1">
        <f t="shared" si="367"/>
        <v>89.186045201695265</v>
      </c>
      <c r="AB347" s="1">
        <f t="shared" si="367"/>
        <v>79.496500471305026</v>
      </c>
      <c r="AC347" s="1">
        <f t="shared" si="367"/>
        <v>83.466445474984496</v>
      </c>
      <c r="AD347" s="1">
        <f t="shared" si="367"/>
        <v>85.212563569218105</v>
      </c>
      <c r="AE347" s="1">
        <f t="shared" si="367"/>
        <v>91.473214716473151</v>
      </c>
      <c r="AF347" s="1">
        <f t="shared" si="367"/>
        <v>83.011223284665093</v>
      </c>
      <c r="AH347" s="15">
        <f t="shared" si="358"/>
        <v>1147.0575421190185</v>
      </c>
      <c r="AI347" s="15">
        <f t="shared" si="359"/>
        <v>1052.6241954916193</v>
      </c>
      <c r="AJ347" s="15">
        <f t="shared" si="360"/>
        <v>-94.43334662739926</v>
      </c>
      <c r="AN347" s="15">
        <f t="shared" si="361"/>
        <v>-94.43334662739926</v>
      </c>
    </row>
    <row r="348" spans="1:40">
      <c r="A348" s="106" t="s">
        <v>273</v>
      </c>
      <c r="B348" s="5" t="str">
        <f t="shared" si="362"/>
        <v>9020-05413</v>
      </c>
      <c r="C348" s="5" t="str">
        <f t="shared" si="363"/>
        <v>9020</v>
      </c>
      <c r="D348" s="1">
        <f>SUM($F348:K348)</f>
        <v>19040.829999999998</v>
      </c>
      <c r="E348" s="2">
        <f t="shared" si="355"/>
        <v>7.8595543992020581E-2</v>
      </c>
      <c r="F348" s="22">
        <f>'Div 9 history (2)'!B344</f>
        <v>8694.44</v>
      </c>
      <c r="G348" s="22">
        <f>'Div 9 history (2)'!C344</f>
        <v>947.6</v>
      </c>
      <c r="H348" s="22">
        <f>'Div 9 history (2)'!D344</f>
        <v>475</v>
      </c>
      <c r="I348" s="22">
        <f>'Div 9 history (2)'!E344</f>
        <v>1682.92</v>
      </c>
      <c r="J348" s="22">
        <f>'Div 9 history (2)'!F344</f>
        <v>5581.43</v>
      </c>
      <c r="K348" s="22">
        <f>'Div 9 history (2)'!G344</f>
        <v>1659.44</v>
      </c>
      <c r="L348" s="1">
        <f t="shared" ref="L348:W357" si="368">$E348*L$370</f>
        <v>2056.2009028104435</v>
      </c>
      <c r="M348" s="1">
        <f t="shared" si="368"/>
        <v>3110.825778402093</v>
      </c>
      <c r="N348" s="1">
        <f t="shared" si="368"/>
        <v>2441.8173641202543</v>
      </c>
      <c r="O348" s="1">
        <f t="shared" si="368"/>
        <v>2655.8904051576401</v>
      </c>
      <c r="P348" s="1">
        <f t="shared" si="368"/>
        <v>2367.3433704551753</v>
      </c>
      <c r="Q348" s="1">
        <f t="shared" si="368"/>
        <v>2485.5652158170928</v>
      </c>
      <c r="R348" s="1">
        <f t="shared" si="368"/>
        <v>2537.5632417667739</v>
      </c>
      <c r="S348" s="1">
        <f t="shared" si="368"/>
        <v>2724.0005176256855</v>
      </c>
      <c r="T348" s="1">
        <f t="shared" si="368"/>
        <v>2472.0090563893491</v>
      </c>
      <c r="U348" s="1">
        <f t="shared" si="368"/>
        <v>2745.3502111956782</v>
      </c>
      <c r="V348" s="1">
        <f t="shared" si="368"/>
        <v>2749.8222976488241</v>
      </c>
      <c r="W348" s="1">
        <f t="shared" si="368"/>
        <v>2438.31514667997</v>
      </c>
      <c r="X348" s="1">
        <f t="shared" ref="X348:AF357" si="369">$E348*X$370</f>
        <v>2617.8195096033455</v>
      </c>
      <c r="Y348" s="1">
        <f t="shared" si="369"/>
        <v>3110.825778402093</v>
      </c>
      <c r="Z348" s="1">
        <f t="shared" si="369"/>
        <v>2441.8173641202543</v>
      </c>
      <c r="AA348" s="1">
        <f t="shared" si="369"/>
        <v>2655.8904051576401</v>
      </c>
      <c r="AB348" s="1">
        <f t="shared" si="369"/>
        <v>2367.3433704551753</v>
      </c>
      <c r="AC348" s="1">
        <f t="shared" si="369"/>
        <v>2485.5652158170928</v>
      </c>
      <c r="AD348" s="1">
        <f t="shared" si="369"/>
        <v>2537.5632417667739</v>
      </c>
      <c r="AE348" s="1">
        <f t="shared" si="369"/>
        <v>2724.0005176256855</v>
      </c>
      <c r="AF348" s="1">
        <f t="shared" si="369"/>
        <v>2472.0090563893491</v>
      </c>
      <c r="AH348" s="15">
        <f t="shared" si="358"/>
        <v>34158.473036762698</v>
      </c>
      <c r="AI348" s="15">
        <f t="shared" si="359"/>
        <v>31346.32211486188</v>
      </c>
      <c r="AJ348" s="15">
        <f t="shared" si="360"/>
        <v>-2812.1509219008185</v>
      </c>
      <c r="AN348" s="15">
        <f t="shared" si="361"/>
        <v>-2812.1509219008185</v>
      </c>
    </row>
    <row r="349" spans="1:40">
      <c r="A349" s="106" t="s">
        <v>274</v>
      </c>
      <c r="B349" s="5" t="str">
        <f t="shared" si="362"/>
        <v>9030-05413</v>
      </c>
      <c r="C349" s="5" t="str">
        <f t="shared" si="363"/>
        <v>9030</v>
      </c>
      <c r="D349" s="1">
        <f>SUM($F349:K349)</f>
        <v>926.91</v>
      </c>
      <c r="E349" s="2">
        <f t="shared" si="355"/>
        <v>3.8260409699390099E-3</v>
      </c>
      <c r="F349" s="22">
        <f>'Div 9 history (2)'!B345</f>
        <v>0</v>
      </c>
      <c r="G349" s="22">
        <f>'Div 9 history (2)'!C345</f>
        <v>326.61</v>
      </c>
      <c r="H349" s="22">
        <f>'Div 9 history (2)'!D345</f>
        <v>0</v>
      </c>
      <c r="I349" s="22">
        <f>'Div 9 history (2)'!E345</f>
        <v>600.29999999999995</v>
      </c>
      <c r="J349" s="22">
        <f>'Div 9 history (2)'!F345</f>
        <v>0</v>
      </c>
      <c r="K349" s="22">
        <f>'Div 9 history (2)'!G345</f>
        <v>0</v>
      </c>
      <c r="L349" s="1">
        <f t="shared" si="368"/>
        <v>100.09611864735038</v>
      </c>
      <c r="M349" s="1">
        <f t="shared" si="368"/>
        <v>151.4353902775606</v>
      </c>
      <c r="N349" s="1">
        <f t="shared" si="368"/>
        <v>118.86797649980096</v>
      </c>
      <c r="O349" s="1">
        <f t="shared" si="368"/>
        <v>129.28907907085292</v>
      </c>
      <c r="P349" s="1">
        <f t="shared" si="368"/>
        <v>115.24257311832554</v>
      </c>
      <c r="Q349" s="1">
        <f t="shared" si="368"/>
        <v>120.9976274244884</v>
      </c>
      <c r="R349" s="1">
        <f t="shared" si="368"/>
        <v>123.52889786979036</v>
      </c>
      <c r="S349" s="1">
        <f t="shared" si="368"/>
        <v>132.60468791499238</v>
      </c>
      <c r="T349" s="1">
        <f t="shared" si="368"/>
        <v>120.33771187799331</v>
      </c>
      <c r="U349" s="1">
        <f t="shared" si="368"/>
        <v>133.6439936840666</v>
      </c>
      <c r="V349" s="1">
        <f t="shared" si="368"/>
        <v>133.86169541525615</v>
      </c>
      <c r="W349" s="1">
        <f t="shared" si="368"/>
        <v>118.69748811418047</v>
      </c>
      <c r="X349" s="1">
        <f t="shared" si="369"/>
        <v>127.43578308542416</v>
      </c>
      <c r="Y349" s="1">
        <f t="shared" si="369"/>
        <v>151.4353902775606</v>
      </c>
      <c r="Z349" s="1">
        <f t="shared" si="369"/>
        <v>118.86797649980096</v>
      </c>
      <c r="AA349" s="1">
        <f t="shared" si="369"/>
        <v>129.28907907085292</v>
      </c>
      <c r="AB349" s="1">
        <f t="shared" si="369"/>
        <v>115.24257311832554</v>
      </c>
      <c r="AC349" s="1">
        <f t="shared" si="369"/>
        <v>120.9976274244884</v>
      </c>
      <c r="AD349" s="1">
        <f t="shared" si="369"/>
        <v>123.52889786979036</v>
      </c>
      <c r="AE349" s="1">
        <f t="shared" si="369"/>
        <v>132.60468791499238</v>
      </c>
      <c r="AF349" s="1">
        <f t="shared" si="369"/>
        <v>120.33771187799331</v>
      </c>
      <c r="AH349" s="15">
        <f t="shared" si="358"/>
        <v>1662.8387650383788</v>
      </c>
      <c r="AI349" s="15">
        <f t="shared" si="359"/>
        <v>1525.9429043527321</v>
      </c>
      <c r="AJ349" s="15">
        <f t="shared" si="360"/>
        <v>-136.89586068564677</v>
      </c>
      <c r="AN349" s="15">
        <f t="shared" si="361"/>
        <v>-136.89586068564677</v>
      </c>
    </row>
    <row r="350" spans="1:40">
      <c r="A350" s="106" t="s">
        <v>275</v>
      </c>
      <c r="B350" s="5" t="str">
        <f t="shared" si="362"/>
        <v>9090-05413</v>
      </c>
      <c r="C350" s="5" t="str">
        <f t="shared" si="363"/>
        <v>9090</v>
      </c>
      <c r="D350" s="1">
        <f>SUM($F350:K350)</f>
        <v>7376.08</v>
      </c>
      <c r="E350" s="2">
        <f t="shared" si="355"/>
        <v>3.0446520457808993E-2</v>
      </c>
      <c r="F350" s="22">
        <f>'Div 9 history (2)'!B346</f>
        <v>2460.2600000000002</v>
      </c>
      <c r="G350" s="22">
        <f>'Div 9 history (2)'!C346</f>
        <v>921.21</v>
      </c>
      <c r="H350" s="22">
        <f>'Div 9 history (2)'!D346</f>
        <v>1224.77</v>
      </c>
      <c r="I350" s="22">
        <f>'Div 9 history (2)'!E346</f>
        <v>811.35</v>
      </c>
      <c r="J350" s="22">
        <f>'Div 9 history (2)'!F346</f>
        <v>0</v>
      </c>
      <c r="K350" s="22">
        <f>'Div 9 history (2)'!G346</f>
        <v>1958.49</v>
      </c>
      <c r="L350" s="1">
        <f t="shared" si="368"/>
        <v>796.53577891310715</v>
      </c>
      <c r="M350" s="1">
        <f t="shared" si="368"/>
        <v>1205.0787600937624</v>
      </c>
      <c r="N350" s="1">
        <f t="shared" si="368"/>
        <v>945.91676009607397</v>
      </c>
      <c r="O350" s="1">
        <f t="shared" si="368"/>
        <v>1028.8448612626219</v>
      </c>
      <c r="P350" s="1">
        <f t="shared" si="368"/>
        <v>917.06685517107235</v>
      </c>
      <c r="Q350" s="1">
        <f t="shared" si="368"/>
        <v>962.86390231329949</v>
      </c>
      <c r="R350" s="1">
        <f t="shared" si="368"/>
        <v>983.00701578298151</v>
      </c>
      <c r="S350" s="1">
        <f t="shared" si="368"/>
        <v>1055.2295114261547</v>
      </c>
      <c r="T350" s="1">
        <f t="shared" si="368"/>
        <v>957.61248646473666</v>
      </c>
      <c r="U350" s="1">
        <f t="shared" si="368"/>
        <v>1063.5000042433139</v>
      </c>
      <c r="V350" s="1">
        <f t="shared" si="368"/>
        <v>1065.2324112573633</v>
      </c>
      <c r="W350" s="1">
        <f t="shared" si="368"/>
        <v>944.56006314447393</v>
      </c>
      <c r="X350" s="1">
        <f t="shared" si="369"/>
        <v>1014.0968712180637</v>
      </c>
      <c r="Y350" s="1">
        <f t="shared" si="369"/>
        <v>1205.0787600937624</v>
      </c>
      <c r="Z350" s="1">
        <f t="shared" si="369"/>
        <v>945.91676009607397</v>
      </c>
      <c r="AA350" s="1">
        <f t="shared" si="369"/>
        <v>1028.8448612626219</v>
      </c>
      <c r="AB350" s="1">
        <f t="shared" si="369"/>
        <v>917.06685517107235</v>
      </c>
      <c r="AC350" s="1">
        <f t="shared" si="369"/>
        <v>962.86390231329949</v>
      </c>
      <c r="AD350" s="1">
        <f t="shared" si="369"/>
        <v>983.00701578298151</v>
      </c>
      <c r="AE350" s="1">
        <f t="shared" si="369"/>
        <v>1055.2295114261547</v>
      </c>
      <c r="AF350" s="1">
        <f t="shared" si="369"/>
        <v>957.61248646473666</v>
      </c>
      <c r="AH350" s="15">
        <f t="shared" si="358"/>
        <v>13232.386917849937</v>
      </c>
      <c r="AI350" s="15">
        <f t="shared" si="359"/>
        <v>12143.009502473917</v>
      </c>
      <c r="AJ350" s="15">
        <f t="shared" si="360"/>
        <v>-1089.3774153760205</v>
      </c>
      <c r="AN350" s="15">
        <f t="shared" si="361"/>
        <v>-1089.3774153760205</v>
      </c>
    </row>
    <row r="351" spans="1:40">
      <c r="A351" s="106" t="s">
        <v>276</v>
      </c>
      <c r="B351" s="5" t="str">
        <f t="shared" si="362"/>
        <v>9110-05413</v>
      </c>
      <c r="C351" s="5" t="str">
        <f t="shared" si="363"/>
        <v>9110</v>
      </c>
      <c r="D351" s="1">
        <f>SUM($F351:K351)</f>
        <v>18518.12</v>
      </c>
      <c r="E351" s="2">
        <f t="shared" si="355"/>
        <v>7.6437934434030241E-2</v>
      </c>
      <c r="F351" s="22">
        <f>'Div 9 history (2)'!B347</f>
        <v>3001.3599999999997</v>
      </c>
      <c r="G351" s="22">
        <f>'Div 9 history (2)'!C347</f>
        <v>3072.6400000000003</v>
      </c>
      <c r="H351" s="22">
        <f>'Div 9 history (2)'!D347</f>
        <v>3121.52</v>
      </c>
      <c r="I351" s="22">
        <f>'Div 9 history (2)'!E347</f>
        <v>3731.98</v>
      </c>
      <c r="J351" s="22">
        <f>'Div 9 history (2)'!F347</f>
        <v>2908.25</v>
      </c>
      <c r="K351" s="22">
        <f>'Div 9 history (2)'!G347</f>
        <v>2682.37</v>
      </c>
      <c r="L351" s="1">
        <f t="shared" si="368"/>
        <v>1999.7539530762119</v>
      </c>
      <c r="M351" s="1">
        <f t="shared" si="368"/>
        <v>3025.4272037271153</v>
      </c>
      <c r="N351" s="1">
        <f t="shared" si="368"/>
        <v>2374.7844483072727</v>
      </c>
      <c r="O351" s="1">
        <f t="shared" si="368"/>
        <v>2582.980743463273</v>
      </c>
      <c r="P351" s="1">
        <f t="shared" si="368"/>
        <v>2302.3549191549623</v>
      </c>
      <c r="Q351" s="1">
        <f t="shared" si="368"/>
        <v>2417.3313313719423</v>
      </c>
      <c r="R351" s="1">
        <f t="shared" si="368"/>
        <v>2467.9019044141523</v>
      </c>
      <c r="S351" s="1">
        <f t="shared" si="368"/>
        <v>2649.2210930644596</v>
      </c>
      <c r="T351" s="1">
        <f t="shared" si="368"/>
        <v>2404.1473164407607</v>
      </c>
      <c r="U351" s="1">
        <f t="shared" si="368"/>
        <v>2669.9846935741198</v>
      </c>
      <c r="V351" s="1">
        <f t="shared" si="368"/>
        <v>2674.3340120434159</v>
      </c>
      <c r="W351" s="1">
        <f t="shared" si="368"/>
        <v>2371.3783739488922</v>
      </c>
      <c r="X351" s="1">
        <f t="shared" si="369"/>
        <v>2545.9549724027734</v>
      </c>
      <c r="Y351" s="1">
        <f t="shared" si="369"/>
        <v>3025.4272037271153</v>
      </c>
      <c r="Z351" s="1">
        <f t="shared" si="369"/>
        <v>2374.7844483072727</v>
      </c>
      <c r="AA351" s="1">
        <f t="shared" si="369"/>
        <v>2582.980743463273</v>
      </c>
      <c r="AB351" s="1">
        <f t="shared" si="369"/>
        <v>2302.3549191549623</v>
      </c>
      <c r="AC351" s="1">
        <f t="shared" si="369"/>
        <v>2417.3313313719423</v>
      </c>
      <c r="AD351" s="1">
        <f t="shared" si="369"/>
        <v>2467.9019044141523</v>
      </c>
      <c r="AE351" s="1">
        <f t="shared" si="369"/>
        <v>2649.2210930644596</v>
      </c>
      <c r="AF351" s="1">
        <f t="shared" si="369"/>
        <v>2404.1473164407607</v>
      </c>
      <c r="AH351" s="15">
        <f t="shared" si="358"/>
        <v>33220.752599100771</v>
      </c>
      <c r="AI351" s="15">
        <f t="shared" si="359"/>
        <v>30485.80101191314</v>
      </c>
      <c r="AJ351" s="15">
        <f t="shared" si="360"/>
        <v>-2734.951587187632</v>
      </c>
      <c r="AN351" s="15">
        <f t="shared" si="361"/>
        <v>-2734.951587187632</v>
      </c>
    </row>
    <row r="352" spans="1:40">
      <c r="A352" s="106" t="s">
        <v>269</v>
      </c>
      <c r="B352" s="5" t="str">
        <f t="shared" si="270"/>
        <v>9210-05413</v>
      </c>
      <c r="C352" s="5" t="str">
        <f t="shared" si="354"/>
        <v>9210</v>
      </c>
      <c r="D352" s="1">
        <f>SUM($F352:K352)</f>
        <v>905.56999999999994</v>
      </c>
      <c r="E352" s="2">
        <f t="shared" si="355"/>
        <v>3.7379550562057469E-3</v>
      </c>
      <c r="F352" s="22">
        <f>'Div 9 history (2)'!B348</f>
        <v>552.67999999999995</v>
      </c>
      <c r="G352" s="22">
        <f>'Div 9 history (2)'!C348</f>
        <v>0</v>
      </c>
      <c r="H352" s="22">
        <f>'Div 9 history (2)'!D348</f>
        <v>0</v>
      </c>
      <c r="I352" s="22">
        <f>'Div 9 history (2)'!E348</f>
        <v>99.199999999999989</v>
      </c>
      <c r="J352" s="22">
        <f>'Div 9 history (2)'!F348</f>
        <v>0</v>
      </c>
      <c r="K352" s="22">
        <f>'Div 9 history (2)'!G348</f>
        <v>253.69</v>
      </c>
      <c r="L352" s="1">
        <f t="shared" si="368"/>
        <v>97.791632589443495</v>
      </c>
      <c r="M352" s="1">
        <f t="shared" si="368"/>
        <v>147.94893395653358</v>
      </c>
      <c r="N352" s="1">
        <f t="shared" si="368"/>
        <v>116.13131099990802</v>
      </c>
      <c r="O352" s="1">
        <f t="shared" si="368"/>
        <v>126.31249132514728</v>
      </c>
      <c r="P352" s="1">
        <f t="shared" si="368"/>
        <v>112.58937430684969</v>
      </c>
      <c r="Q352" s="1">
        <f t="shared" si="368"/>
        <v>118.21193154329325</v>
      </c>
      <c r="R352" s="1">
        <f t="shared" si="368"/>
        <v>120.68492522892842</v>
      </c>
      <c r="S352" s="1">
        <f t="shared" si="368"/>
        <v>129.55176579730463</v>
      </c>
      <c r="T352" s="1">
        <f t="shared" si="368"/>
        <v>117.56720905519889</v>
      </c>
      <c r="U352" s="1">
        <f t="shared" si="368"/>
        <v>130.56714390877235</v>
      </c>
      <c r="V352" s="1">
        <f t="shared" si="368"/>
        <v>130.77983355147046</v>
      </c>
      <c r="W352" s="1">
        <f t="shared" si="368"/>
        <v>115.96474772260349</v>
      </c>
      <c r="X352" s="1">
        <f t="shared" si="369"/>
        <v>124.50186327547178</v>
      </c>
      <c r="Y352" s="1">
        <f t="shared" si="369"/>
        <v>147.94893395653358</v>
      </c>
      <c r="Z352" s="1">
        <f t="shared" si="369"/>
        <v>116.13131099990802</v>
      </c>
      <c r="AA352" s="1">
        <f t="shared" si="369"/>
        <v>126.31249132514728</v>
      </c>
      <c r="AB352" s="1">
        <f t="shared" si="369"/>
        <v>112.58937430684969</v>
      </c>
      <c r="AC352" s="1">
        <f t="shared" si="369"/>
        <v>118.21193154329325</v>
      </c>
      <c r="AD352" s="1">
        <f t="shared" si="369"/>
        <v>120.68492522892842</v>
      </c>
      <c r="AE352" s="1">
        <f t="shared" si="369"/>
        <v>129.55176579730463</v>
      </c>
      <c r="AF352" s="1">
        <f t="shared" si="369"/>
        <v>117.56720905519889</v>
      </c>
      <c r="AH352" s="15">
        <f t="shared" si="358"/>
        <v>1624.5556747211754</v>
      </c>
      <c r="AI352" s="15">
        <f t="shared" si="359"/>
        <v>1490.8115306714817</v>
      </c>
      <c r="AJ352" s="15">
        <f t="shared" si="360"/>
        <v>-133.74414404969366</v>
      </c>
      <c r="AN352" s="15">
        <f t="shared" si="361"/>
        <v>-133.74414404969366</v>
      </c>
    </row>
    <row r="353" spans="1:40">
      <c r="A353" s="106" t="s">
        <v>277</v>
      </c>
      <c r="B353" s="5" t="str">
        <f t="shared" si="270"/>
        <v>9090-05414</v>
      </c>
      <c r="C353" s="5" t="str">
        <f t="shared" si="354"/>
        <v>9090</v>
      </c>
      <c r="D353" s="1">
        <f>SUM($F353:K353)</f>
        <v>3012.3199999999997</v>
      </c>
      <c r="E353" s="2">
        <f t="shared" si="355"/>
        <v>1.2434065588424635E-2</v>
      </c>
      <c r="F353" s="22">
        <f>'Div 9 history (2)'!B349</f>
        <v>1152.31</v>
      </c>
      <c r="G353" s="22">
        <f>'Div 9 history (2)'!C349</f>
        <v>472.62</v>
      </c>
      <c r="H353" s="22">
        <f>'Div 9 history (2)'!D349</f>
        <v>280.89</v>
      </c>
      <c r="I353" s="22">
        <f>'Div 9 history (2)'!E349</f>
        <v>206.42</v>
      </c>
      <c r="J353" s="22">
        <f>'Div 9 history (2)'!F349</f>
        <v>0</v>
      </c>
      <c r="K353" s="22">
        <f>'Div 9 history (2)'!G349</f>
        <v>900.08</v>
      </c>
      <c r="L353" s="1">
        <f t="shared" si="368"/>
        <v>325.29753711124755</v>
      </c>
      <c r="M353" s="1">
        <f t="shared" si="368"/>
        <v>492.14255412165295</v>
      </c>
      <c r="N353" s="1">
        <f t="shared" si="368"/>
        <v>386.30329047035895</v>
      </c>
      <c r="O353" s="1">
        <f t="shared" si="368"/>
        <v>420.17032793551869</v>
      </c>
      <c r="P353" s="1">
        <f t="shared" si="368"/>
        <v>374.52126728139126</v>
      </c>
      <c r="Q353" s="1">
        <f t="shared" si="368"/>
        <v>393.22434005818781</v>
      </c>
      <c r="R353" s="1">
        <f t="shared" si="368"/>
        <v>401.45059351083376</v>
      </c>
      <c r="S353" s="1">
        <f t="shared" si="368"/>
        <v>430.94556483379165</v>
      </c>
      <c r="T353" s="1">
        <f t="shared" si="368"/>
        <v>391.07971242549638</v>
      </c>
      <c r="U353" s="1">
        <f t="shared" si="368"/>
        <v>434.32315441023133</v>
      </c>
      <c r="V353" s="1">
        <f t="shared" si="368"/>
        <v>435.03065274221268</v>
      </c>
      <c r="W353" s="1">
        <f t="shared" si="368"/>
        <v>385.74922850773874</v>
      </c>
      <c r="X353" s="1">
        <f t="shared" si="369"/>
        <v>414.14739090514172</v>
      </c>
      <c r="Y353" s="1">
        <f t="shared" si="369"/>
        <v>492.14255412165295</v>
      </c>
      <c r="Z353" s="1">
        <f t="shared" si="369"/>
        <v>386.30329047035895</v>
      </c>
      <c r="AA353" s="1">
        <f t="shared" si="369"/>
        <v>420.17032793551869</v>
      </c>
      <c r="AB353" s="1">
        <f t="shared" si="369"/>
        <v>374.52126728139126</v>
      </c>
      <c r="AC353" s="1">
        <f t="shared" si="369"/>
        <v>393.22434005818781</v>
      </c>
      <c r="AD353" s="1">
        <f t="shared" si="369"/>
        <v>401.45059351083376</v>
      </c>
      <c r="AE353" s="1">
        <f t="shared" si="369"/>
        <v>430.94556483379165</v>
      </c>
      <c r="AF353" s="1">
        <f t="shared" si="369"/>
        <v>391.07971242549638</v>
      </c>
      <c r="AH353" s="15">
        <f t="shared" si="358"/>
        <v>5403.979316978357</v>
      </c>
      <c r="AI353" s="15">
        <f t="shared" si="359"/>
        <v>4959.0880772025557</v>
      </c>
      <c r="AJ353" s="15">
        <f t="shared" si="360"/>
        <v>-444.8912397758013</v>
      </c>
      <c r="AN353" s="15">
        <f t="shared" si="361"/>
        <v>-444.8912397758013</v>
      </c>
    </row>
    <row r="354" spans="1:40">
      <c r="A354" s="106" t="s">
        <v>278</v>
      </c>
      <c r="B354" s="5" t="str">
        <f t="shared" si="270"/>
        <v>9110-05414</v>
      </c>
      <c r="C354" s="5" t="str">
        <f t="shared" si="354"/>
        <v>9110</v>
      </c>
      <c r="D354" s="1">
        <f>SUM($F354:K354)</f>
        <v>6851.78</v>
      </c>
      <c r="E354" s="2">
        <f t="shared" si="355"/>
        <v>2.8282347797530191E-2</v>
      </c>
      <c r="F354" s="22">
        <f>'Div 9 history (2)'!B350</f>
        <v>1038</v>
      </c>
      <c r="G354" s="22">
        <f>'Div 9 history (2)'!C350</f>
        <v>1283.31</v>
      </c>
      <c r="H354" s="22">
        <f>'Div 9 history (2)'!D350</f>
        <v>1157.46</v>
      </c>
      <c r="I354" s="22">
        <f>'Div 9 history (2)'!E350</f>
        <v>1187.79</v>
      </c>
      <c r="J354" s="22">
        <f>'Div 9 history (2)'!F350</f>
        <v>924.44</v>
      </c>
      <c r="K354" s="22">
        <f>'Div 9 history (2)'!G350</f>
        <v>1260.78</v>
      </c>
      <c r="L354" s="1">
        <f t="shared" si="368"/>
        <v>739.91712660942517</v>
      </c>
      <c r="M354" s="1">
        <f t="shared" si="368"/>
        <v>1119.4204166488485</v>
      </c>
      <c r="N354" s="1">
        <f t="shared" si="368"/>
        <v>878.6799409023597</v>
      </c>
      <c r="O354" s="1">
        <f t="shared" si="368"/>
        <v>955.71342006892644</v>
      </c>
      <c r="P354" s="1">
        <f t="shared" si="368"/>
        <v>851.88071942333181</v>
      </c>
      <c r="Q354" s="1">
        <f t="shared" si="368"/>
        <v>894.42246133342087</v>
      </c>
      <c r="R354" s="1">
        <f t="shared" si="368"/>
        <v>913.13377981278893</v>
      </c>
      <c r="S354" s="1">
        <f t="shared" si="368"/>
        <v>980.22261984678823</v>
      </c>
      <c r="T354" s="1">
        <f t="shared" si="368"/>
        <v>889.54432198530287</v>
      </c>
      <c r="U354" s="1">
        <f t="shared" si="368"/>
        <v>987.90523680250931</v>
      </c>
      <c r="V354" s="1">
        <f t="shared" si="368"/>
        <v>989.51450239218877</v>
      </c>
      <c r="W354" s="1">
        <f t="shared" si="368"/>
        <v>877.41967948450167</v>
      </c>
      <c r="X354" s="1">
        <f t="shared" si="369"/>
        <v>942.01373361928074</v>
      </c>
      <c r="Y354" s="1">
        <f t="shared" si="369"/>
        <v>1119.4204166488485</v>
      </c>
      <c r="Z354" s="1">
        <f t="shared" si="369"/>
        <v>878.6799409023597</v>
      </c>
      <c r="AA354" s="1">
        <f t="shared" si="369"/>
        <v>955.71342006892644</v>
      </c>
      <c r="AB354" s="1">
        <f t="shared" si="369"/>
        <v>851.88071942333181</v>
      </c>
      <c r="AC354" s="1">
        <f t="shared" si="369"/>
        <v>894.42246133342087</v>
      </c>
      <c r="AD354" s="1">
        <f t="shared" si="369"/>
        <v>913.13377981278893</v>
      </c>
      <c r="AE354" s="1">
        <f t="shared" si="369"/>
        <v>980.22261984678823</v>
      </c>
      <c r="AF354" s="1">
        <f t="shared" si="369"/>
        <v>889.54432198530287</v>
      </c>
      <c r="AH354" s="15">
        <f t="shared" si="358"/>
        <v>12291.814084986314</v>
      </c>
      <c r="AI354" s="15">
        <f t="shared" si="359"/>
        <v>11279.870832320248</v>
      </c>
      <c r="AJ354" s="15">
        <f t="shared" si="360"/>
        <v>-1011.9432526660657</v>
      </c>
      <c r="AN354" s="15">
        <f t="shared" si="361"/>
        <v>-1011.9432526660657</v>
      </c>
    </row>
    <row r="355" spans="1:40">
      <c r="A355" s="106" t="s">
        <v>279</v>
      </c>
      <c r="B355" s="5" t="str">
        <f t="shared" si="270"/>
        <v>9210-05414</v>
      </c>
      <c r="C355" s="5" t="str">
        <f t="shared" si="354"/>
        <v>9210</v>
      </c>
      <c r="D355" s="1">
        <f>SUM($F355:K355)</f>
        <v>847.07</v>
      </c>
      <c r="E355" s="2">
        <f t="shared" si="355"/>
        <v>3.4964824248376191E-3</v>
      </c>
      <c r="F355" s="22">
        <f>'Div 9 history (2)'!B351</f>
        <v>0</v>
      </c>
      <c r="G355" s="22">
        <f>'Div 9 history (2)'!C351</f>
        <v>410.8</v>
      </c>
      <c r="H355" s="22">
        <f>'Div 9 history (2)'!D351</f>
        <v>0</v>
      </c>
      <c r="I355" s="22">
        <f>'Div 9 history (2)'!E351</f>
        <v>392.61</v>
      </c>
      <c r="J355" s="22">
        <f>'Div 9 history (2)'!F351</f>
        <v>0</v>
      </c>
      <c r="K355" s="22">
        <f>'Div 9 history (2)'!G351</f>
        <v>43.66</v>
      </c>
      <c r="L355" s="1">
        <f t="shared" si="368"/>
        <v>91.474273902116806</v>
      </c>
      <c r="M355" s="1">
        <f t="shared" si="368"/>
        <v>138.39140374190944</v>
      </c>
      <c r="N355" s="1">
        <f t="shared" si="368"/>
        <v>108.62920548239464</v>
      </c>
      <c r="O355" s="1">
        <f t="shared" si="368"/>
        <v>118.15267955739758</v>
      </c>
      <c r="P355" s="1">
        <f t="shared" si="368"/>
        <v>105.31607859591549</v>
      </c>
      <c r="Q355" s="1">
        <f t="shared" si="368"/>
        <v>110.57541752970774</v>
      </c>
      <c r="R355" s="1">
        <f t="shared" si="368"/>
        <v>112.88865533715607</v>
      </c>
      <c r="S355" s="1">
        <f t="shared" si="368"/>
        <v>121.18269626193762</v>
      </c>
      <c r="T355" s="1">
        <f t="shared" si="368"/>
        <v>109.97234424107174</v>
      </c>
      <c r="U355" s="1">
        <f t="shared" si="368"/>
        <v>122.13248074782051</v>
      </c>
      <c r="V355" s="1">
        <f t="shared" si="368"/>
        <v>122.33143059779378</v>
      </c>
      <c r="W355" s="1">
        <f t="shared" si="368"/>
        <v>108.47340222554386</v>
      </c>
      <c r="X355" s="1">
        <f t="shared" si="369"/>
        <v>116.45901843563048</v>
      </c>
      <c r="Y355" s="1">
        <f t="shared" si="369"/>
        <v>138.39140374190944</v>
      </c>
      <c r="Z355" s="1">
        <f t="shared" si="369"/>
        <v>108.62920548239464</v>
      </c>
      <c r="AA355" s="1">
        <f t="shared" si="369"/>
        <v>118.15267955739758</v>
      </c>
      <c r="AB355" s="1">
        <f t="shared" si="369"/>
        <v>105.31607859591549</v>
      </c>
      <c r="AC355" s="1">
        <f t="shared" si="369"/>
        <v>110.57541752970774</v>
      </c>
      <c r="AD355" s="1">
        <f t="shared" si="369"/>
        <v>112.88865533715607</v>
      </c>
      <c r="AE355" s="1">
        <f t="shared" si="369"/>
        <v>121.18269626193762</v>
      </c>
      <c r="AF355" s="1">
        <f t="shared" si="369"/>
        <v>109.97234424107174</v>
      </c>
      <c r="AH355" s="15">
        <f t="shared" si="358"/>
        <v>1519.6090588094416</v>
      </c>
      <c r="AI355" s="15">
        <f t="shared" si="359"/>
        <v>1394.5048127542791</v>
      </c>
      <c r="AJ355" s="15">
        <f t="shared" si="360"/>
        <v>-125.10424605516255</v>
      </c>
      <c r="AN355" s="15">
        <f t="shared" si="361"/>
        <v>-125.10424605516255</v>
      </c>
    </row>
    <row r="356" spans="1:40">
      <c r="A356" s="106" t="s">
        <v>627</v>
      </c>
      <c r="B356" s="5" t="str">
        <f t="shared" si="270"/>
        <v>9260-05414</v>
      </c>
      <c r="C356" s="5" t="str">
        <f t="shared" si="354"/>
        <v>9260</v>
      </c>
      <c r="D356" s="1">
        <f>SUM($F356:K356)</f>
        <v>91.86</v>
      </c>
      <c r="E356" s="2">
        <f t="shared" si="355"/>
        <v>3.7917394730728709E-4</v>
      </c>
      <c r="F356" s="22">
        <f>'Div 9 history (2)'!B352</f>
        <v>91.86</v>
      </c>
      <c r="G356" s="22">
        <f>'Div 9 history (2)'!C352</f>
        <v>0</v>
      </c>
      <c r="H356" s="22">
        <f>'Div 9 history (2)'!D352</f>
        <v>0</v>
      </c>
      <c r="I356" s="22">
        <f>'Div 9 history (2)'!E352</f>
        <v>0</v>
      </c>
      <c r="J356" s="22">
        <f>'Div 9 history (2)'!F352</f>
        <v>0</v>
      </c>
      <c r="K356" s="22">
        <f>'Div 9 history (2)'!G352</f>
        <v>0</v>
      </c>
      <c r="L356" s="1">
        <f t="shared" si="368"/>
        <v>9.9198729746637824</v>
      </c>
      <c r="M356" s="1">
        <f t="shared" si="368"/>
        <v>15.007773085732939</v>
      </c>
      <c r="N356" s="1">
        <f t="shared" si="368"/>
        <v>11.780229279295419</v>
      </c>
      <c r="O356" s="1">
        <f t="shared" si="368"/>
        <v>12.812996734794694</v>
      </c>
      <c r="P356" s="1">
        <f t="shared" si="368"/>
        <v>11.420939213784925</v>
      </c>
      <c r="Q356" s="1">
        <f t="shared" si="368"/>
        <v>11.9912850818456</v>
      </c>
      <c r="R356" s="1">
        <f t="shared" si="368"/>
        <v>12.242142773644629</v>
      </c>
      <c r="S356" s="1">
        <f t="shared" si="368"/>
        <v>13.141585085791718</v>
      </c>
      <c r="T356" s="1">
        <f t="shared" si="368"/>
        <v>11.925885159414038</v>
      </c>
      <c r="U356" s="1">
        <f t="shared" si="368"/>
        <v>13.244583896838268</v>
      </c>
      <c r="V356" s="1">
        <f t="shared" si="368"/>
        <v>13.266158894440053</v>
      </c>
      <c r="W356" s="1">
        <f t="shared" si="368"/>
        <v>11.763333288203407</v>
      </c>
      <c r="X356" s="1">
        <f t="shared" si="369"/>
        <v>12.629328666458518</v>
      </c>
      <c r="Y356" s="1">
        <f t="shared" si="369"/>
        <v>15.007773085732939</v>
      </c>
      <c r="Z356" s="1">
        <f t="shared" si="369"/>
        <v>11.780229279295419</v>
      </c>
      <c r="AA356" s="1">
        <f t="shared" si="369"/>
        <v>12.812996734794694</v>
      </c>
      <c r="AB356" s="1">
        <f t="shared" si="369"/>
        <v>11.420939213784925</v>
      </c>
      <c r="AC356" s="1">
        <f t="shared" si="369"/>
        <v>11.9912850818456</v>
      </c>
      <c r="AD356" s="1">
        <f t="shared" si="369"/>
        <v>12.242142773644629</v>
      </c>
      <c r="AE356" s="1">
        <f t="shared" si="369"/>
        <v>13.141585085791718</v>
      </c>
      <c r="AF356" s="1">
        <f t="shared" si="369"/>
        <v>11.925885159414038</v>
      </c>
      <c r="AH356" s="15">
        <f t="shared" si="358"/>
        <v>164.79309637011735</v>
      </c>
      <c r="AI356" s="15">
        <f t="shared" si="359"/>
        <v>151.2262411602442</v>
      </c>
      <c r="AJ356" s="15">
        <f t="shared" si="360"/>
        <v>-13.566855209873154</v>
      </c>
      <c r="AN356" s="15">
        <f t="shared" si="361"/>
        <v>-13.566855209873154</v>
      </c>
    </row>
    <row r="357" spans="1:40">
      <c r="A357" s="106" t="s">
        <v>628</v>
      </c>
      <c r="B357" s="5" t="str">
        <f t="shared" si="270"/>
        <v>8410-05414</v>
      </c>
      <c r="C357" s="5" t="str">
        <f t="shared" si="354"/>
        <v>8410</v>
      </c>
      <c r="D357" s="1">
        <f>SUM($F357:K357)</f>
        <v>728.42000000000007</v>
      </c>
      <c r="E357" s="2">
        <f t="shared" si="355"/>
        <v>3.0067263955755943E-3</v>
      </c>
      <c r="F357" s="22">
        <f>'Div 9 history (2)'!B353</f>
        <v>208.7</v>
      </c>
      <c r="G357" s="22">
        <f>'Div 9 history (2)'!C353</f>
        <v>337.98</v>
      </c>
      <c r="H357" s="22">
        <f>'Div 9 history (2)'!D353</f>
        <v>0</v>
      </c>
      <c r="I357" s="22">
        <f>'Div 9 history (2)'!E353</f>
        <v>181.74</v>
      </c>
      <c r="J357" s="22">
        <f>'Div 9 history (2)'!F353</f>
        <v>0</v>
      </c>
      <c r="K357" s="22">
        <f>'Div 9 history (2)'!G353</f>
        <v>0</v>
      </c>
      <c r="L357" s="1">
        <f t="shared" si="368"/>
        <v>78.661374615769574</v>
      </c>
      <c r="M357" s="1">
        <f t="shared" si="368"/>
        <v>119.00677194763323</v>
      </c>
      <c r="N357" s="1">
        <f t="shared" si="368"/>
        <v>93.413396599437959</v>
      </c>
      <c r="O357" s="1">
        <f t="shared" si="368"/>
        <v>101.60290748485905</v>
      </c>
      <c r="P357" s="1">
        <f t="shared" si="368"/>
        <v>90.56434293604633</v>
      </c>
      <c r="Q357" s="1">
        <f t="shared" si="368"/>
        <v>95.087000645743231</v>
      </c>
      <c r="R357" s="1">
        <f t="shared" si="368"/>
        <v>97.076220761792101</v>
      </c>
      <c r="S357" s="1">
        <f t="shared" si="368"/>
        <v>104.20850651200091</v>
      </c>
      <c r="T357" s="1">
        <f t="shared" si="368"/>
        <v>94.568400477034345</v>
      </c>
      <c r="U357" s="1">
        <f t="shared" si="368"/>
        <v>105.02525367009507</v>
      </c>
      <c r="V357" s="1">
        <f t="shared" si="368"/>
        <v>105.19633640200333</v>
      </c>
      <c r="W357" s="1">
        <f t="shared" si="368"/>
        <v>93.279416871251101</v>
      </c>
      <c r="X357" s="1">
        <f t="shared" si="369"/>
        <v>100.14647928610619</v>
      </c>
      <c r="Y357" s="1">
        <f t="shared" si="369"/>
        <v>119.00677194763323</v>
      </c>
      <c r="Z357" s="1">
        <f t="shared" si="369"/>
        <v>93.413396599437959</v>
      </c>
      <c r="AA357" s="1">
        <f t="shared" si="369"/>
        <v>101.60290748485905</v>
      </c>
      <c r="AB357" s="1">
        <f t="shared" si="369"/>
        <v>90.56434293604633</v>
      </c>
      <c r="AC357" s="1">
        <f t="shared" si="369"/>
        <v>95.087000645743231</v>
      </c>
      <c r="AD357" s="1">
        <f t="shared" si="369"/>
        <v>97.076220761792101</v>
      </c>
      <c r="AE357" s="1">
        <f t="shared" si="369"/>
        <v>104.20850651200091</v>
      </c>
      <c r="AF357" s="1">
        <f t="shared" si="369"/>
        <v>94.568400477034345</v>
      </c>
      <c r="AH357" s="15">
        <f t="shared" si="358"/>
        <v>1306.7557942294895</v>
      </c>
      <c r="AI357" s="15">
        <f t="shared" si="359"/>
        <v>1199.175033594003</v>
      </c>
      <c r="AJ357" s="15">
        <f t="shared" si="360"/>
        <v>-107.58076063548651</v>
      </c>
      <c r="AN357" s="15">
        <f t="shared" si="361"/>
        <v>-107.58076063548651</v>
      </c>
    </row>
    <row r="358" spans="1:40">
      <c r="A358" s="106" t="s">
        <v>280</v>
      </c>
      <c r="B358" s="5" t="str">
        <f t="shared" si="270"/>
        <v>8560-05414</v>
      </c>
      <c r="C358" s="5" t="str">
        <f t="shared" si="354"/>
        <v>8560</v>
      </c>
      <c r="D358" s="1">
        <f>SUM($F358:K358)</f>
        <v>229.58</v>
      </c>
      <c r="E358" s="2">
        <f t="shared" si="355"/>
        <v>9.4764592665803362E-4</v>
      </c>
      <c r="F358" s="22">
        <f>'Div 9 history (2)'!B354</f>
        <v>0</v>
      </c>
      <c r="G358" s="22">
        <f>'Div 9 history (2)'!C354</f>
        <v>0</v>
      </c>
      <c r="H358" s="22">
        <f>'Div 9 history (2)'!D354</f>
        <v>229.58</v>
      </c>
      <c r="I358" s="22">
        <f>'Div 9 history (2)'!E354</f>
        <v>0</v>
      </c>
      <c r="J358" s="22">
        <f>'Div 9 history (2)'!F354</f>
        <v>0</v>
      </c>
      <c r="K358" s="22">
        <f>'Div 9 history (2)'!G354</f>
        <v>0</v>
      </c>
      <c r="L358" s="1">
        <f t="shared" ref="L358:W369" si="370">$E358*L$370</f>
        <v>24.792123204042138</v>
      </c>
      <c r="M358" s="1">
        <f t="shared" si="370"/>
        <v>37.507996353391768</v>
      </c>
      <c r="N358" s="1">
        <f t="shared" si="370"/>
        <v>29.441596319841523</v>
      </c>
      <c r="O358" s="1">
        <f t="shared" si="370"/>
        <v>32.0227279596578</v>
      </c>
      <c r="P358" s="1">
        <f t="shared" si="370"/>
        <v>28.543644945577434</v>
      </c>
      <c r="Q358" s="1">
        <f t="shared" si="370"/>
        <v>29.969074995537913</v>
      </c>
      <c r="R358" s="1">
        <f t="shared" si="370"/>
        <v>30.596028064155604</v>
      </c>
      <c r="S358" s="1">
        <f t="shared" si="370"/>
        <v>32.843948443240393</v>
      </c>
      <c r="T358" s="1">
        <f t="shared" si="370"/>
        <v>29.805625026107936</v>
      </c>
      <c r="U358" s="1">
        <f t="shared" si="370"/>
        <v>33.101366982757781</v>
      </c>
      <c r="V358" s="1">
        <f t="shared" si="370"/>
        <v>33.155288035984626</v>
      </c>
      <c r="W358" s="1">
        <f t="shared" si="370"/>
        <v>29.399369217349641</v>
      </c>
      <c r="X358" s="1">
        <f t="shared" ref="X358:AF369" si="371">$E358*X$370</f>
        <v>31.563697749243918</v>
      </c>
      <c r="Y358" s="1">
        <f t="shared" si="371"/>
        <v>37.507996353391768</v>
      </c>
      <c r="Z358" s="1">
        <f t="shared" si="371"/>
        <v>29.441596319841523</v>
      </c>
      <c r="AA358" s="1">
        <f t="shared" si="371"/>
        <v>32.0227279596578</v>
      </c>
      <c r="AB358" s="1">
        <f t="shared" si="371"/>
        <v>28.543644945577434</v>
      </c>
      <c r="AC358" s="1">
        <f t="shared" si="371"/>
        <v>29.969074995537913</v>
      </c>
      <c r="AD358" s="1">
        <f t="shared" si="371"/>
        <v>30.596028064155604</v>
      </c>
      <c r="AE358" s="1">
        <f t="shared" si="371"/>
        <v>32.843948443240393</v>
      </c>
      <c r="AF358" s="1">
        <f t="shared" si="371"/>
        <v>29.805625026107936</v>
      </c>
      <c r="AH358" s="15">
        <f t="shared" si="358"/>
        <v>411.85716377804863</v>
      </c>
      <c r="AI358" s="15">
        <f t="shared" si="359"/>
        <v>377.95036409284626</v>
      </c>
      <c r="AJ358" s="15">
        <f t="shared" si="360"/>
        <v>-33.906799685202373</v>
      </c>
      <c r="AN358" s="15">
        <f t="shared" si="361"/>
        <v>-33.906799685202373</v>
      </c>
    </row>
    <row r="359" spans="1:40">
      <c r="A359" s="106" t="s">
        <v>281</v>
      </c>
      <c r="B359" s="5" t="str">
        <f t="shared" si="270"/>
        <v>8700-05414</v>
      </c>
      <c r="C359" s="5" t="str">
        <f t="shared" si="354"/>
        <v>8700</v>
      </c>
      <c r="D359" s="1">
        <f>SUM($F359:K359)</f>
        <v>40473.660000000003</v>
      </c>
      <c r="E359" s="2">
        <f t="shared" si="355"/>
        <v>0.16706463557776022</v>
      </c>
      <c r="F359" s="22">
        <f>'Div 9 history (2)'!B355</f>
        <v>9794.23</v>
      </c>
      <c r="G359" s="22">
        <f>'Div 9 history (2)'!C355</f>
        <v>8653.659999999998</v>
      </c>
      <c r="H359" s="22">
        <f>'Div 9 history (2)'!D355</f>
        <v>3896.33</v>
      </c>
      <c r="I359" s="22">
        <f>'Div 9 history (2)'!E355</f>
        <v>8779.7899999999991</v>
      </c>
      <c r="J359" s="22">
        <f>'Div 9 history (2)'!F355</f>
        <v>3486.92</v>
      </c>
      <c r="K359" s="22">
        <f>'Div 9 history (2)'!G355</f>
        <v>5862.73</v>
      </c>
      <c r="L359" s="1">
        <f t="shared" si="370"/>
        <v>4370.7115830582461</v>
      </c>
      <c r="M359" s="1">
        <f t="shared" si="370"/>
        <v>6612.4483478021539</v>
      </c>
      <c r="N359" s="1">
        <f t="shared" si="370"/>
        <v>5190.3874871788357</v>
      </c>
      <c r="O359" s="1">
        <f t="shared" si="370"/>
        <v>5645.4264470410471</v>
      </c>
      <c r="P359" s="1">
        <f t="shared" si="370"/>
        <v>5032.0837210907721</v>
      </c>
      <c r="Q359" s="1">
        <f t="shared" si="370"/>
        <v>5283.3790046341283</v>
      </c>
      <c r="R359" s="1">
        <f t="shared" si="370"/>
        <v>5393.9072968860191</v>
      </c>
      <c r="S359" s="1">
        <f t="shared" si="370"/>
        <v>5790.2029895863789</v>
      </c>
      <c r="T359" s="1">
        <f t="shared" si="370"/>
        <v>5254.563696289676</v>
      </c>
      <c r="U359" s="1">
        <f t="shared" si="370"/>
        <v>5835.5844271947217</v>
      </c>
      <c r="V359" s="1">
        <f t="shared" si="370"/>
        <v>5845.0904049590963</v>
      </c>
      <c r="W359" s="1">
        <f t="shared" si="370"/>
        <v>5182.9430870174911</v>
      </c>
      <c r="X359" s="1">
        <f t="shared" si="371"/>
        <v>5564.5020082135361</v>
      </c>
      <c r="Y359" s="1">
        <f t="shared" si="371"/>
        <v>6612.4483478021539</v>
      </c>
      <c r="Z359" s="1">
        <f t="shared" si="371"/>
        <v>5190.3874871788357</v>
      </c>
      <c r="AA359" s="1">
        <f t="shared" si="371"/>
        <v>5645.4264470410471</v>
      </c>
      <c r="AB359" s="1">
        <f t="shared" si="371"/>
        <v>5032.0837210907721</v>
      </c>
      <c r="AC359" s="1">
        <f t="shared" si="371"/>
        <v>5283.3790046341283</v>
      </c>
      <c r="AD359" s="1">
        <f t="shared" si="371"/>
        <v>5393.9072968860191</v>
      </c>
      <c r="AE359" s="1">
        <f t="shared" si="371"/>
        <v>5790.2029895863789</v>
      </c>
      <c r="AF359" s="1">
        <f t="shared" si="371"/>
        <v>5254.563696289676</v>
      </c>
      <c r="AH359" s="15">
        <f t="shared" si="358"/>
        <v>72608.096590805202</v>
      </c>
      <c r="AI359" s="15">
        <f t="shared" si="359"/>
        <v>66630.51891789386</v>
      </c>
      <c r="AJ359" s="15">
        <f t="shared" si="360"/>
        <v>-5977.5776729113422</v>
      </c>
      <c r="AN359" s="15">
        <f t="shared" si="361"/>
        <v>-5977.5776729113422</v>
      </c>
    </row>
    <row r="360" spans="1:40">
      <c r="A360" s="106" t="s">
        <v>282</v>
      </c>
      <c r="B360" s="5" t="str">
        <f t="shared" si="270"/>
        <v>8740-05414</v>
      </c>
      <c r="C360" s="5" t="str">
        <f t="shared" si="354"/>
        <v>8740</v>
      </c>
      <c r="D360" s="1">
        <f>SUM($F360:K360)</f>
        <v>14881.920000000002</v>
      </c>
      <c r="E360" s="2">
        <f t="shared" si="355"/>
        <v>6.1428656106153522E-2</v>
      </c>
      <c r="F360" s="22">
        <f>'Div 9 history (2)'!B356</f>
        <v>3221.54</v>
      </c>
      <c r="G360" s="22">
        <f>'Div 9 history (2)'!C356</f>
        <v>4205.13</v>
      </c>
      <c r="H360" s="22">
        <f>'Div 9 history (2)'!D356</f>
        <v>3709.6200000000003</v>
      </c>
      <c r="I360" s="22">
        <f>'Div 9 history (2)'!E356</f>
        <v>2101.44</v>
      </c>
      <c r="J360" s="22">
        <f>'Div 9 history (2)'!F356</f>
        <v>920.2</v>
      </c>
      <c r="K360" s="22">
        <f>'Div 9 history (2)'!G356</f>
        <v>723.99</v>
      </c>
      <c r="L360" s="1">
        <f t="shared" si="370"/>
        <v>1607.0842153179669</v>
      </c>
      <c r="M360" s="1">
        <f t="shared" si="370"/>
        <v>2431.3572658396556</v>
      </c>
      <c r="N360" s="1">
        <f t="shared" si="370"/>
        <v>1908.4740879178325</v>
      </c>
      <c r="O360" s="1">
        <f t="shared" si="370"/>
        <v>2075.7891614138457</v>
      </c>
      <c r="P360" s="1">
        <f t="shared" si="370"/>
        <v>1850.2667505378856</v>
      </c>
      <c r="Q360" s="1">
        <f t="shared" si="370"/>
        <v>1942.6665064796396</v>
      </c>
      <c r="R360" s="1">
        <f t="shared" si="370"/>
        <v>1983.30709107291</v>
      </c>
      <c r="S360" s="1">
        <f t="shared" si="370"/>
        <v>2129.0226205088775</v>
      </c>
      <c r="T360" s="1">
        <f t="shared" si="370"/>
        <v>1932.0712918744503</v>
      </c>
      <c r="U360" s="1">
        <f t="shared" si="370"/>
        <v>2145.7091006535529</v>
      </c>
      <c r="V360" s="1">
        <f t="shared" si="370"/>
        <v>2149.2043911859932</v>
      </c>
      <c r="W360" s="1">
        <f t="shared" si="370"/>
        <v>1905.7368270017423</v>
      </c>
      <c r="X360" s="1">
        <f t="shared" si="371"/>
        <v>2046.0337346825861</v>
      </c>
      <c r="Y360" s="1">
        <f t="shared" si="371"/>
        <v>2431.3572658396556</v>
      </c>
      <c r="Z360" s="1">
        <f t="shared" si="371"/>
        <v>1908.4740879178325</v>
      </c>
      <c r="AA360" s="1">
        <f t="shared" si="371"/>
        <v>2075.7891614138457</v>
      </c>
      <c r="AB360" s="1">
        <f t="shared" si="371"/>
        <v>1850.2667505378856</v>
      </c>
      <c r="AC360" s="1">
        <f t="shared" si="371"/>
        <v>1942.6665064796396</v>
      </c>
      <c r="AD360" s="1">
        <f t="shared" si="371"/>
        <v>1983.30709107291</v>
      </c>
      <c r="AE360" s="1">
        <f t="shared" si="371"/>
        <v>2129.0226205088775</v>
      </c>
      <c r="AF360" s="1">
        <f t="shared" si="371"/>
        <v>1932.0712918744503</v>
      </c>
      <c r="AH360" s="15">
        <f t="shared" si="358"/>
        <v>26697.557987506825</v>
      </c>
      <c r="AI360" s="15">
        <f t="shared" si="359"/>
        <v>24499.638829168973</v>
      </c>
      <c r="AJ360" s="15">
        <f t="shared" si="360"/>
        <v>-2197.9191583378524</v>
      </c>
      <c r="AN360" s="15">
        <f t="shared" si="361"/>
        <v>-2197.9191583378524</v>
      </c>
    </row>
    <row r="361" spans="1:40">
      <c r="A361" s="106" t="s">
        <v>873</v>
      </c>
      <c r="B361" s="5" t="str">
        <f t="shared" si="270"/>
        <v>8750-05414</v>
      </c>
      <c r="C361" s="5" t="str">
        <f t="shared" si="354"/>
        <v>8750</v>
      </c>
      <c r="D361" s="1">
        <f>SUM($F361:K361)</f>
        <v>675.12</v>
      </c>
      <c r="E361" s="2">
        <f t="shared" si="355"/>
        <v>2.7867179981068543E-3</v>
      </c>
      <c r="F361" s="22">
        <f>'Div 9 history (2)'!B357</f>
        <v>326.64</v>
      </c>
      <c r="G361" s="22">
        <f>'Div 9 history (2)'!C357</f>
        <v>348.48</v>
      </c>
      <c r="H361" s="22">
        <f>'Div 9 history (2)'!D357</f>
        <v>0</v>
      </c>
      <c r="I361" s="22">
        <f>'Div 9 history (2)'!E357</f>
        <v>0</v>
      </c>
      <c r="J361" s="22">
        <f>'Div 9 history (2)'!F357</f>
        <v>0</v>
      </c>
      <c r="K361" s="22">
        <f>'Div 9 history (2)'!G357</f>
        <v>0</v>
      </c>
      <c r="L361" s="1">
        <f t="shared" si="370"/>
        <v>72.90555892287189</v>
      </c>
      <c r="M361" s="1">
        <f t="shared" si="370"/>
        <v>110.29879997430895</v>
      </c>
      <c r="N361" s="1">
        <f t="shared" si="370"/>
        <v>86.578144905703496</v>
      </c>
      <c r="O361" s="1">
        <f t="shared" si="370"/>
        <v>94.168412318687047</v>
      </c>
      <c r="P361" s="1">
        <f t="shared" si="370"/>
        <v>83.937562399417345</v>
      </c>
      <c r="Q361" s="1">
        <f t="shared" si="370"/>
        <v>88.129287877809716</v>
      </c>
      <c r="R361" s="1">
        <f t="shared" si="370"/>
        <v>89.972952638177247</v>
      </c>
      <c r="S361" s="1">
        <f t="shared" si="370"/>
        <v>96.583354268666483</v>
      </c>
      <c r="T361" s="1">
        <f t="shared" si="370"/>
        <v>87.648634757496254</v>
      </c>
      <c r="U361" s="1">
        <f t="shared" si="370"/>
        <v>97.340338345672222</v>
      </c>
      <c r="V361" s="1">
        <f t="shared" si="370"/>
        <v>97.498902599764506</v>
      </c>
      <c r="W361" s="1">
        <f t="shared" si="370"/>
        <v>86.453968751707848</v>
      </c>
      <c r="X361" s="1">
        <f t="shared" si="371"/>
        <v>92.818553987584082</v>
      </c>
      <c r="Y361" s="1">
        <f t="shared" si="371"/>
        <v>110.29879997430895</v>
      </c>
      <c r="Z361" s="1">
        <f t="shared" si="371"/>
        <v>86.578144905703496</v>
      </c>
      <c r="AA361" s="1">
        <f t="shared" si="371"/>
        <v>94.168412318687047</v>
      </c>
      <c r="AB361" s="1">
        <f t="shared" si="371"/>
        <v>83.937562399417345</v>
      </c>
      <c r="AC361" s="1">
        <f t="shared" si="371"/>
        <v>88.129287877809716</v>
      </c>
      <c r="AD361" s="1">
        <f t="shared" si="371"/>
        <v>89.972952638177247</v>
      </c>
      <c r="AE361" s="1">
        <f t="shared" si="371"/>
        <v>96.583354268666483</v>
      </c>
      <c r="AF361" s="1">
        <f t="shared" si="371"/>
        <v>87.648634757496254</v>
      </c>
      <c r="AH361" s="15">
        <f t="shared" si="358"/>
        <v>1211.1377663987985</v>
      </c>
      <c r="AI361" s="15">
        <f t="shared" si="359"/>
        <v>1111.4289128249952</v>
      </c>
      <c r="AJ361" s="15">
        <f t="shared" si="360"/>
        <v>-99.708853573803253</v>
      </c>
      <c r="AN361" s="15">
        <f t="shared" si="361"/>
        <v>-99.708853573803253</v>
      </c>
    </row>
    <row r="362" spans="1:40">
      <c r="A362" s="106" t="s">
        <v>283</v>
      </c>
      <c r="B362" s="5" t="str">
        <f t="shared" si="270"/>
        <v>8780-05414</v>
      </c>
      <c r="C362" s="5" t="str">
        <f t="shared" si="354"/>
        <v>8780</v>
      </c>
      <c r="D362" s="1">
        <f>SUM($F362:K362)</f>
        <v>9797.17</v>
      </c>
      <c r="E362" s="2">
        <f t="shared" si="355"/>
        <v>4.0440143929245956E-2</v>
      </c>
      <c r="F362" s="22">
        <f>'Div 9 history (2)'!B358</f>
        <v>1406.3799999999997</v>
      </c>
      <c r="G362" s="22">
        <f>'Div 9 history (2)'!C358</f>
        <v>819.31999999999994</v>
      </c>
      <c r="H362" s="22">
        <f>'Div 9 history (2)'!D358</f>
        <v>0</v>
      </c>
      <c r="I362" s="22">
        <f>'Div 9 history (2)'!E358</f>
        <v>0</v>
      </c>
      <c r="J362" s="22">
        <f>'Div 9 history (2)'!F358</f>
        <v>428.31</v>
      </c>
      <c r="K362" s="22">
        <f>'Div 9 history (2)'!G358</f>
        <v>7143.1600000000008</v>
      </c>
      <c r="L362" s="1">
        <f t="shared" si="370"/>
        <v>1057.9869574481468</v>
      </c>
      <c r="M362" s="1">
        <f t="shared" si="370"/>
        <v>1600.6281759454623</v>
      </c>
      <c r="N362" s="1">
        <f t="shared" si="370"/>
        <v>1256.4000532139635</v>
      </c>
      <c r="O362" s="1">
        <f t="shared" si="370"/>
        <v>1366.5480864383683</v>
      </c>
      <c r="P362" s="1">
        <f t="shared" si="370"/>
        <v>1218.080590432367</v>
      </c>
      <c r="Q362" s="1">
        <f t="shared" si="370"/>
        <v>1278.9098461278602</v>
      </c>
      <c r="R362" s="1">
        <f t="shared" si="370"/>
        <v>1305.6646409500102</v>
      </c>
      <c r="S362" s="1">
        <f t="shared" si="370"/>
        <v>1401.5931107660138</v>
      </c>
      <c r="T362" s="1">
        <f t="shared" si="370"/>
        <v>1271.9347301029438</v>
      </c>
      <c r="U362" s="1">
        <f t="shared" si="370"/>
        <v>1412.578271462954</v>
      </c>
      <c r="V362" s="1">
        <f t="shared" si="370"/>
        <v>1414.8793156525282</v>
      </c>
      <c r="W362" s="1">
        <f t="shared" si="370"/>
        <v>1254.5980404004763</v>
      </c>
      <c r="X362" s="1">
        <f t="shared" si="371"/>
        <v>1346.9592851204809</v>
      </c>
      <c r="Y362" s="1">
        <f t="shared" si="371"/>
        <v>1600.6281759454623</v>
      </c>
      <c r="Z362" s="1">
        <f t="shared" si="371"/>
        <v>1256.4000532139635</v>
      </c>
      <c r="AA362" s="1">
        <f t="shared" si="371"/>
        <v>1366.5480864383683</v>
      </c>
      <c r="AB362" s="1">
        <f t="shared" si="371"/>
        <v>1218.080590432367</v>
      </c>
      <c r="AC362" s="1">
        <f t="shared" si="371"/>
        <v>1278.9098461278602</v>
      </c>
      <c r="AD362" s="1">
        <f t="shared" si="371"/>
        <v>1305.6646409500102</v>
      </c>
      <c r="AE362" s="1">
        <f t="shared" si="371"/>
        <v>1401.5931107660138</v>
      </c>
      <c r="AF362" s="1">
        <f t="shared" si="371"/>
        <v>1271.9347301029438</v>
      </c>
      <c r="AH362" s="15">
        <f t="shared" si="358"/>
        <v>17575.723709606165</v>
      </c>
      <c r="AI362" s="15">
        <f t="shared" si="359"/>
        <v>16128.774146613428</v>
      </c>
      <c r="AJ362" s="15">
        <f t="shared" si="360"/>
        <v>-1446.9495629927369</v>
      </c>
      <c r="AN362" s="15">
        <f t="shared" si="361"/>
        <v>-1446.9495629927369</v>
      </c>
    </row>
    <row r="363" spans="1:40">
      <c r="A363" s="106" t="s">
        <v>284</v>
      </c>
      <c r="B363" s="5" t="str">
        <f t="shared" si="270"/>
        <v>9020-05414</v>
      </c>
      <c r="C363" s="5" t="str">
        <f t="shared" si="354"/>
        <v>9020</v>
      </c>
      <c r="D363" s="1">
        <f>SUM($F363:K363)</f>
        <v>10734.43</v>
      </c>
      <c r="E363" s="2">
        <f t="shared" si="355"/>
        <v>4.4308906980119328E-2</v>
      </c>
      <c r="F363" s="22">
        <f>'Div 9 history (2)'!B359</f>
        <v>0</v>
      </c>
      <c r="G363" s="22">
        <f>'Div 9 history (2)'!C359</f>
        <v>4686</v>
      </c>
      <c r="H363" s="22">
        <f>'Div 9 history (2)'!D359</f>
        <v>0</v>
      </c>
      <c r="I363" s="22">
        <f>'Div 9 history (2)'!E359</f>
        <v>0</v>
      </c>
      <c r="J363" s="22">
        <f>'Div 9 history (2)'!F359</f>
        <v>2796.75</v>
      </c>
      <c r="K363" s="22">
        <f>'Div 9 history (2)'!G359</f>
        <v>3251.68</v>
      </c>
      <c r="L363" s="1">
        <f t="shared" si="370"/>
        <v>1159.2007626324857</v>
      </c>
      <c r="M363" s="1">
        <f t="shared" si="370"/>
        <v>1753.7545138763794</v>
      </c>
      <c r="N363" s="1">
        <f t="shared" si="370"/>
        <v>1376.5953253053246</v>
      </c>
      <c r="O363" s="1">
        <f t="shared" si="370"/>
        <v>1497.2808245142846</v>
      </c>
      <c r="P363" s="1">
        <f t="shared" si="370"/>
        <v>1334.6099774072425</v>
      </c>
      <c r="Q363" s="1">
        <f t="shared" si="370"/>
        <v>1401.2585491085983</v>
      </c>
      <c r="R363" s="1">
        <f t="shared" si="370"/>
        <v>1430.5728788775757</v>
      </c>
      <c r="S363" s="1">
        <f t="shared" si="370"/>
        <v>1535.6784802141865</v>
      </c>
      <c r="T363" s="1">
        <f t="shared" si="370"/>
        <v>1393.6161488326675</v>
      </c>
      <c r="U363" s="1">
        <f t="shared" si="370"/>
        <v>1547.7145517062661</v>
      </c>
      <c r="V363" s="1">
        <f t="shared" si="370"/>
        <v>1550.2357285134349</v>
      </c>
      <c r="W363" s="1">
        <f t="shared" si="370"/>
        <v>1374.6209204102904</v>
      </c>
      <c r="X363" s="1">
        <f t="shared" si="371"/>
        <v>1475.8180330621847</v>
      </c>
      <c r="Y363" s="1">
        <f t="shared" si="371"/>
        <v>1753.7545138763794</v>
      </c>
      <c r="Z363" s="1">
        <f t="shared" si="371"/>
        <v>1376.5953253053246</v>
      </c>
      <c r="AA363" s="1">
        <f t="shared" si="371"/>
        <v>1497.2808245142846</v>
      </c>
      <c r="AB363" s="1">
        <f t="shared" si="371"/>
        <v>1334.6099774072425</v>
      </c>
      <c r="AC363" s="1">
        <f t="shared" si="371"/>
        <v>1401.2585491085983</v>
      </c>
      <c r="AD363" s="1">
        <f t="shared" si="371"/>
        <v>1430.5728788775757</v>
      </c>
      <c r="AE363" s="1">
        <f t="shared" si="371"/>
        <v>1535.6784802141865</v>
      </c>
      <c r="AF363" s="1">
        <f t="shared" si="371"/>
        <v>1393.6161488326675</v>
      </c>
      <c r="AH363" s="15">
        <f t="shared" si="358"/>
        <v>19257.129952844316</v>
      </c>
      <c r="AI363" s="15">
        <f t="shared" si="359"/>
        <v>17671.755931828437</v>
      </c>
      <c r="AJ363" s="15">
        <f t="shared" si="360"/>
        <v>-1585.3740210158794</v>
      </c>
      <c r="AN363" s="15">
        <f t="shared" si="361"/>
        <v>-1585.3740210158794</v>
      </c>
    </row>
    <row r="364" spans="1:40">
      <c r="A364" s="106" t="s">
        <v>354</v>
      </c>
      <c r="B364" s="5" t="str">
        <f t="shared" si="270"/>
        <v>9030-05414</v>
      </c>
      <c r="C364" s="5" t="str">
        <f t="shared" si="354"/>
        <v>9030</v>
      </c>
      <c r="D364" s="1">
        <f>SUM($F364:K364)</f>
        <v>2514.98</v>
      </c>
      <c r="E364" s="2">
        <f t="shared" si="355"/>
        <v>1.0381176725439591E-2</v>
      </c>
      <c r="F364" s="22">
        <f>'Div 9 history (2)'!B360</f>
        <v>0</v>
      </c>
      <c r="G364" s="22">
        <f>'Div 9 history (2)'!C360</f>
        <v>0</v>
      </c>
      <c r="H364" s="22">
        <f>'Div 9 history (2)'!D360</f>
        <v>477.82</v>
      </c>
      <c r="I364" s="22">
        <f>'Div 9 history (2)'!E360</f>
        <v>2037.16</v>
      </c>
      <c r="J364" s="22">
        <f>'Div 9 history (2)'!F360</f>
        <v>0</v>
      </c>
      <c r="K364" s="22">
        <f>'Div 9 history (2)'!G360</f>
        <v>0</v>
      </c>
      <c r="L364" s="1">
        <f t="shared" si="370"/>
        <v>271.59026925560545</v>
      </c>
      <c r="M364" s="1">
        <f t="shared" si="370"/>
        <v>410.88884340470958</v>
      </c>
      <c r="N364" s="1">
        <f t="shared" si="370"/>
        <v>322.52385187069882</v>
      </c>
      <c r="O364" s="1">
        <f t="shared" si="370"/>
        <v>350.79937435308028</v>
      </c>
      <c r="P364" s="1">
        <f t="shared" si="370"/>
        <v>312.68706405274122</v>
      </c>
      <c r="Q364" s="1">
        <f t="shared" si="370"/>
        <v>328.30222245961295</v>
      </c>
      <c r="R364" s="1">
        <f t="shared" si="370"/>
        <v>335.17030516939656</v>
      </c>
      <c r="S364" s="1">
        <f t="shared" si="370"/>
        <v>359.79559829157904</v>
      </c>
      <c r="T364" s="1">
        <f t="shared" si="370"/>
        <v>326.5116770980091</v>
      </c>
      <c r="U364" s="1">
        <f t="shared" si="370"/>
        <v>362.61554113727743</v>
      </c>
      <c r="V364" s="1">
        <f t="shared" si="370"/>
        <v>363.20623009295497</v>
      </c>
      <c r="W364" s="1">
        <f t="shared" si="370"/>
        <v>322.06126663581318</v>
      </c>
      <c r="X364" s="1">
        <f t="shared" si="371"/>
        <v>345.77083615904462</v>
      </c>
      <c r="Y364" s="1">
        <f t="shared" si="371"/>
        <v>410.88884340470958</v>
      </c>
      <c r="Z364" s="1">
        <f t="shared" si="371"/>
        <v>322.52385187069882</v>
      </c>
      <c r="AA364" s="1">
        <f t="shared" si="371"/>
        <v>350.79937435308028</v>
      </c>
      <c r="AB364" s="1">
        <f t="shared" si="371"/>
        <v>312.68706405274122</v>
      </c>
      <c r="AC364" s="1">
        <f t="shared" si="371"/>
        <v>328.30222245961295</v>
      </c>
      <c r="AD364" s="1">
        <f t="shared" si="371"/>
        <v>335.17030516939656</v>
      </c>
      <c r="AE364" s="1">
        <f t="shared" si="371"/>
        <v>359.79559829157904</v>
      </c>
      <c r="AF364" s="1">
        <f t="shared" si="371"/>
        <v>326.5116770980091</v>
      </c>
      <c r="AH364" s="15">
        <f t="shared" si="358"/>
        <v>4511.7716253964481</v>
      </c>
      <c r="AI364" s="15">
        <f t="shared" si="359"/>
        <v>4140.3328107249181</v>
      </c>
      <c r="AJ364" s="15">
        <f t="shared" si="360"/>
        <v>-371.43881467153005</v>
      </c>
      <c r="AN364" s="15">
        <f t="shared" si="361"/>
        <v>-371.43881467153005</v>
      </c>
    </row>
    <row r="365" spans="1:40">
      <c r="A365" s="106" t="s">
        <v>874</v>
      </c>
      <c r="B365" s="5" t="str">
        <f t="shared" si="270"/>
        <v>9260-05419</v>
      </c>
      <c r="C365" s="5" t="str">
        <f t="shared" si="354"/>
        <v>9260</v>
      </c>
      <c r="D365" s="1">
        <f>SUM($F365:K365)</f>
        <v>40.65</v>
      </c>
      <c r="E365" s="2">
        <f t="shared" si="355"/>
        <v>1.677925207711868E-4</v>
      </c>
      <c r="F365" s="22" t="str">
        <f>'Div 9 history (2)'!B361</f>
        <v>0</v>
      </c>
      <c r="G365" s="22" t="str">
        <f>'Div 9 history (2)'!C361</f>
        <v>0</v>
      </c>
      <c r="H365" s="22">
        <f>'Div 9 history (2)'!D361</f>
        <v>40.65</v>
      </c>
      <c r="I365" s="22">
        <f>'Div 9 history (2)'!E361</f>
        <v>0</v>
      </c>
      <c r="J365" s="22">
        <f>'Div 9 history (2)'!F361</f>
        <v>0</v>
      </c>
      <c r="K365" s="22">
        <f>'Div 9 history (2)'!G361</f>
        <v>0</v>
      </c>
      <c r="L365" s="1">
        <f t="shared" si="370"/>
        <v>4.3897543699116346</v>
      </c>
      <c r="M365" s="1">
        <f t="shared" si="370"/>
        <v>6.6412581747773123</v>
      </c>
      <c r="N365" s="1">
        <f t="shared" si="370"/>
        <v>5.2130015262721399</v>
      </c>
      <c r="O365" s="1">
        <f t="shared" si="370"/>
        <v>5.6700230488722436</v>
      </c>
      <c r="P365" s="1">
        <f t="shared" si="370"/>
        <v>5.0540080452901934</v>
      </c>
      <c r="Q365" s="1">
        <f t="shared" si="370"/>
        <v>5.3063981991837972</v>
      </c>
      <c r="R365" s="1">
        <f t="shared" si="370"/>
        <v>5.4174080530008073</v>
      </c>
      <c r="S365" s="1">
        <f t="shared" si="370"/>
        <v>5.8154303694473466</v>
      </c>
      <c r="T365" s="1">
        <f t="shared" si="370"/>
        <v>5.2774573452011833</v>
      </c>
      <c r="U365" s="1">
        <f t="shared" si="370"/>
        <v>5.8610095297896319</v>
      </c>
      <c r="V365" s="1">
        <f t="shared" si="370"/>
        <v>5.8705569242215123</v>
      </c>
      <c r="W365" s="1">
        <f t="shared" si="370"/>
        <v>5.205524691546576</v>
      </c>
      <c r="X365" s="1">
        <f t="shared" si="371"/>
        <v>5.588746029735888</v>
      </c>
      <c r="Y365" s="1">
        <f t="shared" si="371"/>
        <v>6.6412581747773123</v>
      </c>
      <c r="Z365" s="1">
        <f t="shared" si="371"/>
        <v>5.2130015262721399</v>
      </c>
      <c r="AA365" s="1">
        <f t="shared" si="371"/>
        <v>5.6700230488722436</v>
      </c>
      <c r="AB365" s="1">
        <f t="shared" si="371"/>
        <v>5.0540080452901934</v>
      </c>
      <c r="AC365" s="1">
        <f t="shared" si="371"/>
        <v>5.3063981991837972</v>
      </c>
      <c r="AD365" s="1">
        <f t="shared" si="371"/>
        <v>5.4174080530008073</v>
      </c>
      <c r="AE365" s="1">
        <f t="shared" si="371"/>
        <v>5.8154303694473466</v>
      </c>
      <c r="AF365" s="1">
        <f t="shared" si="371"/>
        <v>5.2774573452011833</v>
      </c>
      <c r="AH365" s="15">
        <f t="shared" si="358"/>
        <v>72.924443364307322</v>
      </c>
      <c r="AI365" s="15">
        <f t="shared" si="359"/>
        <v>66.92082193733863</v>
      </c>
      <c r="AJ365" s="15">
        <f t="shared" si="360"/>
        <v>-6.0036214269686923</v>
      </c>
      <c r="AN365" s="15">
        <f t="shared" si="361"/>
        <v>-6.0036214269686923</v>
      </c>
    </row>
    <row r="366" spans="1:40">
      <c r="A366" s="106" t="s">
        <v>286</v>
      </c>
      <c r="B366" s="5" t="str">
        <f t="shared" si="270"/>
        <v>8700-05419</v>
      </c>
      <c r="C366" s="5" t="str">
        <f t="shared" si="354"/>
        <v>8700</v>
      </c>
      <c r="D366" s="1">
        <f>SUM($F366:K366)</f>
        <v>8968.65</v>
      </c>
      <c r="E366" s="2">
        <f t="shared" si="355"/>
        <v>3.7020231031107118E-2</v>
      </c>
      <c r="F366" s="22">
        <f>'Div 9 history (2)'!B362</f>
        <v>0</v>
      </c>
      <c r="G366" s="22">
        <f>'Div 9 history (2)'!C362</f>
        <v>4340</v>
      </c>
      <c r="H366" s="22">
        <f>'Div 9 history (2)'!D362</f>
        <v>2125</v>
      </c>
      <c r="I366" s="22">
        <f>'Div 9 history (2)'!E362</f>
        <v>2025</v>
      </c>
      <c r="J366" s="22">
        <f>'Div 9 history (2)'!F362</f>
        <v>0</v>
      </c>
      <c r="K366" s="22">
        <f>'Div 9 history (2)'!G362</f>
        <v>478.65</v>
      </c>
      <c r="L366" s="1">
        <f t="shared" si="370"/>
        <v>968.51588018961797</v>
      </c>
      <c r="M366" s="1">
        <f t="shared" si="370"/>
        <v>1465.2674078528053</v>
      </c>
      <c r="N366" s="1">
        <f t="shared" si="370"/>
        <v>1150.1497205067803</v>
      </c>
      <c r="O366" s="1">
        <f t="shared" si="370"/>
        <v>1250.9828343731374</v>
      </c>
      <c r="P366" s="1">
        <f t="shared" si="370"/>
        <v>1115.0708303909444</v>
      </c>
      <c r="Q366" s="1">
        <f t="shared" si="370"/>
        <v>1170.755921503315</v>
      </c>
      <c r="R366" s="1">
        <f t="shared" si="370"/>
        <v>1195.2481361511855</v>
      </c>
      <c r="S366" s="1">
        <f t="shared" si="370"/>
        <v>1283.0641963823848</v>
      </c>
      <c r="T366" s="1">
        <f t="shared" si="370"/>
        <v>1164.3706720550697</v>
      </c>
      <c r="U366" s="1">
        <f t="shared" si="370"/>
        <v>1293.1203719396747</v>
      </c>
      <c r="V366" s="1">
        <f t="shared" si="370"/>
        <v>1295.2268230853447</v>
      </c>
      <c r="W366" s="1">
        <f t="shared" si="370"/>
        <v>1148.5000990120343</v>
      </c>
      <c r="X366" s="1">
        <f t="shared" si="371"/>
        <v>1233.0506046639796</v>
      </c>
      <c r="Y366" s="1">
        <f t="shared" si="371"/>
        <v>1465.2674078528053</v>
      </c>
      <c r="Z366" s="1">
        <f t="shared" si="371"/>
        <v>1150.1497205067803</v>
      </c>
      <c r="AA366" s="1">
        <f t="shared" si="371"/>
        <v>1250.9828343731374</v>
      </c>
      <c r="AB366" s="1">
        <f t="shared" si="371"/>
        <v>1115.0708303909444</v>
      </c>
      <c r="AC366" s="1">
        <f t="shared" si="371"/>
        <v>1170.755921503315</v>
      </c>
      <c r="AD366" s="1">
        <f t="shared" si="371"/>
        <v>1195.2481361511855</v>
      </c>
      <c r="AE366" s="1">
        <f t="shared" si="371"/>
        <v>1283.0641963823848</v>
      </c>
      <c r="AF366" s="1">
        <f t="shared" si="371"/>
        <v>1164.3706720550697</v>
      </c>
      <c r="AH366" s="15">
        <f t="shared" si="358"/>
        <v>16089.3925948166</v>
      </c>
      <c r="AI366" s="15">
        <f t="shared" si="359"/>
        <v>14764.807617916655</v>
      </c>
      <c r="AJ366" s="15">
        <f t="shared" si="360"/>
        <v>-1324.5849768999451</v>
      </c>
      <c r="AN366" s="15">
        <f t="shared" si="361"/>
        <v>-1324.5849768999451</v>
      </c>
    </row>
    <row r="367" spans="1:40">
      <c r="A367" s="106" t="s">
        <v>287</v>
      </c>
      <c r="B367" s="5" t="str">
        <f t="shared" si="270"/>
        <v>8740-05419</v>
      </c>
      <c r="C367" s="5" t="str">
        <f t="shared" si="354"/>
        <v>8740</v>
      </c>
      <c r="D367" s="1">
        <f>SUM($F367:K367)</f>
        <v>1505</v>
      </c>
      <c r="E367" s="2">
        <f t="shared" si="355"/>
        <v>6.2122446189578386E-3</v>
      </c>
      <c r="F367" s="22">
        <f>'Div 9 history (2)'!B363</f>
        <v>600</v>
      </c>
      <c r="G367" s="22">
        <f>'Div 9 history (2)'!C363</f>
        <v>87</v>
      </c>
      <c r="H367" s="22">
        <f>'Div 9 history (2)'!D363</f>
        <v>0</v>
      </c>
      <c r="I367" s="22">
        <f>'Div 9 history (2)'!E363</f>
        <v>251</v>
      </c>
      <c r="J367" s="22">
        <f>'Div 9 history (2)'!F363</f>
        <v>509</v>
      </c>
      <c r="K367" s="22">
        <f>'Div 9 history (2)'!G363</f>
        <v>58</v>
      </c>
      <c r="L367" s="1">
        <f t="shared" si="370"/>
        <v>162.52350127225117</v>
      </c>
      <c r="M367" s="1">
        <f t="shared" si="370"/>
        <v>245.88176022238267</v>
      </c>
      <c r="N367" s="1">
        <f t="shared" si="370"/>
        <v>193.0028855360288</v>
      </c>
      <c r="O367" s="1">
        <f t="shared" si="370"/>
        <v>209.9233625720228</v>
      </c>
      <c r="P367" s="1">
        <f t="shared" si="370"/>
        <v>187.11641102488909</v>
      </c>
      <c r="Q367" s="1">
        <f t="shared" si="370"/>
        <v>196.46074513583309</v>
      </c>
      <c r="R367" s="1">
        <f t="shared" si="370"/>
        <v>200.57070405328943</v>
      </c>
      <c r="S367" s="1">
        <f t="shared" si="370"/>
        <v>215.30683163636547</v>
      </c>
      <c r="T367" s="1">
        <f t="shared" si="370"/>
        <v>195.38925718395524</v>
      </c>
      <c r="U367" s="1">
        <f t="shared" si="370"/>
        <v>216.99432576465918</v>
      </c>
      <c r="V367" s="1">
        <f t="shared" si="370"/>
        <v>217.34780248347789</v>
      </c>
      <c r="W367" s="1">
        <f t="shared" si="370"/>
        <v>192.72606791580804</v>
      </c>
      <c r="X367" s="1">
        <f t="shared" si="371"/>
        <v>206.9142134010458</v>
      </c>
      <c r="Y367" s="1">
        <f t="shared" si="371"/>
        <v>245.88176022238267</v>
      </c>
      <c r="Z367" s="1">
        <f t="shared" si="371"/>
        <v>193.0028855360288</v>
      </c>
      <c r="AA367" s="1">
        <f t="shared" si="371"/>
        <v>209.9233625720228</v>
      </c>
      <c r="AB367" s="1">
        <f t="shared" si="371"/>
        <v>187.11641102488909</v>
      </c>
      <c r="AC367" s="1">
        <f t="shared" si="371"/>
        <v>196.46074513583309</v>
      </c>
      <c r="AD367" s="1">
        <f t="shared" si="371"/>
        <v>200.57070405328943</v>
      </c>
      <c r="AE367" s="1">
        <f t="shared" si="371"/>
        <v>215.30683163636547</v>
      </c>
      <c r="AF367" s="1">
        <f t="shared" si="371"/>
        <v>195.38925718395524</v>
      </c>
      <c r="AH367" s="15">
        <f t="shared" si="358"/>
        <v>2699.9086657634075</v>
      </c>
      <c r="AI367" s="15">
        <f t="shared" si="359"/>
        <v>2477.6343669297576</v>
      </c>
      <c r="AJ367" s="15">
        <f t="shared" si="360"/>
        <v>-222.27429883364994</v>
      </c>
      <c r="AN367" s="15">
        <f t="shared" si="361"/>
        <v>-222.27429883364994</v>
      </c>
    </row>
    <row r="368" spans="1:40">
      <c r="A368" s="106" t="s">
        <v>629</v>
      </c>
      <c r="B368" s="5" t="str">
        <f t="shared" si="270"/>
        <v>8780-05419</v>
      </c>
      <c r="C368" s="5" t="str">
        <f t="shared" si="354"/>
        <v>8780</v>
      </c>
      <c r="D368" s="1">
        <f>SUM($F368:K368)</f>
        <v>10</v>
      </c>
      <c r="E368" s="2">
        <f t="shared" si="355"/>
        <v>4.1277372883440791E-5</v>
      </c>
      <c r="F368" s="22">
        <f>'Div 9 history (2)'!B364</f>
        <v>0</v>
      </c>
      <c r="G368" s="22">
        <f>'Div 9 history (2)'!C364</f>
        <v>0</v>
      </c>
      <c r="H368" s="22">
        <f>'Div 9 history (2)'!D364</f>
        <v>0</v>
      </c>
      <c r="I368" s="22">
        <f>'Div 9 history (2)'!E364</f>
        <v>0</v>
      </c>
      <c r="J368" s="22">
        <f>'Div 9 history (2)'!F364</f>
        <v>10</v>
      </c>
      <c r="K368" s="22">
        <f>'Div 9 history (2)'!G364</f>
        <v>0</v>
      </c>
      <c r="L368" s="1">
        <f t="shared" si="370"/>
        <v>1.0798903739020012</v>
      </c>
      <c r="M368" s="1">
        <f t="shared" si="370"/>
        <v>1.6337658486537054</v>
      </c>
      <c r="N368" s="1">
        <f t="shared" si="370"/>
        <v>1.2824111995749423</v>
      </c>
      <c r="O368" s="1">
        <f t="shared" si="370"/>
        <v>1.3948396184187561</v>
      </c>
      <c r="P368" s="1">
        <f t="shared" si="370"/>
        <v>1.2432984121255088</v>
      </c>
      <c r="Q368" s="1">
        <f t="shared" si="370"/>
        <v>1.3053870108693229</v>
      </c>
      <c r="R368" s="1">
        <f t="shared" si="370"/>
        <v>1.3326957079952786</v>
      </c>
      <c r="S368" s="1">
        <f t="shared" si="370"/>
        <v>1.4306101769858173</v>
      </c>
      <c r="T368" s="1">
        <f t="shared" si="370"/>
        <v>1.2982674895943871</v>
      </c>
      <c r="U368" s="1">
        <f t="shared" si="370"/>
        <v>1.441822762555875</v>
      </c>
      <c r="V368" s="1">
        <f t="shared" si="370"/>
        <v>1.444171445072943</v>
      </c>
      <c r="W368" s="1">
        <f t="shared" si="370"/>
        <v>1.280571879839256</v>
      </c>
      <c r="X368" s="1">
        <f t="shared" si="371"/>
        <v>1.3748452717677464</v>
      </c>
      <c r="Y368" s="1">
        <f t="shared" si="371"/>
        <v>1.6337658486537054</v>
      </c>
      <c r="Z368" s="1">
        <f t="shared" si="371"/>
        <v>1.2824111995749423</v>
      </c>
      <c r="AA368" s="1">
        <f t="shared" si="371"/>
        <v>1.3948396184187561</v>
      </c>
      <c r="AB368" s="1">
        <f t="shared" si="371"/>
        <v>1.2432984121255088</v>
      </c>
      <c r="AC368" s="1">
        <f t="shared" si="371"/>
        <v>1.3053870108693229</v>
      </c>
      <c r="AD368" s="1">
        <f t="shared" si="371"/>
        <v>1.3326957079952786</v>
      </c>
      <c r="AE368" s="1">
        <f t="shared" si="371"/>
        <v>1.4306101769858173</v>
      </c>
      <c r="AF368" s="1">
        <f t="shared" si="371"/>
        <v>1.2982674895943871</v>
      </c>
      <c r="AH368" s="15">
        <f t="shared" si="358"/>
        <v>17.939592463544237</v>
      </c>
      <c r="AI368" s="15">
        <f t="shared" si="359"/>
        <v>16.462686823453538</v>
      </c>
      <c r="AJ368" s="15">
        <f t="shared" si="360"/>
        <v>-1.476905640090699</v>
      </c>
      <c r="AN368" s="15">
        <f t="shared" si="361"/>
        <v>-1.476905640090699</v>
      </c>
    </row>
    <row r="369" spans="1:40">
      <c r="A369" s="106" t="s">
        <v>630</v>
      </c>
      <c r="B369" s="5" t="str">
        <f t="shared" si="270"/>
        <v>9090-05419</v>
      </c>
      <c r="C369" s="5" t="str">
        <f t="shared" si="354"/>
        <v>9090</v>
      </c>
      <c r="D369" s="1">
        <f>SUM($F369:K369)</f>
        <v>816</v>
      </c>
      <c r="E369" s="2">
        <f t="shared" si="355"/>
        <v>3.3682336272887682E-3</v>
      </c>
      <c r="F369" s="22">
        <f>'Div 9 history (2)'!B365</f>
        <v>0</v>
      </c>
      <c r="G369" s="22">
        <f>'Div 9 history (2)'!C365</f>
        <v>816</v>
      </c>
      <c r="H369" s="22">
        <f>'Div 9 history (2)'!D365</f>
        <v>0</v>
      </c>
      <c r="I369" s="22">
        <f>'Div 9 history (2)'!E365</f>
        <v>0</v>
      </c>
      <c r="J369" s="22">
        <f>'Div 9 history (2)'!F365</f>
        <v>0</v>
      </c>
      <c r="K369" s="22">
        <f>'Div 9 history (2)'!G365</f>
        <v>0</v>
      </c>
      <c r="L369" s="1">
        <f t="shared" si="370"/>
        <v>88.119054510403288</v>
      </c>
      <c r="M369" s="1">
        <f t="shared" si="370"/>
        <v>133.31529325014236</v>
      </c>
      <c r="N369" s="1">
        <f t="shared" si="370"/>
        <v>104.64475388531528</v>
      </c>
      <c r="O369" s="1">
        <f t="shared" si="370"/>
        <v>113.81891286297049</v>
      </c>
      <c r="P369" s="1">
        <f t="shared" si="370"/>
        <v>101.45315042944152</v>
      </c>
      <c r="Q369" s="1">
        <f t="shared" si="370"/>
        <v>106.51958008693674</v>
      </c>
      <c r="R369" s="1">
        <f t="shared" si="370"/>
        <v>108.74796977241473</v>
      </c>
      <c r="S369" s="1">
        <f t="shared" si="370"/>
        <v>116.73779044204268</v>
      </c>
      <c r="T369" s="1">
        <f t="shared" si="370"/>
        <v>105.93862715090198</v>
      </c>
      <c r="U369" s="1">
        <f t="shared" si="370"/>
        <v>117.6527374245594</v>
      </c>
      <c r="V369" s="1">
        <f t="shared" si="370"/>
        <v>117.84438991795213</v>
      </c>
      <c r="W369" s="1">
        <f t="shared" si="370"/>
        <v>104.49466539488328</v>
      </c>
      <c r="X369" s="1">
        <f t="shared" si="371"/>
        <v>112.18737417624808</v>
      </c>
      <c r="Y369" s="1">
        <f t="shared" si="371"/>
        <v>133.31529325014236</v>
      </c>
      <c r="Z369" s="1">
        <f t="shared" si="371"/>
        <v>104.64475388531528</v>
      </c>
      <c r="AA369" s="1">
        <f t="shared" si="371"/>
        <v>113.81891286297049</v>
      </c>
      <c r="AB369" s="1">
        <f t="shared" si="371"/>
        <v>101.45315042944152</v>
      </c>
      <c r="AC369" s="1">
        <f t="shared" si="371"/>
        <v>106.51958008693674</v>
      </c>
      <c r="AD369" s="1">
        <f t="shared" si="371"/>
        <v>108.74796977241473</v>
      </c>
      <c r="AE369" s="1">
        <f t="shared" si="371"/>
        <v>116.73779044204268</v>
      </c>
      <c r="AF369" s="1">
        <f t="shared" si="371"/>
        <v>105.93862715090198</v>
      </c>
      <c r="AH369" s="15">
        <f t="shared" si="358"/>
        <v>1463.87074502521</v>
      </c>
      <c r="AI369" s="15">
        <f t="shared" si="359"/>
        <v>1343.3552447938089</v>
      </c>
      <c r="AJ369" s="15">
        <f t="shared" si="360"/>
        <v>-120.51550023140112</v>
      </c>
      <c r="AN369" s="15">
        <f t="shared" si="361"/>
        <v>-120.51550023140112</v>
      </c>
    </row>
    <row r="370" spans="1:40">
      <c r="A370" s="9" t="s">
        <v>34</v>
      </c>
      <c r="B370" s="5"/>
      <c r="C370" s="5"/>
      <c r="D370" s="31">
        <f t="shared" ref="D370:K370" si="372">SUM(D328:D369)</f>
        <v>242263.48</v>
      </c>
      <c r="E370" s="32">
        <f t="shared" si="372"/>
        <v>1</v>
      </c>
      <c r="F370" s="31">
        <f t="shared" si="372"/>
        <v>48343.360000000001</v>
      </c>
      <c r="G370" s="31">
        <f t="shared" si="372"/>
        <v>47153.749999999993</v>
      </c>
      <c r="H370" s="31">
        <f t="shared" si="372"/>
        <v>33899.199999999997</v>
      </c>
      <c r="I370" s="31">
        <f t="shared" si="372"/>
        <v>41715.430000000008</v>
      </c>
      <c r="J370" s="31">
        <f t="shared" si="372"/>
        <v>30413.230000000003</v>
      </c>
      <c r="K370" s="31">
        <f t="shared" si="372"/>
        <v>40738.51</v>
      </c>
      <c r="L370" s="31">
        <f>'Div 9 history (2)'!H366</f>
        <v>26161.799999999996</v>
      </c>
      <c r="M370" s="31">
        <f>'Div 9 budget'!B93</f>
        <v>39580.18</v>
      </c>
      <c r="N370" s="31">
        <f>'Div 9 budget'!C93</f>
        <v>31068.140000000003</v>
      </c>
      <c r="O370" s="31">
        <f>'Div 9 budget'!D93</f>
        <v>33791.869999999995</v>
      </c>
      <c r="P370" s="31">
        <f>'Div 9 budget'!E93</f>
        <v>30120.579999999998</v>
      </c>
      <c r="Q370" s="31">
        <f>'Div 9 budget'!F93</f>
        <v>31624.76</v>
      </c>
      <c r="R370" s="31">
        <f>'Div 9 budget'!G93</f>
        <v>32286.350000000002</v>
      </c>
      <c r="S370" s="31">
        <f>'Div 9 budget'!H93</f>
        <v>34658.46</v>
      </c>
      <c r="T370" s="31">
        <f>'Div 9 budget'!I93</f>
        <v>31452.28</v>
      </c>
      <c r="U370" s="31">
        <f>'Div 9 budget'!J93</f>
        <v>34930.1</v>
      </c>
      <c r="V370" s="31">
        <f>'Div 9 budget'!K93</f>
        <v>34987</v>
      </c>
      <c r="W370" s="31">
        <f>'Div 9 budget'!L93</f>
        <v>31023.58</v>
      </c>
      <c r="X370" s="31">
        <f>'Div 9 budget'!M93</f>
        <v>33307.479999999996</v>
      </c>
      <c r="Y370" s="38">
        <f>M370*(1+Y$3)</f>
        <v>39580.18</v>
      </c>
      <c r="Z370" s="38">
        <f t="shared" ref="Z370" si="373">N370*(1+Z$3)</f>
        <v>31068.140000000003</v>
      </c>
      <c r="AA370" s="38">
        <f t="shared" ref="AA370" si="374">O370*(1+AA$3)</f>
        <v>33791.869999999995</v>
      </c>
      <c r="AB370" s="38">
        <f t="shared" ref="AB370" si="375">P370*(1+AB$3)</f>
        <v>30120.579999999998</v>
      </c>
      <c r="AC370" s="38">
        <f t="shared" ref="AC370" si="376">Q370*(1+AC$3)</f>
        <v>31624.76</v>
      </c>
      <c r="AD370" s="38">
        <f t="shared" ref="AD370" si="377">R370*(1+AD$3)</f>
        <v>32286.350000000002</v>
      </c>
      <c r="AE370" s="38">
        <f t="shared" ref="AE370" si="378">S370*(1+AE$3)</f>
        <v>34658.46</v>
      </c>
      <c r="AF370" s="38">
        <f t="shared" ref="AF370" si="379">T370*(1+AF$3)</f>
        <v>31452.28</v>
      </c>
      <c r="AH370" s="15">
        <f>SUM(F370:Q370)</f>
        <v>434610.81000000006</v>
      </c>
      <c r="AI370" s="15">
        <f>SUM(U370:AF370)</f>
        <v>398830.78</v>
      </c>
      <c r="AJ370" s="15">
        <f t="shared" ref="AJ370" si="380">AI370-AH370</f>
        <v>-35780.030000000028</v>
      </c>
    </row>
    <row r="371" spans="1:40">
      <c r="B371" s="5"/>
      <c r="C371" s="5"/>
      <c r="F371" s="1">
        <f>F370-'Div 9 history (2)'!B366</f>
        <v>0</v>
      </c>
      <c r="G371" s="1">
        <f>G370-'Div 9 history (2)'!C366</f>
        <v>0</v>
      </c>
      <c r="H371" s="1">
        <f>H370-'Div 9 history (2)'!D366</f>
        <v>0</v>
      </c>
      <c r="I371" s="1">
        <f>I370-'Div 9 history (2)'!E366</f>
        <v>0</v>
      </c>
      <c r="J371" s="1">
        <f>J370-'Div 9 history (2)'!F366</f>
        <v>0</v>
      </c>
      <c r="K371" s="1">
        <f>K370-'Div 9 history (2)'!G366</f>
        <v>0</v>
      </c>
      <c r="L371" s="1">
        <f>L370-'Div 9 history (2)'!H366</f>
        <v>0</v>
      </c>
      <c r="M371" s="1">
        <f t="shared" ref="M371" si="381">M370-SUM(M328:M369)</f>
        <v>0</v>
      </c>
      <c r="N371" s="1">
        <f t="shared" ref="N371:AF371" si="382">N370-SUM(N328:N369)</f>
        <v>0</v>
      </c>
      <c r="O371" s="1">
        <f t="shared" si="382"/>
        <v>0</v>
      </c>
      <c r="P371" s="1">
        <f t="shared" si="382"/>
        <v>0</v>
      </c>
      <c r="Q371" s="1">
        <f t="shared" si="382"/>
        <v>0</v>
      </c>
      <c r="R371" s="1">
        <f t="shared" si="382"/>
        <v>0</v>
      </c>
      <c r="S371" s="1">
        <f t="shared" si="382"/>
        <v>0</v>
      </c>
      <c r="T371" s="1">
        <f t="shared" si="382"/>
        <v>0</v>
      </c>
      <c r="U371" s="1">
        <f t="shared" si="382"/>
        <v>0</v>
      </c>
      <c r="V371" s="1">
        <f t="shared" si="382"/>
        <v>0</v>
      </c>
      <c r="W371" s="1">
        <f t="shared" si="382"/>
        <v>0</v>
      </c>
      <c r="X371" s="1">
        <f t="shared" si="382"/>
        <v>0</v>
      </c>
      <c r="Y371" s="1">
        <f t="shared" si="382"/>
        <v>0</v>
      </c>
      <c r="Z371" s="1">
        <f t="shared" si="382"/>
        <v>0</v>
      </c>
      <c r="AA371" s="1">
        <f t="shared" si="382"/>
        <v>0</v>
      </c>
      <c r="AB371" s="1">
        <f t="shared" si="382"/>
        <v>0</v>
      </c>
      <c r="AC371" s="1">
        <f t="shared" si="382"/>
        <v>0</v>
      </c>
      <c r="AD371" s="1">
        <f t="shared" si="382"/>
        <v>0</v>
      </c>
      <c r="AE371" s="1">
        <f t="shared" si="382"/>
        <v>0</v>
      </c>
      <c r="AF371" s="1">
        <f t="shared" si="382"/>
        <v>0</v>
      </c>
    </row>
    <row r="372" spans="1:40">
      <c r="A372" s="106" t="s">
        <v>288</v>
      </c>
      <c r="B372" s="5" t="str">
        <f t="shared" si="270"/>
        <v>8700-05420</v>
      </c>
      <c r="C372" s="5" t="str">
        <f t="shared" ref="C372:C378" si="383">LEFT(B372,4)</f>
        <v>8700</v>
      </c>
      <c r="D372" s="1">
        <f>SUM($F372:K372)</f>
        <v>430</v>
      </c>
      <c r="E372" s="2">
        <f t="shared" ref="E372:E378" si="384">D372/$D$379</f>
        <v>0.10210987497476937</v>
      </c>
      <c r="F372" s="22">
        <f>'Div 9 history (2)'!B368</f>
        <v>0</v>
      </c>
      <c r="G372" s="22">
        <f>'Div 9 history (2)'!C368</f>
        <v>0</v>
      </c>
      <c r="H372" s="22">
        <f>'Div 9 history (2)'!D368</f>
        <v>430</v>
      </c>
      <c r="I372" s="22">
        <f>'Div 9 history (2)'!E368</f>
        <v>0</v>
      </c>
      <c r="J372" s="22">
        <f>'Div 9 history (2)'!F368</f>
        <v>0</v>
      </c>
      <c r="K372" s="22">
        <f>'Div 9 history (2)'!G368</f>
        <v>0</v>
      </c>
      <c r="L372" s="1">
        <f t="shared" ref="L372:V376" si="385">$E372*L$379</f>
        <v>77.603504980824724</v>
      </c>
      <c r="M372" s="1">
        <f t="shared" si="385"/>
        <v>65.860869358726248</v>
      </c>
      <c r="N372" s="1">
        <f t="shared" si="385"/>
        <v>53.607684361753918</v>
      </c>
      <c r="O372" s="1">
        <f t="shared" si="385"/>
        <v>68.31150635812071</v>
      </c>
      <c r="P372" s="1">
        <f t="shared" si="385"/>
        <v>99.557128100400135</v>
      </c>
      <c r="Q372" s="1">
        <f t="shared" si="385"/>
        <v>53.607684361753918</v>
      </c>
      <c r="R372" s="1">
        <f t="shared" si="385"/>
        <v>53.607684361753918</v>
      </c>
      <c r="S372" s="1">
        <f t="shared" si="385"/>
        <v>68.31150635812071</v>
      </c>
      <c r="T372" s="1">
        <f t="shared" si="385"/>
        <v>122.67480379468793</v>
      </c>
      <c r="U372" s="1">
        <f t="shared" si="385"/>
        <v>69.128385357918859</v>
      </c>
      <c r="V372" s="1">
        <f t="shared" si="385"/>
        <v>68.924165607969329</v>
      </c>
      <c r="W372" s="1">
        <f t="shared" ref="W372:AF376" si="386">$E372*W$379</f>
        <v>92.40943685216628</v>
      </c>
      <c r="X372" s="1">
        <f t="shared" si="386"/>
        <v>227.19447181886184</v>
      </c>
      <c r="Y372" s="1">
        <f t="shared" si="386"/>
        <v>65.860869358726248</v>
      </c>
      <c r="Z372" s="1">
        <f t="shared" si="386"/>
        <v>53.607684361753918</v>
      </c>
      <c r="AA372" s="1">
        <f t="shared" si="386"/>
        <v>68.31150635812071</v>
      </c>
      <c r="AB372" s="1">
        <f t="shared" si="386"/>
        <v>99.557128100400135</v>
      </c>
      <c r="AC372" s="1">
        <f t="shared" si="386"/>
        <v>53.607684361753918</v>
      </c>
      <c r="AD372" s="1">
        <f t="shared" si="386"/>
        <v>53.607684361753918</v>
      </c>
      <c r="AE372" s="1">
        <f t="shared" si="386"/>
        <v>68.31150635812071</v>
      </c>
      <c r="AF372" s="1">
        <f t="shared" si="386"/>
        <v>122.67480379468793</v>
      </c>
      <c r="AH372" s="15">
        <f t="shared" ref="AH372:AH378" si="387">SUM(F372:Q372)</f>
        <v>848.54837752157982</v>
      </c>
      <c r="AI372" s="15">
        <f t="shared" ref="AI372:AI378" si="388">SUM(U372:AF372)</f>
        <v>1043.1953266922342</v>
      </c>
      <c r="AJ372" s="15">
        <f t="shared" ref="AJ372:AJ378" si="389">AI372-AH372</f>
        <v>194.64694917065435</v>
      </c>
      <c r="AN372" s="15">
        <f t="shared" ref="AN372:AN378" si="390">AJ372</f>
        <v>194.64694917065435</v>
      </c>
    </row>
    <row r="373" spans="1:40">
      <c r="A373" s="106" t="s">
        <v>875</v>
      </c>
      <c r="B373" s="5" t="str">
        <f t="shared" si="270"/>
        <v>9110-05420</v>
      </c>
      <c r="C373" s="5" t="str">
        <f t="shared" si="383"/>
        <v>9110</v>
      </c>
      <c r="D373" s="1">
        <f>SUM($F373:K373)</f>
        <v>218.33</v>
      </c>
      <c r="E373" s="2">
        <f t="shared" si="384"/>
        <v>5.1845695356375343E-2</v>
      </c>
      <c r="F373" s="22" t="str">
        <f>'Div 9 history (2)'!B369</f>
        <v>0</v>
      </c>
      <c r="G373" s="22" t="str">
        <f>'Div 9 history (2)'!C369</f>
        <v>0</v>
      </c>
      <c r="H373" s="22" t="str">
        <f>'Div 9 history (2)'!D369</f>
        <v>0</v>
      </c>
      <c r="I373" s="22">
        <f>'Div 9 history (2)'!E369</f>
        <v>218.33</v>
      </c>
      <c r="J373" s="22">
        <f>'Div 9 history (2)'!F369</f>
        <v>0</v>
      </c>
      <c r="K373" s="22">
        <f>'Div 9 history (2)'!G369</f>
        <v>0</v>
      </c>
      <c r="L373" s="1">
        <f t="shared" si="385"/>
        <v>39.402728470845261</v>
      </c>
      <c r="M373" s="1">
        <f t="shared" si="385"/>
        <v>33.440473504862098</v>
      </c>
      <c r="N373" s="1">
        <f t="shared" si="385"/>
        <v>27.218990062097056</v>
      </c>
      <c r="O373" s="1">
        <f t="shared" si="385"/>
        <v>34.684770193415105</v>
      </c>
      <c r="P373" s="1">
        <f t="shared" si="385"/>
        <v>50.54955297246596</v>
      </c>
      <c r="Q373" s="1">
        <f t="shared" si="385"/>
        <v>27.218990062097056</v>
      </c>
      <c r="R373" s="1">
        <f t="shared" si="385"/>
        <v>27.218990062097056</v>
      </c>
      <c r="S373" s="1">
        <f t="shared" si="385"/>
        <v>34.684770193415105</v>
      </c>
      <c r="T373" s="1">
        <f t="shared" si="385"/>
        <v>62.287418401149338</v>
      </c>
      <c r="U373" s="1">
        <f t="shared" si="385"/>
        <v>35.099535756266107</v>
      </c>
      <c r="V373" s="1">
        <f t="shared" si="385"/>
        <v>34.99584436555336</v>
      </c>
      <c r="W373" s="1">
        <f t="shared" si="386"/>
        <v>46.920354297519687</v>
      </c>
      <c r="X373" s="1">
        <f t="shared" si="386"/>
        <v>115.35667216793514</v>
      </c>
      <c r="Y373" s="1">
        <f t="shared" si="386"/>
        <v>33.440473504862098</v>
      </c>
      <c r="Z373" s="1">
        <f t="shared" si="386"/>
        <v>27.218990062097056</v>
      </c>
      <c r="AA373" s="1">
        <f t="shared" si="386"/>
        <v>34.684770193415105</v>
      </c>
      <c r="AB373" s="1">
        <f t="shared" si="386"/>
        <v>50.54955297246596</v>
      </c>
      <c r="AC373" s="1">
        <f t="shared" si="386"/>
        <v>27.218990062097056</v>
      </c>
      <c r="AD373" s="1">
        <f t="shared" si="386"/>
        <v>27.218990062097056</v>
      </c>
      <c r="AE373" s="1">
        <f t="shared" si="386"/>
        <v>34.684770193415105</v>
      </c>
      <c r="AF373" s="1">
        <f t="shared" si="386"/>
        <v>62.287418401149338</v>
      </c>
      <c r="AH373" s="15">
        <f t="shared" si="387"/>
        <v>430.84550526578255</v>
      </c>
      <c r="AI373" s="15">
        <f t="shared" si="388"/>
        <v>529.67636203887309</v>
      </c>
      <c r="AJ373" s="15">
        <f t="shared" si="389"/>
        <v>98.830856773090545</v>
      </c>
      <c r="AN373" s="15">
        <f t="shared" si="390"/>
        <v>98.830856773090545</v>
      </c>
    </row>
    <row r="374" spans="1:40">
      <c r="A374" s="106" t="s">
        <v>393</v>
      </c>
      <c r="B374" s="5" t="str">
        <f t="shared" si="270"/>
        <v>9210-05420</v>
      </c>
      <c r="C374" s="5" t="str">
        <f t="shared" si="383"/>
        <v>9210</v>
      </c>
      <c r="D374" s="1">
        <f>SUM($F374:K374)</f>
        <v>999.75</v>
      </c>
      <c r="E374" s="2">
        <f t="shared" si="384"/>
        <v>0.2374054593163388</v>
      </c>
      <c r="F374" s="22">
        <f>'Div 9 history (2)'!B370</f>
        <v>999.75</v>
      </c>
      <c r="G374" s="22">
        <f>'Div 9 history (2)'!C370</f>
        <v>0</v>
      </c>
      <c r="H374" s="22">
        <f>'Div 9 history (2)'!D370</f>
        <v>0</v>
      </c>
      <c r="I374" s="22">
        <f>'Div 9 history (2)'!E370</f>
        <v>0</v>
      </c>
      <c r="J374" s="22">
        <f>'Div 9 history (2)'!F370</f>
        <v>0</v>
      </c>
      <c r="K374" s="22">
        <f>'Div 9 history (2)'!G370</f>
        <v>0</v>
      </c>
      <c r="L374" s="1">
        <f t="shared" si="385"/>
        <v>180.42814908041748</v>
      </c>
      <c r="M374" s="1">
        <f t="shared" si="385"/>
        <v>153.12652125903853</v>
      </c>
      <c r="N374" s="1">
        <f t="shared" si="385"/>
        <v>124.63786614107786</v>
      </c>
      <c r="O374" s="1">
        <f t="shared" si="385"/>
        <v>158.82425228263065</v>
      </c>
      <c r="P374" s="1">
        <f t="shared" si="385"/>
        <v>231.47032283343034</v>
      </c>
      <c r="Q374" s="1">
        <f t="shared" si="385"/>
        <v>124.63786614107786</v>
      </c>
      <c r="R374" s="1">
        <f t="shared" si="385"/>
        <v>124.63786614107786</v>
      </c>
      <c r="S374" s="1">
        <f t="shared" si="385"/>
        <v>158.82425228263065</v>
      </c>
      <c r="T374" s="1">
        <f t="shared" si="385"/>
        <v>285.21891882264947</v>
      </c>
      <c r="U374" s="1">
        <f t="shared" si="385"/>
        <v>160.72349595716136</v>
      </c>
      <c r="V374" s="1">
        <f t="shared" si="385"/>
        <v>160.24868503852869</v>
      </c>
      <c r="W374" s="1">
        <f t="shared" si="386"/>
        <v>214.85194068128661</v>
      </c>
      <c r="X374" s="1">
        <f t="shared" si="386"/>
        <v>528.22714697885385</v>
      </c>
      <c r="Y374" s="1">
        <f t="shared" si="386"/>
        <v>153.12652125903853</v>
      </c>
      <c r="Z374" s="1">
        <f t="shared" si="386"/>
        <v>124.63786614107786</v>
      </c>
      <c r="AA374" s="1">
        <f t="shared" si="386"/>
        <v>158.82425228263065</v>
      </c>
      <c r="AB374" s="1">
        <f t="shared" si="386"/>
        <v>231.47032283343034</v>
      </c>
      <c r="AC374" s="1">
        <f t="shared" si="386"/>
        <v>124.63786614107786</v>
      </c>
      <c r="AD374" s="1">
        <f t="shared" si="386"/>
        <v>124.63786614107786</v>
      </c>
      <c r="AE374" s="1">
        <f t="shared" si="386"/>
        <v>158.82425228263065</v>
      </c>
      <c r="AF374" s="1">
        <f t="shared" si="386"/>
        <v>285.21891882264947</v>
      </c>
      <c r="AH374" s="15">
        <f t="shared" si="387"/>
        <v>1972.8749777376727</v>
      </c>
      <c r="AI374" s="15">
        <f t="shared" si="388"/>
        <v>2425.4291345594438</v>
      </c>
      <c r="AJ374" s="15">
        <f t="shared" si="389"/>
        <v>452.55415682177113</v>
      </c>
      <c r="AN374" s="15">
        <f t="shared" si="390"/>
        <v>452.55415682177113</v>
      </c>
    </row>
    <row r="375" spans="1:40">
      <c r="A375" s="106" t="s">
        <v>290</v>
      </c>
      <c r="B375" s="5" t="str">
        <f t="shared" ref="B375:B408" si="391">RIGHT(A375,10)</f>
        <v>8740-05421</v>
      </c>
      <c r="C375" s="5" t="str">
        <f t="shared" si="383"/>
        <v>8740</v>
      </c>
      <c r="D375" s="1">
        <f>SUM($F375:K375)</f>
        <v>748.18999999999994</v>
      </c>
      <c r="E375" s="2">
        <f t="shared" si="384"/>
        <v>0.17766880780784347</v>
      </c>
      <c r="F375" s="22">
        <f>'Div 9 history (2)'!B371</f>
        <v>0</v>
      </c>
      <c r="G375" s="22">
        <f>'Div 9 history (2)'!C371</f>
        <v>0</v>
      </c>
      <c r="H375" s="22">
        <f>'Div 9 history (2)'!D371</f>
        <v>602.66</v>
      </c>
      <c r="I375" s="22">
        <f>'Div 9 history (2)'!E371</f>
        <v>47.69</v>
      </c>
      <c r="J375" s="22">
        <f>'Div 9 history (2)'!F371</f>
        <v>97.84</v>
      </c>
      <c r="K375" s="22">
        <f>'Div 9 history (2)'!G371</f>
        <v>0</v>
      </c>
      <c r="L375" s="1">
        <f t="shared" si="385"/>
        <v>135.02829393396104</v>
      </c>
      <c r="M375" s="1">
        <f t="shared" si="385"/>
        <v>114.59638103605904</v>
      </c>
      <c r="N375" s="1">
        <f t="shared" si="385"/>
        <v>93.276124099117823</v>
      </c>
      <c r="O375" s="1">
        <f t="shared" si="385"/>
        <v>118.86043242344728</v>
      </c>
      <c r="P375" s="1">
        <f t="shared" si="385"/>
        <v>173.22708761264738</v>
      </c>
      <c r="Q375" s="1">
        <f t="shared" si="385"/>
        <v>93.276124099117823</v>
      </c>
      <c r="R375" s="1">
        <f t="shared" si="385"/>
        <v>93.276124099117823</v>
      </c>
      <c r="S375" s="1">
        <f t="shared" si="385"/>
        <v>118.86043242344728</v>
      </c>
      <c r="T375" s="1">
        <f t="shared" si="385"/>
        <v>213.45130570034317</v>
      </c>
      <c r="U375" s="1">
        <f t="shared" si="385"/>
        <v>120.28178288591003</v>
      </c>
      <c r="V375" s="1">
        <f t="shared" si="385"/>
        <v>119.92644527029434</v>
      </c>
      <c r="W375" s="1">
        <f t="shared" si="386"/>
        <v>160.79027106609834</v>
      </c>
      <c r="X375" s="1">
        <f t="shared" si="386"/>
        <v>395.31309737245175</v>
      </c>
      <c r="Y375" s="1">
        <f t="shared" si="386"/>
        <v>114.59638103605904</v>
      </c>
      <c r="Z375" s="1">
        <f t="shared" si="386"/>
        <v>93.276124099117823</v>
      </c>
      <c r="AA375" s="1">
        <f t="shared" si="386"/>
        <v>118.86043242344728</v>
      </c>
      <c r="AB375" s="1">
        <f t="shared" si="386"/>
        <v>173.22708761264738</v>
      </c>
      <c r="AC375" s="1">
        <f t="shared" si="386"/>
        <v>93.276124099117823</v>
      </c>
      <c r="AD375" s="1">
        <f t="shared" si="386"/>
        <v>93.276124099117823</v>
      </c>
      <c r="AE375" s="1">
        <f t="shared" si="386"/>
        <v>118.86043242344728</v>
      </c>
      <c r="AF375" s="1">
        <f t="shared" si="386"/>
        <v>213.45130570034317</v>
      </c>
      <c r="AH375" s="15">
        <f t="shared" si="387"/>
        <v>1476.4544432043504</v>
      </c>
      <c r="AI375" s="15">
        <f t="shared" si="388"/>
        <v>1815.1356080880523</v>
      </c>
      <c r="AJ375" s="15">
        <f t="shared" si="389"/>
        <v>338.68116488370197</v>
      </c>
      <c r="AN375" s="15">
        <f t="shared" si="390"/>
        <v>338.68116488370197</v>
      </c>
    </row>
    <row r="376" spans="1:40">
      <c r="A376" s="106" t="s">
        <v>877</v>
      </c>
      <c r="B376" s="5" t="str">
        <f t="shared" si="391"/>
        <v>8700-05422</v>
      </c>
      <c r="C376" s="5" t="str">
        <f t="shared" si="383"/>
        <v>8700</v>
      </c>
      <c r="D376" s="1">
        <f>SUM($F376:K376)</f>
        <v>866.03</v>
      </c>
      <c r="E376" s="2">
        <f t="shared" si="384"/>
        <v>0.20565166284744074</v>
      </c>
      <c r="F376" s="22" t="str">
        <f>'Div 9 history (2)'!B372</f>
        <v>0</v>
      </c>
      <c r="G376" s="22" t="str">
        <f>'Div 9 history (2)'!C372</f>
        <v>0</v>
      </c>
      <c r="H376" s="22">
        <f>'Div 9 history (2)'!D372</f>
        <v>817.01</v>
      </c>
      <c r="I376" s="22">
        <f>'Div 9 history (2)'!E372</f>
        <v>49.02</v>
      </c>
      <c r="J376" s="22">
        <f>'Div 9 history (2)'!F372</f>
        <v>0</v>
      </c>
      <c r="K376" s="22">
        <f>'Div 9 history (2)'!G372</f>
        <v>0</v>
      </c>
      <c r="L376" s="1">
        <f t="shared" si="385"/>
        <v>156.29526376405497</v>
      </c>
      <c r="M376" s="1">
        <f t="shared" si="385"/>
        <v>132.64532253659928</v>
      </c>
      <c r="N376" s="1">
        <f t="shared" si="385"/>
        <v>107.96712299490639</v>
      </c>
      <c r="O376" s="1">
        <f t="shared" si="385"/>
        <v>137.58096244493785</v>
      </c>
      <c r="P376" s="1">
        <f t="shared" si="385"/>
        <v>200.51037127625472</v>
      </c>
      <c r="Q376" s="1">
        <f t="shared" si="385"/>
        <v>107.96712299490639</v>
      </c>
      <c r="R376" s="1">
        <f t="shared" si="385"/>
        <v>107.96712299490639</v>
      </c>
      <c r="S376" s="1">
        <f t="shared" si="385"/>
        <v>137.58096244493785</v>
      </c>
      <c r="T376" s="1">
        <f t="shared" si="385"/>
        <v>247.06990774491533</v>
      </c>
      <c r="U376" s="1">
        <f t="shared" si="385"/>
        <v>139.22617574771738</v>
      </c>
      <c r="V376" s="1">
        <f t="shared" si="385"/>
        <v>138.81487242202249</v>
      </c>
      <c r="W376" s="1">
        <f t="shared" si="386"/>
        <v>186.11475487693386</v>
      </c>
      <c r="X376" s="1">
        <f t="shared" si="386"/>
        <v>457.57494983555563</v>
      </c>
      <c r="Y376" s="1">
        <f t="shared" si="386"/>
        <v>132.64532253659928</v>
      </c>
      <c r="Z376" s="1">
        <f t="shared" si="386"/>
        <v>107.96712299490639</v>
      </c>
      <c r="AA376" s="1">
        <f t="shared" si="386"/>
        <v>137.58096244493785</v>
      </c>
      <c r="AB376" s="1">
        <f t="shared" si="386"/>
        <v>200.51037127625472</v>
      </c>
      <c r="AC376" s="1">
        <f t="shared" si="386"/>
        <v>107.96712299490639</v>
      </c>
      <c r="AD376" s="1">
        <f t="shared" si="386"/>
        <v>107.96712299490639</v>
      </c>
      <c r="AE376" s="1">
        <f t="shared" si="386"/>
        <v>137.58096244493785</v>
      </c>
      <c r="AF376" s="1">
        <f t="shared" si="386"/>
        <v>247.06990774491533</v>
      </c>
      <c r="AH376" s="15">
        <f t="shared" si="387"/>
        <v>1708.9961660116596</v>
      </c>
      <c r="AI376" s="15">
        <f t="shared" si="388"/>
        <v>2101.0196483145937</v>
      </c>
      <c r="AJ376" s="15">
        <f t="shared" si="389"/>
        <v>392.0234823029341</v>
      </c>
      <c r="AN376" s="15">
        <f t="shared" si="390"/>
        <v>392.0234823029341</v>
      </c>
    </row>
    <row r="377" spans="1:40">
      <c r="A377" s="106" t="s">
        <v>881</v>
      </c>
      <c r="B377" s="5" t="str">
        <f t="shared" ref="B377" si="392">RIGHT(A377,10)</f>
        <v>9260-05427</v>
      </c>
      <c r="C377" s="5" t="str">
        <f t="shared" ref="C377" si="393">LEFT(B377,4)</f>
        <v>9260</v>
      </c>
      <c r="D377" s="1">
        <f>SUM($F377:K377)</f>
        <v>879.95</v>
      </c>
      <c r="E377" s="2">
        <f t="shared" si="384"/>
        <v>0.20895717321871701</v>
      </c>
      <c r="F377" s="22" t="str">
        <f>'Div 9 history (2)'!B373</f>
        <v>0</v>
      </c>
      <c r="G377" s="22">
        <f>'Div 9 history (2)'!C373</f>
        <v>879.95</v>
      </c>
      <c r="H377" s="22">
        <f>'Div 9 history (2)'!D373</f>
        <v>0</v>
      </c>
      <c r="I377" s="22">
        <f>'Div 9 history (2)'!E373</f>
        <v>0</v>
      </c>
      <c r="J377" s="22">
        <f>'Div 9 history (2)'!F373</f>
        <v>0</v>
      </c>
      <c r="K377" s="22">
        <f>'Div 9 history (2)'!G373</f>
        <v>0</v>
      </c>
      <c r="L377" s="1">
        <f t="shared" ref="L377:AB378" si="394">$E377*L$379</f>
        <v>158.80745164622493</v>
      </c>
      <c r="M377" s="1">
        <f t="shared" si="394"/>
        <v>134.77737672607248</v>
      </c>
      <c r="N377" s="1">
        <f t="shared" si="394"/>
        <v>109.70251593982643</v>
      </c>
      <c r="O377" s="1">
        <f t="shared" si="394"/>
        <v>139.79234888332169</v>
      </c>
      <c r="P377" s="1">
        <f t="shared" si="394"/>
        <v>203.73324388824909</v>
      </c>
      <c r="Q377" s="1">
        <f t="shared" si="394"/>
        <v>109.70251593982643</v>
      </c>
      <c r="R377" s="1">
        <f t="shared" si="394"/>
        <v>109.70251593982643</v>
      </c>
      <c r="S377" s="1">
        <f t="shared" si="394"/>
        <v>139.79234888332169</v>
      </c>
      <c r="T377" s="1">
        <f t="shared" si="394"/>
        <v>251.04114790496664</v>
      </c>
      <c r="U377" s="1">
        <f t="shared" si="394"/>
        <v>141.4640062690714</v>
      </c>
      <c r="V377" s="1">
        <f t="shared" si="394"/>
        <v>141.04609192263399</v>
      </c>
      <c r="W377" s="1">
        <f t="shared" si="394"/>
        <v>189.10624176293891</v>
      </c>
      <c r="X377" s="1">
        <f t="shared" si="394"/>
        <v>464.92971041164537</v>
      </c>
      <c r="Y377" s="1">
        <f t="shared" si="394"/>
        <v>134.77737672607248</v>
      </c>
      <c r="Z377" s="1">
        <f t="shared" si="394"/>
        <v>109.70251593982643</v>
      </c>
      <c r="AA377" s="1">
        <f t="shared" si="394"/>
        <v>139.79234888332169</v>
      </c>
      <c r="AB377" s="1">
        <f t="shared" si="394"/>
        <v>203.73324388824909</v>
      </c>
      <c r="AC377" s="1">
        <f t="shared" ref="AC377:AF378" si="395">$E377*AC$379</f>
        <v>109.70251593982643</v>
      </c>
      <c r="AD377" s="1">
        <f t="shared" si="395"/>
        <v>109.70251593982643</v>
      </c>
      <c r="AE377" s="1">
        <f t="shared" si="395"/>
        <v>139.79234888332169</v>
      </c>
      <c r="AF377" s="1">
        <f t="shared" si="395"/>
        <v>251.04114790496664</v>
      </c>
      <c r="AH377" s="15">
        <f t="shared" ref="AH377" si="396">SUM(F377:Q377)</f>
        <v>1736.4654530235211</v>
      </c>
      <c r="AI377" s="15">
        <f t="shared" ref="AI377" si="397">SUM(U377:AF377)</f>
        <v>2134.7900644717006</v>
      </c>
      <c r="AJ377" s="15">
        <f t="shared" ref="AJ377" si="398">AI377-AH377</f>
        <v>398.32461144817944</v>
      </c>
      <c r="AN377" s="15">
        <f t="shared" ref="AN377" si="399">AJ377</f>
        <v>398.32461144817944</v>
      </c>
    </row>
    <row r="378" spans="1:40">
      <c r="A378" s="156" t="s">
        <v>931</v>
      </c>
      <c r="B378" s="5" t="str">
        <f t="shared" si="391"/>
        <v>9090-05424</v>
      </c>
      <c r="C378" s="5" t="str">
        <f t="shared" si="383"/>
        <v>9090</v>
      </c>
      <c r="D378" s="1">
        <f>SUM($F378:K378)</f>
        <v>68.900000000000006</v>
      </c>
      <c r="E378" s="2">
        <f t="shared" si="384"/>
        <v>1.6361326478515372E-2</v>
      </c>
      <c r="F378" s="22">
        <f>'Div 9 history (2)'!B374</f>
        <v>0</v>
      </c>
      <c r="G378" s="22">
        <f>'Div 9 history (2)'!C374</f>
        <v>0</v>
      </c>
      <c r="H378" s="22">
        <f>'Div 9 history (2)'!D374</f>
        <v>0</v>
      </c>
      <c r="I378" s="22">
        <f>'Div 9 history (2)'!E374</f>
        <v>0</v>
      </c>
      <c r="J378" s="22">
        <f>'Div 9 history (2)'!F374</f>
        <v>0</v>
      </c>
      <c r="K378" s="22">
        <f>'Div 9 history (2)'!G374</f>
        <v>68.900000000000006</v>
      </c>
      <c r="L378" s="1">
        <f t="shared" si="394"/>
        <v>12.434608123671683</v>
      </c>
      <c r="M378" s="1">
        <f t="shared" si="394"/>
        <v>10.553055578642415</v>
      </c>
      <c r="N378" s="1">
        <f t="shared" si="394"/>
        <v>8.5896964012205697</v>
      </c>
      <c r="O378" s="1">
        <f t="shared" si="394"/>
        <v>10.945727414126784</v>
      </c>
      <c r="P378" s="1">
        <f t="shared" si="394"/>
        <v>15.952293316552488</v>
      </c>
      <c r="Q378" s="1">
        <f t="shared" si="394"/>
        <v>8.5896964012205697</v>
      </c>
      <c r="R378" s="1">
        <f t="shared" si="394"/>
        <v>8.5896964012205697</v>
      </c>
      <c r="S378" s="1">
        <f t="shared" si="394"/>
        <v>10.945727414126784</v>
      </c>
      <c r="T378" s="1">
        <f t="shared" si="394"/>
        <v>19.656497631288371</v>
      </c>
      <c r="U378" s="1">
        <f t="shared" si="394"/>
        <v>11.076618025954907</v>
      </c>
      <c r="V378" s="1">
        <f t="shared" si="394"/>
        <v>11.043895372997877</v>
      </c>
      <c r="W378" s="1">
        <f t="shared" si="394"/>
        <v>14.807000463056411</v>
      </c>
      <c r="X378" s="1">
        <f t="shared" si="394"/>
        <v>36.403951414696706</v>
      </c>
      <c r="Y378" s="1">
        <f t="shared" si="394"/>
        <v>10.553055578642415</v>
      </c>
      <c r="Z378" s="1">
        <f t="shared" si="394"/>
        <v>8.5896964012205697</v>
      </c>
      <c r="AA378" s="1">
        <f t="shared" si="394"/>
        <v>10.945727414126784</v>
      </c>
      <c r="AB378" s="1">
        <f t="shared" si="394"/>
        <v>15.952293316552488</v>
      </c>
      <c r="AC378" s="1">
        <f t="shared" si="395"/>
        <v>8.5896964012205697</v>
      </c>
      <c r="AD378" s="1">
        <f t="shared" si="395"/>
        <v>8.5896964012205697</v>
      </c>
      <c r="AE378" s="1">
        <f t="shared" si="395"/>
        <v>10.945727414126784</v>
      </c>
      <c r="AF378" s="1">
        <f t="shared" si="395"/>
        <v>19.656497631288371</v>
      </c>
      <c r="AH378" s="15">
        <f t="shared" si="387"/>
        <v>135.96507723543451</v>
      </c>
      <c r="AI378" s="15">
        <f t="shared" si="388"/>
        <v>167.15385583510445</v>
      </c>
      <c r="AJ378" s="15">
        <f t="shared" si="389"/>
        <v>31.188778599669945</v>
      </c>
      <c r="AN378" s="15">
        <f t="shared" si="390"/>
        <v>31.188778599669945</v>
      </c>
    </row>
    <row r="379" spans="1:40">
      <c r="A379" s="9" t="s">
        <v>36</v>
      </c>
      <c r="B379" s="5"/>
      <c r="C379" s="5"/>
      <c r="D379" s="31">
        <f t="shared" ref="D379:K379" si="400">SUM(D372:D378)</f>
        <v>4211.1499999999996</v>
      </c>
      <c r="E379" s="32">
        <f t="shared" si="400"/>
        <v>1</v>
      </c>
      <c r="F379" s="31">
        <f t="shared" si="400"/>
        <v>999.75</v>
      </c>
      <c r="G379" s="31">
        <f t="shared" si="400"/>
        <v>879.95</v>
      </c>
      <c r="H379" s="31">
        <f t="shared" si="400"/>
        <v>1849.6699999999998</v>
      </c>
      <c r="I379" s="31">
        <f t="shared" si="400"/>
        <v>315.03999999999996</v>
      </c>
      <c r="J379" s="31">
        <f t="shared" si="400"/>
        <v>97.84</v>
      </c>
      <c r="K379" s="31">
        <f t="shared" si="400"/>
        <v>68.900000000000006</v>
      </c>
      <c r="L379" s="31">
        <f>'Div 9 history (2)'!H375</f>
        <v>760</v>
      </c>
      <c r="M379" s="31">
        <f>'Div 9 budget'!B99</f>
        <v>645</v>
      </c>
      <c r="N379" s="31">
        <f>'Div 9 budget'!C99</f>
        <v>525</v>
      </c>
      <c r="O379" s="31">
        <f>'Div 9 budget'!D99</f>
        <v>669</v>
      </c>
      <c r="P379" s="31">
        <f>'Div 9 budget'!E99</f>
        <v>975</v>
      </c>
      <c r="Q379" s="31">
        <f>'Div 9 budget'!F99</f>
        <v>525</v>
      </c>
      <c r="R379" s="31">
        <f>'Div 9 budget'!G99</f>
        <v>525</v>
      </c>
      <c r="S379" s="31">
        <f>'Div 9 budget'!H99</f>
        <v>669</v>
      </c>
      <c r="T379" s="31">
        <f>'Div 9 budget'!I99</f>
        <v>1201.4000000000001</v>
      </c>
      <c r="U379" s="31">
        <f>'Div 9 budget'!J99</f>
        <v>677</v>
      </c>
      <c r="V379" s="31">
        <f>'Div 9 budget'!K99</f>
        <v>675</v>
      </c>
      <c r="W379" s="31">
        <f>'Div 9 budget'!L99</f>
        <v>905</v>
      </c>
      <c r="X379" s="31">
        <f>'Div 9 budget'!M99</f>
        <v>2225</v>
      </c>
      <c r="Y379" s="38">
        <f>M379*(1+Y$3)</f>
        <v>645</v>
      </c>
      <c r="Z379" s="38">
        <f t="shared" ref="Z379" si="401">N379*(1+Z$3)</f>
        <v>525</v>
      </c>
      <c r="AA379" s="38">
        <f t="shared" ref="AA379" si="402">O379*(1+AA$3)</f>
        <v>669</v>
      </c>
      <c r="AB379" s="38">
        <f t="shared" ref="AB379" si="403">P379*(1+AB$3)</f>
        <v>975</v>
      </c>
      <c r="AC379" s="38">
        <f t="shared" ref="AC379" si="404">Q379*(1+AC$3)</f>
        <v>525</v>
      </c>
      <c r="AD379" s="38">
        <f t="shared" ref="AD379" si="405">R379*(1+AD$3)</f>
        <v>525</v>
      </c>
      <c r="AE379" s="38">
        <f t="shared" ref="AE379" si="406">S379*(1+AE$3)</f>
        <v>669</v>
      </c>
      <c r="AF379" s="38">
        <f t="shared" ref="AF379" si="407">T379*(1+AF$3)</f>
        <v>1201.4000000000001</v>
      </c>
      <c r="AH379" s="15">
        <f>SUM(F379:Q379)</f>
        <v>8310.15</v>
      </c>
      <c r="AI379" s="15">
        <f>SUM(U379:AF379)</f>
        <v>10216.4</v>
      </c>
      <c r="AJ379" s="15">
        <f t="shared" ref="AJ379" si="408">AI379-AH379</f>
        <v>1906.25</v>
      </c>
    </row>
    <row r="380" spans="1:40">
      <c r="B380" s="5"/>
      <c r="C380" s="5"/>
      <c r="F380" s="1">
        <f>F379-'Div 9 history (2)'!B375</f>
        <v>0</v>
      </c>
      <c r="G380" s="1">
        <f>G379-'Div 9 history (2)'!C375</f>
        <v>0</v>
      </c>
      <c r="H380" s="1">
        <f>H379-'Div 9 history (2)'!D375</f>
        <v>0</v>
      </c>
      <c r="I380" s="1">
        <f>I379-'Div 9 history (2)'!E375</f>
        <v>0</v>
      </c>
      <c r="J380" s="1">
        <f>J379-'Div 9 history (2)'!F375</f>
        <v>0</v>
      </c>
      <c r="K380" s="1">
        <f>K379-'Div 9 history (2)'!G375</f>
        <v>0</v>
      </c>
      <c r="L380" s="1">
        <f>L379-'Div 9 history (2)'!H375</f>
        <v>0</v>
      </c>
      <c r="M380" s="1">
        <f t="shared" ref="M380" si="409">M379-SUM(M372:M378)</f>
        <v>0</v>
      </c>
      <c r="N380" s="1">
        <f t="shared" ref="N380:AF380" si="410">N379-SUM(N372:N378)</f>
        <v>0</v>
      </c>
      <c r="O380" s="1">
        <f t="shared" si="410"/>
        <v>0</v>
      </c>
      <c r="P380" s="1">
        <f t="shared" si="410"/>
        <v>0</v>
      </c>
      <c r="Q380" s="1">
        <f t="shared" si="410"/>
        <v>0</v>
      </c>
      <c r="R380" s="1">
        <f t="shared" si="410"/>
        <v>0</v>
      </c>
      <c r="S380" s="1">
        <f t="shared" si="410"/>
        <v>0</v>
      </c>
      <c r="T380" s="1">
        <f t="shared" si="410"/>
        <v>0</v>
      </c>
      <c r="U380" s="1">
        <f t="shared" si="410"/>
        <v>0</v>
      </c>
      <c r="V380" s="1">
        <f t="shared" si="410"/>
        <v>0</v>
      </c>
      <c r="W380" s="1">
        <f t="shared" si="410"/>
        <v>0</v>
      </c>
      <c r="X380" s="1">
        <f t="shared" si="410"/>
        <v>0</v>
      </c>
      <c r="Y380" s="1">
        <f t="shared" si="410"/>
        <v>0</v>
      </c>
      <c r="Z380" s="1">
        <f t="shared" si="410"/>
        <v>0</v>
      </c>
      <c r="AA380" s="1">
        <f t="shared" si="410"/>
        <v>0</v>
      </c>
      <c r="AB380" s="1">
        <f t="shared" si="410"/>
        <v>0</v>
      </c>
      <c r="AC380" s="1">
        <f t="shared" si="410"/>
        <v>0</v>
      </c>
      <c r="AD380" s="1">
        <f t="shared" si="410"/>
        <v>0</v>
      </c>
      <c r="AE380" s="1">
        <f t="shared" si="410"/>
        <v>0</v>
      </c>
      <c r="AF380" s="1">
        <f t="shared" si="410"/>
        <v>0</v>
      </c>
    </row>
    <row r="381" spans="1:40">
      <c r="A381" s="106" t="s">
        <v>293</v>
      </c>
      <c r="B381" s="5" t="str">
        <f t="shared" si="391"/>
        <v>9250-05418</v>
      </c>
      <c r="C381" s="5" t="str">
        <f t="shared" ref="C381:C402" si="411">LEFT(B381,4)</f>
        <v>9250</v>
      </c>
      <c r="D381" s="1">
        <f>SUM($F381:K381)</f>
        <v>124190.97</v>
      </c>
      <c r="E381" s="2">
        <f t="shared" ref="E381:E400" si="412">D381/$D$403</f>
        <v>8.9398030655733873E-2</v>
      </c>
      <c r="F381" s="22">
        <f>'Div 9 history (2)'!B377</f>
        <v>303.94</v>
      </c>
      <c r="G381" s="22">
        <f>'Div 9 history (2)'!C377</f>
        <v>114633.32</v>
      </c>
      <c r="H381" s="22">
        <f>'Div 9 history (2)'!D377</f>
        <v>4449.42</v>
      </c>
      <c r="I381" s="22">
        <f>'Div 9 history (2)'!E377</f>
        <v>0</v>
      </c>
      <c r="J381" s="22">
        <f>'Div 9 history (2)'!F377</f>
        <v>3887.5</v>
      </c>
      <c r="K381" s="22">
        <f>'Div 9 history (2)'!G377</f>
        <v>916.79</v>
      </c>
      <c r="L381" s="1">
        <f t="shared" ref="L381:W390" si="413">$E381*L$403</f>
        <v>17166.299244544673</v>
      </c>
      <c r="M381" s="1">
        <f t="shared" si="413"/>
        <v>17375.49063627909</v>
      </c>
      <c r="N381" s="1">
        <f t="shared" si="413"/>
        <v>17375.49063627909</v>
      </c>
      <c r="O381" s="1">
        <f t="shared" si="413"/>
        <v>17375.49063627909</v>
      </c>
      <c r="P381" s="1">
        <f t="shared" si="413"/>
        <v>17375.49063627909</v>
      </c>
      <c r="Q381" s="1">
        <f t="shared" si="413"/>
        <v>17375.49063627909</v>
      </c>
      <c r="R381" s="1">
        <f t="shared" si="413"/>
        <v>17971.507306660867</v>
      </c>
      <c r="S381" s="1">
        <f t="shared" si="413"/>
        <v>17971.507306660867</v>
      </c>
      <c r="T381" s="1">
        <f t="shared" si="413"/>
        <v>17971.417908630214</v>
      </c>
      <c r="U381" s="1">
        <f t="shared" si="413"/>
        <v>17710.733251238093</v>
      </c>
      <c r="V381" s="1">
        <f t="shared" si="413"/>
        <v>17710.733251238093</v>
      </c>
      <c r="W381" s="1">
        <f t="shared" si="413"/>
        <v>17710.733251238093</v>
      </c>
      <c r="X381" s="1">
        <f t="shared" ref="X381:AF390" si="414">$E381*X$403</f>
        <v>17709.660474870223</v>
      </c>
      <c r="Y381" s="1">
        <f t="shared" si="414"/>
        <v>17375.49063627909</v>
      </c>
      <c r="Z381" s="1">
        <f t="shared" si="414"/>
        <v>17375.49063627909</v>
      </c>
      <c r="AA381" s="1">
        <f t="shared" si="414"/>
        <v>17375.49063627909</v>
      </c>
      <c r="AB381" s="1">
        <f t="shared" si="414"/>
        <v>17375.49063627909</v>
      </c>
      <c r="AC381" s="1">
        <f t="shared" si="414"/>
        <v>17375.49063627909</v>
      </c>
      <c r="AD381" s="1">
        <f t="shared" si="414"/>
        <v>17971.507306660867</v>
      </c>
      <c r="AE381" s="1">
        <f t="shared" si="414"/>
        <v>17971.507306660867</v>
      </c>
      <c r="AF381" s="1">
        <f t="shared" si="414"/>
        <v>17971.417908630214</v>
      </c>
      <c r="AH381" s="15">
        <f t="shared" ref="AH381:AH400" si="415">SUM(F381:Q381)</f>
        <v>228234.72242594007</v>
      </c>
      <c r="AI381" s="15">
        <f t="shared" ref="AI381:AI400" si="416">SUM(U381:AF381)</f>
        <v>211633.74593193192</v>
      </c>
      <c r="AJ381" s="15">
        <f t="shared" ref="AJ381:AJ400" si="417">AI381-AH381</f>
        <v>-16600.976494008151</v>
      </c>
      <c r="AN381" s="15">
        <f t="shared" ref="AN381:AN402" si="418">AJ381</f>
        <v>-16600.976494008151</v>
      </c>
    </row>
    <row r="382" spans="1:40">
      <c r="A382" s="106" t="s">
        <v>294</v>
      </c>
      <c r="B382" s="5" t="str">
        <f t="shared" si="391"/>
        <v>8160-06111</v>
      </c>
      <c r="C382" s="5" t="str">
        <f t="shared" si="411"/>
        <v>8160</v>
      </c>
      <c r="D382" s="1">
        <f>SUM($F382:K382)</f>
        <v>26511.360000000001</v>
      </c>
      <c r="E382" s="2">
        <f t="shared" si="412"/>
        <v>1.9084023371467321E-2</v>
      </c>
      <c r="F382" s="22">
        <f>'Div 9 history (2)'!B378</f>
        <v>0</v>
      </c>
      <c r="G382" s="22">
        <f>'Div 9 history (2)'!C378</f>
        <v>13807.5</v>
      </c>
      <c r="H382" s="22">
        <f>'Div 9 history (2)'!D378</f>
        <v>0</v>
      </c>
      <c r="I382" s="22">
        <f>'Div 9 history (2)'!E378</f>
        <v>0</v>
      </c>
      <c r="J382" s="22">
        <f>'Div 9 history (2)'!F378</f>
        <v>0</v>
      </c>
      <c r="K382" s="22">
        <f>'Div 9 history (2)'!G378</f>
        <v>12703.86</v>
      </c>
      <c r="L382" s="1">
        <f t="shared" si="413"/>
        <v>3664.5332518125265</v>
      </c>
      <c r="M382" s="1">
        <f t="shared" si="413"/>
        <v>3709.1898665017598</v>
      </c>
      <c r="N382" s="1">
        <f t="shared" si="413"/>
        <v>3709.1898665017598</v>
      </c>
      <c r="O382" s="1">
        <f t="shared" si="413"/>
        <v>3709.1898665017598</v>
      </c>
      <c r="P382" s="1">
        <f t="shared" si="413"/>
        <v>3709.1898665017598</v>
      </c>
      <c r="Q382" s="1">
        <f t="shared" si="413"/>
        <v>3709.1898665017598</v>
      </c>
      <c r="R382" s="1">
        <f t="shared" si="413"/>
        <v>3836.4230503193326</v>
      </c>
      <c r="S382" s="1">
        <f t="shared" si="413"/>
        <v>3836.4230503193326</v>
      </c>
      <c r="T382" s="1">
        <f t="shared" si="413"/>
        <v>3836.4039662959613</v>
      </c>
      <c r="U382" s="1">
        <f t="shared" si="413"/>
        <v>3780.7549541447625</v>
      </c>
      <c r="V382" s="1">
        <f t="shared" si="413"/>
        <v>3780.7549541447625</v>
      </c>
      <c r="W382" s="1">
        <f t="shared" si="413"/>
        <v>3780.7549541447625</v>
      </c>
      <c r="X382" s="1">
        <f t="shared" si="414"/>
        <v>3780.525945864305</v>
      </c>
      <c r="Y382" s="1">
        <f t="shared" si="414"/>
        <v>3709.1898665017598</v>
      </c>
      <c r="Z382" s="1">
        <f t="shared" si="414"/>
        <v>3709.1898665017598</v>
      </c>
      <c r="AA382" s="1">
        <f t="shared" si="414"/>
        <v>3709.1898665017598</v>
      </c>
      <c r="AB382" s="1">
        <f t="shared" si="414"/>
        <v>3709.1898665017598</v>
      </c>
      <c r="AC382" s="1">
        <f t="shared" si="414"/>
        <v>3709.1898665017598</v>
      </c>
      <c r="AD382" s="1">
        <f t="shared" si="414"/>
        <v>3836.4230503193326</v>
      </c>
      <c r="AE382" s="1">
        <f t="shared" si="414"/>
        <v>3836.4230503193326</v>
      </c>
      <c r="AF382" s="1">
        <f t="shared" si="414"/>
        <v>3836.4039662959613</v>
      </c>
      <c r="AH382" s="15">
        <f t="shared" si="415"/>
        <v>48721.842584321319</v>
      </c>
      <c r="AI382" s="15">
        <f t="shared" si="416"/>
        <v>45177.990207742012</v>
      </c>
      <c r="AJ382" s="15">
        <f t="shared" si="417"/>
        <v>-3543.852376579307</v>
      </c>
      <c r="AN382" s="15">
        <f t="shared" si="418"/>
        <v>-3543.852376579307</v>
      </c>
    </row>
    <row r="383" spans="1:40">
      <c r="A383" s="106" t="s">
        <v>295</v>
      </c>
      <c r="B383" s="5" t="str">
        <f t="shared" ref="B383:B389" si="419">RIGHT(A383,10)</f>
        <v>8180-06111</v>
      </c>
      <c r="C383" s="5" t="str">
        <f t="shared" ref="C383:C389" si="420">LEFT(B383,4)</f>
        <v>8180</v>
      </c>
      <c r="D383" s="1">
        <f>SUM($F383:K383)</f>
        <v>546</v>
      </c>
      <c r="E383" s="2">
        <f t="shared" si="412"/>
        <v>3.9303441094010855E-4</v>
      </c>
      <c r="F383" s="22">
        <f>'Div 9 history (2)'!B379</f>
        <v>0</v>
      </c>
      <c r="G383" s="22">
        <f>'Div 9 history (2)'!C379</f>
        <v>0</v>
      </c>
      <c r="H383" s="22">
        <f>'Div 9 history (2)'!D379</f>
        <v>546</v>
      </c>
      <c r="I383" s="22">
        <f>'Div 9 history (2)'!E379</f>
        <v>0</v>
      </c>
      <c r="J383" s="22">
        <f>'Div 9 history (2)'!F379</f>
        <v>0</v>
      </c>
      <c r="K383" s="22">
        <f>'Div 9 history (2)'!G379</f>
        <v>0</v>
      </c>
      <c r="L383" s="1">
        <f t="shared" si="413"/>
        <v>75.470860623130591</v>
      </c>
      <c r="M383" s="1">
        <f t="shared" si="413"/>
        <v>76.390561144730441</v>
      </c>
      <c r="N383" s="1">
        <f t="shared" si="413"/>
        <v>76.390561144730441</v>
      </c>
      <c r="O383" s="1">
        <f t="shared" si="413"/>
        <v>76.390561144730441</v>
      </c>
      <c r="P383" s="1">
        <f t="shared" si="413"/>
        <v>76.390561144730441</v>
      </c>
      <c r="Q383" s="1">
        <f t="shared" si="413"/>
        <v>76.390561144730441</v>
      </c>
      <c r="R383" s="1">
        <f t="shared" si="413"/>
        <v>79.010921562468141</v>
      </c>
      <c r="S383" s="1">
        <f t="shared" si="413"/>
        <v>79.010921562468141</v>
      </c>
      <c r="T383" s="1">
        <f t="shared" si="413"/>
        <v>79.010528528057208</v>
      </c>
      <c r="U383" s="1">
        <f t="shared" si="413"/>
        <v>77.864440185755839</v>
      </c>
      <c r="V383" s="1">
        <f t="shared" si="413"/>
        <v>77.864440185755839</v>
      </c>
      <c r="W383" s="1">
        <f t="shared" si="413"/>
        <v>77.864440185755839</v>
      </c>
      <c r="X383" s="1">
        <f t="shared" si="414"/>
        <v>77.859723772824566</v>
      </c>
      <c r="Y383" s="1">
        <f t="shared" si="414"/>
        <v>76.390561144730441</v>
      </c>
      <c r="Z383" s="1">
        <f t="shared" si="414"/>
        <v>76.390561144730441</v>
      </c>
      <c r="AA383" s="1">
        <f t="shared" si="414"/>
        <v>76.390561144730441</v>
      </c>
      <c r="AB383" s="1">
        <f t="shared" si="414"/>
        <v>76.390561144730441</v>
      </c>
      <c r="AC383" s="1">
        <f t="shared" si="414"/>
        <v>76.390561144730441</v>
      </c>
      <c r="AD383" s="1">
        <f t="shared" si="414"/>
        <v>79.010921562468141</v>
      </c>
      <c r="AE383" s="1">
        <f t="shared" si="414"/>
        <v>79.010921562468141</v>
      </c>
      <c r="AF383" s="1">
        <f t="shared" si="414"/>
        <v>79.010528528057208</v>
      </c>
      <c r="AH383" s="15">
        <f t="shared" si="415"/>
        <v>1003.4236663467829</v>
      </c>
      <c r="AI383" s="15">
        <f t="shared" si="416"/>
        <v>930.43822170673786</v>
      </c>
      <c r="AJ383" s="15">
        <f t="shared" si="417"/>
        <v>-72.985444640044989</v>
      </c>
      <c r="AN383" s="15">
        <f t="shared" si="418"/>
        <v>-72.985444640044989</v>
      </c>
    </row>
    <row r="384" spans="1:40">
      <c r="A384" s="106" t="s">
        <v>296</v>
      </c>
      <c r="B384" s="5" t="str">
        <f t="shared" si="419"/>
        <v>8210-06111</v>
      </c>
      <c r="C384" s="5" t="str">
        <f t="shared" si="420"/>
        <v>8210</v>
      </c>
      <c r="D384" s="1">
        <f>SUM($F384:K384)</f>
        <v>14930</v>
      </c>
      <c r="E384" s="2">
        <f t="shared" si="412"/>
        <v>1.0747259625157182E-2</v>
      </c>
      <c r="F384" s="22">
        <f>'Div 9 history (2)'!B380</f>
        <v>330</v>
      </c>
      <c r="G384" s="22">
        <f>'Div 9 history (2)'!C380</f>
        <v>0</v>
      </c>
      <c r="H384" s="22">
        <f>'Div 9 history (2)'!D380</f>
        <v>0</v>
      </c>
      <c r="I384" s="22">
        <f>'Div 9 history (2)'!E380</f>
        <v>0</v>
      </c>
      <c r="J384" s="22">
        <f>'Div 9 history (2)'!F380</f>
        <v>0</v>
      </c>
      <c r="K384" s="22">
        <f>'Div 9 history (2)'!G380</f>
        <v>14600</v>
      </c>
      <c r="L384" s="1">
        <f t="shared" si="413"/>
        <v>2063.6995404823074</v>
      </c>
      <c r="M384" s="1">
        <f t="shared" si="413"/>
        <v>2088.8481280051751</v>
      </c>
      <c r="N384" s="1">
        <f t="shared" si="413"/>
        <v>2088.8481280051751</v>
      </c>
      <c r="O384" s="1">
        <f t="shared" si="413"/>
        <v>2088.8481280051751</v>
      </c>
      <c r="P384" s="1">
        <f t="shared" si="413"/>
        <v>2088.8481280051751</v>
      </c>
      <c r="Q384" s="1">
        <f t="shared" si="413"/>
        <v>2088.8481280051751</v>
      </c>
      <c r="R384" s="1">
        <f t="shared" si="413"/>
        <v>2160.5001079260978</v>
      </c>
      <c r="S384" s="1">
        <f t="shared" si="413"/>
        <v>2160.5001079260978</v>
      </c>
      <c r="T384" s="1">
        <f t="shared" si="413"/>
        <v>2160.4893606664727</v>
      </c>
      <c r="U384" s="1">
        <f t="shared" si="413"/>
        <v>2129.1503515995146</v>
      </c>
      <c r="V384" s="1">
        <f t="shared" si="413"/>
        <v>2129.1503515995146</v>
      </c>
      <c r="W384" s="1">
        <f t="shared" si="413"/>
        <v>2129.1503515995146</v>
      </c>
      <c r="X384" s="1">
        <f t="shared" si="414"/>
        <v>2129.0213844840123</v>
      </c>
      <c r="Y384" s="1">
        <f t="shared" si="414"/>
        <v>2088.8481280051751</v>
      </c>
      <c r="Z384" s="1">
        <f t="shared" si="414"/>
        <v>2088.8481280051751</v>
      </c>
      <c r="AA384" s="1">
        <f t="shared" si="414"/>
        <v>2088.8481280051751</v>
      </c>
      <c r="AB384" s="1">
        <f t="shared" si="414"/>
        <v>2088.8481280051751</v>
      </c>
      <c r="AC384" s="1">
        <f t="shared" si="414"/>
        <v>2088.8481280051751</v>
      </c>
      <c r="AD384" s="1">
        <f t="shared" si="414"/>
        <v>2160.5001079260978</v>
      </c>
      <c r="AE384" s="1">
        <f t="shared" si="414"/>
        <v>2160.5001079260978</v>
      </c>
      <c r="AF384" s="1">
        <f t="shared" si="414"/>
        <v>2160.4893606664727</v>
      </c>
      <c r="AH384" s="15">
        <f t="shared" si="415"/>
        <v>27437.94018050818</v>
      </c>
      <c r="AI384" s="15">
        <f t="shared" si="416"/>
        <v>25442.202655827099</v>
      </c>
      <c r="AJ384" s="15">
        <f t="shared" si="417"/>
        <v>-1995.7375246810807</v>
      </c>
      <c r="AN384" s="15">
        <f t="shared" si="418"/>
        <v>-1995.7375246810807</v>
      </c>
    </row>
    <row r="385" spans="1:40">
      <c r="A385" s="106" t="s">
        <v>297</v>
      </c>
      <c r="B385" s="5" t="str">
        <f t="shared" si="419"/>
        <v>8310-06111</v>
      </c>
      <c r="C385" s="5" t="str">
        <f t="shared" si="420"/>
        <v>8310</v>
      </c>
      <c r="D385" s="1">
        <f>SUM($F385:K385)</f>
        <v>2250</v>
      </c>
      <c r="E385" s="2">
        <f t="shared" si="412"/>
        <v>1.6196472978301177E-3</v>
      </c>
      <c r="F385" s="22">
        <f>'Div 9 history (2)'!B381</f>
        <v>600</v>
      </c>
      <c r="G385" s="22">
        <f>'Div 9 history (2)'!C381</f>
        <v>0</v>
      </c>
      <c r="H385" s="22">
        <f>'Div 9 history (2)'!D381</f>
        <v>750</v>
      </c>
      <c r="I385" s="22">
        <f>'Div 9 history (2)'!E381</f>
        <v>0</v>
      </c>
      <c r="J385" s="22">
        <f>'Div 9 history (2)'!F381</f>
        <v>300</v>
      </c>
      <c r="K385" s="22">
        <f>'Div 9 history (2)'!G381</f>
        <v>600</v>
      </c>
      <c r="L385" s="1">
        <f t="shared" si="413"/>
        <v>311.00629377663699</v>
      </c>
      <c r="M385" s="1">
        <f t="shared" si="413"/>
        <v>314.79626845355949</v>
      </c>
      <c r="N385" s="1">
        <f t="shared" si="413"/>
        <v>314.79626845355949</v>
      </c>
      <c r="O385" s="1">
        <f t="shared" si="413"/>
        <v>314.79626845355949</v>
      </c>
      <c r="P385" s="1">
        <f t="shared" si="413"/>
        <v>314.79626845355949</v>
      </c>
      <c r="Q385" s="1">
        <f t="shared" si="413"/>
        <v>314.79626845355949</v>
      </c>
      <c r="R385" s="1">
        <f t="shared" si="413"/>
        <v>325.59445698819292</v>
      </c>
      <c r="S385" s="1">
        <f t="shared" si="413"/>
        <v>325.59445698819292</v>
      </c>
      <c r="T385" s="1">
        <f t="shared" si="413"/>
        <v>325.59283734089507</v>
      </c>
      <c r="U385" s="1">
        <f t="shared" si="413"/>
        <v>320.86994582042246</v>
      </c>
      <c r="V385" s="1">
        <f t="shared" si="413"/>
        <v>320.86994582042246</v>
      </c>
      <c r="W385" s="1">
        <f t="shared" si="413"/>
        <v>320.86994582042246</v>
      </c>
      <c r="X385" s="1">
        <f t="shared" si="414"/>
        <v>320.85051005284851</v>
      </c>
      <c r="Y385" s="1">
        <f t="shared" si="414"/>
        <v>314.79626845355949</v>
      </c>
      <c r="Z385" s="1">
        <f t="shared" si="414"/>
        <v>314.79626845355949</v>
      </c>
      <c r="AA385" s="1">
        <f t="shared" si="414"/>
        <v>314.79626845355949</v>
      </c>
      <c r="AB385" s="1">
        <f t="shared" si="414"/>
        <v>314.79626845355949</v>
      </c>
      <c r="AC385" s="1">
        <f t="shared" si="414"/>
        <v>314.79626845355949</v>
      </c>
      <c r="AD385" s="1">
        <f t="shared" si="414"/>
        <v>325.59445698819292</v>
      </c>
      <c r="AE385" s="1">
        <f t="shared" si="414"/>
        <v>325.59445698819292</v>
      </c>
      <c r="AF385" s="1">
        <f t="shared" si="414"/>
        <v>325.59283734089507</v>
      </c>
      <c r="AH385" s="15">
        <f t="shared" si="415"/>
        <v>4134.987636044435</v>
      </c>
      <c r="AI385" s="15">
        <f t="shared" si="416"/>
        <v>3834.223441099195</v>
      </c>
      <c r="AJ385" s="15">
        <f t="shared" si="417"/>
        <v>-300.76419494523998</v>
      </c>
      <c r="AN385" s="15">
        <f t="shared" si="418"/>
        <v>-300.76419494523998</v>
      </c>
    </row>
    <row r="386" spans="1:40">
      <c r="A386" s="106" t="s">
        <v>298</v>
      </c>
      <c r="B386" s="5" t="str">
        <f t="shared" si="419"/>
        <v>8560-06111</v>
      </c>
      <c r="C386" s="5" t="str">
        <f t="shared" si="420"/>
        <v>8560</v>
      </c>
      <c r="D386" s="1">
        <f>SUM($F386:K386)</f>
        <v>61856.149999999994</v>
      </c>
      <c r="E386" s="2">
        <f t="shared" si="412"/>
        <v>4.4526731645188632E-2</v>
      </c>
      <c r="F386" s="22">
        <f>'Div 9 history (2)'!B382</f>
        <v>0</v>
      </c>
      <c r="G386" s="22">
        <f>'Div 9 history (2)'!C382</f>
        <v>15476.2</v>
      </c>
      <c r="H386" s="22">
        <f>'Div 9 history (2)'!D382</f>
        <v>1799.7</v>
      </c>
      <c r="I386" s="22">
        <f>'Div 9 history (2)'!E382</f>
        <v>15538.41</v>
      </c>
      <c r="J386" s="22">
        <f>'Div 9 history (2)'!F382</f>
        <v>1128</v>
      </c>
      <c r="K386" s="22">
        <f>'Div 9 history (2)'!G382</f>
        <v>27913.84</v>
      </c>
      <c r="L386" s="1">
        <f t="shared" si="413"/>
        <v>8550.0675372407659</v>
      </c>
      <c r="M386" s="1">
        <f t="shared" si="413"/>
        <v>8654.2600892905084</v>
      </c>
      <c r="N386" s="1">
        <f t="shared" si="413"/>
        <v>8654.2600892905084</v>
      </c>
      <c r="O386" s="1">
        <f t="shared" si="413"/>
        <v>8654.2600892905084</v>
      </c>
      <c r="P386" s="1">
        <f t="shared" si="413"/>
        <v>8654.2600892905084</v>
      </c>
      <c r="Q386" s="1">
        <f t="shared" si="413"/>
        <v>8654.2600892905084</v>
      </c>
      <c r="R386" s="1">
        <f t="shared" si="413"/>
        <v>8951.1198091689803</v>
      </c>
      <c r="S386" s="1">
        <f t="shared" si="413"/>
        <v>8951.1198091689803</v>
      </c>
      <c r="T386" s="1">
        <f t="shared" si="413"/>
        <v>8951.0752824373358</v>
      </c>
      <c r="U386" s="1">
        <f t="shared" si="413"/>
        <v>8821.2353329599646</v>
      </c>
      <c r="V386" s="1">
        <f t="shared" si="413"/>
        <v>8821.2353329599646</v>
      </c>
      <c r="W386" s="1">
        <f t="shared" si="413"/>
        <v>8821.2353329599646</v>
      </c>
      <c r="X386" s="1">
        <f t="shared" si="414"/>
        <v>8820.7010121802232</v>
      </c>
      <c r="Y386" s="1">
        <f t="shared" si="414"/>
        <v>8654.2600892905084</v>
      </c>
      <c r="Z386" s="1">
        <f t="shared" si="414"/>
        <v>8654.2600892905084</v>
      </c>
      <c r="AA386" s="1">
        <f t="shared" si="414"/>
        <v>8654.2600892905084</v>
      </c>
      <c r="AB386" s="1">
        <f t="shared" si="414"/>
        <v>8654.2600892905084</v>
      </c>
      <c r="AC386" s="1">
        <f t="shared" si="414"/>
        <v>8654.2600892905084</v>
      </c>
      <c r="AD386" s="1">
        <f t="shared" si="414"/>
        <v>8951.1198091689803</v>
      </c>
      <c r="AE386" s="1">
        <f t="shared" si="414"/>
        <v>8951.1198091689803</v>
      </c>
      <c r="AF386" s="1">
        <f t="shared" si="414"/>
        <v>8951.0752824373358</v>
      </c>
      <c r="AH386" s="15">
        <f t="shared" si="415"/>
        <v>113677.51798369328</v>
      </c>
      <c r="AI386" s="15">
        <f t="shared" si="416"/>
        <v>105409.02235828796</v>
      </c>
      <c r="AJ386" s="15">
        <f t="shared" si="417"/>
        <v>-8268.495625405325</v>
      </c>
      <c r="AN386" s="15">
        <f t="shared" si="418"/>
        <v>-8268.495625405325</v>
      </c>
    </row>
    <row r="387" spans="1:40">
      <c r="A387" s="106" t="s">
        <v>299</v>
      </c>
      <c r="B387" s="5" t="str">
        <f t="shared" si="419"/>
        <v>8700-06111</v>
      </c>
      <c r="C387" s="5" t="str">
        <f t="shared" si="420"/>
        <v>8700</v>
      </c>
      <c r="D387" s="1">
        <f>SUM($F387:K387)</f>
        <v>39145.42</v>
      </c>
      <c r="E387" s="2">
        <f t="shared" si="412"/>
        <v>2.8178566100188908E-2</v>
      </c>
      <c r="F387" s="22">
        <f>'Div 9 history (2)'!B383</f>
        <v>84.72</v>
      </c>
      <c r="G387" s="22">
        <f>'Div 9 history (2)'!C383</f>
        <v>0</v>
      </c>
      <c r="H387" s="22">
        <f>'Div 9 history (2)'!D383</f>
        <v>0</v>
      </c>
      <c r="I387" s="22">
        <f>'Div 9 history (2)'!E383</f>
        <v>-6979.97</v>
      </c>
      <c r="J387" s="22">
        <f>'Div 9 history (2)'!F383</f>
        <v>81.94</v>
      </c>
      <c r="K387" s="22">
        <f>'Div 9 history (2)'!G383</f>
        <v>45958.729999999996</v>
      </c>
      <c r="L387" s="1">
        <f t="shared" si="413"/>
        <v>5410.8764411243747</v>
      </c>
      <c r="M387" s="1">
        <f t="shared" si="413"/>
        <v>5476.8142857988159</v>
      </c>
      <c r="N387" s="1">
        <f t="shared" si="413"/>
        <v>5476.8142857988159</v>
      </c>
      <c r="O387" s="1">
        <f t="shared" si="413"/>
        <v>5476.8142857988159</v>
      </c>
      <c r="P387" s="1">
        <f t="shared" si="413"/>
        <v>5476.8142857988159</v>
      </c>
      <c r="Q387" s="1">
        <f t="shared" si="413"/>
        <v>5476.8142857988159</v>
      </c>
      <c r="R387" s="1">
        <f t="shared" si="413"/>
        <v>5664.6807859887758</v>
      </c>
      <c r="S387" s="1">
        <f t="shared" si="413"/>
        <v>5664.6807859887758</v>
      </c>
      <c r="T387" s="1">
        <f t="shared" si="413"/>
        <v>5664.6526074226758</v>
      </c>
      <c r="U387" s="1">
        <f t="shared" si="413"/>
        <v>5582.4839086745251</v>
      </c>
      <c r="V387" s="1">
        <f t="shared" si="413"/>
        <v>5582.4839086745251</v>
      </c>
      <c r="W387" s="1">
        <f t="shared" si="413"/>
        <v>5582.4839086745251</v>
      </c>
      <c r="X387" s="1">
        <f t="shared" si="414"/>
        <v>5582.1457658813224</v>
      </c>
      <c r="Y387" s="1">
        <f t="shared" si="414"/>
        <v>5476.8142857988159</v>
      </c>
      <c r="Z387" s="1">
        <f t="shared" si="414"/>
        <v>5476.8142857988159</v>
      </c>
      <c r="AA387" s="1">
        <f t="shared" si="414"/>
        <v>5476.8142857988159</v>
      </c>
      <c r="AB387" s="1">
        <f t="shared" si="414"/>
        <v>5476.8142857988159</v>
      </c>
      <c r="AC387" s="1">
        <f t="shared" si="414"/>
        <v>5476.8142857988159</v>
      </c>
      <c r="AD387" s="1">
        <f t="shared" si="414"/>
        <v>5664.6807859887758</v>
      </c>
      <c r="AE387" s="1">
        <f t="shared" si="414"/>
        <v>5664.6807859887758</v>
      </c>
      <c r="AF387" s="1">
        <f t="shared" si="414"/>
        <v>5664.6526074226758</v>
      </c>
      <c r="AH387" s="15">
        <f t="shared" si="415"/>
        <v>71940.36787011844</v>
      </c>
      <c r="AI387" s="15">
        <f t="shared" si="416"/>
        <v>66707.683100299197</v>
      </c>
      <c r="AJ387" s="15">
        <f t="shared" si="417"/>
        <v>-5232.6847698192432</v>
      </c>
      <c r="AN387" s="15">
        <f t="shared" si="418"/>
        <v>-5232.6847698192432</v>
      </c>
    </row>
    <row r="388" spans="1:40">
      <c r="A388" s="106" t="s">
        <v>300</v>
      </c>
      <c r="B388" s="5" t="str">
        <f t="shared" si="419"/>
        <v>8740-06111</v>
      </c>
      <c r="C388" s="5" t="str">
        <f t="shared" si="420"/>
        <v>8740</v>
      </c>
      <c r="D388" s="1">
        <f>SUM($F388:K388)</f>
        <v>477236.68999999994</v>
      </c>
      <c r="E388" s="2">
        <f t="shared" si="412"/>
        <v>0.34353560683728418</v>
      </c>
      <c r="F388" s="22">
        <f>'Div 9 history (2)'!B384</f>
        <v>48465.73</v>
      </c>
      <c r="G388" s="22">
        <f>'Div 9 history (2)'!C384</f>
        <v>80795.009999999995</v>
      </c>
      <c r="H388" s="22">
        <f>'Div 9 history (2)'!D384</f>
        <v>90304.09</v>
      </c>
      <c r="I388" s="22">
        <f>'Div 9 history (2)'!E384</f>
        <v>100517.12</v>
      </c>
      <c r="J388" s="22">
        <f>'Div 9 history (2)'!F384</f>
        <v>81702.3</v>
      </c>
      <c r="K388" s="22">
        <f>'Div 9 history (2)'!G384</f>
        <v>75452.44</v>
      </c>
      <c r="L388" s="1">
        <f t="shared" si="413"/>
        <v>65966.050760502141</v>
      </c>
      <c r="M388" s="1">
        <f t="shared" si="413"/>
        <v>66769.924080501383</v>
      </c>
      <c r="N388" s="1">
        <f t="shared" si="413"/>
        <v>66769.924080501383</v>
      </c>
      <c r="O388" s="1">
        <f t="shared" si="413"/>
        <v>66769.924080501383</v>
      </c>
      <c r="P388" s="1">
        <f t="shared" si="413"/>
        <v>66769.924080501383</v>
      </c>
      <c r="Q388" s="1">
        <f t="shared" si="413"/>
        <v>66769.924080501383</v>
      </c>
      <c r="R388" s="1">
        <f t="shared" si="413"/>
        <v>69060.275971285562</v>
      </c>
      <c r="S388" s="1">
        <f t="shared" si="413"/>
        <v>69060.275971285562</v>
      </c>
      <c r="T388" s="1">
        <f t="shared" si="413"/>
        <v>69059.932435678726</v>
      </c>
      <c r="U388" s="1">
        <f t="shared" si="413"/>
        <v>68058.182606141199</v>
      </c>
      <c r="V388" s="1">
        <f t="shared" si="413"/>
        <v>68058.182606141199</v>
      </c>
      <c r="W388" s="1">
        <f t="shared" si="413"/>
        <v>68058.182606141199</v>
      </c>
      <c r="X388" s="1">
        <f t="shared" si="414"/>
        <v>68054.060178859159</v>
      </c>
      <c r="Y388" s="1">
        <f t="shared" si="414"/>
        <v>66769.924080501383</v>
      </c>
      <c r="Z388" s="1">
        <f t="shared" si="414"/>
        <v>66769.924080501383</v>
      </c>
      <c r="AA388" s="1">
        <f t="shared" si="414"/>
        <v>66769.924080501383</v>
      </c>
      <c r="AB388" s="1">
        <f t="shared" si="414"/>
        <v>66769.924080501383</v>
      </c>
      <c r="AC388" s="1">
        <f t="shared" si="414"/>
        <v>66769.924080501383</v>
      </c>
      <c r="AD388" s="1">
        <f t="shared" si="414"/>
        <v>69060.275971285562</v>
      </c>
      <c r="AE388" s="1">
        <f t="shared" si="414"/>
        <v>69060.275971285562</v>
      </c>
      <c r="AF388" s="1">
        <f t="shared" si="414"/>
        <v>69059.932435678726</v>
      </c>
      <c r="AH388" s="15">
        <f t="shared" si="415"/>
        <v>877052.36116300919</v>
      </c>
      <c r="AI388" s="15">
        <f t="shared" si="416"/>
        <v>813258.71277803951</v>
      </c>
      <c r="AJ388" s="15">
        <f t="shared" si="417"/>
        <v>-63793.648384969682</v>
      </c>
      <c r="AN388" s="15">
        <f t="shared" si="418"/>
        <v>-63793.648384969682</v>
      </c>
    </row>
    <row r="389" spans="1:40">
      <c r="A389" s="106" t="s">
        <v>631</v>
      </c>
      <c r="B389" s="5" t="str">
        <f t="shared" si="419"/>
        <v>8750-06111</v>
      </c>
      <c r="C389" s="5" t="str">
        <f t="shared" si="420"/>
        <v>8750</v>
      </c>
      <c r="D389" s="1">
        <f>SUM($F389:K389)</f>
        <v>5000</v>
      </c>
      <c r="E389" s="2">
        <f t="shared" si="412"/>
        <v>3.5992162174002616E-3</v>
      </c>
      <c r="F389" s="22">
        <f>'Div 9 history (2)'!B385</f>
        <v>0</v>
      </c>
      <c r="G389" s="22">
        <f>'Div 9 history (2)'!C385</f>
        <v>0</v>
      </c>
      <c r="H389" s="22">
        <f>'Div 9 history (2)'!D385</f>
        <v>5000</v>
      </c>
      <c r="I389" s="22">
        <f>'Div 9 history (2)'!E385</f>
        <v>0</v>
      </c>
      <c r="J389" s="22">
        <f>'Div 9 history (2)'!F385</f>
        <v>0</v>
      </c>
      <c r="K389" s="22">
        <f>'Div 9 history (2)'!G385</f>
        <v>0</v>
      </c>
      <c r="L389" s="1">
        <f t="shared" si="413"/>
        <v>691.12509728141561</v>
      </c>
      <c r="M389" s="1">
        <f t="shared" si="413"/>
        <v>699.54726323013222</v>
      </c>
      <c r="N389" s="1">
        <f t="shared" si="413"/>
        <v>699.54726323013222</v>
      </c>
      <c r="O389" s="1">
        <f t="shared" si="413"/>
        <v>699.54726323013222</v>
      </c>
      <c r="P389" s="1">
        <f t="shared" si="413"/>
        <v>699.54726323013222</v>
      </c>
      <c r="Q389" s="1">
        <f t="shared" si="413"/>
        <v>699.54726323013222</v>
      </c>
      <c r="R389" s="1">
        <f t="shared" si="413"/>
        <v>723.54323775153978</v>
      </c>
      <c r="S389" s="1">
        <f t="shared" si="413"/>
        <v>723.54323775153978</v>
      </c>
      <c r="T389" s="1">
        <f t="shared" si="413"/>
        <v>723.53963853532241</v>
      </c>
      <c r="U389" s="1">
        <f t="shared" si="413"/>
        <v>713.04432404538318</v>
      </c>
      <c r="V389" s="1">
        <f t="shared" si="413"/>
        <v>713.04432404538318</v>
      </c>
      <c r="W389" s="1">
        <f t="shared" si="413"/>
        <v>713.04432404538318</v>
      </c>
      <c r="X389" s="1">
        <f t="shared" si="414"/>
        <v>713.00113345077443</v>
      </c>
      <c r="Y389" s="1">
        <f t="shared" si="414"/>
        <v>699.54726323013222</v>
      </c>
      <c r="Z389" s="1">
        <f t="shared" si="414"/>
        <v>699.54726323013222</v>
      </c>
      <c r="AA389" s="1">
        <f t="shared" si="414"/>
        <v>699.54726323013222</v>
      </c>
      <c r="AB389" s="1">
        <f t="shared" si="414"/>
        <v>699.54726323013222</v>
      </c>
      <c r="AC389" s="1">
        <f t="shared" si="414"/>
        <v>699.54726323013222</v>
      </c>
      <c r="AD389" s="1">
        <f t="shared" si="414"/>
        <v>723.54323775153978</v>
      </c>
      <c r="AE389" s="1">
        <f t="shared" si="414"/>
        <v>723.54323775153978</v>
      </c>
      <c r="AF389" s="1">
        <f t="shared" si="414"/>
        <v>723.53963853532241</v>
      </c>
      <c r="AH389" s="15">
        <f t="shared" si="415"/>
        <v>9188.8614134320778</v>
      </c>
      <c r="AI389" s="15">
        <f t="shared" si="416"/>
        <v>8520.4965357759884</v>
      </c>
      <c r="AJ389" s="15">
        <f t="shared" si="417"/>
        <v>-668.36487765608945</v>
      </c>
      <c r="AN389" s="15">
        <f t="shared" si="418"/>
        <v>-668.36487765608945</v>
      </c>
    </row>
    <row r="390" spans="1:40">
      <c r="A390" s="106" t="s">
        <v>884</v>
      </c>
      <c r="B390" s="5" t="str">
        <f t="shared" si="391"/>
        <v>8760-06111</v>
      </c>
      <c r="C390" s="5" t="str">
        <f t="shared" si="411"/>
        <v>8760</v>
      </c>
      <c r="D390" s="1">
        <f>SUM($F390:K390)</f>
        <v>800</v>
      </c>
      <c r="E390" s="2">
        <f t="shared" si="412"/>
        <v>5.7587459478404188E-4</v>
      </c>
      <c r="F390" s="22" t="str">
        <f>'Div 9 history (2)'!B386</f>
        <v>0</v>
      </c>
      <c r="G390" s="22">
        <f>'Div 9 history (2)'!C386</f>
        <v>800</v>
      </c>
      <c r="H390" s="22">
        <f>'Div 9 history (2)'!D386</f>
        <v>0</v>
      </c>
      <c r="I390" s="22">
        <f>'Div 9 history (2)'!E386</f>
        <v>0</v>
      </c>
      <c r="J390" s="22">
        <f>'Div 9 history (2)'!F386</f>
        <v>0</v>
      </c>
      <c r="K390" s="22">
        <f>'Div 9 history (2)'!G386</f>
        <v>0</v>
      </c>
      <c r="L390" s="1">
        <f t="shared" si="413"/>
        <v>110.5800155650265</v>
      </c>
      <c r="M390" s="1">
        <f t="shared" si="413"/>
        <v>111.92756211682116</v>
      </c>
      <c r="N390" s="1">
        <f t="shared" si="413"/>
        <v>111.92756211682116</v>
      </c>
      <c r="O390" s="1">
        <f t="shared" si="413"/>
        <v>111.92756211682116</v>
      </c>
      <c r="P390" s="1">
        <f t="shared" si="413"/>
        <v>111.92756211682116</v>
      </c>
      <c r="Q390" s="1">
        <f t="shared" si="413"/>
        <v>111.92756211682116</v>
      </c>
      <c r="R390" s="1">
        <f t="shared" si="413"/>
        <v>115.76691804024637</v>
      </c>
      <c r="S390" s="1">
        <f t="shared" si="413"/>
        <v>115.76691804024637</v>
      </c>
      <c r="T390" s="1">
        <f t="shared" si="413"/>
        <v>115.76634216565159</v>
      </c>
      <c r="U390" s="1">
        <f t="shared" si="413"/>
        <v>114.08709184726132</v>
      </c>
      <c r="V390" s="1">
        <f t="shared" si="413"/>
        <v>114.08709184726132</v>
      </c>
      <c r="W390" s="1">
        <f t="shared" si="413"/>
        <v>114.08709184726132</v>
      </c>
      <c r="X390" s="1">
        <f t="shared" si="414"/>
        <v>114.08018135212392</v>
      </c>
      <c r="Y390" s="1">
        <f t="shared" si="414"/>
        <v>111.92756211682116</v>
      </c>
      <c r="Z390" s="1">
        <f t="shared" si="414"/>
        <v>111.92756211682116</v>
      </c>
      <c r="AA390" s="1">
        <f t="shared" si="414"/>
        <v>111.92756211682116</v>
      </c>
      <c r="AB390" s="1">
        <f t="shared" si="414"/>
        <v>111.92756211682116</v>
      </c>
      <c r="AC390" s="1">
        <f t="shared" si="414"/>
        <v>111.92756211682116</v>
      </c>
      <c r="AD390" s="1">
        <f t="shared" si="414"/>
        <v>115.76691804024637</v>
      </c>
      <c r="AE390" s="1">
        <f t="shared" si="414"/>
        <v>115.76691804024637</v>
      </c>
      <c r="AF390" s="1">
        <f t="shared" si="414"/>
        <v>115.76634216565159</v>
      </c>
      <c r="AH390" s="15">
        <f t="shared" si="415"/>
        <v>1470.2178261491326</v>
      </c>
      <c r="AI390" s="15">
        <f t="shared" si="416"/>
        <v>1363.279445724158</v>
      </c>
      <c r="AJ390" s="15">
        <f t="shared" si="417"/>
        <v>-106.93838042497464</v>
      </c>
      <c r="AN390" s="15">
        <f t="shared" si="418"/>
        <v>-106.93838042497464</v>
      </c>
    </row>
    <row r="391" spans="1:40">
      <c r="A391" s="106" t="s">
        <v>632</v>
      </c>
      <c r="B391" s="5" t="str">
        <f t="shared" si="391"/>
        <v>8770-06111</v>
      </c>
      <c r="C391" s="5" t="str">
        <f t="shared" si="411"/>
        <v>8770</v>
      </c>
      <c r="D391" s="1">
        <f>SUM($F391:K391)</f>
        <v>4625</v>
      </c>
      <c r="E391" s="2">
        <f t="shared" si="412"/>
        <v>3.329275001095242E-3</v>
      </c>
      <c r="F391" s="22" t="str">
        <f>'Div 9 history (2)'!B387</f>
        <v>0</v>
      </c>
      <c r="G391" s="22" t="str">
        <f>'Div 9 history (2)'!C387</f>
        <v>0</v>
      </c>
      <c r="H391" s="22">
        <f>'Div 9 history (2)'!D387</f>
        <v>500</v>
      </c>
      <c r="I391" s="22">
        <f>'Div 9 history (2)'!E387</f>
        <v>4125</v>
      </c>
      <c r="J391" s="22">
        <f>'Div 9 history (2)'!F387</f>
        <v>0</v>
      </c>
      <c r="K391" s="22">
        <f>'Div 9 history (2)'!G387</f>
        <v>0</v>
      </c>
      <c r="L391" s="1">
        <f t="shared" ref="L391:W399" si="421">$E391*L$403</f>
        <v>639.29071498530948</v>
      </c>
      <c r="M391" s="1">
        <f t="shared" si="421"/>
        <v>647.08121848787232</v>
      </c>
      <c r="N391" s="1">
        <f t="shared" si="421"/>
        <v>647.08121848787232</v>
      </c>
      <c r="O391" s="1">
        <f t="shared" si="421"/>
        <v>647.08121848787232</v>
      </c>
      <c r="P391" s="1">
        <f t="shared" si="421"/>
        <v>647.08121848787232</v>
      </c>
      <c r="Q391" s="1">
        <f t="shared" si="421"/>
        <v>647.08121848787232</v>
      </c>
      <c r="R391" s="1">
        <f t="shared" si="421"/>
        <v>669.27749492017426</v>
      </c>
      <c r="S391" s="1">
        <f t="shared" si="421"/>
        <v>669.27749492017426</v>
      </c>
      <c r="T391" s="1">
        <f t="shared" si="421"/>
        <v>669.27416564517318</v>
      </c>
      <c r="U391" s="1">
        <f t="shared" si="421"/>
        <v>659.56599974197945</v>
      </c>
      <c r="V391" s="1">
        <f t="shared" si="421"/>
        <v>659.56599974197945</v>
      </c>
      <c r="W391" s="1">
        <f t="shared" si="421"/>
        <v>659.56599974197945</v>
      </c>
      <c r="X391" s="1">
        <f t="shared" ref="X391:AF399" si="422">$E391*X$403</f>
        <v>659.5260484419664</v>
      </c>
      <c r="Y391" s="1">
        <f t="shared" si="422"/>
        <v>647.08121848787232</v>
      </c>
      <c r="Z391" s="1">
        <f t="shared" si="422"/>
        <v>647.08121848787232</v>
      </c>
      <c r="AA391" s="1">
        <f t="shared" si="422"/>
        <v>647.08121848787232</v>
      </c>
      <c r="AB391" s="1">
        <f t="shared" si="422"/>
        <v>647.08121848787232</v>
      </c>
      <c r="AC391" s="1">
        <f t="shared" si="422"/>
        <v>647.08121848787232</v>
      </c>
      <c r="AD391" s="1">
        <f t="shared" si="422"/>
        <v>669.27749492017426</v>
      </c>
      <c r="AE391" s="1">
        <f t="shared" si="422"/>
        <v>669.27749492017426</v>
      </c>
      <c r="AF391" s="1">
        <f t="shared" si="422"/>
        <v>669.27416564517318</v>
      </c>
      <c r="AH391" s="15">
        <f t="shared" si="415"/>
        <v>8499.6968074246706</v>
      </c>
      <c r="AI391" s="15">
        <f t="shared" si="416"/>
        <v>7881.4592955927883</v>
      </c>
      <c r="AJ391" s="15">
        <f t="shared" si="417"/>
        <v>-618.23751183188233</v>
      </c>
      <c r="AN391" s="15">
        <f t="shared" si="418"/>
        <v>-618.23751183188233</v>
      </c>
    </row>
    <row r="392" spans="1:40">
      <c r="A392" s="106" t="s">
        <v>885</v>
      </c>
      <c r="B392" s="5" t="str">
        <f t="shared" si="391"/>
        <v>8810-06111</v>
      </c>
      <c r="C392" s="5" t="str">
        <f t="shared" si="411"/>
        <v>8810</v>
      </c>
      <c r="D392" s="1">
        <f>SUM($F392:K392)</f>
        <v>9042</v>
      </c>
      <c r="E392" s="2">
        <f t="shared" si="412"/>
        <v>6.5088226075466328E-3</v>
      </c>
      <c r="F392" s="22" t="str">
        <f>'Div 9 history (2)'!B388</f>
        <v>0</v>
      </c>
      <c r="G392" s="22">
        <f>'Div 9 history (2)'!C388</f>
        <v>150</v>
      </c>
      <c r="H392" s="22">
        <f>'Div 9 history (2)'!D388</f>
        <v>0</v>
      </c>
      <c r="I392" s="22">
        <f>'Div 9 history (2)'!E388</f>
        <v>590</v>
      </c>
      <c r="J392" s="22">
        <f>'Div 9 history (2)'!F388</f>
        <v>5400</v>
      </c>
      <c r="K392" s="22">
        <f>'Div 9 history (2)'!G388</f>
        <v>2902</v>
      </c>
      <c r="L392" s="1">
        <f t="shared" si="421"/>
        <v>1249.830625923712</v>
      </c>
      <c r="M392" s="1">
        <f t="shared" si="421"/>
        <v>1265.0612708253711</v>
      </c>
      <c r="N392" s="1">
        <f t="shared" si="421"/>
        <v>1265.0612708253711</v>
      </c>
      <c r="O392" s="1">
        <f t="shared" si="421"/>
        <v>1265.0612708253711</v>
      </c>
      <c r="P392" s="1">
        <f t="shared" si="421"/>
        <v>1265.0612708253711</v>
      </c>
      <c r="Q392" s="1">
        <f t="shared" si="421"/>
        <v>1265.0612708253711</v>
      </c>
      <c r="R392" s="1">
        <f t="shared" si="421"/>
        <v>1308.4555911498844</v>
      </c>
      <c r="S392" s="1">
        <f t="shared" si="421"/>
        <v>1308.4555911498844</v>
      </c>
      <c r="T392" s="1">
        <f t="shared" si="421"/>
        <v>1308.449082327277</v>
      </c>
      <c r="U392" s="1">
        <f t="shared" si="421"/>
        <v>1289.4693556036709</v>
      </c>
      <c r="V392" s="1">
        <f t="shared" si="421"/>
        <v>1289.4693556036709</v>
      </c>
      <c r="W392" s="1">
        <f t="shared" si="421"/>
        <v>1289.4693556036709</v>
      </c>
      <c r="X392" s="1">
        <f t="shared" si="422"/>
        <v>1289.3912497323804</v>
      </c>
      <c r="Y392" s="1">
        <f t="shared" si="422"/>
        <v>1265.0612708253711</v>
      </c>
      <c r="Z392" s="1">
        <f t="shared" si="422"/>
        <v>1265.0612708253711</v>
      </c>
      <c r="AA392" s="1">
        <f t="shared" si="422"/>
        <v>1265.0612708253711</v>
      </c>
      <c r="AB392" s="1">
        <f t="shared" si="422"/>
        <v>1265.0612708253711</v>
      </c>
      <c r="AC392" s="1">
        <f t="shared" si="422"/>
        <v>1265.0612708253711</v>
      </c>
      <c r="AD392" s="1">
        <f t="shared" si="422"/>
        <v>1308.4555911498844</v>
      </c>
      <c r="AE392" s="1">
        <f t="shared" si="422"/>
        <v>1308.4555911498844</v>
      </c>
      <c r="AF392" s="1">
        <f t="shared" si="422"/>
        <v>1308.449082327277</v>
      </c>
      <c r="AG392" s="41"/>
      <c r="AH392" s="15">
        <f t="shared" si="415"/>
        <v>16617.136980050571</v>
      </c>
      <c r="AI392" s="15">
        <f t="shared" si="416"/>
        <v>15408.465935297298</v>
      </c>
      <c r="AJ392" s="15">
        <f t="shared" si="417"/>
        <v>-1208.6710447532732</v>
      </c>
      <c r="AN392" s="15">
        <f t="shared" si="418"/>
        <v>-1208.6710447532732</v>
      </c>
    </row>
    <row r="393" spans="1:40">
      <c r="A393" s="106" t="s">
        <v>633</v>
      </c>
      <c r="B393" s="5" t="str">
        <f t="shared" si="391"/>
        <v>8870-06111</v>
      </c>
      <c r="C393" s="5" t="str">
        <f t="shared" si="411"/>
        <v>8870</v>
      </c>
      <c r="D393" s="1">
        <f>SUM($F393:K393)</f>
        <v>3785</v>
      </c>
      <c r="E393" s="2">
        <f t="shared" si="412"/>
        <v>2.7246066765719977E-3</v>
      </c>
      <c r="F393" s="22">
        <f>'Div 9 history (2)'!B389</f>
        <v>0</v>
      </c>
      <c r="G393" s="22">
        <f>'Div 9 history (2)'!C389</f>
        <v>0</v>
      </c>
      <c r="H393" s="22">
        <f>'Div 9 history (2)'!D389</f>
        <v>0</v>
      </c>
      <c r="I393" s="22">
        <f>'Div 9 history (2)'!E389</f>
        <v>185</v>
      </c>
      <c r="J393" s="22">
        <f>'Div 9 history (2)'!F389</f>
        <v>3600</v>
      </c>
      <c r="K393" s="22">
        <f>'Div 9 history (2)'!G389</f>
        <v>0</v>
      </c>
      <c r="L393" s="1">
        <f t="shared" si="421"/>
        <v>523.18169864203162</v>
      </c>
      <c r="M393" s="1">
        <f t="shared" si="421"/>
        <v>529.55727826521002</v>
      </c>
      <c r="N393" s="1">
        <f t="shared" si="421"/>
        <v>529.55727826521002</v>
      </c>
      <c r="O393" s="1">
        <f t="shared" si="421"/>
        <v>529.55727826521002</v>
      </c>
      <c r="P393" s="1">
        <f t="shared" si="421"/>
        <v>529.55727826521002</v>
      </c>
      <c r="Q393" s="1">
        <f t="shared" si="421"/>
        <v>529.55727826521002</v>
      </c>
      <c r="R393" s="1">
        <f t="shared" si="421"/>
        <v>547.72223097791561</v>
      </c>
      <c r="S393" s="1">
        <f t="shared" si="421"/>
        <v>547.72223097791561</v>
      </c>
      <c r="T393" s="1">
        <f t="shared" si="421"/>
        <v>547.71950637123894</v>
      </c>
      <c r="U393" s="1">
        <f t="shared" si="421"/>
        <v>539.774553302355</v>
      </c>
      <c r="V393" s="1">
        <f t="shared" si="421"/>
        <v>539.774553302355</v>
      </c>
      <c r="W393" s="1">
        <f t="shared" si="421"/>
        <v>539.774553302355</v>
      </c>
      <c r="X393" s="1">
        <f t="shared" si="422"/>
        <v>539.74185802223622</v>
      </c>
      <c r="Y393" s="1">
        <f t="shared" si="422"/>
        <v>529.55727826521002</v>
      </c>
      <c r="Z393" s="1">
        <f t="shared" si="422"/>
        <v>529.55727826521002</v>
      </c>
      <c r="AA393" s="1">
        <f t="shared" si="422"/>
        <v>529.55727826521002</v>
      </c>
      <c r="AB393" s="1">
        <f t="shared" si="422"/>
        <v>529.55727826521002</v>
      </c>
      <c r="AC393" s="1">
        <f t="shared" si="422"/>
        <v>529.55727826521002</v>
      </c>
      <c r="AD393" s="1">
        <f t="shared" si="422"/>
        <v>547.72223097791561</v>
      </c>
      <c r="AE393" s="1">
        <f t="shared" si="422"/>
        <v>547.72223097791561</v>
      </c>
      <c r="AF393" s="1">
        <f t="shared" si="422"/>
        <v>547.71950637123894</v>
      </c>
      <c r="AH393" s="15">
        <f t="shared" si="415"/>
        <v>6955.9680899680807</v>
      </c>
      <c r="AI393" s="15">
        <f t="shared" si="416"/>
        <v>6450.0158775824202</v>
      </c>
      <c r="AJ393" s="15">
        <f t="shared" si="417"/>
        <v>-505.95221238566046</v>
      </c>
      <c r="AN393" s="15">
        <f t="shared" si="418"/>
        <v>-505.95221238566046</v>
      </c>
    </row>
    <row r="394" spans="1:40">
      <c r="A394" s="106" t="s">
        <v>886</v>
      </c>
      <c r="B394" s="5" t="str">
        <f t="shared" si="391"/>
        <v>8910-06111</v>
      </c>
      <c r="C394" s="5" t="str">
        <f t="shared" si="411"/>
        <v>8910</v>
      </c>
      <c r="D394" s="1">
        <f>SUM($F394:K394)</f>
        <v>5800</v>
      </c>
      <c r="E394" s="2">
        <f t="shared" si="412"/>
        <v>4.1750908121843035E-3</v>
      </c>
      <c r="F394" s="22" t="str">
        <f>'Div 9 history (2)'!B390</f>
        <v>0</v>
      </c>
      <c r="G394" s="22" t="str">
        <f>'Div 9 history (2)'!C390</f>
        <v>0</v>
      </c>
      <c r="H394" s="22" t="str">
        <f>'Div 9 history (2)'!D390</f>
        <v>0</v>
      </c>
      <c r="I394" s="22" t="str">
        <f>'Div 9 history (2)'!E390</f>
        <v>0</v>
      </c>
      <c r="J394" s="22">
        <f>'Div 9 history (2)'!F390</f>
        <v>5800</v>
      </c>
      <c r="K394" s="22">
        <f>'Div 9 history (2)'!G390</f>
        <v>0</v>
      </c>
      <c r="L394" s="1">
        <f t="shared" si="421"/>
        <v>801.70511284644215</v>
      </c>
      <c r="M394" s="1">
        <f t="shared" si="421"/>
        <v>811.47482534695337</v>
      </c>
      <c r="N394" s="1">
        <f t="shared" si="421"/>
        <v>811.47482534695337</v>
      </c>
      <c r="O394" s="1">
        <f t="shared" si="421"/>
        <v>811.47482534695337</v>
      </c>
      <c r="P394" s="1">
        <f t="shared" si="421"/>
        <v>811.47482534695337</v>
      </c>
      <c r="Q394" s="1">
        <f t="shared" si="421"/>
        <v>811.47482534695337</v>
      </c>
      <c r="R394" s="1">
        <f t="shared" si="421"/>
        <v>839.3101557917862</v>
      </c>
      <c r="S394" s="1">
        <f t="shared" si="421"/>
        <v>839.3101557917862</v>
      </c>
      <c r="T394" s="1">
        <f t="shared" si="421"/>
        <v>839.30598070097403</v>
      </c>
      <c r="U394" s="1">
        <f t="shared" si="421"/>
        <v>827.13141589264455</v>
      </c>
      <c r="V394" s="1">
        <f t="shared" si="421"/>
        <v>827.13141589264455</v>
      </c>
      <c r="W394" s="1">
        <f t="shared" si="421"/>
        <v>827.13141589264455</v>
      </c>
      <c r="X394" s="1">
        <f t="shared" si="422"/>
        <v>827.08131480289831</v>
      </c>
      <c r="Y394" s="1">
        <f t="shared" si="422"/>
        <v>811.47482534695337</v>
      </c>
      <c r="Z394" s="1">
        <f t="shared" si="422"/>
        <v>811.47482534695337</v>
      </c>
      <c r="AA394" s="1">
        <f t="shared" si="422"/>
        <v>811.47482534695337</v>
      </c>
      <c r="AB394" s="1">
        <f t="shared" si="422"/>
        <v>811.47482534695337</v>
      </c>
      <c r="AC394" s="1">
        <f t="shared" si="422"/>
        <v>811.47482534695337</v>
      </c>
      <c r="AD394" s="1">
        <f t="shared" si="422"/>
        <v>839.3101557917862</v>
      </c>
      <c r="AE394" s="1">
        <f t="shared" si="422"/>
        <v>839.3101557917862</v>
      </c>
      <c r="AF394" s="1">
        <f t="shared" si="422"/>
        <v>839.30598070097403</v>
      </c>
      <c r="AH394" s="15">
        <f t="shared" si="415"/>
        <v>10659.079239581208</v>
      </c>
      <c r="AI394" s="15">
        <f t="shared" si="416"/>
        <v>9883.7759815001446</v>
      </c>
      <c r="AJ394" s="15">
        <f t="shared" si="417"/>
        <v>-775.30325808106318</v>
      </c>
      <c r="AN394" s="15">
        <f t="shared" si="418"/>
        <v>-775.30325808106318</v>
      </c>
    </row>
    <row r="395" spans="1:40">
      <c r="A395" s="106" t="s">
        <v>887</v>
      </c>
      <c r="B395" s="5" t="str">
        <f t="shared" si="391"/>
        <v>8940-06111</v>
      </c>
      <c r="C395" s="5" t="str">
        <f t="shared" si="411"/>
        <v>8940</v>
      </c>
      <c r="D395" s="1">
        <f>SUM($F395:K395)</f>
        <v>23400</v>
      </c>
      <c r="E395" s="2">
        <f t="shared" si="412"/>
        <v>1.6844331897433222E-2</v>
      </c>
      <c r="F395" s="22" t="str">
        <f>'Div 9 history (2)'!B391</f>
        <v>0</v>
      </c>
      <c r="G395" s="22" t="str">
        <f>'Div 9 history (2)'!C391</f>
        <v>0</v>
      </c>
      <c r="H395" s="22" t="str">
        <f>'Div 9 history (2)'!D391</f>
        <v>0</v>
      </c>
      <c r="I395" s="22">
        <f>'Div 9 history (2)'!E391</f>
        <v>16750</v>
      </c>
      <c r="J395" s="22">
        <f>'Div 9 history (2)'!F391</f>
        <v>0</v>
      </c>
      <c r="K395" s="22">
        <f>'Div 9 history (2)'!G391</f>
        <v>6650</v>
      </c>
      <c r="L395" s="1">
        <f t="shared" si="421"/>
        <v>3234.4654552770248</v>
      </c>
      <c r="M395" s="1">
        <f t="shared" si="421"/>
        <v>3273.8811919170184</v>
      </c>
      <c r="N395" s="1">
        <f t="shared" si="421"/>
        <v>3273.8811919170184</v>
      </c>
      <c r="O395" s="1">
        <f t="shared" si="421"/>
        <v>3273.8811919170184</v>
      </c>
      <c r="P395" s="1">
        <f t="shared" si="421"/>
        <v>3273.8811919170184</v>
      </c>
      <c r="Q395" s="1">
        <f t="shared" si="421"/>
        <v>3273.8811919170184</v>
      </c>
      <c r="R395" s="1">
        <f t="shared" si="421"/>
        <v>3386.1823526772059</v>
      </c>
      <c r="S395" s="1">
        <f t="shared" si="421"/>
        <v>3386.1823526772059</v>
      </c>
      <c r="T395" s="1">
        <f t="shared" si="421"/>
        <v>3386.1655083453084</v>
      </c>
      <c r="U395" s="1">
        <f t="shared" si="421"/>
        <v>3337.047436532393</v>
      </c>
      <c r="V395" s="1">
        <f t="shared" si="421"/>
        <v>3337.047436532393</v>
      </c>
      <c r="W395" s="1">
        <f t="shared" si="421"/>
        <v>3337.047436532393</v>
      </c>
      <c r="X395" s="1">
        <f t="shared" si="422"/>
        <v>3336.845304549624</v>
      </c>
      <c r="Y395" s="1">
        <f t="shared" si="422"/>
        <v>3273.8811919170184</v>
      </c>
      <c r="Z395" s="1">
        <f t="shared" si="422"/>
        <v>3273.8811919170184</v>
      </c>
      <c r="AA395" s="1">
        <f t="shared" si="422"/>
        <v>3273.8811919170184</v>
      </c>
      <c r="AB395" s="1">
        <f t="shared" si="422"/>
        <v>3273.8811919170184</v>
      </c>
      <c r="AC395" s="1">
        <f t="shared" si="422"/>
        <v>3273.8811919170184</v>
      </c>
      <c r="AD395" s="1">
        <f t="shared" si="422"/>
        <v>3386.1823526772059</v>
      </c>
      <c r="AE395" s="1">
        <f t="shared" si="422"/>
        <v>3386.1823526772059</v>
      </c>
      <c r="AF395" s="1">
        <f t="shared" si="422"/>
        <v>3386.1655083453084</v>
      </c>
      <c r="AH395" s="15">
        <f t="shared" si="415"/>
        <v>43003.871414862115</v>
      </c>
      <c r="AI395" s="15">
        <f t="shared" si="416"/>
        <v>39875.923787431617</v>
      </c>
      <c r="AJ395" s="15">
        <f t="shared" si="417"/>
        <v>-3127.947627430498</v>
      </c>
      <c r="AN395" s="15">
        <f t="shared" si="418"/>
        <v>-3127.947627430498</v>
      </c>
    </row>
    <row r="396" spans="1:40">
      <c r="A396" s="106" t="s">
        <v>301</v>
      </c>
      <c r="B396" s="5" t="str">
        <f t="shared" si="391"/>
        <v>9020-06111</v>
      </c>
      <c r="C396" s="5" t="str">
        <f t="shared" si="411"/>
        <v>9020</v>
      </c>
      <c r="D396" s="1">
        <f>SUM($F396:K396)</f>
        <v>472363.36</v>
      </c>
      <c r="E396" s="2">
        <f t="shared" si="412"/>
        <v>0.3400275731635356</v>
      </c>
      <c r="F396" s="22">
        <f>'Div 9 history (2)'!B392</f>
        <v>59891.759999999995</v>
      </c>
      <c r="G396" s="22">
        <f>'Div 9 history (2)'!C392</f>
        <v>80392.27</v>
      </c>
      <c r="H396" s="22">
        <f>'Div 9 history (2)'!D392</f>
        <v>82720.709999999992</v>
      </c>
      <c r="I396" s="22">
        <f>'Div 9 history (2)'!E392</f>
        <v>83035.7</v>
      </c>
      <c r="J396" s="22">
        <f>'Div 9 history (2)'!F392</f>
        <v>93592.82</v>
      </c>
      <c r="K396" s="22">
        <f>'Div 9 history (2)'!G392</f>
        <v>72730.100000000006</v>
      </c>
      <c r="L396" s="1">
        <f t="shared" si="421"/>
        <v>65292.434626435272</v>
      </c>
      <c r="M396" s="1">
        <f t="shared" si="421"/>
        <v>66088.099147637942</v>
      </c>
      <c r="N396" s="1">
        <f t="shared" si="421"/>
        <v>66088.099147637942</v>
      </c>
      <c r="O396" s="1">
        <f t="shared" si="421"/>
        <v>66088.099147637942</v>
      </c>
      <c r="P396" s="1">
        <f t="shared" si="421"/>
        <v>66088.099147637942</v>
      </c>
      <c r="Q396" s="1">
        <f t="shared" si="421"/>
        <v>66088.099147637942</v>
      </c>
      <c r="R396" s="1">
        <f t="shared" si="421"/>
        <v>68355.062977919239</v>
      </c>
      <c r="S396" s="1">
        <f t="shared" si="421"/>
        <v>68355.062977919239</v>
      </c>
      <c r="T396" s="1">
        <f t="shared" si="421"/>
        <v>68354.722950346069</v>
      </c>
      <c r="U396" s="1">
        <f t="shared" si="421"/>
        <v>67363.202547001201</v>
      </c>
      <c r="V396" s="1">
        <f t="shared" si="421"/>
        <v>67363.202547001201</v>
      </c>
      <c r="W396" s="1">
        <f t="shared" si="421"/>
        <v>67363.202547001201</v>
      </c>
      <c r="X396" s="1">
        <f t="shared" si="422"/>
        <v>67359.122216123244</v>
      </c>
      <c r="Y396" s="1">
        <f t="shared" si="422"/>
        <v>66088.099147637942</v>
      </c>
      <c r="Z396" s="1">
        <f t="shared" si="422"/>
        <v>66088.099147637942</v>
      </c>
      <c r="AA396" s="1">
        <f t="shared" si="422"/>
        <v>66088.099147637942</v>
      </c>
      <c r="AB396" s="1">
        <f t="shared" si="422"/>
        <v>66088.099147637942</v>
      </c>
      <c r="AC396" s="1">
        <f t="shared" si="422"/>
        <v>66088.099147637942</v>
      </c>
      <c r="AD396" s="1">
        <f t="shared" si="422"/>
        <v>68355.062977919239</v>
      </c>
      <c r="AE396" s="1">
        <f t="shared" si="422"/>
        <v>68355.062977919239</v>
      </c>
      <c r="AF396" s="1">
        <f t="shared" si="422"/>
        <v>68354.722950346069</v>
      </c>
      <c r="AH396" s="15">
        <f t="shared" si="415"/>
        <v>868096.29036462505</v>
      </c>
      <c r="AI396" s="15">
        <f t="shared" si="416"/>
        <v>804954.07450150116</v>
      </c>
      <c r="AJ396" s="15">
        <f t="shared" si="417"/>
        <v>-63142.215863123885</v>
      </c>
      <c r="AN396" s="15">
        <f t="shared" si="418"/>
        <v>-63142.215863123885</v>
      </c>
    </row>
    <row r="397" spans="1:40">
      <c r="A397" s="106" t="s">
        <v>396</v>
      </c>
      <c r="B397" s="5" t="str">
        <f t="shared" si="391"/>
        <v>9210-06111</v>
      </c>
      <c r="C397" s="5" t="str">
        <f t="shared" si="411"/>
        <v>9210</v>
      </c>
      <c r="D397" s="1">
        <f>SUM($F397:K397)</f>
        <v>750</v>
      </c>
      <c r="E397" s="2">
        <f t="shared" si="412"/>
        <v>5.3988243261003926E-4</v>
      </c>
      <c r="F397" s="22" t="str">
        <f>'Div 9 history (2)'!B393</f>
        <v>0</v>
      </c>
      <c r="G397" s="22" t="str">
        <f>'Div 9 history (2)'!C393</f>
        <v>0</v>
      </c>
      <c r="H397" s="22" t="str">
        <f>'Div 9 history (2)'!D393</f>
        <v>0</v>
      </c>
      <c r="I397" s="22">
        <f>'Div 9 history (2)'!E393</f>
        <v>750</v>
      </c>
      <c r="J397" s="22">
        <f>'Div 9 history (2)'!F393</f>
        <v>0</v>
      </c>
      <c r="K397" s="22">
        <f>'Div 9 history (2)'!G393</f>
        <v>0</v>
      </c>
      <c r="L397" s="1">
        <f t="shared" si="421"/>
        <v>103.66876459221234</v>
      </c>
      <c r="M397" s="1">
        <f t="shared" si="421"/>
        <v>104.93208948451984</v>
      </c>
      <c r="N397" s="1">
        <f t="shared" si="421"/>
        <v>104.93208948451984</v>
      </c>
      <c r="O397" s="1">
        <f t="shared" si="421"/>
        <v>104.93208948451984</v>
      </c>
      <c r="P397" s="1">
        <f t="shared" si="421"/>
        <v>104.93208948451984</v>
      </c>
      <c r="Q397" s="1">
        <f t="shared" si="421"/>
        <v>104.93208948451984</v>
      </c>
      <c r="R397" s="1">
        <f t="shared" si="421"/>
        <v>108.53148566273097</v>
      </c>
      <c r="S397" s="1">
        <f t="shared" si="421"/>
        <v>108.53148566273097</v>
      </c>
      <c r="T397" s="1">
        <f t="shared" si="421"/>
        <v>108.53094578029837</v>
      </c>
      <c r="U397" s="1">
        <f t="shared" si="421"/>
        <v>106.95664860680749</v>
      </c>
      <c r="V397" s="1">
        <f t="shared" si="421"/>
        <v>106.95664860680749</v>
      </c>
      <c r="W397" s="1">
        <f t="shared" si="421"/>
        <v>106.95664860680749</v>
      </c>
      <c r="X397" s="1">
        <f t="shared" si="422"/>
        <v>106.95017001761617</v>
      </c>
      <c r="Y397" s="1">
        <f t="shared" si="422"/>
        <v>104.93208948451984</v>
      </c>
      <c r="Z397" s="1">
        <f t="shared" si="422"/>
        <v>104.93208948451984</v>
      </c>
      <c r="AA397" s="1">
        <f t="shared" si="422"/>
        <v>104.93208948451984</v>
      </c>
      <c r="AB397" s="1">
        <f t="shared" si="422"/>
        <v>104.93208948451984</v>
      </c>
      <c r="AC397" s="1">
        <f t="shared" si="422"/>
        <v>104.93208948451984</v>
      </c>
      <c r="AD397" s="1">
        <f t="shared" si="422"/>
        <v>108.53148566273097</v>
      </c>
      <c r="AE397" s="1">
        <f t="shared" si="422"/>
        <v>108.53148566273097</v>
      </c>
      <c r="AF397" s="1">
        <f t="shared" si="422"/>
        <v>108.53094578029837</v>
      </c>
      <c r="AH397" s="15">
        <f t="shared" si="415"/>
        <v>1378.3292120148114</v>
      </c>
      <c r="AI397" s="15">
        <f t="shared" si="416"/>
        <v>1278.0744803663981</v>
      </c>
      <c r="AJ397" s="15">
        <f t="shared" si="417"/>
        <v>-100.25473164841333</v>
      </c>
      <c r="AN397" s="15">
        <f t="shared" si="418"/>
        <v>-100.25473164841333</v>
      </c>
    </row>
    <row r="398" spans="1:40">
      <c r="A398" s="106" t="s">
        <v>355</v>
      </c>
      <c r="B398" s="5" t="str">
        <f t="shared" si="391"/>
        <v>9230-06111</v>
      </c>
      <c r="C398" s="5" t="str">
        <f t="shared" si="411"/>
        <v>9230</v>
      </c>
      <c r="D398" s="1">
        <f>SUM($F398:K398)</f>
        <v>10000</v>
      </c>
      <c r="E398" s="2">
        <f t="shared" si="412"/>
        <v>7.1984324348005231E-3</v>
      </c>
      <c r="F398" s="22">
        <f>'Div 9 history (2)'!B394</f>
        <v>0</v>
      </c>
      <c r="G398" s="22">
        <f>'Div 9 history (2)'!C394</f>
        <v>0</v>
      </c>
      <c r="H398" s="22">
        <f>'Div 9 history (2)'!D394</f>
        <v>0</v>
      </c>
      <c r="I398" s="22">
        <f>'Div 9 history (2)'!E394</f>
        <v>10000</v>
      </c>
      <c r="J398" s="22">
        <f>'Div 9 history (2)'!F394</f>
        <v>0</v>
      </c>
      <c r="K398" s="22">
        <f>'Div 9 history (2)'!G394</f>
        <v>0</v>
      </c>
      <c r="L398" s="1">
        <f t="shared" si="421"/>
        <v>1382.2501945628312</v>
      </c>
      <c r="M398" s="1">
        <f t="shared" si="421"/>
        <v>1399.0945264602644</v>
      </c>
      <c r="N398" s="1">
        <f t="shared" si="421"/>
        <v>1399.0945264602644</v>
      </c>
      <c r="O398" s="1">
        <f t="shared" si="421"/>
        <v>1399.0945264602644</v>
      </c>
      <c r="P398" s="1">
        <f t="shared" si="421"/>
        <v>1399.0945264602644</v>
      </c>
      <c r="Q398" s="1">
        <f t="shared" si="421"/>
        <v>1399.0945264602644</v>
      </c>
      <c r="R398" s="1">
        <f t="shared" si="421"/>
        <v>1447.0864755030796</v>
      </c>
      <c r="S398" s="1">
        <f t="shared" si="421"/>
        <v>1447.0864755030796</v>
      </c>
      <c r="T398" s="1">
        <f t="shared" si="421"/>
        <v>1447.0792770706448</v>
      </c>
      <c r="U398" s="1">
        <f t="shared" si="421"/>
        <v>1426.0886480907664</v>
      </c>
      <c r="V398" s="1">
        <f t="shared" si="421"/>
        <v>1426.0886480907664</v>
      </c>
      <c r="W398" s="1">
        <f t="shared" si="421"/>
        <v>1426.0886480907664</v>
      </c>
      <c r="X398" s="1">
        <f t="shared" si="422"/>
        <v>1426.0022669015489</v>
      </c>
      <c r="Y398" s="1">
        <f t="shared" si="422"/>
        <v>1399.0945264602644</v>
      </c>
      <c r="Z398" s="1">
        <f t="shared" si="422"/>
        <v>1399.0945264602644</v>
      </c>
      <c r="AA398" s="1">
        <f t="shared" si="422"/>
        <v>1399.0945264602644</v>
      </c>
      <c r="AB398" s="1">
        <f t="shared" si="422"/>
        <v>1399.0945264602644</v>
      </c>
      <c r="AC398" s="1">
        <f t="shared" si="422"/>
        <v>1399.0945264602644</v>
      </c>
      <c r="AD398" s="1">
        <f t="shared" si="422"/>
        <v>1447.0864755030796</v>
      </c>
      <c r="AE398" s="1">
        <f t="shared" si="422"/>
        <v>1447.0864755030796</v>
      </c>
      <c r="AF398" s="1">
        <f t="shared" si="422"/>
        <v>1447.0792770706448</v>
      </c>
      <c r="AH398" s="15">
        <f t="shared" si="415"/>
        <v>18377.722826864156</v>
      </c>
      <c r="AI398" s="15">
        <f t="shared" si="416"/>
        <v>17040.993071551977</v>
      </c>
      <c r="AJ398" s="15">
        <f t="shared" si="417"/>
        <v>-1336.7297553121789</v>
      </c>
      <c r="AN398" s="15">
        <f t="shared" si="418"/>
        <v>-1336.7297553121789</v>
      </c>
    </row>
    <row r="399" spans="1:40">
      <c r="A399" s="106" t="s">
        <v>302</v>
      </c>
      <c r="B399" s="5" t="str">
        <f t="shared" si="391"/>
        <v>9030-06112</v>
      </c>
      <c r="C399" s="5" t="str">
        <f t="shared" si="411"/>
        <v>9030</v>
      </c>
      <c r="D399" s="1">
        <f>SUM($F399:K399)</f>
        <v>788.64</v>
      </c>
      <c r="E399" s="2">
        <f t="shared" si="412"/>
        <v>5.6769717553810839E-4</v>
      </c>
      <c r="F399" s="22">
        <f>'Div 9 history (2)'!B395</f>
        <v>0</v>
      </c>
      <c r="G399" s="22">
        <f>'Div 9 history (2)'!C395</f>
        <v>624.29999999999995</v>
      </c>
      <c r="H399" s="22">
        <f>'Div 9 history (2)'!D395</f>
        <v>0</v>
      </c>
      <c r="I399" s="22">
        <f>'Div 9 history (2)'!E395</f>
        <v>0</v>
      </c>
      <c r="J399" s="22">
        <f>'Div 9 history (2)'!F395</f>
        <v>0</v>
      </c>
      <c r="K399" s="22">
        <f>'Div 9 history (2)'!G395</f>
        <v>164.34</v>
      </c>
      <c r="L399" s="1">
        <f t="shared" si="421"/>
        <v>109.00977934400311</v>
      </c>
      <c r="M399" s="1">
        <f t="shared" si="421"/>
        <v>110.33819073476228</v>
      </c>
      <c r="N399" s="1">
        <f t="shared" si="421"/>
        <v>110.33819073476228</v>
      </c>
      <c r="O399" s="1">
        <f t="shared" si="421"/>
        <v>110.33819073476228</v>
      </c>
      <c r="P399" s="1">
        <f t="shared" si="421"/>
        <v>110.33819073476228</v>
      </c>
      <c r="Q399" s="1">
        <f t="shared" si="421"/>
        <v>110.33819073476228</v>
      </c>
      <c r="R399" s="1">
        <f t="shared" si="421"/>
        <v>114.12302780407485</v>
      </c>
      <c r="S399" s="1">
        <f t="shared" si="421"/>
        <v>114.12302780407485</v>
      </c>
      <c r="T399" s="1">
        <f t="shared" si="421"/>
        <v>114.12246010689931</v>
      </c>
      <c r="U399" s="1">
        <f t="shared" si="421"/>
        <v>112.46705514303019</v>
      </c>
      <c r="V399" s="1">
        <f t="shared" si="421"/>
        <v>112.46705514303019</v>
      </c>
      <c r="W399" s="1">
        <f t="shared" si="421"/>
        <v>112.46705514303019</v>
      </c>
      <c r="X399" s="1">
        <f t="shared" si="422"/>
        <v>112.46024277692374</v>
      </c>
      <c r="Y399" s="1">
        <f t="shared" si="422"/>
        <v>110.33819073476228</v>
      </c>
      <c r="Z399" s="1">
        <f t="shared" si="422"/>
        <v>110.33819073476228</v>
      </c>
      <c r="AA399" s="1">
        <f t="shared" si="422"/>
        <v>110.33819073476228</v>
      </c>
      <c r="AB399" s="1">
        <f t="shared" si="422"/>
        <v>110.33819073476228</v>
      </c>
      <c r="AC399" s="1">
        <f t="shared" si="422"/>
        <v>110.33819073476228</v>
      </c>
      <c r="AD399" s="1">
        <f t="shared" si="422"/>
        <v>114.12302780407485</v>
      </c>
      <c r="AE399" s="1">
        <f t="shared" si="422"/>
        <v>114.12302780407485</v>
      </c>
      <c r="AF399" s="1">
        <f t="shared" si="422"/>
        <v>114.12246010689931</v>
      </c>
      <c r="AH399" s="15">
        <f t="shared" si="415"/>
        <v>1449.3407330178145</v>
      </c>
      <c r="AI399" s="15">
        <f t="shared" si="416"/>
        <v>1343.9208775948748</v>
      </c>
      <c r="AJ399" s="15">
        <f t="shared" si="417"/>
        <v>-105.41985542293969</v>
      </c>
      <c r="AN399" s="15">
        <f t="shared" si="418"/>
        <v>-105.41985542293969</v>
      </c>
    </row>
    <row r="400" spans="1:40">
      <c r="A400" s="106" t="s">
        <v>889</v>
      </c>
      <c r="B400" s="5" t="str">
        <f t="shared" si="391"/>
        <v>8780-06116</v>
      </c>
      <c r="C400" s="5" t="str">
        <f t="shared" si="411"/>
        <v>8780</v>
      </c>
      <c r="D400" s="1">
        <f>SUM($F400:K400)</f>
        <v>4.5</v>
      </c>
      <c r="E400" s="2">
        <f t="shared" si="412"/>
        <v>3.2392945956602351E-6</v>
      </c>
      <c r="F400" s="22">
        <f>'Div 9 history (2)'!B396</f>
        <v>4.5</v>
      </c>
      <c r="G400" s="22">
        <f>'Div 9 history (2)'!C396</f>
        <v>0</v>
      </c>
      <c r="H400" s="22">
        <f>'Div 9 history (2)'!D396</f>
        <v>0</v>
      </c>
      <c r="I400" s="22">
        <f>'Div 9 history (2)'!E396</f>
        <v>0</v>
      </c>
      <c r="J400" s="22">
        <f>'Div 9 history (2)'!F396</f>
        <v>0</v>
      </c>
      <c r="K400" s="22">
        <f>'Div 9 history (2)'!G396</f>
        <v>0</v>
      </c>
      <c r="L400" s="1">
        <f t="shared" ref="L400:AE402" si="423">$E400*L$403</f>
        <v>0.62201258755327404</v>
      </c>
      <c r="M400" s="1">
        <f t="shared" si="423"/>
        <v>0.62959253690711892</v>
      </c>
      <c r="N400" s="1">
        <f t="shared" si="423"/>
        <v>0.62959253690711892</v>
      </c>
      <c r="O400" s="1">
        <f t="shared" si="423"/>
        <v>0.62959253690711892</v>
      </c>
      <c r="P400" s="1">
        <f t="shared" si="423"/>
        <v>0.62959253690711892</v>
      </c>
      <c r="Q400" s="1">
        <f t="shared" si="423"/>
        <v>0.62959253690711892</v>
      </c>
      <c r="R400" s="1">
        <f t="shared" si="423"/>
        <v>0.65118891397638579</v>
      </c>
      <c r="S400" s="1">
        <f t="shared" si="423"/>
        <v>0.65118891397638579</v>
      </c>
      <c r="T400" s="1">
        <f t="shared" si="423"/>
        <v>0.65118567468179012</v>
      </c>
      <c r="U400" s="1">
        <f t="shared" si="423"/>
        <v>0.64173989164084488</v>
      </c>
      <c r="V400" s="1">
        <f t="shared" si="423"/>
        <v>0.64173989164084488</v>
      </c>
      <c r="W400" s="1">
        <f t="shared" si="423"/>
        <v>0.64173989164084488</v>
      </c>
      <c r="X400" s="1">
        <f t="shared" si="423"/>
        <v>0.64170102010569696</v>
      </c>
      <c r="Y400" s="1">
        <f t="shared" si="423"/>
        <v>0.62959253690711892</v>
      </c>
      <c r="Z400" s="1">
        <f t="shared" si="423"/>
        <v>0.62959253690711892</v>
      </c>
      <c r="AA400" s="1">
        <f t="shared" si="423"/>
        <v>0.62959253690711892</v>
      </c>
      <c r="AB400" s="1">
        <f t="shared" si="423"/>
        <v>0.62959253690711892</v>
      </c>
      <c r="AC400" s="1">
        <f t="shared" si="423"/>
        <v>0.62959253690711892</v>
      </c>
      <c r="AD400" s="1">
        <f t="shared" si="423"/>
        <v>0.65118891397638579</v>
      </c>
      <c r="AE400" s="1">
        <f t="shared" si="423"/>
        <v>0.65118891397638579</v>
      </c>
      <c r="AF400" s="1">
        <f t="shared" ref="AF400:AF402" si="424">$E400*AF$403</f>
        <v>0.65118567468179012</v>
      </c>
      <c r="AH400" s="15">
        <f t="shared" si="415"/>
        <v>8.2699752720888675</v>
      </c>
      <c r="AI400" s="15">
        <f t="shared" si="416"/>
        <v>7.6684468821983875</v>
      </c>
      <c r="AJ400" s="15">
        <f t="shared" si="417"/>
        <v>-0.60152838989047996</v>
      </c>
      <c r="AN400" s="15">
        <f t="shared" si="418"/>
        <v>-0.60152838989047996</v>
      </c>
    </row>
    <row r="401" spans="1:41">
      <c r="A401" s="106" t="s">
        <v>634</v>
      </c>
      <c r="B401" s="5" t="str">
        <f t="shared" si="391"/>
        <v>9280-06121</v>
      </c>
      <c r="C401" s="5" t="str">
        <f t="shared" si="411"/>
        <v>9280</v>
      </c>
      <c r="D401" s="1">
        <f>SUM($F401:K401)</f>
        <v>6556.29</v>
      </c>
      <c r="E401" s="2">
        <f t="shared" ref="E401:E402" si="425">D401/$D$403</f>
        <v>4.719501058795832E-3</v>
      </c>
      <c r="F401" s="22" t="str">
        <f>'Div 9 history (2)'!B397</f>
        <v>0</v>
      </c>
      <c r="G401" s="22" t="str">
        <f>'Div 9 history (2)'!C397</f>
        <v>0</v>
      </c>
      <c r="H401" s="22">
        <f>'Div 9 history (2)'!D397</f>
        <v>4256.79</v>
      </c>
      <c r="I401" s="22">
        <f>'Div 9 history (2)'!E397</f>
        <v>2299.5</v>
      </c>
      <c r="J401" s="22">
        <f>'Div 9 history (2)'!F397</f>
        <v>0</v>
      </c>
      <c r="K401" s="22">
        <f>'Div 9 history (2)'!G397</f>
        <v>0</v>
      </c>
      <c r="L401" s="1">
        <f t="shared" si="423"/>
        <v>906.24331281103446</v>
      </c>
      <c r="M401" s="1">
        <f t="shared" si="423"/>
        <v>917.28694528861672</v>
      </c>
      <c r="N401" s="1">
        <f t="shared" si="423"/>
        <v>917.28694528861672</v>
      </c>
      <c r="O401" s="1">
        <f t="shared" si="423"/>
        <v>917.28694528861672</v>
      </c>
      <c r="P401" s="1">
        <f t="shared" si="423"/>
        <v>917.28694528861672</v>
      </c>
      <c r="Q401" s="1">
        <f t="shared" si="423"/>
        <v>917.28694528861672</v>
      </c>
      <c r="R401" s="1">
        <f t="shared" si="423"/>
        <v>948.75185884760856</v>
      </c>
      <c r="S401" s="1">
        <f t="shared" si="423"/>
        <v>948.75185884760856</v>
      </c>
      <c r="T401" s="1">
        <f t="shared" si="423"/>
        <v>948.74713934654972</v>
      </c>
      <c r="U401" s="1">
        <f t="shared" si="423"/>
        <v>934.98507425910111</v>
      </c>
      <c r="V401" s="1">
        <f t="shared" si="423"/>
        <v>934.98507425910111</v>
      </c>
      <c r="W401" s="1">
        <f t="shared" si="423"/>
        <v>934.98507425910111</v>
      </c>
      <c r="X401" s="1">
        <f t="shared" si="423"/>
        <v>934.92844024639555</v>
      </c>
      <c r="Y401" s="1">
        <f t="shared" si="423"/>
        <v>917.28694528861672</v>
      </c>
      <c r="Z401" s="1">
        <f t="shared" si="423"/>
        <v>917.28694528861672</v>
      </c>
      <c r="AA401" s="1">
        <f t="shared" si="423"/>
        <v>917.28694528861672</v>
      </c>
      <c r="AB401" s="1">
        <f t="shared" si="423"/>
        <v>917.28694528861672</v>
      </c>
      <c r="AC401" s="1">
        <f t="shared" si="423"/>
        <v>917.28694528861672</v>
      </c>
      <c r="AD401" s="1">
        <f t="shared" si="423"/>
        <v>948.75185884760856</v>
      </c>
      <c r="AE401" s="1">
        <f t="shared" si="423"/>
        <v>948.75185884760856</v>
      </c>
      <c r="AF401" s="1">
        <f t="shared" si="424"/>
        <v>948.74713934654972</v>
      </c>
      <c r="AH401" s="15">
        <f t="shared" ref="AH401:AH402" si="426">SUM(F401:Q401)</f>
        <v>12048.96803925412</v>
      </c>
      <c r="AI401" s="15">
        <f t="shared" ref="AI401:AI402" si="427">SUM(U401:AF401)</f>
        <v>11172.56924650855</v>
      </c>
      <c r="AJ401" s="15">
        <f t="shared" ref="AJ401:AJ402" si="428">AI401-AH401</f>
        <v>-876.39879274556915</v>
      </c>
      <c r="AN401" s="15">
        <f t="shared" si="418"/>
        <v>-876.39879274556915</v>
      </c>
    </row>
    <row r="402" spans="1:41">
      <c r="A402" s="106" t="s">
        <v>303</v>
      </c>
      <c r="B402" s="5" t="str">
        <f t="shared" si="391"/>
        <v>9230-06121</v>
      </c>
      <c r="C402" s="5" t="str">
        <f t="shared" si="411"/>
        <v>9230</v>
      </c>
      <c r="D402" s="1">
        <f>SUM($F402:K402)</f>
        <v>99609.96</v>
      </c>
      <c r="E402" s="2">
        <f t="shared" si="425"/>
        <v>7.1703556689318271E-2</v>
      </c>
      <c r="F402" s="22">
        <f>'Div 9 history (2)'!B398</f>
        <v>5000</v>
      </c>
      <c r="G402" s="22">
        <f>'Div 9 history (2)'!C398</f>
        <v>16505.96</v>
      </c>
      <c r="H402" s="22">
        <f>'Div 9 history (2)'!D398</f>
        <v>15128</v>
      </c>
      <c r="I402" s="22">
        <f>'Div 9 history (2)'!E398</f>
        <v>16698.150000000001</v>
      </c>
      <c r="J402" s="22">
        <f>'Div 9 history (2)'!F398</f>
        <v>28801.38</v>
      </c>
      <c r="K402" s="22">
        <f>'Div 9 history (2)'!G398</f>
        <v>17476.47</v>
      </c>
      <c r="L402" s="1">
        <f t="shared" si="423"/>
        <v>13768.588659039584</v>
      </c>
      <c r="M402" s="1">
        <f t="shared" si="423"/>
        <v>13936.374981692588</v>
      </c>
      <c r="N402" s="1">
        <f t="shared" si="423"/>
        <v>13936.374981692588</v>
      </c>
      <c r="O402" s="1">
        <f t="shared" si="423"/>
        <v>13936.374981692588</v>
      </c>
      <c r="P402" s="1">
        <f t="shared" si="423"/>
        <v>13936.374981692588</v>
      </c>
      <c r="Q402" s="1">
        <f t="shared" si="423"/>
        <v>13936.374981692588</v>
      </c>
      <c r="R402" s="1">
        <f t="shared" si="423"/>
        <v>14414.422594140273</v>
      </c>
      <c r="S402" s="1">
        <f t="shared" si="423"/>
        <v>14414.422594140273</v>
      </c>
      <c r="T402" s="1">
        <f t="shared" si="423"/>
        <v>14414.350890583584</v>
      </c>
      <c r="U402" s="1">
        <f t="shared" si="423"/>
        <v>14205.263319277532</v>
      </c>
      <c r="V402" s="1">
        <f t="shared" si="423"/>
        <v>14205.263319277532</v>
      </c>
      <c r="W402" s="1">
        <f t="shared" si="423"/>
        <v>14205.263319277532</v>
      </c>
      <c r="X402" s="1">
        <f t="shared" si="423"/>
        <v>14204.40287659726</v>
      </c>
      <c r="Y402" s="1">
        <f t="shared" si="423"/>
        <v>13936.374981692588</v>
      </c>
      <c r="Z402" s="1">
        <f t="shared" si="423"/>
        <v>13936.374981692588</v>
      </c>
      <c r="AA402" s="1">
        <f t="shared" si="423"/>
        <v>13936.374981692588</v>
      </c>
      <c r="AB402" s="1">
        <f t="shared" si="423"/>
        <v>13936.374981692588</v>
      </c>
      <c r="AC402" s="1">
        <f t="shared" si="423"/>
        <v>13936.374981692588</v>
      </c>
      <c r="AD402" s="1">
        <f t="shared" si="423"/>
        <v>14414.422594140273</v>
      </c>
      <c r="AE402" s="1">
        <f t="shared" si="423"/>
        <v>14414.422594140273</v>
      </c>
      <c r="AF402" s="1">
        <f t="shared" si="424"/>
        <v>14414.350890583584</v>
      </c>
      <c r="AH402" s="15">
        <f t="shared" si="426"/>
        <v>183060.42356750253</v>
      </c>
      <c r="AI402" s="15">
        <f t="shared" si="427"/>
        <v>169745.26382175693</v>
      </c>
      <c r="AJ402" s="15">
        <f t="shared" si="428"/>
        <v>-13315.159745745594</v>
      </c>
      <c r="AN402" s="15">
        <f t="shared" si="418"/>
        <v>-13315.159745745594</v>
      </c>
    </row>
    <row r="403" spans="1:41">
      <c r="A403" s="9" t="s">
        <v>37</v>
      </c>
      <c r="B403" s="5"/>
      <c r="C403" s="5"/>
      <c r="D403" s="31">
        <f>SUM(D381:D402)</f>
        <v>1389191.3399999999</v>
      </c>
      <c r="E403" s="32">
        <f t="shared" ref="E403:K403" si="429">SUM(E381:E402)</f>
        <v>0.99999999999999989</v>
      </c>
      <c r="F403" s="31">
        <f t="shared" si="429"/>
        <v>114680.65</v>
      </c>
      <c r="G403" s="31">
        <f t="shared" si="429"/>
        <v>323184.56000000006</v>
      </c>
      <c r="H403" s="31">
        <f t="shared" si="429"/>
        <v>205454.71</v>
      </c>
      <c r="I403" s="31">
        <f t="shared" si="429"/>
        <v>243508.91</v>
      </c>
      <c r="J403" s="31">
        <f t="shared" si="429"/>
        <v>224293.94</v>
      </c>
      <c r="K403" s="31">
        <f t="shared" si="429"/>
        <v>278068.57</v>
      </c>
      <c r="L403" s="31">
        <f>'Div 9 history (2)'!H399</f>
        <v>192021</v>
      </c>
      <c r="M403" s="31">
        <f>'Div 9 budget'!B102</f>
        <v>194361</v>
      </c>
      <c r="N403" s="31">
        <f>'Div 9 budget'!C102</f>
        <v>194361</v>
      </c>
      <c r="O403" s="31">
        <f>'Div 9 budget'!D102</f>
        <v>194361</v>
      </c>
      <c r="P403" s="31">
        <f>'Div 9 budget'!E102</f>
        <v>194361</v>
      </c>
      <c r="Q403" s="31">
        <f>'Div 9 budget'!F102</f>
        <v>194361</v>
      </c>
      <c r="R403" s="31">
        <f>'Div 9 budget'!G102</f>
        <v>201028</v>
      </c>
      <c r="S403" s="31">
        <f>'Div 9 budget'!H102</f>
        <v>201028</v>
      </c>
      <c r="T403" s="31">
        <f>'Div 9 budget'!I102</f>
        <v>201027</v>
      </c>
      <c r="U403" s="31">
        <f>'Div 9 budget'!J102</f>
        <v>198111</v>
      </c>
      <c r="V403" s="31">
        <f>'Div 9 budget'!K102</f>
        <v>198111</v>
      </c>
      <c r="W403" s="31">
        <f>'Div 9 budget'!L102</f>
        <v>198111</v>
      </c>
      <c r="X403" s="31">
        <f>'Div 9 budget'!M102</f>
        <v>198099</v>
      </c>
      <c r="Y403" s="38">
        <f>M403*(1+Y$3)</f>
        <v>194361</v>
      </c>
      <c r="Z403" s="38">
        <f t="shared" ref="Z403" si="430">N403*(1+Z$3)</f>
        <v>194361</v>
      </c>
      <c r="AA403" s="38">
        <f t="shared" ref="AA403" si="431">O403*(1+AA$3)</f>
        <v>194361</v>
      </c>
      <c r="AB403" s="38">
        <f t="shared" ref="AB403" si="432">P403*(1+AB$3)</f>
        <v>194361</v>
      </c>
      <c r="AC403" s="38">
        <f t="shared" ref="AC403" si="433">Q403*(1+AC$3)</f>
        <v>194361</v>
      </c>
      <c r="AD403" s="38">
        <f t="shared" ref="AD403" si="434">R403*(1+AD$3)</f>
        <v>201028</v>
      </c>
      <c r="AE403" s="38">
        <f t="shared" ref="AE403" si="435">S403*(1+AE$3)</f>
        <v>201028</v>
      </c>
      <c r="AF403" s="38">
        <f t="shared" ref="AF403" si="436">T403*(1+AF$3)</f>
        <v>201027</v>
      </c>
      <c r="AH403" s="15">
        <f>SUM(F403:Q403)</f>
        <v>2553017.34</v>
      </c>
      <c r="AI403" s="15">
        <f>SUM(U403:AF403)</f>
        <v>2367320</v>
      </c>
      <c r="AJ403" s="15">
        <f t="shared" ref="AJ403" si="437">AI403-AH403</f>
        <v>-185697.33999999985</v>
      </c>
    </row>
    <row r="404" spans="1:41">
      <c r="A404" s="9"/>
      <c r="B404" s="5"/>
      <c r="C404" s="5"/>
      <c r="D404" s="46"/>
      <c r="E404" s="47"/>
      <c r="F404" s="1">
        <f>F403-'Div 9 history (2)'!B399</f>
        <v>0</v>
      </c>
      <c r="G404" s="1">
        <f>G403-'Div 9 history (2)'!C399</f>
        <v>0</v>
      </c>
      <c r="H404" s="1">
        <f>H403-'Div 9 history (2)'!D399</f>
        <v>0</v>
      </c>
      <c r="I404" s="1">
        <f>I403-'Div 9 history (2)'!E399</f>
        <v>0</v>
      </c>
      <c r="J404" s="1">
        <f>J403-'Div 9 history (2)'!F399</f>
        <v>0</v>
      </c>
      <c r="K404" s="1">
        <f>K403-'Div 9 history (2)'!G399</f>
        <v>0</v>
      </c>
      <c r="L404" s="1">
        <f>L403-'Div 9 history (2)'!H399</f>
        <v>0</v>
      </c>
      <c r="M404" s="1">
        <f>M403-SUM(M381:M402)</f>
        <v>0</v>
      </c>
      <c r="N404" s="1">
        <f t="shared" ref="N404:AF404" si="438">N403-SUM(N381:N402)</f>
        <v>0</v>
      </c>
      <c r="O404" s="1">
        <f t="shared" si="438"/>
        <v>0</v>
      </c>
      <c r="P404" s="1">
        <f t="shared" si="438"/>
        <v>0</v>
      </c>
      <c r="Q404" s="1">
        <f t="shared" si="438"/>
        <v>0</v>
      </c>
      <c r="R404" s="1">
        <f t="shared" si="438"/>
        <v>0</v>
      </c>
      <c r="S404" s="1">
        <f t="shared" si="438"/>
        <v>0</v>
      </c>
      <c r="T404" s="1">
        <f t="shared" si="438"/>
        <v>0</v>
      </c>
      <c r="U404" s="1">
        <f t="shared" si="438"/>
        <v>0</v>
      </c>
      <c r="V404" s="1">
        <f t="shared" si="438"/>
        <v>0</v>
      </c>
      <c r="W404" s="1">
        <f t="shared" si="438"/>
        <v>0</v>
      </c>
      <c r="X404" s="1">
        <f t="shared" si="438"/>
        <v>0</v>
      </c>
      <c r="Y404" s="1">
        <f t="shared" si="438"/>
        <v>0</v>
      </c>
      <c r="Z404" s="1">
        <f t="shared" si="438"/>
        <v>0</v>
      </c>
      <c r="AA404" s="1">
        <f t="shared" si="438"/>
        <v>0</v>
      </c>
      <c r="AB404" s="1">
        <f t="shared" si="438"/>
        <v>0</v>
      </c>
      <c r="AC404" s="1">
        <f t="shared" si="438"/>
        <v>0</v>
      </c>
      <c r="AD404" s="1">
        <f t="shared" si="438"/>
        <v>0</v>
      </c>
      <c r="AE404" s="1">
        <f t="shared" si="438"/>
        <v>0</v>
      </c>
      <c r="AF404" s="1">
        <f t="shared" si="438"/>
        <v>0</v>
      </c>
      <c r="AG404" s="48"/>
    </row>
    <row r="405" spans="1:41">
      <c r="A405" s="54" t="s">
        <v>304</v>
      </c>
      <c r="B405" s="54" t="str">
        <f t="shared" ref="B405" si="439">RIGHT(A405,10)</f>
        <v>9040-09927</v>
      </c>
      <c r="C405" s="54" t="str">
        <f t="shared" ref="C405" si="440">LEFT(B405,4)</f>
        <v>9040</v>
      </c>
      <c r="D405" s="1">
        <f>SUM($F405:K405)</f>
        <v>374735</v>
      </c>
      <c r="E405" s="2">
        <f>D405/$D$406</f>
        <v>1</v>
      </c>
      <c r="F405" s="22">
        <f>'Div 9 history (2)'!B401</f>
        <v>116325</v>
      </c>
      <c r="G405" s="22">
        <f>'Div 9 history (2)'!C401</f>
        <v>24247</v>
      </c>
      <c r="H405" s="22">
        <f>'Div 9 history (2)'!D401</f>
        <v>19571</v>
      </c>
      <c r="I405" s="22">
        <f>'Div 9 history (2)'!E401</f>
        <v>175706</v>
      </c>
      <c r="J405" s="22">
        <f>'Div 9 history (2)'!F401</f>
        <v>19482</v>
      </c>
      <c r="K405" s="22">
        <f>'Div 9 history (2)'!G401</f>
        <v>19404</v>
      </c>
      <c r="L405" s="1">
        <f t="shared" ref="L405:T405" si="441">$E405*L$406</f>
        <v>19353.669999999998</v>
      </c>
      <c r="M405" s="1">
        <f t="shared" si="441"/>
        <v>23326.492099999999</v>
      </c>
      <c r="N405" s="1">
        <f t="shared" si="441"/>
        <v>28927.181799999998</v>
      </c>
      <c r="O405" s="1">
        <f t="shared" si="441"/>
        <v>38323.659299999999</v>
      </c>
      <c r="P405" s="1">
        <f t="shared" si="441"/>
        <v>43791.047299999998</v>
      </c>
      <c r="Q405" s="1">
        <f t="shared" si="441"/>
        <v>35864.659899999999</v>
      </c>
      <c r="R405" s="1">
        <f t="shared" si="441"/>
        <v>33799.703399999999</v>
      </c>
      <c r="S405" s="1">
        <f t="shared" si="441"/>
        <v>25622.7657</v>
      </c>
      <c r="T405" s="1">
        <f t="shared" si="441"/>
        <v>21295.3393</v>
      </c>
      <c r="U405" s="51">
        <f>$E405*U$406</f>
        <v>21186.127383439885</v>
      </c>
      <c r="V405" s="51">
        <f t="shared" ref="V405:AF405" si="442">$E405*V$406</f>
        <v>20401.051177681464</v>
      </c>
      <c r="W405" s="51">
        <f t="shared" si="442"/>
        <v>21087.119766173932</v>
      </c>
      <c r="X405" s="51">
        <f t="shared" si="442"/>
        <v>20693.010549829349</v>
      </c>
      <c r="Y405" s="51">
        <f t="shared" si="442"/>
        <v>26046.040328151932</v>
      </c>
      <c r="Z405" s="51">
        <f t="shared" si="442"/>
        <v>38672.553045638655</v>
      </c>
      <c r="AA405" s="51">
        <f t="shared" si="442"/>
        <v>42568.32115217868</v>
      </c>
      <c r="AB405" s="51">
        <f t="shared" si="442"/>
        <v>43059.558756837694</v>
      </c>
      <c r="AC405" s="51">
        <f t="shared" si="442"/>
        <v>38649.959919875182</v>
      </c>
      <c r="AD405" s="51">
        <f t="shared" si="442"/>
        <v>22455.961386114643</v>
      </c>
      <c r="AE405" s="51">
        <f t="shared" si="442"/>
        <v>4938.0573762805652</v>
      </c>
      <c r="AF405" s="51">
        <f t="shared" si="442"/>
        <v>13668.419573133933</v>
      </c>
      <c r="AG405" s="48"/>
      <c r="AH405" s="15">
        <f>SUM(F405:Q405)</f>
        <v>564321.71039999998</v>
      </c>
      <c r="AI405" s="15">
        <f>SUM(U405:AF405)</f>
        <v>313426.18041533593</v>
      </c>
      <c r="AJ405" s="15">
        <f t="shared" ref="AJ405" si="443">AI405-AH405</f>
        <v>-250895.52998466406</v>
      </c>
      <c r="AO405" s="15">
        <f>AJ405</f>
        <v>-250895.52998466406</v>
      </c>
    </row>
    <row r="406" spans="1:41">
      <c r="A406" s="9" t="s">
        <v>38</v>
      </c>
      <c r="B406" s="5"/>
      <c r="C406" s="5"/>
      <c r="D406" s="31">
        <f>SUM(D405)</f>
        <v>374735</v>
      </c>
      <c r="E406" s="37">
        <f>SUM(E405)</f>
        <v>1</v>
      </c>
      <c r="F406" s="31">
        <f>SUM(F405)</f>
        <v>116325</v>
      </c>
      <c r="G406" s="31">
        <f t="shared" ref="G406:K406" si="444">SUM(G405)</f>
        <v>24247</v>
      </c>
      <c r="H406" s="31">
        <f t="shared" si="444"/>
        <v>19571</v>
      </c>
      <c r="I406" s="31">
        <f t="shared" si="444"/>
        <v>175706</v>
      </c>
      <c r="J406" s="31">
        <f t="shared" si="444"/>
        <v>19482</v>
      </c>
      <c r="K406" s="31">
        <f t="shared" si="444"/>
        <v>19404</v>
      </c>
      <c r="L406" s="31">
        <f>'Div 9 history (2)'!H402</f>
        <v>19353.669999999998</v>
      </c>
      <c r="M406" s="31">
        <f>'Div 9 budget'!B105</f>
        <v>23326.492099999999</v>
      </c>
      <c r="N406" s="31">
        <f>'Div 9 budget'!C105</f>
        <v>28927.181799999998</v>
      </c>
      <c r="O406" s="31">
        <f>'Div 9 budget'!D105</f>
        <v>38323.659299999999</v>
      </c>
      <c r="P406" s="31">
        <f>'Div 9 budget'!E105</f>
        <v>43791.047299999998</v>
      </c>
      <c r="Q406" s="31">
        <f>'Div 9 budget'!F105</f>
        <v>35864.659899999999</v>
      </c>
      <c r="R406" s="31">
        <f>'Div 9 budget'!G105</f>
        <v>33799.703399999999</v>
      </c>
      <c r="S406" s="31">
        <f>'Div 9 budget'!H105</f>
        <v>25622.7657</v>
      </c>
      <c r="T406" s="31">
        <f>'Div 9 budget'!I105</f>
        <v>21295.3393</v>
      </c>
      <c r="U406" s="50">
        <f>'[21]C.2.2-F 09'!D$91</f>
        <v>21186.127383439885</v>
      </c>
      <c r="V406" s="50">
        <f>'[21]C.2.2-F 09'!E$91</f>
        <v>20401.051177681464</v>
      </c>
      <c r="W406" s="50">
        <f>'[21]C.2.2-F 09'!F$91</f>
        <v>21087.119766173932</v>
      </c>
      <c r="X406" s="50">
        <f>'[21]C.2.2-F 09'!G$91</f>
        <v>20693.010549829349</v>
      </c>
      <c r="Y406" s="50">
        <f>'[21]C.2.2-F 09'!H$91</f>
        <v>26046.040328151932</v>
      </c>
      <c r="Z406" s="50">
        <f>'[21]C.2.2-F 09'!I$91</f>
        <v>38672.553045638655</v>
      </c>
      <c r="AA406" s="50">
        <f>'[21]C.2.2-F 09'!J$91</f>
        <v>42568.32115217868</v>
      </c>
      <c r="AB406" s="50">
        <f>'[21]C.2.2-F 09'!K$91</f>
        <v>43059.558756837694</v>
      </c>
      <c r="AC406" s="50">
        <f>'[21]C.2.2-F 09'!L$91</f>
        <v>38649.959919875182</v>
      </c>
      <c r="AD406" s="50">
        <f>'[21]C.2.2-F 09'!M$91</f>
        <v>22455.961386114643</v>
      </c>
      <c r="AE406" s="50">
        <f>'[21]C.2.2-F 09'!N$91</f>
        <v>4938.0573762805652</v>
      </c>
      <c r="AF406" s="50">
        <f>'[21]C.2.2-F 09'!O$91</f>
        <v>13668.419573133933</v>
      </c>
      <c r="AH406" s="15">
        <f>SUM(F406:Q406)</f>
        <v>564321.71039999998</v>
      </c>
      <c r="AI406" s="15">
        <f>SUM(U406:AF406)</f>
        <v>313426.18041533593</v>
      </c>
      <c r="AJ406" s="15">
        <f t="shared" ref="AJ406" si="445">AI406-AH406</f>
        <v>-250895.52998466406</v>
      </c>
      <c r="AK406" s="102"/>
    </row>
    <row r="407" spans="1:41">
      <c r="A407" s="9"/>
      <c r="B407" s="5"/>
      <c r="C407" s="5"/>
      <c r="F407" s="1">
        <f>F406-'Div 9 history (2)'!B402</f>
        <v>0</v>
      </c>
      <c r="G407" s="1">
        <f>G406-'Div 9 history (2)'!C402</f>
        <v>0</v>
      </c>
      <c r="H407" s="1">
        <f>H406-'Div 9 history (2)'!D402</f>
        <v>0</v>
      </c>
      <c r="I407" s="1">
        <f>I406-'Div 9 history (2)'!E402</f>
        <v>0</v>
      </c>
      <c r="J407" s="1">
        <f>J406-'Div 9 history (2)'!F402</f>
        <v>0</v>
      </c>
      <c r="K407" s="1">
        <f>K406-'Div 9 history (2)'!G402</f>
        <v>0</v>
      </c>
      <c r="L407" s="1">
        <f>L406-'Div 9 history (2)'!H402</f>
        <v>0</v>
      </c>
      <c r="M407" s="1">
        <f>M406-SUM(M405)</f>
        <v>0</v>
      </c>
      <c r="N407" s="1">
        <f>N406-SUM(N405)</f>
        <v>0</v>
      </c>
      <c r="O407" s="1">
        <f t="shared" ref="O407:AF407" si="446">O406-SUM(O405)</f>
        <v>0</v>
      </c>
      <c r="P407" s="1">
        <f t="shared" si="446"/>
        <v>0</v>
      </c>
      <c r="Q407" s="1">
        <f t="shared" si="446"/>
        <v>0</v>
      </c>
      <c r="R407" s="1">
        <f t="shared" si="446"/>
        <v>0</v>
      </c>
      <c r="S407" s="1">
        <f t="shared" si="446"/>
        <v>0</v>
      </c>
      <c r="T407" s="1">
        <f t="shared" si="446"/>
        <v>0</v>
      </c>
      <c r="U407" s="1">
        <f t="shared" si="446"/>
        <v>0</v>
      </c>
      <c r="V407" s="1">
        <f t="shared" si="446"/>
        <v>0</v>
      </c>
      <c r="W407" s="1">
        <f t="shared" si="446"/>
        <v>0</v>
      </c>
      <c r="X407" s="1">
        <f t="shared" si="446"/>
        <v>0</v>
      </c>
      <c r="Y407" s="1">
        <f t="shared" si="446"/>
        <v>0</v>
      </c>
      <c r="Z407" s="1">
        <f t="shared" si="446"/>
        <v>0</v>
      </c>
      <c r="AA407" s="1">
        <f t="shared" si="446"/>
        <v>0</v>
      </c>
      <c r="AB407" s="1">
        <f t="shared" si="446"/>
        <v>0</v>
      </c>
      <c r="AC407" s="1">
        <f t="shared" si="446"/>
        <v>0</v>
      </c>
      <c r="AD407" s="1">
        <f t="shared" si="446"/>
        <v>0</v>
      </c>
      <c r="AE407" s="1">
        <f t="shared" si="446"/>
        <v>0</v>
      </c>
      <c r="AF407" s="1">
        <f t="shared" si="446"/>
        <v>0</v>
      </c>
    </row>
    <row r="408" spans="1:41">
      <c r="A408" s="106" t="s">
        <v>635</v>
      </c>
      <c r="B408" s="5" t="str">
        <f t="shared" si="391"/>
        <v>8870-07590</v>
      </c>
      <c r="C408" s="5" t="str">
        <f t="shared" ref="C408" si="447">LEFT(B408,4)</f>
        <v>8870</v>
      </c>
      <c r="D408" s="1">
        <f>SUM($F408:K408)</f>
        <v>2952.67</v>
      </c>
      <c r="E408" s="2">
        <f t="shared" ref="E408:E420" si="448">D408/$D$422</f>
        <v>0.13828929250540947</v>
      </c>
      <c r="F408" s="22">
        <f>'Div 9 history (2)'!B404</f>
        <v>0</v>
      </c>
      <c r="G408" s="22">
        <f>'Div 9 history (2)'!C404</f>
        <v>495.41</v>
      </c>
      <c r="H408" s="22">
        <f>'Div 9 history (2)'!D404</f>
        <v>2457.2600000000002</v>
      </c>
      <c r="I408" s="22">
        <f>'Div 9 history (2)'!E404</f>
        <v>0</v>
      </c>
      <c r="J408" s="22">
        <f>'Div 9 history (2)'!F404</f>
        <v>0</v>
      </c>
      <c r="K408" s="22">
        <f>'Div 9 history (2)'!G404</f>
        <v>0</v>
      </c>
      <c r="L408" s="1">
        <f t="shared" ref="L408:V421" si="449">$E408*L$422</f>
        <v>286.67370336371386</v>
      </c>
      <c r="M408" s="1">
        <f t="shared" si="449"/>
        <v>63.336495967477539</v>
      </c>
      <c r="N408" s="1">
        <f t="shared" si="449"/>
        <v>63.336495967477539</v>
      </c>
      <c r="O408" s="1">
        <f t="shared" si="449"/>
        <v>63.336495967477539</v>
      </c>
      <c r="P408" s="1">
        <f t="shared" si="449"/>
        <v>63.336495967477539</v>
      </c>
      <c r="Q408" s="1">
        <f t="shared" si="449"/>
        <v>63.336495967477539</v>
      </c>
      <c r="R408" s="1">
        <f t="shared" si="449"/>
        <v>63.336495967477539</v>
      </c>
      <c r="S408" s="1">
        <f t="shared" si="449"/>
        <v>63.336495967477539</v>
      </c>
      <c r="T408" s="1">
        <f t="shared" si="449"/>
        <v>63.336495967477539</v>
      </c>
      <c r="U408" s="1">
        <f t="shared" si="449"/>
        <v>63.336495967477539</v>
      </c>
      <c r="V408" s="1">
        <f t="shared" si="449"/>
        <v>63.336495967477539</v>
      </c>
      <c r="W408" s="1">
        <f t="shared" ref="W408:AF421" si="450">$E408*W$422</f>
        <v>63.336495967477539</v>
      </c>
      <c r="X408" s="1">
        <f t="shared" si="450"/>
        <v>63.889653137499174</v>
      </c>
      <c r="Y408" s="1">
        <f t="shared" si="450"/>
        <v>63.336495967477539</v>
      </c>
      <c r="Z408" s="1">
        <f t="shared" si="450"/>
        <v>63.336495967477539</v>
      </c>
      <c r="AA408" s="1">
        <f t="shared" si="450"/>
        <v>63.336495967477539</v>
      </c>
      <c r="AB408" s="1">
        <f t="shared" si="450"/>
        <v>63.336495967477539</v>
      </c>
      <c r="AC408" s="1">
        <f t="shared" si="450"/>
        <v>63.336495967477539</v>
      </c>
      <c r="AD408" s="1">
        <f t="shared" si="450"/>
        <v>63.336495967477539</v>
      </c>
      <c r="AE408" s="1">
        <f t="shared" si="450"/>
        <v>63.336495967477539</v>
      </c>
      <c r="AF408" s="1">
        <f t="shared" si="450"/>
        <v>63.336495967477539</v>
      </c>
      <c r="AH408" s="15">
        <f t="shared" ref="AH408:AH421" si="451">SUM(F408:Q408)</f>
        <v>3556.0261832011024</v>
      </c>
      <c r="AI408" s="15">
        <f t="shared" ref="AI408:AI421" si="452">SUM(U408:AF408)</f>
        <v>760.59110877975206</v>
      </c>
      <c r="AJ408" s="15">
        <f t="shared" ref="AJ408:AJ421" si="453">AI408-AH408</f>
        <v>-2795.4350744213502</v>
      </c>
      <c r="AN408" s="15">
        <f t="shared" ref="AN408:AN421" si="454">AJ408</f>
        <v>-2795.4350744213502</v>
      </c>
    </row>
    <row r="409" spans="1:41">
      <c r="A409" s="106" t="s">
        <v>305</v>
      </c>
      <c r="B409" s="5" t="str">
        <f t="shared" ref="B409:B421" si="455">RIGHT(A409,10)</f>
        <v>9090-07590</v>
      </c>
      <c r="C409" s="5" t="str">
        <f t="shared" ref="C409:C421" si="456">LEFT(B409,4)</f>
        <v>9090</v>
      </c>
      <c r="D409" s="1">
        <f>SUM($F409:K409)</f>
        <v>42.39</v>
      </c>
      <c r="E409" s="2">
        <f t="shared" si="448"/>
        <v>1.9853499067976807E-3</v>
      </c>
      <c r="F409" s="22">
        <f>'Div 9 history (2)'!B405</f>
        <v>0</v>
      </c>
      <c r="G409" s="22">
        <f>'Div 9 history (2)'!C405</f>
        <v>0</v>
      </c>
      <c r="H409" s="22">
        <f>'Div 9 history (2)'!D405</f>
        <v>42.39</v>
      </c>
      <c r="I409" s="22">
        <f>'Div 9 history (2)'!E405</f>
        <v>0</v>
      </c>
      <c r="J409" s="22">
        <f>'Div 9 history (2)'!F405</f>
        <v>0</v>
      </c>
      <c r="K409" s="22">
        <f>'Div 9 history (2)'!G405</f>
        <v>0</v>
      </c>
      <c r="L409" s="1">
        <f t="shared" si="449"/>
        <v>4.1156303567915922</v>
      </c>
      <c r="M409" s="1">
        <f t="shared" si="449"/>
        <v>0.90929025731333779</v>
      </c>
      <c r="N409" s="1">
        <f t="shared" si="449"/>
        <v>0.90929025731333779</v>
      </c>
      <c r="O409" s="1">
        <f t="shared" si="449"/>
        <v>0.90929025731333779</v>
      </c>
      <c r="P409" s="1">
        <f t="shared" si="449"/>
        <v>0.90929025731333779</v>
      </c>
      <c r="Q409" s="1">
        <f t="shared" si="449"/>
        <v>0.90929025731333779</v>
      </c>
      <c r="R409" s="1">
        <f t="shared" si="449"/>
        <v>0.90929025731333779</v>
      </c>
      <c r="S409" s="1">
        <f t="shared" si="449"/>
        <v>0.90929025731333779</v>
      </c>
      <c r="T409" s="1">
        <f t="shared" si="449"/>
        <v>0.90929025731333779</v>
      </c>
      <c r="U409" s="1">
        <f t="shared" si="449"/>
        <v>0.90929025731333779</v>
      </c>
      <c r="V409" s="1">
        <f t="shared" si="449"/>
        <v>0.90929025731333779</v>
      </c>
      <c r="W409" s="1">
        <f t="shared" si="450"/>
        <v>0.90929025731333779</v>
      </c>
      <c r="X409" s="1">
        <f t="shared" si="450"/>
        <v>0.91723165694052855</v>
      </c>
      <c r="Y409" s="1">
        <f t="shared" si="450"/>
        <v>0.90929025731333779</v>
      </c>
      <c r="Z409" s="1">
        <f t="shared" si="450"/>
        <v>0.90929025731333779</v>
      </c>
      <c r="AA409" s="1">
        <f t="shared" si="450"/>
        <v>0.90929025731333779</v>
      </c>
      <c r="AB409" s="1">
        <f t="shared" si="450"/>
        <v>0.90929025731333779</v>
      </c>
      <c r="AC409" s="1">
        <f t="shared" si="450"/>
        <v>0.90929025731333779</v>
      </c>
      <c r="AD409" s="1">
        <f t="shared" si="450"/>
        <v>0.90929025731333779</v>
      </c>
      <c r="AE409" s="1">
        <f t="shared" si="450"/>
        <v>0.90929025731333779</v>
      </c>
      <c r="AF409" s="1">
        <f t="shared" si="450"/>
        <v>0.90929025731333779</v>
      </c>
      <c r="AH409" s="15">
        <f t="shared" si="451"/>
        <v>51.052081643358278</v>
      </c>
      <c r="AI409" s="15">
        <f t="shared" si="452"/>
        <v>10.919424487387245</v>
      </c>
      <c r="AJ409" s="15">
        <f t="shared" si="453"/>
        <v>-40.132657155971032</v>
      </c>
      <c r="AN409" s="15">
        <f t="shared" si="454"/>
        <v>-40.132657155971032</v>
      </c>
    </row>
    <row r="410" spans="1:41">
      <c r="A410" s="106" t="s">
        <v>307</v>
      </c>
      <c r="B410" s="5" t="str">
        <f t="shared" si="455"/>
        <v>9270-07590</v>
      </c>
      <c r="C410" s="5" t="str">
        <f t="shared" si="456"/>
        <v>9270</v>
      </c>
      <c r="D410" s="1">
        <f>SUM($F410:K410)</f>
        <v>320.64999999999998</v>
      </c>
      <c r="E410" s="2">
        <f t="shared" si="448"/>
        <v>1.5017750592467002E-2</v>
      </c>
      <c r="F410" s="22">
        <f>'Div 9 history (2)'!B406</f>
        <v>0</v>
      </c>
      <c r="G410" s="22">
        <f>'Div 9 history (2)'!C406</f>
        <v>320.64999999999998</v>
      </c>
      <c r="H410" s="22">
        <f>'Div 9 history (2)'!D406</f>
        <v>0</v>
      </c>
      <c r="I410" s="22">
        <f>'Div 9 history (2)'!E406</f>
        <v>0</v>
      </c>
      <c r="J410" s="22">
        <f>'Div 9 history (2)'!F406</f>
        <v>0</v>
      </c>
      <c r="K410" s="22">
        <f>'Div 9 history (2)'!G406</f>
        <v>0</v>
      </c>
      <c r="L410" s="1">
        <f t="shared" si="449"/>
        <v>31.131796978184095</v>
      </c>
      <c r="M410" s="1">
        <f t="shared" si="449"/>
        <v>6.8781297713498875</v>
      </c>
      <c r="N410" s="1">
        <f t="shared" si="449"/>
        <v>6.8781297713498875</v>
      </c>
      <c r="O410" s="1">
        <f t="shared" si="449"/>
        <v>6.8781297713498875</v>
      </c>
      <c r="P410" s="1">
        <f t="shared" si="449"/>
        <v>6.8781297713498875</v>
      </c>
      <c r="Q410" s="1">
        <f t="shared" si="449"/>
        <v>6.8781297713498875</v>
      </c>
      <c r="R410" s="1">
        <f t="shared" si="449"/>
        <v>6.8781297713498875</v>
      </c>
      <c r="S410" s="1">
        <f t="shared" si="449"/>
        <v>6.8781297713498875</v>
      </c>
      <c r="T410" s="1">
        <f t="shared" si="449"/>
        <v>6.8781297713498875</v>
      </c>
      <c r="U410" s="1">
        <f t="shared" si="449"/>
        <v>6.8781297713498875</v>
      </c>
      <c r="V410" s="1">
        <f t="shared" si="449"/>
        <v>6.8781297713498875</v>
      </c>
      <c r="W410" s="1">
        <f t="shared" si="450"/>
        <v>6.8781297713498875</v>
      </c>
      <c r="X410" s="1">
        <f t="shared" si="450"/>
        <v>6.9382007737197551</v>
      </c>
      <c r="Y410" s="1">
        <f t="shared" si="450"/>
        <v>6.8781297713498875</v>
      </c>
      <c r="Z410" s="1">
        <f t="shared" si="450"/>
        <v>6.8781297713498875</v>
      </c>
      <c r="AA410" s="1">
        <f t="shared" si="450"/>
        <v>6.8781297713498875</v>
      </c>
      <c r="AB410" s="1">
        <f t="shared" si="450"/>
        <v>6.8781297713498875</v>
      </c>
      <c r="AC410" s="1">
        <f t="shared" si="450"/>
        <v>6.8781297713498875</v>
      </c>
      <c r="AD410" s="1">
        <f t="shared" si="450"/>
        <v>6.8781297713498875</v>
      </c>
      <c r="AE410" s="1">
        <f t="shared" si="450"/>
        <v>6.8781297713498875</v>
      </c>
      <c r="AF410" s="1">
        <f t="shared" si="450"/>
        <v>6.8781297713498875</v>
      </c>
      <c r="AH410" s="15">
        <f t="shared" si="451"/>
        <v>386.17244583493357</v>
      </c>
      <c r="AI410" s="15">
        <f t="shared" si="452"/>
        <v>82.597628258568534</v>
      </c>
      <c r="AJ410" s="15">
        <f t="shared" si="453"/>
        <v>-303.57481757636504</v>
      </c>
      <c r="AN410" s="15">
        <f t="shared" si="454"/>
        <v>-303.57481757636504</v>
      </c>
    </row>
    <row r="411" spans="1:41">
      <c r="A411" s="106" t="s">
        <v>308</v>
      </c>
      <c r="B411" s="5" t="str">
        <f t="shared" si="455"/>
        <v>9280-07590</v>
      </c>
      <c r="C411" s="5" t="str">
        <f t="shared" si="456"/>
        <v>9280</v>
      </c>
      <c r="D411" s="1">
        <f>SUM($F411:K411)</f>
        <v>-258.72000000000003</v>
      </c>
      <c r="E411" s="2">
        <f t="shared" si="448"/>
        <v>-1.2117238213887615E-2</v>
      </c>
      <c r="F411" s="22">
        <f>'Div 9 history (2)'!B407</f>
        <v>-258.72000000000003</v>
      </c>
      <c r="G411" s="22">
        <f>'Div 9 history (2)'!C407</f>
        <v>0</v>
      </c>
      <c r="H411" s="22">
        <f>'Div 9 history (2)'!D407</f>
        <v>0</v>
      </c>
      <c r="I411" s="22">
        <f>'Div 9 history (2)'!E407</f>
        <v>0</v>
      </c>
      <c r="J411" s="22">
        <f>'Div 9 history (2)'!F407</f>
        <v>0</v>
      </c>
      <c r="K411" s="22">
        <f>'Div 9 history (2)'!G407</f>
        <v>0</v>
      </c>
      <c r="L411" s="1">
        <f t="shared" si="449"/>
        <v>-25.119034817389025</v>
      </c>
      <c r="M411" s="1">
        <f t="shared" si="449"/>
        <v>-5.5496951019605278</v>
      </c>
      <c r="N411" s="1">
        <f t="shared" si="449"/>
        <v>-5.5496951019605278</v>
      </c>
      <c r="O411" s="1">
        <f t="shared" si="449"/>
        <v>-5.5496951019605278</v>
      </c>
      <c r="P411" s="1">
        <f t="shared" si="449"/>
        <v>-5.5496951019605278</v>
      </c>
      <c r="Q411" s="1">
        <f t="shared" si="449"/>
        <v>-5.5496951019605278</v>
      </c>
      <c r="R411" s="1">
        <f t="shared" si="449"/>
        <v>-5.5496951019605278</v>
      </c>
      <c r="S411" s="1">
        <f t="shared" si="449"/>
        <v>-5.5496951019605278</v>
      </c>
      <c r="T411" s="1">
        <f t="shared" si="449"/>
        <v>-5.5496951019605278</v>
      </c>
      <c r="U411" s="1">
        <f t="shared" si="449"/>
        <v>-5.5496951019605278</v>
      </c>
      <c r="V411" s="1">
        <f t="shared" si="449"/>
        <v>-5.5496951019605278</v>
      </c>
      <c r="W411" s="1">
        <f t="shared" si="450"/>
        <v>-5.5496951019605278</v>
      </c>
      <c r="X411" s="1">
        <f t="shared" si="450"/>
        <v>-5.5981640548160785</v>
      </c>
      <c r="Y411" s="1">
        <f t="shared" si="450"/>
        <v>-5.5496951019605278</v>
      </c>
      <c r="Z411" s="1">
        <f t="shared" si="450"/>
        <v>-5.5496951019605278</v>
      </c>
      <c r="AA411" s="1">
        <f t="shared" si="450"/>
        <v>-5.5496951019605278</v>
      </c>
      <c r="AB411" s="1">
        <f t="shared" si="450"/>
        <v>-5.5496951019605278</v>
      </c>
      <c r="AC411" s="1">
        <f t="shared" si="450"/>
        <v>-5.5496951019605278</v>
      </c>
      <c r="AD411" s="1">
        <f t="shared" si="450"/>
        <v>-5.5496951019605278</v>
      </c>
      <c r="AE411" s="1">
        <f t="shared" si="450"/>
        <v>-5.5496951019605278</v>
      </c>
      <c r="AF411" s="1">
        <f t="shared" si="450"/>
        <v>-5.5496951019605278</v>
      </c>
      <c r="AH411" s="15">
        <f t="shared" si="451"/>
        <v>-311.58751032719175</v>
      </c>
      <c r="AI411" s="15">
        <f t="shared" si="452"/>
        <v>-66.644810176381895</v>
      </c>
      <c r="AJ411" s="15">
        <f t="shared" si="453"/>
        <v>244.94270015080986</v>
      </c>
      <c r="AN411" s="15">
        <f t="shared" si="454"/>
        <v>244.94270015080986</v>
      </c>
    </row>
    <row r="412" spans="1:41">
      <c r="A412" s="106" t="s">
        <v>309</v>
      </c>
      <c r="B412" s="5" t="str">
        <f t="shared" si="455"/>
        <v>8140-07590</v>
      </c>
      <c r="C412" s="5" t="str">
        <f t="shared" si="456"/>
        <v>8140</v>
      </c>
      <c r="D412" s="1">
        <f>SUM($F412:K412)</f>
        <v>-284.99</v>
      </c>
      <c r="E412" s="2">
        <f t="shared" si="448"/>
        <v>-1.3347602499133545E-2</v>
      </c>
      <c r="F412" s="22">
        <f>'Div 9 history (2)'!B408</f>
        <v>-284.99</v>
      </c>
      <c r="G412" s="22">
        <f>'Div 9 history (2)'!C408</f>
        <v>0</v>
      </c>
      <c r="H412" s="22">
        <f>'Div 9 history (2)'!D408</f>
        <v>0</v>
      </c>
      <c r="I412" s="22">
        <f>'Div 9 history (2)'!E408</f>
        <v>0</v>
      </c>
      <c r="J412" s="22">
        <f>'Div 9 history (2)'!F408</f>
        <v>0</v>
      </c>
      <c r="K412" s="22">
        <f>'Div 9 history (2)'!G408</f>
        <v>0</v>
      </c>
      <c r="L412" s="1">
        <f t="shared" si="449"/>
        <v>-27.669579980703841</v>
      </c>
      <c r="M412" s="1">
        <f t="shared" si="449"/>
        <v>-6.1132019446031638</v>
      </c>
      <c r="N412" s="1">
        <f t="shared" si="449"/>
        <v>-6.1132019446031638</v>
      </c>
      <c r="O412" s="1">
        <f t="shared" si="449"/>
        <v>-6.1132019446031638</v>
      </c>
      <c r="P412" s="1">
        <f t="shared" si="449"/>
        <v>-6.1132019446031638</v>
      </c>
      <c r="Q412" s="1">
        <f t="shared" si="449"/>
        <v>-6.1132019446031638</v>
      </c>
      <c r="R412" s="1">
        <f t="shared" si="449"/>
        <v>-6.1132019446031638</v>
      </c>
      <c r="S412" s="1">
        <f t="shared" si="449"/>
        <v>-6.1132019446031638</v>
      </c>
      <c r="T412" s="1">
        <f t="shared" si="449"/>
        <v>-6.1132019446031638</v>
      </c>
      <c r="U412" s="1">
        <f t="shared" si="449"/>
        <v>-6.1132019446031638</v>
      </c>
      <c r="V412" s="1">
        <f t="shared" si="449"/>
        <v>-6.1132019446031638</v>
      </c>
      <c r="W412" s="1">
        <f t="shared" si="450"/>
        <v>-6.1132019446031638</v>
      </c>
      <c r="X412" s="1">
        <f t="shared" si="450"/>
        <v>-6.1665923545996977</v>
      </c>
      <c r="Y412" s="1">
        <f t="shared" si="450"/>
        <v>-6.1132019446031638</v>
      </c>
      <c r="Z412" s="1">
        <f t="shared" si="450"/>
        <v>-6.1132019446031638</v>
      </c>
      <c r="AA412" s="1">
        <f t="shared" si="450"/>
        <v>-6.1132019446031638</v>
      </c>
      <c r="AB412" s="1">
        <f t="shared" si="450"/>
        <v>-6.1132019446031638</v>
      </c>
      <c r="AC412" s="1">
        <f t="shared" si="450"/>
        <v>-6.1132019446031638</v>
      </c>
      <c r="AD412" s="1">
        <f t="shared" si="450"/>
        <v>-6.1132019446031638</v>
      </c>
      <c r="AE412" s="1">
        <f t="shared" si="450"/>
        <v>-6.1132019446031638</v>
      </c>
      <c r="AF412" s="1">
        <f t="shared" si="450"/>
        <v>-6.1132019446031638</v>
      </c>
      <c r="AH412" s="15">
        <f t="shared" si="451"/>
        <v>-343.22558970371978</v>
      </c>
      <c r="AI412" s="15">
        <f t="shared" si="452"/>
        <v>-73.411813745234497</v>
      </c>
      <c r="AJ412" s="15">
        <f t="shared" si="453"/>
        <v>269.81377595848528</v>
      </c>
      <c r="AN412" s="15">
        <f t="shared" si="454"/>
        <v>269.81377595848528</v>
      </c>
    </row>
    <row r="413" spans="1:41">
      <c r="A413" s="106" t="s">
        <v>310</v>
      </c>
      <c r="B413" s="5" t="str">
        <f t="shared" si="455"/>
        <v>8160-07590</v>
      </c>
      <c r="C413" s="5" t="str">
        <f t="shared" si="456"/>
        <v>8160</v>
      </c>
      <c r="D413" s="1">
        <f>SUM($F413:K413)</f>
        <v>-439.28</v>
      </c>
      <c r="E413" s="2">
        <f t="shared" si="448"/>
        <v>-2.0573826540648387E-2</v>
      </c>
      <c r="F413" s="22">
        <f>'Div 9 history (2)'!B409</f>
        <v>-439.28</v>
      </c>
      <c r="G413" s="22">
        <f>'Div 9 history (2)'!C409</f>
        <v>0</v>
      </c>
      <c r="H413" s="22">
        <f>'Div 9 history (2)'!D409</f>
        <v>0</v>
      </c>
      <c r="I413" s="22">
        <f>'Div 9 history (2)'!E409</f>
        <v>0</v>
      </c>
      <c r="J413" s="22">
        <f>'Div 9 history (2)'!F409</f>
        <v>0</v>
      </c>
      <c r="K413" s="22">
        <f>'Div 9 history (2)'!G409</f>
        <v>0</v>
      </c>
      <c r="L413" s="1">
        <f t="shared" si="449"/>
        <v>-42.649542418764106</v>
      </c>
      <c r="M413" s="1">
        <f t="shared" si="449"/>
        <v>-9.4228125556169609</v>
      </c>
      <c r="N413" s="1">
        <f t="shared" si="449"/>
        <v>-9.4228125556169609</v>
      </c>
      <c r="O413" s="1">
        <f t="shared" si="449"/>
        <v>-9.4228125556169609</v>
      </c>
      <c r="P413" s="1">
        <f t="shared" si="449"/>
        <v>-9.4228125556169609</v>
      </c>
      <c r="Q413" s="1">
        <f t="shared" si="449"/>
        <v>-9.4228125556169609</v>
      </c>
      <c r="R413" s="1">
        <f t="shared" si="449"/>
        <v>-9.4228125556169609</v>
      </c>
      <c r="S413" s="1">
        <f t="shared" si="449"/>
        <v>-9.4228125556169609</v>
      </c>
      <c r="T413" s="1">
        <f t="shared" si="449"/>
        <v>-9.4228125556169609</v>
      </c>
      <c r="U413" s="1">
        <f t="shared" si="449"/>
        <v>-9.4228125556169609</v>
      </c>
      <c r="V413" s="1">
        <f t="shared" si="449"/>
        <v>-9.4228125556169609</v>
      </c>
      <c r="W413" s="1">
        <f t="shared" si="450"/>
        <v>-9.4228125556169609</v>
      </c>
      <c r="X413" s="1">
        <f t="shared" si="450"/>
        <v>-9.505107861779555</v>
      </c>
      <c r="Y413" s="1">
        <f t="shared" si="450"/>
        <v>-9.4228125556169609</v>
      </c>
      <c r="Z413" s="1">
        <f t="shared" si="450"/>
        <v>-9.4228125556169609</v>
      </c>
      <c r="AA413" s="1">
        <f t="shared" si="450"/>
        <v>-9.4228125556169609</v>
      </c>
      <c r="AB413" s="1">
        <f t="shared" si="450"/>
        <v>-9.4228125556169609</v>
      </c>
      <c r="AC413" s="1">
        <f t="shared" si="450"/>
        <v>-9.4228125556169609</v>
      </c>
      <c r="AD413" s="1">
        <f t="shared" si="450"/>
        <v>-9.4228125556169609</v>
      </c>
      <c r="AE413" s="1">
        <f t="shared" si="450"/>
        <v>-9.4228125556169609</v>
      </c>
      <c r="AF413" s="1">
        <f t="shared" si="450"/>
        <v>-9.4228125556169609</v>
      </c>
      <c r="AH413" s="15">
        <f t="shared" si="451"/>
        <v>-529.04360519684894</v>
      </c>
      <c r="AI413" s="15">
        <f t="shared" si="452"/>
        <v>-113.15604597356609</v>
      </c>
      <c r="AJ413" s="15">
        <f t="shared" si="453"/>
        <v>415.88755922328284</v>
      </c>
      <c r="AN413" s="15">
        <f t="shared" si="454"/>
        <v>415.88755922328284</v>
      </c>
    </row>
    <row r="414" spans="1:41">
      <c r="A414" s="106" t="s">
        <v>311</v>
      </c>
      <c r="B414" s="5" t="str">
        <f t="shared" si="455"/>
        <v>8250-07590</v>
      </c>
      <c r="C414" s="5" t="str">
        <f t="shared" si="456"/>
        <v>8250</v>
      </c>
      <c r="D414" s="1">
        <f>SUM($F414:K414)</f>
        <v>521.02</v>
      </c>
      <c r="E414" s="2">
        <f t="shared" si="448"/>
        <v>2.4402146931817116E-2</v>
      </c>
      <c r="F414" s="22">
        <f>'Div 9 history (2)'!B410</f>
        <v>280.45</v>
      </c>
      <c r="G414" s="22">
        <f>'Div 9 history (2)'!C410</f>
        <v>156.16</v>
      </c>
      <c r="H414" s="22">
        <f>'Div 9 history (2)'!D410</f>
        <v>47.74</v>
      </c>
      <c r="I414" s="22">
        <f>'Div 9 history (2)'!E410</f>
        <v>16.850000000000001</v>
      </c>
      <c r="J414" s="22">
        <f>'Div 9 history (2)'!F410</f>
        <v>12.91</v>
      </c>
      <c r="K414" s="22">
        <f>'Div 9 history (2)'!G410</f>
        <v>6.91</v>
      </c>
      <c r="L414" s="1">
        <f t="shared" si="449"/>
        <v>50.585650589656879</v>
      </c>
      <c r="M414" s="1">
        <f t="shared" si="449"/>
        <v>11.176183294772239</v>
      </c>
      <c r="N414" s="1">
        <f t="shared" si="449"/>
        <v>11.176183294772239</v>
      </c>
      <c r="O414" s="1">
        <f t="shared" si="449"/>
        <v>11.176183294772239</v>
      </c>
      <c r="P414" s="1">
        <f t="shared" si="449"/>
        <v>11.176183294772239</v>
      </c>
      <c r="Q414" s="1">
        <f t="shared" si="449"/>
        <v>11.176183294772239</v>
      </c>
      <c r="R414" s="1">
        <f t="shared" si="449"/>
        <v>11.176183294772239</v>
      </c>
      <c r="S414" s="1">
        <f t="shared" si="449"/>
        <v>11.176183294772239</v>
      </c>
      <c r="T414" s="1">
        <f t="shared" si="449"/>
        <v>11.176183294772239</v>
      </c>
      <c r="U414" s="1">
        <f t="shared" si="449"/>
        <v>11.176183294772239</v>
      </c>
      <c r="V414" s="1">
        <f t="shared" si="449"/>
        <v>11.176183294772239</v>
      </c>
      <c r="W414" s="1">
        <f t="shared" si="450"/>
        <v>11.176183294772239</v>
      </c>
      <c r="X414" s="1">
        <f t="shared" si="450"/>
        <v>11.273791882499507</v>
      </c>
      <c r="Y414" s="1">
        <f t="shared" si="450"/>
        <v>11.176183294772239</v>
      </c>
      <c r="Z414" s="1">
        <f t="shared" si="450"/>
        <v>11.176183294772239</v>
      </c>
      <c r="AA414" s="1">
        <f t="shared" si="450"/>
        <v>11.176183294772239</v>
      </c>
      <c r="AB414" s="1">
        <f t="shared" si="450"/>
        <v>11.176183294772239</v>
      </c>
      <c r="AC414" s="1">
        <f t="shared" si="450"/>
        <v>11.176183294772239</v>
      </c>
      <c r="AD414" s="1">
        <f t="shared" si="450"/>
        <v>11.176183294772239</v>
      </c>
      <c r="AE414" s="1">
        <f t="shared" si="450"/>
        <v>11.176183294772239</v>
      </c>
      <c r="AF414" s="1">
        <f t="shared" si="450"/>
        <v>11.176183294772239</v>
      </c>
      <c r="AH414" s="15">
        <f t="shared" si="451"/>
        <v>627.48656706351824</v>
      </c>
      <c r="AI414" s="15">
        <f t="shared" si="452"/>
        <v>134.21180812499415</v>
      </c>
      <c r="AJ414" s="15">
        <f t="shared" si="453"/>
        <v>-493.27475893852409</v>
      </c>
      <c r="AN414" s="15">
        <f t="shared" si="454"/>
        <v>-493.27475893852409</v>
      </c>
    </row>
    <row r="415" spans="1:41">
      <c r="A415" s="106" t="s">
        <v>312</v>
      </c>
      <c r="B415" s="5" t="str">
        <f t="shared" si="455"/>
        <v>8700-07590</v>
      </c>
      <c r="C415" s="5" t="str">
        <f t="shared" si="456"/>
        <v>8700</v>
      </c>
      <c r="D415" s="1">
        <f>SUM($F415:K415)</f>
        <v>4633.46</v>
      </c>
      <c r="E415" s="2">
        <f t="shared" si="448"/>
        <v>0.21700965744635012</v>
      </c>
      <c r="F415" s="22">
        <f>'Div 9 history (2)'!B411</f>
        <v>406.84000000000003</v>
      </c>
      <c r="G415" s="22">
        <f>'Div 9 history (2)'!C411</f>
        <v>1372.44</v>
      </c>
      <c r="H415" s="22">
        <f>'Div 9 history (2)'!D411</f>
        <v>216.44</v>
      </c>
      <c r="I415" s="22">
        <f>'Div 9 history (2)'!E411</f>
        <v>1224.23</v>
      </c>
      <c r="J415" s="22">
        <f>'Div 9 history (2)'!F411</f>
        <v>848.16</v>
      </c>
      <c r="K415" s="22">
        <f>'Div 9 history (2)'!G411</f>
        <v>565.35</v>
      </c>
      <c r="L415" s="1">
        <f t="shared" si="449"/>
        <v>449.86101988628377</v>
      </c>
      <c r="M415" s="1">
        <f t="shared" si="449"/>
        <v>99.390423110428358</v>
      </c>
      <c r="N415" s="1">
        <f t="shared" si="449"/>
        <v>99.390423110428358</v>
      </c>
      <c r="O415" s="1">
        <f t="shared" si="449"/>
        <v>99.390423110428358</v>
      </c>
      <c r="P415" s="1">
        <f t="shared" si="449"/>
        <v>99.390423110428358</v>
      </c>
      <c r="Q415" s="1">
        <f t="shared" si="449"/>
        <v>99.390423110428358</v>
      </c>
      <c r="R415" s="1">
        <f t="shared" si="449"/>
        <v>99.390423110428358</v>
      </c>
      <c r="S415" s="1">
        <f t="shared" si="449"/>
        <v>99.390423110428358</v>
      </c>
      <c r="T415" s="1">
        <f t="shared" si="449"/>
        <v>99.390423110428358</v>
      </c>
      <c r="U415" s="1">
        <f t="shared" si="449"/>
        <v>99.390423110428358</v>
      </c>
      <c r="V415" s="1">
        <f t="shared" si="449"/>
        <v>99.390423110428358</v>
      </c>
      <c r="W415" s="1">
        <f t="shared" si="450"/>
        <v>99.390423110428358</v>
      </c>
      <c r="X415" s="1">
        <f t="shared" si="450"/>
        <v>100.25846174021376</v>
      </c>
      <c r="Y415" s="1">
        <f t="shared" si="450"/>
        <v>99.390423110428358</v>
      </c>
      <c r="Z415" s="1">
        <f t="shared" si="450"/>
        <v>99.390423110428358</v>
      </c>
      <c r="AA415" s="1">
        <f t="shared" si="450"/>
        <v>99.390423110428358</v>
      </c>
      <c r="AB415" s="1">
        <f t="shared" si="450"/>
        <v>99.390423110428358</v>
      </c>
      <c r="AC415" s="1">
        <f t="shared" si="450"/>
        <v>99.390423110428358</v>
      </c>
      <c r="AD415" s="1">
        <f t="shared" si="450"/>
        <v>99.390423110428358</v>
      </c>
      <c r="AE415" s="1">
        <f t="shared" si="450"/>
        <v>99.390423110428358</v>
      </c>
      <c r="AF415" s="1">
        <f t="shared" si="450"/>
        <v>99.390423110428358</v>
      </c>
      <c r="AH415" s="15">
        <f t="shared" si="451"/>
        <v>5580.2731354384232</v>
      </c>
      <c r="AI415" s="15">
        <f t="shared" si="452"/>
        <v>1193.5531159549259</v>
      </c>
      <c r="AJ415" s="15">
        <f t="shared" si="453"/>
        <v>-4386.7200194834968</v>
      </c>
      <c r="AN415" s="15">
        <f t="shared" si="454"/>
        <v>-4386.7200194834968</v>
      </c>
    </row>
    <row r="416" spans="1:41">
      <c r="A416" s="106" t="s">
        <v>313</v>
      </c>
      <c r="B416" s="5" t="str">
        <f t="shared" si="455"/>
        <v>8740-07590</v>
      </c>
      <c r="C416" s="5" t="str">
        <f t="shared" si="456"/>
        <v>8740</v>
      </c>
      <c r="D416" s="1">
        <f>SUM($F416:K416)</f>
        <v>22790.859999999997</v>
      </c>
      <c r="E416" s="2">
        <f t="shared" si="448"/>
        <v>1.0674175932257368</v>
      </c>
      <c r="F416" s="22">
        <f>'Div 9 history (2)'!B412</f>
        <v>0</v>
      </c>
      <c r="G416" s="22">
        <f>'Div 9 history (2)'!C412</f>
        <v>5376.13</v>
      </c>
      <c r="H416" s="22">
        <f>'Div 9 history (2)'!D412</f>
        <v>-1622.52</v>
      </c>
      <c r="I416" s="22">
        <f>'Div 9 history (2)'!E412</f>
        <v>295.01</v>
      </c>
      <c r="J416" s="22">
        <f>'Div 9 history (2)'!F412</f>
        <v>18693.489999999998</v>
      </c>
      <c r="K416" s="22">
        <f>'Div 9 history (2)'!G412</f>
        <v>48.75</v>
      </c>
      <c r="L416" s="1">
        <f t="shared" si="449"/>
        <v>2212.7566707569526</v>
      </c>
      <c r="M416" s="1">
        <f t="shared" si="449"/>
        <v>488.87725769738745</v>
      </c>
      <c r="N416" s="1">
        <f t="shared" si="449"/>
        <v>488.87725769738745</v>
      </c>
      <c r="O416" s="1">
        <f t="shared" si="449"/>
        <v>488.87725769738745</v>
      </c>
      <c r="P416" s="1">
        <f t="shared" si="449"/>
        <v>488.87725769738745</v>
      </c>
      <c r="Q416" s="1">
        <f t="shared" si="449"/>
        <v>488.87725769738745</v>
      </c>
      <c r="R416" s="1">
        <f t="shared" si="449"/>
        <v>488.87725769738745</v>
      </c>
      <c r="S416" s="1">
        <f t="shared" si="449"/>
        <v>488.87725769738745</v>
      </c>
      <c r="T416" s="1">
        <f t="shared" si="449"/>
        <v>488.87725769738745</v>
      </c>
      <c r="U416" s="1">
        <f t="shared" si="449"/>
        <v>488.87725769738745</v>
      </c>
      <c r="V416" s="1">
        <f t="shared" si="449"/>
        <v>488.87725769738745</v>
      </c>
      <c r="W416" s="1">
        <f t="shared" si="450"/>
        <v>488.87725769738745</v>
      </c>
      <c r="X416" s="1">
        <f t="shared" si="450"/>
        <v>493.14692807029041</v>
      </c>
      <c r="Y416" s="1">
        <f t="shared" si="450"/>
        <v>488.87725769738745</v>
      </c>
      <c r="Z416" s="1">
        <f t="shared" si="450"/>
        <v>488.87725769738745</v>
      </c>
      <c r="AA416" s="1">
        <f t="shared" si="450"/>
        <v>488.87725769738745</v>
      </c>
      <c r="AB416" s="1">
        <f t="shared" si="450"/>
        <v>488.87725769738745</v>
      </c>
      <c r="AC416" s="1">
        <f t="shared" si="450"/>
        <v>488.87725769738745</v>
      </c>
      <c r="AD416" s="1">
        <f t="shared" si="450"/>
        <v>488.87725769738745</v>
      </c>
      <c r="AE416" s="1">
        <f t="shared" si="450"/>
        <v>488.87725769738745</v>
      </c>
      <c r="AF416" s="1">
        <f t="shared" si="450"/>
        <v>488.87725769738745</v>
      </c>
      <c r="AH416" s="15">
        <f t="shared" si="451"/>
        <v>27448.00295924388</v>
      </c>
      <c r="AI416" s="15">
        <f t="shared" si="452"/>
        <v>5870.7967627415528</v>
      </c>
      <c r="AJ416" s="15">
        <f t="shared" si="453"/>
        <v>-21577.206196502328</v>
      </c>
      <c r="AN416" s="15">
        <f t="shared" si="454"/>
        <v>-21577.206196502328</v>
      </c>
    </row>
    <row r="417" spans="1:42">
      <c r="A417" s="106" t="s">
        <v>314</v>
      </c>
      <c r="B417" s="5" t="str">
        <f t="shared" si="455"/>
        <v>8750-07590</v>
      </c>
      <c r="C417" s="5" t="str">
        <f t="shared" si="456"/>
        <v>8750</v>
      </c>
      <c r="D417" s="1">
        <f>SUM($F417:K417)</f>
        <v>69.72</v>
      </c>
      <c r="E417" s="2">
        <f t="shared" si="448"/>
        <v>3.265359648547636E-3</v>
      </c>
      <c r="F417" s="22" t="str">
        <f>'Div 9 history (2)'!B413</f>
        <v>0</v>
      </c>
      <c r="G417" s="22" t="str">
        <f>'Div 9 history (2)'!C413</f>
        <v>0</v>
      </c>
      <c r="H417" s="22" t="str">
        <f>'Div 9 history (2)'!D413</f>
        <v>0</v>
      </c>
      <c r="I417" s="22" t="str">
        <f>'Div 9 history (2)'!E413</f>
        <v>0</v>
      </c>
      <c r="J417" s="22">
        <f>'Div 9 history (2)'!F413</f>
        <v>69.72</v>
      </c>
      <c r="K417" s="22">
        <f>'Div 9 history (2)'!G413</f>
        <v>0</v>
      </c>
      <c r="L417" s="1">
        <f t="shared" si="449"/>
        <v>6.7690905514392492</v>
      </c>
      <c r="M417" s="1">
        <f t="shared" si="449"/>
        <v>1.4955347190348172</v>
      </c>
      <c r="N417" s="1">
        <f t="shared" si="449"/>
        <v>1.4955347190348172</v>
      </c>
      <c r="O417" s="1">
        <f t="shared" si="449"/>
        <v>1.4955347190348172</v>
      </c>
      <c r="P417" s="1">
        <f t="shared" si="449"/>
        <v>1.4955347190348172</v>
      </c>
      <c r="Q417" s="1">
        <f t="shared" si="449"/>
        <v>1.4955347190348172</v>
      </c>
      <c r="R417" s="1">
        <f t="shared" si="449"/>
        <v>1.4955347190348172</v>
      </c>
      <c r="S417" s="1">
        <f t="shared" si="449"/>
        <v>1.4955347190348172</v>
      </c>
      <c r="T417" s="1">
        <f t="shared" si="449"/>
        <v>1.4955347190348172</v>
      </c>
      <c r="U417" s="1">
        <f t="shared" si="449"/>
        <v>1.4955347190348172</v>
      </c>
      <c r="V417" s="1">
        <f t="shared" si="449"/>
        <v>1.4955347190348172</v>
      </c>
      <c r="W417" s="1">
        <f t="shared" si="450"/>
        <v>1.4955347190348172</v>
      </c>
      <c r="X417" s="1">
        <f t="shared" si="450"/>
        <v>1.5085961576290079</v>
      </c>
      <c r="Y417" s="1">
        <f t="shared" si="450"/>
        <v>1.4955347190348172</v>
      </c>
      <c r="Z417" s="1">
        <f t="shared" si="450"/>
        <v>1.4955347190348172</v>
      </c>
      <c r="AA417" s="1">
        <f t="shared" si="450"/>
        <v>1.4955347190348172</v>
      </c>
      <c r="AB417" s="1">
        <f t="shared" si="450"/>
        <v>1.4955347190348172</v>
      </c>
      <c r="AC417" s="1">
        <f t="shared" si="450"/>
        <v>1.4955347190348172</v>
      </c>
      <c r="AD417" s="1">
        <f t="shared" si="450"/>
        <v>1.4955347190348172</v>
      </c>
      <c r="AE417" s="1">
        <f t="shared" si="450"/>
        <v>1.4955347190348172</v>
      </c>
      <c r="AF417" s="1">
        <f t="shared" si="450"/>
        <v>1.4955347190348172</v>
      </c>
      <c r="AH417" s="15">
        <f t="shared" si="451"/>
        <v>83.966764146613357</v>
      </c>
      <c r="AI417" s="15">
        <f t="shared" si="452"/>
        <v>17.959478067011997</v>
      </c>
      <c r="AJ417" s="15">
        <f t="shared" si="453"/>
        <v>-66.007286079601357</v>
      </c>
      <c r="AN417" s="15">
        <f t="shared" si="454"/>
        <v>-66.007286079601357</v>
      </c>
    </row>
    <row r="418" spans="1:42">
      <c r="A418" s="106" t="s">
        <v>315</v>
      </c>
      <c r="B418" s="5" t="str">
        <f t="shared" si="455"/>
        <v>9210-07592</v>
      </c>
      <c r="C418" s="5" t="str">
        <f t="shared" si="456"/>
        <v>9210</v>
      </c>
      <c r="D418" s="1">
        <f>SUM($F418:K418)</f>
        <v>-300.64</v>
      </c>
      <c r="E418" s="2">
        <f t="shared" si="448"/>
        <v>-1.4080575512612754E-2</v>
      </c>
      <c r="F418" s="22">
        <f>'Div 9 history (2)'!B414</f>
        <v>-50</v>
      </c>
      <c r="G418" s="22">
        <f>'Div 9 history (2)'!C414</f>
        <v>-50</v>
      </c>
      <c r="H418" s="22">
        <f>'Div 9 history (2)'!D414</f>
        <v>-50</v>
      </c>
      <c r="I418" s="22">
        <f>'Div 9 history (2)'!E414</f>
        <v>-50</v>
      </c>
      <c r="J418" s="22">
        <f>'Div 9 history (2)'!F414</f>
        <v>-50.67</v>
      </c>
      <c r="K418" s="22">
        <f>'Div 9 history (2)'!G414</f>
        <v>-49.97</v>
      </c>
      <c r="L418" s="1">
        <f t="shared" si="449"/>
        <v>-29.18903303764624</v>
      </c>
      <c r="M418" s="1">
        <f t="shared" si="449"/>
        <v>-6.4489035847766409</v>
      </c>
      <c r="N418" s="1">
        <f t="shared" si="449"/>
        <v>-6.4489035847766409</v>
      </c>
      <c r="O418" s="1">
        <f t="shared" si="449"/>
        <v>-6.4489035847766409</v>
      </c>
      <c r="P418" s="1">
        <f t="shared" si="449"/>
        <v>-6.4489035847766409</v>
      </c>
      <c r="Q418" s="1">
        <f t="shared" si="449"/>
        <v>-6.4489035847766409</v>
      </c>
      <c r="R418" s="1">
        <f t="shared" si="449"/>
        <v>-6.4489035847766409</v>
      </c>
      <c r="S418" s="1">
        <f t="shared" si="449"/>
        <v>-6.4489035847766409</v>
      </c>
      <c r="T418" s="1">
        <f t="shared" si="449"/>
        <v>-6.4489035847766409</v>
      </c>
      <c r="U418" s="1">
        <f t="shared" si="449"/>
        <v>-6.4489035847766409</v>
      </c>
      <c r="V418" s="1">
        <f t="shared" si="449"/>
        <v>-6.4489035847766409</v>
      </c>
      <c r="W418" s="1">
        <f t="shared" si="450"/>
        <v>-6.4489035847766409</v>
      </c>
      <c r="X418" s="1">
        <f t="shared" si="450"/>
        <v>-6.505225886827092</v>
      </c>
      <c r="Y418" s="1">
        <f t="shared" si="450"/>
        <v>-6.4489035847766409</v>
      </c>
      <c r="Z418" s="1">
        <f t="shared" si="450"/>
        <v>-6.4489035847766409</v>
      </c>
      <c r="AA418" s="1">
        <f t="shared" si="450"/>
        <v>-6.4489035847766409</v>
      </c>
      <c r="AB418" s="1">
        <f t="shared" si="450"/>
        <v>-6.4489035847766409</v>
      </c>
      <c r="AC418" s="1">
        <f t="shared" si="450"/>
        <v>-6.4489035847766409</v>
      </c>
      <c r="AD418" s="1">
        <f t="shared" si="450"/>
        <v>-6.4489035847766409</v>
      </c>
      <c r="AE418" s="1">
        <f t="shared" si="450"/>
        <v>-6.4489035847766409</v>
      </c>
      <c r="AF418" s="1">
        <f t="shared" si="450"/>
        <v>-6.4489035847766409</v>
      </c>
      <c r="AH418" s="15">
        <f t="shared" si="451"/>
        <v>-362.07355096152946</v>
      </c>
      <c r="AI418" s="15">
        <f t="shared" si="452"/>
        <v>-77.443165319370166</v>
      </c>
      <c r="AJ418" s="15">
        <f t="shared" si="453"/>
        <v>284.6303856421593</v>
      </c>
      <c r="AN418" s="15">
        <f t="shared" si="454"/>
        <v>284.6303856421593</v>
      </c>
    </row>
    <row r="419" spans="1:42">
      <c r="A419" s="106" t="s">
        <v>316</v>
      </c>
      <c r="B419" s="5" t="str">
        <f t="shared" si="455"/>
        <v>8700-09911</v>
      </c>
      <c r="C419" s="5" t="str">
        <f t="shared" si="456"/>
        <v>8700</v>
      </c>
      <c r="D419" s="1">
        <f>SUM($F419:K419)</f>
        <v>-5723.12</v>
      </c>
      <c r="E419" s="2">
        <f t="shared" si="448"/>
        <v>-0.26804425002575943</v>
      </c>
      <c r="F419" s="22">
        <f>'Div 9 history (2)'!B415</f>
        <v>0</v>
      </c>
      <c r="G419" s="22">
        <f>'Div 9 history (2)'!C415</f>
        <v>-4227.6099999999997</v>
      </c>
      <c r="H419" s="22">
        <f>'Div 9 history (2)'!D415</f>
        <v>0</v>
      </c>
      <c r="I419" s="22">
        <f>'Div 9 history (2)'!E415</f>
        <v>0</v>
      </c>
      <c r="J419" s="22">
        <f>'Div 9 history (2)'!F415</f>
        <v>-1495.51</v>
      </c>
      <c r="K419" s="22">
        <f>'Div 9 history (2)'!G415</f>
        <v>0</v>
      </c>
      <c r="L419" s="1">
        <f t="shared" si="449"/>
        <v>-555.65573030339931</v>
      </c>
      <c r="M419" s="1">
        <f t="shared" si="449"/>
        <v>-122.76426651179781</v>
      </c>
      <c r="N419" s="1">
        <f t="shared" si="449"/>
        <v>-122.76426651179781</v>
      </c>
      <c r="O419" s="1">
        <f t="shared" si="449"/>
        <v>-122.76426651179781</v>
      </c>
      <c r="P419" s="1">
        <f t="shared" si="449"/>
        <v>-122.76426651179781</v>
      </c>
      <c r="Q419" s="1">
        <f t="shared" si="449"/>
        <v>-122.76426651179781</v>
      </c>
      <c r="R419" s="1">
        <f t="shared" si="449"/>
        <v>-122.76426651179781</v>
      </c>
      <c r="S419" s="1">
        <f t="shared" si="449"/>
        <v>-122.76426651179781</v>
      </c>
      <c r="T419" s="1">
        <f t="shared" si="449"/>
        <v>-122.76426651179781</v>
      </c>
      <c r="U419" s="1">
        <f t="shared" si="449"/>
        <v>-122.76426651179781</v>
      </c>
      <c r="V419" s="1">
        <f t="shared" si="449"/>
        <v>-122.76426651179781</v>
      </c>
      <c r="W419" s="1">
        <f t="shared" si="450"/>
        <v>-122.76426651179781</v>
      </c>
      <c r="X419" s="1">
        <f t="shared" si="450"/>
        <v>-123.83644351190085</v>
      </c>
      <c r="Y419" s="1">
        <f t="shared" si="450"/>
        <v>-122.76426651179781</v>
      </c>
      <c r="Z419" s="1">
        <f t="shared" si="450"/>
        <v>-122.76426651179781</v>
      </c>
      <c r="AA419" s="1">
        <f t="shared" si="450"/>
        <v>-122.76426651179781</v>
      </c>
      <c r="AB419" s="1">
        <f t="shared" si="450"/>
        <v>-122.76426651179781</v>
      </c>
      <c r="AC419" s="1">
        <f t="shared" si="450"/>
        <v>-122.76426651179781</v>
      </c>
      <c r="AD419" s="1">
        <f t="shared" si="450"/>
        <v>-122.76426651179781</v>
      </c>
      <c r="AE419" s="1">
        <f t="shared" si="450"/>
        <v>-122.76426651179781</v>
      </c>
      <c r="AF419" s="1">
        <f t="shared" si="450"/>
        <v>-122.76426651179781</v>
      </c>
      <c r="AH419" s="15">
        <f t="shared" si="451"/>
        <v>-6892.5970628623909</v>
      </c>
      <c r="AI419" s="15">
        <f t="shared" si="452"/>
        <v>-1474.2433751416768</v>
      </c>
      <c r="AJ419" s="15">
        <f t="shared" si="453"/>
        <v>5418.3536877207143</v>
      </c>
      <c r="AN419" s="15">
        <f t="shared" si="454"/>
        <v>5418.3536877207143</v>
      </c>
    </row>
    <row r="420" spans="1:42">
      <c r="A420" s="106" t="s">
        <v>636</v>
      </c>
      <c r="B420" s="5" t="str">
        <f t="shared" ref="B420" si="457">RIGHT(A420,10)</f>
        <v>8940-09911</v>
      </c>
      <c r="C420" s="5" t="str">
        <f t="shared" ref="C420" si="458">LEFT(B420,4)</f>
        <v>8940</v>
      </c>
      <c r="D420" s="1">
        <f>SUM($F420:K420)</f>
        <v>-3072.6200000000003</v>
      </c>
      <c r="E420" s="2">
        <f t="shared" si="448"/>
        <v>-0.14390719109753927</v>
      </c>
      <c r="F420" s="22">
        <f>'Div 9 history (2)'!B416</f>
        <v>-3331.8</v>
      </c>
      <c r="G420" s="22">
        <f>'Div 9 history (2)'!C416</f>
        <v>386.78</v>
      </c>
      <c r="H420" s="22">
        <f>'Div 9 history (2)'!D416</f>
        <v>203.85</v>
      </c>
      <c r="I420" s="22">
        <f>'Div 9 history (2)'!E416</f>
        <v>-333.79</v>
      </c>
      <c r="J420" s="22">
        <f>'Div 9 history (2)'!F416</f>
        <v>0</v>
      </c>
      <c r="K420" s="22">
        <f>'Div 9 history (2)'!G416</f>
        <v>2.34</v>
      </c>
      <c r="L420" s="1">
        <f t="shared" si="449"/>
        <v>-298.31960714519892</v>
      </c>
      <c r="M420" s="1">
        <f t="shared" si="449"/>
        <v>-65.909493522672989</v>
      </c>
      <c r="N420" s="1">
        <f t="shared" si="449"/>
        <v>-65.909493522672989</v>
      </c>
      <c r="O420" s="1">
        <f t="shared" si="449"/>
        <v>-65.909493522672989</v>
      </c>
      <c r="P420" s="1">
        <f t="shared" si="449"/>
        <v>-65.909493522672989</v>
      </c>
      <c r="Q420" s="1">
        <f t="shared" si="449"/>
        <v>-65.909493522672989</v>
      </c>
      <c r="R420" s="1">
        <f t="shared" si="449"/>
        <v>-65.909493522672989</v>
      </c>
      <c r="S420" s="1">
        <f t="shared" si="449"/>
        <v>-65.909493522672989</v>
      </c>
      <c r="T420" s="1">
        <f t="shared" si="449"/>
        <v>-65.909493522672989</v>
      </c>
      <c r="U420" s="1">
        <f t="shared" si="449"/>
        <v>-65.909493522672989</v>
      </c>
      <c r="V420" s="1">
        <f t="shared" si="449"/>
        <v>-65.909493522672989</v>
      </c>
      <c r="W420" s="1">
        <f t="shared" si="450"/>
        <v>-65.909493522672989</v>
      </c>
      <c r="X420" s="1">
        <f t="shared" si="450"/>
        <v>-66.485122287063149</v>
      </c>
      <c r="Y420" s="1">
        <f t="shared" si="450"/>
        <v>-65.909493522672989</v>
      </c>
      <c r="Z420" s="1">
        <f t="shared" si="450"/>
        <v>-65.909493522672989</v>
      </c>
      <c r="AA420" s="1">
        <f t="shared" si="450"/>
        <v>-65.909493522672989</v>
      </c>
      <c r="AB420" s="1">
        <f t="shared" si="450"/>
        <v>-65.909493522672989</v>
      </c>
      <c r="AC420" s="1">
        <f t="shared" si="450"/>
        <v>-65.909493522672989</v>
      </c>
      <c r="AD420" s="1">
        <f t="shared" si="450"/>
        <v>-65.909493522672989</v>
      </c>
      <c r="AE420" s="1">
        <f t="shared" si="450"/>
        <v>-65.909493522672989</v>
      </c>
      <c r="AF420" s="1">
        <f t="shared" si="450"/>
        <v>-65.909493522672989</v>
      </c>
      <c r="AH420" s="15">
        <f t="shared" ref="AH420" si="459">SUM(F420:Q420)</f>
        <v>-3700.4870747585646</v>
      </c>
      <c r="AI420" s="15">
        <f t="shared" ref="AI420" si="460">SUM(U420:AF420)</f>
        <v>-791.48955103646585</v>
      </c>
      <c r="AJ420" s="15">
        <f t="shared" ref="AJ420" si="461">AI420-AH420</f>
        <v>2908.9975237220988</v>
      </c>
      <c r="AN420" s="15">
        <f t="shared" si="454"/>
        <v>2908.9975237220988</v>
      </c>
    </row>
    <row r="421" spans="1:42">
      <c r="A421" s="156" t="s">
        <v>454</v>
      </c>
      <c r="B421" s="5" t="str">
        <f t="shared" si="455"/>
        <v>9302-07590</v>
      </c>
      <c r="C421" s="5" t="str">
        <f t="shared" si="456"/>
        <v>9302</v>
      </c>
      <c r="D421" s="1">
        <f>SUM($F421:K421)</f>
        <v>100</v>
      </c>
      <c r="E421" s="2">
        <f>D421/$D$422</f>
        <v>4.6835336324550147E-3</v>
      </c>
      <c r="F421" s="22">
        <f>'Div 9 history (2)'!B417</f>
        <v>0</v>
      </c>
      <c r="G421" s="22">
        <f>'Div 9 history (2)'!C417</f>
        <v>0</v>
      </c>
      <c r="H421" s="22">
        <f>'Div 9 history (2)'!D417</f>
        <v>0</v>
      </c>
      <c r="I421" s="22">
        <f>'Div 9 history (2)'!E417</f>
        <v>0</v>
      </c>
      <c r="J421" s="22">
        <f>'Div 9 history (2)'!F417</f>
        <v>0</v>
      </c>
      <c r="K421" s="22">
        <f>'Div 9 history (2)'!G417</f>
        <v>100</v>
      </c>
      <c r="L421" s="1">
        <f t="shared" si="449"/>
        <v>9.7089652200792447</v>
      </c>
      <c r="M421" s="1">
        <f t="shared" si="449"/>
        <v>2.1450584036643967</v>
      </c>
      <c r="N421" s="1">
        <f t="shared" si="449"/>
        <v>2.1450584036643967</v>
      </c>
      <c r="O421" s="1">
        <f t="shared" si="449"/>
        <v>2.1450584036643967</v>
      </c>
      <c r="P421" s="1">
        <f t="shared" si="449"/>
        <v>2.1450584036643967</v>
      </c>
      <c r="Q421" s="1">
        <f t="shared" si="449"/>
        <v>2.1450584036643967</v>
      </c>
      <c r="R421" s="1">
        <f t="shared" si="449"/>
        <v>2.1450584036643967</v>
      </c>
      <c r="S421" s="1">
        <f t="shared" si="449"/>
        <v>2.1450584036643967</v>
      </c>
      <c r="T421" s="1">
        <f t="shared" si="449"/>
        <v>2.1450584036643967</v>
      </c>
      <c r="U421" s="1">
        <f t="shared" si="449"/>
        <v>2.1450584036643967</v>
      </c>
      <c r="V421" s="1">
        <f t="shared" si="449"/>
        <v>2.1450584036643967</v>
      </c>
      <c r="W421" s="1">
        <f t="shared" si="450"/>
        <v>2.1450584036643967</v>
      </c>
      <c r="X421" s="1">
        <f t="shared" si="450"/>
        <v>2.1637925381942167</v>
      </c>
      <c r="Y421" s="1">
        <f t="shared" si="450"/>
        <v>2.1450584036643967</v>
      </c>
      <c r="Z421" s="1">
        <f t="shared" si="450"/>
        <v>2.1450584036643967</v>
      </c>
      <c r="AA421" s="1">
        <f t="shared" si="450"/>
        <v>2.1450584036643967</v>
      </c>
      <c r="AB421" s="1">
        <f t="shared" si="450"/>
        <v>2.1450584036643967</v>
      </c>
      <c r="AC421" s="1">
        <f t="shared" si="450"/>
        <v>2.1450584036643967</v>
      </c>
      <c r="AD421" s="1">
        <f t="shared" si="450"/>
        <v>2.1450584036643967</v>
      </c>
      <c r="AE421" s="1">
        <f t="shared" si="450"/>
        <v>2.1450584036643967</v>
      </c>
      <c r="AF421" s="1">
        <f t="shared" si="450"/>
        <v>2.1450584036643967</v>
      </c>
      <c r="AH421" s="15">
        <f t="shared" si="451"/>
        <v>120.43425723840122</v>
      </c>
      <c r="AI421" s="15">
        <f t="shared" si="452"/>
        <v>25.759434978502583</v>
      </c>
      <c r="AJ421" s="15">
        <f t="shared" si="453"/>
        <v>-94.674822259898633</v>
      </c>
      <c r="AN421" s="15">
        <f t="shared" si="454"/>
        <v>-94.674822259898633</v>
      </c>
    </row>
    <row r="422" spans="1:42">
      <c r="A422" s="9" t="s">
        <v>39</v>
      </c>
      <c r="B422" s="9"/>
      <c r="C422" s="9"/>
      <c r="D422" s="31">
        <f t="shared" ref="D422:K422" si="462">SUM(D408:D421)</f>
        <v>21351.4</v>
      </c>
      <c r="E422" s="37">
        <f t="shared" si="462"/>
        <v>1</v>
      </c>
      <c r="F422" s="31">
        <f t="shared" si="462"/>
        <v>-3677.5</v>
      </c>
      <c r="G422" s="31">
        <f t="shared" si="462"/>
        <v>3829.96</v>
      </c>
      <c r="H422" s="31">
        <f t="shared" si="462"/>
        <v>1295.1599999999999</v>
      </c>
      <c r="I422" s="31">
        <f t="shared" si="462"/>
        <v>1152.3</v>
      </c>
      <c r="J422" s="31">
        <f t="shared" si="462"/>
        <v>18078.100000000002</v>
      </c>
      <c r="K422" s="31">
        <f t="shared" si="462"/>
        <v>673.38</v>
      </c>
      <c r="L422" s="31">
        <f>'Div 9 history (2)'!H418</f>
        <v>2073</v>
      </c>
      <c r="M422" s="31">
        <f>'Div 9 budget'!B108</f>
        <v>458</v>
      </c>
      <c r="N422" s="31">
        <f>'Div 9 budget'!C108</f>
        <v>458</v>
      </c>
      <c r="O422" s="31">
        <f>'Div 9 budget'!D108</f>
        <v>458</v>
      </c>
      <c r="P422" s="31">
        <f>'Div 9 budget'!E108</f>
        <v>458</v>
      </c>
      <c r="Q422" s="31">
        <f>'Div 9 budget'!F108</f>
        <v>458</v>
      </c>
      <c r="R422" s="31">
        <f>'Div 9 budget'!G108</f>
        <v>458</v>
      </c>
      <c r="S422" s="31">
        <f>'Div 9 budget'!H108</f>
        <v>458</v>
      </c>
      <c r="T422" s="31">
        <f>'Div 9 budget'!I108</f>
        <v>458</v>
      </c>
      <c r="U422" s="31">
        <f>'Div 9 budget'!J108</f>
        <v>458</v>
      </c>
      <c r="V422" s="31">
        <f>'Div 9 budget'!K108</f>
        <v>458</v>
      </c>
      <c r="W422" s="31">
        <f>'Div 9 budget'!L108</f>
        <v>458</v>
      </c>
      <c r="X422" s="31">
        <f>'Div 9 budget'!M108</f>
        <v>462</v>
      </c>
      <c r="Y422" s="38">
        <f>M422*(1+Y$3)</f>
        <v>458</v>
      </c>
      <c r="Z422" s="38">
        <f t="shared" ref="Z422" si="463">N422*(1+Z$3)</f>
        <v>458</v>
      </c>
      <c r="AA422" s="38">
        <f t="shared" ref="AA422" si="464">O422*(1+AA$3)</f>
        <v>458</v>
      </c>
      <c r="AB422" s="38">
        <f t="shared" ref="AB422" si="465">P422*(1+AB$3)</f>
        <v>458</v>
      </c>
      <c r="AC422" s="38">
        <f t="shared" ref="AC422" si="466">Q422*(1+AC$3)</f>
        <v>458</v>
      </c>
      <c r="AD422" s="38">
        <f t="shared" ref="AD422" si="467">R422*(1+AD$3)</f>
        <v>458</v>
      </c>
      <c r="AE422" s="38">
        <f t="shared" ref="AE422" si="468">S422*(1+AE$3)</f>
        <v>458</v>
      </c>
      <c r="AF422" s="38">
        <f t="shared" ref="AF422" si="469">T422*(1+AF$3)</f>
        <v>458</v>
      </c>
      <c r="AH422" s="15">
        <f>SUM(F422:Q422)</f>
        <v>25714.400000000005</v>
      </c>
      <c r="AI422" s="15">
        <f>SUM(U422:AF422)</f>
        <v>5500</v>
      </c>
      <c r="AJ422" s="15">
        <f t="shared" ref="AJ422" si="470">AI422-AH422</f>
        <v>-20214.400000000005</v>
      </c>
    </row>
    <row r="423" spans="1:42">
      <c r="F423" s="1">
        <f>F422-'Div 9 history (2)'!B418</f>
        <v>0</v>
      </c>
      <c r="G423" s="1">
        <f>G422-'Div 9 history (2)'!C418</f>
        <v>0</v>
      </c>
      <c r="H423" s="1">
        <f>H422-'Div 9 history (2)'!D418</f>
        <v>0</v>
      </c>
      <c r="I423" s="1">
        <f>I422-'Div 9 history (2)'!E418</f>
        <v>0</v>
      </c>
      <c r="J423" s="1">
        <f>J422-'Div 9 history (2)'!F418</f>
        <v>0</v>
      </c>
      <c r="K423" s="1">
        <f>K422-'Div 9 history (2)'!G418</f>
        <v>0</v>
      </c>
      <c r="L423" s="1">
        <f>L422-'Div 9 history (2)'!H418</f>
        <v>0</v>
      </c>
      <c r="M423" s="1">
        <f t="shared" ref="M423" si="471">M422-SUM(M408:M421)</f>
        <v>0</v>
      </c>
      <c r="N423" s="1">
        <f t="shared" ref="N423:AF423" si="472">N422-SUM(N408:N421)</f>
        <v>0</v>
      </c>
      <c r="O423" s="1">
        <f t="shared" si="472"/>
        <v>0</v>
      </c>
      <c r="P423" s="1">
        <f t="shared" si="472"/>
        <v>0</v>
      </c>
      <c r="Q423" s="1">
        <f t="shared" si="472"/>
        <v>0</v>
      </c>
      <c r="R423" s="1">
        <f t="shared" si="472"/>
        <v>0</v>
      </c>
      <c r="S423" s="1">
        <f t="shared" si="472"/>
        <v>0</v>
      </c>
      <c r="T423" s="1">
        <f t="shared" si="472"/>
        <v>0</v>
      </c>
      <c r="U423" s="1">
        <f t="shared" si="472"/>
        <v>0</v>
      </c>
      <c r="V423" s="1">
        <f t="shared" si="472"/>
        <v>0</v>
      </c>
      <c r="W423" s="1">
        <f t="shared" si="472"/>
        <v>0</v>
      </c>
      <c r="X423" s="1">
        <f t="shared" si="472"/>
        <v>0</v>
      </c>
      <c r="Y423" s="1">
        <f t="shared" si="472"/>
        <v>0</v>
      </c>
      <c r="Z423" s="1">
        <f t="shared" si="472"/>
        <v>0</v>
      </c>
      <c r="AA423" s="1">
        <f t="shared" si="472"/>
        <v>0</v>
      </c>
      <c r="AB423" s="1">
        <f t="shared" si="472"/>
        <v>0</v>
      </c>
      <c r="AC423" s="1">
        <f t="shared" si="472"/>
        <v>0</v>
      </c>
      <c r="AD423" s="1">
        <f t="shared" si="472"/>
        <v>0</v>
      </c>
      <c r="AE423" s="1">
        <f t="shared" si="472"/>
        <v>0</v>
      </c>
      <c r="AF423" s="1">
        <f t="shared" si="472"/>
        <v>0</v>
      </c>
    </row>
    <row r="424" spans="1:42">
      <c r="A424" s="9" t="s">
        <v>124</v>
      </c>
      <c r="B424" s="9"/>
      <c r="C424" s="9"/>
      <c r="F424" s="51">
        <f t="shared" ref="F424:K424" si="473">F75+F123+F94+F132+F173+F201+F256+F261+F287+F305+F317+F326+F370+F379+F403+F406+F422</f>
        <v>1295425.4700000002</v>
      </c>
      <c r="G424" s="51">
        <f t="shared" si="473"/>
        <v>1293665.6000000001</v>
      </c>
      <c r="H424" s="51">
        <f t="shared" si="473"/>
        <v>1095839.56</v>
      </c>
      <c r="I424" s="51">
        <f t="shared" si="473"/>
        <v>1287173.1600000001</v>
      </c>
      <c r="J424" s="51">
        <f t="shared" si="473"/>
        <v>1202439.53</v>
      </c>
      <c r="K424" s="51">
        <f t="shared" si="473"/>
        <v>1134849.8799999999</v>
      </c>
      <c r="L424" s="51">
        <f>L75+L123+L94+L132+L173+L201+L256+L261+L287+L305+L317+L326+L370+L379+L403+L406+L422</f>
        <v>1075693.3599999999</v>
      </c>
      <c r="M424" s="16">
        <f t="shared" ref="M424:AF424" si="474">M75+M94+M123+M132+M173+M201+M256+M261+M287+M305+M317+M326+M370+M379+M403+M406+M422</f>
        <v>1044685.7043750003</v>
      </c>
      <c r="N424" s="16">
        <f t="shared" si="474"/>
        <v>1013607.8768387501</v>
      </c>
      <c r="O424" s="16">
        <f t="shared" si="474"/>
        <v>1072534.7550947503</v>
      </c>
      <c r="P424" s="16">
        <f t="shared" si="474"/>
        <v>1041189.8854900001</v>
      </c>
      <c r="Q424" s="16">
        <f t="shared" si="474"/>
        <v>1020120.7776157502</v>
      </c>
      <c r="R424" s="16">
        <f t="shared" si="474"/>
        <v>1069467.2383200005</v>
      </c>
      <c r="S424" s="16">
        <f t="shared" si="474"/>
        <v>1038377.1971677501</v>
      </c>
      <c r="T424" s="16">
        <f t="shared" si="474"/>
        <v>1032546.8773475003</v>
      </c>
      <c r="U424" s="45">
        <f t="shared" si="474"/>
        <v>1042249.1591549402</v>
      </c>
      <c r="V424" s="45">
        <f t="shared" si="474"/>
        <v>1027218.2241869316</v>
      </c>
      <c r="W424" s="45">
        <f t="shared" si="474"/>
        <v>1051764.0329059241</v>
      </c>
      <c r="X424" s="45">
        <f t="shared" si="474"/>
        <v>1053957.1891873295</v>
      </c>
      <c r="Y424" s="45">
        <f t="shared" si="474"/>
        <v>1090233.3936683431</v>
      </c>
      <c r="Z424" s="45">
        <f t="shared" si="474"/>
        <v>1064459.4755955928</v>
      </c>
      <c r="AA424" s="45">
        <f t="shared" si="474"/>
        <v>1121329.6015661063</v>
      </c>
      <c r="AB424" s="45">
        <f t="shared" si="474"/>
        <v>1081564.624458042</v>
      </c>
      <c r="AC424" s="45">
        <f t="shared" si="474"/>
        <v>1064012.3051468295</v>
      </c>
      <c r="AD424" s="45">
        <f t="shared" si="474"/>
        <v>1102673.6809252922</v>
      </c>
      <c r="AE424" s="45">
        <f t="shared" si="474"/>
        <v>1058798.7163552349</v>
      </c>
      <c r="AF424" s="45">
        <f t="shared" si="474"/>
        <v>1067748.098685825</v>
      </c>
      <c r="AH424" s="15">
        <f>SUM(F424:Q424)</f>
        <v>13577225.559414251</v>
      </c>
      <c r="AI424" s="15">
        <f>SUM(U424:AF424)</f>
        <v>12826008.501836391</v>
      </c>
      <c r="AJ424" s="15">
        <f t="shared" ref="AJ424:AJ425" si="475">AI424-AH424</f>
        <v>-751217.05757785961</v>
      </c>
      <c r="AL424" s="15">
        <f>SUM(AL8:AL422)</f>
        <v>19843.501413554335</v>
      </c>
      <c r="AM424" s="15">
        <f>SUM(AM8:AM422)</f>
        <v>-56858.94000000017</v>
      </c>
      <c r="AN424" s="15">
        <f>SUM(AN8:AN422)</f>
        <v>-463306.08900674933</v>
      </c>
      <c r="AO424" s="15">
        <f>SUM(AO8:AO422)</f>
        <v>-250895.52998466406</v>
      </c>
      <c r="AP424" s="15">
        <f>SUM(AL424:AO424)</f>
        <v>-751217.05757785914</v>
      </c>
    </row>
    <row r="425" spans="1:42">
      <c r="A425" s="9"/>
      <c r="B425" s="9"/>
      <c r="C425" s="9"/>
      <c r="F425" s="1">
        <f>F424-'Div 9 history (2)'!B425</f>
        <v>0</v>
      </c>
      <c r="G425" s="1">
        <f>G424-'Div 9 history (2)'!C425</f>
        <v>0</v>
      </c>
      <c r="H425" s="1">
        <f>H424-'Div 9 history (2)'!D425</f>
        <v>0</v>
      </c>
      <c r="I425" s="1">
        <f>I424-'Div 9 history (2)'!E425</f>
        <v>0</v>
      </c>
      <c r="J425" s="1">
        <f>J424-'Div 9 history (2)'!F425</f>
        <v>0</v>
      </c>
      <c r="K425" s="1">
        <f>K424-'Div 9 history (2)'!G425</f>
        <v>0</v>
      </c>
      <c r="L425" s="1">
        <f>L424-'Div 9 history (2)'!H425</f>
        <v>0</v>
      </c>
      <c r="M425" s="1">
        <f>M424-'Div 9 budget'!B110</f>
        <v>4.3750000186264515E-3</v>
      </c>
      <c r="N425" s="1">
        <f>N424-'Div 9 budget'!C110</f>
        <v>-3.1612500315532088E-3</v>
      </c>
      <c r="O425" s="1">
        <f>O424-'Div 9 budget'!D110</f>
        <v>-4.9052501562982798E-3</v>
      </c>
      <c r="P425" s="1">
        <f>P424-'Div 9 budget'!E110</f>
        <v>-4.50999999884516E-3</v>
      </c>
      <c r="Q425" s="1">
        <f>Q424-'Div 9 budget'!F110</f>
        <v>-2.3842500522732735E-3</v>
      </c>
      <c r="R425" s="1">
        <f>R424-'Div 9 budget'!G110</f>
        <v>8.320000022649765E-3</v>
      </c>
      <c r="S425" s="1">
        <f>S424-'Div 9 budget'!H110</f>
        <v>-2.8322499711066484E-3</v>
      </c>
      <c r="T425" s="1">
        <f>T424-'Div 9 budget'!I110</f>
        <v>-2.6524999411776662E-3</v>
      </c>
      <c r="U425" s="1">
        <f>U424-'Div 9 budget'!J110</f>
        <v>-334.84084506006911</v>
      </c>
      <c r="V425" s="1">
        <f>V424-'Div 9 budget'!K110</f>
        <v>-435.97581306856591</v>
      </c>
      <c r="W425" s="1">
        <f>W424-'Div 9 budget'!L110</f>
        <v>567.88290592376143</v>
      </c>
      <c r="X425" s="1">
        <f>X424-'Div 9 budget'!M110</f>
        <v>0.27918732957914472</v>
      </c>
      <c r="Y425" s="95">
        <f>-'[21]C.2.2-F 09'!H119</f>
        <v>-1090233.3936683426</v>
      </c>
      <c r="Z425" s="95">
        <f>-'[21]C.2.2-F 09'!I119</f>
        <v>-1064459.4755955925</v>
      </c>
      <c r="AA425" s="95">
        <f>-'[21]C.2.2-F 09'!J119</f>
        <v>-1121329.6015661058</v>
      </c>
      <c r="AB425" s="95">
        <f>-'[21]C.2.2-F 09'!K119</f>
        <v>-1081564.624458042</v>
      </c>
      <c r="AC425" s="95">
        <f>-'[21]C.2.2-F 09'!L119</f>
        <v>-1064012.3051468295</v>
      </c>
      <c r="AD425" s="95">
        <f>-'[21]C.2.2-F 09'!M119</f>
        <v>-1102673.6809252924</v>
      </c>
      <c r="AE425" s="95">
        <f>-'[21]C.2.2-F 09'!N119</f>
        <v>-1058798.7163552349</v>
      </c>
      <c r="AF425" s="95">
        <f>-'[21]C.2.2-F 09'!O119</f>
        <v>-1067748.0986858248</v>
      </c>
      <c r="AH425" s="15">
        <f>SUM(AH8:AH422)</f>
        <v>27154451.118828516</v>
      </c>
      <c r="AI425" s="15">
        <f>SUM(AI8:AI422)</f>
        <v>25652017.00367279</v>
      </c>
      <c r="AJ425" s="15">
        <f t="shared" si="475"/>
        <v>-1502434.1151557267</v>
      </c>
      <c r="AP425" s="15">
        <f>AJ424-AP424</f>
        <v>0</v>
      </c>
    </row>
    <row r="426" spans="1:42">
      <c r="F426" s="15">
        <f t="shared" ref="F426:AF426" si="476">F424-F519</f>
        <v>0</v>
      </c>
      <c r="G426" s="19">
        <f t="shared" si="476"/>
        <v>0</v>
      </c>
      <c r="H426" s="19">
        <f t="shared" si="476"/>
        <v>0</v>
      </c>
      <c r="I426" s="19">
        <f t="shared" si="476"/>
        <v>0</v>
      </c>
      <c r="J426" s="19">
        <f t="shared" si="476"/>
        <v>0</v>
      </c>
      <c r="K426" s="19">
        <f t="shared" si="476"/>
        <v>0</v>
      </c>
      <c r="L426" s="19">
        <f t="shared" si="476"/>
        <v>0</v>
      </c>
      <c r="M426" s="19">
        <f t="shared" ref="M426" si="477">M424-M519</f>
        <v>0</v>
      </c>
      <c r="N426" s="19">
        <f t="shared" si="476"/>
        <v>0</v>
      </c>
      <c r="O426" s="19">
        <f t="shared" si="476"/>
        <v>0</v>
      </c>
      <c r="P426" s="19">
        <f t="shared" si="476"/>
        <v>0</v>
      </c>
      <c r="Q426" s="19">
        <f t="shared" si="476"/>
        <v>0</v>
      </c>
      <c r="R426" s="19">
        <f t="shared" si="476"/>
        <v>0</v>
      </c>
      <c r="S426" s="19">
        <f t="shared" si="476"/>
        <v>0</v>
      </c>
      <c r="T426" s="19">
        <f t="shared" si="476"/>
        <v>0</v>
      </c>
      <c r="U426" s="15">
        <f t="shared" si="476"/>
        <v>0</v>
      </c>
      <c r="V426" s="15">
        <f t="shared" si="476"/>
        <v>0</v>
      </c>
      <c r="W426" s="15">
        <f t="shared" si="476"/>
        <v>0</v>
      </c>
      <c r="X426" s="15">
        <f t="shared" si="476"/>
        <v>0</v>
      </c>
      <c r="Y426" s="15">
        <f t="shared" si="476"/>
        <v>0</v>
      </c>
      <c r="Z426" s="15">
        <f t="shared" si="476"/>
        <v>0</v>
      </c>
      <c r="AA426" s="15">
        <f t="shared" si="476"/>
        <v>0</v>
      </c>
      <c r="AB426" s="15">
        <f t="shared" si="476"/>
        <v>0</v>
      </c>
      <c r="AC426" s="15">
        <f t="shared" si="476"/>
        <v>0</v>
      </c>
      <c r="AD426" s="15">
        <f t="shared" si="476"/>
        <v>0</v>
      </c>
      <c r="AE426" s="15">
        <f t="shared" si="476"/>
        <v>0</v>
      </c>
      <c r="AF426" s="15">
        <f t="shared" si="476"/>
        <v>0</v>
      </c>
    </row>
    <row r="427" spans="1:42">
      <c r="F427" s="15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</row>
    <row r="428" spans="1:42">
      <c r="A428" s="104" t="s">
        <v>729</v>
      </c>
      <c r="B428" s="5"/>
      <c r="C428" s="5"/>
      <c r="E428" s="2"/>
      <c r="F428" s="1">
        <f t="shared" ref="F428:AF428" si="478">F111</f>
        <v>899.89</v>
      </c>
      <c r="G428" s="1">
        <f t="shared" si="478"/>
        <v>870.86</v>
      </c>
      <c r="H428" s="1">
        <f t="shared" si="478"/>
        <v>1073.92</v>
      </c>
      <c r="I428" s="1">
        <f t="shared" si="478"/>
        <v>884.13</v>
      </c>
      <c r="J428" s="1">
        <f t="shared" si="478"/>
        <v>2711.32</v>
      </c>
      <c r="K428" s="1">
        <f t="shared" si="478"/>
        <v>0</v>
      </c>
      <c r="L428" s="1">
        <f t="shared" si="478"/>
        <v>319.43232417609721</v>
      </c>
      <c r="M428" s="1">
        <f t="shared" si="478"/>
        <v>1025.7925684575198</v>
      </c>
      <c r="N428" s="1">
        <f t="shared" si="478"/>
        <v>1129.0645846944706</v>
      </c>
      <c r="O428" s="1">
        <f t="shared" si="478"/>
        <v>1245.6346745596813</v>
      </c>
      <c r="P428" s="1">
        <f t="shared" si="478"/>
        <v>937.80889612773944</v>
      </c>
      <c r="Q428" s="1">
        <f t="shared" si="478"/>
        <v>608.46155409159178</v>
      </c>
      <c r="R428" s="1">
        <f t="shared" si="478"/>
        <v>494.13606924681579</v>
      </c>
      <c r="S428" s="1">
        <f t="shared" si="478"/>
        <v>493.42958385369332</v>
      </c>
      <c r="T428" s="1">
        <f t="shared" si="478"/>
        <v>504.73335014365313</v>
      </c>
      <c r="U428" s="1">
        <f t="shared" si="478"/>
        <v>502.89648812153467</v>
      </c>
      <c r="V428" s="1">
        <f t="shared" si="478"/>
        <v>441.95707664048331</v>
      </c>
      <c r="W428" s="1">
        <f t="shared" si="478"/>
        <v>475.82800491647015</v>
      </c>
      <c r="X428" s="1">
        <f t="shared" si="478"/>
        <v>451.94879862892998</v>
      </c>
      <c r="Y428" s="1">
        <f t="shared" si="478"/>
        <v>1025.7925684575198</v>
      </c>
      <c r="Z428" s="1">
        <f t="shared" si="478"/>
        <v>1129.0645846944706</v>
      </c>
      <c r="AA428" s="1">
        <f t="shared" si="478"/>
        <v>1245.6346745596813</v>
      </c>
      <c r="AB428" s="1">
        <f t="shared" si="478"/>
        <v>937.80889612773944</v>
      </c>
      <c r="AC428" s="1">
        <f t="shared" si="478"/>
        <v>608.46155409159178</v>
      </c>
      <c r="AD428" s="1">
        <f t="shared" si="478"/>
        <v>494.13606924681579</v>
      </c>
      <c r="AE428" s="1">
        <f t="shared" si="478"/>
        <v>493.42958385369332</v>
      </c>
      <c r="AF428" s="1">
        <f t="shared" si="478"/>
        <v>504.73335014365313</v>
      </c>
    </row>
    <row r="429" spans="1:42">
      <c r="A429" s="104" t="s">
        <v>730</v>
      </c>
      <c r="B429" s="5"/>
      <c r="C429" s="5"/>
      <c r="E429" s="2"/>
      <c r="F429" s="1">
        <f t="shared" ref="F429:AF429" si="479">F110+F112</f>
        <v>1181.6999999999998</v>
      </c>
      <c r="G429" s="1">
        <f t="shared" si="479"/>
        <v>1143.58</v>
      </c>
      <c r="H429" s="1">
        <f t="shared" si="479"/>
        <v>3333.4700000000003</v>
      </c>
      <c r="I429" s="1">
        <f t="shared" si="479"/>
        <v>1408.15</v>
      </c>
      <c r="J429" s="1">
        <f t="shared" si="479"/>
        <v>9558.7199999999993</v>
      </c>
      <c r="K429" s="1">
        <f t="shared" si="479"/>
        <v>0</v>
      </c>
      <c r="L429" s="1">
        <f t="shared" si="479"/>
        <v>824.63687593843042</v>
      </c>
      <c r="M429" s="1">
        <f t="shared" si="479"/>
        <v>2648.1552272315898</v>
      </c>
      <c r="N429" s="1">
        <f t="shared" si="479"/>
        <v>2914.7591567529921</v>
      </c>
      <c r="O429" s="1">
        <f t="shared" si="479"/>
        <v>3215.6929929959269</v>
      </c>
      <c r="P429" s="1">
        <f t="shared" si="479"/>
        <v>2421.0192262938058</v>
      </c>
      <c r="Q429" s="1">
        <f t="shared" si="479"/>
        <v>1570.786038604288</v>
      </c>
      <c r="R429" s="1">
        <f t="shared" si="479"/>
        <v>1275.6468071388799</v>
      </c>
      <c r="S429" s="1">
        <f t="shared" si="479"/>
        <v>1273.8229657071047</v>
      </c>
      <c r="T429" s="1">
        <f t="shared" si="479"/>
        <v>1303.0044286155105</v>
      </c>
      <c r="U429" s="1">
        <f t="shared" si="479"/>
        <v>1298.2624408928946</v>
      </c>
      <c r="V429" s="1">
        <f t="shared" si="479"/>
        <v>1140.9430899634713</v>
      </c>
      <c r="W429" s="1">
        <f t="shared" si="479"/>
        <v>1228.3832591783016</v>
      </c>
      <c r="X429" s="1">
        <f t="shared" si="479"/>
        <v>1166.7374187842943</v>
      </c>
      <c r="Y429" s="1">
        <f t="shared" si="479"/>
        <v>2648.1552272315898</v>
      </c>
      <c r="Z429" s="1">
        <f t="shared" si="479"/>
        <v>2914.7591567529921</v>
      </c>
      <c r="AA429" s="1">
        <f t="shared" si="479"/>
        <v>3215.6929929959269</v>
      </c>
      <c r="AB429" s="1">
        <f t="shared" si="479"/>
        <v>2421.0192262938058</v>
      </c>
      <c r="AC429" s="1">
        <f t="shared" si="479"/>
        <v>1570.786038604288</v>
      </c>
      <c r="AD429" s="1">
        <f t="shared" si="479"/>
        <v>1275.6468071388799</v>
      </c>
      <c r="AE429" s="1">
        <f t="shared" si="479"/>
        <v>1273.8229657071047</v>
      </c>
      <c r="AF429" s="1">
        <f t="shared" si="479"/>
        <v>1303.0044286155105</v>
      </c>
    </row>
    <row r="430" spans="1:42">
      <c r="A430" s="104" t="s">
        <v>731</v>
      </c>
      <c r="B430" s="5"/>
      <c r="C430" s="5"/>
      <c r="E430" s="2"/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</row>
    <row r="431" spans="1:42">
      <c r="A431" s="104" t="s">
        <v>732</v>
      </c>
      <c r="B431" s="5"/>
      <c r="C431" s="5"/>
      <c r="E431" s="2"/>
      <c r="F431" s="1">
        <f>SUM(F428:F430)</f>
        <v>2081.5899999999997</v>
      </c>
      <c r="G431" s="1">
        <f t="shared" ref="G431:S431" si="480">SUM(G428:G430)</f>
        <v>2014.44</v>
      </c>
      <c r="H431" s="1">
        <f t="shared" si="480"/>
        <v>4407.3900000000003</v>
      </c>
      <c r="I431" s="1">
        <f t="shared" si="480"/>
        <v>2292.2800000000002</v>
      </c>
      <c r="J431" s="1">
        <f t="shared" si="480"/>
        <v>12270.039999999999</v>
      </c>
      <c r="K431" s="1">
        <f t="shared" si="480"/>
        <v>0</v>
      </c>
      <c r="L431" s="1">
        <f t="shared" si="480"/>
        <v>1144.0692001145276</v>
      </c>
      <c r="M431" s="1">
        <f t="shared" si="480"/>
        <v>3673.9477956891096</v>
      </c>
      <c r="N431" s="1">
        <f t="shared" si="480"/>
        <v>4043.8237414474625</v>
      </c>
      <c r="O431" s="1">
        <f t="shared" si="480"/>
        <v>4461.3276675556081</v>
      </c>
      <c r="P431" s="1">
        <f t="shared" si="480"/>
        <v>3358.8281224215452</v>
      </c>
      <c r="Q431" s="1">
        <f t="shared" si="480"/>
        <v>2179.2475926958796</v>
      </c>
      <c r="R431" s="1">
        <f t="shared" si="480"/>
        <v>1769.7828763856958</v>
      </c>
      <c r="S431" s="1">
        <f t="shared" si="480"/>
        <v>1767.2525495607979</v>
      </c>
      <c r="T431" s="1">
        <f>SUM(T428:T430)</f>
        <v>1807.7377787591636</v>
      </c>
      <c r="U431" s="1">
        <f t="shared" ref="U431:AB431" si="481">SUM(U428:U430)</f>
        <v>1801.1589290144293</v>
      </c>
      <c r="V431" s="1">
        <f t="shared" si="481"/>
        <v>1582.9001666039546</v>
      </c>
      <c r="W431" s="1">
        <f t="shared" si="481"/>
        <v>1704.2112640947716</v>
      </c>
      <c r="X431" s="1">
        <f t="shared" si="481"/>
        <v>1618.6862174132243</v>
      </c>
      <c r="Y431" s="1">
        <f t="shared" si="481"/>
        <v>3673.9477956891096</v>
      </c>
      <c r="Z431" s="1">
        <f t="shared" si="481"/>
        <v>4043.8237414474625</v>
      </c>
      <c r="AA431" s="1">
        <f t="shared" si="481"/>
        <v>4461.3276675556081</v>
      </c>
      <c r="AB431" s="1">
        <f t="shared" si="481"/>
        <v>3358.8281224215452</v>
      </c>
      <c r="AC431" s="1">
        <f>SUM(AC428:AC430)</f>
        <v>2179.2475926958796</v>
      </c>
      <c r="AD431" s="1">
        <f t="shared" ref="AD431:AF431" si="482">SUM(AD428:AD430)</f>
        <v>1769.7828763856958</v>
      </c>
      <c r="AE431" s="1">
        <f t="shared" si="482"/>
        <v>1767.2525495607979</v>
      </c>
      <c r="AF431" s="1">
        <f t="shared" si="482"/>
        <v>1807.7377787591636</v>
      </c>
    </row>
    <row r="432" spans="1:42">
      <c r="A432" s="104" t="s">
        <v>733</v>
      </c>
      <c r="B432" s="5"/>
      <c r="C432" s="5"/>
      <c r="E432" s="2"/>
      <c r="F432" s="1">
        <f>F428+F429</f>
        <v>2081.5899999999997</v>
      </c>
      <c r="G432" s="1">
        <f t="shared" ref="G432:S432" si="483">G428+G429</f>
        <v>2014.44</v>
      </c>
      <c r="H432" s="1">
        <f t="shared" si="483"/>
        <v>4407.3900000000003</v>
      </c>
      <c r="I432" s="1">
        <f t="shared" si="483"/>
        <v>2292.2800000000002</v>
      </c>
      <c r="J432" s="1">
        <f t="shared" si="483"/>
        <v>12270.039999999999</v>
      </c>
      <c r="K432" s="1">
        <f t="shared" si="483"/>
        <v>0</v>
      </c>
      <c r="L432" s="1">
        <f t="shared" si="483"/>
        <v>1144.0692001145276</v>
      </c>
      <c r="M432" s="1">
        <f t="shared" si="483"/>
        <v>3673.9477956891096</v>
      </c>
      <c r="N432" s="1">
        <f t="shared" si="483"/>
        <v>4043.8237414474625</v>
      </c>
      <c r="O432" s="1">
        <f t="shared" si="483"/>
        <v>4461.3276675556081</v>
      </c>
      <c r="P432" s="1">
        <f t="shared" si="483"/>
        <v>3358.8281224215452</v>
      </c>
      <c r="Q432" s="1">
        <f t="shared" si="483"/>
        <v>2179.2475926958796</v>
      </c>
      <c r="R432" s="1">
        <f t="shared" si="483"/>
        <v>1769.7828763856958</v>
      </c>
      <c r="S432" s="1">
        <f t="shared" si="483"/>
        <v>1767.2525495607979</v>
      </c>
      <c r="T432" s="1">
        <f>T428+T429</f>
        <v>1807.7377787591636</v>
      </c>
      <c r="U432" s="1">
        <f t="shared" ref="U432:AB432" si="484">U428+U429</f>
        <v>1801.1589290144293</v>
      </c>
      <c r="V432" s="1">
        <f t="shared" si="484"/>
        <v>1582.9001666039546</v>
      </c>
      <c r="W432" s="1">
        <f t="shared" si="484"/>
        <v>1704.2112640947716</v>
      </c>
      <c r="X432" s="1">
        <f t="shared" si="484"/>
        <v>1618.6862174132243</v>
      </c>
      <c r="Y432" s="1">
        <f t="shared" si="484"/>
        <v>3673.9477956891096</v>
      </c>
      <c r="Z432" s="1">
        <f t="shared" si="484"/>
        <v>4043.8237414474625</v>
      </c>
      <c r="AA432" s="1">
        <f t="shared" si="484"/>
        <v>4461.3276675556081</v>
      </c>
      <c r="AB432" s="1">
        <f t="shared" si="484"/>
        <v>3358.8281224215452</v>
      </c>
      <c r="AC432" s="1">
        <f>AC428+AC429</f>
        <v>2179.2475926958796</v>
      </c>
      <c r="AD432" s="1">
        <f t="shared" ref="AD432:AF432" si="485">AD428+AD429</f>
        <v>1769.7828763856958</v>
      </c>
      <c r="AE432" s="1">
        <f t="shared" si="485"/>
        <v>1767.2525495607979</v>
      </c>
      <c r="AF432" s="1">
        <f t="shared" si="485"/>
        <v>1807.7377787591636</v>
      </c>
    </row>
    <row r="433" spans="1:32">
      <c r="A433" s="104" t="s">
        <v>734</v>
      </c>
      <c r="B433" s="5"/>
      <c r="C433" s="5"/>
      <c r="E433" s="2"/>
      <c r="F433" s="2">
        <f>IF(F432=0,0,-F430/F432)</f>
        <v>0</v>
      </c>
      <c r="G433" s="2">
        <f t="shared" ref="G433:AF433" si="486">IF(G432=0,0,-G430/G432)</f>
        <v>0</v>
      </c>
      <c r="H433" s="2">
        <f t="shared" si="486"/>
        <v>0</v>
      </c>
      <c r="I433" s="2">
        <f t="shared" si="486"/>
        <v>0</v>
      </c>
      <c r="J433" s="2">
        <f t="shared" si="486"/>
        <v>0</v>
      </c>
      <c r="K433" s="2">
        <f t="shared" si="486"/>
        <v>0</v>
      </c>
      <c r="L433" s="2">
        <f t="shared" si="486"/>
        <v>0</v>
      </c>
      <c r="M433" s="2">
        <f t="shared" si="486"/>
        <v>0</v>
      </c>
      <c r="N433" s="2">
        <f t="shared" si="486"/>
        <v>0</v>
      </c>
      <c r="O433" s="2">
        <f t="shared" si="486"/>
        <v>0</v>
      </c>
      <c r="P433" s="2">
        <f t="shared" si="486"/>
        <v>0</v>
      </c>
      <c r="Q433" s="2">
        <f t="shared" si="486"/>
        <v>0</v>
      </c>
      <c r="R433" s="2">
        <f t="shared" si="486"/>
        <v>0</v>
      </c>
      <c r="S433" s="2">
        <f t="shared" si="486"/>
        <v>0</v>
      </c>
      <c r="T433" s="2">
        <f t="shared" si="486"/>
        <v>0</v>
      </c>
      <c r="U433" s="2">
        <f t="shared" si="486"/>
        <v>0</v>
      </c>
      <c r="V433" s="2">
        <f t="shared" si="486"/>
        <v>0</v>
      </c>
      <c r="W433" s="2">
        <f t="shared" si="486"/>
        <v>0</v>
      </c>
      <c r="X433" s="2">
        <f t="shared" si="486"/>
        <v>0</v>
      </c>
      <c r="Y433" s="2">
        <f t="shared" si="486"/>
        <v>0</v>
      </c>
      <c r="Z433" s="2">
        <f t="shared" si="486"/>
        <v>0</v>
      </c>
      <c r="AA433" s="2">
        <f t="shared" si="486"/>
        <v>0</v>
      </c>
      <c r="AB433" s="2">
        <f t="shared" si="486"/>
        <v>0</v>
      </c>
      <c r="AC433" s="2">
        <f t="shared" si="486"/>
        <v>0</v>
      </c>
      <c r="AD433" s="2">
        <f t="shared" si="486"/>
        <v>0</v>
      </c>
      <c r="AE433" s="2">
        <f t="shared" si="486"/>
        <v>0</v>
      </c>
      <c r="AF433" s="2">
        <f t="shared" si="486"/>
        <v>0</v>
      </c>
    </row>
    <row r="434" spans="1:32">
      <c r="V434"/>
    </row>
    <row r="435" spans="1:32">
      <c r="A435" s="52" t="s">
        <v>704</v>
      </c>
      <c r="D435" s="20">
        <v>1</v>
      </c>
      <c r="E435" s="20">
        <v>2</v>
      </c>
      <c r="F435" s="20">
        <v>3</v>
      </c>
      <c r="G435" s="20">
        <v>4</v>
      </c>
      <c r="H435" s="20">
        <v>5</v>
      </c>
      <c r="I435" s="20">
        <v>6</v>
      </c>
      <c r="J435" s="20">
        <v>7</v>
      </c>
      <c r="K435" s="20">
        <v>8</v>
      </c>
      <c r="L435" s="20">
        <v>9</v>
      </c>
      <c r="M435" s="20">
        <v>10</v>
      </c>
      <c r="N435" s="20">
        <v>11</v>
      </c>
      <c r="O435" s="20">
        <v>12</v>
      </c>
      <c r="P435" s="20">
        <v>13</v>
      </c>
      <c r="Q435" s="20">
        <v>14</v>
      </c>
      <c r="R435" s="20">
        <v>15</v>
      </c>
      <c r="S435" s="20">
        <v>16</v>
      </c>
      <c r="T435" s="20">
        <v>17</v>
      </c>
      <c r="U435" s="20">
        <v>18</v>
      </c>
      <c r="V435" s="20">
        <v>19</v>
      </c>
      <c r="W435" s="20">
        <v>20</v>
      </c>
      <c r="X435" s="20">
        <v>21</v>
      </c>
      <c r="Y435" s="20">
        <v>22</v>
      </c>
      <c r="Z435" s="20">
        <v>23</v>
      </c>
      <c r="AA435" s="20">
        <v>24</v>
      </c>
      <c r="AB435" s="20">
        <v>25</v>
      </c>
      <c r="AC435" s="20">
        <v>26</v>
      </c>
      <c r="AD435" s="20">
        <v>27</v>
      </c>
      <c r="AE435" s="20">
        <v>28</v>
      </c>
      <c r="AF435" s="20">
        <v>29</v>
      </c>
    </row>
    <row r="436" spans="1:32">
      <c r="A436" s="52"/>
      <c r="D436">
        <v>7560</v>
      </c>
      <c r="E436" s="20"/>
      <c r="F436" s="4">
        <f t="shared" ref="F436:O445" si="487">SUMIF($C$9:$C$424,$D436,F$9:F$424)</f>
        <v>46.94</v>
      </c>
      <c r="G436" s="4">
        <f t="shared" si="487"/>
        <v>0</v>
      </c>
      <c r="H436" s="4">
        <f t="shared" si="487"/>
        <v>0</v>
      </c>
      <c r="I436" s="4">
        <f t="shared" si="487"/>
        <v>0</v>
      </c>
      <c r="J436" s="4">
        <f t="shared" si="487"/>
        <v>0</v>
      </c>
      <c r="K436" s="4">
        <f t="shared" si="487"/>
        <v>0</v>
      </c>
      <c r="L436" s="4">
        <f t="shared" si="487"/>
        <v>8.915354938543171</v>
      </c>
      <c r="M436" s="4">
        <f t="shared" si="487"/>
        <v>8.8377941224042225</v>
      </c>
      <c r="N436" s="4">
        <f t="shared" si="487"/>
        <v>8.3011196961340818</v>
      </c>
      <c r="O436" s="4">
        <f t="shared" si="487"/>
        <v>8.3669483782588046</v>
      </c>
      <c r="P436" s="4">
        <f t="shared" ref="P436:Y445" si="488">SUMIF($C$9:$C$424,$D436,P$9:P$424)</f>
        <v>8.2476765586461607</v>
      </c>
      <c r="Q436" s="4">
        <f t="shared" si="488"/>
        <v>7.8998085451070725</v>
      </c>
      <c r="R436" s="4">
        <f t="shared" si="488"/>
        <v>8.6376749287450689</v>
      </c>
      <c r="S436" s="4">
        <f t="shared" si="488"/>
        <v>9.7164149065414307</v>
      </c>
      <c r="T436" s="4">
        <f t="shared" si="488"/>
        <v>8.3865780036485287</v>
      </c>
      <c r="U436" s="4">
        <f t="shared" si="488"/>
        <v>8.5329614878992057</v>
      </c>
      <c r="V436" s="4">
        <f t="shared" si="488"/>
        <v>9.1419011785462647</v>
      </c>
      <c r="W436" s="4">
        <f t="shared" si="488"/>
        <v>8.8622999464698538</v>
      </c>
      <c r="X436" s="4">
        <f t="shared" si="488"/>
        <v>8.7899527619551812</v>
      </c>
      <c r="Y436" s="4">
        <f t="shared" si="488"/>
        <v>8.8377941224042225</v>
      </c>
      <c r="Z436" s="4">
        <f t="shared" ref="Z436:AF445" si="489">SUMIF($C$9:$C$424,$D436,Z$9:Z$424)</f>
        <v>8.3011196961340818</v>
      </c>
      <c r="AA436" s="4">
        <f t="shared" si="489"/>
        <v>8.3669483782588046</v>
      </c>
      <c r="AB436" s="4">
        <f t="shared" si="489"/>
        <v>8.2476765586461607</v>
      </c>
      <c r="AC436" s="4">
        <f t="shared" si="489"/>
        <v>7.8998085451070725</v>
      </c>
      <c r="AD436" s="4">
        <f t="shared" si="489"/>
        <v>8.6376749287450689</v>
      </c>
      <c r="AE436" s="4">
        <f t="shared" si="489"/>
        <v>9.7164149065414307</v>
      </c>
      <c r="AF436" s="4">
        <f t="shared" si="489"/>
        <v>8.3865780036485287</v>
      </c>
    </row>
    <row r="437" spans="1:32">
      <c r="D437">
        <v>7590</v>
      </c>
      <c r="E437" s="2"/>
      <c r="F437" s="4">
        <f t="shared" si="487"/>
        <v>0</v>
      </c>
      <c r="G437" s="4">
        <f t="shared" si="487"/>
        <v>0</v>
      </c>
      <c r="H437" s="4">
        <f t="shared" si="487"/>
        <v>0</v>
      </c>
      <c r="I437" s="4">
        <f t="shared" si="487"/>
        <v>0</v>
      </c>
      <c r="J437" s="4">
        <f t="shared" si="487"/>
        <v>0</v>
      </c>
      <c r="K437" s="4">
        <f t="shared" si="487"/>
        <v>0</v>
      </c>
      <c r="L437" s="4">
        <f t="shared" si="487"/>
        <v>0</v>
      </c>
      <c r="M437" s="4">
        <f t="shared" si="487"/>
        <v>0</v>
      </c>
      <c r="N437" s="4">
        <f t="shared" si="487"/>
        <v>0</v>
      </c>
      <c r="O437" s="4">
        <f t="shared" si="487"/>
        <v>0</v>
      </c>
      <c r="P437" s="4">
        <f t="shared" si="488"/>
        <v>0</v>
      </c>
      <c r="Q437" s="4">
        <f t="shared" si="488"/>
        <v>0</v>
      </c>
      <c r="R437" s="4">
        <f t="shared" si="488"/>
        <v>0</v>
      </c>
      <c r="S437" s="4">
        <f t="shared" si="488"/>
        <v>0</v>
      </c>
      <c r="T437" s="4">
        <f t="shared" si="488"/>
        <v>0</v>
      </c>
      <c r="U437" s="4">
        <f t="shared" si="488"/>
        <v>0</v>
      </c>
      <c r="V437" s="4">
        <f t="shared" si="488"/>
        <v>0</v>
      </c>
      <c r="W437" s="4">
        <f t="shared" si="488"/>
        <v>0</v>
      </c>
      <c r="X437" s="4">
        <f t="shared" si="488"/>
        <v>0</v>
      </c>
      <c r="Y437" s="4">
        <f t="shared" si="488"/>
        <v>0</v>
      </c>
      <c r="Z437" s="4">
        <f t="shared" si="489"/>
        <v>0</v>
      </c>
      <c r="AA437" s="4">
        <f t="shared" si="489"/>
        <v>0</v>
      </c>
      <c r="AB437" s="4">
        <f t="shared" si="489"/>
        <v>0</v>
      </c>
      <c r="AC437" s="4">
        <f t="shared" si="489"/>
        <v>0</v>
      </c>
      <c r="AD437" s="4">
        <f t="shared" si="489"/>
        <v>0</v>
      </c>
      <c r="AE437" s="4">
        <f t="shared" si="489"/>
        <v>0</v>
      </c>
      <c r="AF437" s="4">
        <f t="shared" si="489"/>
        <v>0</v>
      </c>
    </row>
    <row r="438" spans="1:32">
      <c r="D438" s="13">
        <v>8140</v>
      </c>
      <c r="E438" s="2"/>
      <c r="F438" s="4">
        <f t="shared" si="487"/>
        <v>-284.99</v>
      </c>
      <c r="G438" s="4">
        <f t="shared" si="487"/>
        <v>0</v>
      </c>
      <c r="H438" s="4">
        <f t="shared" si="487"/>
        <v>0</v>
      </c>
      <c r="I438" s="4">
        <f t="shared" si="487"/>
        <v>0</v>
      </c>
      <c r="J438" s="4">
        <f t="shared" si="487"/>
        <v>0</v>
      </c>
      <c r="K438" s="4">
        <f t="shared" si="487"/>
        <v>0</v>
      </c>
      <c r="L438" s="4">
        <f t="shared" si="487"/>
        <v>22.330420019296159</v>
      </c>
      <c r="M438" s="4">
        <f t="shared" si="487"/>
        <v>-6.1132019446031638</v>
      </c>
      <c r="N438" s="4">
        <f t="shared" si="487"/>
        <v>-6.1132019446031638</v>
      </c>
      <c r="O438" s="4">
        <f t="shared" si="487"/>
        <v>-6.1132019446031638</v>
      </c>
      <c r="P438" s="4">
        <f t="shared" si="488"/>
        <v>-6.1132019446031638</v>
      </c>
      <c r="Q438" s="4">
        <f t="shared" si="488"/>
        <v>-6.1132019446031638</v>
      </c>
      <c r="R438" s="4">
        <f t="shared" si="488"/>
        <v>-6.1132019446031638</v>
      </c>
      <c r="S438" s="4">
        <f t="shared" si="488"/>
        <v>-6.1132019446031638</v>
      </c>
      <c r="T438" s="4">
        <f t="shared" si="488"/>
        <v>-6.1132019446031638</v>
      </c>
      <c r="U438" s="4">
        <f t="shared" si="488"/>
        <v>-6.1132019446031638</v>
      </c>
      <c r="V438" s="4">
        <f t="shared" si="488"/>
        <v>-6.1132019446031638</v>
      </c>
      <c r="W438" s="4">
        <f t="shared" si="488"/>
        <v>-6.1132019446031638</v>
      </c>
      <c r="X438" s="4">
        <f t="shared" si="488"/>
        <v>-6.1665923545996977</v>
      </c>
      <c r="Y438" s="4">
        <f t="shared" si="488"/>
        <v>-6.1132019446031638</v>
      </c>
      <c r="Z438" s="4">
        <f t="shared" si="489"/>
        <v>-6.1132019446031638</v>
      </c>
      <c r="AA438" s="4">
        <f t="shared" si="489"/>
        <v>-6.1132019446031638</v>
      </c>
      <c r="AB438" s="4">
        <f t="shared" si="489"/>
        <v>-6.1132019446031638</v>
      </c>
      <c r="AC438" s="4">
        <f t="shared" si="489"/>
        <v>-6.1132019446031638</v>
      </c>
      <c r="AD438" s="4">
        <f t="shared" si="489"/>
        <v>-6.1132019446031638</v>
      </c>
      <c r="AE438" s="4">
        <f t="shared" si="489"/>
        <v>-6.1132019446031638</v>
      </c>
      <c r="AF438" s="4">
        <f t="shared" si="489"/>
        <v>-6.1132019446031638</v>
      </c>
    </row>
    <row r="439" spans="1:32">
      <c r="D439" s="14">
        <v>8150</v>
      </c>
      <c r="E439" s="2"/>
      <c r="F439" s="4">
        <f t="shared" si="487"/>
        <v>0</v>
      </c>
      <c r="G439" s="4">
        <f t="shared" si="487"/>
        <v>0</v>
      </c>
      <c r="H439" s="4">
        <f t="shared" si="487"/>
        <v>0</v>
      </c>
      <c r="I439" s="4">
        <f t="shared" si="487"/>
        <v>0</v>
      </c>
      <c r="J439" s="4">
        <f t="shared" si="487"/>
        <v>0</v>
      </c>
      <c r="K439" s="4">
        <f t="shared" si="487"/>
        <v>0</v>
      </c>
      <c r="L439" s="4">
        <f t="shared" si="487"/>
        <v>0</v>
      </c>
      <c r="M439" s="4">
        <f t="shared" si="487"/>
        <v>0</v>
      </c>
      <c r="N439" s="4">
        <f t="shared" si="487"/>
        <v>0</v>
      </c>
      <c r="O439" s="4">
        <f t="shared" si="487"/>
        <v>0</v>
      </c>
      <c r="P439" s="4">
        <f t="shared" si="488"/>
        <v>0</v>
      </c>
      <c r="Q439" s="4">
        <f t="shared" si="488"/>
        <v>0</v>
      </c>
      <c r="R439" s="4">
        <f t="shared" si="488"/>
        <v>0</v>
      </c>
      <c r="S439" s="4">
        <f t="shared" si="488"/>
        <v>0</v>
      </c>
      <c r="T439" s="4">
        <f t="shared" si="488"/>
        <v>0</v>
      </c>
      <c r="U439" s="4">
        <f t="shared" si="488"/>
        <v>0</v>
      </c>
      <c r="V439" s="4">
        <f t="shared" si="488"/>
        <v>0</v>
      </c>
      <c r="W439" s="4">
        <f t="shared" si="488"/>
        <v>0</v>
      </c>
      <c r="X439" s="4">
        <f t="shared" si="488"/>
        <v>0</v>
      </c>
      <c r="Y439" s="4">
        <f t="shared" si="488"/>
        <v>0</v>
      </c>
      <c r="Z439" s="4">
        <f t="shared" si="489"/>
        <v>0</v>
      </c>
      <c r="AA439" s="4">
        <f t="shared" si="489"/>
        <v>0</v>
      </c>
      <c r="AB439" s="4">
        <f t="shared" si="489"/>
        <v>0</v>
      </c>
      <c r="AC439" s="4">
        <f t="shared" si="489"/>
        <v>0</v>
      </c>
      <c r="AD439" s="4">
        <f t="shared" si="489"/>
        <v>0</v>
      </c>
      <c r="AE439" s="4">
        <f t="shared" si="489"/>
        <v>0</v>
      </c>
      <c r="AF439" s="4">
        <f t="shared" si="489"/>
        <v>0</v>
      </c>
    </row>
    <row r="440" spans="1:32">
      <c r="D440" s="13">
        <v>8160</v>
      </c>
      <c r="E440" s="2"/>
      <c r="F440" s="4">
        <f t="shared" si="487"/>
        <v>8712.23</v>
      </c>
      <c r="G440" s="4">
        <f t="shared" si="487"/>
        <v>19621.62</v>
      </c>
      <c r="H440" s="4">
        <f t="shared" si="487"/>
        <v>1888.71</v>
      </c>
      <c r="I440" s="4">
        <f t="shared" si="487"/>
        <v>1878.57</v>
      </c>
      <c r="J440" s="4">
        <f t="shared" si="487"/>
        <v>3796.64</v>
      </c>
      <c r="K440" s="4">
        <f t="shared" si="487"/>
        <v>14701.060000000001</v>
      </c>
      <c r="L440" s="4">
        <f t="shared" si="487"/>
        <v>7593.7941276976335</v>
      </c>
      <c r="M440" s="4">
        <f t="shared" si="487"/>
        <v>7526.715083818478</v>
      </c>
      <c r="N440" s="4">
        <f t="shared" si="487"/>
        <v>7391.6658411395447</v>
      </c>
      <c r="O440" s="4">
        <f t="shared" si="487"/>
        <v>7692.4149339293645</v>
      </c>
      <c r="P440" s="4">
        <f t="shared" si="488"/>
        <v>7389.9760570054805</v>
      </c>
      <c r="Q440" s="4">
        <f t="shared" si="488"/>
        <v>7465.1026933774174</v>
      </c>
      <c r="R440" s="4">
        <f t="shared" si="488"/>
        <v>7803.7839790090629</v>
      </c>
      <c r="S440" s="4">
        <f t="shared" si="488"/>
        <v>7538.1870112299666</v>
      </c>
      <c r="T440" s="4">
        <f t="shared" si="488"/>
        <v>7654.7087481698227</v>
      </c>
      <c r="U440" s="4">
        <f t="shared" si="488"/>
        <v>7724.1798474401849</v>
      </c>
      <c r="V440" s="4">
        <f t="shared" si="488"/>
        <v>7584.4239057910418</v>
      </c>
      <c r="W440" s="4">
        <f t="shared" si="488"/>
        <v>7771.4404543842311</v>
      </c>
      <c r="X440" s="4">
        <f t="shared" si="488"/>
        <v>7654.8688171620433</v>
      </c>
      <c r="Y440" s="4">
        <f t="shared" si="488"/>
        <v>7628.922544987844</v>
      </c>
      <c r="Z440" s="4">
        <f t="shared" si="489"/>
        <v>7489.7638815541386</v>
      </c>
      <c r="AA440" s="4">
        <f t="shared" si="489"/>
        <v>7798.7318158535008</v>
      </c>
      <c r="AB440" s="4">
        <f t="shared" si="489"/>
        <v>7488.0740974200744</v>
      </c>
      <c r="AC440" s="4">
        <f t="shared" si="489"/>
        <v>7563.2007337920113</v>
      </c>
      <c r="AD440" s="4">
        <f t="shared" si="489"/>
        <v>7910.1008609331993</v>
      </c>
      <c r="AE440" s="4">
        <f t="shared" si="489"/>
        <v>7636.2850516445606</v>
      </c>
      <c r="AF440" s="4">
        <f t="shared" si="489"/>
        <v>7756.9162093391888</v>
      </c>
    </row>
    <row r="441" spans="1:32">
      <c r="D441" s="13">
        <v>8170</v>
      </c>
      <c r="E441" s="2"/>
      <c r="F441" s="4">
        <f t="shared" si="487"/>
        <v>8336.66</v>
      </c>
      <c r="G441" s="4">
        <f t="shared" si="487"/>
        <v>4065.4399999999996</v>
      </c>
      <c r="H441" s="4">
        <f t="shared" si="487"/>
        <v>1563.6000000000001</v>
      </c>
      <c r="I441" s="4">
        <f t="shared" si="487"/>
        <v>2088.59</v>
      </c>
      <c r="J441" s="4">
        <f t="shared" si="487"/>
        <v>2578.9299999999998</v>
      </c>
      <c r="K441" s="4">
        <f t="shared" si="487"/>
        <v>538.5</v>
      </c>
      <c r="L441" s="4">
        <f t="shared" si="487"/>
        <v>3080.0985025229611</v>
      </c>
      <c r="M441" s="4">
        <f t="shared" si="487"/>
        <v>2967.7301136235565</v>
      </c>
      <c r="N441" s="4">
        <f t="shared" si="487"/>
        <v>2866.4260001525176</v>
      </c>
      <c r="O441" s="4">
        <f t="shared" si="487"/>
        <v>3097.9505104991285</v>
      </c>
      <c r="P441" s="4">
        <f t="shared" si="488"/>
        <v>2868.0780769795465</v>
      </c>
      <c r="Q441" s="4">
        <f t="shared" si="488"/>
        <v>2935.2038411403068</v>
      </c>
      <c r="R441" s="4">
        <f t="shared" si="488"/>
        <v>3077.4691376518949</v>
      </c>
      <c r="S441" s="4">
        <f t="shared" si="488"/>
        <v>2885.978137023435</v>
      </c>
      <c r="T441" s="4">
        <f t="shared" si="488"/>
        <v>2970.3332035468034</v>
      </c>
      <c r="U441" s="4">
        <f t="shared" si="488"/>
        <v>3075.6659633699819</v>
      </c>
      <c r="V441" s="4">
        <f t="shared" si="488"/>
        <v>2971.9310262555946</v>
      </c>
      <c r="W441" s="4">
        <f t="shared" si="488"/>
        <v>3097.1717375652397</v>
      </c>
      <c r="X441" s="4">
        <f t="shared" si="488"/>
        <v>3021.8272444521544</v>
      </c>
      <c r="Y441" s="4">
        <f t="shared" si="488"/>
        <v>3043.3731036870918</v>
      </c>
      <c r="Z441" s="4">
        <f t="shared" si="489"/>
        <v>2939.0276381487611</v>
      </c>
      <c r="AA441" s="4">
        <f t="shared" si="489"/>
        <v>3176.6348526299553</v>
      </c>
      <c r="AB441" s="4">
        <f t="shared" si="489"/>
        <v>2940.6797149757899</v>
      </c>
      <c r="AC441" s="4">
        <f t="shared" si="489"/>
        <v>3007.8054791365503</v>
      </c>
      <c r="AD441" s="4">
        <f t="shared" si="489"/>
        <v>3156.1534797827212</v>
      </c>
      <c r="AE441" s="4">
        <f t="shared" si="489"/>
        <v>2958.5797750196784</v>
      </c>
      <c r="AF441" s="4">
        <f t="shared" si="489"/>
        <v>3045.9761936103387</v>
      </c>
    </row>
    <row r="442" spans="1:32">
      <c r="D442" s="13">
        <v>8180</v>
      </c>
      <c r="E442" s="2"/>
      <c r="F442" s="4">
        <f t="shared" si="487"/>
        <v>2110.71</v>
      </c>
      <c r="G442" s="4">
        <f t="shared" si="487"/>
        <v>4870.84</v>
      </c>
      <c r="H442" s="4">
        <f t="shared" si="487"/>
        <v>3731.9700000000003</v>
      </c>
      <c r="I442" s="4">
        <f t="shared" si="487"/>
        <v>-260.41000000000003</v>
      </c>
      <c r="J442" s="4">
        <f t="shared" si="487"/>
        <v>2552.64</v>
      </c>
      <c r="K442" s="4">
        <f t="shared" si="487"/>
        <v>1489.79</v>
      </c>
      <c r="L442" s="4">
        <f t="shared" si="487"/>
        <v>2180.7374395101324</v>
      </c>
      <c r="M442" s="4">
        <f t="shared" si="487"/>
        <v>2106.6073012938728</v>
      </c>
      <c r="N442" s="4">
        <f t="shared" si="487"/>
        <v>2057.4622556698146</v>
      </c>
      <c r="O442" s="4">
        <f t="shared" si="487"/>
        <v>2208.6090535181556</v>
      </c>
      <c r="P442" s="4">
        <f t="shared" si="488"/>
        <v>2054.9054886632402</v>
      </c>
      <c r="Q442" s="4">
        <f t="shared" si="488"/>
        <v>2184.0480395362933</v>
      </c>
      <c r="R442" s="4">
        <f t="shared" si="488"/>
        <v>2183.2649284326135</v>
      </c>
      <c r="S442" s="4">
        <f t="shared" si="488"/>
        <v>2093.4937584626664</v>
      </c>
      <c r="T442" s="4">
        <f t="shared" si="488"/>
        <v>2110.7771552636709</v>
      </c>
      <c r="U442" s="4">
        <f t="shared" si="488"/>
        <v>2324.0011363156045</v>
      </c>
      <c r="V442" s="4">
        <f t="shared" si="488"/>
        <v>2266.9605814594679</v>
      </c>
      <c r="W442" s="4">
        <f t="shared" si="488"/>
        <v>2222.0881120995386</v>
      </c>
      <c r="X442" s="4">
        <f t="shared" si="488"/>
        <v>2206.2458007459081</v>
      </c>
      <c r="Y442" s="4">
        <f t="shared" si="488"/>
        <v>2145.6183437172594</v>
      </c>
      <c r="Z442" s="4">
        <f t="shared" si="489"/>
        <v>2094.9047943306991</v>
      </c>
      <c r="AA442" s="4">
        <f t="shared" si="489"/>
        <v>2249.1885997040445</v>
      </c>
      <c r="AB442" s="4">
        <f t="shared" si="489"/>
        <v>2092.3480273241248</v>
      </c>
      <c r="AC442" s="4">
        <f t="shared" si="489"/>
        <v>2221.4905781971779</v>
      </c>
      <c r="AD442" s="4">
        <f t="shared" si="489"/>
        <v>2223.8444746185023</v>
      </c>
      <c r="AE442" s="4">
        <f t="shared" si="489"/>
        <v>2130.936297123551</v>
      </c>
      <c r="AF442" s="4">
        <f t="shared" si="489"/>
        <v>2149.7881976870581</v>
      </c>
    </row>
    <row r="443" spans="1:32">
      <c r="D443" s="13">
        <v>8190</v>
      </c>
      <c r="E443" s="2"/>
      <c r="F443" s="4">
        <f t="shared" si="487"/>
        <v>88.48</v>
      </c>
      <c r="G443" s="4">
        <f t="shared" si="487"/>
        <v>80.42</v>
      </c>
      <c r="H443" s="4">
        <f t="shared" si="487"/>
        <v>77.91</v>
      </c>
      <c r="I443" s="4">
        <f t="shared" si="487"/>
        <v>3.04</v>
      </c>
      <c r="J443" s="4">
        <f t="shared" si="487"/>
        <v>82.04</v>
      </c>
      <c r="K443" s="4">
        <f t="shared" si="487"/>
        <v>82.83</v>
      </c>
      <c r="L443" s="4">
        <f t="shared" si="487"/>
        <v>59.600108295014302</v>
      </c>
      <c r="M443" s="4">
        <f t="shared" si="487"/>
        <v>57.353516188728236</v>
      </c>
      <c r="N443" s="4">
        <f t="shared" si="487"/>
        <v>56.318726135819681</v>
      </c>
      <c r="O443" s="4">
        <f t="shared" si="487"/>
        <v>60.176679992193883</v>
      </c>
      <c r="P443" s="4">
        <f t="shared" si="488"/>
        <v>58.351305405418366</v>
      </c>
      <c r="Q443" s="4">
        <f t="shared" si="488"/>
        <v>60.272882166361782</v>
      </c>
      <c r="R443" s="4">
        <f t="shared" si="488"/>
        <v>55.630510582157022</v>
      </c>
      <c r="S443" s="4">
        <f t="shared" si="488"/>
        <v>58.334038348516437</v>
      </c>
      <c r="T443" s="4">
        <f t="shared" si="488"/>
        <v>58.625111593434696</v>
      </c>
      <c r="U443" s="4">
        <f t="shared" si="488"/>
        <v>57.58292137328246</v>
      </c>
      <c r="V443" s="4">
        <f t="shared" si="488"/>
        <v>57.592788262940701</v>
      </c>
      <c r="W443" s="4">
        <f t="shared" si="488"/>
        <v>55.480040514868769</v>
      </c>
      <c r="X443" s="4">
        <f t="shared" si="488"/>
        <v>60.947086736709757</v>
      </c>
      <c r="Y443" s="4">
        <f t="shared" si="488"/>
        <v>57.353516188728236</v>
      </c>
      <c r="Z443" s="4">
        <f t="shared" si="489"/>
        <v>56.318726135819681</v>
      </c>
      <c r="AA443" s="4">
        <f t="shared" si="489"/>
        <v>60.176679992193883</v>
      </c>
      <c r="AB443" s="4">
        <f t="shared" si="489"/>
        <v>58.351305405418366</v>
      </c>
      <c r="AC443" s="4">
        <f t="shared" si="489"/>
        <v>60.272882166361782</v>
      </c>
      <c r="AD443" s="4">
        <f t="shared" si="489"/>
        <v>55.630510582157022</v>
      </c>
      <c r="AE443" s="4">
        <f t="shared" si="489"/>
        <v>58.334038348516437</v>
      </c>
      <c r="AF443" s="4">
        <f t="shared" si="489"/>
        <v>58.625111593434696</v>
      </c>
    </row>
    <row r="444" spans="1:32">
      <c r="D444" s="13">
        <v>8200</v>
      </c>
      <c r="E444" s="2"/>
      <c r="F444" s="4">
        <f t="shared" si="487"/>
        <v>925.36</v>
      </c>
      <c r="G444" s="4">
        <f t="shared" si="487"/>
        <v>375.88</v>
      </c>
      <c r="H444" s="4">
        <f t="shared" si="487"/>
        <v>-50.620000000000005</v>
      </c>
      <c r="I444" s="4">
        <f t="shared" si="487"/>
        <v>94.17</v>
      </c>
      <c r="J444" s="4">
        <f t="shared" si="487"/>
        <v>94.56</v>
      </c>
      <c r="K444" s="4">
        <f t="shared" si="487"/>
        <v>86.6</v>
      </c>
      <c r="L444" s="4">
        <f t="shared" si="487"/>
        <v>234.21755634862498</v>
      </c>
      <c r="M444" s="4">
        <f t="shared" si="487"/>
        <v>225.47507267761188</v>
      </c>
      <c r="N444" s="4">
        <f t="shared" si="487"/>
        <v>219.15234415944957</v>
      </c>
      <c r="O444" s="4">
        <f t="shared" si="487"/>
        <v>235.65656944169558</v>
      </c>
      <c r="P444" s="4">
        <f t="shared" si="488"/>
        <v>223.5380338624002</v>
      </c>
      <c r="Q444" s="4">
        <f t="shared" si="488"/>
        <v>227.68421381215569</v>
      </c>
      <c r="R444" s="4">
        <f t="shared" si="488"/>
        <v>225.84731443861546</v>
      </c>
      <c r="S444" s="4">
        <f t="shared" si="488"/>
        <v>223.50077678968094</v>
      </c>
      <c r="T444" s="4">
        <f t="shared" si="488"/>
        <v>228.21878996143596</v>
      </c>
      <c r="U444" s="4">
        <f t="shared" si="488"/>
        <v>225.9700595008818</v>
      </c>
      <c r="V444" s="4">
        <f t="shared" si="488"/>
        <v>221.90138388223352</v>
      </c>
      <c r="W444" s="4">
        <f t="shared" si="488"/>
        <v>225.52264566206208</v>
      </c>
      <c r="X444" s="4">
        <f t="shared" si="488"/>
        <v>233.2289082031611</v>
      </c>
      <c r="Y444" s="4">
        <f t="shared" si="488"/>
        <v>228.52677997756399</v>
      </c>
      <c r="Z444" s="4">
        <f t="shared" si="489"/>
        <v>222.08135249816701</v>
      </c>
      <c r="AA444" s="4">
        <f t="shared" si="489"/>
        <v>238.83097570288231</v>
      </c>
      <c r="AB444" s="4">
        <f t="shared" si="489"/>
        <v>226.46704220111764</v>
      </c>
      <c r="AC444" s="4">
        <f t="shared" si="489"/>
        <v>230.61322215087313</v>
      </c>
      <c r="AD444" s="4">
        <f t="shared" si="489"/>
        <v>229.02172069980219</v>
      </c>
      <c r="AE444" s="4">
        <f t="shared" si="489"/>
        <v>226.42978512839841</v>
      </c>
      <c r="AF444" s="4">
        <f t="shared" si="489"/>
        <v>231.27049726138807</v>
      </c>
    </row>
    <row r="445" spans="1:32">
      <c r="D445" s="13">
        <v>8210</v>
      </c>
      <c r="E445" s="2"/>
      <c r="F445" s="4">
        <f t="shared" si="487"/>
        <v>12439.340000000002</v>
      </c>
      <c r="G445" s="4">
        <f t="shared" si="487"/>
        <v>-1434.74</v>
      </c>
      <c r="H445" s="4">
        <f t="shared" si="487"/>
        <v>-238.72</v>
      </c>
      <c r="I445" s="4">
        <f t="shared" si="487"/>
        <v>459.40999999999997</v>
      </c>
      <c r="J445" s="4">
        <f t="shared" si="487"/>
        <v>425.49</v>
      </c>
      <c r="K445" s="4">
        <f t="shared" si="487"/>
        <v>14630.41</v>
      </c>
      <c r="L445" s="4">
        <f t="shared" si="487"/>
        <v>3831.2966154324054</v>
      </c>
      <c r="M445" s="4">
        <f t="shared" si="487"/>
        <v>3792.4032994337135</v>
      </c>
      <c r="N445" s="4">
        <f t="shared" si="487"/>
        <v>3742.2908847945664</v>
      </c>
      <c r="O445" s="4">
        <f t="shared" si="487"/>
        <v>3871.4299463369716</v>
      </c>
      <c r="P445" s="4">
        <f t="shared" si="488"/>
        <v>3746.6282790941887</v>
      </c>
      <c r="Q445" s="4">
        <f t="shared" si="488"/>
        <v>3811.3027844055759</v>
      </c>
      <c r="R445" s="4">
        <f t="shared" si="488"/>
        <v>3917.8966611190995</v>
      </c>
      <c r="S445" s="4">
        <f t="shared" si="488"/>
        <v>3835.3031308994268</v>
      </c>
      <c r="T445" s="4">
        <f t="shared" si="488"/>
        <v>3868.0732158137143</v>
      </c>
      <c r="U445" s="4">
        <f t="shared" si="488"/>
        <v>3932.806246963356</v>
      </c>
      <c r="V445" s="4">
        <f t="shared" si="488"/>
        <v>3882.2732480834657</v>
      </c>
      <c r="W445" s="4">
        <f t="shared" si="488"/>
        <v>3904.643909067895</v>
      </c>
      <c r="X445" s="4">
        <f t="shared" si="488"/>
        <v>3887.6179400797801</v>
      </c>
      <c r="Y445" s="4">
        <f t="shared" si="488"/>
        <v>3828.640625165242</v>
      </c>
      <c r="Z445" s="4">
        <f t="shared" si="489"/>
        <v>3777.0712286506541</v>
      </c>
      <c r="AA445" s="4">
        <f t="shared" si="489"/>
        <v>3909.1242539439404</v>
      </c>
      <c r="AB445" s="4">
        <f t="shared" si="489"/>
        <v>3781.4086229502764</v>
      </c>
      <c r="AC445" s="4">
        <f t="shared" si="489"/>
        <v>3846.0831282616637</v>
      </c>
      <c r="AD445" s="4">
        <f t="shared" si="489"/>
        <v>3955.5909687260687</v>
      </c>
      <c r="AE445" s="4">
        <f t="shared" si="489"/>
        <v>3870.0834747555145</v>
      </c>
      <c r="AF445" s="4">
        <f t="shared" si="489"/>
        <v>3904.3105415452428</v>
      </c>
    </row>
    <row r="446" spans="1:32">
      <c r="D446" s="13">
        <v>8240</v>
      </c>
      <c r="E446" s="2"/>
      <c r="F446" s="4">
        <f t="shared" ref="F446:O459" si="490">SUMIF($C$9:$C$424,$D446,F$9:F$424)</f>
        <v>651.09</v>
      </c>
      <c r="G446" s="4">
        <f t="shared" si="490"/>
        <v>30.549999999999997</v>
      </c>
      <c r="H446" s="4">
        <f t="shared" si="490"/>
        <v>25.48</v>
      </c>
      <c r="I446" s="4">
        <f t="shared" si="490"/>
        <v>52.61</v>
      </c>
      <c r="J446" s="4">
        <f t="shared" si="490"/>
        <v>20.02</v>
      </c>
      <c r="K446" s="4">
        <f t="shared" si="490"/>
        <v>0</v>
      </c>
      <c r="L446" s="4">
        <f t="shared" si="490"/>
        <v>102.26398890354869</v>
      </c>
      <c r="M446" s="4">
        <f t="shared" si="490"/>
        <v>98.757307539375049</v>
      </c>
      <c r="N446" s="4">
        <f t="shared" si="490"/>
        <v>98.746649160319009</v>
      </c>
      <c r="O446" s="4">
        <f t="shared" si="490"/>
        <v>105.11658916523702</v>
      </c>
      <c r="P446" s="4">
        <f t="shared" ref="P446:Y459" si="491">SUMIF($C$9:$C$424,$D446,P$9:P$424)</f>
        <v>99.159453310784343</v>
      </c>
      <c r="Q446" s="4">
        <f t="shared" si="491"/>
        <v>113.83917920073242</v>
      </c>
      <c r="R446" s="4">
        <f t="shared" si="491"/>
        <v>100.5347746805683</v>
      </c>
      <c r="S446" s="4">
        <f t="shared" si="491"/>
        <v>103.06027190373716</v>
      </c>
      <c r="T446" s="4">
        <f t="shared" si="491"/>
        <v>99.357637227610212</v>
      </c>
      <c r="U446" s="4">
        <f t="shared" si="491"/>
        <v>122.28756794177505</v>
      </c>
      <c r="V446" s="4">
        <f t="shared" si="491"/>
        <v>121.77422395597529</v>
      </c>
      <c r="W446" s="4">
        <f t="shared" si="491"/>
        <v>104.8249954743697</v>
      </c>
      <c r="X446" s="4">
        <f t="shared" si="491"/>
        <v>110.64086300480642</v>
      </c>
      <c r="Y446" s="4">
        <f t="shared" si="491"/>
        <v>98.757307539375049</v>
      </c>
      <c r="Z446" s="4">
        <f t="shared" ref="Z446:AF459" si="492">SUMIF($C$9:$C$424,$D446,Z$9:Z$424)</f>
        <v>98.746649160319009</v>
      </c>
      <c r="AA446" s="4">
        <f t="shared" si="492"/>
        <v>105.11658916523702</v>
      </c>
      <c r="AB446" s="4">
        <f t="shared" si="492"/>
        <v>99.159453310784343</v>
      </c>
      <c r="AC446" s="4">
        <f t="shared" si="492"/>
        <v>113.83917920073242</v>
      </c>
      <c r="AD446" s="4">
        <f t="shared" si="492"/>
        <v>100.5347746805683</v>
      </c>
      <c r="AE446" s="4">
        <f t="shared" si="492"/>
        <v>103.06027190373716</v>
      </c>
      <c r="AF446" s="4">
        <f t="shared" si="492"/>
        <v>99.357637227610212</v>
      </c>
    </row>
    <row r="447" spans="1:32">
      <c r="D447" s="13">
        <v>8250</v>
      </c>
      <c r="E447" s="2"/>
      <c r="F447" s="4">
        <f t="shared" si="490"/>
        <v>2468.6699999999996</v>
      </c>
      <c r="G447" s="4">
        <f t="shared" si="490"/>
        <v>1059.6300000000001</v>
      </c>
      <c r="H447" s="4">
        <f t="shared" si="490"/>
        <v>354.31000000000006</v>
      </c>
      <c r="I447" s="4">
        <f t="shared" si="490"/>
        <v>698.0200000000001</v>
      </c>
      <c r="J447" s="4">
        <f t="shared" si="490"/>
        <v>133.5</v>
      </c>
      <c r="K447" s="4">
        <f t="shared" si="490"/>
        <v>113.09</v>
      </c>
      <c r="L447" s="4">
        <f t="shared" si="490"/>
        <v>669.43689079989656</v>
      </c>
      <c r="M447" s="4">
        <f t="shared" si="490"/>
        <v>606.70017879029103</v>
      </c>
      <c r="N447" s="4">
        <f t="shared" si="490"/>
        <v>595.95554885724027</v>
      </c>
      <c r="O447" s="4">
        <f t="shared" si="490"/>
        <v>636.01419299381087</v>
      </c>
      <c r="P447" s="4">
        <f t="shared" si="491"/>
        <v>617.06061456602174</v>
      </c>
      <c r="Q447" s="4">
        <f t="shared" si="491"/>
        <v>637.01309780284305</v>
      </c>
      <c r="R447" s="4">
        <f t="shared" si="491"/>
        <v>588.80953753108724</v>
      </c>
      <c r="S447" s="4">
        <f t="shared" si="491"/>
        <v>616.88132395927232</v>
      </c>
      <c r="T447" s="4">
        <f t="shared" si="491"/>
        <v>619.90365133019009</v>
      </c>
      <c r="U447" s="4">
        <f t="shared" si="491"/>
        <v>609.08218256567534</v>
      </c>
      <c r="V447" s="4">
        <f t="shared" si="491"/>
        <v>609.18463434096066</v>
      </c>
      <c r="W447" s="4">
        <f t="shared" si="491"/>
        <v>587.24714795798582</v>
      </c>
      <c r="X447" s="4">
        <f t="shared" si="491"/>
        <v>644.11123619581826</v>
      </c>
      <c r="Y447" s="4">
        <f t="shared" si="491"/>
        <v>606.70017879029103</v>
      </c>
      <c r="Z447" s="4">
        <f t="shared" si="492"/>
        <v>595.95554885724027</v>
      </c>
      <c r="AA447" s="4">
        <f t="shared" si="492"/>
        <v>636.01419299381087</v>
      </c>
      <c r="AB447" s="4">
        <f t="shared" si="492"/>
        <v>617.06061456602174</v>
      </c>
      <c r="AC447" s="4">
        <f t="shared" si="492"/>
        <v>637.01309780284305</v>
      </c>
      <c r="AD447" s="4">
        <f t="shared" si="492"/>
        <v>588.80953753108724</v>
      </c>
      <c r="AE447" s="4">
        <f t="shared" si="492"/>
        <v>616.88132395927232</v>
      </c>
      <c r="AF447" s="4">
        <f t="shared" si="492"/>
        <v>619.90365133019009</v>
      </c>
    </row>
    <row r="448" spans="1:32">
      <c r="D448" s="13">
        <v>8310</v>
      </c>
      <c r="E448" s="2"/>
      <c r="F448" s="4">
        <f t="shared" si="490"/>
        <v>600</v>
      </c>
      <c r="G448" s="4">
        <f t="shared" si="490"/>
        <v>0</v>
      </c>
      <c r="H448" s="4">
        <f t="shared" si="490"/>
        <v>750</v>
      </c>
      <c r="I448" s="4">
        <f t="shared" si="490"/>
        <v>0</v>
      </c>
      <c r="J448" s="4">
        <f t="shared" si="490"/>
        <v>300</v>
      </c>
      <c r="K448" s="4">
        <f t="shared" si="490"/>
        <v>600</v>
      </c>
      <c r="L448" s="4">
        <f t="shared" si="490"/>
        <v>311.00629377663699</v>
      </c>
      <c r="M448" s="4">
        <f t="shared" si="490"/>
        <v>314.79626845355949</v>
      </c>
      <c r="N448" s="4">
        <f t="shared" si="490"/>
        <v>314.79626845355949</v>
      </c>
      <c r="O448" s="4">
        <f t="shared" si="490"/>
        <v>314.79626845355949</v>
      </c>
      <c r="P448" s="4">
        <f t="shared" si="491"/>
        <v>314.79626845355949</v>
      </c>
      <c r="Q448" s="4">
        <f t="shared" si="491"/>
        <v>314.79626845355949</v>
      </c>
      <c r="R448" s="4">
        <f t="shared" si="491"/>
        <v>325.59445698819292</v>
      </c>
      <c r="S448" s="4">
        <f t="shared" si="491"/>
        <v>325.59445698819292</v>
      </c>
      <c r="T448" s="4">
        <f t="shared" si="491"/>
        <v>325.59283734089507</v>
      </c>
      <c r="U448" s="4">
        <f t="shared" si="491"/>
        <v>320.86994582042246</v>
      </c>
      <c r="V448" s="4">
        <f t="shared" si="491"/>
        <v>320.86994582042246</v>
      </c>
      <c r="W448" s="4">
        <f t="shared" si="491"/>
        <v>320.86994582042246</v>
      </c>
      <c r="X448" s="4">
        <f t="shared" si="491"/>
        <v>320.85051005284851</v>
      </c>
      <c r="Y448" s="4">
        <f t="shared" si="491"/>
        <v>314.79626845355949</v>
      </c>
      <c r="Z448" s="4">
        <f t="shared" si="492"/>
        <v>314.79626845355949</v>
      </c>
      <c r="AA448" s="4">
        <f t="shared" si="492"/>
        <v>314.79626845355949</v>
      </c>
      <c r="AB448" s="4">
        <f t="shared" si="492"/>
        <v>314.79626845355949</v>
      </c>
      <c r="AC448" s="4">
        <f t="shared" si="492"/>
        <v>314.79626845355949</v>
      </c>
      <c r="AD448" s="4">
        <f t="shared" si="492"/>
        <v>325.59445698819292</v>
      </c>
      <c r="AE448" s="4">
        <f t="shared" si="492"/>
        <v>325.59445698819292</v>
      </c>
      <c r="AF448" s="4">
        <f t="shared" si="492"/>
        <v>325.59283734089507</v>
      </c>
    </row>
    <row r="449" spans="4:32">
      <c r="D449" s="13">
        <v>8320</v>
      </c>
      <c r="E449" s="2"/>
      <c r="F449" s="4">
        <f t="shared" si="490"/>
        <v>0</v>
      </c>
      <c r="G449" s="4">
        <f t="shared" si="490"/>
        <v>0</v>
      </c>
      <c r="H449" s="4">
        <f t="shared" si="490"/>
        <v>0</v>
      </c>
      <c r="I449" s="4">
        <f t="shared" si="490"/>
        <v>0</v>
      </c>
      <c r="J449" s="4">
        <f t="shared" si="490"/>
        <v>0</v>
      </c>
      <c r="K449" s="4">
        <f t="shared" si="490"/>
        <v>0</v>
      </c>
      <c r="L449" s="4">
        <f t="shared" si="490"/>
        <v>0</v>
      </c>
      <c r="M449" s="4">
        <f t="shared" si="490"/>
        <v>0</v>
      </c>
      <c r="N449" s="4">
        <f t="shared" si="490"/>
        <v>0</v>
      </c>
      <c r="O449" s="4">
        <f t="shared" si="490"/>
        <v>0</v>
      </c>
      <c r="P449" s="4">
        <f t="shared" si="491"/>
        <v>0</v>
      </c>
      <c r="Q449" s="4">
        <f t="shared" si="491"/>
        <v>0</v>
      </c>
      <c r="R449" s="4">
        <f t="shared" si="491"/>
        <v>0</v>
      </c>
      <c r="S449" s="4">
        <f t="shared" si="491"/>
        <v>0</v>
      </c>
      <c r="T449" s="4">
        <f t="shared" si="491"/>
        <v>0</v>
      </c>
      <c r="U449" s="4">
        <f t="shared" si="491"/>
        <v>0</v>
      </c>
      <c r="V449" s="4">
        <f t="shared" si="491"/>
        <v>0</v>
      </c>
      <c r="W449" s="4">
        <f t="shared" si="491"/>
        <v>0</v>
      </c>
      <c r="X449" s="4">
        <f t="shared" si="491"/>
        <v>0</v>
      </c>
      <c r="Y449" s="4">
        <f t="shared" si="491"/>
        <v>0</v>
      </c>
      <c r="Z449" s="4">
        <f t="shared" si="492"/>
        <v>0</v>
      </c>
      <c r="AA449" s="4">
        <f t="shared" si="492"/>
        <v>0</v>
      </c>
      <c r="AB449" s="4">
        <f t="shared" si="492"/>
        <v>0</v>
      </c>
      <c r="AC449" s="4">
        <f t="shared" si="492"/>
        <v>0</v>
      </c>
      <c r="AD449" s="4">
        <f t="shared" si="492"/>
        <v>0</v>
      </c>
      <c r="AE449" s="4">
        <f t="shared" si="492"/>
        <v>0</v>
      </c>
      <c r="AF449" s="4">
        <f t="shared" si="492"/>
        <v>0</v>
      </c>
    </row>
    <row r="450" spans="4:32">
      <c r="D450" s="13">
        <v>8340</v>
      </c>
      <c r="E450" s="2"/>
      <c r="F450" s="4">
        <f t="shared" si="490"/>
        <v>17.850000000000023</v>
      </c>
      <c r="G450" s="4">
        <f t="shared" si="490"/>
        <v>654.18000000000006</v>
      </c>
      <c r="H450" s="4">
        <f t="shared" si="490"/>
        <v>758.91</v>
      </c>
      <c r="I450" s="4">
        <f t="shared" si="490"/>
        <v>512.27</v>
      </c>
      <c r="J450" s="4">
        <f t="shared" si="490"/>
        <v>-132.81</v>
      </c>
      <c r="K450" s="4">
        <f t="shared" si="490"/>
        <v>0</v>
      </c>
      <c r="L450" s="4">
        <f t="shared" si="490"/>
        <v>250.59512338466823</v>
      </c>
      <c r="M450" s="4">
        <f t="shared" si="490"/>
        <v>241.95126671779744</v>
      </c>
      <c r="N450" s="4">
        <f t="shared" si="490"/>
        <v>239.65025787046426</v>
      </c>
      <c r="O450" s="4">
        <f t="shared" si="490"/>
        <v>256.34838215155514</v>
      </c>
      <c r="P450" s="4">
        <f t="shared" si="491"/>
        <v>238.98339314228315</v>
      </c>
      <c r="Q450" s="4">
        <f t="shared" si="491"/>
        <v>268.63173871102919</v>
      </c>
      <c r="R450" s="4">
        <f t="shared" si="491"/>
        <v>250.08768035302882</v>
      </c>
      <c r="S450" s="4">
        <f t="shared" si="491"/>
        <v>247.26216371317378</v>
      </c>
      <c r="T450" s="4">
        <f t="shared" si="491"/>
        <v>242.25891791182821</v>
      </c>
      <c r="U450" s="4">
        <f t="shared" si="491"/>
        <v>291.63693455376801</v>
      </c>
      <c r="V450" s="4">
        <f t="shared" si="491"/>
        <v>287.47845085735457</v>
      </c>
      <c r="W450" s="4">
        <f t="shared" si="491"/>
        <v>259.29260407842963</v>
      </c>
      <c r="X450" s="4">
        <f t="shared" si="491"/>
        <v>264.40654277938745</v>
      </c>
      <c r="Y450" s="4">
        <f t="shared" si="491"/>
        <v>244.23689205496743</v>
      </c>
      <c r="Z450" s="4">
        <f t="shared" si="492"/>
        <v>241.8439858442643</v>
      </c>
      <c r="AA450" s="4">
        <f t="shared" si="492"/>
        <v>258.72590485209503</v>
      </c>
      <c r="AB450" s="4">
        <f t="shared" si="492"/>
        <v>241.17712111608319</v>
      </c>
      <c r="AC450" s="4">
        <f t="shared" si="492"/>
        <v>270.82546668482922</v>
      </c>
      <c r="AD450" s="4">
        <f t="shared" si="492"/>
        <v>252.4652030535687</v>
      </c>
      <c r="AE450" s="4">
        <f t="shared" si="492"/>
        <v>249.45589168697381</v>
      </c>
      <c r="AF450" s="4">
        <f t="shared" si="492"/>
        <v>244.5445432489982</v>
      </c>
    </row>
    <row r="451" spans="4:32">
      <c r="D451" s="13">
        <v>8350</v>
      </c>
      <c r="E451" s="2"/>
      <c r="F451" s="4">
        <f t="shared" si="490"/>
        <v>1062.48</v>
      </c>
      <c r="G451" s="4">
        <f t="shared" si="490"/>
        <v>-398.43</v>
      </c>
      <c r="H451" s="4">
        <f t="shared" si="490"/>
        <v>0</v>
      </c>
      <c r="I451" s="4">
        <f t="shared" si="490"/>
        <v>536.30999999999995</v>
      </c>
      <c r="J451" s="4">
        <f t="shared" si="490"/>
        <v>-132.81</v>
      </c>
      <c r="K451" s="4">
        <f t="shared" si="490"/>
        <v>173.45</v>
      </c>
      <c r="L451" s="4">
        <f t="shared" si="490"/>
        <v>206.74459526628411</v>
      </c>
      <c r="M451" s="4">
        <f t="shared" si="490"/>
        <v>199.1309755419453</v>
      </c>
      <c r="N451" s="4">
        <f t="shared" si="490"/>
        <v>191.25805437137038</v>
      </c>
      <c r="O451" s="4">
        <f t="shared" si="490"/>
        <v>207.22127434187294</v>
      </c>
      <c r="P451" s="4">
        <f t="shared" si="491"/>
        <v>191.24607022815246</v>
      </c>
      <c r="Q451" s="4">
        <f t="shared" si="491"/>
        <v>191.77887696459405</v>
      </c>
      <c r="R451" s="4">
        <f t="shared" si="491"/>
        <v>207.10876404731462</v>
      </c>
      <c r="S451" s="4">
        <f t="shared" si="491"/>
        <v>191.39484698601225</v>
      </c>
      <c r="T451" s="4">
        <f t="shared" si="491"/>
        <v>199.13650430334866</v>
      </c>
      <c r="U451" s="4">
        <f t="shared" si="491"/>
        <v>200.02387050858761</v>
      </c>
      <c r="V451" s="4">
        <f t="shared" si="491"/>
        <v>192.11756888816376</v>
      </c>
      <c r="W451" s="4">
        <f t="shared" si="491"/>
        <v>207.27418458850309</v>
      </c>
      <c r="X451" s="4">
        <f t="shared" si="491"/>
        <v>199.53451651951954</v>
      </c>
      <c r="Y451" s="4">
        <f t="shared" si="491"/>
        <v>205.01553721225585</v>
      </c>
      <c r="Z451" s="4">
        <f t="shared" si="492"/>
        <v>196.90601746478609</v>
      </c>
      <c r="AA451" s="4">
        <f t="shared" si="492"/>
        <v>213.34243458907835</v>
      </c>
      <c r="AB451" s="4">
        <f t="shared" si="492"/>
        <v>196.89403332156817</v>
      </c>
      <c r="AC451" s="4">
        <f t="shared" si="492"/>
        <v>197.42684005800976</v>
      </c>
      <c r="AD451" s="4">
        <f t="shared" si="492"/>
        <v>213.22992429452003</v>
      </c>
      <c r="AE451" s="4">
        <f t="shared" si="492"/>
        <v>197.04281007942797</v>
      </c>
      <c r="AF451" s="4">
        <f t="shared" si="492"/>
        <v>205.0210659736592</v>
      </c>
    </row>
    <row r="452" spans="4:32">
      <c r="D452" s="13">
        <v>8360</v>
      </c>
      <c r="E452" s="2"/>
      <c r="F452" s="4">
        <f t="shared" si="490"/>
        <v>0</v>
      </c>
      <c r="G452" s="4">
        <f t="shared" si="490"/>
        <v>0</v>
      </c>
      <c r="H452" s="4">
        <f t="shared" si="490"/>
        <v>147.57</v>
      </c>
      <c r="I452" s="4">
        <f t="shared" si="490"/>
        <v>-21.08</v>
      </c>
      <c r="J452" s="4">
        <f t="shared" si="490"/>
        <v>0</v>
      </c>
      <c r="K452" s="4">
        <f t="shared" si="490"/>
        <v>0</v>
      </c>
      <c r="L452" s="4">
        <f t="shared" si="490"/>
        <v>21.168569958337894</v>
      </c>
      <c r="M452" s="4">
        <f t="shared" si="490"/>
        <v>20.387912110986417</v>
      </c>
      <c r="N452" s="4">
        <f t="shared" si="490"/>
        <v>19.568182237875604</v>
      </c>
      <c r="O452" s="4">
        <f t="shared" si="490"/>
        <v>21.207641984097229</v>
      </c>
      <c r="P452" s="4">
        <f t="shared" si="491"/>
        <v>19.568182237875604</v>
      </c>
      <c r="Q452" s="4">
        <f t="shared" si="491"/>
        <v>19.568182237875604</v>
      </c>
      <c r="R452" s="4">
        <f t="shared" si="491"/>
        <v>21.207641984097229</v>
      </c>
      <c r="S452" s="4">
        <f t="shared" si="491"/>
        <v>19.568182237875604</v>
      </c>
      <c r="T452" s="4">
        <f t="shared" si="491"/>
        <v>20.387912110986417</v>
      </c>
      <c r="U452" s="4">
        <f t="shared" si="491"/>
        <v>20.387912110986417</v>
      </c>
      <c r="V452" s="4">
        <f t="shared" si="491"/>
        <v>19.568182237875604</v>
      </c>
      <c r="W452" s="4">
        <f t="shared" si="491"/>
        <v>21.207641984097229</v>
      </c>
      <c r="X452" s="4">
        <f t="shared" si="491"/>
        <v>20.387912110986417</v>
      </c>
      <c r="Y452" s="4">
        <f t="shared" si="491"/>
        <v>20.999549474316009</v>
      </c>
      <c r="Z452" s="4">
        <f t="shared" si="492"/>
        <v>20.155227705011875</v>
      </c>
      <c r="AA452" s="4">
        <f t="shared" si="492"/>
        <v>21.843871243620146</v>
      </c>
      <c r="AB452" s="4">
        <f t="shared" si="492"/>
        <v>20.155227705011875</v>
      </c>
      <c r="AC452" s="4">
        <f t="shared" si="492"/>
        <v>20.155227705011875</v>
      </c>
      <c r="AD452" s="4">
        <f t="shared" si="492"/>
        <v>21.843871243620146</v>
      </c>
      <c r="AE452" s="4">
        <f t="shared" si="492"/>
        <v>20.155227705011875</v>
      </c>
      <c r="AF452" s="4">
        <f t="shared" si="492"/>
        <v>20.999549474316009</v>
      </c>
    </row>
    <row r="453" spans="4:32">
      <c r="D453">
        <v>8370</v>
      </c>
      <c r="E453" s="2"/>
      <c r="F453" s="4">
        <f t="shared" si="490"/>
        <v>0</v>
      </c>
      <c r="G453" s="4">
        <f t="shared" si="490"/>
        <v>0</v>
      </c>
      <c r="H453" s="4">
        <f t="shared" si="490"/>
        <v>0</v>
      </c>
      <c r="I453" s="4">
        <f t="shared" si="490"/>
        <v>0</v>
      </c>
      <c r="J453" s="4">
        <f t="shared" si="490"/>
        <v>0</v>
      </c>
      <c r="K453" s="4">
        <f t="shared" si="490"/>
        <v>0</v>
      </c>
      <c r="L453" s="4">
        <f t="shared" si="490"/>
        <v>0</v>
      </c>
      <c r="M453" s="4">
        <f t="shared" si="490"/>
        <v>0</v>
      </c>
      <c r="N453" s="4">
        <f t="shared" si="490"/>
        <v>0</v>
      </c>
      <c r="O453" s="4">
        <f t="shared" si="490"/>
        <v>0</v>
      </c>
      <c r="P453" s="4">
        <f t="shared" si="491"/>
        <v>0</v>
      </c>
      <c r="Q453" s="4">
        <f t="shared" si="491"/>
        <v>0</v>
      </c>
      <c r="R453" s="4">
        <f t="shared" si="491"/>
        <v>0</v>
      </c>
      <c r="S453" s="4">
        <f t="shared" si="491"/>
        <v>0</v>
      </c>
      <c r="T453" s="4">
        <f t="shared" si="491"/>
        <v>0</v>
      </c>
      <c r="U453" s="4">
        <f t="shared" si="491"/>
        <v>0</v>
      </c>
      <c r="V453" s="4">
        <f t="shared" si="491"/>
        <v>0</v>
      </c>
      <c r="W453" s="4">
        <f t="shared" si="491"/>
        <v>0</v>
      </c>
      <c r="X453" s="4">
        <f t="shared" si="491"/>
        <v>0</v>
      </c>
      <c r="Y453" s="4">
        <f t="shared" si="491"/>
        <v>0</v>
      </c>
      <c r="Z453" s="4">
        <f t="shared" si="492"/>
        <v>0</v>
      </c>
      <c r="AA453" s="4">
        <f t="shared" si="492"/>
        <v>0</v>
      </c>
      <c r="AB453" s="4">
        <f t="shared" si="492"/>
        <v>0</v>
      </c>
      <c r="AC453" s="4">
        <f t="shared" si="492"/>
        <v>0</v>
      </c>
      <c r="AD453" s="4">
        <f t="shared" si="492"/>
        <v>0</v>
      </c>
      <c r="AE453" s="4">
        <f t="shared" si="492"/>
        <v>0</v>
      </c>
      <c r="AF453" s="4">
        <f t="shared" si="492"/>
        <v>0</v>
      </c>
    </row>
    <row r="454" spans="4:32">
      <c r="D454" s="14">
        <v>8400</v>
      </c>
      <c r="E454" s="2"/>
      <c r="F454" s="4">
        <f t="shared" si="490"/>
        <v>0</v>
      </c>
      <c r="G454" s="4">
        <f t="shared" si="490"/>
        <v>0</v>
      </c>
      <c r="H454" s="4">
        <f t="shared" si="490"/>
        <v>0</v>
      </c>
      <c r="I454" s="4">
        <f t="shared" si="490"/>
        <v>0</v>
      </c>
      <c r="J454" s="4">
        <f t="shared" si="490"/>
        <v>0</v>
      </c>
      <c r="K454" s="4">
        <f t="shared" si="490"/>
        <v>0</v>
      </c>
      <c r="L454" s="4">
        <f t="shared" si="490"/>
        <v>0</v>
      </c>
      <c r="M454" s="4">
        <f t="shared" si="490"/>
        <v>0</v>
      </c>
      <c r="N454" s="4">
        <f t="shared" si="490"/>
        <v>0</v>
      </c>
      <c r="O454" s="4">
        <f t="shared" si="490"/>
        <v>0</v>
      </c>
      <c r="P454" s="4">
        <f t="shared" si="491"/>
        <v>0</v>
      </c>
      <c r="Q454" s="4">
        <f t="shared" si="491"/>
        <v>0</v>
      </c>
      <c r="R454" s="4">
        <f t="shared" si="491"/>
        <v>0</v>
      </c>
      <c r="S454" s="4">
        <f t="shared" si="491"/>
        <v>0</v>
      </c>
      <c r="T454" s="4">
        <f t="shared" si="491"/>
        <v>0</v>
      </c>
      <c r="U454" s="4">
        <f t="shared" si="491"/>
        <v>0</v>
      </c>
      <c r="V454" s="4">
        <f t="shared" si="491"/>
        <v>0</v>
      </c>
      <c r="W454" s="4">
        <f t="shared" si="491"/>
        <v>0</v>
      </c>
      <c r="X454" s="4">
        <f t="shared" si="491"/>
        <v>0</v>
      </c>
      <c r="Y454" s="4">
        <f t="shared" si="491"/>
        <v>0</v>
      </c>
      <c r="Z454" s="4">
        <f t="shared" si="492"/>
        <v>0</v>
      </c>
      <c r="AA454" s="4">
        <f t="shared" si="492"/>
        <v>0</v>
      </c>
      <c r="AB454" s="4">
        <f t="shared" si="492"/>
        <v>0</v>
      </c>
      <c r="AC454" s="4">
        <f t="shared" si="492"/>
        <v>0</v>
      </c>
      <c r="AD454" s="4">
        <f t="shared" si="492"/>
        <v>0</v>
      </c>
      <c r="AE454" s="4">
        <f t="shared" si="492"/>
        <v>0</v>
      </c>
      <c r="AF454" s="4">
        <f t="shared" si="492"/>
        <v>0</v>
      </c>
    </row>
    <row r="455" spans="4:32">
      <c r="D455" s="13">
        <v>8410</v>
      </c>
      <c r="E455" s="2"/>
      <c r="F455" s="4">
        <f t="shared" si="490"/>
        <v>3408.6099999999997</v>
      </c>
      <c r="G455" s="4">
        <f t="shared" si="490"/>
        <v>13509.07</v>
      </c>
      <c r="H455" s="4">
        <f t="shared" si="490"/>
        <v>9210.5400000000009</v>
      </c>
      <c r="I455" s="4">
        <f t="shared" si="490"/>
        <v>14340.630000000001</v>
      </c>
      <c r="J455" s="4">
        <f t="shared" si="490"/>
        <v>14108.560000000001</v>
      </c>
      <c r="K455" s="4">
        <f t="shared" si="490"/>
        <v>11974.95</v>
      </c>
      <c r="L455" s="4">
        <f t="shared" si="490"/>
        <v>11021.92956362139</v>
      </c>
      <c r="M455" s="4">
        <f t="shared" si="490"/>
        <v>10660.712774224654</v>
      </c>
      <c r="N455" s="4">
        <f t="shared" si="490"/>
        <v>10209.758126880011</v>
      </c>
      <c r="O455" s="4">
        <f t="shared" si="490"/>
        <v>11065.228844231928</v>
      </c>
      <c r="P455" s="4">
        <f t="shared" si="491"/>
        <v>10206.681045665788</v>
      </c>
      <c r="Q455" s="4">
        <f t="shared" si="491"/>
        <v>10211.565679906162</v>
      </c>
      <c r="R455" s="4">
        <f t="shared" si="491"/>
        <v>11060.339858511092</v>
      </c>
      <c r="S455" s="4">
        <f t="shared" si="491"/>
        <v>10221.417236830879</v>
      </c>
      <c r="T455" s="4">
        <f t="shared" si="491"/>
        <v>10634.318447320738</v>
      </c>
      <c r="U455" s="4">
        <f t="shared" si="491"/>
        <v>10645.612227755166</v>
      </c>
      <c r="V455" s="4">
        <f t="shared" si="491"/>
        <v>10222.484128913829</v>
      </c>
      <c r="W455" s="4">
        <f t="shared" si="491"/>
        <v>11056.239172702401</v>
      </c>
      <c r="X455" s="4">
        <f t="shared" si="491"/>
        <v>10640.369085146425</v>
      </c>
      <c r="Y455" s="4">
        <f t="shared" si="491"/>
        <v>10976.565567748243</v>
      </c>
      <c r="Z455" s="4">
        <f t="shared" si="492"/>
        <v>10512.911534171833</v>
      </c>
      <c r="AA455" s="4">
        <f t="shared" si="492"/>
        <v>11393.781023987289</v>
      </c>
      <c r="AB455" s="4">
        <f t="shared" si="492"/>
        <v>10509.83445295761</v>
      </c>
      <c r="AC455" s="4">
        <f t="shared" si="492"/>
        <v>10514.719087197984</v>
      </c>
      <c r="AD455" s="4">
        <f t="shared" si="492"/>
        <v>11388.892038266453</v>
      </c>
      <c r="AE455" s="4">
        <f t="shared" si="492"/>
        <v>10524.570644122701</v>
      </c>
      <c r="AF455" s="4">
        <f t="shared" si="492"/>
        <v>10950.171240844327</v>
      </c>
    </row>
    <row r="456" spans="4:32">
      <c r="D456" s="13">
        <v>8470</v>
      </c>
      <c r="E456" s="2"/>
      <c r="F456" s="4">
        <f t="shared" si="490"/>
        <v>0</v>
      </c>
      <c r="G456" s="4">
        <f t="shared" si="490"/>
        <v>0</v>
      </c>
      <c r="H456" s="4">
        <f t="shared" si="490"/>
        <v>0</v>
      </c>
      <c r="I456" s="4">
        <f t="shared" si="490"/>
        <v>0</v>
      </c>
      <c r="J456" s="4">
        <f t="shared" si="490"/>
        <v>0</v>
      </c>
      <c r="K456" s="4">
        <f t="shared" si="490"/>
        <v>0</v>
      </c>
      <c r="L456" s="4">
        <f t="shared" si="490"/>
        <v>0</v>
      </c>
      <c r="M456" s="4">
        <f t="shared" si="490"/>
        <v>0</v>
      </c>
      <c r="N456" s="4">
        <f t="shared" si="490"/>
        <v>0</v>
      </c>
      <c r="O456" s="4">
        <f t="shared" si="490"/>
        <v>0</v>
      </c>
      <c r="P456" s="4">
        <f t="shared" si="491"/>
        <v>0</v>
      </c>
      <c r="Q456" s="4">
        <f t="shared" si="491"/>
        <v>0</v>
      </c>
      <c r="R456" s="4">
        <f t="shared" si="491"/>
        <v>0</v>
      </c>
      <c r="S456" s="4">
        <f t="shared" si="491"/>
        <v>0</v>
      </c>
      <c r="T456" s="4">
        <f t="shared" si="491"/>
        <v>0</v>
      </c>
      <c r="U456" s="4">
        <f t="shared" si="491"/>
        <v>0</v>
      </c>
      <c r="V456" s="4">
        <f t="shared" si="491"/>
        <v>0</v>
      </c>
      <c r="W456" s="4">
        <f t="shared" si="491"/>
        <v>0</v>
      </c>
      <c r="X456" s="4">
        <f t="shared" si="491"/>
        <v>0</v>
      </c>
      <c r="Y456" s="4">
        <f t="shared" si="491"/>
        <v>0</v>
      </c>
      <c r="Z456" s="4">
        <f t="shared" si="492"/>
        <v>0</v>
      </c>
      <c r="AA456" s="4">
        <f t="shared" si="492"/>
        <v>0</v>
      </c>
      <c r="AB456" s="4">
        <f t="shared" si="492"/>
        <v>0</v>
      </c>
      <c r="AC456" s="4">
        <f t="shared" si="492"/>
        <v>0</v>
      </c>
      <c r="AD456" s="4">
        <f t="shared" si="492"/>
        <v>0</v>
      </c>
      <c r="AE456" s="4">
        <f t="shared" si="492"/>
        <v>0</v>
      </c>
      <c r="AF456" s="4">
        <f t="shared" si="492"/>
        <v>0</v>
      </c>
    </row>
    <row r="457" spans="4:32">
      <c r="D457" s="13">
        <v>8500</v>
      </c>
      <c r="E457" s="2"/>
      <c r="F457" s="4">
        <f t="shared" si="490"/>
        <v>0</v>
      </c>
      <c r="G457" s="4">
        <f t="shared" si="490"/>
        <v>0</v>
      </c>
      <c r="H457" s="4">
        <f t="shared" si="490"/>
        <v>0</v>
      </c>
      <c r="I457" s="4">
        <f t="shared" si="490"/>
        <v>0</v>
      </c>
      <c r="J457" s="4">
        <f t="shared" si="490"/>
        <v>0</v>
      </c>
      <c r="K457" s="4">
        <f t="shared" si="490"/>
        <v>0</v>
      </c>
      <c r="L457" s="4">
        <f t="shared" si="490"/>
        <v>0</v>
      </c>
      <c r="M457" s="4">
        <f t="shared" si="490"/>
        <v>0</v>
      </c>
      <c r="N457" s="4">
        <f t="shared" si="490"/>
        <v>0</v>
      </c>
      <c r="O457" s="4">
        <f t="shared" si="490"/>
        <v>0</v>
      </c>
      <c r="P457" s="4">
        <f t="shared" si="491"/>
        <v>0</v>
      </c>
      <c r="Q457" s="4">
        <f t="shared" si="491"/>
        <v>0</v>
      </c>
      <c r="R457" s="4">
        <f t="shared" si="491"/>
        <v>0</v>
      </c>
      <c r="S457" s="4">
        <f t="shared" si="491"/>
        <v>0</v>
      </c>
      <c r="T457" s="4">
        <f t="shared" si="491"/>
        <v>0</v>
      </c>
      <c r="U457" s="4">
        <f t="shared" si="491"/>
        <v>0</v>
      </c>
      <c r="V457" s="4">
        <f t="shared" si="491"/>
        <v>0</v>
      </c>
      <c r="W457" s="4">
        <f t="shared" si="491"/>
        <v>0</v>
      </c>
      <c r="X457" s="4">
        <f t="shared" si="491"/>
        <v>0</v>
      </c>
      <c r="Y457" s="4">
        <f t="shared" si="491"/>
        <v>0</v>
      </c>
      <c r="Z457" s="4">
        <f t="shared" si="492"/>
        <v>0</v>
      </c>
      <c r="AA457" s="4">
        <f t="shared" si="492"/>
        <v>0</v>
      </c>
      <c r="AB457" s="4">
        <f t="shared" si="492"/>
        <v>0</v>
      </c>
      <c r="AC457" s="4">
        <f t="shared" si="492"/>
        <v>0</v>
      </c>
      <c r="AD457" s="4">
        <f t="shared" si="492"/>
        <v>0</v>
      </c>
      <c r="AE457" s="4">
        <f t="shared" si="492"/>
        <v>0</v>
      </c>
      <c r="AF457" s="4">
        <f t="shared" si="492"/>
        <v>0</v>
      </c>
    </row>
    <row r="458" spans="4:32">
      <c r="D458">
        <v>8520</v>
      </c>
      <c r="E458" s="2"/>
      <c r="F458" s="4">
        <f t="shared" si="490"/>
        <v>0</v>
      </c>
      <c r="G458" s="4">
        <f t="shared" si="490"/>
        <v>0</v>
      </c>
      <c r="H458" s="4">
        <f t="shared" si="490"/>
        <v>0</v>
      </c>
      <c r="I458" s="4">
        <f t="shared" si="490"/>
        <v>0</v>
      </c>
      <c r="J458" s="4">
        <f t="shared" si="490"/>
        <v>0</v>
      </c>
      <c r="K458" s="4">
        <f t="shared" si="490"/>
        <v>0</v>
      </c>
      <c r="L458" s="4">
        <f t="shared" si="490"/>
        <v>0</v>
      </c>
      <c r="M458" s="4">
        <f t="shared" si="490"/>
        <v>0</v>
      </c>
      <c r="N458" s="4">
        <f t="shared" si="490"/>
        <v>0</v>
      </c>
      <c r="O458" s="4">
        <f t="shared" si="490"/>
        <v>0</v>
      </c>
      <c r="P458" s="4">
        <f t="shared" si="491"/>
        <v>0</v>
      </c>
      <c r="Q458" s="4">
        <f t="shared" si="491"/>
        <v>0</v>
      </c>
      <c r="R458" s="4">
        <f t="shared" si="491"/>
        <v>0</v>
      </c>
      <c r="S458" s="4">
        <f t="shared" si="491"/>
        <v>0</v>
      </c>
      <c r="T458" s="4">
        <f t="shared" si="491"/>
        <v>0</v>
      </c>
      <c r="U458" s="4">
        <f t="shared" si="491"/>
        <v>0</v>
      </c>
      <c r="V458" s="4">
        <f t="shared" si="491"/>
        <v>0</v>
      </c>
      <c r="W458" s="4">
        <f t="shared" si="491"/>
        <v>0</v>
      </c>
      <c r="X458" s="4">
        <f t="shared" si="491"/>
        <v>0</v>
      </c>
      <c r="Y458" s="4">
        <f t="shared" si="491"/>
        <v>0</v>
      </c>
      <c r="Z458" s="4">
        <f t="shared" si="492"/>
        <v>0</v>
      </c>
      <c r="AA458" s="4">
        <f t="shared" si="492"/>
        <v>0</v>
      </c>
      <c r="AB458" s="4">
        <f t="shared" si="492"/>
        <v>0</v>
      </c>
      <c r="AC458" s="4">
        <f t="shared" si="492"/>
        <v>0</v>
      </c>
      <c r="AD458" s="4">
        <f t="shared" si="492"/>
        <v>0</v>
      </c>
      <c r="AE458" s="4">
        <f t="shared" si="492"/>
        <v>0</v>
      </c>
      <c r="AF458" s="4">
        <f t="shared" si="492"/>
        <v>0</v>
      </c>
    </row>
    <row r="459" spans="4:32">
      <c r="D459">
        <v>8550</v>
      </c>
      <c r="E459" s="2"/>
      <c r="F459" s="4">
        <f t="shared" si="490"/>
        <v>0</v>
      </c>
      <c r="G459" s="4">
        <f t="shared" si="490"/>
        <v>0</v>
      </c>
      <c r="H459" s="4">
        <f t="shared" si="490"/>
        <v>0</v>
      </c>
      <c r="I459" s="4">
        <f t="shared" si="490"/>
        <v>0</v>
      </c>
      <c r="J459" s="4">
        <f t="shared" si="490"/>
        <v>0</v>
      </c>
      <c r="K459" s="4">
        <f t="shared" si="490"/>
        <v>29.91</v>
      </c>
      <c r="L459" s="4">
        <f t="shared" si="490"/>
        <v>4.2984163751540265</v>
      </c>
      <c r="M459" s="4">
        <f t="shared" si="490"/>
        <v>4.1363900202663526</v>
      </c>
      <c r="N459" s="4">
        <f t="shared" si="490"/>
        <v>4.0617599795581762</v>
      </c>
      <c r="O459" s="4">
        <f t="shared" si="490"/>
        <v>4.3399992731638681</v>
      </c>
      <c r="P459" s="4">
        <f t="shared" si="491"/>
        <v>4.2083515255499222</v>
      </c>
      <c r="Q459" s="4">
        <f t="shared" si="491"/>
        <v>4.3469374652678461</v>
      </c>
      <c r="R459" s="4">
        <f t="shared" si="491"/>
        <v>4.0121252206604856</v>
      </c>
      <c r="S459" s="4">
        <f t="shared" si="491"/>
        <v>4.2071062090184386</v>
      </c>
      <c r="T459" s="4">
        <f t="shared" si="491"/>
        <v>4.2280986876920137</v>
      </c>
      <c r="U459" s="4">
        <f t="shared" si="491"/>
        <v>4.1529349398989162</v>
      </c>
      <c r="V459" s="4">
        <f t="shared" si="491"/>
        <v>4.1536465493454777</v>
      </c>
      <c r="W459" s="4">
        <f t="shared" si="491"/>
        <v>4.0012731766004173</v>
      </c>
      <c r="X459" s="4">
        <f t="shared" si="491"/>
        <v>4.3955617387514199</v>
      </c>
      <c r="Y459" s="4">
        <f t="shared" si="491"/>
        <v>4.1363900202663526</v>
      </c>
      <c r="Z459" s="4">
        <f t="shared" si="492"/>
        <v>4.0617599795581762</v>
      </c>
      <c r="AA459" s="4">
        <f t="shared" si="492"/>
        <v>4.3399992731638681</v>
      </c>
      <c r="AB459" s="4">
        <f t="shared" si="492"/>
        <v>4.2083515255499222</v>
      </c>
      <c r="AC459" s="4">
        <f t="shared" si="492"/>
        <v>4.3469374652678461</v>
      </c>
      <c r="AD459" s="4">
        <f t="shared" si="492"/>
        <v>4.0121252206604856</v>
      </c>
      <c r="AE459" s="4">
        <f t="shared" si="492"/>
        <v>4.2071062090184386</v>
      </c>
      <c r="AF459" s="4">
        <f t="shared" si="492"/>
        <v>4.2280986876920137</v>
      </c>
    </row>
    <row r="460" spans="4:32">
      <c r="D460" s="13">
        <v>8560</v>
      </c>
      <c r="E460" s="2"/>
      <c r="F460" s="4">
        <f>SUMIF($C$9:$C$421,$D460,F$9:F$421)</f>
        <v>24144.68</v>
      </c>
      <c r="G460" s="4">
        <f>SUMIF($C$9:$C$421,$D460,G$9:G$421)</f>
        <v>43383.790000000008</v>
      </c>
      <c r="H460" s="4">
        <f>SUMIF($C$9:$C$421,$D460,H$9:H$421)</f>
        <v>11396.8</v>
      </c>
      <c r="I460" s="4">
        <f>SUMIF($C$9:$C$421,$D460,I$9:I$421)</f>
        <v>26439.25</v>
      </c>
      <c r="J460" s="4">
        <f t="shared" ref="J460:S469" si="493">SUMIF($C$9:$C$424,$D460,J$9:J$424)</f>
        <v>16253.009999999998</v>
      </c>
      <c r="K460" s="4">
        <f t="shared" si="493"/>
        <v>44203.270000000004</v>
      </c>
      <c r="L460" s="4">
        <f t="shared" si="493"/>
        <v>25706.086727191854</v>
      </c>
      <c r="M460" s="4">
        <f t="shared" si="493"/>
        <v>25311.45461596291</v>
      </c>
      <c r="N460" s="4">
        <f t="shared" si="493"/>
        <v>24653.032091058922</v>
      </c>
      <c r="O460" s="4">
        <f t="shared" si="493"/>
        <v>25712.425140535757</v>
      </c>
      <c r="P460" s="4">
        <f t="shared" si="493"/>
        <v>24645.41235729344</v>
      </c>
      <c r="Q460" s="4">
        <f t="shared" si="493"/>
        <v>24807.767318910639</v>
      </c>
      <c r="R460" s="4">
        <f t="shared" si="493"/>
        <v>25979.93896685302</v>
      </c>
      <c r="S460" s="4">
        <f t="shared" si="493"/>
        <v>25573.189200552173</v>
      </c>
      <c r="T460" s="4">
        <f t="shared" ref="T460:AF469" si="494">SUMIF($C$9:$C$424,$D460,T$9:T$424)</f>
        <v>25433.47033150636</v>
      </c>
      <c r="U460" s="4">
        <f t="shared" si="494"/>
        <v>25812.842043372275</v>
      </c>
      <c r="V460" s="4">
        <f t="shared" si="494"/>
        <v>25591.392860703771</v>
      </c>
      <c r="W460" s="4">
        <f t="shared" si="494"/>
        <v>26017.977168608661</v>
      </c>
      <c r="X460" s="4">
        <f t="shared" si="494"/>
        <v>25692.729134923837</v>
      </c>
      <c r="Y460" s="4">
        <f t="shared" si="494"/>
        <v>25640.959799519318</v>
      </c>
      <c r="Z460" s="4">
        <f t="shared" si="494"/>
        <v>24969.288971364091</v>
      </c>
      <c r="AA460" s="4">
        <f t="shared" si="494"/>
        <v>26055.178627343412</v>
      </c>
      <c r="AB460" s="4">
        <f t="shared" si="494"/>
        <v>24961.669237598609</v>
      </c>
      <c r="AC460" s="4">
        <f t="shared" si="494"/>
        <v>25124.024199215804</v>
      </c>
      <c r="AD460" s="4">
        <f t="shared" si="494"/>
        <v>26322.692453660671</v>
      </c>
      <c r="AE460" s="4">
        <f t="shared" si="494"/>
        <v>25889.446080857339</v>
      </c>
      <c r="AF460" s="4">
        <f t="shared" si="494"/>
        <v>25762.975515062768</v>
      </c>
    </row>
    <row r="461" spans="4:32">
      <c r="D461" s="13">
        <v>8570</v>
      </c>
      <c r="E461" s="2"/>
      <c r="F461" s="4">
        <f t="shared" ref="F461:I480" si="495">SUMIF($C$9:$C$424,$D461,F$9:F$424)</f>
        <v>7494.4999999999991</v>
      </c>
      <c r="G461" s="4">
        <f t="shared" si="495"/>
        <v>543.7399999999999</v>
      </c>
      <c r="H461" s="4">
        <f t="shared" si="495"/>
        <v>3496.8999999999996</v>
      </c>
      <c r="I461" s="4">
        <f t="shared" si="495"/>
        <v>4550.37</v>
      </c>
      <c r="J461" s="4">
        <f t="shared" si="493"/>
        <v>1846.6399999999999</v>
      </c>
      <c r="K461" s="4">
        <f t="shared" si="493"/>
        <v>90.190000000000055</v>
      </c>
      <c r="L461" s="4">
        <f t="shared" si="493"/>
        <v>2843.0817638438634</v>
      </c>
      <c r="M461" s="4">
        <f t="shared" si="493"/>
        <v>2738.7385426229475</v>
      </c>
      <c r="N461" s="4">
        <f t="shared" si="493"/>
        <v>2652.0659513510691</v>
      </c>
      <c r="O461" s="4">
        <f t="shared" si="493"/>
        <v>2861.0098690609793</v>
      </c>
      <c r="P461" s="4">
        <f t="shared" si="493"/>
        <v>2669.6161072468722</v>
      </c>
      <c r="Q461" s="4">
        <f t="shared" si="493"/>
        <v>2734.3306191778629</v>
      </c>
      <c r="R461" s="4">
        <f t="shared" si="493"/>
        <v>2809.4354780445269</v>
      </c>
      <c r="S461" s="4">
        <f t="shared" si="493"/>
        <v>2682.6156580753168</v>
      </c>
      <c r="T461" s="4">
        <f t="shared" si="494"/>
        <v>2750.8700547736607</v>
      </c>
      <c r="U461" s="4">
        <f t="shared" si="494"/>
        <v>2819.8055510681033</v>
      </c>
      <c r="V461" s="4">
        <f t="shared" si="494"/>
        <v>2739.7455682343807</v>
      </c>
      <c r="W461" s="4">
        <f t="shared" si="494"/>
        <v>2822.6873972882563</v>
      </c>
      <c r="X461" s="4">
        <f t="shared" si="494"/>
        <v>2807.3294873012223</v>
      </c>
      <c r="Y461" s="4">
        <f t="shared" si="494"/>
        <v>2797.2435011534976</v>
      </c>
      <c r="Z461" s="4">
        <f t="shared" si="494"/>
        <v>2708.2186208403709</v>
      </c>
      <c r="AA461" s="4">
        <f t="shared" si="494"/>
        <v>2921.8671166327777</v>
      </c>
      <c r="AB461" s="4">
        <f t="shared" si="494"/>
        <v>2725.768776736174</v>
      </c>
      <c r="AC461" s="4">
        <f t="shared" si="494"/>
        <v>2790.4832886671647</v>
      </c>
      <c r="AD461" s="4">
        <f t="shared" si="494"/>
        <v>2870.2927256163248</v>
      </c>
      <c r="AE461" s="4">
        <f t="shared" si="494"/>
        <v>2738.7683275646186</v>
      </c>
      <c r="AF461" s="4">
        <f t="shared" si="494"/>
        <v>2809.3750133042113</v>
      </c>
    </row>
    <row r="462" spans="4:32">
      <c r="D462" s="13">
        <v>8580</v>
      </c>
      <c r="E462" s="2"/>
      <c r="F462" s="4">
        <f t="shared" si="495"/>
        <v>0</v>
      </c>
      <c r="G462" s="4">
        <f t="shared" si="495"/>
        <v>0</v>
      </c>
      <c r="H462" s="4">
        <f t="shared" si="495"/>
        <v>0</v>
      </c>
      <c r="I462" s="4">
        <f t="shared" si="495"/>
        <v>0</v>
      </c>
      <c r="J462" s="4">
        <f t="shared" si="493"/>
        <v>0</v>
      </c>
      <c r="K462" s="4">
        <f t="shared" si="493"/>
        <v>0</v>
      </c>
      <c r="L462" s="4">
        <f t="shared" si="493"/>
        <v>0</v>
      </c>
      <c r="M462" s="4">
        <f t="shared" si="493"/>
        <v>0</v>
      </c>
      <c r="N462" s="4">
        <f t="shared" si="493"/>
        <v>0</v>
      </c>
      <c r="O462" s="4">
        <f t="shared" si="493"/>
        <v>0</v>
      </c>
      <c r="P462" s="4">
        <f t="shared" si="493"/>
        <v>0</v>
      </c>
      <c r="Q462" s="4">
        <f t="shared" si="493"/>
        <v>0</v>
      </c>
      <c r="R462" s="4">
        <f t="shared" si="493"/>
        <v>0</v>
      </c>
      <c r="S462" s="4">
        <f t="shared" si="493"/>
        <v>0</v>
      </c>
      <c r="T462" s="4">
        <f t="shared" si="494"/>
        <v>0</v>
      </c>
      <c r="U462" s="4">
        <f t="shared" si="494"/>
        <v>0</v>
      </c>
      <c r="V462" s="4">
        <f t="shared" si="494"/>
        <v>0</v>
      </c>
      <c r="W462" s="4">
        <f t="shared" si="494"/>
        <v>0</v>
      </c>
      <c r="X462" s="4">
        <f t="shared" si="494"/>
        <v>0</v>
      </c>
      <c r="Y462" s="4">
        <f t="shared" si="494"/>
        <v>0</v>
      </c>
      <c r="Z462" s="4">
        <f t="shared" si="494"/>
        <v>0</v>
      </c>
      <c r="AA462" s="4">
        <f t="shared" si="494"/>
        <v>0</v>
      </c>
      <c r="AB462" s="4">
        <f t="shared" si="494"/>
        <v>0</v>
      </c>
      <c r="AC462" s="4">
        <f t="shared" si="494"/>
        <v>0</v>
      </c>
      <c r="AD462" s="4">
        <f t="shared" si="494"/>
        <v>0</v>
      </c>
      <c r="AE462" s="4">
        <f t="shared" si="494"/>
        <v>0</v>
      </c>
      <c r="AF462" s="4">
        <f t="shared" si="494"/>
        <v>0</v>
      </c>
    </row>
    <row r="463" spans="4:32">
      <c r="D463" s="13">
        <v>8590</v>
      </c>
      <c r="E463" s="2"/>
      <c r="F463" s="4">
        <f t="shared" si="495"/>
        <v>0</v>
      </c>
      <c r="G463" s="4">
        <f t="shared" si="495"/>
        <v>0</v>
      </c>
      <c r="H463" s="4">
        <f t="shared" si="495"/>
        <v>0</v>
      </c>
      <c r="I463" s="4">
        <f t="shared" si="495"/>
        <v>0</v>
      </c>
      <c r="J463" s="4">
        <f t="shared" si="493"/>
        <v>0</v>
      </c>
      <c r="K463" s="4">
        <f t="shared" si="493"/>
        <v>0</v>
      </c>
      <c r="L463" s="4">
        <f t="shared" si="493"/>
        <v>0</v>
      </c>
      <c r="M463" s="4">
        <f t="shared" si="493"/>
        <v>0</v>
      </c>
      <c r="N463" s="4">
        <f t="shared" si="493"/>
        <v>0</v>
      </c>
      <c r="O463" s="4">
        <f t="shared" si="493"/>
        <v>0</v>
      </c>
      <c r="P463" s="4">
        <f t="shared" si="493"/>
        <v>0</v>
      </c>
      <c r="Q463" s="4">
        <f t="shared" si="493"/>
        <v>0</v>
      </c>
      <c r="R463" s="4">
        <f t="shared" si="493"/>
        <v>0</v>
      </c>
      <c r="S463" s="4">
        <f t="shared" si="493"/>
        <v>0</v>
      </c>
      <c r="T463" s="4">
        <f t="shared" si="494"/>
        <v>0</v>
      </c>
      <c r="U463" s="4">
        <f t="shared" si="494"/>
        <v>0</v>
      </c>
      <c r="V463" s="4">
        <f t="shared" si="494"/>
        <v>0</v>
      </c>
      <c r="W463" s="4">
        <f t="shared" si="494"/>
        <v>0</v>
      </c>
      <c r="X463" s="4">
        <f t="shared" si="494"/>
        <v>0</v>
      </c>
      <c r="Y463" s="4">
        <f t="shared" si="494"/>
        <v>0</v>
      </c>
      <c r="Z463" s="4">
        <f t="shared" si="494"/>
        <v>0</v>
      </c>
      <c r="AA463" s="4">
        <f t="shared" si="494"/>
        <v>0</v>
      </c>
      <c r="AB463" s="4">
        <f t="shared" si="494"/>
        <v>0</v>
      </c>
      <c r="AC463" s="4">
        <f t="shared" si="494"/>
        <v>0</v>
      </c>
      <c r="AD463" s="4">
        <f t="shared" si="494"/>
        <v>0</v>
      </c>
      <c r="AE463" s="4">
        <f t="shared" si="494"/>
        <v>0</v>
      </c>
      <c r="AF463" s="4">
        <f t="shared" si="494"/>
        <v>0</v>
      </c>
    </row>
    <row r="464" spans="4:32">
      <c r="D464" s="14">
        <v>8600</v>
      </c>
      <c r="E464" s="2"/>
      <c r="F464" s="4">
        <f t="shared" si="495"/>
        <v>0</v>
      </c>
      <c r="G464" s="4">
        <f t="shared" si="495"/>
        <v>0</v>
      </c>
      <c r="H464" s="4">
        <f t="shared" si="495"/>
        <v>0</v>
      </c>
      <c r="I464" s="4">
        <f t="shared" si="495"/>
        <v>0</v>
      </c>
      <c r="J464" s="4">
        <f t="shared" si="493"/>
        <v>0</v>
      </c>
      <c r="K464" s="4">
        <f t="shared" si="493"/>
        <v>0</v>
      </c>
      <c r="L464" s="4">
        <f t="shared" si="493"/>
        <v>0</v>
      </c>
      <c r="M464" s="4">
        <f t="shared" si="493"/>
        <v>0</v>
      </c>
      <c r="N464" s="4">
        <f t="shared" si="493"/>
        <v>0</v>
      </c>
      <c r="O464" s="4">
        <f t="shared" si="493"/>
        <v>0</v>
      </c>
      <c r="P464" s="4">
        <f t="shared" si="493"/>
        <v>0</v>
      </c>
      <c r="Q464" s="4">
        <f t="shared" si="493"/>
        <v>0</v>
      </c>
      <c r="R464" s="4">
        <f t="shared" si="493"/>
        <v>0</v>
      </c>
      <c r="S464" s="4">
        <f t="shared" si="493"/>
        <v>0</v>
      </c>
      <c r="T464" s="4">
        <f t="shared" si="494"/>
        <v>0</v>
      </c>
      <c r="U464" s="4">
        <f t="shared" si="494"/>
        <v>0</v>
      </c>
      <c r="V464" s="4">
        <f t="shared" si="494"/>
        <v>0</v>
      </c>
      <c r="W464" s="4">
        <f t="shared" si="494"/>
        <v>0</v>
      </c>
      <c r="X464" s="4">
        <f t="shared" si="494"/>
        <v>0</v>
      </c>
      <c r="Y464" s="4">
        <f t="shared" si="494"/>
        <v>0</v>
      </c>
      <c r="Z464" s="4">
        <f t="shared" si="494"/>
        <v>0</v>
      </c>
      <c r="AA464" s="4">
        <f t="shared" si="494"/>
        <v>0</v>
      </c>
      <c r="AB464" s="4">
        <f t="shared" si="494"/>
        <v>0</v>
      </c>
      <c r="AC464" s="4">
        <f t="shared" si="494"/>
        <v>0</v>
      </c>
      <c r="AD464" s="4">
        <f t="shared" si="494"/>
        <v>0</v>
      </c>
      <c r="AE464" s="4">
        <f t="shared" si="494"/>
        <v>0</v>
      </c>
      <c r="AF464" s="4">
        <f t="shared" si="494"/>
        <v>0</v>
      </c>
    </row>
    <row r="465" spans="4:32">
      <c r="D465" s="13">
        <v>8620</v>
      </c>
      <c r="E465" s="2"/>
      <c r="F465" s="4">
        <f t="shared" si="495"/>
        <v>0</v>
      </c>
      <c r="G465" s="4">
        <f t="shared" si="495"/>
        <v>0</v>
      </c>
      <c r="H465" s="4">
        <f t="shared" si="495"/>
        <v>0</v>
      </c>
      <c r="I465" s="4">
        <f t="shared" si="495"/>
        <v>0</v>
      </c>
      <c r="J465" s="4">
        <f t="shared" si="493"/>
        <v>0</v>
      </c>
      <c r="K465" s="4">
        <f t="shared" si="493"/>
        <v>0</v>
      </c>
      <c r="L465" s="4">
        <f t="shared" si="493"/>
        <v>0</v>
      </c>
      <c r="M465" s="4">
        <f t="shared" si="493"/>
        <v>0</v>
      </c>
      <c r="N465" s="4">
        <f t="shared" si="493"/>
        <v>0</v>
      </c>
      <c r="O465" s="4">
        <f t="shared" si="493"/>
        <v>0</v>
      </c>
      <c r="P465" s="4">
        <f t="shared" si="493"/>
        <v>0</v>
      </c>
      <c r="Q465" s="4">
        <f t="shared" si="493"/>
        <v>0</v>
      </c>
      <c r="R465" s="4">
        <f t="shared" si="493"/>
        <v>0</v>
      </c>
      <c r="S465" s="4">
        <f t="shared" si="493"/>
        <v>0</v>
      </c>
      <c r="T465" s="4">
        <f t="shared" si="494"/>
        <v>0</v>
      </c>
      <c r="U465" s="4">
        <f t="shared" si="494"/>
        <v>0</v>
      </c>
      <c r="V465" s="4">
        <f t="shared" si="494"/>
        <v>0</v>
      </c>
      <c r="W465" s="4">
        <f t="shared" si="494"/>
        <v>0</v>
      </c>
      <c r="X465" s="4">
        <f t="shared" si="494"/>
        <v>0</v>
      </c>
      <c r="Y465" s="4">
        <f t="shared" si="494"/>
        <v>0</v>
      </c>
      <c r="Z465" s="4">
        <f t="shared" si="494"/>
        <v>0</v>
      </c>
      <c r="AA465" s="4">
        <f t="shared" si="494"/>
        <v>0</v>
      </c>
      <c r="AB465" s="4">
        <f t="shared" si="494"/>
        <v>0</v>
      </c>
      <c r="AC465" s="4">
        <f t="shared" si="494"/>
        <v>0</v>
      </c>
      <c r="AD465" s="4">
        <f t="shared" si="494"/>
        <v>0</v>
      </c>
      <c r="AE465" s="4">
        <f t="shared" si="494"/>
        <v>0</v>
      </c>
      <c r="AF465" s="4">
        <f t="shared" si="494"/>
        <v>0</v>
      </c>
    </row>
    <row r="466" spans="4:32">
      <c r="D466" s="13">
        <v>8630</v>
      </c>
      <c r="E466" s="2"/>
      <c r="F466" s="4">
        <f t="shared" si="495"/>
        <v>0</v>
      </c>
      <c r="G466" s="4">
        <f t="shared" si="495"/>
        <v>215.03</v>
      </c>
      <c r="H466" s="4">
        <f t="shared" si="495"/>
        <v>897.19999999999993</v>
      </c>
      <c r="I466" s="4">
        <f t="shared" si="495"/>
        <v>-140.82</v>
      </c>
      <c r="J466" s="4">
        <f t="shared" si="493"/>
        <v>1240.4100000000001</v>
      </c>
      <c r="K466" s="4">
        <f t="shared" si="493"/>
        <v>804.21</v>
      </c>
      <c r="L466" s="4">
        <f t="shared" si="493"/>
        <v>504.74379042964534</v>
      </c>
      <c r="M466" s="4">
        <f t="shared" si="493"/>
        <v>486.12976965845797</v>
      </c>
      <c r="N466" s="4">
        <f t="shared" si="493"/>
        <v>466.58411475136342</v>
      </c>
      <c r="O466" s="4">
        <f t="shared" si="493"/>
        <v>505.6754245655527</v>
      </c>
      <c r="P466" s="4">
        <f t="shared" si="493"/>
        <v>466.58411475136342</v>
      </c>
      <c r="Q466" s="4">
        <f t="shared" si="493"/>
        <v>466.58411475136342</v>
      </c>
      <c r="R466" s="4">
        <f t="shared" si="493"/>
        <v>505.6754245655527</v>
      </c>
      <c r="S466" s="4">
        <f t="shared" si="493"/>
        <v>466.58411475136342</v>
      </c>
      <c r="T466" s="4">
        <f t="shared" si="494"/>
        <v>486.12976965845797</v>
      </c>
      <c r="U466" s="4">
        <f t="shared" si="494"/>
        <v>486.12976965845797</v>
      </c>
      <c r="V466" s="4">
        <f t="shared" si="494"/>
        <v>466.58411475136342</v>
      </c>
      <c r="W466" s="4">
        <f t="shared" si="494"/>
        <v>505.6754245655527</v>
      </c>
      <c r="X466" s="4">
        <f t="shared" si="494"/>
        <v>486.12976965845797</v>
      </c>
      <c r="Y466" s="4">
        <f t="shared" si="494"/>
        <v>500.71366274821179</v>
      </c>
      <c r="Z466" s="4">
        <f t="shared" si="494"/>
        <v>480.58163819390427</v>
      </c>
      <c r="AA466" s="4">
        <f t="shared" si="494"/>
        <v>520.84568730251931</v>
      </c>
      <c r="AB466" s="4">
        <f t="shared" si="494"/>
        <v>480.58163819390427</v>
      </c>
      <c r="AC466" s="4">
        <f t="shared" si="494"/>
        <v>480.58163819390427</v>
      </c>
      <c r="AD466" s="4">
        <f t="shared" si="494"/>
        <v>520.84568730251931</v>
      </c>
      <c r="AE466" s="4">
        <f t="shared" si="494"/>
        <v>480.58163819390427</v>
      </c>
      <c r="AF466" s="4">
        <f t="shared" si="494"/>
        <v>500.71366274821179</v>
      </c>
    </row>
    <row r="467" spans="4:32">
      <c r="D467" s="13">
        <v>8640</v>
      </c>
      <c r="E467" s="2"/>
      <c r="F467" s="4">
        <f t="shared" si="495"/>
        <v>0</v>
      </c>
      <c r="G467" s="4">
        <f t="shared" si="495"/>
        <v>0</v>
      </c>
      <c r="H467" s="4">
        <f t="shared" si="495"/>
        <v>0</v>
      </c>
      <c r="I467" s="4">
        <f t="shared" si="495"/>
        <v>0</v>
      </c>
      <c r="J467" s="4">
        <f t="shared" si="493"/>
        <v>0</v>
      </c>
      <c r="K467" s="4">
        <f t="shared" si="493"/>
        <v>0</v>
      </c>
      <c r="L467" s="4">
        <f t="shared" si="493"/>
        <v>0</v>
      </c>
      <c r="M467" s="4">
        <f t="shared" si="493"/>
        <v>0</v>
      </c>
      <c r="N467" s="4">
        <f t="shared" si="493"/>
        <v>0</v>
      </c>
      <c r="O467" s="4">
        <f t="shared" si="493"/>
        <v>0</v>
      </c>
      <c r="P467" s="4">
        <f t="shared" si="493"/>
        <v>0</v>
      </c>
      <c r="Q467" s="4">
        <f t="shared" si="493"/>
        <v>0</v>
      </c>
      <c r="R467" s="4">
        <f t="shared" si="493"/>
        <v>0</v>
      </c>
      <c r="S467" s="4">
        <f t="shared" si="493"/>
        <v>0</v>
      </c>
      <c r="T467" s="4">
        <f t="shared" si="494"/>
        <v>0</v>
      </c>
      <c r="U467" s="4">
        <f t="shared" si="494"/>
        <v>0</v>
      </c>
      <c r="V467" s="4">
        <f t="shared" si="494"/>
        <v>0</v>
      </c>
      <c r="W467" s="4">
        <f t="shared" si="494"/>
        <v>0</v>
      </c>
      <c r="X467" s="4">
        <f t="shared" si="494"/>
        <v>0</v>
      </c>
      <c r="Y467" s="4">
        <f t="shared" si="494"/>
        <v>0</v>
      </c>
      <c r="Z467" s="4">
        <f t="shared" si="494"/>
        <v>0</v>
      </c>
      <c r="AA467" s="4">
        <f t="shared" si="494"/>
        <v>0</v>
      </c>
      <c r="AB467" s="4">
        <f t="shared" si="494"/>
        <v>0</v>
      </c>
      <c r="AC467" s="4">
        <f t="shared" si="494"/>
        <v>0</v>
      </c>
      <c r="AD467" s="4">
        <f t="shared" si="494"/>
        <v>0</v>
      </c>
      <c r="AE467" s="4">
        <f t="shared" si="494"/>
        <v>0</v>
      </c>
      <c r="AF467" s="4">
        <f t="shared" si="494"/>
        <v>0</v>
      </c>
    </row>
    <row r="468" spans="4:32">
      <c r="D468" s="13">
        <v>8650</v>
      </c>
      <c r="E468" s="2"/>
      <c r="F468" s="4">
        <f t="shared" si="495"/>
        <v>0</v>
      </c>
      <c r="G468" s="4">
        <f t="shared" si="495"/>
        <v>0</v>
      </c>
      <c r="H468" s="4">
        <f t="shared" si="495"/>
        <v>2862.96</v>
      </c>
      <c r="I468" s="4">
        <f t="shared" si="495"/>
        <v>279.2</v>
      </c>
      <c r="J468" s="4">
        <f t="shared" si="493"/>
        <v>-177.08</v>
      </c>
      <c r="K468" s="4">
        <f t="shared" si="493"/>
        <v>0</v>
      </c>
      <c r="L468" s="4">
        <f t="shared" si="493"/>
        <v>495.17547036250448</v>
      </c>
      <c r="M468" s="4">
        <f t="shared" si="493"/>
        <v>476.96052625239395</v>
      </c>
      <c r="N468" s="4">
        <f t="shared" si="493"/>
        <v>457.92717579554756</v>
      </c>
      <c r="O468" s="4">
        <f t="shared" si="493"/>
        <v>496.13496245102692</v>
      </c>
      <c r="P468" s="4">
        <f t="shared" si="493"/>
        <v>457.90518786193695</v>
      </c>
      <c r="Q468" s="4">
        <f t="shared" si="493"/>
        <v>458.52761459391206</v>
      </c>
      <c r="R468" s="4">
        <f t="shared" si="493"/>
        <v>496.02924728563232</v>
      </c>
      <c r="S468" s="4">
        <f t="shared" si="493"/>
        <v>458.28314684844753</v>
      </c>
      <c r="T468" s="4">
        <f t="shared" si="494"/>
        <v>476.9086264027145</v>
      </c>
      <c r="U468" s="4">
        <f t="shared" si="494"/>
        <v>478.03987248767186</v>
      </c>
      <c r="V468" s="4">
        <f t="shared" si="494"/>
        <v>459.11404964614985</v>
      </c>
      <c r="W468" s="4">
        <f t="shared" si="494"/>
        <v>496.26585987824342</v>
      </c>
      <c r="X468" s="4">
        <f t="shared" si="494"/>
        <v>477.46005785412859</v>
      </c>
      <c r="Y468" s="4">
        <f t="shared" si="494"/>
        <v>491.12276721089353</v>
      </c>
      <c r="Z468" s="4">
        <f t="shared" si="494"/>
        <v>471.52000033118452</v>
      </c>
      <c r="AA468" s="4">
        <f t="shared" si="494"/>
        <v>510.86661983238918</v>
      </c>
      <c r="AB468" s="4">
        <f t="shared" si="494"/>
        <v>471.49801239757392</v>
      </c>
      <c r="AC468" s="4">
        <f t="shared" si="494"/>
        <v>472.12043912954903</v>
      </c>
      <c r="AD468" s="4">
        <f t="shared" si="494"/>
        <v>510.76090466699458</v>
      </c>
      <c r="AE468" s="4">
        <f t="shared" si="494"/>
        <v>471.87597138408449</v>
      </c>
      <c r="AF468" s="4">
        <f t="shared" si="494"/>
        <v>491.07086736121408</v>
      </c>
    </row>
    <row r="469" spans="4:32">
      <c r="D469" s="13">
        <v>8670</v>
      </c>
      <c r="E469" s="2"/>
      <c r="F469" s="4">
        <f t="shared" si="495"/>
        <v>0</v>
      </c>
      <c r="G469" s="4">
        <f t="shared" si="495"/>
        <v>0</v>
      </c>
      <c r="H469" s="4">
        <f t="shared" si="495"/>
        <v>0</v>
      </c>
      <c r="I469" s="4">
        <f t="shared" si="495"/>
        <v>0</v>
      </c>
      <c r="J469" s="4">
        <f t="shared" si="493"/>
        <v>0</v>
      </c>
      <c r="K469" s="4">
        <f t="shared" si="493"/>
        <v>0</v>
      </c>
      <c r="L469" s="4">
        <f t="shared" si="493"/>
        <v>0</v>
      </c>
      <c r="M469" s="4">
        <f t="shared" si="493"/>
        <v>0</v>
      </c>
      <c r="N469" s="4">
        <f t="shared" si="493"/>
        <v>0</v>
      </c>
      <c r="O469" s="4">
        <f t="shared" si="493"/>
        <v>0</v>
      </c>
      <c r="P469" s="4">
        <f t="shared" si="493"/>
        <v>0</v>
      </c>
      <c r="Q469" s="4">
        <f t="shared" si="493"/>
        <v>0</v>
      </c>
      <c r="R469" s="4">
        <f t="shared" si="493"/>
        <v>0</v>
      </c>
      <c r="S469" s="4">
        <f t="shared" si="493"/>
        <v>0</v>
      </c>
      <c r="T469" s="4">
        <f t="shared" si="494"/>
        <v>0</v>
      </c>
      <c r="U469" s="4">
        <f t="shared" si="494"/>
        <v>0</v>
      </c>
      <c r="V469" s="4">
        <f t="shared" si="494"/>
        <v>0</v>
      </c>
      <c r="W469" s="4">
        <f t="shared" si="494"/>
        <v>0</v>
      </c>
      <c r="X469" s="4">
        <f t="shared" si="494"/>
        <v>0</v>
      </c>
      <c r="Y469" s="4">
        <f t="shared" si="494"/>
        <v>0</v>
      </c>
      <c r="Z469" s="4">
        <f t="shared" si="494"/>
        <v>0</v>
      </c>
      <c r="AA469" s="4">
        <f t="shared" si="494"/>
        <v>0</v>
      </c>
      <c r="AB469" s="4">
        <f t="shared" si="494"/>
        <v>0</v>
      </c>
      <c r="AC469" s="4">
        <f t="shared" si="494"/>
        <v>0</v>
      </c>
      <c r="AD469" s="4">
        <f t="shared" si="494"/>
        <v>0</v>
      </c>
      <c r="AE469" s="4">
        <f t="shared" si="494"/>
        <v>0</v>
      </c>
      <c r="AF469" s="4">
        <f t="shared" si="494"/>
        <v>0</v>
      </c>
    </row>
    <row r="470" spans="4:32">
      <c r="D470" s="13">
        <v>8700</v>
      </c>
      <c r="E470" s="2"/>
      <c r="F470" s="4">
        <f t="shared" si="495"/>
        <v>108924.20000000003</v>
      </c>
      <c r="G470" s="4">
        <f t="shared" si="495"/>
        <v>123894.27999999996</v>
      </c>
      <c r="H470" s="4">
        <f t="shared" si="495"/>
        <v>87335.919999999867</v>
      </c>
      <c r="I470" s="4">
        <f t="shared" si="495"/>
        <v>96211.379999999976</v>
      </c>
      <c r="J470" s="4">
        <f t="shared" ref="J470:S479" si="496">SUMIF($C$9:$C$424,$D470,J$9:J$424)</f>
        <v>106036.01000000013</v>
      </c>
      <c r="K470" s="4">
        <f t="shared" si="496"/>
        <v>139540.11999999985</v>
      </c>
      <c r="L470" s="4">
        <f t="shared" si="496"/>
        <v>85750.309745869235</v>
      </c>
      <c r="M470" s="4">
        <f t="shared" si="496"/>
        <v>90006.878738886371</v>
      </c>
      <c r="N470" s="4">
        <f t="shared" si="496"/>
        <v>85219.957839945011</v>
      </c>
      <c r="O470" s="4">
        <f t="shared" si="496"/>
        <v>89919.563668060888</v>
      </c>
      <c r="P470" s="4">
        <f t="shared" si="496"/>
        <v>85932.185833541313</v>
      </c>
      <c r="Q470" s="4">
        <f t="shared" si="496"/>
        <v>85018.651079679286</v>
      </c>
      <c r="R470" s="4">
        <f t="shared" si="496"/>
        <v>88797.63373929786</v>
      </c>
      <c r="S470" s="4">
        <f t="shared" si="496"/>
        <v>87999.512234021342</v>
      </c>
      <c r="T470" s="4">
        <f t="shared" ref="T470:AF479" si="497">SUMIF($C$9:$C$424,$D470,T$9:T$424)</f>
        <v>86499.12122905186</v>
      </c>
      <c r="U470" s="4">
        <f t="shared" si="497"/>
        <v>88762.110169980078</v>
      </c>
      <c r="V470" s="4">
        <f t="shared" si="497"/>
        <v>86602.942689165386</v>
      </c>
      <c r="W470" s="4">
        <f t="shared" si="497"/>
        <v>88417.214510360835</v>
      </c>
      <c r="X470" s="4">
        <f t="shared" si="497"/>
        <v>90658.520908078834</v>
      </c>
      <c r="Y470" s="4">
        <f t="shared" si="497"/>
        <v>91585.963794476047</v>
      </c>
      <c r="Z470" s="4">
        <f t="shared" si="497"/>
        <v>86735.553157831106</v>
      </c>
      <c r="AA470" s="4">
        <f t="shared" si="497"/>
        <v>91562.138461354087</v>
      </c>
      <c r="AB470" s="4">
        <f t="shared" si="497"/>
        <v>87447.781151427393</v>
      </c>
      <c r="AC470" s="4">
        <f t="shared" si="497"/>
        <v>86534.246397565381</v>
      </c>
      <c r="AD470" s="4">
        <f t="shared" si="497"/>
        <v>90440.208532591059</v>
      </c>
      <c r="AE470" s="4">
        <f t="shared" si="497"/>
        <v>89515.107551907437</v>
      </c>
      <c r="AF470" s="4">
        <f t="shared" si="497"/>
        <v>88078.206284641521</v>
      </c>
    </row>
    <row r="471" spans="4:32">
      <c r="D471" s="13">
        <v>8710</v>
      </c>
      <c r="E471" s="2"/>
      <c r="F471" s="4">
        <f t="shared" si="495"/>
        <v>911.53</v>
      </c>
      <c r="G471" s="4">
        <f t="shared" si="495"/>
        <v>19.5</v>
      </c>
      <c r="H471" s="4">
        <f t="shared" si="495"/>
        <v>21.6</v>
      </c>
      <c r="I471" s="4">
        <f t="shared" si="495"/>
        <v>41.290000000000006</v>
      </c>
      <c r="J471" s="4">
        <f t="shared" si="496"/>
        <v>41.41</v>
      </c>
      <c r="K471" s="4">
        <f t="shared" si="496"/>
        <v>21.52</v>
      </c>
      <c r="L471" s="4">
        <f t="shared" si="496"/>
        <v>151.88168993920203</v>
      </c>
      <c r="M471" s="4">
        <f t="shared" si="496"/>
        <v>146.15659621927432</v>
      </c>
      <c r="N471" s="4">
        <f t="shared" si="496"/>
        <v>143.51959325964756</v>
      </c>
      <c r="O471" s="4">
        <f t="shared" si="496"/>
        <v>153.35099404357183</v>
      </c>
      <c r="P471" s="4">
        <f t="shared" si="496"/>
        <v>148.69930825066649</v>
      </c>
      <c r="Q471" s="4">
        <f t="shared" si="496"/>
        <v>153.59615045698172</v>
      </c>
      <c r="R471" s="4">
        <f t="shared" si="496"/>
        <v>141.7657819944846</v>
      </c>
      <c r="S471" s="4">
        <f t="shared" si="496"/>
        <v>148.65530581749036</v>
      </c>
      <c r="T471" s="4">
        <f t="shared" si="497"/>
        <v>149.39706111960228</v>
      </c>
      <c r="U471" s="4">
        <f t="shared" si="497"/>
        <v>146.74119997432862</v>
      </c>
      <c r="V471" s="4">
        <f t="shared" si="497"/>
        <v>146.76634422185785</v>
      </c>
      <c r="W471" s="4">
        <f t="shared" si="497"/>
        <v>141.38233221966402</v>
      </c>
      <c r="X471" s="4">
        <f t="shared" si="497"/>
        <v>155.31425689065324</v>
      </c>
      <c r="Y471" s="4">
        <f t="shared" si="497"/>
        <v>146.15659621927432</v>
      </c>
      <c r="Z471" s="4">
        <f t="shared" si="497"/>
        <v>143.51959325964756</v>
      </c>
      <c r="AA471" s="4">
        <f t="shared" si="497"/>
        <v>153.35099404357183</v>
      </c>
      <c r="AB471" s="4">
        <f t="shared" si="497"/>
        <v>148.69930825066649</v>
      </c>
      <c r="AC471" s="4">
        <f t="shared" si="497"/>
        <v>153.59615045698172</v>
      </c>
      <c r="AD471" s="4">
        <f t="shared" si="497"/>
        <v>141.7657819944846</v>
      </c>
      <c r="AE471" s="4">
        <f t="shared" si="497"/>
        <v>148.65530581749036</v>
      </c>
      <c r="AF471" s="4">
        <f t="shared" si="497"/>
        <v>149.39706111960228</v>
      </c>
    </row>
    <row r="472" spans="4:32">
      <c r="D472" s="14">
        <v>8711</v>
      </c>
      <c r="E472" s="2"/>
      <c r="F472" s="4">
        <f t="shared" si="495"/>
        <v>0</v>
      </c>
      <c r="G472" s="4">
        <f t="shared" si="495"/>
        <v>0</v>
      </c>
      <c r="H472" s="4">
        <f t="shared" si="495"/>
        <v>0</v>
      </c>
      <c r="I472" s="4">
        <f t="shared" si="495"/>
        <v>5985.9</v>
      </c>
      <c r="J472" s="4">
        <f t="shared" si="496"/>
        <v>0</v>
      </c>
      <c r="K472" s="4">
        <f t="shared" si="496"/>
        <v>0</v>
      </c>
      <c r="L472" s="4">
        <f t="shared" si="496"/>
        <v>767.36853343164273</v>
      </c>
      <c r="M472" s="4">
        <f t="shared" si="496"/>
        <v>741.74361145870284</v>
      </c>
      <c r="N472" s="4">
        <f t="shared" si="496"/>
        <v>745.15439402452182</v>
      </c>
      <c r="O472" s="4">
        <f t="shared" si="496"/>
        <v>792.45931606185661</v>
      </c>
      <c r="P472" s="4">
        <f t="shared" si="496"/>
        <v>742.17037227376738</v>
      </c>
      <c r="Q472" s="4">
        <f t="shared" si="496"/>
        <v>874.83791984721836</v>
      </c>
      <c r="R472" s="4">
        <f t="shared" si="496"/>
        <v>764.44453352455525</v>
      </c>
      <c r="S472" s="4">
        <f t="shared" si="496"/>
        <v>779.21541365783446</v>
      </c>
      <c r="T472" s="4">
        <f t="shared" si="497"/>
        <v>743.12025924923353</v>
      </c>
      <c r="U472" s="4">
        <f t="shared" si="497"/>
        <v>964.0722296294233</v>
      </c>
      <c r="V472" s="4">
        <f t="shared" si="497"/>
        <v>959.17136349513373</v>
      </c>
      <c r="W472" s="4">
        <f t="shared" si="497"/>
        <v>805.63383541723613</v>
      </c>
      <c r="X472" s="4">
        <f t="shared" si="497"/>
        <v>842.22430770086987</v>
      </c>
      <c r="Y472" s="4">
        <f t="shared" si="497"/>
        <v>741.74361145870284</v>
      </c>
      <c r="Z472" s="4">
        <f t="shared" si="497"/>
        <v>745.15439402452182</v>
      </c>
      <c r="AA472" s="4">
        <f t="shared" si="497"/>
        <v>792.45931606185661</v>
      </c>
      <c r="AB472" s="4">
        <f t="shared" si="497"/>
        <v>742.17037227376738</v>
      </c>
      <c r="AC472" s="4">
        <f t="shared" si="497"/>
        <v>874.83791984721836</v>
      </c>
      <c r="AD472" s="4">
        <f t="shared" si="497"/>
        <v>764.44453352455525</v>
      </c>
      <c r="AE472" s="4">
        <f t="shared" si="497"/>
        <v>779.21541365783446</v>
      </c>
      <c r="AF472" s="4">
        <f t="shared" si="497"/>
        <v>743.12025924923353</v>
      </c>
    </row>
    <row r="473" spans="4:32">
      <c r="D473" s="13">
        <v>8720</v>
      </c>
      <c r="E473" s="2"/>
      <c r="F473" s="4">
        <f t="shared" si="495"/>
        <v>0</v>
      </c>
      <c r="G473" s="4">
        <f t="shared" si="495"/>
        <v>0</v>
      </c>
      <c r="H473" s="4">
        <f t="shared" si="495"/>
        <v>0</v>
      </c>
      <c r="I473" s="4">
        <f t="shared" si="495"/>
        <v>0</v>
      </c>
      <c r="J473" s="4">
        <f t="shared" si="496"/>
        <v>0</v>
      </c>
      <c r="K473" s="4">
        <f t="shared" si="496"/>
        <v>0</v>
      </c>
      <c r="L473" s="4">
        <f t="shared" si="496"/>
        <v>0</v>
      </c>
      <c r="M473" s="4">
        <f t="shared" si="496"/>
        <v>0</v>
      </c>
      <c r="N473" s="4">
        <f t="shared" si="496"/>
        <v>0</v>
      </c>
      <c r="O473" s="4">
        <f t="shared" si="496"/>
        <v>0</v>
      </c>
      <c r="P473" s="4">
        <f t="shared" si="496"/>
        <v>0</v>
      </c>
      <c r="Q473" s="4">
        <f t="shared" si="496"/>
        <v>0</v>
      </c>
      <c r="R473" s="4">
        <f t="shared" si="496"/>
        <v>0</v>
      </c>
      <c r="S473" s="4">
        <f t="shared" si="496"/>
        <v>0</v>
      </c>
      <c r="T473" s="4">
        <f t="shared" si="497"/>
        <v>0</v>
      </c>
      <c r="U473" s="4">
        <f t="shared" si="497"/>
        <v>0</v>
      </c>
      <c r="V473" s="4">
        <f t="shared" si="497"/>
        <v>0</v>
      </c>
      <c r="W473" s="4">
        <f t="shared" si="497"/>
        <v>0</v>
      </c>
      <c r="X473" s="4">
        <f t="shared" si="497"/>
        <v>0</v>
      </c>
      <c r="Y473" s="4">
        <f t="shared" si="497"/>
        <v>0</v>
      </c>
      <c r="Z473" s="4">
        <f t="shared" si="497"/>
        <v>0</v>
      </c>
      <c r="AA473" s="4">
        <f t="shared" si="497"/>
        <v>0</v>
      </c>
      <c r="AB473" s="4">
        <f t="shared" si="497"/>
        <v>0</v>
      </c>
      <c r="AC473" s="4">
        <f t="shared" si="497"/>
        <v>0</v>
      </c>
      <c r="AD473" s="4">
        <f t="shared" si="497"/>
        <v>0</v>
      </c>
      <c r="AE473" s="4">
        <f t="shared" si="497"/>
        <v>0</v>
      </c>
      <c r="AF473" s="4">
        <f t="shared" si="497"/>
        <v>0</v>
      </c>
    </row>
    <row r="474" spans="4:32">
      <c r="D474" s="13">
        <v>8740</v>
      </c>
      <c r="E474" s="2"/>
      <c r="F474" s="4">
        <f t="shared" si="495"/>
        <v>337866.06999999983</v>
      </c>
      <c r="G474" s="4">
        <f t="shared" si="495"/>
        <v>322093.16000000009</v>
      </c>
      <c r="H474" s="4">
        <f t="shared" si="495"/>
        <v>299562.99</v>
      </c>
      <c r="I474" s="4">
        <f t="shared" si="495"/>
        <v>331434.98</v>
      </c>
      <c r="J474" s="4">
        <f t="shared" si="496"/>
        <v>348644.55000000005</v>
      </c>
      <c r="K474" s="4">
        <f t="shared" si="496"/>
        <v>297225.92000000004</v>
      </c>
      <c r="L474" s="4">
        <f t="shared" si="496"/>
        <v>307262.12748637539</v>
      </c>
      <c r="M474" s="4">
        <f t="shared" si="496"/>
        <v>302016.25862799911</v>
      </c>
      <c r="N474" s="4">
        <f t="shared" si="496"/>
        <v>291363.05767837632</v>
      </c>
      <c r="O474" s="4">
        <f t="shared" si="496"/>
        <v>303289.01788535865</v>
      </c>
      <c r="P474" s="4">
        <f t="shared" si="496"/>
        <v>290794.34288298659</v>
      </c>
      <c r="Q474" s="4">
        <f t="shared" si="496"/>
        <v>292439.46788492642</v>
      </c>
      <c r="R474" s="4">
        <f t="shared" si="496"/>
        <v>306410.71691118035</v>
      </c>
      <c r="S474" s="4">
        <f t="shared" si="496"/>
        <v>309297.19726845348</v>
      </c>
      <c r="T474" s="4">
        <f t="shared" si="497"/>
        <v>298918.66207091254</v>
      </c>
      <c r="U474" s="4">
        <f t="shared" si="497"/>
        <v>308018.05910213629</v>
      </c>
      <c r="V474" s="4">
        <f t="shared" si="497"/>
        <v>309349.52166981826</v>
      </c>
      <c r="W474" s="4">
        <f t="shared" si="497"/>
        <v>309025.13052715425</v>
      </c>
      <c r="X474" s="4">
        <f t="shared" si="497"/>
        <v>306303.50711802038</v>
      </c>
      <c r="Y474" s="4">
        <f t="shared" si="497"/>
        <v>305314.99493918766</v>
      </c>
      <c r="Z474" s="4">
        <f t="shared" si="497"/>
        <v>294529.16281658958</v>
      </c>
      <c r="AA474" s="4">
        <f t="shared" si="497"/>
        <v>306720.38536952244</v>
      </c>
      <c r="AB474" s="4">
        <f t="shared" si="497"/>
        <v>293960.44802119985</v>
      </c>
      <c r="AC474" s="4">
        <f t="shared" si="497"/>
        <v>295605.57302313967</v>
      </c>
      <c r="AD474" s="4">
        <f t="shared" si="497"/>
        <v>309842.08439534419</v>
      </c>
      <c r="AE474" s="4">
        <f t="shared" si="497"/>
        <v>312463.30240666674</v>
      </c>
      <c r="AF474" s="4">
        <f t="shared" si="497"/>
        <v>302217.39838210109</v>
      </c>
    </row>
    <row r="475" spans="4:32">
      <c r="D475" s="13">
        <v>8750</v>
      </c>
      <c r="E475" s="2"/>
      <c r="F475" s="4">
        <f t="shared" si="495"/>
        <v>40672.539999999994</v>
      </c>
      <c r="G475" s="4">
        <f t="shared" si="495"/>
        <v>12822.8</v>
      </c>
      <c r="H475" s="4">
        <f t="shared" si="495"/>
        <v>59894.829999999987</v>
      </c>
      <c r="I475" s="4">
        <f t="shared" si="495"/>
        <v>30927.119999999999</v>
      </c>
      <c r="J475" s="4">
        <f t="shared" si="496"/>
        <v>39263.280000000006</v>
      </c>
      <c r="K475" s="4">
        <f t="shared" si="496"/>
        <v>22811.639999999996</v>
      </c>
      <c r="L475" s="4">
        <f t="shared" si="496"/>
        <v>33282.670508539064</v>
      </c>
      <c r="M475" s="4">
        <f t="shared" si="496"/>
        <v>32194.740740770805</v>
      </c>
      <c r="N475" s="4">
        <f t="shared" si="496"/>
        <v>31033.886043972499</v>
      </c>
      <c r="O475" s="4">
        <f t="shared" si="496"/>
        <v>33494.685036657123</v>
      </c>
      <c r="P475" s="4">
        <f t="shared" si="496"/>
        <v>31038.720358605067</v>
      </c>
      <c r="Q475" s="4">
        <f t="shared" si="496"/>
        <v>31562.867538473729</v>
      </c>
      <c r="R475" s="4">
        <f t="shared" si="496"/>
        <v>33331.545522349952</v>
      </c>
      <c r="S475" s="4">
        <f t="shared" si="496"/>
        <v>31246.891511460861</v>
      </c>
      <c r="T475" s="4">
        <f t="shared" si="497"/>
        <v>32175.278763473641</v>
      </c>
      <c r="U475" s="4">
        <f t="shared" si="497"/>
        <v>33014.032368981476</v>
      </c>
      <c r="V475" s="4">
        <f t="shared" si="497"/>
        <v>31900.934339507297</v>
      </c>
      <c r="W475" s="4">
        <f t="shared" si="497"/>
        <v>33472.943046264161</v>
      </c>
      <c r="X475" s="4">
        <f t="shared" si="497"/>
        <v>32589.793269783873</v>
      </c>
      <c r="Y475" s="4">
        <f t="shared" si="497"/>
        <v>33019.537907893857</v>
      </c>
      <c r="Z475" s="4">
        <f t="shared" si="497"/>
        <v>31825.520870907534</v>
      </c>
      <c r="AA475" s="4">
        <f t="shared" si="497"/>
        <v>34352.644543968185</v>
      </c>
      <c r="AB475" s="4">
        <f t="shared" si="497"/>
        <v>31830.355185540102</v>
      </c>
      <c r="AC475" s="4">
        <f t="shared" si="497"/>
        <v>32354.502365408764</v>
      </c>
      <c r="AD475" s="4">
        <f t="shared" si="497"/>
        <v>34189.505029661013</v>
      </c>
      <c r="AE475" s="4">
        <f t="shared" si="497"/>
        <v>32038.526338395895</v>
      </c>
      <c r="AF475" s="4">
        <f t="shared" si="497"/>
        <v>33000.075930596686</v>
      </c>
    </row>
    <row r="476" spans="4:32">
      <c r="D476" s="13">
        <v>8760</v>
      </c>
      <c r="E476" s="2"/>
      <c r="F476" s="4">
        <f t="shared" si="495"/>
        <v>1931.5000000000002</v>
      </c>
      <c r="G476" s="4">
        <f t="shared" si="495"/>
        <v>534.79</v>
      </c>
      <c r="H476" s="4">
        <f t="shared" si="495"/>
        <v>2812.6499999999996</v>
      </c>
      <c r="I476" s="4">
        <f t="shared" si="495"/>
        <v>2681.4599999999996</v>
      </c>
      <c r="J476" s="4">
        <f t="shared" si="496"/>
        <v>3657.0099999999998</v>
      </c>
      <c r="K476" s="4">
        <f t="shared" si="496"/>
        <v>6084.99</v>
      </c>
      <c r="L476" s="4">
        <f t="shared" si="496"/>
        <v>2708.1713370204261</v>
      </c>
      <c r="M476" s="4">
        <f t="shared" si="496"/>
        <v>2616.3609988874796</v>
      </c>
      <c r="N476" s="4">
        <f t="shared" si="496"/>
        <v>2548.4311522267481</v>
      </c>
      <c r="O476" s="4">
        <f t="shared" si="496"/>
        <v>2737.6538887385541</v>
      </c>
      <c r="P476" s="4">
        <f t="shared" si="496"/>
        <v>2545.4892195447078</v>
      </c>
      <c r="Q476" s="4">
        <f t="shared" si="496"/>
        <v>2676.285516171497</v>
      </c>
      <c r="R476" s="4">
        <f t="shared" si="496"/>
        <v>2713.873605392962</v>
      </c>
      <c r="S476" s="4">
        <f t="shared" si="496"/>
        <v>2585.8511034717467</v>
      </c>
      <c r="T476" s="4">
        <f t="shared" si="497"/>
        <v>2621.5570093672195</v>
      </c>
      <c r="U476" s="4">
        <f t="shared" si="497"/>
        <v>2837.7132432098706</v>
      </c>
      <c r="V476" s="4">
        <f t="shared" si="497"/>
        <v>2761.5889820994785</v>
      </c>
      <c r="W476" s="4">
        <f t="shared" si="497"/>
        <v>2752.8021136928023</v>
      </c>
      <c r="X476" s="4">
        <f t="shared" si="497"/>
        <v>2717.5770529366382</v>
      </c>
      <c r="Y476" s="4">
        <f t="shared" si="497"/>
        <v>2669.5555582943371</v>
      </c>
      <c r="Z476" s="4">
        <f t="shared" si="497"/>
        <v>2599.4869360103153</v>
      </c>
      <c r="AA476" s="4">
        <f t="shared" si="497"/>
        <v>2792.9872237687023</v>
      </c>
      <c r="AB476" s="4">
        <f t="shared" si="497"/>
        <v>2596.5450033282746</v>
      </c>
      <c r="AC476" s="4">
        <f t="shared" si="497"/>
        <v>2727.3412999550642</v>
      </c>
      <c r="AD476" s="4">
        <f t="shared" si="497"/>
        <v>2769.2069404231106</v>
      </c>
      <c r="AE476" s="4">
        <f t="shared" si="497"/>
        <v>2636.9068872553139</v>
      </c>
      <c r="AF476" s="4">
        <f t="shared" si="497"/>
        <v>2674.751568774077</v>
      </c>
    </row>
    <row r="477" spans="4:32">
      <c r="D477" s="13">
        <v>8770</v>
      </c>
      <c r="E477" s="2"/>
      <c r="F477" s="4">
        <f t="shared" si="495"/>
        <v>4439.1299999999992</v>
      </c>
      <c r="G477" s="4">
        <f t="shared" si="495"/>
        <v>3366.64</v>
      </c>
      <c r="H477" s="4">
        <f t="shared" si="495"/>
        <v>4994.42</v>
      </c>
      <c r="I477" s="4">
        <f t="shared" si="495"/>
        <v>11335.130000000001</v>
      </c>
      <c r="J477" s="4">
        <f t="shared" si="496"/>
        <v>23157.57</v>
      </c>
      <c r="K477" s="4">
        <f t="shared" si="496"/>
        <v>21429.11</v>
      </c>
      <c r="L477" s="4">
        <f t="shared" si="496"/>
        <v>9202.0926152701104</v>
      </c>
      <c r="M477" s="4">
        <f t="shared" si="496"/>
        <v>8917.5967067050788</v>
      </c>
      <c r="N477" s="4">
        <f t="shared" si="496"/>
        <v>8891.0151730878861</v>
      </c>
      <c r="O477" s="4">
        <f t="shared" si="496"/>
        <v>9440.3619010978964</v>
      </c>
      <c r="P477" s="4">
        <f t="shared" si="496"/>
        <v>8879.5404558222072</v>
      </c>
      <c r="Q477" s="4">
        <f t="shared" si="496"/>
        <v>10077.374849008364</v>
      </c>
      <c r="R477" s="4">
        <f t="shared" si="496"/>
        <v>9178.7654942230529</v>
      </c>
      <c r="S477" s="4">
        <f t="shared" si="496"/>
        <v>9232.0837648076613</v>
      </c>
      <c r="T477" s="4">
        <f t="shared" si="497"/>
        <v>8961.5457341221481</v>
      </c>
      <c r="U477" s="4">
        <f t="shared" si="497"/>
        <v>10915.165756491086</v>
      </c>
      <c r="V477" s="4">
        <f t="shared" si="497"/>
        <v>10822.220824449538</v>
      </c>
      <c r="W477" s="4">
        <f t="shared" si="497"/>
        <v>9535.3790865070205</v>
      </c>
      <c r="X477" s="4">
        <f t="shared" si="497"/>
        <v>9853.198374256217</v>
      </c>
      <c r="Y477" s="4">
        <f t="shared" si="497"/>
        <v>8954.3803427323528</v>
      </c>
      <c r="Z477" s="4">
        <f t="shared" si="497"/>
        <v>8926.3198619267951</v>
      </c>
      <c r="AA477" s="4">
        <f t="shared" si="497"/>
        <v>9478.6244843135373</v>
      </c>
      <c r="AB477" s="4">
        <f t="shared" si="497"/>
        <v>8914.8451446611161</v>
      </c>
      <c r="AC477" s="4">
        <f t="shared" si="497"/>
        <v>10112.679537847273</v>
      </c>
      <c r="AD477" s="4">
        <f t="shared" si="497"/>
        <v>9217.0280774386938</v>
      </c>
      <c r="AE477" s="4">
        <f t="shared" si="497"/>
        <v>9267.3884536465703</v>
      </c>
      <c r="AF477" s="4">
        <f t="shared" si="497"/>
        <v>8998.329370149424</v>
      </c>
    </row>
    <row r="478" spans="4:32">
      <c r="D478" s="13">
        <v>8780</v>
      </c>
      <c r="E478" s="2"/>
      <c r="F478" s="4">
        <f t="shared" si="495"/>
        <v>85679.66</v>
      </c>
      <c r="G478" s="4">
        <f t="shared" si="495"/>
        <v>77707.450000000012</v>
      </c>
      <c r="H478" s="4">
        <f t="shared" si="495"/>
        <v>66202.749999999971</v>
      </c>
      <c r="I478" s="4">
        <f t="shared" si="495"/>
        <v>70824.290000000008</v>
      </c>
      <c r="J478" s="4">
        <f t="shared" si="496"/>
        <v>80798.55</v>
      </c>
      <c r="K478" s="4">
        <f t="shared" si="496"/>
        <v>76264.639999999999</v>
      </c>
      <c r="L478" s="4">
        <f t="shared" si="496"/>
        <v>74823.42606696047</v>
      </c>
      <c r="M478" s="4">
        <f t="shared" si="496"/>
        <v>73201.916641918055</v>
      </c>
      <c r="N478" s="4">
        <f t="shared" si="496"/>
        <v>69821.200329972635</v>
      </c>
      <c r="O478" s="4">
        <f t="shared" si="496"/>
        <v>75627.355273199879</v>
      </c>
      <c r="P478" s="4">
        <f t="shared" si="496"/>
        <v>69757.153407336998</v>
      </c>
      <c r="Q478" s="4">
        <f t="shared" si="496"/>
        <v>70147.61465378289</v>
      </c>
      <c r="R478" s="4">
        <f t="shared" si="496"/>
        <v>75365.318293505159</v>
      </c>
      <c r="S478" s="4">
        <f t="shared" si="496"/>
        <v>70183.870662355621</v>
      </c>
      <c r="T478" s="4">
        <f t="shared" si="497"/>
        <v>72568.988310387314</v>
      </c>
      <c r="U478" s="4">
        <f t="shared" si="497"/>
        <v>73279.531674686557</v>
      </c>
      <c r="V478" s="4">
        <f t="shared" si="497"/>
        <v>70556.308738308391</v>
      </c>
      <c r="W478" s="4">
        <f t="shared" si="497"/>
        <v>75353.3780456979</v>
      </c>
      <c r="X478" s="4">
        <f t="shared" si="497"/>
        <v>72950.144818847926</v>
      </c>
      <c r="Y478" s="4">
        <f t="shared" si="497"/>
        <v>75233.23642224753</v>
      </c>
      <c r="Z478" s="4">
        <f t="shared" si="497"/>
        <v>71770.847524275989</v>
      </c>
      <c r="AA478" s="4">
        <f t="shared" si="497"/>
        <v>77740.347639555461</v>
      </c>
      <c r="AB478" s="4">
        <f t="shared" si="497"/>
        <v>71706.800601640382</v>
      </c>
      <c r="AC478" s="4">
        <f t="shared" si="497"/>
        <v>72097.261848086273</v>
      </c>
      <c r="AD478" s="4">
        <f t="shared" si="497"/>
        <v>77478.310659860741</v>
      </c>
      <c r="AE478" s="4">
        <f t="shared" si="497"/>
        <v>72133.517856658989</v>
      </c>
      <c r="AF478" s="4">
        <f t="shared" si="497"/>
        <v>74600.30809071679</v>
      </c>
    </row>
    <row r="479" spans="4:32">
      <c r="D479" s="13">
        <v>8790</v>
      </c>
      <c r="E479" s="2"/>
      <c r="F479" s="4">
        <f t="shared" si="495"/>
        <v>0</v>
      </c>
      <c r="G479" s="4">
        <f t="shared" si="495"/>
        <v>89.92</v>
      </c>
      <c r="H479" s="4">
        <f t="shared" si="495"/>
        <v>0</v>
      </c>
      <c r="I479" s="4">
        <f t="shared" si="495"/>
        <v>93.84</v>
      </c>
      <c r="J479" s="4">
        <f t="shared" si="496"/>
        <v>239.02</v>
      </c>
      <c r="K479" s="4">
        <f t="shared" si="496"/>
        <v>0</v>
      </c>
      <c r="L479" s="4">
        <f t="shared" si="496"/>
        <v>54.198711733278181</v>
      </c>
      <c r="M479" s="4">
        <f t="shared" si="496"/>
        <v>52.388841118714033</v>
      </c>
      <c r="N479" s="4">
        <f t="shared" si="496"/>
        <v>52.629742345459711</v>
      </c>
      <c r="O479" s="4">
        <f t="shared" si="496"/>
        <v>55.970856453437534</v>
      </c>
      <c r="P479" s="4">
        <f t="shared" si="496"/>
        <v>52.418982941563229</v>
      </c>
      <c r="Q479" s="4">
        <f t="shared" si="496"/>
        <v>61.789200580197956</v>
      </c>
      <c r="R479" s="4">
        <f t="shared" si="496"/>
        <v>53.992191630917901</v>
      </c>
      <c r="S479" s="4">
        <f t="shared" si="496"/>
        <v>55.035448735571798</v>
      </c>
      <c r="T479" s="4">
        <f t="shared" si="497"/>
        <v>52.486072805324334</v>
      </c>
      <c r="U479" s="4">
        <f t="shared" si="497"/>
        <v>68.091758506277671</v>
      </c>
      <c r="V479" s="4">
        <f t="shared" si="497"/>
        <v>67.745613701945004</v>
      </c>
      <c r="W479" s="4">
        <f t="shared" si="497"/>
        <v>56.901363694298112</v>
      </c>
      <c r="X479" s="4">
        <f t="shared" si="497"/>
        <v>59.485723585387952</v>
      </c>
      <c r="Y479" s="4">
        <f t="shared" si="497"/>
        <v>52.388841118714033</v>
      </c>
      <c r="Z479" s="4">
        <f t="shared" si="497"/>
        <v>52.629742345459711</v>
      </c>
      <c r="AA479" s="4">
        <f t="shared" si="497"/>
        <v>55.970856453437534</v>
      </c>
      <c r="AB479" s="4">
        <f t="shared" si="497"/>
        <v>52.418982941563229</v>
      </c>
      <c r="AC479" s="4">
        <f t="shared" si="497"/>
        <v>61.789200580197956</v>
      </c>
      <c r="AD479" s="4">
        <f t="shared" si="497"/>
        <v>53.992191630917901</v>
      </c>
      <c r="AE479" s="4">
        <f t="shared" si="497"/>
        <v>55.035448735571798</v>
      </c>
      <c r="AF479" s="4">
        <f t="shared" si="497"/>
        <v>52.486072805324334</v>
      </c>
    </row>
    <row r="480" spans="4:32">
      <c r="D480" s="13">
        <v>8800</v>
      </c>
      <c r="E480" s="2"/>
      <c r="F480" s="4">
        <f t="shared" si="495"/>
        <v>16986.45</v>
      </c>
      <c r="G480" s="4">
        <f t="shared" si="495"/>
        <v>25978.430000000004</v>
      </c>
      <c r="H480" s="4">
        <f t="shared" si="495"/>
        <v>22518.890000000003</v>
      </c>
      <c r="I480" s="4">
        <f t="shared" si="495"/>
        <v>10693.5</v>
      </c>
      <c r="J480" s="4">
        <f t="shared" ref="J480:S489" si="498">SUMIF($C$9:$C$424,$D480,J$9:J$424)</f>
        <v>19224.150000000001</v>
      </c>
      <c r="K480" s="4">
        <f t="shared" si="498"/>
        <v>11344.839999999998</v>
      </c>
      <c r="L480" s="4">
        <f t="shared" si="498"/>
        <v>17668.148665740122</v>
      </c>
      <c r="M480" s="4">
        <f t="shared" si="498"/>
        <v>17075.216457477589</v>
      </c>
      <c r="N480" s="4">
        <f t="shared" si="498"/>
        <v>16389.881773423713</v>
      </c>
      <c r="O480" s="4">
        <f t="shared" si="498"/>
        <v>17754.711372576858</v>
      </c>
      <c r="P480" s="4">
        <f t="shared" si="498"/>
        <v>16382.527791479786</v>
      </c>
      <c r="Q480" s="4">
        <f t="shared" si="498"/>
        <v>16457.808903700174</v>
      </c>
      <c r="R480" s="4">
        <f t="shared" si="498"/>
        <v>17717.965681487196</v>
      </c>
      <c r="S480" s="4">
        <f t="shared" si="498"/>
        <v>16409.553606219764</v>
      </c>
      <c r="T480" s="4">
        <f t="shared" ref="T480:AF489" si="499">SUMIF($C$9:$C$424,$D480,T$9:T$424)</f>
        <v>17041.996276253358</v>
      </c>
      <c r="U480" s="4">
        <f t="shared" si="499"/>
        <v>17178.745988064562</v>
      </c>
      <c r="V480" s="4">
        <f t="shared" si="499"/>
        <v>16512.131358352384</v>
      </c>
      <c r="W480" s="4">
        <f t="shared" si="499"/>
        <v>17737.173145420569</v>
      </c>
      <c r="X480" s="4">
        <f t="shared" si="499"/>
        <v>17104.645054846565</v>
      </c>
      <c r="Y480" s="4">
        <f t="shared" si="499"/>
        <v>17569.690571302483</v>
      </c>
      <c r="Z480" s="4">
        <f t="shared" si="499"/>
        <v>16864.474734123374</v>
      </c>
      <c r="AA480" s="4">
        <f t="shared" si="499"/>
        <v>18269.06663952698</v>
      </c>
      <c r="AB480" s="4">
        <f t="shared" si="499"/>
        <v>16857.120752179449</v>
      </c>
      <c r="AC480" s="4">
        <f t="shared" si="499"/>
        <v>16932.401864399835</v>
      </c>
      <c r="AD480" s="4">
        <f t="shared" si="499"/>
        <v>18232.320948437318</v>
      </c>
      <c r="AE480" s="4">
        <f t="shared" si="499"/>
        <v>16884.146566919429</v>
      </c>
      <c r="AF480" s="4">
        <f t="shared" si="499"/>
        <v>17536.470390078252</v>
      </c>
    </row>
    <row r="481" spans="4:32">
      <c r="D481" s="13">
        <v>8810</v>
      </c>
      <c r="E481" s="2"/>
      <c r="F481" s="4">
        <f t="shared" ref="F481:I500" si="500">SUMIF($C$9:$C$424,$D481,F$9:F$424)</f>
        <v>40817.600000000006</v>
      </c>
      <c r="G481" s="4">
        <f t="shared" si="500"/>
        <v>37698.92</v>
      </c>
      <c r="H481" s="4">
        <f t="shared" si="500"/>
        <v>43548.710000000006</v>
      </c>
      <c r="I481" s="4">
        <f t="shared" si="500"/>
        <v>34962.680000000015</v>
      </c>
      <c r="J481" s="4">
        <f t="shared" si="498"/>
        <v>43046.650000000009</v>
      </c>
      <c r="K481" s="4">
        <f t="shared" si="498"/>
        <v>40699.69000000001</v>
      </c>
      <c r="L481" s="4">
        <f t="shared" si="498"/>
        <v>34547.542391144925</v>
      </c>
      <c r="M481" s="4">
        <f t="shared" si="498"/>
        <v>33307.809598304302</v>
      </c>
      <c r="N481" s="4">
        <f t="shared" si="498"/>
        <v>32730.57384238685</v>
      </c>
      <c r="O481" s="4">
        <f t="shared" si="498"/>
        <v>34885.831034904106</v>
      </c>
      <c r="P481" s="4">
        <f t="shared" si="498"/>
        <v>33864.602026288732</v>
      </c>
      <c r="Q481" s="4">
        <f t="shared" si="498"/>
        <v>34943.875593847806</v>
      </c>
      <c r="R481" s="4">
        <f t="shared" si="498"/>
        <v>32390.963267124131</v>
      </c>
      <c r="S481" s="4">
        <f t="shared" si="498"/>
        <v>33900.323463950837</v>
      </c>
      <c r="T481" s="4">
        <f t="shared" si="499"/>
        <v>34060.824948248104</v>
      </c>
      <c r="U481" s="4">
        <f t="shared" si="499"/>
        <v>33472.002826567405</v>
      </c>
      <c r="V481" s="4">
        <f t="shared" si="499"/>
        <v>33477.248996883958</v>
      </c>
      <c r="W481" s="4">
        <f t="shared" si="499"/>
        <v>32290.195922214982</v>
      </c>
      <c r="X481" s="4">
        <f t="shared" si="499"/>
        <v>35342.686576204251</v>
      </c>
      <c r="Y481" s="4">
        <f t="shared" si="499"/>
        <v>33307.809598304302</v>
      </c>
      <c r="Z481" s="4">
        <f t="shared" si="499"/>
        <v>32730.57384238685</v>
      </c>
      <c r="AA481" s="4">
        <f t="shared" si="499"/>
        <v>34885.831034904106</v>
      </c>
      <c r="AB481" s="4">
        <f t="shared" si="499"/>
        <v>33864.602026288732</v>
      </c>
      <c r="AC481" s="4">
        <f t="shared" si="499"/>
        <v>34943.875593847806</v>
      </c>
      <c r="AD481" s="4">
        <f t="shared" si="499"/>
        <v>32390.963267124131</v>
      </c>
      <c r="AE481" s="4">
        <f t="shared" si="499"/>
        <v>33900.323463950837</v>
      </c>
      <c r="AF481" s="4">
        <f t="shared" si="499"/>
        <v>34060.824948248104</v>
      </c>
    </row>
    <row r="482" spans="4:32">
      <c r="D482" s="13">
        <v>8850</v>
      </c>
      <c r="E482" s="2"/>
      <c r="F482" s="4">
        <f t="shared" si="500"/>
        <v>36.800000000000004</v>
      </c>
      <c r="G482" s="4">
        <f t="shared" si="500"/>
        <v>185.37</v>
      </c>
      <c r="H482" s="4">
        <f t="shared" si="500"/>
        <v>184.67000000000002</v>
      </c>
      <c r="I482" s="4">
        <f t="shared" si="500"/>
        <v>139.76</v>
      </c>
      <c r="J482" s="4">
        <f t="shared" si="498"/>
        <v>0</v>
      </c>
      <c r="K482" s="4">
        <f t="shared" si="498"/>
        <v>303.67</v>
      </c>
      <c r="L482" s="4">
        <f t="shared" si="498"/>
        <v>232.82746424499894</v>
      </c>
      <c r="M482" s="4">
        <f t="shared" si="498"/>
        <v>169.48722224643484</v>
      </c>
      <c r="N482" s="4">
        <f t="shared" si="498"/>
        <v>183.52989198376892</v>
      </c>
      <c r="O482" s="4">
        <f t="shared" si="498"/>
        <v>188.9909302149544</v>
      </c>
      <c r="P482" s="4">
        <f t="shared" si="498"/>
        <v>169.48722224643484</v>
      </c>
      <c r="Q482" s="4">
        <f t="shared" si="498"/>
        <v>169.48722224643484</v>
      </c>
      <c r="R482" s="4">
        <f t="shared" si="498"/>
        <v>188.9909302149544</v>
      </c>
      <c r="S482" s="4">
        <f t="shared" si="498"/>
        <v>193.2817459680287</v>
      </c>
      <c r="T482" s="4">
        <f t="shared" si="499"/>
        <v>179.23907623069462</v>
      </c>
      <c r="U482" s="4">
        <f t="shared" si="499"/>
        <v>198.74278419921419</v>
      </c>
      <c r="V482" s="4">
        <f t="shared" si="499"/>
        <v>179.23907623069462</v>
      </c>
      <c r="W482" s="4">
        <f t="shared" si="499"/>
        <v>179.23907623069462</v>
      </c>
      <c r="X482" s="4">
        <f t="shared" si="499"/>
        <v>200.01052521716795</v>
      </c>
      <c r="Y482" s="4">
        <f t="shared" si="499"/>
        <v>169.48722224643484</v>
      </c>
      <c r="Z482" s="4">
        <f t="shared" si="499"/>
        <v>183.52989198376892</v>
      </c>
      <c r="AA482" s="4">
        <f t="shared" si="499"/>
        <v>188.9909302149544</v>
      </c>
      <c r="AB482" s="4">
        <f t="shared" si="499"/>
        <v>169.48722224643484</v>
      </c>
      <c r="AC482" s="4">
        <f t="shared" si="499"/>
        <v>169.48722224643484</v>
      </c>
      <c r="AD482" s="4">
        <f t="shared" si="499"/>
        <v>188.9909302149544</v>
      </c>
      <c r="AE482" s="4">
        <f t="shared" si="499"/>
        <v>193.2817459680287</v>
      </c>
      <c r="AF482" s="4">
        <f t="shared" si="499"/>
        <v>179.23907623069462</v>
      </c>
    </row>
    <row r="483" spans="4:32">
      <c r="D483" s="13">
        <v>8860</v>
      </c>
      <c r="E483" s="2"/>
      <c r="F483" s="4">
        <f t="shared" si="500"/>
        <v>11626.65</v>
      </c>
      <c r="G483" s="4">
        <f t="shared" si="500"/>
        <v>40.28</v>
      </c>
      <c r="H483" s="4">
        <f t="shared" si="500"/>
        <v>621.80999999999995</v>
      </c>
      <c r="I483" s="4">
        <f t="shared" si="500"/>
        <v>221.49</v>
      </c>
      <c r="J483" s="4">
        <f t="shared" si="498"/>
        <v>88.94</v>
      </c>
      <c r="K483" s="4">
        <f t="shared" si="498"/>
        <v>41.27</v>
      </c>
      <c r="L483" s="4">
        <f t="shared" si="498"/>
        <v>1816.5788794768296</v>
      </c>
      <c r="M483" s="4">
        <f t="shared" si="498"/>
        <v>1748.1039741817324</v>
      </c>
      <c r="N483" s="4">
        <f t="shared" si="498"/>
        <v>1716.5641362757058</v>
      </c>
      <c r="O483" s="4">
        <f t="shared" si="498"/>
        <v>1834.1524711625373</v>
      </c>
      <c r="P483" s="4">
        <f t="shared" si="498"/>
        <v>1778.5160467275914</v>
      </c>
      <c r="Q483" s="4">
        <f t="shared" si="498"/>
        <v>1837.0846610989736</v>
      </c>
      <c r="R483" s="4">
        <f t="shared" si="498"/>
        <v>1695.5877005765842</v>
      </c>
      <c r="S483" s="4">
        <f t="shared" si="498"/>
        <v>1777.9897562261797</v>
      </c>
      <c r="T483" s="4">
        <f t="shared" si="499"/>
        <v>1786.8615103928332</v>
      </c>
      <c r="U483" s="4">
        <f t="shared" si="499"/>
        <v>1755.0961194147731</v>
      </c>
      <c r="V483" s="4">
        <f t="shared" si="499"/>
        <v>1755.396856844151</v>
      </c>
      <c r="W483" s="4">
        <f t="shared" si="499"/>
        <v>1691.0014547785684</v>
      </c>
      <c r="X483" s="4">
        <f t="shared" si="499"/>
        <v>1857.6340496483786</v>
      </c>
      <c r="Y483" s="4">
        <f t="shared" si="499"/>
        <v>1748.1039741817324</v>
      </c>
      <c r="Z483" s="4">
        <f t="shared" si="499"/>
        <v>1716.5641362757058</v>
      </c>
      <c r="AA483" s="4">
        <f t="shared" si="499"/>
        <v>1834.1524711625373</v>
      </c>
      <c r="AB483" s="4">
        <f t="shared" si="499"/>
        <v>1778.5160467275914</v>
      </c>
      <c r="AC483" s="4">
        <f t="shared" si="499"/>
        <v>1837.0846610989736</v>
      </c>
      <c r="AD483" s="4">
        <f t="shared" si="499"/>
        <v>1695.5877005765842</v>
      </c>
      <c r="AE483" s="4">
        <f t="shared" si="499"/>
        <v>1777.9897562261797</v>
      </c>
      <c r="AF483" s="4">
        <f t="shared" si="499"/>
        <v>1786.8615103928332</v>
      </c>
    </row>
    <row r="484" spans="4:32">
      <c r="D484" s="13">
        <v>8870</v>
      </c>
      <c r="E484" s="2"/>
      <c r="F484" s="4">
        <f t="shared" si="500"/>
        <v>6566.5400000000009</v>
      </c>
      <c r="G484" s="4">
        <f t="shared" si="500"/>
        <v>1572.31</v>
      </c>
      <c r="H484" s="4">
        <f t="shared" si="500"/>
        <v>7188.92</v>
      </c>
      <c r="I484" s="4">
        <f t="shared" si="500"/>
        <v>2092.4700000000003</v>
      </c>
      <c r="J484" s="4">
        <f t="shared" si="498"/>
        <v>4112.07</v>
      </c>
      <c r="K484" s="4">
        <f t="shared" si="498"/>
        <v>3428.9700000000003</v>
      </c>
      <c r="L484" s="4">
        <f t="shared" si="498"/>
        <v>3814.2485201239683</v>
      </c>
      <c r="M484" s="4">
        <f t="shared" si="498"/>
        <v>3487.0083311958811</v>
      </c>
      <c r="N484" s="4">
        <f t="shared" si="498"/>
        <v>3377.0821008988346</v>
      </c>
      <c r="O484" s="4">
        <f t="shared" si="498"/>
        <v>3607.4173354408717</v>
      </c>
      <c r="P484" s="4">
        <f t="shared" si="498"/>
        <v>3376.5041800488957</v>
      </c>
      <c r="Q484" s="4">
        <f t="shared" si="498"/>
        <v>3402.1981421768801</v>
      </c>
      <c r="R484" s="4">
        <f t="shared" si="498"/>
        <v>3620.1566149222349</v>
      </c>
      <c r="S484" s="4">
        <f t="shared" si="498"/>
        <v>3401.8437124365951</v>
      </c>
      <c r="T484" s="4">
        <f t="shared" si="499"/>
        <v>3505.437177151116</v>
      </c>
      <c r="U484" s="4">
        <f t="shared" si="499"/>
        <v>3540.2843888797988</v>
      </c>
      <c r="V484" s="4">
        <f t="shared" si="499"/>
        <v>3428.7484266563856</v>
      </c>
      <c r="W484" s="4">
        <f t="shared" si="499"/>
        <v>3620.1861432949181</v>
      </c>
      <c r="X484" s="4">
        <f t="shared" si="499"/>
        <v>3517.2063449657667</v>
      </c>
      <c r="Y484" s="4">
        <f t="shared" si="499"/>
        <v>3569.5221233963616</v>
      </c>
      <c r="Z484" s="4">
        <f t="shared" si="499"/>
        <v>3456.2782890189078</v>
      </c>
      <c r="AA484" s="4">
        <f t="shared" si="499"/>
        <v>3693.2487317217597</v>
      </c>
      <c r="AB484" s="4">
        <f t="shared" si="499"/>
        <v>3455.7003681689689</v>
      </c>
      <c r="AC484" s="4">
        <f t="shared" si="499"/>
        <v>3481.3943302969533</v>
      </c>
      <c r="AD484" s="4">
        <f t="shared" si="499"/>
        <v>3705.9880112031228</v>
      </c>
      <c r="AE484" s="4">
        <f t="shared" si="499"/>
        <v>3481.0399005566683</v>
      </c>
      <c r="AF484" s="4">
        <f t="shared" si="499"/>
        <v>3587.9509693515965</v>
      </c>
    </row>
    <row r="485" spans="4:32">
      <c r="D485" s="13">
        <v>8890</v>
      </c>
      <c r="E485" s="2"/>
      <c r="F485" s="4">
        <f t="shared" si="500"/>
        <v>183.17</v>
      </c>
      <c r="G485" s="4">
        <f t="shared" si="500"/>
        <v>176.64</v>
      </c>
      <c r="H485" s="4">
        <f t="shared" si="500"/>
        <v>0</v>
      </c>
      <c r="I485" s="4">
        <f t="shared" si="500"/>
        <v>0</v>
      </c>
      <c r="J485" s="4">
        <f t="shared" si="498"/>
        <v>0</v>
      </c>
      <c r="K485" s="4">
        <f t="shared" si="498"/>
        <v>3405.21</v>
      </c>
      <c r="L485" s="4">
        <f t="shared" si="498"/>
        <v>482.66056495110234</v>
      </c>
      <c r="M485" s="4">
        <f t="shared" si="498"/>
        <v>466.54296463593533</v>
      </c>
      <c r="N485" s="4">
        <f t="shared" si="498"/>
        <v>468.68828356474467</v>
      </c>
      <c r="O485" s="4">
        <f t="shared" si="498"/>
        <v>498.44220153347226</v>
      </c>
      <c r="P485" s="4">
        <f t="shared" si="498"/>
        <v>466.81138926780932</v>
      </c>
      <c r="Q485" s="4">
        <f t="shared" si="498"/>
        <v>550.25681434423802</v>
      </c>
      <c r="R485" s="4">
        <f t="shared" si="498"/>
        <v>480.82142327981114</v>
      </c>
      <c r="S485" s="4">
        <f t="shared" si="498"/>
        <v>490.11203273192336</v>
      </c>
      <c r="T485" s="4">
        <f t="shared" si="499"/>
        <v>467.40885054520618</v>
      </c>
      <c r="U485" s="4">
        <f t="shared" si="499"/>
        <v>606.38353898317234</v>
      </c>
      <c r="V485" s="4">
        <f t="shared" si="499"/>
        <v>603.30098514616827</v>
      </c>
      <c r="W485" s="4">
        <f t="shared" si="499"/>
        <v>506.72872968519397</v>
      </c>
      <c r="X485" s="4">
        <f t="shared" si="499"/>
        <v>529.74345762206679</v>
      </c>
      <c r="Y485" s="4">
        <f t="shared" si="499"/>
        <v>466.54296463593533</v>
      </c>
      <c r="Z485" s="4">
        <f t="shared" si="499"/>
        <v>468.68828356474467</v>
      </c>
      <c r="AA485" s="4">
        <f t="shared" si="499"/>
        <v>498.44220153347226</v>
      </c>
      <c r="AB485" s="4">
        <f t="shared" si="499"/>
        <v>466.81138926780932</v>
      </c>
      <c r="AC485" s="4">
        <f t="shared" si="499"/>
        <v>550.25681434423802</v>
      </c>
      <c r="AD485" s="4">
        <f t="shared" si="499"/>
        <v>480.82142327981114</v>
      </c>
      <c r="AE485" s="4">
        <f t="shared" si="499"/>
        <v>490.11203273192336</v>
      </c>
      <c r="AF485" s="4">
        <f t="shared" si="499"/>
        <v>467.40885054520618</v>
      </c>
    </row>
    <row r="486" spans="4:32">
      <c r="D486" s="13">
        <v>8900</v>
      </c>
      <c r="E486" s="2"/>
      <c r="F486" s="4">
        <f t="shared" si="500"/>
        <v>0</v>
      </c>
      <c r="G486" s="4">
        <f t="shared" si="500"/>
        <v>458.34000000000003</v>
      </c>
      <c r="H486" s="4">
        <f t="shared" si="500"/>
        <v>4685.16</v>
      </c>
      <c r="I486" s="4">
        <f t="shared" si="500"/>
        <v>488.02</v>
      </c>
      <c r="J486" s="4">
        <f t="shared" si="498"/>
        <v>341.08</v>
      </c>
      <c r="K486" s="4">
        <f t="shared" si="498"/>
        <v>0</v>
      </c>
      <c r="L486" s="4">
        <f t="shared" si="498"/>
        <v>765.66352641604931</v>
      </c>
      <c r="M486" s="4">
        <f t="shared" si="498"/>
        <v>740.09554015239951</v>
      </c>
      <c r="N486" s="4">
        <f t="shared" si="498"/>
        <v>743.49874434101116</v>
      </c>
      <c r="O486" s="4">
        <f t="shared" si="498"/>
        <v>790.69856013482433</v>
      </c>
      <c r="P486" s="4">
        <f t="shared" si="498"/>
        <v>740.52135275268597</v>
      </c>
      <c r="Q486" s="4">
        <f t="shared" si="498"/>
        <v>872.89412788043512</v>
      </c>
      <c r="R486" s="4">
        <f t="shared" si="498"/>
        <v>762.74602330957066</v>
      </c>
      <c r="S486" s="4">
        <f t="shared" si="498"/>
        <v>777.48408420000032</v>
      </c>
      <c r="T486" s="4">
        <f t="shared" si="499"/>
        <v>741.46912918558166</v>
      </c>
      <c r="U486" s="4">
        <f t="shared" si="499"/>
        <v>961.93016901129215</v>
      </c>
      <c r="V486" s="4">
        <f t="shared" si="499"/>
        <v>957.04019205316422</v>
      </c>
      <c r="W486" s="4">
        <f t="shared" si="499"/>
        <v>803.84380718237605</v>
      </c>
      <c r="X486" s="4">
        <f t="shared" si="499"/>
        <v>840.35297953093368</v>
      </c>
      <c r="Y486" s="4">
        <f t="shared" si="499"/>
        <v>740.09554015239951</v>
      </c>
      <c r="Z486" s="4">
        <f t="shared" si="499"/>
        <v>743.49874434101116</v>
      </c>
      <c r="AA486" s="4">
        <f t="shared" si="499"/>
        <v>790.69856013482433</v>
      </c>
      <c r="AB486" s="4">
        <f t="shared" si="499"/>
        <v>740.52135275268597</v>
      </c>
      <c r="AC486" s="4">
        <f t="shared" si="499"/>
        <v>872.89412788043512</v>
      </c>
      <c r="AD486" s="4">
        <f t="shared" si="499"/>
        <v>762.74602330957066</v>
      </c>
      <c r="AE486" s="4">
        <f t="shared" si="499"/>
        <v>777.48408420000032</v>
      </c>
      <c r="AF486" s="4">
        <f t="shared" si="499"/>
        <v>741.46912918558166</v>
      </c>
    </row>
    <row r="487" spans="4:32">
      <c r="D487" s="13">
        <v>8910</v>
      </c>
      <c r="E487" s="2"/>
      <c r="F487" s="4">
        <f t="shared" si="500"/>
        <v>0</v>
      </c>
      <c r="G487" s="4">
        <f t="shared" si="500"/>
        <v>6514.98</v>
      </c>
      <c r="H487" s="4">
        <f t="shared" si="500"/>
        <v>1048.92</v>
      </c>
      <c r="I487" s="4">
        <f t="shared" si="500"/>
        <v>669.78</v>
      </c>
      <c r="J487" s="4">
        <f t="shared" si="498"/>
        <v>5814.73</v>
      </c>
      <c r="K487" s="4">
        <f t="shared" si="498"/>
        <v>280.12</v>
      </c>
      <c r="L487" s="4">
        <f t="shared" si="498"/>
        <v>1899.3749309618656</v>
      </c>
      <c r="M487" s="4">
        <f t="shared" si="498"/>
        <v>1872.3167403570633</v>
      </c>
      <c r="N487" s="4">
        <f t="shared" si="498"/>
        <v>1876.3177650563996</v>
      </c>
      <c r="O487" s="4">
        <f t="shared" si="498"/>
        <v>1944.1085121296842</v>
      </c>
      <c r="P487" s="4">
        <f t="shared" si="498"/>
        <v>1873.5787557521091</v>
      </c>
      <c r="Q487" s="4">
        <f t="shared" si="498"/>
        <v>2057.689002606026</v>
      </c>
      <c r="R487" s="4">
        <f t="shared" si="498"/>
        <v>1930.2695406310718</v>
      </c>
      <c r="S487" s="4">
        <f t="shared" si="498"/>
        <v>1952.4494988673821</v>
      </c>
      <c r="T487" s="4">
        <f t="shared" si="499"/>
        <v>1902.903770593879</v>
      </c>
      <c r="U487" s="4">
        <f t="shared" si="499"/>
        <v>2194.4911668654568</v>
      </c>
      <c r="V487" s="4">
        <f t="shared" si="499"/>
        <v>2187.7445690219511</v>
      </c>
      <c r="W487" s="4">
        <f t="shared" si="499"/>
        <v>1974.7469223402718</v>
      </c>
      <c r="X487" s="4">
        <f t="shared" si="499"/>
        <v>2028.8101945701494</v>
      </c>
      <c r="Y487" s="4">
        <f t="shared" si="499"/>
        <v>1872.3167403570633</v>
      </c>
      <c r="Z487" s="4">
        <f t="shared" si="499"/>
        <v>1876.3177650563996</v>
      </c>
      <c r="AA487" s="4">
        <f t="shared" si="499"/>
        <v>1944.1085121296842</v>
      </c>
      <c r="AB487" s="4">
        <f t="shared" si="499"/>
        <v>1873.5787557521091</v>
      </c>
      <c r="AC487" s="4">
        <f t="shared" si="499"/>
        <v>2057.689002606026</v>
      </c>
      <c r="AD487" s="4">
        <f t="shared" si="499"/>
        <v>1930.2695406310718</v>
      </c>
      <c r="AE487" s="4">
        <f t="shared" si="499"/>
        <v>1952.4494988673821</v>
      </c>
      <c r="AF487" s="4">
        <f t="shared" si="499"/>
        <v>1902.903770593879</v>
      </c>
    </row>
    <row r="488" spans="4:32">
      <c r="D488" s="13">
        <v>8920</v>
      </c>
      <c r="E488" s="2"/>
      <c r="F488" s="4">
        <f t="shared" si="500"/>
        <v>407.76</v>
      </c>
      <c r="G488" s="4">
        <f t="shared" si="500"/>
        <v>651.98</v>
      </c>
      <c r="H488" s="4">
        <f t="shared" si="500"/>
        <v>-5.0000000000000284</v>
      </c>
      <c r="I488" s="4">
        <f t="shared" si="500"/>
        <v>-26.340000000000003</v>
      </c>
      <c r="J488" s="4">
        <f t="shared" si="498"/>
        <v>0</v>
      </c>
      <c r="K488" s="4">
        <f t="shared" si="498"/>
        <v>827.3</v>
      </c>
      <c r="L488" s="4">
        <f t="shared" si="498"/>
        <v>297.04769077061832</v>
      </c>
      <c r="M488" s="4">
        <f t="shared" si="498"/>
        <v>286.24726236807982</v>
      </c>
      <c r="N488" s="4">
        <f t="shared" si="498"/>
        <v>276.65382800639537</v>
      </c>
      <c r="O488" s="4">
        <f t="shared" si="498"/>
        <v>298.96057208149267</v>
      </c>
      <c r="P488" s="4">
        <f t="shared" si="498"/>
        <v>276.48182763474483</v>
      </c>
      <c r="Q488" s="4">
        <f t="shared" si="498"/>
        <v>284.1288454498216</v>
      </c>
      <c r="R488" s="4">
        <f t="shared" si="498"/>
        <v>297.34578726737197</v>
      </c>
      <c r="S488" s="4">
        <f t="shared" si="498"/>
        <v>278.61712067818769</v>
      </c>
      <c r="T488" s="4">
        <f t="shared" si="499"/>
        <v>286.32661297319635</v>
      </c>
      <c r="U488" s="4">
        <f t="shared" si="499"/>
        <v>299.06238509439396</v>
      </c>
      <c r="V488" s="4">
        <f t="shared" si="499"/>
        <v>288.98986351925811</v>
      </c>
      <c r="W488" s="4">
        <f t="shared" si="499"/>
        <v>299.71995737245754</v>
      </c>
      <c r="X488" s="4">
        <f t="shared" si="499"/>
        <v>292.03901542516979</v>
      </c>
      <c r="Y488" s="4">
        <f t="shared" si="499"/>
        <v>293.55204705984295</v>
      </c>
      <c r="Z488" s="4">
        <f t="shared" si="499"/>
        <v>283.66491169553086</v>
      </c>
      <c r="AA488" s="4">
        <f t="shared" si="499"/>
        <v>306.55905777588345</v>
      </c>
      <c r="AB488" s="4">
        <f t="shared" si="499"/>
        <v>283.49291132388032</v>
      </c>
      <c r="AC488" s="4">
        <f t="shared" si="499"/>
        <v>291.13992913895709</v>
      </c>
      <c r="AD488" s="4">
        <f t="shared" si="499"/>
        <v>304.94427296176275</v>
      </c>
      <c r="AE488" s="4">
        <f t="shared" si="499"/>
        <v>285.62820436732318</v>
      </c>
      <c r="AF488" s="4">
        <f t="shared" si="499"/>
        <v>293.63139766495948</v>
      </c>
    </row>
    <row r="489" spans="4:32">
      <c r="D489" s="13">
        <v>8930</v>
      </c>
      <c r="E489" s="2"/>
      <c r="F489" s="4">
        <f t="shared" si="500"/>
        <v>7219.07</v>
      </c>
      <c r="G489" s="4">
        <f t="shared" si="500"/>
        <v>6049.89</v>
      </c>
      <c r="H489" s="4">
        <f t="shared" si="500"/>
        <v>6481.26</v>
      </c>
      <c r="I489" s="4">
        <f t="shared" si="500"/>
        <v>9382.41</v>
      </c>
      <c r="J489" s="4">
        <f t="shared" si="498"/>
        <v>11681.470000000001</v>
      </c>
      <c r="K489" s="4">
        <f t="shared" si="498"/>
        <v>12949.92</v>
      </c>
      <c r="L489" s="4">
        <f t="shared" si="498"/>
        <v>8990.5007429160269</v>
      </c>
      <c r="M489" s="4">
        <f t="shared" si="498"/>
        <v>8659.0287301657536</v>
      </c>
      <c r="N489" s="4">
        <f t="shared" si="498"/>
        <v>8311.885787443256</v>
      </c>
      <c r="O489" s="4">
        <f t="shared" si="498"/>
        <v>9007.8128559052038</v>
      </c>
      <c r="P489" s="4">
        <f t="shared" si="498"/>
        <v>8311.7953081589785</v>
      </c>
      <c r="Q489" s="4">
        <f t="shared" si="498"/>
        <v>8315.8179546924293</v>
      </c>
      <c r="R489" s="4">
        <f t="shared" si="498"/>
        <v>9006.9634125415469</v>
      </c>
      <c r="S489" s="4">
        <f t="shared" si="498"/>
        <v>8312.9185603033857</v>
      </c>
      <c r="T489" s="4">
        <f t="shared" si="499"/>
        <v>8659.0704718543857</v>
      </c>
      <c r="U489" s="4">
        <f t="shared" si="499"/>
        <v>8665.7700128797951</v>
      </c>
      <c r="V489" s="4">
        <f t="shared" si="499"/>
        <v>8318.3750505380158</v>
      </c>
      <c r="W489" s="4">
        <f t="shared" si="499"/>
        <v>9008.2123238654112</v>
      </c>
      <c r="X489" s="4">
        <f t="shared" si="499"/>
        <v>8662.0754309739787</v>
      </c>
      <c r="Y489" s="4">
        <f t="shared" si="499"/>
        <v>8918.1248741562304</v>
      </c>
      <c r="Z489" s="4">
        <f t="shared" si="499"/>
        <v>8560.5645405758241</v>
      </c>
      <c r="AA489" s="4">
        <f t="shared" si="499"/>
        <v>9277.3263907535857</v>
      </c>
      <c r="AB489" s="4">
        <f t="shared" si="499"/>
        <v>8560.4740612915466</v>
      </c>
      <c r="AC489" s="4">
        <f t="shared" si="499"/>
        <v>8564.4967078249974</v>
      </c>
      <c r="AD489" s="4">
        <f t="shared" si="499"/>
        <v>9276.4769473899287</v>
      </c>
      <c r="AE489" s="4">
        <f t="shared" si="499"/>
        <v>8561.5973134359538</v>
      </c>
      <c r="AF489" s="4">
        <f t="shared" si="499"/>
        <v>8918.1666158448625</v>
      </c>
    </row>
    <row r="490" spans="4:32">
      <c r="D490" s="13">
        <v>8940</v>
      </c>
      <c r="E490" s="2"/>
      <c r="F490" s="4">
        <f t="shared" si="500"/>
        <v>-939.42000000000053</v>
      </c>
      <c r="G490" s="4">
        <f t="shared" si="500"/>
        <v>3275.9400000000005</v>
      </c>
      <c r="H490" s="4">
        <f t="shared" si="500"/>
        <v>2206.33</v>
      </c>
      <c r="I490" s="4">
        <f t="shared" si="500"/>
        <v>22510.899999999998</v>
      </c>
      <c r="J490" s="4">
        <f t="shared" ref="J490:S499" si="501">SUMIF($C$9:$C$424,$D490,J$9:J$424)</f>
        <v>3953.74</v>
      </c>
      <c r="K490" s="4">
        <f t="shared" si="501"/>
        <v>7867.85</v>
      </c>
      <c r="L490" s="4">
        <f t="shared" si="501"/>
        <v>5288.7890018109356</v>
      </c>
      <c r="M490" s="4">
        <f t="shared" si="501"/>
        <v>5485.0007363785426</v>
      </c>
      <c r="N490" s="4">
        <f t="shared" si="501"/>
        <v>5495.0960815500166</v>
      </c>
      <c r="O490" s="4">
        <f t="shared" si="501"/>
        <v>5639.3150559749147</v>
      </c>
      <c r="P490" s="4">
        <f t="shared" si="501"/>
        <v>5485.9961985711743</v>
      </c>
      <c r="Q490" s="4">
        <f t="shared" si="501"/>
        <v>5890.5707153967542</v>
      </c>
      <c r="R490" s="4">
        <f t="shared" si="501"/>
        <v>5666.2554314437475</v>
      </c>
      <c r="S490" s="4">
        <f t="shared" si="501"/>
        <v>5711.2675618629546</v>
      </c>
      <c r="T490" s="4">
        <f t="shared" ref="T490:AF499" si="502">SUMIF($C$9:$C$424,$D490,T$9:T$424)</f>
        <v>5601.1565258263654</v>
      </c>
      <c r="U490" s="4">
        <f t="shared" si="502"/>
        <v>6226.0488740354394</v>
      </c>
      <c r="V490" s="4">
        <f t="shared" si="502"/>
        <v>6210.914867044763</v>
      </c>
      <c r="W490" s="4">
        <f t="shared" si="502"/>
        <v>5742.6574770562102</v>
      </c>
      <c r="X490" s="4">
        <f t="shared" si="502"/>
        <v>5854.2415235009494</v>
      </c>
      <c r="Y490" s="4">
        <f t="shared" si="502"/>
        <v>5485.0007363785426</v>
      </c>
      <c r="Z490" s="4">
        <f t="shared" si="502"/>
        <v>5495.0960815500166</v>
      </c>
      <c r="AA490" s="4">
        <f t="shared" si="502"/>
        <v>5639.3150559749147</v>
      </c>
      <c r="AB490" s="4">
        <f t="shared" si="502"/>
        <v>5485.9961985711743</v>
      </c>
      <c r="AC490" s="4">
        <f t="shared" si="502"/>
        <v>5890.5707153967542</v>
      </c>
      <c r="AD490" s="4">
        <f t="shared" si="502"/>
        <v>5666.2554314437475</v>
      </c>
      <c r="AE490" s="4">
        <f t="shared" si="502"/>
        <v>5711.2675618629546</v>
      </c>
      <c r="AF490" s="4">
        <f t="shared" si="502"/>
        <v>5601.1565258263654</v>
      </c>
    </row>
    <row r="491" spans="4:32">
      <c r="D491" s="14">
        <v>8950</v>
      </c>
      <c r="E491" s="2"/>
      <c r="F491" s="4">
        <f t="shared" si="500"/>
        <v>0</v>
      </c>
      <c r="G491" s="4">
        <f t="shared" si="500"/>
        <v>0</v>
      </c>
      <c r="H491" s="4">
        <f t="shared" si="500"/>
        <v>0</v>
      </c>
      <c r="I491" s="4">
        <f t="shared" si="500"/>
        <v>0</v>
      </c>
      <c r="J491" s="4">
        <f t="shared" si="501"/>
        <v>0</v>
      </c>
      <c r="K491" s="4">
        <f t="shared" si="501"/>
        <v>0</v>
      </c>
      <c r="L491" s="4">
        <f t="shared" si="501"/>
        <v>0</v>
      </c>
      <c r="M491" s="4">
        <f t="shared" si="501"/>
        <v>0</v>
      </c>
      <c r="N491" s="4">
        <f t="shared" si="501"/>
        <v>0</v>
      </c>
      <c r="O491" s="4">
        <f t="shared" si="501"/>
        <v>0</v>
      </c>
      <c r="P491" s="4">
        <f t="shared" si="501"/>
        <v>0</v>
      </c>
      <c r="Q491" s="4">
        <f t="shared" si="501"/>
        <v>0</v>
      </c>
      <c r="R491" s="4">
        <f t="shared" si="501"/>
        <v>0</v>
      </c>
      <c r="S491" s="4">
        <f t="shared" si="501"/>
        <v>0</v>
      </c>
      <c r="T491" s="4">
        <f t="shared" si="502"/>
        <v>0</v>
      </c>
      <c r="U491" s="4">
        <f t="shared" si="502"/>
        <v>0</v>
      </c>
      <c r="V491" s="4">
        <f t="shared" si="502"/>
        <v>0</v>
      </c>
      <c r="W491" s="4">
        <f t="shared" si="502"/>
        <v>0</v>
      </c>
      <c r="X491" s="4">
        <f t="shared" si="502"/>
        <v>0</v>
      </c>
      <c r="Y491" s="4">
        <f t="shared" si="502"/>
        <v>0</v>
      </c>
      <c r="Z491" s="4">
        <f t="shared" si="502"/>
        <v>0</v>
      </c>
      <c r="AA491" s="4">
        <f t="shared" si="502"/>
        <v>0</v>
      </c>
      <c r="AB491" s="4">
        <f t="shared" si="502"/>
        <v>0</v>
      </c>
      <c r="AC491" s="4">
        <f t="shared" si="502"/>
        <v>0</v>
      </c>
      <c r="AD491" s="4">
        <f t="shared" si="502"/>
        <v>0</v>
      </c>
      <c r="AE491" s="4">
        <f t="shared" si="502"/>
        <v>0</v>
      </c>
      <c r="AF491" s="4">
        <f t="shared" si="502"/>
        <v>0</v>
      </c>
    </row>
    <row r="492" spans="4:32">
      <c r="D492" s="13">
        <v>9010</v>
      </c>
      <c r="E492" s="2"/>
      <c r="F492" s="4">
        <f t="shared" si="500"/>
        <v>0</v>
      </c>
      <c r="G492" s="4">
        <f t="shared" si="500"/>
        <v>0</v>
      </c>
      <c r="H492" s="4">
        <f t="shared" si="500"/>
        <v>0</v>
      </c>
      <c r="I492" s="4">
        <f t="shared" si="500"/>
        <v>0</v>
      </c>
      <c r="J492" s="4">
        <f t="shared" si="501"/>
        <v>0</v>
      </c>
      <c r="K492" s="4">
        <f t="shared" si="501"/>
        <v>0</v>
      </c>
      <c r="L492" s="4">
        <f t="shared" si="501"/>
        <v>0</v>
      </c>
      <c r="M492" s="4">
        <f t="shared" si="501"/>
        <v>0</v>
      </c>
      <c r="N492" s="4">
        <f t="shared" si="501"/>
        <v>0</v>
      </c>
      <c r="O492" s="4">
        <f t="shared" si="501"/>
        <v>0</v>
      </c>
      <c r="P492" s="4">
        <f t="shared" si="501"/>
        <v>0</v>
      </c>
      <c r="Q492" s="4">
        <f t="shared" si="501"/>
        <v>0</v>
      </c>
      <c r="R492" s="4">
        <f t="shared" si="501"/>
        <v>0</v>
      </c>
      <c r="S492" s="4">
        <f t="shared" si="501"/>
        <v>0</v>
      </c>
      <c r="T492" s="4">
        <f t="shared" si="502"/>
        <v>0</v>
      </c>
      <c r="U492" s="4">
        <f t="shared" si="502"/>
        <v>0</v>
      </c>
      <c r="V492" s="4">
        <f t="shared" si="502"/>
        <v>0</v>
      </c>
      <c r="W492" s="4">
        <f t="shared" si="502"/>
        <v>0</v>
      </c>
      <c r="X492" s="4">
        <f t="shared" si="502"/>
        <v>0</v>
      </c>
      <c r="Y492" s="4">
        <f t="shared" si="502"/>
        <v>0</v>
      </c>
      <c r="Z492" s="4">
        <f t="shared" si="502"/>
        <v>0</v>
      </c>
      <c r="AA492" s="4">
        <f t="shared" si="502"/>
        <v>0</v>
      </c>
      <c r="AB492" s="4">
        <f t="shared" si="502"/>
        <v>0</v>
      </c>
      <c r="AC492" s="4">
        <f t="shared" si="502"/>
        <v>0</v>
      </c>
      <c r="AD492" s="4">
        <f t="shared" si="502"/>
        <v>0</v>
      </c>
      <c r="AE492" s="4">
        <f t="shared" si="502"/>
        <v>0</v>
      </c>
      <c r="AF492" s="4">
        <f t="shared" si="502"/>
        <v>0</v>
      </c>
    </row>
    <row r="493" spans="4:32">
      <c r="D493" s="13">
        <v>9020</v>
      </c>
      <c r="E493" s="2"/>
      <c r="F493" s="4">
        <f t="shared" si="500"/>
        <v>91878.5</v>
      </c>
      <c r="G493" s="4">
        <f t="shared" si="500"/>
        <v>121879.09</v>
      </c>
      <c r="H493" s="4">
        <f t="shared" si="500"/>
        <v>107089.15</v>
      </c>
      <c r="I493" s="4">
        <f t="shared" si="500"/>
        <v>114825.07</v>
      </c>
      <c r="J493" s="4">
        <f t="shared" si="501"/>
        <v>114277.71</v>
      </c>
      <c r="K493" s="4">
        <f t="shared" si="501"/>
        <v>98163.080000000016</v>
      </c>
      <c r="L493" s="4">
        <f t="shared" si="501"/>
        <v>91904.068009899143</v>
      </c>
      <c r="M493" s="4">
        <f t="shared" si="501"/>
        <v>93767.564472194528</v>
      </c>
      <c r="N493" s="4">
        <f t="shared" si="501"/>
        <v>91733.621204861323</v>
      </c>
      <c r="O493" s="4">
        <f t="shared" si="501"/>
        <v>93868.778369874664</v>
      </c>
      <c r="P493" s="4">
        <f t="shared" si="501"/>
        <v>91595.312056961542</v>
      </c>
      <c r="Q493" s="4">
        <f t="shared" si="501"/>
        <v>91785.63105843676</v>
      </c>
      <c r="R493" s="4">
        <f t="shared" si="501"/>
        <v>95894.740133966261</v>
      </c>
      <c r="S493" s="4">
        <f t="shared" si="501"/>
        <v>94459.31329742627</v>
      </c>
      <c r="T493" s="4">
        <f t="shared" si="502"/>
        <v>94899.498125393526</v>
      </c>
      <c r="U493" s="4">
        <f t="shared" si="502"/>
        <v>94391.81071407655</v>
      </c>
      <c r="V493" s="4">
        <f t="shared" si="502"/>
        <v>93514.221580935962</v>
      </c>
      <c r="W493" s="4">
        <f t="shared" si="502"/>
        <v>94731.950261473263</v>
      </c>
      <c r="X493" s="4">
        <f t="shared" si="502"/>
        <v>94174.034502924609</v>
      </c>
      <c r="Y493" s="4">
        <f t="shared" si="502"/>
        <v>94424.040671314826</v>
      </c>
      <c r="Z493" s="4">
        <f t="shared" si="502"/>
        <v>92363.702687912824</v>
      </c>
      <c r="AA493" s="4">
        <f t="shared" si="502"/>
        <v>94551.649285063759</v>
      </c>
      <c r="AB493" s="4">
        <f t="shared" si="502"/>
        <v>92225.393540013043</v>
      </c>
      <c r="AC493" s="4">
        <f t="shared" si="502"/>
        <v>92415.712541488261</v>
      </c>
      <c r="AD493" s="4">
        <f t="shared" si="502"/>
        <v>96577.611049155355</v>
      </c>
      <c r="AE493" s="4">
        <f t="shared" si="502"/>
        <v>95089.394780477771</v>
      </c>
      <c r="AF493" s="4">
        <f t="shared" si="502"/>
        <v>95555.974324513823</v>
      </c>
    </row>
    <row r="494" spans="4:32">
      <c r="D494" s="13">
        <v>9030</v>
      </c>
      <c r="E494" s="2"/>
      <c r="F494" s="4">
        <f t="shared" si="500"/>
        <v>29218.42</v>
      </c>
      <c r="G494" s="4">
        <f t="shared" si="500"/>
        <v>33171.210000000006</v>
      </c>
      <c r="H494" s="4">
        <f t="shared" si="500"/>
        <v>42346.36</v>
      </c>
      <c r="I494" s="4">
        <f t="shared" si="500"/>
        <v>35783.97</v>
      </c>
      <c r="J494" s="4">
        <f t="shared" si="501"/>
        <v>32199.810000000005</v>
      </c>
      <c r="K494" s="4">
        <f t="shared" si="501"/>
        <v>22339.38</v>
      </c>
      <c r="L494" s="4">
        <f t="shared" si="501"/>
        <v>31821.260962221946</v>
      </c>
      <c r="M494" s="4">
        <f t="shared" si="501"/>
        <v>31227.064302774084</v>
      </c>
      <c r="N494" s="4">
        <f t="shared" si="501"/>
        <v>29830.539000543515</v>
      </c>
      <c r="O494" s="4">
        <f t="shared" si="501"/>
        <v>32309.83711962531</v>
      </c>
      <c r="P494" s="4">
        <f t="shared" si="501"/>
        <v>29754.276383339547</v>
      </c>
      <c r="Q494" s="4">
        <f t="shared" si="501"/>
        <v>29867.456777517975</v>
      </c>
      <c r="R494" s="4">
        <f t="shared" si="501"/>
        <v>32087.887880180999</v>
      </c>
      <c r="S494" s="4">
        <f t="shared" si="501"/>
        <v>29856.293326473406</v>
      </c>
      <c r="T494" s="4">
        <f t="shared" si="502"/>
        <v>30878.147796849458</v>
      </c>
      <c r="U494" s="4">
        <f t="shared" si="502"/>
        <v>31212.496438074479</v>
      </c>
      <c r="V494" s="4">
        <f t="shared" si="502"/>
        <v>30028.817107578048</v>
      </c>
      <c r="W494" s="4">
        <f t="shared" si="502"/>
        <v>32080.60875815092</v>
      </c>
      <c r="X494" s="4">
        <f t="shared" si="502"/>
        <v>31030.559179991469</v>
      </c>
      <c r="Y494" s="4">
        <f t="shared" si="502"/>
        <v>32093.239663517012</v>
      </c>
      <c r="Z494" s="4">
        <f t="shared" si="502"/>
        <v>30661.888342089951</v>
      </c>
      <c r="AA494" s="4">
        <f t="shared" si="502"/>
        <v>33210.838499564728</v>
      </c>
      <c r="AB494" s="4">
        <f t="shared" si="502"/>
        <v>30585.625724885984</v>
      </c>
      <c r="AC494" s="4">
        <f t="shared" si="502"/>
        <v>30698.806119064411</v>
      </c>
      <c r="AD494" s="4">
        <f t="shared" si="502"/>
        <v>32988.889260120413</v>
      </c>
      <c r="AE494" s="4">
        <f t="shared" si="502"/>
        <v>30687.642668019842</v>
      </c>
      <c r="AF494" s="4">
        <f t="shared" si="502"/>
        <v>31744.323157592386</v>
      </c>
    </row>
    <row r="495" spans="4:32">
      <c r="D495" s="13">
        <v>9040</v>
      </c>
      <c r="E495" s="2"/>
      <c r="F495" s="4">
        <f t="shared" si="500"/>
        <v>116325</v>
      </c>
      <c r="G495" s="4">
        <f t="shared" si="500"/>
        <v>24247</v>
      </c>
      <c r="H495" s="4">
        <f t="shared" si="500"/>
        <v>19571</v>
      </c>
      <c r="I495" s="4">
        <f t="shared" si="500"/>
        <v>175706</v>
      </c>
      <c r="J495" s="4">
        <f t="shared" si="501"/>
        <v>19482</v>
      </c>
      <c r="K495" s="4">
        <f t="shared" si="501"/>
        <v>19404</v>
      </c>
      <c r="L495" s="4">
        <f t="shared" si="501"/>
        <v>19353.669999999998</v>
      </c>
      <c r="M495" s="4">
        <f t="shared" si="501"/>
        <v>23326.492099999999</v>
      </c>
      <c r="N495" s="4">
        <f t="shared" si="501"/>
        <v>28927.181799999998</v>
      </c>
      <c r="O495" s="4">
        <f t="shared" si="501"/>
        <v>38323.659299999999</v>
      </c>
      <c r="P495" s="4">
        <f t="shared" si="501"/>
        <v>43791.047299999998</v>
      </c>
      <c r="Q495" s="4">
        <f t="shared" si="501"/>
        <v>35864.659899999999</v>
      </c>
      <c r="R495" s="4">
        <f t="shared" si="501"/>
        <v>33799.703399999999</v>
      </c>
      <c r="S495" s="4">
        <f t="shared" si="501"/>
        <v>25622.7657</v>
      </c>
      <c r="T495" s="4">
        <f t="shared" si="502"/>
        <v>21295.3393</v>
      </c>
      <c r="U495" s="4">
        <f t="shared" si="502"/>
        <v>21186.127383439885</v>
      </c>
      <c r="V495" s="4">
        <f t="shared" si="502"/>
        <v>20401.051177681464</v>
      </c>
      <c r="W495" s="4">
        <f t="shared" si="502"/>
        <v>21087.119766173932</v>
      </c>
      <c r="X495" s="4">
        <f t="shared" si="502"/>
        <v>20693.010549829349</v>
      </c>
      <c r="Y495" s="4">
        <f t="shared" si="502"/>
        <v>26046.040328151932</v>
      </c>
      <c r="Z495" s="4">
        <f t="shared" si="502"/>
        <v>38672.553045638655</v>
      </c>
      <c r="AA495" s="4">
        <f t="shared" si="502"/>
        <v>42568.32115217868</v>
      </c>
      <c r="AB495" s="4">
        <f t="shared" si="502"/>
        <v>43059.558756837694</v>
      </c>
      <c r="AC495" s="4">
        <f t="shared" si="502"/>
        <v>38649.959919875182</v>
      </c>
      <c r="AD495" s="4">
        <f t="shared" si="502"/>
        <v>22455.961386114643</v>
      </c>
      <c r="AE495" s="4">
        <f t="shared" si="502"/>
        <v>4938.0573762805652</v>
      </c>
      <c r="AF495" s="4">
        <f t="shared" si="502"/>
        <v>13668.419573133933</v>
      </c>
    </row>
    <row r="496" spans="4:32">
      <c r="D496" s="14">
        <v>9070</v>
      </c>
      <c r="E496" s="2"/>
      <c r="F496" s="4">
        <f t="shared" si="500"/>
        <v>0</v>
      </c>
      <c r="G496" s="4">
        <f t="shared" si="500"/>
        <v>0</v>
      </c>
      <c r="H496" s="4">
        <f t="shared" si="500"/>
        <v>0</v>
      </c>
      <c r="I496" s="4">
        <f t="shared" si="500"/>
        <v>0</v>
      </c>
      <c r="J496" s="4">
        <f t="shared" si="501"/>
        <v>0</v>
      </c>
      <c r="K496" s="4">
        <f t="shared" si="501"/>
        <v>0</v>
      </c>
      <c r="L496" s="4">
        <f t="shared" si="501"/>
        <v>0</v>
      </c>
      <c r="M496" s="4">
        <f t="shared" si="501"/>
        <v>0</v>
      </c>
      <c r="N496" s="4">
        <f t="shared" si="501"/>
        <v>0</v>
      </c>
      <c r="O496" s="4">
        <f t="shared" si="501"/>
        <v>0</v>
      </c>
      <c r="P496" s="4">
        <f t="shared" si="501"/>
        <v>0</v>
      </c>
      <c r="Q496" s="4">
        <f t="shared" si="501"/>
        <v>0</v>
      </c>
      <c r="R496" s="4">
        <f t="shared" si="501"/>
        <v>0</v>
      </c>
      <c r="S496" s="4">
        <f t="shared" si="501"/>
        <v>0</v>
      </c>
      <c r="T496" s="4">
        <f t="shared" si="502"/>
        <v>0</v>
      </c>
      <c r="U496" s="4">
        <f t="shared" si="502"/>
        <v>0</v>
      </c>
      <c r="V496" s="4">
        <f t="shared" si="502"/>
        <v>0</v>
      </c>
      <c r="W496" s="4">
        <f t="shared" si="502"/>
        <v>0</v>
      </c>
      <c r="X496" s="4">
        <f t="shared" si="502"/>
        <v>0</v>
      </c>
      <c r="Y496" s="4">
        <f t="shared" si="502"/>
        <v>0</v>
      </c>
      <c r="Z496" s="4">
        <f t="shared" si="502"/>
        <v>0</v>
      </c>
      <c r="AA496" s="4">
        <f t="shared" si="502"/>
        <v>0</v>
      </c>
      <c r="AB496" s="4">
        <f t="shared" si="502"/>
        <v>0</v>
      </c>
      <c r="AC496" s="4">
        <f t="shared" si="502"/>
        <v>0</v>
      </c>
      <c r="AD496" s="4">
        <f t="shared" si="502"/>
        <v>0</v>
      </c>
      <c r="AE496" s="4">
        <f t="shared" si="502"/>
        <v>0</v>
      </c>
      <c r="AF496" s="4">
        <f t="shared" si="502"/>
        <v>0</v>
      </c>
    </row>
    <row r="497" spans="4:32">
      <c r="D497" s="14">
        <v>9080</v>
      </c>
      <c r="E497" s="2"/>
      <c r="F497" s="4">
        <f t="shared" si="500"/>
        <v>0</v>
      </c>
      <c r="G497" s="4">
        <f t="shared" si="500"/>
        <v>0</v>
      </c>
      <c r="H497" s="4">
        <f t="shared" si="500"/>
        <v>0</v>
      </c>
      <c r="I497" s="4">
        <f t="shared" si="500"/>
        <v>0</v>
      </c>
      <c r="J497" s="4">
        <f t="shared" si="501"/>
        <v>0</v>
      </c>
      <c r="K497" s="4">
        <f t="shared" si="501"/>
        <v>0</v>
      </c>
      <c r="L497" s="4">
        <f t="shared" si="501"/>
        <v>0</v>
      </c>
      <c r="M497" s="4">
        <f t="shared" si="501"/>
        <v>0</v>
      </c>
      <c r="N497" s="4">
        <f t="shared" si="501"/>
        <v>0</v>
      </c>
      <c r="O497" s="4">
        <f t="shared" si="501"/>
        <v>0</v>
      </c>
      <c r="P497" s="4">
        <f t="shared" si="501"/>
        <v>0</v>
      </c>
      <c r="Q497" s="4">
        <f t="shared" si="501"/>
        <v>0</v>
      </c>
      <c r="R497" s="4">
        <f t="shared" si="501"/>
        <v>0</v>
      </c>
      <c r="S497" s="4">
        <f t="shared" si="501"/>
        <v>0</v>
      </c>
      <c r="T497" s="4">
        <f t="shared" si="502"/>
        <v>0</v>
      </c>
      <c r="U497" s="4">
        <f t="shared" si="502"/>
        <v>0</v>
      </c>
      <c r="V497" s="4">
        <f t="shared" si="502"/>
        <v>0</v>
      </c>
      <c r="W497" s="4">
        <f t="shared" si="502"/>
        <v>0</v>
      </c>
      <c r="X497" s="4">
        <f t="shared" si="502"/>
        <v>0</v>
      </c>
      <c r="Y497" s="4">
        <f t="shared" si="502"/>
        <v>0</v>
      </c>
      <c r="Z497" s="4">
        <f t="shared" si="502"/>
        <v>0</v>
      </c>
      <c r="AA497" s="4">
        <f t="shared" si="502"/>
        <v>0</v>
      </c>
      <c r="AB497" s="4">
        <f t="shared" si="502"/>
        <v>0</v>
      </c>
      <c r="AC497" s="4">
        <f t="shared" si="502"/>
        <v>0</v>
      </c>
      <c r="AD497" s="4">
        <f t="shared" si="502"/>
        <v>0</v>
      </c>
      <c r="AE497" s="4">
        <f t="shared" si="502"/>
        <v>0</v>
      </c>
      <c r="AF497" s="4">
        <f t="shared" si="502"/>
        <v>0</v>
      </c>
    </row>
    <row r="498" spans="4:32">
      <c r="D498" s="13">
        <v>9090</v>
      </c>
      <c r="E498" s="2"/>
      <c r="F498" s="4">
        <f t="shared" si="500"/>
        <v>13254.63</v>
      </c>
      <c r="G498" s="4">
        <f t="shared" si="500"/>
        <v>10828.58</v>
      </c>
      <c r="H498" s="4">
        <f t="shared" si="500"/>
        <v>10459.480000000001</v>
      </c>
      <c r="I498" s="4">
        <f t="shared" si="500"/>
        <v>9693.25</v>
      </c>
      <c r="J498" s="4">
        <f t="shared" si="501"/>
        <v>9061</v>
      </c>
      <c r="K498" s="4">
        <f t="shared" si="501"/>
        <v>11759.7</v>
      </c>
      <c r="L498" s="4">
        <f t="shared" si="501"/>
        <v>10077.151073149667</v>
      </c>
      <c r="M498" s="4">
        <f t="shared" si="501"/>
        <v>10445.978825107728</v>
      </c>
      <c r="N498" s="4">
        <f t="shared" si="501"/>
        <v>9702.8456945889011</v>
      </c>
      <c r="O498" s="4">
        <f t="shared" si="501"/>
        <v>10477.361251187627</v>
      </c>
      <c r="P498" s="4">
        <f t="shared" si="501"/>
        <v>9684.9952905439059</v>
      </c>
      <c r="Q498" s="4">
        <f t="shared" si="501"/>
        <v>9707.4605098010543</v>
      </c>
      <c r="R498" s="4">
        <f t="shared" si="501"/>
        <v>10390.574277549018</v>
      </c>
      <c r="S498" s="4">
        <f t="shared" si="501"/>
        <v>9928.8705797213443</v>
      </c>
      <c r="T498" s="4">
        <f t="shared" si="502"/>
        <v>10021.060243137696</v>
      </c>
      <c r="U498" s="4">
        <f t="shared" si="502"/>
        <v>10215.339350150252</v>
      </c>
      <c r="V498" s="4">
        <f t="shared" si="502"/>
        <v>9886.4097579202789</v>
      </c>
      <c r="W498" s="4">
        <f t="shared" si="502"/>
        <v>10337.145357602538</v>
      </c>
      <c r="X498" s="4">
        <f t="shared" si="502"/>
        <v>10216.969652849475</v>
      </c>
      <c r="Y498" s="4">
        <f t="shared" si="502"/>
        <v>10693.835908906985</v>
      </c>
      <c r="Z498" s="4">
        <f t="shared" si="502"/>
        <v>9940.7372726146205</v>
      </c>
      <c r="AA498" s="4">
        <f t="shared" si="502"/>
        <v>10735.183840760425</v>
      </c>
      <c r="AB498" s="4">
        <f t="shared" si="502"/>
        <v>9922.8868685696289</v>
      </c>
      <c r="AC498" s="4">
        <f t="shared" si="502"/>
        <v>9945.3520878267755</v>
      </c>
      <c r="AD498" s="4">
        <f t="shared" si="502"/>
        <v>10648.396867121815</v>
      </c>
      <c r="AE498" s="4">
        <f t="shared" si="502"/>
        <v>10166.762157747067</v>
      </c>
      <c r="AF498" s="4">
        <f t="shared" si="502"/>
        <v>10268.917326936953</v>
      </c>
    </row>
    <row r="499" spans="4:32">
      <c r="D499" s="13">
        <v>9100</v>
      </c>
      <c r="E499" s="2"/>
      <c r="F499" s="4">
        <f t="shared" si="500"/>
        <v>0</v>
      </c>
      <c r="G499" s="4">
        <f t="shared" si="500"/>
        <v>0</v>
      </c>
      <c r="H499" s="4">
        <f t="shared" si="500"/>
        <v>0</v>
      </c>
      <c r="I499" s="4">
        <f t="shared" si="500"/>
        <v>0</v>
      </c>
      <c r="J499" s="4">
        <f t="shared" si="501"/>
        <v>0</v>
      </c>
      <c r="K499" s="4">
        <f t="shared" si="501"/>
        <v>85</v>
      </c>
      <c r="L499" s="4">
        <f t="shared" si="501"/>
        <v>20.804444358192605</v>
      </c>
      <c r="M499" s="4">
        <f t="shared" si="501"/>
        <v>19.059756159003275</v>
      </c>
      <c r="N499" s="4">
        <f t="shared" si="501"/>
        <v>11.74575177838436</v>
      </c>
      <c r="O499" s="4">
        <f t="shared" si="501"/>
        <v>8.2054167573347652</v>
      </c>
      <c r="P499" s="4">
        <f t="shared" si="501"/>
        <v>27.972780680483876</v>
      </c>
      <c r="Q499" s="4">
        <f t="shared" si="501"/>
        <v>10.995414318812838</v>
      </c>
      <c r="R499" s="4">
        <f t="shared" si="501"/>
        <v>18.128699489803793</v>
      </c>
      <c r="S499" s="4">
        <f t="shared" si="501"/>
        <v>14.620983293495767</v>
      </c>
      <c r="T499" s="4">
        <f t="shared" si="502"/>
        <v>18.528660308869494</v>
      </c>
      <c r="U499" s="4">
        <f t="shared" si="502"/>
        <v>8.2086820201159192</v>
      </c>
      <c r="V499" s="4">
        <f t="shared" si="502"/>
        <v>12.629888315251963</v>
      </c>
      <c r="W499" s="4">
        <f t="shared" si="502"/>
        <v>8.7837904743594031</v>
      </c>
      <c r="X499" s="4">
        <f t="shared" si="502"/>
        <v>19.810924097013746</v>
      </c>
      <c r="Y499" s="4">
        <f t="shared" si="502"/>
        <v>19.059756159003275</v>
      </c>
      <c r="Z499" s="4">
        <f t="shared" si="502"/>
        <v>11.74575177838436</v>
      </c>
      <c r="AA499" s="4">
        <f t="shared" si="502"/>
        <v>8.2054167573347652</v>
      </c>
      <c r="AB499" s="4">
        <f t="shared" si="502"/>
        <v>27.972780680483876</v>
      </c>
      <c r="AC499" s="4">
        <f t="shared" si="502"/>
        <v>10.995414318812838</v>
      </c>
      <c r="AD499" s="4">
        <f t="shared" si="502"/>
        <v>18.128699489803793</v>
      </c>
      <c r="AE499" s="4">
        <f t="shared" si="502"/>
        <v>14.620983293495767</v>
      </c>
      <c r="AF499" s="4">
        <f t="shared" si="502"/>
        <v>18.528660308869494</v>
      </c>
    </row>
    <row r="500" spans="4:32">
      <c r="D500" s="13">
        <v>9110</v>
      </c>
      <c r="E500" s="2"/>
      <c r="F500" s="4">
        <f t="shared" si="500"/>
        <v>25969.919999999998</v>
      </c>
      <c r="G500" s="4">
        <f t="shared" si="500"/>
        <v>21692.07</v>
      </c>
      <c r="H500" s="4">
        <f t="shared" si="500"/>
        <v>23129.51</v>
      </c>
      <c r="I500" s="4">
        <f t="shared" si="500"/>
        <v>20081.000000000004</v>
      </c>
      <c r="J500" s="4">
        <f t="shared" ref="J500:S509" si="503">SUMIF($C$9:$C$424,$D500,J$9:J$424)</f>
        <v>20661.919999999995</v>
      </c>
      <c r="K500" s="4">
        <f t="shared" si="503"/>
        <v>20121.519999999997</v>
      </c>
      <c r="L500" s="4">
        <f t="shared" si="503"/>
        <v>22042.555614759964</v>
      </c>
      <c r="M500" s="4">
        <f t="shared" si="503"/>
        <v>22626.745178017976</v>
      </c>
      <c r="N500" s="4">
        <f t="shared" si="503"/>
        <v>19256.641307057555</v>
      </c>
      <c r="O500" s="4">
        <f t="shared" si="503"/>
        <v>19713.086385617135</v>
      </c>
      <c r="P500" s="4">
        <f t="shared" si="503"/>
        <v>23332.601016946988</v>
      </c>
      <c r="Q500" s="4">
        <f t="shared" si="503"/>
        <v>19119.135529537121</v>
      </c>
      <c r="R500" s="4">
        <f t="shared" si="503"/>
        <v>22069.213952372225</v>
      </c>
      <c r="S500" s="4">
        <f t="shared" si="503"/>
        <v>20427.048363348204</v>
      </c>
      <c r="T500" s="4">
        <f t="shared" ref="T500:AF509" si="504">SUMIF($C$9:$C$424,$D500,T$9:T$424)</f>
        <v>21581.169272824907</v>
      </c>
      <c r="U500" s="4">
        <f t="shared" si="504"/>
        <v>19322.031733742351</v>
      </c>
      <c r="V500" s="4">
        <f t="shared" si="504"/>
        <v>19932.253516155692</v>
      </c>
      <c r="W500" s="4">
        <f t="shared" si="504"/>
        <v>19555.151618401498</v>
      </c>
      <c r="X500" s="4">
        <f t="shared" si="504"/>
        <v>22208.354674738126</v>
      </c>
      <c r="Y500" s="4">
        <f t="shared" si="504"/>
        <v>23020.403476125051</v>
      </c>
      <c r="Z500" s="4">
        <f t="shared" si="504"/>
        <v>19634.471919377105</v>
      </c>
      <c r="AA500" s="4">
        <f t="shared" si="504"/>
        <v>20122.572369511734</v>
      </c>
      <c r="AB500" s="4">
        <f t="shared" si="504"/>
        <v>23710.431629266539</v>
      </c>
      <c r="AC500" s="4">
        <f t="shared" si="504"/>
        <v>19496.966141856672</v>
      </c>
      <c r="AD500" s="4">
        <f t="shared" si="504"/>
        <v>22478.699936266825</v>
      </c>
      <c r="AE500" s="4">
        <f t="shared" si="504"/>
        <v>20804.878975667754</v>
      </c>
      <c r="AF500" s="4">
        <f t="shared" si="504"/>
        <v>21974.827570931982</v>
      </c>
    </row>
    <row r="501" spans="4:32">
      <c r="D501" s="14">
        <v>9120</v>
      </c>
      <c r="E501" s="2"/>
      <c r="F501" s="4">
        <f t="shared" ref="F501:I517" si="505">SUMIF($C$9:$C$424,$D501,F$9:F$424)</f>
        <v>4837.5599999999995</v>
      </c>
      <c r="G501" s="4">
        <f t="shared" si="505"/>
        <v>2654.57</v>
      </c>
      <c r="H501" s="4">
        <f t="shared" si="505"/>
        <v>3217.87</v>
      </c>
      <c r="I501" s="4">
        <f t="shared" si="505"/>
        <v>3010.72</v>
      </c>
      <c r="J501" s="4">
        <f t="shared" si="503"/>
        <v>5580.03</v>
      </c>
      <c r="K501" s="4">
        <f t="shared" si="503"/>
        <v>6680.0300000000007</v>
      </c>
      <c r="L501" s="4">
        <f t="shared" si="503"/>
        <v>6359.0081399110968</v>
      </c>
      <c r="M501" s="4">
        <f t="shared" si="503"/>
        <v>5825.7333131848127</v>
      </c>
      <c r="N501" s="4">
        <f t="shared" si="503"/>
        <v>3590.1622692801502</v>
      </c>
      <c r="O501" s="4">
        <f t="shared" si="503"/>
        <v>2508.0367950662107</v>
      </c>
      <c r="P501" s="4">
        <f t="shared" si="503"/>
        <v>8550.0548335047279</v>
      </c>
      <c r="Q501" s="4">
        <f t="shared" si="503"/>
        <v>3360.8169461873667</v>
      </c>
      <c r="R501" s="4">
        <f t="shared" si="503"/>
        <v>5541.1500368318175</v>
      </c>
      <c r="S501" s="4">
        <f t="shared" si="503"/>
        <v>4468.994709788105</v>
      </c>
      <c r="T501" s="4">
        <f t="shared" si="504"/>
        <v>5663.4005550525926</v>
      </c>
      <c r="U501" s="4">
        <f t="shared" si="504"/>
        <v>2509.0348429951446</v>
      </c>
      <c r="V501" s="4">
        <f t="shared" si="504"/>
        <v>3860.4041146250811</v>
      </c>
      <c r="W501" s="4">
        <f t="shared" si="504"/>
        <v>2684.8203280050266</v>
      </c>
      <c r="X501" s="4">
        <f t="shared" si="504"/>
        <v>6055.3324771907382</v>
      </c>
      <c r="Y501" s="4">
        <f t="shared" si="504"/>
        <v>5825.7333131848127</v>
      </c>
      <c r="Z501" s="4">
        <f t="shared" si="504"/>
        <v>3590.1622692801502</v>
      </c>
      <c r="AA501" s="4">
        <f t="shared" si="504"/>
        <v>2508.0367950662107</v>
      </c>
      <c r="AB501" s="4">
        <f t="shared" si="504"/>
        <v>8550.0548335047279</v>
      </c>
      <c r="AC501" s="4">
        <f t="shared" si="504"/>
        <v>3360.8169461873667</v>
      </c>
      <c r="AD501" s="4">
        <f t="shared" si="504"/>
        <v>5541.1500368318175</v>
      </c>
      <c r="AE501" s="4">
        <f t="shared" si="504"/>
        <v>4468.994709788105</v>
      </c>
      <c r="AF501" s="4">
        <f t="shared" si="504"/>
        <v>5663.4005550525926</v>
      </c>
    </row>
    <row r="502" spans="4:32">
      <c r="D502" s="14">
        <v>9130</v>
      </c>
      <c r="E502" s="2"/>
      <c r="F502" s="4">
        <f t="shared" si="505"/>
        <v>1518.5</v>
      </c>
      <c r="G502" s="4">
        <f t="shared" si="505"/>
        <v>2316.4</v>
      </c>
      <c r="H502" s="4">
        <f t="shared" si="505"/>
        <v>2743.6</v>
      </c>
      <c r="I502" s="4">
        <f t="shared" si="505"/>
        <v>1195.6199999999999</v>
      </c>
      <c r="J502" s="4">
        <f t="shared" si="503"/>
        <v>1209.0999999999999</v>
      </c>
      <c r="K502" s="4">
        <f t="shared" si="503"/>
        <v>1707.1799999999998</v>
      </c>
      <c r="L502" s="4">
        <f t="shared" si="503"/>
        <v>2616.5627290214375</v>
      </c>
      <c r="M502" s="4">
        <f t="shared" si="503"/>
        <v>2397.1343204965715</v>
      </c>
      <c r="N502" s="4">
        <f t="shared" si="503"/>
        <v>1477.2562919016489</v>
      </c>
      <c r="O502" s="4">
        <f t="shared" si="503"/>
        <v>1031.9904388542539</v>
      </c>
      <c r="P502" s="4">
        <f t="shared" si="503"/>
        <v>3518.1201716075866</v>
      </c>
      <c r="Q502" s="4">
        <f t="shared" si="503"/>
        <v>1382.8867909863145</v>
      </c>
      <c r="R502" s="4">
        <f t="shared" si="503"/>
        <v>2280.0358708917465</v>
      </c>
      <c r="S502" s="4">
        <f t="shared" si="503"/>
        <v>1838.8724682445545</v>
      </c>
      <c r="T502" s="4">
        <f t="shared" si="504"/>
        <v>2330.33870783457</v>
      </c>
      <c r="U502" s="4">
        <f t="shared" si="504"/>
        <v>1032.4011090334966</v>
      </c>
      <c r="V502" s="4">
        <f t="shared" si="504"/>
        <v>1588.4536240631717</v>
      </c>
      <c r="W502" s="4">
        <f t="shared" si="504"/>
        <v>1104.7321610246088</v>
      </c>
      <c r="X502" s="4">
        <f t="shared" si="504"/>
        <v>2491.6082701966557</v>
      </c>
      <c r="Y502" s="4">
        <f t="shared" si="504"/>
        <v>2397.1343204965715</v>
      </c>
      <c r="Z502" s="4">
        <f t="shared" si="504"/>
        <v>1477.2562919016489</v>
      </c>
      <c r="AA502" s="4">
        <f t="shared" si="504"/>
        <v>1031.9904388542539</v>
      </c>
      <c r="AB502" s="4">
        <f t="shared" si="504"/>
        <v>3518.1201716075866</v>
      </c>
      <c r="AC502" s="4">
        <f t="shared" si="504"/>
        <v>1382.8867909863145</v>
      </c>
      <c r="AD502" s="4">
        <f t="shared" si="504"/>
        <v>2280.0358708917465</v>
      </c>
      <c r="AE502" s="4">
        <f t="shared" si="504"/>
        <v>1838.8724682445545</v>
      </c>
      <c r="AF502" s="4">
        <f t="shared" si="504"/>
        <v>2330.33870783457</v>
      </c>
    </row>
    <row r="503" spans="4:32">
      <c r="D503" s="13">
        <v>9160</v>
      </c>
      <c r="E503" s="2"/>
      <c r="F503" s="4">
        <f t="shared" si="505"/>
        <v>0</v>
      </c>
      <c r="G503" s="4">
        <f t="shared" si="505"/>
        <v>0</v>
      </c>
      <c r="H503" s="4">
        <f t="shared" si="505"/>
        <v>0</v>
      </c>
      <c r="I503" s="4">
        <f t="shared" si="505"/>
        <v>0</v>
      </c>
      <c r="J503" s="4">
        <f t="shared" si="503"/>
        <v>0</v>
      </c>
      <c r="K503" s="4">
        <f t="shared" si="503"/>
        <v>0</v>
      </c>
      <c r="L503" s="4">
        <f t="shared" si="503"/>
        <v>0</v>
      </c>
      <c r="M503" s="4">
        <f t="shared" si="503"/>
        <v>0</v>
      </c>
      <c r="N503" s="4">
        <f t="shared" si="503"/>
        <v>0</v>
      </c>
      <c r="O503" s="4">
        <f t="shared" si="503"/>
        <v>0</v>
      </c>
      <c r="P503" s="4">
        <f t="shared" si="503"/>
        <v>0</v>
      </c>
      <c r="Q503" s="4">
        <f t="shared" si="503"/>
        <v>0</v>
      </c>
      <c r="R503" s="4">
        <f t="shared" si="503"/>
        <v>0</v>
      </c>
      <c r="S503" s="4">
        <f t="shared" si="503"/>
        <v>0</v>
      </c>
      <c r="T503" s="4">
        <f t="shared" si="504"/>
        <v>0</v>
      </c>
      <c r="U503" s="4">
        <f t="shared" si="504"/>
        <v>0</v>
      </c>
      <c r="V503" s="4">
        <f t="shared" si="504"/>
        <v>0</v>
      </c>
      <c r="W503" s="4">
        <f t="shared" si="504"/>
        <v>0</v>
      </c>
      <c r="X503" s="4">
        <f t="shared" si="504"/>
        <v>0</v>
      </c>
      <c r="Y503" s="4">
        <f t="shared" si="504"/>
        <v>0</v>
      </c>
      <c r="Z503" s="4">
        <f t="shared" si="504"/>
        <v>0</v>
      </c>
      <c r="AA503" s="4">
        <f t="shared" si="504"/>
        <v>0</v>
      </c>
      <c r="AB503" s="4">
        <f t="shared" si="504"/>
        <v>0</v>
      </c>
      <c r="AC503" s="4">
        <f t="shared" si="504"/>
        <v>0</v>
      </c>
      <c r="AD503" s="4">
        <f t="shared" si="504"/>
        <v>0</v>
      </c>
      <c r="AE503" s="4">
        <f t="shared" si="504"/>
        <v>0</v>
      </c>
      <c r="AF503" s="4">
        <f t="shared" si="504"/>
        <v>0</v>
      </c>
    </row>
    <row r="504" spans="4:32">
      <c r="D504" s="13">
        <v>9200</v>
      </c>
      <c r="E504" s="2"/>
      <c r="F504" s="4">
        <f t="shared" si="505"/>
        <v>12707.710000000001</v>
      </c>
      <c r="G504" s="4">
        <f t="shared" si="505"/>
        <v>12580.02</v>
      </c>
      <c r="H504" s="4">
        <f t="shared" si="505"/>
        <v>10884.4</v>
      </c>
      <c r="I504" s="4">
        <f t="shared" si="505"/>
        <v>10341.33</v>
      </c>
      <c r="J504" s="4">
        <f t="shared" si="503"/>
        <v>11470.779999999999</v>
      </c>
      <c r="K504" s="4">
        <f t="shared" si="503"/>
        <v>10422.359999999999</v>
      </c>
      <c r="L504" s="4">
        <f t="shared" si="503"/>
        <v>11448.097855261576</v>
      </c>
      <c r="M504" s="4">
        <f t="shared" si="503"/>
        <v>11025.913104683399</v>
      </c>
      <c r="N504" s="4">
        <f t="shared" si="503"/>
        <v>10582.597952988071</v>
      </c>
      <c r="O504" s="4">
        <f t="shared" si="503"/>
        <v>11469.228256378728</v>
      </c>
      <c r="P504" s="4">
        <f t="shared" si="503"/>
        <v>10582.597952988071</v>
      </c>
      <c r="Q504" s="4">
        <f t="shared" si="503"/>
        <v>10582.597952988071</v>
      </c>
      <c r="R504" s="4">
        <f t="shared" si="503"/>
        <v>11469.228256378728</v>
      </c>
      <c r="S504" s="4">
        <f t="shared" si="503"/>
        <v>10582.597952988071</v>
      </c>
      <c r="T504" s="4">
        <f t="shared" si="504"/>
        <v>11025.913104683399</v>
      </c>
      <c r="U504" s="4">
        <f t="shared" si="504"/>
        <v>11025.913104683399</v>
      </c>
      <c r="V504" s="4">
        <f t="shared" si="504"/>
        <v>10582.597952988071</v>
      </c>
      <c r="W504" s="4">
        <f t="shared" si="504"/>
        <v>11469.228256378728</v>
      </c>
      <c r="X504" s="4">
        <f t="shared" si="504"/>
        <v>11025.913104683399</v>
      </c>
      <c r="Y504" s="4">
        <f t="shared" si="504"/>
        <v>11356.690497823902</v>
      </c>
      <c r="Z504" s="4">
        <f t="shared" si="504"/>
        <v>10900.075891577715</v>
      </c>
      <c r="AA504" s="4">
        <f t="shared" si="504"/>
        <v>11813.305104070092</v>
      </c>
      <c r="AB504" s="4">
        <f t="shared" si="504"/>
        <v>10900.075891577715</v>
      </c>
      <c r="AC504" s="4">
        <f t="shared" si="504"/>
        <v>10900.075891577715</v>
      </c>
      <c r="AD504" s="4">
        <f t="shared" si="504"/>
        <v>11813.305104070092</v>
      </c>
      <c r="AE504" s="4">
        <f t="shared" si="504"/>
        <v>10900.075891577715</v>
      </c>
      <c r="AF504" s="4">
        <f t="shared" si="504"/>
        <v>11356.690497823902</v>
      </c>
    </row>
    <row r="505" spans="4:32">
      <c r="D505" s="13">
        <v>9210</v>
      </c>
      <c r="E505" s="2"/>
      <c r="F505" s="4">
        <f t="shared" si="505"/>
        <v>2050.1099999999997</v>
      </c>
      <c r="G505" s="4">
        <f t="shared" si="505"/>
        <v>374.2</v>
      </c>
      <c r="H505" s="4">
        <f t="shared" si="505"/>
        <v>-50</v>
      </c>
      <c r="I505" s="4">
        <f t="shared" si="505"/>
        <v>1058.8800000000001</v>
      </c>
      <c r="J505" s="4">
        <f t="shared" si="503"/>
        <v>784.09</v>
      </c>
      <c r="K505" s="4">
        <f t="shared" si="503"/>
        <v>291.29999999999995</v>
      </c>
      <c r="L505" s="4">
        <f t="shared" si="503"/>
        <v>474.18724170309872</v>
      </c>
      <c r="M505" s="4">
        <f t="shared" si="503"/>
        <v>568.7192730069246</v>
      </c>
      <c r="N505" s="4">
        <f t="shared" si="503"/>
        <v>474.97241968299255</v>
      </c>
      <c r="O505" s="4">
        <f t="shared" si="503"/>
        <v>530.19736756898271</v>
      </c>
      <c r="P505" s="4">
        <f t="shared" si="503"/>
        <v>574.29439170761214</v>
      </c>
      <c r="Q505" s="4">
        <f t="shared" si="503"/>
        <v>479.03295254295307</v>
      </c>
      <c r="R505" s="4">
        <f t="shared" si="503"/>
        <v>488.02905202739061</v>
      </c>
      <c r="S505" s="4">
        <f t="shared" si="503"/>
        <v>540.53069432185032</v>
      </c>
      <c r="T505" s="4">
        <f t="shared" si="504"/>
        <v>642.03973246881321</v>
      </c>
      <c r="U505" s="4">
        <f t="shared" si="504"/>
        <v>543.03077634849785</v>
      </c>
      <c r="V505" s="4">
        <f t="shared" si="504"/>
        <v>542.68630036605168</v>
      </c>
      <c r="W505" s="4">
        <f t="shared" si="504"/>
        <v>566.80065023316399</v>
      </c>
      <c r="X505" s="4">
        <f t="shared" si="504"/>
        <v>898.07877716975838</v>
      </c>
      <c r="Y505" s="4">
        <f t="shared" si="504"/>
        <v>568.7192730069246</v>
      </c>
      <c r="Z505" s="4">
        <f t="shared" si="504"/>
        <v>474.97241968299255</v>
      </c>
      <c r="AA505" s="4">
        <f t="shared" si="504"/>
        <v>530.19736756898271</v>
      </c>
      <c r="AB505" s="4">
        <f t="shared" si="504"/>
        <v>574.29439170761214</v>
      </c>
      <c r="AC505" s="4">
        <f t="shared" si="504"/>
        <v>479.03295254295307</v>
      </c>
      <c r="AD505" s="4">
        <f t="shared" si="504"/>
        <v>488.02905202739061</v>
      </c>
      <c r="AE505" s="4">
        <f t="shared" si="504"/>
        <v>540.53069432185032</v>
      </c>
      <c r="AF505" s="4">
        <f t="shared" si="504"/>
        <v>642.03973246881321</v>
      </c>
    </row>
    <row r="506" spans="4:32">
      <c r="D506" s="13">
        <v>9220</v>
      </c>
      <c r="E506" s="2"/>
      <c r="F506" s="4">
        <f t="shared" si="505"/>
        <v>0</v>
      </c>
      <c r="G506" s="4">
        <f t="shared" si="505"/>
        <v>0</v>
      </c>
      <c r="H506" s="4">
        <f t="shared" si="505"/>
        <v>0</v>
      </c>
      <c r="I506" s="4">
        <f t="shared" si="505"/>
        <v>0</v>
      </c>
      <c r="J506" s="4">
        <f t="shared" si="503"/>
        <v>0</v>
      </c>
      <c r="K506" s="4">
        <f t="shared" si="503"/>
        <v>0</v>
      </c>
      <c r="L506" s="4">
        <f t="shared" si="503"/>
        <v>0</v>
      </c>
      <c r="M506" s="4">
        <f t="shared" si="503"/>
        <v>0</v>
      </c>
      <c r="N506" s="4">
        <f t="shared" si="503"/>
        <v>0</v>
      </c>
      <c r="O506" s="4">
        <f t="shared" si="503"/>
        <v>0</v>
      </c>
      <c r="P506" s="4">
        <f t="shared" si="503"/>
        <v>0</v>
      </c>
      <c r="Q506" s="4">
        <f t="shared" si="503"/>
        <v>0</v>
      </c>
      <c r="R506" s="4">
        <f t="shared" si="503"/>
        <v>0</v>
      </c>
      <c r="S506" s="4">
        <f t="shared" si="503"/>
        <v>0</v>
      </c>
      <c r="T506" s="4">
        <f t="shared" si="504"/>
        <v>0</v>
      </c>
      <c r="U506" s="4">
        <f t="shared" si="504"/>
        <v>0</v>
      </c>
      <c r="V506" s="4">
        <f t="shared" si="504"/>
        <v>0</v>
      </c>
      <c r="W506" s="4">
        <f t="shared" si="504"/>
        <v>0</v>
      </c>
      <c r="X506" s="4">
        <f t="shared" si="504"/>
        <v>0</v>
      </c>
      <c r="Y506" s="4">
        <f t="shared" si="504"/>
        <v>0</v>
      </c>
      <c r="Z506" s="4">
        <f t="shared" si="504"/>
        <v>0</v>
      </c>
      <c r="AA506" s="4">
        <f t="shared" si="504"/>
        <v>0</v>
      </c>
      <c r="AB506" s="4">
        <f t="shared" si="504"/>
        <v>0</v>
      </c>
      <c r="AC506" s="4">
        <f t="shared" si="504"/>
        <v>0</v>
      </c>
      <c r="AD506" s="4">
        <f t="shared" si="504"/>
        <v>0</v>
      </c>
      <c r="AE506" s="4">
        <f t="shared" si="504"/>
        <v>0</v>
      </c>
      <c r="AF506" s="4">
        <f t="shared" si="504"/>
        <v>0</v>
      </c>
    </row>
    <row r="507" spans="4:32">
      <c r="D507" s="13">
        <v>9230</v>
      </c>
      <c r="E507" s="2"/>
      <c r="F507" s="4">
        <f t="shared" si="505"/>
        <v>5000</v>
      </c>
      <c r="G507" s="4">
        <f t="shared" si="505"/>
        <v>16505.96</v>
      </c>
      <c r="H507" s="4">
        <f t="shared" si="505"/>
        <v>15128</v>
      </c>
      <c r="I507" s="4">
        <f t="shared" si="505"/>
        <v>26698.15</v>
      </c>
      <c r="J507" s="4">
        <f t="shared" si="503"/>
        <v>28801.38</v>
      </c>
      <c r="K507" s="4">
        <f t="shared" si="503"/>
        <v>17583.39</v>
      </c>
      <c r="L507" s="4">
        <f t="shared" si="503"/>
        <v>15156.142124985698</v>
      </c>
      <c r="M507" s="4">
        <f t="shared" si="503"/>
        <v>15352.499896005793</v>
      </c>
      <c r="N507" s="4">
        <f t="shared" si="503"/>
        <v>15354.214436103812</v>
      </c>
      <c r="O507" s="4">
        <f t="shared" si="503"/>
        <v>15356.149753148897</v>
      </c>
      <c r="P507" s="4">
        <f t="shared" si="503"/>
        <v>15351.039175670536</v>
      </c>
      <c r="Q507" s="4">
        <f t="shared" si="503"/>
        <v>15345.571293424473</v>
      </c>
      <c r="R507" s="4">
        <f t="shared" si="503"/>
        <v>15869.712803195502</v>
      </c>
      <c r="S507" s="4">
        <f t="shared" si="503"/>
        <v>15869.701074001288</v>
      </c>
      <c r="T507" s="4">
        <f t="shared" si="504"/>
        <v>15869.809839119567</v>
      </c>
      <c r="U507" s="4">
        <f t="shared" si="504"/>
        <v>15639.701142928685</v>
      </c>
      <c r="V507" s="4">
        <f t="shared" si="504"/>
        <v>15638.689416147887</v>
      </c>
      <c r="W507" s="4">
        <f t="shared" si="504"/>
        <v>15639.251747230424</v>
      </c>
      <c r="X507" s="4">
        <f t="shared" si="504"/>
        <v>15637.908476596547</v>
      </c>
      <c r="Y507" s="4">
        <f t="shared" si="504"/>
        <v>15352.499896005793</v>
      </c>
      <c r="Z507" s="4">
        <f t="shared" si="504"/>
        <v>15354.214436103812</v>
      </c>
      <c r="AA507" s="4">
        <f t="shared" si="504"/>
        <v>15356.149753148897</v>
      </c>
      <c r="AB507" s="4">
        <f t="shared" si="504"/>
        <v>15351.039175670536</v>
      </c>
      <c r="AC507" s="4">
        <f t="shared" si="504"/>
        <v>15345.571293424473</v>
      </c>
      <c r="AD507" s="4">
        <f t="shared" si="504"/>
        <v>15869.712803195502</v>
      </c>
      <c r="AE507" s="4">
        <f t="shared" si="504"/>
        <v>15869.701074001288</v>
      </c>
      <c r="AF507" s="4">
        <f t="shared" si="504"/>
        <v>15869.809839119567</v>
      </c>
    </row>
    <row r="508" spans="4:32">
      <c r="D508" s="13">
        <v>9240</v>
      </c>
      <c r="E508" s="2"/>
      <c r="F508" s="4">
        <f t="shared" si="505"/>
        <v>14569.170000000002</v>
      </c>
      <c r="G508" s="4">
        <f t="shared" si="505"/>
        <v>13795.710000000003</v>
      </c>
      <c r="H508" s="4">
        <f t="shared" si="505"/>
        <v>13774.810000000001</v>
      </c>
      <c r="I508" s="4">
        <f t="shared" si="505"/>
        <v>12964.590000000004</v>
      </c>
      <c r="J508" s="4">
        <f t="shared" si="503"/>
        <v>12827.59</v>
      </c>
      <c r="K508" s="4">
        <f t="shared" si="503"/>
        <v>12682.93</v>
      </c>
      <c r="L508" s="4">
        <f t="shared" si="503"/>
        <v>978.9117505371205</v>
      </c>
      <c r="M508" s="4">
        <f t="shared" si="503"/>
        <v>679.37987320095499</v>
      </c>
      <c r="N508" s="4">
        <f t="shared" si="503"/>
        <v>679.37987320095499</v>
      </c>
      <c r="O508" s="4">
        <f t="shared" si="503"/>
        <v>679.37987320095499</v>
      </c>
      <c r="P508" s="4">
        <f t="shared" si="503"/>
        <v>679.37987320095499</v>
      </c>
      <c r="Q508" s="4">
        <f t="shared" si="503"/>
        <v>679.37987320095499</v>
      </c>
      <c r="R508" s="4">
        <f t="shared" si="503"/>
        <v>679.37987320095499</v>
      </c>
      <c r="S508" s="4">
        <f t="shared" si="503"/>
        <v>679.37987320095499</v>
      </c>
      <c r="T508" s="4">
        <f t="shared" si="504"/>
        <v>679.37987320095499</v>
      </c>
      <c r="U508" s="4">
        <f t="shared" si="504"/>
        <v>679.37987320095499</v>
      </c>
      <c r="V508" s="4">
        <f t="shared" si="504"/>
        <v>679.37987320095499</v>
      </c>
      <c r="W508" s="4">
        <f t="shared" si="504"/>
        <v>679.37987320095499</v>
      </c>
      <c r="X508" s="4">
        <f t="shared" si="504"/>
        <v>684.10435076146246</v>
      </c>
      <c r="Y508" s="4">
        <f t="shared" si="504"/>
        <v>679.37987320095499</v>
      </c>
      <c r="Z508" s="4">
        <f t="shared" si="504"/>
        <v>679.37987320095499</v>
      </c>
      <c r="AA508" s="4">
        <f t="shared" si="504"/>
        <v>679.37987320095499</v>
      </c>
      <c r="AB508" s="4">
        <f t="shared" si="504"/>
        <v>679.37987320095499</v>
      </c>
      <c r="AC508" s="4">
        <f t="shared" si="504"/>
        <v>679.37987320095499</v>
      </c>
      <c r="AD508" s="4">
        <f t="shared" si="504"/>
        <v>679.37987320095499</v>
      </c>
      <c r="AE508" s="4">
        <f t="shared" si="504"/>
        <v>679.37987320095499</v>
      </c>
      <c r="AF508" s="4">
        <f t="shared" si="504"/>
        <v>679.37987320095499</v>
      </c>
    </row>
    <row r="509" spans="4:32">
      <c r="D509" s="13">
        <v>9250</v>
      </c>
      <c r="E509" s="2"/>
      <c r="F509" s="4">
        <f t="shared" si="505"/>
        <v>367.52</v>
      </c>
      <c r="G509" s="4">
        <f t="shared" si="505"/>
        <v>114712.07</v>
      </c>
      <c r="H509" s="4">
        <f t="shared" si="505"/>
        <v>4709.78</v>
      </c>
      <c r="I509" s="4">
        <f t="shared" si="505"/>
        <v>201.04999999999998</v>
      </c>
      <c r="J509" s="4">
        <f t="shared" si="503"/>
        <v>4757.2299999999996</v>
      </c>
      <c r="K509" s="4">
        <f t="shared" si="503"/>
        <v>1613.0700000000002</v>
      </c>
      <c r="L509" s="4">
        <f t="shared" si="503"/>
        <v>17281.029880148395</v>
      </c>
      <c r="M509" s="4">
        <f t="shared" si="503"/>
        <v>17719.864597458512</v>
      </c>
      <c r="N509" s="4">
        <f t="shared" si="503"/>
        <v>17753.356802580875</v>
      </c>
      <c r="O509" s="4">
        <f t="shared" si="503"/>
        <v>17792.213367870689</v>
      </c>
      <c r="P509" s="4">
        <f t="shared" si="503"/>
        <v>17690.708070822329</v>
      </c>
      <c r="Q509" s="4">
        <f t="shared" si="503"/>
        <v>17582.825301733279</v>
      </c>
      <c r="R509" s="4">
        <f t="shared" si="503"/>
        <v>18142.065153464013</v>
      </c>
      <c r="S509" s="4">
        <f t="shared" si="503"/>
        <v>18141.161487413676</v>
      </c>
      <c r="T509" s="4">
        <f t="shared" si="504"/>
        <v>18145.110937686291</v>
      </c>
      <c r="U509" s="4">
        <f t="shared" si="504"/>
        <v>17883.824587989151</v>
      </c>
      <c r="V509" s="4">
        <f t="shared" si="504"/>
        <v>17863.526823443746</v>
      </c>
      <c r="W509" s="4">
        <f t="shared" si="504"/>
        <v>17875.294011001133</v>
      </c>
      <c r="X509" s="4">
        <f t="shared" si="504"/>
        <v>17866.063115161276</v>
      </c>
      <c r="Y509" s="4">
        <f t="shared" si="504"/>
        <v>17721.496971626784</v>
      </c>
      <c r="Z509" s="4">
        <f t="shared" si="504"/>
        <v>17754.923547787432</v>
      </c>
      <c r="AA509" s="4">
        <f t="shared" si="504"/>
        <v>17793.911377920143</v>
      </c>
      <c r="AB509" s="4">
        <f t="shared" si="504"/>
        <v>17692.274816028887</v>
      </c>
      <c r="AC509" s="4">
        <f t="shared" si="504"/>
        <v>17584.392046939836</v>
      </c>
      <c r="AD509" s="4">
        <f t="shared" si="504"/>
        <v>18143.763163513468</v>
      </c>
      <c r="AE509" s="4">
        <f t="shared" si="504"/>
        <v>18142.728232620233</v>
      </c>
      <c r="AF509" s="4">
        <f t="shared" si="504"/>
        <v>18146.743311854563</v>
      </c>
    </row>
    <row r="510" spans="4:32">
      <c r="D510" s="13">
        <v>9260</v>
      </c>
      <c r="E510" s="2"/>
      <c r="F510" s="4">
        <f t="shared" si="505"/>
        <v>239184.93999999997</v>
      </c>
      <c r="G510" s="4">
        <f t="shared" si="505"/>
        <v>199130.44</v>
      </c>
      <c r="H510" s="4">
        <f t="shared" si="505"/>
        <v>190844.51</v>
      </c>
      <c r="I510" s="4">
        <f t="shared" si="505"/>
        <v>188032.59000000003</v>
      </c>
      <c r="J510" s="4">
        <f t="shared" ref="J510:S517" si="506">SUMIF($C$9:$C$424,$D510,J$9:J$424)</f>
        <v>203542.83000000002</v>
      </c>
      <c r="K510" s="4">
        <f t="shared" si="506"/>
        <v>165489.64000000004</v>
      </c>
      <c r="L510" s="4">
        <f t="shared" si="506"/>
        <v>192558.10974872197</v>
      </c>
      <c r="M510" s="4">
        <f t="shared" si="506"/>
        <v>165889.05894580614</v>
      </c>
      <c r="N510" s="4">
        <f t="shared" si="506"/>
        <v>160405.9341118822</v>
      </c>
      <c r="O510" s="4">
        <f t="shared" si="506"/>
        <v>174046.27767636869</v>
      </c>
      <c r="P510" s="4">
        <f t="shared" si="506"/>
        <v>158904.57993927697</v>
      </c>
      <c r="Q510" s="4">
        <f t="shared" si="506"/>
        <v>156015.04880665118</v>
      </c>
      <c r="R510" s="4">
        <f t="shared" si="506"/>
        <v>167688.5829344083</v>
      </c>
      <c r="S510" s="4">
        <f t="shared" si="506"/>
        <v>155081.27794563622</v>
      </c>
      <c r="T510" s="4">
        <f t="shared" ref="T510:AF517" si="507">SUMIF($C$9:$C$424,$D510,T$9:T$424)</f>
        <v>161604.60975947444</v>
      </c>
      <c r="U510" s="4">
        <f t="shared" si="507"/>
        <v>161470.44406617677</v>
      </c>
      <c r="V510" s="4">
        <f t="shared" si="507"/>
        <v>154646.44383749049</v>
      </c>
      <c r="W510" s="4">
        <f t="shared" si="507"/>
        <v>167602.18647844606</v>
      </c>
      <c r="X510" s="4">
        <f t="shared" si="507"/>
        <v>161376.11666293329</v>
      </c>
      <c r="Y510" s="4">
        <f t="shared" si="507"/>
        <v>196555.77653682866</v>
      </c>
      <c r="Z510" s="4">
        <f t="shared" si="507"/>
        <v>189839.70837787975</v>
      </c>
      <c r="AA510" s="4">
        <f t="shared" si="507"/>
        <v>205946.06858549675</v>
      </c>
      <c r="AB510" s="4">
        <f t="shared" si="507"/>
        <v>188338.35420527452</v>
      </c>
      <c r="AC510" s="4">
        <f t="shared" si="507"/>
        <v>185448.82307264872</v>
      </c>
      <c r="AD510" s="4">
        <f t="shared" si="507"/>
        <v>199588.37384353636</v>
      </c>
      <c r="AE510" s="4">
        <f t="shared" si="507"/>
        <v>184515.05221163377</v>
      </c>
      <c r="AF510" s="4">
        <f t="shared" si="507"/>
        <v>192271.32735049695</v>
      </c>
    </row>
    <row r="511" spans="4:32">
      <c r="D511" s="13">
        <v>9270</v>
      </c>
      <c r="E511" s="2"/>
      <c r="F511" s="4">
        <f t="shared" si="505"/>
        <v>0</v>
      </c>
      <c r="G511" s="4">
        <f t="shared" si="505"/>
        <v>320.64999999999998</v>
      </c>
      <c r="H511" s="4">
        <f t="shared" si="505"/>
        <v>0</v>
      </c>
      <c r="I511" s="4">
        <f t="shared" si="505"/>
        <v>0</v>
      </c>
      <c r="J511" s="4">
        <f t="shared" si="506"/>
        <v>0</v>
      </c>
      <c r="K511" s="4">
        <f t="shared" si="506"/>
        <v>0</v>
      </c>
      <c r="L511" s="4">
        <f t="shared" si="506"/>
        <v>31.131796978184095</v>
      </c>
      <c r="M511" s="4">
        <f t="shared" si="506"/>
        <v>6.8781297713498875</v>
      </c>
      <c r="N511" s="4">
        <f t="shared" si="506"/>
        <v>6.8781297713498875</v>
      </c>
      <c r="O511" s="4">
        <f t="shared" si="506"/>
        <v>6.8781297713498875</v>
      </c>
      <c r="P511" s="4">
        <f t="shared" si="506"/>
        <v>6.8781297713498875</v>
      </c>
      <c r="Q511" s="4">
        <f t="shared" si="506"/>
        <v>6.8781297713498875</v>
      </c>
      <c r="R511" s="4">
        <f t="shared" si="506"/>
        <v>6.8781297713498875</v>
      </c>
      <c r="S511" s="4">
        <f t="shared" si="506"/>
        <v>6.8781297713498875</v>
      </c>
      <c r="T511" s="4">
        <f t="shared" si="507"/>
        <v>6.8781297713498875</v>
      </c>
      <c r="U511" s="4">
        <f t="shared" si="507"/>
        <v>6.8781297713498875</v>
      </c>
      <c r="V511" s="4">
        <f t="shared" si="507"/>
        <v>6.8781297713498875</v>
      </c>
      <c r="W511" s="4">
        <f t="shared" si="507"/>
        <v>6.8781297713498875</v>
      </c>
      <c r="X511" s="4">
        <f t="shared" si="507"/>
        <v>6.9382007737197551</v>
      </c>
      <c r="Y511" s="4">
        <f t="shared" si="507"/>
        <v>6.8781297713498875</v>
      </c>
      <c r="Z511" s="4">
        <f t="shared" si="507"/>
        <v>6.8781297713498875</v>
      </c>
      <c r="AA511" s="4">
        <f t="shared" si="507"/>
        <v>6.8781297713498875</v>
      </c>
      <c r="AB511" s="4">
        <f t="shared" si="507"/>
        <v>6.8781297713498875</v>
      </c>
      <c r="AC511" s="4">
        <f t="shared" si="507"/>
        <v>6.8781297713498875</v>
      </c>
      <c r="AD511" s="4">
        <f t="shared" si="507"/>
        <v>6.8781297713498875</v>
      </c>
      <c r="AE511" s="4">
        <f t="shared" si="507"/>
        <v>6.8781297713498875</v>
      </c>
      <c r="AF511" s="4">
        <f t="shared" si="507"/>
        <v>6.8781297713498875</v>
      </c>
    </row>
    <row r="512" spans="4:32">
      <c r="D512" s="13">
        <v>9280</v>
      </c>
      <c r="E512" s="2"/>
      <c r="F512" s="4">
        <f t="shared" si="505"/>
        <v>-258.72000000000003</v>
      </c>
      <c r="G512" s="4">
        <f t="shared" si="505"/>
        <v>0</v>
      </c>
      <c r="H512" s="4">
        <f t="shared" si="505"/>
        <v>4256.79</v>
      </c>
      <c r="I512" s="4">
        <f t="shared" si="505"/>
        <v>2299.5</v>
      </c>
      <c r="J512" s="4">
        <f t="shared" si="506"/>
        <v>0</v>
      </c>
      <c r="K512" s="4">
        <f t="shared" si="506"/>
        <v>0</v>
      </c>
      <c r="L512" s="4">
        <f t="shared" si="506"/>
        <v>881.12427799364548</v>
      </c>
      <c r="M512" s="4">
        <f t="shared" si="506"/>
        <v>911.73725018665618</v>
      </c>
      <c r="N512" s="4">
        <f t="shared" si="506"/>
        <v>911.73725018665618</v>
      </c>
      <c r="O512" s="4">
        <f t="shared" si="506"/>
        <v>911.73725018665618</v>
      </c>
      <c r="P512" s="4">
        <f t="shared" si="506"/>
        <v>911.73725018665618</v>
      </c>
      <c r="Q512" s="4">
        <f t="shared" si="506"/>
        <v>911.73725018665618</v>
      </c>
      <c r="R512" s="4">
        <f t="shared" si="506"/>
        <v>943.20216374564802</v>
      </c>
      <c r="S512" s="4">
        <f t="shared" si="506"/>
        <v>943.20216374564802</v>
      </c>
      <c r="T512" s="4">
        <f t="shared" si="507"/>
        <v>943.19744424458918</v>
      </c>
      <c r="U512" s="4">
        <f t="shared" si="507"/>
        <v>929.43537915714057</v>
      </c>
      <c r="V512" s="4">
        <f t="shared" si="507"/>
        <v>929.43537915714057</v>
      </c>
      <c r="W512" s="4">
        <f t="shared" si="507"/>
        <v>929.43537915714057</v>
      </c>
      <c r="X512" s="4">
        <f t="shared" si="507"/>
        <v>929.33027619157951</v>
      </c>
      <c r="Y512" s="4">
        <f t="shared" si="507"/>
        <v>911.73725018665618</v>
      </c>
      <c r="Z512" s="4">
        <f t="shared" si="507"/>
        <v>911.73725018665618</v>
      </c>
      <c r="AA512" s="4">
        <f t="shared" si="507"/>
        <v>911.73725018665618</v>
      </c>
      <c r="AB512" s="4">
        <f t="shared" si="507"/>
        <v>911.73725018665618</v>
      </c>
      <c r="AC512" s="4">
        <f t="shared" si="507"/>
        <v>911.73725018665618</v>
      </c>
      <c r="AD512" s="4">
        <f t="shared" si="507"/>
        <v>943.20216374564802</v>
      </c>
      <c r="AE512" s="4">
        <f t="shared" si="507"/>
        <v>943.20216374564802</v>
      </c>
      <c r="AF512" s="4">
        <f t="shared" si="507"/>
        <v>943.19744424458918</v>
      </c>
    </row>
    <row r="513" spans="4:32">
      <c r="D513" s="14">
        <v>9290</v>
      </c>
      <c r="E513" s="2"/>
      <c r="F513" s="4">
        <f t="shared" si="505"/>
        <v>0</v>
      </c>
      <c r="G513" s="4">
        <f t="shared" si="505"/>
        <v>0</v>
      </c>
      <c r="H513" s="4">
        <f t="shared" si="505"/>
        <v>0</v>
      </c>
      <c r="I513" s="4">
        <f t="shared" si="505"/>
        <v>0</v>
      </c>
      <c r="J513" s="4">
        <f t="shared" si="506"/>
        <v>0</v>
      </c>
      <c r="K513" s="4">
        <f t="shared" si="506"/>
        <v>0</v>
      </c>
      <c r="L513" s="4">
        <f t="shared" si="506"/>
        <v>0</v>
      </c>
      <c r="M513" s="4">
        <f t="shared" si="506"/>
        <v>0</v>
      </c>
      <c r="N513" s="4">
        <f t="shared" si="506"/>
        <v>0</v>
      </c>
      <c r="O513" s="4">
        <f t="shared" si="506"/>
        <v>0</v>
      </c>
      <c r="P513" s="4">
        <f t="shared" si="506"/>
        <v>0</v>
      </c>
      <c r="Q513" s="4">
        <f t="shared" si="506"/>
        <v>0</v>
      </c>
      <c r="R513" s="4">
        <f t="shared" si="506"/>
        <v>0</v>
      </c>
      <c r="S513" s="4">
        <f t="shared" si="506"/>
        <v>0</v>
      </c>
      <c r="T513" s="4">
        <f t="shared" si="507"/>
        <v>0</v>
      </c>
      <c r="U513" s="4">
        <f t="shared" si="507"/>
        <v>0</v>
      </c>
      <c r="V513" s="4">
        <f t="shared" si="507"/>
        <v>0</v>
      </c>
      <c r="W513" s="4">
        <f t="shared" si="507"/>
        <v>0</v>
      </c>
      <c r="X513" s="4">
        <f t="shared" si="507"/>
        <v>0</v>
      </c>
      <c r="Y513" s="4">
        <f t="shared" si="507"/>
        <v>0</v>
      </c>
      <c r="Z513" s="4">
        <f t="shared" si="507"/>
        <v>0</v>
      </c>
      <c r="AA513" s="4">
        <f t="shared" si="507"/>
        <v>0</v>
      </c>
      <c r="AB513" s="4">
        <f t="shared" si="507"/>
        <v>0</v>
      </c>
      <c r="AC513" s="4">
        <f t="shared" si="507"/>
        <v>0</v>
      </c>
      <c r="AD513" s="4">
        <f t="shared" si="507"/>
        <v>0</v>
      </c>
      <c r="AE513" s="4">
        <f t="shared" si="507"/>
        <v>0</v>
      </c>
      <c r="AF513" s="4">
        <f t="shared" si="507"/>
        <v>0</v>
      </c>
    </row>
    <row r="514" spans="4:32">
      <c r="D514" s="13">
        <v>9301</v>
      </c>
      <c r="E514" s="2"/>
      <c r="F514" s="4">
        <f t="shared" si="505"/>
        <v>0</v>
      </c>
      <c r="G514" s="4">
        <f t="shared" si="505"/>
        <v>0</v>
      </c>
      <c r="H514" s="4">
        <f t="shared" si="505"/>
        <v>0</v>
      </c>
      <c r="I514" s="4">
        <f t="shared" si="505"/>
        <v>0</v>
      </c>
      <c r="J514" s="4">
        <f t="shared" si="506"/>
        <v>0</v>
      </c>
      <c r="K514" s="4">
        <f t="shared" si="506"/>
        <v>0</v>
      </c>
      <c r="L514" s="4">
        <f t="shared" si="506"/>
        <v>0</v>
      </c>
      <c r="M514" s="4">
        <f t="shared" si="506"/>
        <v>0</v>
      </c>
      <c r="N514" s="4">
        <f t="shared" si="506"/>
        <v>0</v>
      </c>
      <c r="O514" s="4">
        <f t="shared" si="506"/>
        <v>0</v>
      </c>
      <c r="P514" s="4">
        <f t="shared" si="506"/>
        <v>0</v>
      </c>
      <c r="Q514" s="4">
        <f t="shared" si="506"/>
        <v>0</v>
      </c>
      <c r="R514" s="4">
        <f t="shared" si="506"/>
        <v>0</v>
      </c>
      <c r="S514" s="4">
        <f t="shared" si="506"/>
        <v>0</v>
      </c>
      <c r="T514" s="4">
        <f t="shared" si="507"/>
        <v>0</v>
      </c>
      <c r="U514" s="4">
        <f t="shared" si="507"/>
        <v>0</v>
      </c>
      <c r="V514" s="4">
        <f t="shared" si="507"/>
        <v>0</v>
      </c>
      <c r="W514" s="4">
        <f t="shared" si="507"/>
        <v>0</v>
      </c>
      <c r="X514" s="4">
        <f t="shared" si="507"/>
        <v>0</v>
      </c>
      <c r="Y514" s="4">
        <f t="shared" si="507"/>
        <v>0</v>
      </c>
      <c r="Z514" s="4">
        <f t="shared" si="507"/>
        <v>0</v>
      </c>
      <c r="AA514" s="4">
        <f t="shared" si="507"/>
        <v>0</v>
      </c>
      <c r="AB514" s="4">
        <f t="shared" si="507"/>
        <v>0</v>
      </c>
      <c r="AC514" s="4">
        <f t="shared" si="507"/>
        <v>0</v>
      </c>
      <c r="AD514" s="4">
        <f t="shared" si="507"/>
        <v>0</v>
      </c>
      <c r="AE514" s="4">
        <f t="shared" si="507"/>
        <v>0</v>
      </c>
      <c r="AF514" s="4">
        <f t="shared" si="507"/>
        <v>0</v>
      </c>
    </row>
    <row r="515" spans="4:32">
      <c r="D515" s="13">
        <v>9302</v>
      </c>
      <c r="E515" s="2"/>
      <c r="F515" s="4">
        <f t="shared" si="505"/>
        <v>2044.4</v>
      </c>
      <c r="G515" s="4">
        <f t="shared" si="505"/>
        <v>8530</v>
      </c>
      <c r="H515" s="4">
        <f t="shared" si="505"/>
        <v>350</v>
      </c>
      <c r="I515" s="4">
        <f t="shared" si="505"/>
        <v>634.18000000000006</v>
      </c>
      <c r="J515" s="4">
        <f t="shared" si="506"/>
        <v>3425</v>
      </c>
      <c r="K515" s="4">
        <f t="shared" si="506"/>
        <v>11200</v>
      </c>
      <c r="L515" s="4">
        <f t="shared" si="506"/>
        <v>2555.681226754627</v>
      </c>
      <c r="M515" s="4">
        <f t="shared" si="506"/>
        <v>809.18469804998574</v>
      </c>
      <c r="N515" s="4">
        <f t="shared" si="506"/>
        <v>4083.3953419365744</v>
      </c>
      <c r="O515" s="4">
        <f t="shared" si="506"/>
        <v>1065.6613466830836</v>
      </c>
      <c r="P515" s="4">
        <f t="shared" si="506"/>
        <v>6016.8319710824844</v>
      </c>
      <c r="Q515" s="4">
        <f t="shared" si="506"/>
        <v>1563.643480575729</v>
      </c>
      <c r="R515" s="4">
        <f t="shared" si="506"/>
        <v>934.92910160829513</v>
      </c>
      <c r="S515" s="4">
        <f t="shared" si="506"/>
        <v>6292.9479262996174</v>
      </c>
      <c r="T515" s="4">
        <f t="shared" si="507"/>
        <v>756.91569130588334</v>
      </c>
      <c r="U515" s="4">
        <f t="shared" si="507"/>
        <v>869.94716653117905</v>
      </c>
      <c r="V515" s="4">
        <f t="shared" si="507"/>
        <v>927.5575217594303</v>
      </c>
      <c r="W515" s="4">
        <f t="shared" si="507"/>
        <v>1261.1585263505492</v>
      </c>
      <c r="X515" s="4">
        <f t="shared" si="507"/>
        <v>6168.3104621632456</v>
      </c>
      <c r="Y515" s="4">
        <f t="shared" si="507"/>
        <v>809.18469804998574</v>
      </c>
      <c r="Z515" s="4">
        <f t="shared" si="507"/>
        <v>4083.3953419365744</v>
      </c>
      <c r="AA515" s="4">
        <f t="shared" si="507"/>
        <v>1065.6613466830836</v>
      </c>
      <c r="AB515" s="4">
        <f t="shared" si="507"/>
        <v>6016.8319710824844</v>
      </c>
      <c r="AC515" s="4">
        <f t="shared" si="507"/>
        <v>1563.643480575729</v>
      </c>
      <c r="AD515" s="4">
        <f t="shared" si="507"/>
        <v>934.92910160829513</v>
      </c>
      <c r="AE515" s="4">
        <f t="shared" si="507"/>
        <v>6292.9479262996174</v>
      </c>
      <c r="AF515" s="4">
        <f t="shared" si="507"/>
        <v>756.91569130588334</v>
      </c>
    </row>
    <row r="516" spans="4:32">
      <c r="D516" s="13">
        <v>9310</v>
      </c>
      <c r="E516" s="2"/>
      <c r="F516" s="4">
        <f t="shared" si="505"/>
        <v>1205.95</v>
      </c>
      <c r="G516" s="4">
        <f t="shared" si="505"/>
        <v>1218.99</v>
      </c>
      <c r="H516" s="4">
        <f t="shared" si="505"/>
        <v>1205.95</v>
      </c>
      <c r="I516" s="4">
        <f t="shared" si="505"/>
        <v>1218.99</v>
      </c>
      <c r="J516" s="4">
        <f t="shared" si="506"/>
        <v>1269.0899999999999</v>
      </c>
      <c r="K516" s="4">
        <f t="shared" si="506"/>
        <v>1262.26</v>
      </c>
      <c r="L516" s="4">
        <f t="shared" si="506"/>
        <v>1060.7689702700823</v>
      </c>
      <c r="M516" s="4">
        <f t="shared" si="506"/>
        <v>1020.7838886422805</v>
      </c>
      <c r="N516" s="4">
        <f t="shared" si="506"/>
        <v>1002.3665868911468</v>
      </c>
      <c r="O516" s="4">
        <f t="shared" si="506"/>
        <v>1071.0308537297005</v>
      </c>
      <c r="P516" s="4">
        <f t="shared" si="506"/>
        <v>1038.5426456347327</v>
      </c>
      <c r="Q516" s="4">
        <f t="shared" si="506"/>
        <v>1072.7430701022731</v>
      </c>
      <c r="R516" s="4">
        <f t="shared" si="506"/>
        <v>990.11765437966562</v>
      </c>
      <c r="S516" s="4">
        <f t="shared" si="506"/>
        <v>1038.2353247473477</v>
      </c>
      <c r="T516" s="4">
        <f t="shared" si="507"/>
        <v>1043.4158768489779</v>
      </c>
      <c r="U516" s="4">
        <f t="shared" si="507"/>
        <v>1024.8668661461077</v>
      </c>
      <c r="V516" s="4">
        <f t="shared" si="507"/>
        <v>1025.0424780817561</v>
      </c>
      <c r="W516" s="4">
        <f t="shared" si="507"/>
        <v>987.43957236102642</v>
      </c>
      <c r="X516" s="4">
        <f t="shared" si="507"/>
        <v>1084.7426336651336</v>
      </c>
      <c r="Y516" s="4">
        <f t="shared" si="507"/>
        <v>1020.7838886422805</v>
      </c>
      <c r="Z516" s="4">
        <f t="shared" si="507"/>
        <v>1002.3665868911468</v>
      </c>
      <c r="AA516" s="4">
        <f t="shared" si="507"/>
        <v>1071.0308537297005</v>
      </c>
      <c r="AB516" s="4">
        <f t="shared" si="507"/>
        <v>1038.5426456347327</v>
      </c>
      <c r="AC516" s="4">
        <f t="shared" si="507"/>
        <v>1072.7430701022731</v>
      </c>
      <c r="AD516" s="4">
        <f t="shared" si="507"/>
        <v>990.11765437966562</v>
      </c>
      <c r="AE516" s="4">
        <f t="shared" si="507"/>
        <v>1038.2353247473477</v>
      </c>
      <c r="AF516" s="4">
        <f t="shared" si="507"/>
        <v>1043.4158768489779</v>
      </c>
    </row>
    <row r="517" spans="4:32">
      <c r="D517" s="13">
        <v>9320</v>
      </c>
      <c r="E517" s="2"/>
      <c r="F517" s="4">
        <f t="shared" si="505"/>
        <v>0</v>
      </c>
      <c r="G517" s="4">
        <f t="shared" si="505"/>
        <v>0</v>
      </c>
      <c r="H517" s="4">
        <f t="shared" si="505"/>
        <v>0</v>
      </c>
      <c r="I517" s="4">
        <f t="shared" si="505"/>
        <v>1248.08</v>
      </c>
      <c r="J517" s="4">
        <f t="shared" si="506"/>
        <v>0</v>
      </c>
      <c r="K517" s="4">
        <f t="shared" si="506"/>
        <v>0</v>
      </c>
      <c r="L517" s="4">
        <f t="shared" si="506"/>
        <v>119.94376094926857</v>
      </c>
      <c r="M517" s="4">
        <f t="shared" si="506"/>
        <v>36.14788171679303</v>
      </c>
      <c r="N517" s="4">
        <f t="shared" si="506"/>
        <v>195.51828080211249</v>
      </c>
      <c r="O517" s="4">
        <f t="shared" si="506"/>
        <v>50.176391769339062</v>
      </c>
      <c r="P517" s="4">
        <f t="shared" si="506"/>
        <v>286.54047393374833</v>
      </c>
      <c r="Q517" s="4">
        <f t="shared" si="506"/>
        <v>73.829112206771327</v>
      </c>
      <c r="R517" s="4">
        <f t="shared" si="506"/>
        <v>42.36610035868901</v>
      </c>
      <c r="S517" s="4">
        <f t="shared" si="506"/>
        <v>301.8935363307906</v>
      </c>
      <c r="T517" s="4">
        <f t="shared" si="507"/>
        <v>33.701048568093142</v>
      </c>
      <c r="U517" s="4">
        <f t="shared" si="507"/>
        <v>40.715303594366155</v>
      </c>
      <c r="V517" s="4">
        <f t="shared" si="507"/>
        <v>42.835892323239392</v>
      </c>
      <c r="W517" s="4">
        <f t="shared" si="507"/>
        <v>59.539606618363969</v>
      </c>
      <c r="X517" s="4">
        <f t="shared" si="507"/>
        <v>295.08807773320666</v>
      </c>
      <c r="Y517" s="4">
        <f t="shared" si="507"/>
        <v>36.14788171679303</v>
      </c>
      <c r="Z517" s="4">
        <f t="shared" si="507"/>
        <v>195.51828080211249</v>
      </c>
      <c r="AA517" s="4">
        <f t="shared" si="507"/>
        <v>50.176391769339062</v>
      </c>
      <c r="AB517" s="4">
        <f t="shared" si="507"/>
        <v>286.54047393374833</v>
      </c>
      <c r="AC517" s="4">
        <f t="shared" si="507"/>
        <v>73.829112206771327</v>
      </c>
      <c r="AD517" s="4">
        <f t="shared" si="507"/>
        <v>42.36610035868901</v>
      </c>
      <c r="AE517" s="4">
        <f t="shared" si="507"/>
        <v>301.8935363307906</v>
      </c>
      <c r="AF517" s="4">
        <f t="shared" si="507"/>
        <v>33.701048568093142</v>
      </c>
    </row>
    <row r="518" spans="4:32">
      <c r="E518" s="2"/>
      <c r="V518"/>
    </row>
    <row r="519" spans="4:32">
      <c r="E519" s="2"/>
      <c r="F519" s="4">
        <f t="shared" ref="F519:L519" si="508">SUM(F436:F517)</f>
        <v>1295425.4699999997</v>
      </c>
      <c r="G519" s="4">
        <f t="shared" si="508"/>
        <v>1293665.5999999999</v>
      </c>
      <c r="H519" s="4">
        <f t="shared" si="508"/>
        <v>1095839.56</v>
      </c>
      <c r="I519" s="4">
        <f t="shared" si="508"/>
        <v>1287173.1599999999</v>
      </c>
      <c r="J519" s="4">
        <f t="shared" si="508"/>
        <v>1202439.5300000003</v>
      </c>
      <c r="K519" s="4">
        <f t="shared" si="508"/>
        <v>1134849.8800000004</v>
      </c>
      <c r="L519" s="4">
        <f t="shared" si="508"/>
        <v>1075693.3599999999</v>
      </c>
      <c r="M519" s="4">
        <f>SUM(M436:M517)</f>
        <v>1044685.7043750001</v>
      </c>
      <c r="N519" s="4">
        <f t="shared" ref="N519:AF519" si="509">SUM(N436:N517)</f>
        <v>1013607.8768387501</v>
      </c>
      <c r="O519" s="4">
        <f t="shared" si="509"/>
        <v>1072534.7550947501</v>
      </c>
      <c r="P519" s="4">
        <f t="shared" si="509"/>
        <v>1041189.88549</v>
      </c>
      <c r="Q519" s="4">
        <f t="shared" si="509"/>
        <v>1020120.7776157501</v>
      </c>
      <c r="R519" s="4">
        <f t="shared" si="509"/>
        <v>1069467.2383200002</v>
      </c>
      <c r="S519" s="4">
        <f t="shared" si="509"/>
        <v>1038377.1971677503</v>
      </c>
      <c r="T519" s="4">
        <f t="shared" si="509"/>
        <v>1032546.8773474999</v>
      </c>
      <c r="U519" s="4">
        <f t="shared" si="509"/>
        <v>1042249.1591549397</v>
      </c>
      <c r="V519" s="4">
        <f t="shared" si="509"/>
        <v>1027218.2241869316</v>
      </c>
      <c r="W519" s="4">
        <f t="shared" si="509"/>
        <v>1051764.0329059241</v>
      </c>
      <c r="X519" s="4">
        <f t="shared" si="509"/>
        <v>1053957.1891873297</v>
      </c>
      <c r="Y519" s="4">
        <f t="shared" si="509"/>
        <v>1090233.3936683426</v>
      </c>
      <c r="Z519" s="4">
        <f t="shared" si="509"/>
        <v>1064459.4755955928</v>
      </c>
      <c r="AA519" s="4">
        <f t="shared" si="509"/>
        <v>1121329.6015661063</v>
      </c>
      <c r="AB519" s="4">
        <f t="shared" si="509"/>
        <v>1081564.6244580417</v>
      </c>
      <c r="AC519" s="4">
        <f t="shared" si="509"/>
        <v>1064012.3051468295</v>
      </c>
      <c r="AD519" s="4">
        <f t="shared" si="509"/>
        <v>1102673.6809252927</v>
      </c>
      <c r="AE519" s="4">
        <f t="shared" si="509"/>
        <v>1058798.7163552351</v>
      </c>
      <c r="AF519" s="4">
        <f t="shared" si="509"/>
        <v>1067748.0986858248</v>
      </c>
    </row>
    <row r="525" spans="4:32" ht="15">
      <c r="D525" s="88" t="s">
        <v>713</v>
      </c>
    </row>
  </sheetData>
  <sortState ref="AO9:AO91">
    <sortCondition ref="AO9:AO91"/>
  </sortState>
  <mergeCells count="2">
    <mergeCell ref="F4:Q4"/>
    <mergeCell ref="U4:AF4"/>
  </mergeCells>
  <pageMargins left="0.75" right="0.75" top="1" bottom="1" header="0.5" footer="0.5"/>
  <pageSetup scale="4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AL338"/>
  <sheetViews>
    <sheetView view="pageBreakPreview" zoomScale="60" zoomScaleNormal="80" workbookViewId="0">
      <pane xSplit="5" ySplit="7" topLeftCell="F8" activePane="bottomRight" state="frozen"/>
      <selection activeCell="N19" sqref="N19"/>
      <selection pane="topRight" activeCell="N19" sqref="N19"/>
      <selection pane="bottomLeft" activeCell="N19" sqref="N19"/>
      <selection pane="bottomRight" activeCell="N19" sqref="N19"/>
    </sheetView>
  </sheetViews>
  <sheetFormatPr defaultRowHeight="12.75"/>
  <cols>
    <col min="1" max="1" width="78.85546875" customWidth="1"/>
    <col min="2" max="2" width="13.140625" customWidth="1"/>
    <col min="3" max="3" width="7" customWidth="1"/>
    <col min="4" max="4" width="13" style="1" bestFit="1" customWidth="1"/>
    <col min="5" max="5" width="9.28515625" style="1" customWidth="1"/>
    <col min="6" max="6" width="11.85546875" bestFit="1" customWidth="1"/>
    <col min="7" max="9" width="11.85546875" customWidth="1"/>
    <col min="10" max="10" width="12.28515625" customWidth="1"/>
    <col min="11" max="11" width="12" bestFit="1" customWidth="1"/>
    <col min="12" max="12" width="12.42578125" customWidth="1"/>
    <col min="13" max="14" width="11.85546875" bestFit="1" customWidth="1"/>
    <col min="15" max="15" width="13" bestFit="1" customWidth="1"/>
    <col min="16" max="19" width="11.85546875" bestFit="1" customWidth="1"/>
    <col min="20" max="20" width="12" bestFit="1" customWidth="1"/>
    <col min="21" max="21" width="13.85546875" bestFit="1" customWidth="1"/>
    <col min="22" max="22" width="12" style="1" bestFit="1" customWidth="1"/>
    <col min="23" max="32" width="12" bestFit="1" customWidth="1"/>
    <col min="34" max="35" width="12.28515625" bestFit="1" customWidth="1"/>
    <col min="37" max="37" width="11.85546875" customWidth="1"/>
    <col min="38" max="38" width="11.28515625" bestFit="1" customWidth="1"/>
  </cols>
  <sheetData>
    <row r="1" spans="1:38">
      <c r="D1" s="42" t="s">
        <v>590</v>
      </c>
      <c r="L1" s="48"/>
      <c r="M1" s="48"/>
      <c r="N1" s="48"/>
      <c r="O1" s="48"/>
      <c r="P1" s="48"/>
      <c r="Q1" s="48"/>
      <c r="U1" s="43">
        <v>0.03</v>
      </c>
      <c r="V1" s="40">
        <f>U1</f>
        <v>0.03</v>
      </c>
      <c r="W1" s="40">
        <f t="shared" ref="W1:AF3" si="0">V1</f>
        <v>0.03</v>
      </c>
      <c r="X1" s="40">
        <f t="shared" si="0"/>
        <v>0.03</v>
      </c>
      <c r="Y1" s="40">
        <f t="shared" si="0"/>
        <v>0.03</v>
      </c>
      <c r="Z1" s="40">
        <f t="shared" si="0"/>
        <v>0.03</v>
      </c>
      <c r="AA1" s="40">
        <f t="shared" si="0"/>
        <v>0.03</v>
      </c>
      <c r="AB1" s="40">
        <f t="shared" si="0"/>
        <v>0.03</v>
      </c>
      <c r="AC1" s="40">
        <f t="shared" si="0"/>
        <v>0.03</v>
      </c>
      <c r="AD1" s="40">
        <f t="shared" si="0"/>
        <v>0.03</v>
      </c>
      <c r="AE1" s="40">
        <f t="shared" si="0"/>
        <v>0.03</v>
      </c>
      <c r="AF1" s="40">
        <f t="shared" si="0"/>
        <v>0.03</v>
      </c>
      <c r="AK1" s="41" t="s">
        <v>708</v>
      </c>
    </row>
    <row r="2" spans="1:38">
      <c r="A2" s="5"/>
      <c r="B2" s="5"/>
      <c r="C2" s="5"/>
      <c r="D2" s="42" t="s">
        <v>589</v>
      </c>
      <c r="E2" s="39"/>
      <c r="F2" s="39">
        <f>(F55-F30-F31-F32-F35-F38-F41-F44-F47-F50)/F26</f>
        <v>0.60380478028178741</v>
      </c>
      <c r="G2" s="39">
        <f t="shared" ref="G2:M2" si="1">(G55-G30-G31-G32-G35-G38-G41-G44-G47-G50)/G26</f>
        <v>0.58397874102975189</v>
      </c>
      <c r="H2" s="39">
        <f t="shared" si="1"/>
        <v>0.5950480618425954</v>
      </c>
      <c r="I2" s="39">
        <f t="shared" si="1"/>
        <v>0.61083650521216193</v>
      </c>
      <c r="J2" s="39">
        <f t="shared" si="1"/>
        <v>0.59129177873250327</v>
      </c>
      <c r="K2" s="39">
        <f t="shared" si="1"/>
        <v>0.58870449825907623</v>
      </c>
      <c r="L2" s="39">
        <f t="shared" si="1"/>
        <v>0.80386649777013053</v>
      </c>
      <c r="M2" s="39">
        <f t="shared" si="1"/>
        <v>0.71097557692122193</v>
      </c>
      <c r="N2" s="1"/>
      <c r="O2" s="1"/>
      <c r="P2" s="1"/>
      <c r="Q2" s="1"/>
      <c r="R2" s="1"/>
      <c r="S2" s="1"/>
      <c r="U2" s="44">
        <f>AVERAGE($F2:K2)</f>
        <v>0.59561072755964595</v>
      </c>
      <c r="V2" s="40">
        <f>U2</f>
        <v>0.59561072755964595</v>
      </c>
      <c r="W2" s="40">
        <f t="shared" si="0"/>
        <v>0.59561072755964595</v>
      </c>
      <c r="X2" s="40">
        <f t="shared" si="0"/>
        <v>0.59561072755964595</v>
      </c>
      <c r="Y2" s="40">
        <f t="shared" si="0"/>
        <v>0.59561072755964595</v>
      </c>
      <c r="Z2" s="40">
        <f t="shared" si="0"/>
        <v>0.59561072755964595</v>
      </c>
      <c r="AA2" s="40">
        <f t="shared" si="0"/>
        <v>0.59561072755964595</v>
      </c>
      <c r="AB2" s="40">
        <f t="shared" si="0"/>
        <v>0.59561072755964595</v>
      </c>
      <c r="AC2" s="40">
        <f t="shared" si="0"/>
        <v>0.59561072755964595</v>
      </c>
      <c r="AD2" s="40">
        <f t="shared" si="0"/>
        <v>0.59561072755964595</v>
      </c>
      <c r="AE2" s="40">
        <f t="shared" si="0"/>
        <v>0.59561072755964595</v>
      </c>
      <c r="AF2" s="40">
        <f t="shared" si="0"/>
        <v>0.59561072755964595</v>
      </c>
      <c r="AK2" s="41" t="s">
        <v>709</v>
      </c>
    </row>
    <row r="3" spans="1:38">
      <c r="A3" s="5"/>
      <c r="B3" s="5"/>
      <c r="C3" s="5"/>
      <c r="D3" s="42"/>
      <c r="E3" s="39"/>
      <c r="F3" s="39"/>
      <c r="G3" s="39"/>
      <c r="H3" s="39"/>
      <c r="I3" s="39"/>
      <c r="J3" s="39"/>
      <c r="K3" s="39"/>
      <c r="L3" s="39"/>
      <c r="M3" s="1"/>
      <c r="N3" s="1"/>
      <c r="O3" s="1"/>
      <c r="P3" s="1"/>
      <c r="Q3" s="1"/>
      <c r="R3" s="1"/>
      <c r="S3" s="1"/>
      <c r="U3" s="43"/>
      <c r="V3" s="40"/>
      <c r="W3" s="40"/>
      <c r="X3" s="40"/>
      <c r="Y3" s="40">
        <f>Escalation!C7</f>
        <v>0</v>
      </c>
      <c r="Z3" s="40">
        <f>Y3</f>
        <v>0</v>
      </c>
      <c r="AA3" s="40">
        <f t="shared" si="0"/>
        <v>0</v>
      </c>
      <c r="AB3" s="40">
        <f t="shared" si="0"/>
        <v>0</v>
      </c>
      <c r="AC3" s="40">
        <f t="shared" si="0"/>
        <v>0</v>
      </c>
      <c r="AD3" s="40">
        <f t="shared" si="0"/>
        <v>0</v>
      </c>
      <c r="AE3" s="40">
        <f t="shared" si="0"/>
        <v>0</v>
      </c>
      <c r="AF3" s="40">
        <f t="shared" si="0"/>
        <v>0</v>
      </c>
      <c r="AK3" s="41" t="s">
        <v>710</v>
      </c>
    </row>
    <row r="4" spans="1:38">
      <c r="A4" s="5" t="s">
        <v>41</v>
      </c>
      <c r="B4" s="5"/>
      <c r="C4" s="5"/>
      <c r="F4" s="235" t="s">
        <v>461</v>
      </c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7"/>
      <c r="R4" s="4"/>
      <c r="S4" s="4"/>
      <c r="T4" s="4"/>
      <c r="U4" s="235" t="s">
        <v>705</v>
      </c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7"/>
      <c r="AK4" t="s">
        <v>707</v>
      </c>
    </row>
    <row r="5" spans="1:38">
      <c r="F5" s="26" t="s">
        <v>586</v>
      </c>
      <c r="G5" s="27"/>
      <c r="H5" s="27"/>
      <c r="I5" s="27"/>
      <c r="J5" s="27"/>
      <c r="K5" s="27"/>
      <c r="L5" s="28" t="s">
        <v>458</v>
      </c>
      <c r="M5" s="23" t="s">
        <v>457</v>
      </c>
      <c r="N5" s="24"/>
      <c r="O5" s="24"/>
      <c r="P5" s="24"/>
      <c r="Q5" s="24"/>
      <c r="R5" s="24"/>
      <c r="S5" s="24"/>
      <c r="T5" s="24"/>
      <c r="U5" s="24"/>
      <c r="V5" s="24"/>
      <c r="W5" s="24"/>
      <c r="X5" s="25" t="s">
        <v>459</v>
      </c>
      <c r="Y5" s="29"/>
      <c r="Z5" s="29"/>
      <c r="AA5" s="29"/>
      <c r="AB5" s="29"/>
      <c r="AC5" s="29"/>
      <c r="AD5" s="29"/>
      <c r="AE5" s="29"/>
      <c r="AF5" s="30" t="s">
        <v>587</v>
      </c>
    </row>
    <row r="6" spans="1:38">
      <c r="A6" s="12"/>
      <c r="D6" s="36" t="s">
        <v>467</v>
      </c>
      <c r="E6" s="36" t="s">
        <v>456</v>
      </c>
      <c r="F6" s="11">
        <v>2015</v>
      </c>
      <c r="G6" s="11">
        <v>2015</v>
      </c>
      <c r="H6" s="11">
        <v>2015</v>
      </c>
      <c r="I6" s="11">
        <v>2015</v>
      </c>
      <c r="J6" s="11">
        <v>2015</v>
      </c>
      <c r="K6" s="11">
        <v>2015</v>
      </c>
      <c r="L6" s="11">
        <v>2016</v>
      </c>
      <c r="M6" s="11">
        <v>2016</v>
      </c>
      <c r="N6" s="11">
        <v>2016</v>
      </c>
      <c r="O6" s="11">
        <v>2016</v>
      </c>
      <c r="P6" s="11">
        <v>2016</v>
      </c>
      <c r="Q6" s="11">
        <v>2016</v>
      </c>
      <c r="R6" s="11">
        <v>2016</v>
      </c>
      <c r="S6" s="11">
        <v>2016</v>
      </c>
      <c r="T6" s="11">
        <v>2016</v>
      </c>
      <c r="U6" s="11">
        <v>2016</v>
      </c>
      <c r="V6" s="11">
        <v>2016</v>
      </c>
      <c r="W6" s="11">
        <v>2016</v>
      </c>
      <c r="X6" s="11">
        <v>2016</v>
      </c>
      <c r="Y6" s="11">
        <v>2016</v>
      </c>
      <c r="Z6" s="11">
        <v>2016</v>
      </c>
      <c r="AA6" s="11">
        <v>2016</v>
      </c>
      <c r="AB6" s="11">
        <v>2017</v>
      </c>
      <c r="AC6" s="11">
        <v>2017</v>
      </c>
      <c r="AD6" s="11">
        <v>2017</v>
      </c>
      <c r="AE6" s="11">
        <v>2017</v>
      </c>
      <c r="AF6" s="11">
        <v>2017</v>
      </c>
      <c r="AK6" s="84">
        <f>'[21]C.2.2 B 91'!$P$53</f>
        <v>0.49094894086145091</v>
      </c>
      <c r="AL6" s="84">
        <f>'[21]C.2.2-F 91'!$P$51</f>
        <v>0.49090457251500325</v>
      </c>
    </row>
    <row r="7" spans="1:38">
      <c r="B7" s="10" t="s">
        <v>455</v>
      </c>
      <c r="C7" s="10" t="s">
        <v>456</v>
      </c>
      <c r="D7" s="80" t="s">
        <v>468</v>
      </c>
      <c r="E7" s="35" t="s">
        <v>588</v>
      </c>
      <c r="F7" s="7" t="s">
        <v>13</v>
      </c>
      <c r="G7" s="7" t="s">
        <v>14</v>
      </c>
      <c r="H7" s="7" t="s">
        <v>15</v>
      </c>
      <c r="I7" s="7" t="s">
        <v>16</v>
      </c>
      <c r="J7" s="7" t="s">
        <v>5</v>
      </c>
      <c r="K7" s="7" t="s">
        <v>6</v>
      </c>
      <c r="L7" s="7" t="s">
        <v>7</v>
      </c>
      <c r="M7" s="7" t="s">
        <v>8</v>
      </c>
      <c r="N7" s="7" t="s">
        <v>9</v>
      </c>
      <c r="O7" s="7" t="s">
        <v>10</v>
      </c>
      <c r="P7" s="7" t="s">
        <v>11</v>
      </c>
      <c r="Q7" s="7" t="s">
        <v>12</v>
      </c>
      <c r="R7" s="7" t="s">
        <v>13</v>
      </c>
      <c r="S7" s="7" t="s">
        <v>14</v>
      </c>
      <c r="T7" s="7" t="s">
        <v>15</v>
      </c>
      <c r="U7" s="7" t="s">
        <v>16</v>
      </c>
      <c r="V7" s="7" t="s">
        <v>5</v>
      </c>
      <c r="W7" s="7" t="s">
        <v>6</v>
      </c>
      <c r="X7" s="7" t="s">
        <v>7</v>
      </c>
      <c r="Y7" s="7" t="s">
        <v>8</v>
      </c>
      <c r="Z7" s="7" t="s">
        <v>9</v>
      </c>
      <c r="AA7" s="7" t="s">
        <v>10</v>
      </c>
      <c r="AB7" s="7" t="s">
        <v>11</v>
      </c>
      <c r="AC7" s="7" t="s">
        <v>12</v>
      </c>
      <c r="AD7" s="7" t="s">
        <v>13</v>
      </c>
      <c r="AE7" s="7" t="s">
        <v>14</v>
      </c>
      <c r="AF7" s="7" t="s">
        <v>15</v>
      </c>
      <c r="AH7" s="82" t="s">
        <v>686</v>
      </c>
      <c r="AI7" s="82" t="s">
        <v>687</v>
      </c>
      <c r="AK7" s="82" t="s">
        <v>686</v>
      </c>
      <c r="AL7" s="82" t="s">
        <v>687</v>
      </c>
    </row>
    <row r="8" spans="1:38">
      <c r="D8" s="3"/>
      <c r="E8" s="3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38">
      <c r="A9" s="106" t="s">
        <v>48</v>
      </c>
      <c r="B9" s="5" t="str">
        <f>RIGHT(A9,10)</f>
        <v>9030-01000</v>
      </c>
      <c r="C9" s="5" t="str">
        <f>LEFT(B9,4)</f>
        <v>9030</v>
      </c>
      <c r="D9" s="1">
        <f>SUM($F9:K9)</f>
        <v>74716.329999999987</v>
      </c>
      <c r="E9" s="2">
        <f t="shared" ref="E9:E25" si="2">D9/$D$26</f>
        <v>6.9364047494425637E-2</v>
      </c>
      <c r="F9" s="22">
        <f>'Div 91 history (2)'!B10</f>
        <v>11494.82</v>
      </c>
      <c r="G9" s="22">
        <f>'Div 91 history (2)'!C10</f>
        <v>11494.82</v>
      </c>
      <c r="H9" s="22">
        <f>'Div 91 history (2)'!D10</f>
        <v>17242.23</v>
      </c>
      <c r="I9" s="22">
        <f>'Div 91 history (2)'!E10</f>
        <v>11494.82</v>
      </c>
      <c r="J9" s="22">
        <f>'Div 91 history (2)'!F10</f>
        <v>11494.82</v>
      </c>
      <c r="K9" s="22">
        <f>'Div 91 history (2)'!G10</f>
        <v>11494.82</v>
      </c>
      <c r="L9" s="1">
        <f t="shared" ref="L9:W18" si="3">$E9*L$26</f>
        <v>15498.971904658743</v>
      </c>
      <c r="M9" s="1">
        <f t="shared" si="3"/>
        <v>15227.171048710117</v>
      </c>
      <c r="N9" s="1">
        <f t="shared" si="3"/>
        <v>14537.520185685598</v>
      </c>
      <c r="O9" s="1">
        <f t="shared" si="3"/>
        <v>15916.824686296539</v>
      </c>
      <c r="P9" s="1">
        <f t="shared" si="3"/>
        <v>14537.520185685598</v>
      </c>
      <c r="Q9" s="1">
        <f t="shared" si="3"/>
        <v>14537.520185685598</v>
      </c>
      <c r="R9" s="1">
        <f t="shared" si="3"/>
        <v>15916.824686296539</v>
      </c>
      <c r="S9" s="1">
        <f t="shared" si="3"/>
        <v>14537.520185685598</v>
      </c>
      <c r="T9" s="1">
        <f t="shared" si="3"/>
        <v>15227.171048710117</v>
      </c>
      <c r="U9" s="1">
        <f t="shared" si="3"/>
        <v>15227.171048710117</v>
      </c>
      <c r="V9" s="1">
        <f t="shared" si="3"/>
        <v>14537.520185685598</v>
      </c>
      <c r="W9" s="1">
        <f t="shared" si="3"/>
        <v>15916.824686296539</v>
      </c>
      <c r="X9" s="1">
        <f t="shared" ref="X9:AF18" si="4">$E9*X$26</f>
        <v>15227.171048710117</v>
      </c>
      <c r="Y9" s="1">
        <f t="shared" si="4"/>
        <v>15683.986180171423</v>
      </c>
      <c r="Z9" s="1">
        <f t="shared" si="4"/>
        <v>14973.645791256165</v>
      </c>
      <c r="AA9" s="1">
        <f t="shared" si="4"/>
        <v>16394.329426885433</v>
      </c>
      <c r="AB9" s="1">
        <f t="shared" si="4"/>
        <v>14973.645791256165</v>
      </c>
      <c r="AC9" s="1">
        <f t="shared" si="4"/>
        <v>14973.645791256165</v>
      </c>
      <c r="AD9" s="1">
        <f t="shared" si="4"/>
        <v>16394.329426885433</v>
      </c>
      <c r="AE9" s="1">
        <f t="shared" si="4"/>
        <v>14973.645791256165</v>
      </c>
      <c r="AF9" s="1">
        <f t="shared" si="4"/>
        <v>15683.986180171423</v>
      </c>
    </row>
    <row r="10" spans="1:38">
      <c r="A10" s="106" t="s">
        <v>17</v>
      </c>
      <c r="B10" s="5" t="str">
        <f t="shared" ref="B10:B83" si="5">RIGHT(A10,10)</f>
        <v>9110-01000</v>
      </c>
      <c r="C10" s="5" t="str">
        <f t="shared" ref="C10:C25" si="6">LEFT(B10,4)</f>
        <v>9110</v>
      </c>
      <c r="D10" s="1">
        <f>SUM($F10:K10)</f>
        <v>46803.79</v>
      </c>
      <c r="E10" s="2">
        <f t="shared" si="2"/>
        <v>4.3451014155528309E-2</v>
      </c>
      <c r="F10" s="22">
        <f>'Div 91 history (2)'!B11</f>
        <v>7270.13</v>
      </c>
      <c r="G10" s="22">
        <f>'Div 91 history (2)'!C11</f>
        <v>7168.88</v>
      </c>
      <c r="H10" s="22">
        <f>'Div 91 history (2)'!D11</f>
        <v>10766.69</v>
      </c>
      <c r="I10" s="22">
        <f>'Div 91 history (2)'!E11</f>
        <v>7168.88</v>
      </c>
      <c r="J10" s="22">
        <f>'Div 91 history (2)'!F11</f>
        <v>7246.08</v>
      </c>
      <c r="K10" s="22">
        <f>'Div 91 history (2)'!G11</f>
        <v>7183.13</v>
      </c>
      <c r="L10" s="1">
        <f t="shared" si="3"/>
        <v>9708.8631928461691</v>
      </c>
      <c r="M10" s="1">
        <f t="shared" si="3"/>
        <v>9538.6017495493725</v>
      </c>
      <c r="N10" s="1">
        <f t="shared" si="3"/>
        <v>9106.5907799752731</v>
      </c>
      <c r="O10" s="1">
        <f t="shared" si="3"/>
        <v>9970.6144571640398</v>
      </c>
      <c r="P10" s="1">
        <f t="shared" si="3"/>
        <v>9106.5907799752731</v>
      </c>
      <c r="Q10" s="1">
        <f t="shared" si="3"/>
        <v>9106.5907799752731</v>
      </c>
      <c r="R10" s="1">
        <f t="shared" si="3"/>
        <v>9970.6144571640398</v>
      </c>
      <c r="S10" s="1">
        <f t="shared" si="3"/>
        <v>9106.5907799752731</v>
      </c>
      <c r="T10" s="1">
        <f t="shared" si="3"/>
        <v>9538.6017495493725</v>
      </c>
      <c r="U10" s="1">
        <f t="shared" si="3"/>
        <v>9538.6017495493725</v>
      </c>
      <c r="V10" s="1">
        <f t="shared" si="3"/>
        <v>9106.5907799752731</v>
      </c>
      <c r="W10" s="1">
        <f t="shared" si="3"/>
        <v>9970.6144571640398</v>
      </c>
      <c r="X10" s="1">
        <f t="shared" si="4"/>
        <v>9538.6017495493725</v>
      </c>
      <c r="Y10" s="1">
        <f t="shared" si="4"/>
        <v>9824.7598020358546</v>
      </c>
      <c r="Z10" s="1">
        <f t="shared" si="4"/>
        <v>9379.7885033745315</v>
      </c>
      <c r="AA10" s="1">
        <f t="shared" si="4"/>
        <v>10269.73289087896</v>
      </c>
      <c r="AB10" s="1">
        <f t="shared" si="4"/>
        <v>9379.7885033745315</v>
      </c>
      <c r="AC10" s="1">
        <f t="shared" si="4"/>
        <v>9379.7885033745315</v>
      </c>
      <c r="AD10" s="1">
        <f t="shared" si="4"/>
        <v>10269.73289087896</v>
      </c>
      <c r="AE10" s="1">
        <f t="shared" si="4"/>
        <v>9379.7885033745315</v>
      </c>
      <c r="AF10" s="1">
        <f t="shared" si="4"/>
        <v>9824.7598020358546</v>
      </c>
    </row>
    <row r="11" spans="1:38">
      <c r="A11" s="106" t="s">
        <v>59</v>
      </c>
      <c r="B11" s="5" t="str">
        <f t="shared" si="5"/>
        <v>8700-01000</v>
      </c>
      <c r="C11" s="5" t="str">
        <f t="shared" si="6"/>
        <v>8700</v>
      </c>
      <c r="D11" s="1">
        <f>SUM($F11:K11)</f>
        <v>955052.7</v>
      </c>
      <c r="E11" s="2">
        <f t="shared" si="2"/>
        <v>0.88663777841443026</v>
      </c>
      <c r="F11" s="22">
        <f>'Div 91 history (2)'!B12</f>
        <v>145820.35</v>
      </c>
      <c r="G11" s="22">
        <f>'Div 91 history (2)'!C12</f>
        <v>146650.10999999999</v>
      </c>
      <c r="H11" s="22">
        <f>'Div 91 history (2)'!D12</f>
        <v>221051.02000000002</v>
      </c>
      <c r="I11" s="22">
        <f>'Div 91 history (2)'!E12</f>
        <v>153188.58000000002</v>
      </c>
      <c r="J11" s="22">
        <f>'Div 91 history (2)'!F12</f>
        <v>145771.46</v>
      </c>
      <c r="K11" s="22">
        <f>'Div 91 history (2)'!G12</f>
        <v>142571.18</v>
      </c>
      <c r="L11" s="1">
        <f t="shared" si="3"/>
        <v>198113.78536350056</v>
      </c>
      <c r="M11" s="1">
        <f t="shared" si="3"/>
        <v>194639.52289188228</v>
      </c>
      <c r="N11" s="1">
        <f t="shared" si="3"/>
        <v>185824.14185283903</v>
      </c>
      <c r="O11" s="1">
        <f t="shared" si="3"/>
        <v>203454.93939643668</v>
      </c>
      <c r="P11" s="1">
        <f t="shared" si="3"/>
        <v>185824.14185283903</v>
      </c>
      <c r="Q11" s="1">
        <f t="shared" si="3"/>
        <v>185824.14185283903</v>
      </c>
      <c r="R11" s="1">
        <f t="shared" si="3"/>
        <v>203454.93939643668</v>
      </c>
      <c r="S11" s="1">
        <f t="shared" si="3"/>
        <v>185824.14185283903</v>
      </c>
      <c r="T11" s="1">
        <f t="shared" si="3"/>
        <v>194639.52289188228</v>
      </c>
      <c r="U11" s="1">
        <f t="shared" si="3"/>
        <v>194639.52289188228</v>
      </c>
      <c r="V11" s="1">
        <f t="shared" si="3"/>
        <v>185824.14185283903</v>
      </c>
      <c r="W11" s="1">
        <f t="shared" si="3"/>
        <v>203454.93939643668</v>
      </c>
      <c r="X11" s="1">
        <f t="shared" si="4"/>
        <v>194639.52289188228</v>
      </c>
      <c r="Y11" s="1">
        <f t="shared" si="4"/>
        <v>200478.70857863876</v>
      </c>
      <c r="Z11" s="1">
        <f t="shared" si="4"/>
        <v>191398.8661084242</v>
      </c>
      <c r="AA11" s="1">
        <f t="shared" si="4"/>
        <v>209558.58757832978</v>
      </c>
      <c r="AB11" s="1">
        <f t="shared" si="4"/>
        <v>191398.8661084242</v>
      </c>
      <c r="AC11" s="1">
        <f t="shared" si="4"/>
        <v>191398.8661084242</v>
      </c>
      <c r="AD11" s="1">
        <f t="shared" si="4"/>
        <v>209558.58757832978</v>
      </c>
      <c r="AE11" s="1">
        <f t="shared" si="4"/>
        <v>191398.8661084242</v>
      </c>
      <c r="AF11" s="1">
        <f t="shared" si="4"/>
        <v>200478.70857863876</v>
      </c>
    </row>
    <row r="12" spans="1:38">
      <c r="A12" s="106" t="s">
        <v>66</v>
      </c>
      <c r="B12" s="5" t="str">
        <f t="shared" si="5"/>
        <v>8700-01001</v>
      </c>
      <c r="C12" s="5" t="str">
        <f t="shared" si="6"/>
        <v>8700</v>
      </c>
      <c r="D12" s="1">
        <f>SUM($F12:K12)</f>
        <v>1612835.75</v>
      </c>
      <c r="E12" s="2">
        <f t="shared" si="2"/>
        <v>1.4973007314961484</v>
      </c>
      <c r="F12" s="22">
        <f>'Div 91 history (2)'!B13</f>
        <v>232063.87</v>
      </c>
      <c r="G12" s="22">
        <f>'Div 91 history (2)'!C13</f>
        <v>231595.74</v>
      </c>
      <c r="H12" s="22">
        <f>'Div 91 history (2)'!D13</f>
        <v>365238.79</v>
      </c>
      <c r="I12" s="22">
        <f>'Div 91 history (2)'!E13</f>
        <v>309823.93000000005</v>
      </c>
      <c r="J12" s="22">
        <f>'Div 91 history (2)'!F13</f>
        <v>234252.70000000004</v>
      </c>
      <c r="K12" s="22">
        <f>'Div 91 history (2)'!G13</f>
        <v>239860.72000000003</v>
      </c>
      <c r="L12" s="1">
        <f t="shared" si="3"/>
        <v>334562.68497233762</v>
      </c>
      <c r="M12" s="1">
        <f t="shared" si="3"/>
        <v>328695.55877175275</v>
      </c>
      <c r="N12" s="1">
        <f t="shared" si="3"/>
        <v>313808.67170296476</v>
      </c>
      <c r="O12" s="1">
        <f t="shared" si="3"/>
        <v>343582.50573257008</v>
      </c>
      <c r="P12" s="1">
        <f t="shared" si="3"/>
        <v>313808.67170296476</v>
      </c>
      <c r="Q12" s="1">
        <f t="shared" si="3"/>
        <v>313808.67170296476</v>
      </c>
      <c r="R12" s="1">
        <f t="shared" si="3"/>
        <v>343582.50573257008</v>
      </c>
      <c r="S12" s="1">
        <f t="shared" si="3"/>
        <v>313808.67170296476</v>
      </c>
      <c r="T12" s="1">
        <f t="shared" si="3"/>
        <v>328695.55877175275</v>
      </c>
      <c r="U12" s="1">
        <f t="shared" si="3"/>
        <v>328695.55877175275</v>
      </c>
      <c r="V12" s="1">
        <f t="shared" si="3"/>
        <v>313808.67170296476</v>
      </c>
      <c r="W12" s="1">
        <f t="shared" si="3"/>
        <v>343582.50573257008</v>
      </c>
      <c r="X12" s="1">
        <f t="shared" si="4"/>
        <v>328695.55877175275</v>
      </c>
      <c r="Y12" s="1">
        <f t="shared" si="4"/>
        <v>338556.4255349054</v>
      </c>
      <c r="Z12" s="1">
        <f t="shared" si="4"/>
        <v>323222.93185405369</v>
      </c>
      <c r="AA12" s="1">
        <f t="shared" si="4"/>
        <v>353889.98090454715</v>
      </c>
      <c r="AB12" s="1">
        <f t="shared" si="4"/>
        <v>323222.93185405369</v>
      </c>
      <c r="AC12" s="1">
        <f t="shared" si="4"/>
        <v>323222.93185405369</v>
      </c>
      <c r="AD12" s="1">
        <f t="shared" si="4"/>
        <v>353889.98090454715</v>
      </c>
      <c r="AE12" s="1">
        <f t="shared" si="4"/>
        <v>323222.93185405369</v>
      </c>
      <c r="AF12" s="1">
        <f t="shared" si="4"/>
        <v>338556.4255349054</v>
      </c>
    </row>
    <row r="13" spans="1:38">
      <c r="A13" s="106" t="s">
        <v>67</v>
      </c>
      <c r="B13" s="5" t="str">
        <f t="shared" si="5"/>
        <v>8700-01002</v>
      </c>
      <c r="C13" s="5" t="str">
        <f t="shared" si="6"/>
        <v>8700</v>
      </c>
      <c r="D13" s="1">
        <f>SUM($F13:K13)</f>
        <v>-1602409.2300000002</v>
      </c>
      <c r="E13" s="2">
        <f t="shared" si="2"/>
        <v>-1.4876211122150411</v>
      </c>
      <c r="F13" s="22">
        <f>'Div 91 history (2)'!B14</f>
        <v>-229639.19</v>
      </c>
      <c r="G13" s="22">
        <f>'Div 91 history (2)'!C14</f>
        <v>-233395.83</v>
      </c>
      <c r="H13" s="22">
        <f>'Div 91 history (2)'!D14</f>
        <v>-366148.96</v>
      </c>
      <c r="I13" s="22">
        <f>'Div 91 history (2)'!E14</f>
        <v>-310980.86000000004</v>
      </c>
      <c r="J13" s="22">
        <f>'Div 91 history (2)'!F14</f>
        <v>-232000.56</v>
      </c>
      <c r="K13" s="22">
        <f>'Div 91 history (2)'!G14</f>
        <v>-230243.83000000002</v>
      </c>
      <c r="L13" s="1">
        <f t="shared" si="3"/>
        <v>-332399.83328324417</v>
      </c>
      <c r="M13" s="1">
        <f t="shared" si="3"/>
        <v>-326570.63636880822</v>
      </c>
      <c r="N13" s="1">
        <f t="shared" si="3"/>
        <v>-311779.98875016911</v>
      </c>
      <c r="O13" s="1">
        <f t="shared" si="3"/>
        <v>-341361.34349229193</v>
      </c>
      <c r="P13" s="1">
        <f t="shared" si="3"/>
        <v>-311779.98875016911</v>
      </c>
      <c r="Q13" s="1">
        <f t="shared" si="3"/>
        <v>-311779.98875016911</v>
      </c>
      <c r="R13" s="1">
        <f t="shared" si="3"/>
        <v>-341361.34349229193</v>
      </c>
      <c r="S13" s="1">
        <f t="shared" si="3"/>
        <v>-311779.98875016911</v>
      </c>
      <c r="T13" s="1">
        <f t="shared" si="3"/>
        <v>-326570.63636880822</v>
      </c>
      <c r="U13" s="1">
        <f t="shared" si="3"/>
        <v>-326570.63636880822</v>
      </c>
      <c r="V13" s="1">
        <f t="shared" si="3"/>
        <v>-311779.98875016911</v>
      </c>
      <c r="W13" s="1">
        <f t="shared" si="3"/>
        <v>-341361.34349229193</v>
      </c>
      <c r="X13" s="1">
        <f t="shared" si="4"/>
        <v>-326570.63636880822</v>
      </c>
      <c r="Y13" s="1">
        <f t="shared" si="4"/>
        <v>-336367.75545987254</v>
      </c>
      <c r="Z13" s="1">
        <f t="shared" si="4"/>
        <v>-321133.38841267419</v>
      </c>
      <c r="AA13" s="1">
        <f t="shared" si="4"/>
        <v>-351602.18379706063</v>
      </c>
      <c r="AB13" s="1">
        <f t="shared" si="4"/>
        <v>-321133.38841267419</v>
      </c>
      <c r="AC13" s="1">
        <f t="shared" si="4"/>
        <v>-321133.38841267419</v>
      </c>
      <c r="AD13" s="1">
        <f t="shared" si="4"/>
        <v>-351602.18379706063</v>
      </c>
      <c r="AE13" s="1">
        <f t="shared" si="4"/>
        <v>-321133.38841267419</v>
      </c>
      <c r="AF13" s="1">
        <f t="shared" si="4"/>
        <v>-336367.75545987254</v>
      </c>
    </row>
    <row r="14" spans="1:38">
      <c r="A14" s="106" t="s">
        <v>68</v>
      </c>
      <c r="B14" s="5" t="str">
        <f t="shared" ref="B14:B17" si="7">RIGHT(A14,10)</f>
        <v>8560-01006</v>
      </c>
      <c r="C14" s="5" t="str">
        <f t="shared" ref="C14:C17" si="8">LEFT(B14,4)</f>
        <v>8560</v>
      </c>
      <c r="D14" s="1">
        <f>SUM($F14:K14)</f>
        <v>559.67999999999995</v>
      </c>
      <c r="E14" s="2">
        <f t="shared" si="2"/>
        <v>5.1958748645282958E-4</v>
      </c>
      <c r="F14" s="22">
        <f>'Div 91 history (2)'!B15</f>
        <v>559.67999999999995</v>
      </c>
      <c r="G14" s="22">
        <f>'Div 91 history (2)'!C15</f>
        <v>0</v>
      </c>
      <c r="H14" s="22">
        <f>'Div 91 history (2)'!D15</f>
        <v>0</v>
      </c>
      <c r="I14" s="22">
        <f>'Div 91 history (2)'!E15</f>
        <v>0</v>
      </c>
      <c r="J14" s="22">
        <f>'Div 91 history (2)'!F15</f>
        <v>0</v>
      </c>
      <c r="K14" s="22">
        <f>'Div 91 history (2)'!G15</f>
        <v>0</v>
      </c>
      <c r="L14" s="1">
        <f t="shared" si="3"/>
        <v>116.09864397246768</v>
      </c>
      <c r="M14" s="1">
        <f t="shared" si="3"/>
        <v>114.06265661793185</v>
      </c>
      <c r="N14" s="1">
        <f t="shared" si="3"/>
        <v>108.89666686686185</v>
      </c>
      <c r="O14" s="1">
        <f t="shared" si="3"/>
        <v>119.2286671525013</v>
      </c>
      <c r="P14" s="1">
        <f t="shared" si="3"/>
        <v>108.89666686686185</v>
      </c>
      <c r="Q14" s="1">
        <f t="shared" si="3"/>
        <v>108.89666686686185</v>
      </c>
      <c r="R14" s="1">
        <f t="shared" si="3"/>
        <v>119.2286671525013</v>
      </c>
      <c r="S14" s="1">
        <f t="shared" si="3"/>
        <v>108.89666686686185</v>
      </c>
      <c r="T14" s="1">
        <f t="shared" si="3"/>
        <v>114.06265661793185</v>
      </c>
      <c r="U14" s="1">
        <f t="shared" si="3"/>
        <v>114.06265661793185</v>
      </c>
      <c r="V14" s="1">
        <f t="shared" si="3"/>
        <v>108.89666686686185</v>
      </c>
      <c r="W14" s="1">
        <f t="shared" si="3"/>
        <v>119.2286671525013</v>
      </c>
      <c r="X14" s="1">
        <f t="shared" si="4"/>
        <v>114.06265661793185</v>
      </c>
      <c r="Y14" s="1">
        <f t="shared" si="4"/>
        <v>117.4845363164698</v>
      </c>
      <c r="Z14" s="1">
        <f t="shared" si="4"/>
        <v>112.1635668728677</v>
      </c>
      <c r="AA14" s="1">
        <f t="shared" si="4"/>
        <v>122.80552716707633</v>
      </c>
      <c r="AB14" s="1">
        <f t="shared" si="4"/>
        <v>112.1635668728677</v>
      </c>
      <c r="AC14" s="1">
        <f t="shared" si="4"/>
        <v>112.1635668728677</v>
      </c>
      <c r="AD14" s="1">
        <f t="shared" si="4"/>
        <v>122.80552716707633</v>
      </c>
      <c r="AE14" s="1">
        <f t="shared" si="4"/>
        <v>112.1635668728677</v>
      </c>
      <c r="AF14" s="1">
        <f t="shared" si="4"/>
        <v>117.4845363164698</v>
      </c>
    </row>
    <row r="15" spans="1:38">
      <c r="A15" s="106" t="s">
        <v>69</v>
      </c>
      <c r="B15" s="5" t="str">
        <f t="shared" si="7"/>
        <v>8700-01006</v>
      </c>
      <c r="C15" s="5" t="str">
        <f t="shared" si="8"/>
        <v>8700</v>
      </c>
      <c r="D15" s="1">
        <f>SUM($F15:K15)</f>
        <v>2128.1999999999998</v>
      </c>
      <c r="E15" s="2">
        <f t="shared" si="2"/>
        <v>1.975747013773785E-3</v>
      </c>
      <c r="F15" s="22">
        <f>'Div 91 history (2)'!B16</f>
        <v>5231.08</v>
      </c>
      <c r="G15" s="22">
        <f>'Div 91 history (2)'!C16</f>
        <v>-2282.0300000000002</v>
      </c>
      <c r="H15" s="22">
        <f>'Div 91 history (2)'!D16</f>
        <v>2516.81</v>
      </c>
      <c r="I15" s="22">
        <f>'Div 91 history (2)'!E16</f>
        <v>49.35</v>
      </c>
      <c r="J15" s="22">
        <f>'Div 91 history (2)'!F16</f>
        <v>1097.42</v>
      </c>
      <c r="K15" s="22">
        <f>'Div 91 history (2)'!G16</f>
        <v>-4484.43</v>
      </c>
      <c r="L15" s="1">
        <f t="shared" si="3"/>
        <v>441.46857865602794</v>
      </c>
      <c r="M15" s="1">
        <f t="shared" si="3"/>
        <v>433.72667562586224</v>
      </c>
      <c r="N15" s="1">
        <f t="shared" si="3"/>
        <v>414.08284452911556</v>
      </c>
      <c r="O15" s="1">
        <f t="shared" si="3"/>
        <v>453.37058575248943</v>
      </c>
      <c r="P15" s="1">
        <f t="shared" si="3"/>
        <v>414.08284452911556</v>
      </c>
      <c r="Q15" s="1">
        <f t="shared" si="3"/>
        <v>414.08284452911556</v>
      </c>
      <c r="R15" s="1">
        <f t="shared" si="3"/>
        <v>453.37058575248943</v>
      </c>
      <c r="S15" s="1">
        <f t="shared" si="3"/>
        <v>414.08284452911556</v>
      </c>
      <c r="T15" s="1">
        <f t="shared" si="3"/>
        <v>433.72667562586224</v>
      </c>
      <c r="U15" s="1">
        <f t="shared" si="3"/>
        <v>433.72667562586224</v>
      </c>
      <c r="V15" s="1">
        <f t="shared" si="3"/>
        <v>414.08284452911556</v>
      </c>
      <c r="W15" s="1">
        <f t="shared" si="3"/>
        <v>453.37058575248943</v>
      </c>
      <c r="X15" s="1">
        <f t="shared" si="4"/>
        <v>433.72667562586224</v>
      </c>
      <c r="Y15" s="1">
        <f t="shared" si="4"/>
        <v>446.7384758946381</v>
      </c>
      <c r="Z15" s="1">
        <f t="shared" si="4"/>
        <v>426.50532986498905</v>
      </c>
      <c r="AA15" s="1">
        <f t="shared" si="4"/>
        <v>466.97170332506408</v>
      </c>
      <c r="AB15" s="1">
        <f t="shared" si="4"/>
        <v>426.50532986498905</v>
      </c>
      <c r="AC15" s="1">
        <f t="shared" si="4"/>
        <v>426.50532986498905</v>
      </c>
      <c r="AD15" s="1">
        <f t="shared" si="4"/>
        <v>466.97170332506408</v>
      </c>
      <c r="AE15" s="1">
        <f t="shared" si="4"/>
        <v>426.50532986498905</v>
      </c>
      <c r="AF15" s="1">
        <f t="shared" si="4"/>
        <v>446.7384758946381</v>
      </c>
    </row>
    <row r="16" spans="1:38">
      <c r="A16" s="106" t="s">
        <v>93</v>
      </c>
      <c r="B16" s="5" t="str">
        <f t="shared" si="7"/>
        <v>9030-01008</v>
      </c>
      <c r="C16" s="5" t="str">
        <f t="shared" si="8"/>
        <v>9030</v>
      </c>
      <c r="D16" s="1">
        <f>SUM($F16:K16)</f>
        <v>574.74000000000024</v>
      </c>
      <c r="E16" s="2">
        <f t="shared" si="2"/>
        <v>5.3356866774567505E-4</v>
      </c>
      <c r="F16" s="22">
        <f>'Div 91 history (2)'!B17</f>
        <v>1149.48</v>
      </c>
      <c r="G16" s="22">
        <f>'Div 91 history (2)'!C17</f>
        <v>1149.48</v>
      </c>
      <c r="H16" s="22">
        <f>'Div 91 history (2)'!D17</f>
        <v>-5172.66</v>
      </c>
      <c r="I16" s="22">
        <f>'Div 91 history (2)'!E17</f>
        <v>1149.48</v>
      </c>
      <c r="J16" s="22">
        <f>'Div 91 history (2)'!F17</f>
        <v>1724.22</v>
      </c>
      <c r="K16" s="22">
        <f>'Div 91 history (2)'!G17</f>
        <v>574.74</v>
      </c>
      <c r="L16" s="1">
        <f t="shared" si="3"/>
        <v>119.22265336752449</v>
      </c>
      <c r="M16" s="1">
        <f t="shared" si="3"/>
        <v>117.13188119030549</v>
      </c>
      <c r="N16" s="1">
        <f t="shared" si="3"/>
        <v>111.82688378191146</v>
      </c>
      <c r="O16" s="1">
        <f t="shared" si="3"/>
        <v>122.43689994144623</v>
      </c>
      <c r="P16" s="1">
        <f t="shared" si="3"/>
        <v>111.82688378191146</v>
      </c>
      <c r="Q16" s="1">
        <f t="shared" si="3"/>
        <v>111.82688378191146</v>
      </c>
      <c r="R16" s="1">
        <f t="shared" si="3"/>
        <v>122.43689994144623</v>
      </c>
      <c r="S16" s="1">
        <f t="shared" si="3"/>
        <v>111.82688378191146</v>
      </c>
      <c r="T16" s="1">
        <f t="shared" si="3"/>
        <v>117.13188119030549</v>
      </c>
      <c r="U16" s="1">
        <f t="shared" si="3"/>
        <v>117.13188119030549</v>
      </c>
      <c r="V16" s="1">
        <f t="shared" si="3"/>
        <v>111.82688378191146</v>
      </c>
      <c r="W16" s="1">
        <f t="shared" si="3"/>
        <v>122.43689994144623</v>
      </c>
      <c r="X16" s="1">
        <f t="shared" si="4"/>
        <v>117.13188119030549</v>
      </c>
      <c r="Y16" s="1">
        <f t="shared" si="4"/>
        <v>120.64583762601467</v>
      </c>
      <c r="Z16" s="1">
        <f t="shared" si="4"/>
        <v>115.18169029536881</v>
      </c>
      <c r="AA16" s="1">
        <f t="shared" si="4"/>
        <v>126.11000693968961</v>
      </c>
      <c r="AB16" s="1">
        <f t="shared" si="4"/>
        <v>115.18169029536881</v>
      </c>
      <c r="AC16" s="1">
        <f t="shared" si="4"/>
        <v>115.18169029536881</v>
      </c>
      <c r="AD16" s="1">
        <f t="shared" si="4"/>
        <v>126.11000693968961</v>
      </c>
      <c r="AE16" s="1">
        <f t="shared" si="4"/>
        <v>115.18169029536881</v>
      </c>
      <c r="AF16" s="1">
        <f t="shared" si="4"/>
        <v>120.64583762601467</v>
      </c>
    </row>
    <row r="17" spans="1:38">
      <c r="A17" s="106" t="s">
        <v>95</v>
      </c>
      <c r="B17" s="5" t="str">
        <f t="shared" si="7"/>
        <v>9110-01008</v>
      </c>
      <c r="C17" s="5" t="str">
        <f t="shared" si="8"/>
        <v>9110</v>
      </c>
      <c r="D17" s="1">
        <f>SUM($F17:K17)</f>
        <v>366.28000000000014</v>
      </c>
      <c r="E17" s="2">
        <f t="shared" si="2"/>
        <v>3.4004163904006307E-4</v>
      </c>
      <c r="F17" s="22">
        <f>'Div 91 history (2)'!B18</f>
        <v>777.64</v>
      </c>
      <c r="G17" s="22">
        <f>'Div 91 history (2)'!C18</f>
        <v>656.14</v>
      </c>
      <c r="H17" s="22">
        <f>'Div 91 history (2)'!D18</f>
        <v>-3223.77</v>
      </c>
      <c r="I17" s="22">
        <f>'Div 91 history (2)'!E18</f>
        <v>714.66</v>
      </c>
      <c r="J17" s="22">
        <f>'Div 91 history (2)'!F18</f>
        <v>1113.94</v>
      </c>
      <c r="K17" s="22">
        <f>'Div 91 history (2)'!G18</f>
        <v>327.67</v>
      </c>
      <c r="L17" s="1">
        <f t="shared" si="3"/>
        <v>75.980223188671175</v>
      </c>
      <c r="M17" s="1">
        <f t="shared" si="3"/>
        <v>74.647780635391825</v>
      </c>
      <c r="N17" s="1">
        <f t="shared" si="3"/>
        <v>71.266922419943853</v>
      </c>
      <c r="O17" s="1">
        <f t="shared" si="3"/>
        <v>78.028652452505355</v>
      </c>
      <c r="P17" s="1">
        <f t="shared" si="3"/>
        <v>71.266922419943853</v>
      </c>
      <c r="Q17" s="1">
        <f t="shared" si="3"/>
        <v>71.266922419943853</v>
      </c>
      <c r="R17" s="1">
        <f t="shared" si="3"/>
        <v>78.028652452505355</v>
      </c>
      <c r="S17" s="1">
        <f t="shared" si="3"/>
        <v>71.266922419943853</v>
      </c>
      <c r="T17" s="1">
        <f t="shared" si="3"/>
        <v>74.647780635391825</v>
      </c>
      <c r="U17" s="1">
        <f t="shared" si="3"/>
        <v>74.647780635391825</v>
      </c>
      <c r="V17" s="1">
        <f t="shared" si="3"/>
        <v>71.266922419943853</v>
      </c>
      <c r="W17" s="1">
        <f t="shared" si="3"/>
        <v>78.028652452505355</v>
      </c>
      <c r="X17" s="1">
        <f t="shared" si="4"/>
        <v>74.647780635391825</v>
      </c>
      <c r="Y17" s="1">
        <f t="shared" si="4"/>
        <v>76.88721405445358</v>
      </c>
      <c r="Z17" s="1">
        <f t="shared" si="4"/>
        <v>73.404930092542173</v>
      </c>
      <c r="AA17" s="1">
        <f t="shared" si="4"/>
        <v>80.369512026080514</v>
      </c>
      <c r="AB17" s="1">
        <f t="shared" si="4"/>
        <v>73.404930092542173</v>
      </c>
      <c r="AC17" s="1">
        <f t="shared" si="4"/>
        <v>73.404930092542173</v>
      </c>
      <c r="AD17" s="1">
        <f t="shared" si="4"/>
        <v>80.369512026080514</v>
      </c>
      <c r="AE17" s="1">
        <f t="shared" si="4"/>
        <v>73.404930092542173</v>
      </c>
      <c r="AF17" s="1">
        <f t="shared" si="4"/>
        <v>76.88721405445358</v>
      </c>
    </row>
    <row r="18" spans="1:38">
      <c r="A18" s="106" t="s">
        <v>81</v>
      </c>
      <c r="B18" s="5" t="str">
        <f t="shared" si="5"/>
        <v>8700-01008</v>
      </c>
      <c r="C18" s="5" t="str">
        <f t="shared" si="6"/>
        <v>8700</v>
      </c>
      <c r="D18" s="1">
        <f>SUM($F18:K18)</f>
        <v>5774.1900000000287</v>
      </c>
      <c r="E18" s="2">
        <f t="shared" si="2"/>
        <v>5.3605575836211394E-3</v>
      </c>
      <c r="F18" s="22">
        <f>'Div 91 history (2)'!B19</f>
        <v>12885.64</v>
      </c>
      <c r="G18" s="22">
        <f>'Div 91 history (2)'!C19</f>
        <v>19671.940000000002</v>
      </c>
      <c r="H18" s="22">
        <f>'Div 91 history (2)'!D19</f>
        <v>-68264.39999999998</v>
      </c>
      <c r="I18" s="22">
        <f>'Div 91 history (2)'!E19</f>
        <v>14204.289999999999</v>
      </c>
      <c r="J18" s="22">
        <f>'Div 91 history (2)'!F19</f>
        <v>21710.420000000006</v>
      </c>
      <c r="K18" s="22">
        <f>'Div 91 history (2)'!G19</f>
        <v>5566.3</v>
      </c>
      <c r="L18" s="1">
        <f t="shared" si="3"/>
        <v>1197.7837854477318</v>
      </c>
      <c r="M18" s="1">
        <f t="shared" si="3"/>
        <v>1176.778607805709</v>
      </c>
      <c r="N18" s="1">
        <f t="shared" si="3"/>
        <v>1123.4813551600348</v>
      </c>
      <c r="O18" s="1">
        <f t="shared" si="3"/>
        <v>1230.0760748736868</v>
      </c>
      <c r="P18" s="1">
        <f t="shared" si="3"/>
        <v>1123.4813551600348</v>
      </c>
      <c r="Q18" s="1">
        <f t="shared" si="3"/>
        <v>1123.4813551600348</v>
      </c>
      <c r="R18" s="1">
        <f t="shared" si="3"/>
        <v>1230.0760748736868</v>
      </c>
      <c r="S18" s="1">
        <f t="shared" si="3"/>
        <v>1123.4813551600348</v>
      </c>
      <c r="T18" s="1">
        <f t="shared" si="3"/>
        <v>1176.778607805709</v>
      </c>
      <c r="U18" s="1">
        <f t="shared" si="3"/>
        <v>1176.778607805709</v>
      </c>
      <c r="V18" s="1">
        <f t="shared" si="3"/>
        <v>1123.4813551600348</v>
      </c>
      <c r="W18" s="1">
        <f t="shared" si="3"/>
        <v>1230.0760748736868</v>
      </c>
      <c r="X18" s="1">
        <f t="shared" si="4"/>
        <v>1176.778607805709</v>
      </c>
      <c r="Y18" s="1">
        <f t="shared" si="4"/>
        <v>1212.0819660398804</v>
      </c>
      <c r="Z18" s="1">
        <f t="shared" si="4"/>
        <v>1157.1857958148357</v>
      </c>
      <c r="AA18" s="1">
        <f t="shared" si="4"/>
        <v>1266.9783571198973</v>
      </c>
      <c r="AB18" s="1">
        <f t="shared" si="4"/>
        <v>1157.1857958148357</v>
      </c>
      <c r="AC18" s="1">
        <f t="shared" si="4"/>
        <v>1157.1857958148357</v>
      </c>
      <c r="AD18" s="1">
        <f t="shared" si="4"/>
        <v>1266.9783571198973</v>
      </c>
      <c r="AE18" s="1">
        <f t="shared" si="4"/>
        <v>1157.1857958148357</v>
      </c>
      <c r="AF18" s="1">
        <f t="shared" si="4"/>
        <v>1212.0819660398804</v>
      </c>
    </row>
    <row r="19" spans="1:38">
      <c r="A19" s="106" t="s">
        <v>317</v>
      </c>
      <c r="B19" s="5" t="str">
        <f t="shared" si="5"/>
        <v>8700-01010</v>
      </c>
      <c r="C19" s="5" t="str">
        <f t="shared" si="6"/>
        <v>8700</v>
      </c>
      <c r="D19" s="1">
        <f>SUM($F19:K19)</f>
        <v>-10140</v>
      </c>
      <c r="E19" s="2">
        <f t="shared" si="2"/>
        <v>-9.413624057732441E-3</v>
      </c>
      <c r="F19" s="22">
        <f>'Div 91 history (2)'!B20</f>
        <v>4426</v>
      </c>
      <c r="G19" s="22">
        <f>'Div 91 history (2)'!C20</f>
        <v>0</v>
      </c>
      <c r="H19" s="22">
        <f>'Div 91 history (2)'!D20</f>
        <v>0</v>
      </c>
      <c r="I19" s="22">
        <f>'Div 91 history (2)'!E20</f>
        <v>-14566</v>
      </c>
      <c r="J19" s="22">
        <f>'Div 91 history (2)'!F20</f>
        <v>0</v>
      </c>
      <c r="K19" s="22">
        <f>'Div 91 history (2)'!G20</f>
        <v>0</v>
      </c>
      <c r="L19" s="1">
        <f t="shared" ref="L19:W25" si="9">$E19*L$26</f>
        <v>-2103.4166843210805</v>
      </c>
      <c r="M19" s="1">
        <f t="shared" si="9"/>
        <v>-2066.5296921559266</v>
      </c>
      <c r="N19" s="1">
        <f t="shared" si="9"/>
        <v>-1972.9348949935309</v>
      </c>
      <c r="O19" s="1">
        <f t="shared" si="9"/>
        <v>-2160.1248658632849</v>
      </c>
      <c r="P19" s="1">
        <f t="shared" si="9"/>
        <v>-1972.9348949935309</v>
      </c>
      <c r="Q19" s="1">
        <f t="shared" si="9"/>
        <v>-1972.9348949935309</v>
      </c>
      <c r="R19" s="1">
        <f t="shared" si="9"/>
        <v>-2160.1248658632849</v>
      </c>
      <c r="S19" s="1">
        <f t="shared" si="9"/>
        <v>-1972.9348949935309</v>
      </c>
      <c r="T19" s="1">
        <f t="shared" si="9"/>
        <v>-2066.5296921559266</v>
      </c>
      <c r="U19" s="1">
        <f t="shared" si="9"/>
        <v>-2066.5296921559266</v>
      </c>
      <c r="V19" s="1">
        <f t="shared" si="9"/>
        <v>-1972.9348949935309</v>
      </c>
      <c r="W19" s="1">
        <f t="shared" si="9"/>
        <v>-2160.1248658632849</v>
      </c>
      <c r="X19" s="1">
        <f t="shared" ref="X19:AF25" si="10">$E19*X$26</f>
        <v>-2066.5296921559266</v>
      </c>
      <c r="Y19" s="1">
        <f t="shared" si="10"/>
        <v>-2128.5255829206044</v>
      </c>
      <c r="Z19" s="1">
        <f t="shared" si="10"/>
        <v>-2032.1229418433368</v>
      </c>
      <c r="AA19" s="1">
        <f t="shared" si="10"/>
        <v>-2224.9286118391833</v>
      </c>
      <c r="AB19" s="1">
        <f t="shared" si="10"/>
        <v>-2032.1229418433368</v>
      </c>
      <c r="AC19" s="1">
        <f t="shared" si="10"/>
        <v>-2032.1229418433368</v>
      </c>
      <c r="AD19" s="1">
        <f t="shared" si="10"/>
        <v>-2224.9286118391833</v>
      </c>
      <c r="AE19" s="1">
        <f t="shared" si="10"/>
        <v>-2032.1229418433368</v>
      </c>
      <c r="AF19" s="1">
        <f t="shared" si="10"/>
        <v>-2128.5255829206044</v>
      </c>
    </row>
    <row r="20" spans="1:38">
      <c r="A20" s="106" t="s">
        <v>97</v>
      </c>
      <c r="B20" s="5" t="str">
        <f t="shared" si="5"/>
        <v>8700-01011</v>
      </c>
      <c r="C20" s="5" t="str">
        <f t="shared" si="6"/>
        <v>8700</v>
      </c>
      <c r="D20" s="1">
        <f>SUM($F20:K20)</f>
        <v>1500412.04</v>
      </c>
      <c r="E20" s="2">
        <f t="shared" si="2"/>
        <v>1.3929304611691724</v>
      </c>
      <c r="F20" s="22">
        <f>'Div 91 history (2)'!B21</f>
        <v>214620.56</v>
      </c>
      <c r="G20" s="22">
        <f>'Div 91 history (2)'!C21</f>
        <v>218422.12</v>
      </c>
      <c r="H20" s="22">
        <f>'Div 91 history (2)'!D21</f>
        <v>343511</v>
      </c>
      <c r="I20" s="22">
        <f>'Div 91 history (2)'!E21</f>
        <v>295144.24</v>
      </c>
      <c r="J20" s="22">
        <f>'Div 91 history (2)'!F21</f>
        <v>216867.31</v>
      </c>
      <c r="K20" s="22">
        <f>'Div 91 history (2)'!G21</f>
        <v>211846.81</v>
      </c>
      <c r="L20" s="1">
        <f t="shared" si="9"/>
        <v>311241.78681382921</v>
      </c>
      <c r="M20" s="1">
        <f t="shared" si="9"/>
        <v>305783.63226116821</v>
      </c>
      <c r="N20" s="1">
        <f t="shared" si="9"/>
        <v>291934.44483081152</v>
      </c>
      <c r="O20" s="1">
        <f t="shared" si="9"/>
        <v>319632.87540874333</v>
      </c>
      <c r="P20" s="1">
        <f t="shared" si="9"/>
        <v>291934.44483081152</v>
      </c>
      <c r="Q20" s="1">
        <f t="shared" si="9"/>
        <v>291934.44483081152</v>
      </c>
      <c r="R20" s="1">
        <f t="shared" si="9"/>
        <v>319632.87540874333</v>
      </c>
      <c r="S20" s="1">
        <f t="shared" si="9"/>
        <v>291934.44483081152</v>
      </c>
      <c r="T20" s="1">
        <f t="shared" si="9"/>
        <v>305783.63226116821</v>
      </c>
      <c r="U20" s="1">
        <f t="shared" si="9"/>
        <v>305783.63226116821</v>
      </c>
      <c r="V20" s="1">
        <f t="shared" si="9"/>
        <v>291934.44483081152</v>
      </c>
      <c r="W20" s="1">
        <f t="shared" si="9"/>
        <v>319632.87540874333</v>
      </c>
      <c r="X20" s="1">
        <f t="shared" si="10"/>
        <v>305783.63226116821</v>
      </c>
      <c r="Y20" s="1">
        <f t="shared" si="10"/>
        <v>314957.14122900326</v>
      </c>
      <c r="Z20" s="1">
        <f t="shared" si="10"/>
        <v>300692.47817573592</v>
      </c>
      <c r="AA20" s="1">
        <f t="shared" si="10"/>
        <v>329221.86167100561</v>
      </c>
      <c r="AB20" s="1">
        <f t="shared" si="10"/>
        <v>300692.47817573592</v>
      </c>
      <c r="AC20" s="1">
        <f t="shared" si="10"/>
        <v>300692.47817573592</v>
      </c>
      <c r="AD20" s="1">
        <f t="shared" si="10"/>
        <v>329221.86167100561</v>
      </c>
      <c r="AE20" s="1">
        <f t="shared" si="10"/>
        <v>300692.47817573592</v>
      </c>
      <c r="AF20" s="1">
        <f t="shared" si="10"/>
        <v>314957.14122900326</v>
      </c>
      <c r="AH20" s="15"/>
      <c r="AI20" s="15"/>
    </row>
    <row r="21" spans="1:38">
      <c r="A21" s="106" t="s">
        <v>98</v>
      </c>
      <c r="B21" s="5" t="str">
        <f t="shared" si="5"/>
        <v>8700-01012</v>
      </c>
      <c r="C21" s="5" t="str">
        <f t="shared" si="6"/>
        <v>8700</v>
      </c>
      <c r="D21" s="1">
        <f>SUM($F21:K21)</f>
        <v>-1510838.56</v>
      </c>
      <c r="E21" s="2">
        <f t="shared" si="2"/>
        <v>-1.4026100804502799</v>
      </c>
      <c r="F21" s="22">
        <f>'Div 91 history (2)'!B22</f>
        <v>-217045.24</v>
      </c>
      <c r="G21" s="22">
        <f>'Div 91 history (2)'!C22</f>
        <v>-216622.02999999997</v>
      </c>
      <c r="H21" s="22">
        <f>'Div 91 history (2)'!D22</f>
        <v>-342600.83</v>
      </c>
      <c r="I21" s="22">
        <f>'Div 91 history (2)'!E22</f>
        <v>-293987.31000000006</v>
      </c>
      <c r="J21" s="22">
        <f>'Div 91 history (2)'!F22</f>
        <v>-219119.45000000004</v>
      </c>
      <c r="K21" s="22">
        <f>'Div 91 history (2)'!G22</f>
        <v>-221463.70000000004</v>
      </c>
      <c r="L21" s="1">
        <f t="shared" si="9"/>
        <v>-313404.63850292272</v>
      </c>
      <c r="M21" s="1">
        <f t="shared" si="9"/>
        <v>-307908.5546641128</v>
      </c>
      <c r="N21" s="1">
        <f t="shared" si="9"/>
        <v>-293963.12778360723</v>
      </c>
      <c r="O21" s="1">
        <f t="shared" si="9"/>
        <v>-321854.03764902154</v>
      </c>
      <c r="P21" s="1">
        <f t="shared" si="9"/>
        <v>-293963.12778360723</v>
      </c>
      <c r="Q21" s="1">
        <f t="shared" si="9"/>
        <v>-293963.12778360723</v>
      </c>
      <c r="R21" s="1">
        <f t="shared" si="9"/>
        <v>-321854.03764902154</v>
      </c>
      <c r="S21" s="1">
        <f t="shared" si="9"/>
        <v>-293963.12778360723</v>
      </c>
      <c r="T21" s="1">
        <f t="shared" si="9"/>
        <v>-307908.5546641128</v>
      </c>
      <c r="U21" s="1">
        <f t="shared" si="9"/>
        <v>-307908.5546641128</v>
      </c>
      <c r="V21" s="1">
        <f t="shared" si="9"/>
        <v>-293963.12778360723</v>
      </c>
      <c r="W21" s="1">
        <f t="shared" si="9"/>
        <v>-321854.03764902154</v>
      </c>
      <c r="X21" s="1">
        <f t="shared" si="10"/>
        <v>-307908.5546641128</v>
      </c>
      <c r="Y21" s="1">
        <f t="shared" si="10"/>
        <v>-317145.81130403618</v>
      </c>
      <c r="Z21" s="1">
        <f t="shared" si="10"/>
        <v>-302782.02161711548</v>
      </c>
      <c r="AA21" s="1">
        <f t="shared" si="10"/>
        <v>-331509.65877849219</v>
      </c>
      <c r="AB21" s="1">
        <f t="shared" si="10"/>
        <v>-302782.02161711548</v>
      </c>
      <c r="AC21" s="1">
        <f t="shared" si="10"/>
        <v>-302782.02161711548</v>
      </c>
      <c r="AD21" s="1">
        <f t="shared" si="10"/>
        <v>-331509.65877849219</v>
      </c>
      <c r="AE21" s="1">
        <f t="shared" si="10"/>
        <v>-302782.02161711548</v>
      </c>
      <c r="AF21" s="1">
        <f t="shared" si="10"/>
        <v>-317145.81130403618</v>
      </c>
    </row>
    <row r="22" spans="1:38">
      <c r="A22" s="106" t="s">
        <v>99</v>
      </c>
      <c r="B22" s="5" t="str">
        <f t="shared" si="5"/>
        <v>8700-01013</v>
      </c>
      <c r="C22" s="5" t="str">
        <f t="shared" si="6"/>
        <v>8700</v>
      </c>
      <c r="D22" s="1">
        <f>SUM($F22:K22)</f>
        <v>3454.49</v>
      </c>
      <c r="E22" s="2">
        <f t="shared" si="2"/>
        <v>3.2070286164887708E-3</v>
      </c>
      <c r="F22" s="22">
        <f>'Div 91 history (2)'!B23</f>
        <v>1184.4000000000001</v>
      </c>
      <c r="G22" s="22">
        <f>'Div 91 history (2)'!C23</f>
        <v>690.9</v>
      </c>
      <c r="H22" s="22">
        <f>'Div 91 history (2)'!D23</f>
        <v>296.10000000000002</v>
      </c>
      <c r="I22" s="22">
        <f>'Div 91 history (2)'!E23</f>
        <v>49.35</v>
      </c>
      <c r="J22" s="22">
        <f>'Div 91 history (2)'!F23</f>
        <v>98.7</v>
      </c>
      <c r="K22" s="22">
        <f>'Div 91 history (2)'!G23</f>
        <v>1135.04</v>
      </c>
      <c r="L22" s="1">
        <f t="shared" si="9"/>
        <v>716.5909173392829</v>
      </c>
      <c r="M22" s="1">
        <f t="shared" si="9"/>
        <v>704.02427576486457</v>
      </c>
      <c r="N22" s="1">
        <f t="shared" si="9"/>
        <v>672.1384482649114</v>
      </c>
      <c r="O22" s="1">
        <f t="shared" si="9"/>
        <v>735.91023154596235</v>
      </c>
      <c r="P22" s="1">
        <f t="shared" si="9"/>
        <v>672.1384482649114</v>
      </c>
      <c r="Q22" s="1">
        <f t="shared" si="9"/>
        <v>672.1384482649114</v>
      </c>
      <c r="R22" s="1">
        <f t="shared" si="9"/>
        <v>735.91023154596235</v>
      </c>
      <c r="S22" s="1">
        <f t="shared" si="9"/>
        <v>672.1384482649114</v>
      </c>
      <c r="T22" s="1">
        <f t="shared" si="9"/>
        <v>704.02427576486457</v>
      </c>
      <c r="U22" s="1">
        <f t="shared" si="9"/>
        <v>704.02427576486457</v>
      </c>
      <c r="V22" s="1">
        <f t="shared" si="9"/>
        <v>672.1384482649114</v>
      </c>
      <c r="W22" s="1">
        <f t="shared" si="9"/>
        <v>735.91023154596235</v>
      </c>
      <c r="X22" s="1">
        <f t="shared" si="10"/>
        <v>704.02427576486457</v>
      </c>
      <c r="Y22" s="1">
        <f t="shared" si="10"/>
        <v>725.14500403781051</v>
      </c>
      <c r="Z22" s="1">
        <f t="shared" si="10"/>
        <v>692.30260171285875</v>
      </c>
      <c r="AA22" s="1">
        <f t="shared" si="10"/>
        <v>757.98753849234117</v>
      </c>
      <c r="AB22" s="1">
        <f t="shared" si="10"/>
        <v>692.30260171285875</v>
      </c>
      <c r="AC22" s="1">
        <f t="shared" si="10"/>
        <v>692.30260171285875</v>
      </c>
      <c r="AD22" s="1">
        <f t="shared" si="10"/>
        <v>757.98753849234117</v>
      </c>
      <c r="AE22" s="1">
        <f t="shared" si="10"/>
        <v>692.30260171285875</v>
      </c>
      <c r="AF22" s="1">
        <f t="shared" si="10"/>
        <v>725.14500403781051</v>
      </c>
    </row>
    <row r="23" spans="1:38">
      <c r="A23" s="106" t="s">
        <v>100</v>
      </c>
      <c r="B23" s="5" t="str">
        <f t="shared" si="5"/>
        <v>8560-01013</v>
      </c>
      <c r="C23" s="5" t="str">
        <f t="shared" si="6"/>
        <v>8560</v>
      </c>
      <c r="D23" s="1">
        <f>SUM($F23:K23)</f>
        <v>559.67999999999995</v>
      </c>
      <c r="E23" s="2">
        <f t="shared" si="2"/>
        <v>5.1958748645282958E-4</v>
      </c>
      <c r="F23" s="22">
        <f>'Div 91 history (2)'!B24</f>
        <v>559.67999999999995</v>
      </c>
      <c r="G23" s="22">
        <f>'Div 91 history (2)'!C24</f>
        <v>0</v>
      </c>
      <c r="H23" s="22">
        <f>'Div 91 history (2)'!D24</f>
        <v>0</v>
      </c>
      <c r="I23" s="22">
        <f>'Div 91 history (2)'!E24</f>
        <v>0</v>
      </c>
      <c r="J23" s="22">
        <f>'Div 91 history (2)'!F24</f>
        <v>0</v>
      </c>
      <c r="K23" s="22">
        <f>'Div 91 history (2)'!G24</f>
        <v>0</v>
      </c>
      <c r="L23" s="1">
        <f t="shared" si="9"/>
        <v>116.09864397246768</v>
      </c>
      <c r="M23" s="1">
        <f t="shared" si="9"/>
        <v>114.06265661793185</v>
      </c>
      <c r="N23" s="1">
        <f t="shared" si="9"/>
        <v>108.89666686686185</v>
      </c>
      <c r="O23" s="1">
        <f t="shared" si="9"/>
        <v>119.2286671525013</v>
      </c>
      <c r="P23" s="1">
        <f t="shared" si="9"/>
        <v>108.89666686686185</v>
      </c>
      <c r="Q23" s="1">
        <f t="shared" si="9"/>
        <v>108.89666686686185</v>
      </c>
      <c r="R23" s="1">
        <f t="shared" si="9"/>
        <v>119.2286671525013</v>
      </c>
      <c r="S23" s="1">
        <f t="shared" si="9"/>
        <v>108.89666686686185</v>
      </c>
      <c r="T23" s="1">
        <f t="shared" si="9"/>
        <v>114.06265661793185</v>
      </c>
      <c r="U23" s="1">
        <f t="shared" si="9"/>
        <v>114.06265661793185</v>
      </c>
      <c r="V23" s="1">
        <f t="shared" si="9"/>
        <v>108.89666686686185</v>
      </c>
      <c r="W23" s="1">
        <f t="shared" si="9"/>
        <v>119.2286671525013</v>
      </c>
      <c r="X23" s="1">
        <f t="shared" si="10"/>
        <v>114.06265661793185</v>
      </c>
      <c r="Y23" s="1">
        <f t="shared" si="10"/>
        <v>117.4845363164698</v>
      </c>
      <c r="Z23" s="1">
        <f t="shared" si="10"/>
        <v>112.1635668728677</v>
      </c>
      <c r="AA23" s="1">
        <f t="shared" si="10"/>
        <v>122.80552716707633</v>
      </c>
      <c r="AB23" s="1">
        <f t="shared" si="10"/>
        <v>112.1635668728677</v>
      </c>
      <c r="AC23" s="1">
        <f t="shared" si="10"/>
        <v>112.1635668728677</v>
      </c>
      <c r="AD23" s="1">
        <f t="shared" si="10"/>
        <v>122.80552716707633</v>
      </c>
      <c r="AE23" s="1">
        <f t="shared" si="10"/>
        <v>112.1635668728677</v>
      </c>
      <c r="AF23" s="1">
        <f t="shared" si="10"/>
        <v>117.4845363164698</v>
      </c>
    </row>
    <row r="24" spans="1:38">
      <c r="A24" s="106" t="s">
        <v>101</v>
      </c>
      <c r="B24" s="5" t="str">
        <f t="shared" si="5"/>
        <v>8700-01014</v>
      </c>
      <c r="C24" s="5" t="str">
        <f t="shared" si="6"/>
        <v>8700</v>
      </c>
      <c r="D24" s="1">
        <f>SUM($F24:K24)</f>
        <v>-2128.1999999999998</v>
      </c>
      <c r="E24" s="2">
        <f t="shared" si="2"/>
        <v>-1.975747013773785E-3</v>
      </c>
      <c r="F24" s="22">
        <f>'Div 91 history (2)'!B25</f>
        <v>-5231.08</v>
      </c>
      <c r="G24" s="22">
        <f>'Div 91 history (2)'!C25</f>
        <v>2282.0300000000002</v>
      </c>
      <c r="H24" s="22">
        <f>'Div 91 history (2)'!D25</f>
        <v>-2516.81</v>
      </c>
      <c r="I24" s="22">
        <f>'Div 91 history (2)'!E25</f>
        <v>-49.35</v>
      </c>
      <c r="J24" s="22">
        <f>'Div 91 history (2)'!F25</f>
        <v>-1097.42</v>
      </c>
      <c r="K24" s="22">
        <f>'Div 91 history (2)'!G25</f>
        <v>4484.43</v>
      </c>
      <c r="L24" s="1">
        <f t="shared" si="9"/>
        <v>-441.46857865602794</v>
      </c>
      <c r="M24" s="1">
        <f t="shared" si="9"/>
        <v>-433.72667562586224</v>
      </c>
      <c r="N24" s="1">
        <f t="shared" si="9"/>
        <v>-414.08284452911556</v>
      </c>
      <c r="O24" s="1">
        <f t="shared" si="9"/>
        <v>-453.37058575248943</v>
      </c>
      <c r="P24" s="1">
        <f t="shared" si="9"/>
        <v>-414.08284452911556</v>
      </c>
      <c r="Q24" s="1">
        <f t="shared" si="9"/>
        <v>-414.08284452911556</v>
      </c>
      <c r="R24" s="1">
        <f t="shared" si="9"/>
        <v>-453.37058575248943</v>
      </c>
      <c r="S24" s="1">
        <f t="shared" si="9"/>
        <v>-414.08284452911556</v>
      </c>
      <c r="T24" s="1">
        <f t="shared" si="9"/>
        <v>-433.72667562586224</v>
      </c>
      <c r="U24" s="1">
        <f t="shared" si="9"/>
        <v>-433.72667562586224</v>
      </c>
      <c r="V24" s="1">
        <f t="shared" si="9"/>
        <v>-414.08284452911556</v>
      </c>
      <c r="W24" s="1">
        <f t="shared" si="9"/>
        <v>-453.37058575248943</v>
      </c>
      <c r="X24" s="1">
        <f t="shared" si="10"/>
        <v>-433.72667562586224</v>
      </c>
      <c r="Y24" s="1">
        <f t="shared" si="10"/>
        <v>-446.7384758946381</v>
      </c>
      <c r="Z24" s="1">
        <f t="shared" si="10"/>
        <v>-426.50532986498905</v>
      </c>
      <c r="AA24" s="1">
        <f t="shared" si="10"/>
        <v>-466.97170332506408</v>
      </c>
      <c r="AB24" s="1">
        <f t="shared" si="10"/>
        <v>-426.50532986498905</v>
      </c>
      <c r="AC24" s="1">
        <f t="shared" si="10"/>
        <v>-426.50532986498905</v>
      </c>
      <c r="AD24" s="1">
        <f t="shared" si="10"/>
        <v>-466.97170332506408</v>
      </c>
      <c r="AE24" s="1">
        <f t="shared" si="10"/>
        <v>-426.50532986498905</v>
      </c>
      <c r="AF24" s="1">
        <f t="shared" si="10"/>
        <v>-446.7384758946381</v>
      </c>
    </row>
    <row r="25" spans="1:38">
      <c r="A25" s="106" t="s">
        <v>102</v>
      </c>
      <c r="B25" s="5" t="str">
        <f t="shared" si="5"/>
        <v>8560-01014</v>
      </c>
      <c r="C25" s="5" t="str">
        <f t="shared" si="6"/>
        <v>8560</v>
      </c>
      <c r="D25" s="1">
        <f>SUM($F25:K25)</f>
        <v>-559.67999999999995</v>
      </c>
      <c r="E25" s="2">
        <f t="shared" si="2"/>
        <v>-5.1958748645282958E-4</v>
      </c>
      <c r="F25" s="22">
        <f>'Div 91 history (2)'!B26</f>
        <v>-559.67999999999995</v>
      </c>
      <c r="G25" s="22">
        <f>'Div 91 history (2)'!C26</f>
        <v>0</v>
      </c>
      <c r="H25" s="22">
        <f>'Div 91 history (2)'!D26</f>
        <v>0</v>
      </c>
      <c r="I25" s="22">
        <f>'Div 91 history (2)'!E26</f>
        <v>0</v>
      </c>
      <c r="J25" s="22">
        <f>'Div 91 history (2)'!F26</f>
        <v>0</v>
      </c>
      <c r="K25" s="22">
        <f>'Div 91 history (2)'!G26</f>
        <v>0</v>
      </c>
      <c r="L25" s="1">
        <f t="shared" si="9"/>
        <v>-116.09864397246768</v>
      </c>
      <c r="M25" s="1">
        <f t="shared" si="9"/>
        <v>-114.06265661793185</v>
      </c>
      <c r="N25" s="1">
        <f t="shared" si="9"/>
        <v>-108.89666686686185</v>
      </c>
      <c r="O25" s="1">
        <f t="shared" si="9"/>
        <v>-119.2286671525013</v>
      </c>
      <c r="P25" s="1">
        <f t="shared" si="9"/>
        <v>-108.89666686686185</v>
      </c>
      <c r="Q25" s="1">
        <f t="shared" si="9"/>
        <v>-108.89666686686185</v>
      </c>
      <c r="R25" s="1">
        <f t="shared" si="9"/>
        <v>-119.2286671525013</v>
      </c>
      <c r="S25" s="1">
        <f t="shared" si="9"/>
        <v>-108.89666686686185</v>
      </c>
      <c r="T25" s="1">
        <f t="shared" si="9"/>
        <v>-114.06265661793185</v>
      </c>
      <c r="U25" s="1">
        <f t="shared" si="9"/>
        <v>-114.06265661793185</v>
      </c>
      <c r="V25" s="1">
        <f t="shared" si="9"/>
        <v>-108.89666686686185</v>
      </c>
      <c r="W25" s="1">
        <f t="shared" si="9"/>
        <v>-119.2286671525013</v>
      </c>
      <c r="X25" s="1">
        <f t="shared" si="10"/>
        <v>-114.06265661793185</v>
      </c>
      <c r="Y25" s="1">
        <f t="shared" si="10"/>
        <v>-117.4845363164698</v>
      </c>
      <c r="Z25" s="1">
        <f t="shared" si="10"/>
        <v>-112.1635668728677</v>
      </c>
      <c r="AA25" s="1">
        <f t="shared" si="10"/>
        <v>-122.80552716707633</v>
      </c>
      <c r="AB25" s="1">
        <f t="shared" si="10"/>
        <v>-112.1635668728677</v>
      </c>
      <c r="AC25" s="1">
        <f t="shared" si="10"/>
        <v>-112.1635668728677</v>
      </c>
      <c r="AD25" s="1">
        <f t="shared" si="10"/>
        <v>-122.80552716707633</v>
      </c>
      <c r="AE25" s="1">
        <f t="shared" si="10"/>
        <v>-112.1635668728677</v>
      </c>
      <c r="AF25" s="1">
        <f t="shared" si="10"/>
        <v>-117.4845363164698</v>
      </c>
    </row>
    <row r="26" spans="1:38">
      <c r="A26" s="9" t="s">
        <v>22</v>
      </c>
      <c r="B26" s="5"/>
      <c r="C26" s="5"/>
      <c r="D26" s="31">
        <f t="shared" ref="D26:K26" si="11">SUM(D9:D25)</f>
        <v>1077162.1999999997</v>
      </c>
      <c r="E26" s="32">
        <f t="shared" si="11"/>
        <v>0.99999999999999967</v>
      </c>
      <c r="F26" s="34">
        <f t="shared" si="11"/>
        <v>185568.14000000007</v>
      </c>
      <c r="G26" s="34">
        <f t="shared" si="11"/>
        <v>187482.27000000002</v>
      </c>
      <c r="H26" s="34">
        <f t="shared" si="11"/>
        <v>172695.21</v>
      </c>
      <c r="I26" s="34">
        <f t="shared" si="11"/>
        <v>173404.06</v>
      </c>
      <c r="J26" s="34">
        <f t="shared" si="11"/>
        <v>189159.64</v>
      </c>
      <c r="K26" s="34">
        <f t="shared" si="11"/>
        <v>168852.87999999995</v>
      </c>
      <c r="L26" s="34">
        <f>'Div 91 history (2)'!H27</f>
        <v>223443.88</v>
      </c>
      <c r="M26" s="34">
        <f>'Div 91 budget'!B13</f>
        <v>219525.4112</v>
      </c>
      <c r="N26" s="34">
        <f>'Div 91 budget'!C13</f>
        <v>209582.92819999999</v>
      </c>
      <c r="O26" s="34">
        <f>'Div 91 budget'!D13</f>
        <v>229467.93420000002</v>
      </c>
      <c r="P26" s="34">
        <f>'Div 91 budget'!E13</f>
        <v>209582.92819999999</v>
      </c>
      <c r="Q26" s="34">
        <f>'Div 91 budget'!F13</f>
        <v>209582.92819999999</v>
      </c>
      <c r="R26" s="34">
        <f>'Div 91 budget'!G13</f>
        <v>229467.93420000002</v>
      </c>
      <c r="S26" s="34">
        <f>'Div 91 budget'!H13</f>
        <v>209582.92819999999</v>
      </c>
      <c r="T26" s="34">
        <f>'Div 91 budget'!I13</f>
        <v>219525.4112</v>
      </c>
      <c r="U26" s="34">
        <f>'Div 91 budget'!J13</f>
        <v>219525.4112</v>
      </c>
      <c r="V26" s="34">
        <f>'Div 91 budget'!K13</f>
        <v>209582.92819999999</v>
      </c>
      <c r="W26" s="34">
        <f>'Div 91 budget'!L13</f>
        <v>229467.93420000002</v>
      </c>
      <c r="X26" s="34">
        <f>'Div 91 budget'!M13</f>
        <v>219525.4112</v>
      </c>
      <c r="Y26" s="38">
        <f t="shared" ref="Y26:AF26" si="12">(1+Y$1)*M26</f>
        <v>226111.17353600002</v>
      </c>
      <c r="Z26" s="38">
        <f t="shared" si="12"/>
        <v>215870.416046</v>
      </c>
      <c r="AA26" s="38">
        <f t="shared" si="12"/>
        <v>236351.97222600001</v>
      </c>
      <c r="AB26" s="38">
        <f t="shared" si="12"/>
        <v>215870.416046</v>
      </c>
      <c r="AC26" s="38">
        <f t="shared" si="12"/>
        <v>215870.416046</v>
      </c>
      <c r="AD26" s="38">
        <f t="shared" si="12"/>
        <v>236351.97222600001</v>
      </c>
      <c r="AE26" s="38">
        <f t="shared" si="12"/>
        <v>215870.416046</v>
      </c>
      <c r="AF26" s="38">
        <f t="shared" si="12"/>
        <v>226111.17353600002</v>
      </c>
      <c r="AH26" s="15">
        <f>SUM(F26:Q26)</f>
        <v>2378348.21</v>
      </c>
      <c r="AI26" s="15">
        <f>SUM(U26:AF26)</f>
        <v>2666509.6405080003</v>
      </c>
      <c r="AK26" s="15">
        <f>AH26*$AK$6</f>
        <v>1167647.5346992277</v>
      </c>
      <c r="AL26" s="15">
        <f>AI26*$AL$6</f>
        <v>1309001.7751807149</v>
      </c>
    </row>
    <row r="27" spans="1:38">
      <c r="A27" s="5"/>
      <c r="B27" s="5"/>
      <c r="C27" s="5"/>
      <c r="F27" s="1">
        <f>F26-'Div 91 history (2)'!B27</f>
        <v>0</v>
      </c>
      <c r="G27" s="1">
        <f>G26-'Div 91 history (2)'!C27</f>
        <v>0</v>
      </c>
      <c r="H27" s="1">
        <f>H26-'Div 91 history (2)'!D27</f>
        <v>0</v>
      </c>
      <c r="I27" s="1">
        <f>I26-'Div 91 history (2)'!E27</f>
        <v>0</v>
      </c>
      <c r="J27" s="1">
        <f>J26-'Div 91 history (2)'!F27</f>
        <v>0</v>
      </c>
      <c r="K27" s="1">
        <f>K26-'Div 91 history (2)'!G27</f>
        <v>0</v>
      </c>
      <c r="L27" s="1">
        <f>L26-'Div 91 history (2)'!H27</f>
        <v>0</v>
      </c>
      <c r="M27" s="1">
        <f t="shared" ref="M27:AF27" si="13">M26-SUM(M9:M25)</f>
        <v>0</v>
      </c>
      <c r="N27" s="1">
        <f t="shared" si="13"/>
        <v>0</v>
      </c>
      <c r="O27" s="1">
        <f t="shared" si="13"/>
        <v>0</v>
      </c>
      <c r="P27" s="1">
        <f t="shared" si="13"/>
        <v>0</v>
      </c>
      <c r="Q27" s="1">
        <f t="shared" si="13"/>
        <v>0</v>
      </c>
      <c r="R27" s="1">
        <f t="shared" si="13"/>
        <v>0</v>
      </c>
      <c r="S27" s="1">
        <f t="shared" si="13"/>
        <v>0</v>
      </c>
      <c r="T27" s="1">
        <f t="shared" si="13"/>
        <v>0</v>
      </c>
      <c r="U27" s="1">
        <f t="shared" si="13"/>
        <v>0</v>
      </c>
      <c r="V27" s="1">
        <f t="shared" si="13"/>
        <v>0</v>
      </c>
      <c r="W27" s="1">
        <f t="shared" si="13"/>
        <v>0</v>
      </c>
      <c r="X27" s="1">
        <f t="shared" si="13"/>
        <v>0</v>
      </c>
      <c r="Y27" s="1">
        <f t="shared" si="13"/>
        <v>0</v>
      </c>
      <c r="Z27" s="1">
        <f t="shared" si="13"/>
        <v>0</v>
      </c>
      <c r="AA27" s="1">
        <f t="shared" si="13"/>
        <v>0</v>
      </c>
      <c r="AB27" s="1">
        <f t="shared" si="13"/>
        <v>0</v>
      </c>
      <c r="AC27" s="1">
        <f t="shared" si="13"/>
        <v>0</v>
      </c>
      <c r="AD27" s="1">
        <f t="shared" si="13"/>
        <v>0</v>
      </c>
      <c r="AE27" s="1">
        <f t="shared" si="13"/>
        <v>0</v>
      </c>
      <c r="AF27" s="1">
        <f t="shared" si="13"/>
        <v>0</v>
      </c>
    </row>
    <row r="28" spans="1:38">
      <c r="A28" s="106" t="s">
        <v>120</v>
      </c>
      <c r="B28" s="5" t="str">
        <f t="shared" si="5"/>
        <v>9260-01202</v>
      </c>
      <c r="C28" s="5" t="str">
        <f t="shared" ref="C28:C54" si="14">LEFT(B28,4)</f>
        <v>9260</v>
      </c>
      <c r="D28" s="1">
        <f>SUM($F28:K28)</f>
        <v>93515.26999999999</v>
      </c>
      <c r="E28" s="2">
        <f>D28/$D$55</f>
        <v>0.20984433327128796</v>
      </c>
      <c r="F28" s="22">
        <f>'Div 91 history (2)'!B29</f>
        <v>15607.63</v>
      </c>
      <c r="G28" s="22">
        <f>'Div 91 history (2)'!C29</f>
        <v>16250.849999999997</v>
      </c>
      <c r="H28" s="22">
        <f>'Div 91 history (2)'!D29</f>
        <v>14998.72</v>
      </c>
      <c r="I28" s="22">
        <f>'Div 91 history (2)'!E29</f>
        <v>15618.31</v>
      </c>
      <c r="J28" s="22">
        <f>'Div 91 history (2)'!F29</f>
        <v>16448.309999999998</v>
      </c>
      <c r="K28" s="22">
        <f>'Div 91 history (2)'!G29</f>
        <v>14591.45</v>
      </c>
      <c r="L28" s="1">
        <f t="shared" ref="L28:V30" si="15">$E28*L$55</f>
        <v>26185.399945937676</v>
      </c>
      <c r="M28" s="1">
        <f t="shared" si="15"/>
        <v>22753.399904296959</v>
      </c>
      <c r="N28" s="1">
        <f t="shared" si="15"/>
        <v>21964.113504754197</v>
      </c>
      <c r="O28" s="1">
        <f t="shared" si="15"/>
        <v>23542.689535442456</v>
      </c>
      <c r="P28" s="1">
        <f t="shared" si="15"/>
        <v>21964.113504754197</v>
      </c>
      <c r="Q28" s="1">
        <f t="shared" si="15"/>
        <v>21964.113504754197</v>
      </c>
      <c r="R28" s="1">
        <f t="shared" si="15"/>
        <v>23542.689535442456</v>
      </c>
      <c r="S28" s="1">
        <f t="shared" si="15"/>
        <v>21964.113504754197</v>
      </c>
      <c r="T28" s="1">
        <f t="shared" si="15"/>
        <v>22753.399904296959</v>
      </c>
      <c r="U28" s="1">
        <f t="shared" si="15"/>
        <v>22753.399904296959</v>
      </c>
      <c r="V28" s="1">
        <f t="shared" si="15"/>
        <v>21964.113504754197</v>
      </c>
      <c r="W28" s="1">
        <f t="shared" ref="W28:AF30" si="16">$E28*W$55</f>
        <v>23542.689535442456</v>
      </c>
      <c r="X28" s="1">
        <f t="shared" si="16"/>
        <v>22752.980215630418</v>
      </c>
      <c r="Y28" s="1">
        <f t="shared" si="16"/>
        <v>28260.626223147156</v>
      </c>
      <c r="Z28" s="1">
        <f t="shared" si="16"/>
        <v>26980.679659070316</v>
      </c>
      <c r="AA28" s="1">
        <f t="shared" si="16"/>
        <v>29540.577936628073</v>
      </c>
      <c r="AB28" s="1">
        <f t="shared" si="16"/>
        <v>26980.679659070316</v>
      </c>
      <c r="AC28" s="1">
        <f t="shared" si="16"/>
        <v>26980.679659070316</v>
      </c>
      <c r="AD28" s="1">
        <f t="shared" si="16"/>
        <v>29540.577936628073</v>
      </c>
      <c r="AE28" s="1">
        <f t="shared" si="16"/>
        <v>26980.679659070316</v>
      </c>
      <c r="AF28" s="1">
        <f t="shared" si="16"/>
        <v>28260.626223147156</v>
      </c>
    </row>
    <row r="29" spans="1:38">
      <c r="A29" s="106" t="s">
        <v>475</v>
      </c>
      <c r="B29" s="5" t="str">
        <f t="shared" si="5"/>
        <v>9260-01203</v>
      </c>
      <c r="C29" s="5" t="str">
        <f t="shared" si="14"/>
        <v>9260</v>
      </c>
      <c r="D29" s="1">
        <f>SUM($F29:K29)</f>
        <v>141885.16</v>
      </c>
      <c r="E29" s="2">
        <f>D29/$D$55</f>
        <v>0.31838433232658175</v>
      </c>
      <c r="F29" s="22">
        <f>'Div 91 history (2)'!B30</f>
        <v>23680.530000000006</v>
      </c>
      <c r="G29" s="22">
        <f>'Div 91 history (2)'!C30</f>
        <v>24656.460000000006</v>
      </c>
      <c r="H29" s="22">
        <f>'Div 91 history (2)'!D30</f>
        <v>22756.680000000004</v>
      </c>
      <c r="I29" s="22">
        <f>'Div 91 history (2)'!E30</f>
        <v>23696.720000000008</v>
      </c>
      <c r="J29" s="22">
        <f>'Div 91 history (2)'!F30</f>
        <v>24956.01</v>
      </c>
      <c r="K29" s="22">
        <f>'Div 91 history (2)'!G30</f>
        <v>22138.759999999995</v>
      </c>
      <c r="L29" s="1">
        <f t="shared" si="15"/>
        <v>39729.550703252629</v>
      </c>
      <c r="M29" s="1">
        <f t="shared" si="15"/>
        <v>34522.381061030559</v>
      </c>
      <c r="N29" s="1">
        <f t="shared" si="15"/>
        <v>33324.843727449115</v>
      </c>
      <c r="O29" s="1">
        <f t="shared" si="15"/>
        <v>35719.923297730726</v>
      </c>
      <c r="P29" s="1">
        <f t="shared" si="15"/>
        <v>33324.843727449115</v>
      </c>
      <c r="Q29" s="1">
        <f t="shared" si="15"/>
        <v>33324.843727449115</v>
      </c>
      <c r="R29" s="1">
        <f t="shared" si="15"/>
        <v>35719.923297730726</v>
      </c>
      <c r="S29" s="1">
        <f t="shared" si="15"/>
        <v>33324.843727449115</v>
      </c>
      <c r="T29" s="1">
        <f t="shared" si="15"/>
        <v>34522.381061030559</v>
      </c>
      <c r="U29" s="1">
        <f t="shared" si="15"/>
        <v>34522.381061030559</v>
      </c>
      <c r="V29" s="1">
        <f t="shared" si="15"/>
        <v>33324.843727449115</v>
      </c>
      <c r="W29" s="1">
        <f t="shared" si="16"/>
        <v>35719.923297730726</v>
      </c>
      <c r="X29" s="1">
        <f t="shared" si="16"/>
        <v>34521.744292365911</v>
      </c>
      <c r="Y29" s="1">
        <f t="shared" si="16"/>
        <v>42878.168168379671</v>
      </c>
      <c r="Z29" s="1">
        <f t="shared" si="16"/>
        <v>40936.181335261484</v>
      </c>
      <c r="AA29" s="1">
        <f t="shared" si="16"/>
        <v>44820.162814382558</v>
      </c>
      <c r="AB29" s="1">
        <f t="shared" si="16"/>
        <v>40936.181335261484</v>
      </c>
      <c r="AC29" s="1">
        <f t="shared" si="16"/>
        <v>40936.181335261484</v>
      </c>
      <c r="AD29" s="1">
        <f t="shared" si="16"/>
        <v>44820.162814382558</v>
      </c>
      <c r="AE29" s="1">
        <f t="shared" si="16"/>
        <v>40936.181335261484</v>
      </c>
      <c r="AF29" s="1">
        <f t="shared" si="16"/>
        <v>42878.168168379671</v>
      </c>
    </row>
    <row r="30" spans="1:38">
      <c r="A30" s="106" t="s">
        <v>331</v>
      </c>
      <c r="B30" s="5" t="str">
        <f t="shared" si="5"/>
        <v>9260-01206</v>
      </c>
      <c r="C30" s="5" t="str">
        <f t="shared" si="14"/>
        <v>9260</v>
      </c>
      <c r="D30" s="1">
        <f>SUM($F30:K30)</f>
        <v>8212.9</v>
      </c>
      <c r="E30" s="2">
        <f>D30/$D$55</f>
        <v>1.8429402221944727E-2</v>
      </c>
      <c r="F30" s="22">
        <f>'Div 91 history (2)'!B31</f>
        <v>1404.86</v>
      </c>
      <c r="G30" s="22">
        <f>'Div 91 history (2)'!C31</f>
        <v>2279.44</v>
      </c>
      <c r="H30" s="22">
        <f>'Div 91 history (2)'!D31</f>
        <v>4409.09</v>
      </c>
      <c r="I30" s="22">
        <f>'Div 91 history (2)'!E31</f>
        <v>-596.47</v>
      </c>
      <c r="J30" s="22">
        <f>'Div 91 history (2)'!F31</f>
        <v>-2255.41</v>
      </c>
      <c r="K30" s="22">
        <f>'Div 91 history (2)'!G31</f>
        <v>2971.39</v>
      </c>
      <c r="L30" s="1">
        <f t="shared" si="15"/>
        <v>2299.7107447371063</v>
      </c>
      <c r="M30" s="1">
        <f t="shared" si="15"/>
        <v>1998.2982252417228</v>
      </c>
      <c r="N30" s="1">
        <f t="shared" si="15"/>
        <v>1928.9798104972135</v>
      </c>
      <c r="O30" s="1">
        <f t="shared" si="15"/>
        <v>2067.6169237990262</v>
      </c>
      <c r="P30" s="1">
        <f t="shared" si="15"/>
        <v>1928.9798104972135</v>
      </c>
      <c r="Q30" s="1">
        <f t="shared" si="15"/>
        <v>1928.9798104972135</v>
      </c>
      <c r="R30" s="1">
        <f t="shared" si="15"/>
        <v>2067.6169237990262</v>
      </c>
      <c r="S30" s="1">
        <f t="shared" si="15"/>
        <v>1928.9798104972135</v>
      </c>
      <c r="T30" s="1">
        <f t="shared" si="15"/>
        <v>1998.2982252417228</v>
      </c>
      <c r="U30" s="1">
        <f t="shared" si="15"/>
        <v>1998.2982252417228</v>
      </c>
      <c r="V30" s="1">
        <f t="shared" si="15"/>
        <v>1928.9798104972135</v>
      </c>
      <c r="W30" s="1">
        <f t="shared" si="16"/>
        <v>2067.6169237990262</v>
      </c>
      <c r="X30" s="1">
        <f t="shared" si="16"/>
        <v>1998.2613664372789</v>
      </c>
      <c r="Y30" s="1">
        <f t="shared" si="16"/>
        <v>2481.9657485679645</v>
      </c>
      <c r="Z30" s="1">
        <f t="shared" si="16"/>
        <v>2369.5555172110248</v>
      </c>
      <c r="AA30" s="1">
        <f t="shared" si="16"/>
        <v>2594.3764321669901</v>
      </c>
      <c r="AB30" s="1">
        <f t="shared" si="16"/>
        <v>2369.5555172110248</v>
      </c>
      <c r="AC30" s="1">
        <f t="shared" si="16"/>
        <v>2369.5555172110248</v>
      </c>
      <c r="AD30" s="1">
        <f t="shared" si="16"/>
        <v>2594.3764321669901</v>
      </c>
      <c r="AE30" s="1">
        <f t="shared" si="16"/>
        <v>2369.5555172110248</v>
      </c>
      <c r="AF30" s="1">
        <f t="shared" si="16"/>
        <v>2481.9657485679645</v>
      </c>
    </row>
    <row r="31" spans="1:38">
      <c r="A31" s="106" t="s">
        <v>477</v>
      </c>
      <c r="B31" s="5" t="str">
        <f t="shared" ref="B31:B40" si="17">RIGHT(A31,10)</f>
        <v>9260-01207</v>
      </c>
      <c r="C31" s="5" t="str">
        <f t="shared" ref="C31:C40" si="18">LEFT(B31,4)</f>
        <v>9260</v>
      </c>
      <c r="D31" s="1">
        <f>SUM($F31:K31)</f>
        <v>-238918.16</v>
      </c>
      <c r="E31" s="2">
        <f t="shared" ref="E31:E40" si="19">D31/$D$55</f>
        <v>-0.53612230378635395</v>
      </c>
      <c r="F31" s="22">
        <f>'Div 91 history (2)'!B32</f>
        <v>-47037.14</v>
      </c>
      <c r="G31" s="22">
        <f>'Div 91 history (2)'!C32</f>
        <v>-37202.26</v>
      </c>
      <c r="H31" s="22">
        <f>'Div 91 history (2)'!D32</f>
        <v>-36618.910000000003</v>
      </c>
      <c r="I31" s="22">
        <f>'Div 91 history (2)'!E32</f>
        <v>-40016.160000000003</v>
      </c>
      <c r="J31" s="22">
        <f>'Div 91 history (2)'!F32</f>
        <v>-44505.94</v>
      </c>
      <c r="K31" s="22">
        <f>'Div 91 history (2)'!G32</f>
        <v>-33537.75</v>
      </c>
      <c r="L31" s="1">
        <f t="shared" ref="L31:AB40" si="20">$E31*L$55</f>
        <v>-66899.957343303729</v>
      </c>
      <c r="M31" s="1">
        <f t="shared" si="20"/>
        <v>-58131.687358426134</v>
      </c>
      <c r="N31" s="1">
        <f t="shared" si="20"/>
        <v>-56115.173325030504</v>
      </c>
      <c r="O31" s="1">
        <f t="shared" si="20"/>
        <v>-60148.20964810525</v>
      </c>
      <c r="P31" s="1">
        <f t="shared" si="20"/>
        <v>-56115.173325030504</v>
      </c>
      <c r="Q31" s="1">
        <f t="shared" si="20"/>
        <v>-56115.173325030504</v>
      </c>
      <c r="R31" s="1">
        <f t="shared" si="20"/>
        <v>-60148.20964810525</v>
      </c>
      <c r="S31" s="1">
        <f t="shared" si="20"/>
        <v>-56115.173325030504</v>
      </c>
      <c r="T31" s="1">
        <f t="shared" si="20"/>
        <v>-58131.687358426134</v>
      </c>
      <c r="U31" s="1">
        <f t="shared" si="20"/>
        <v>-58131.687358426134</v>
      </c>
      <c r="V31" s="1">
        <f t="shared" si="20"/>
        <v>-56115.173325030504</v>
      </c>
      <c r="W31" s="1">
        <f t="shared" si="20"/>
        <v>-60148.20964810525</v>
      </c>
      <c r="X31" s="1">
        <f t="shared" si="20"/>
        <v>-58130.615113818567</v>
      </c>
      <c r="Y31" s="1">
        <f t="shared" si="20"/>
        <v>-72201.86411996746</v>
      </c>
      <c r="Z31" s="1">
        <f t="shared" si="20"/>
        <v>-68931.783437020596</v>
      </c>
      <c r="AA31" s="1">
        <f t="shared" si="20"/>
        <v>-75471.957958906365</v>
      </c>
      <c r="AB31" s="1">
        <f t="shared" si="20"/>
        <v>-68931.783437020596</v>
      </c>
      <c r="AC31" s="1">
        <f t="shared" ref="AC31:AF40" si="21">$E31*AC$55</f>
        <v>-68931.783437020596</v>
      </c>
      <c r="AD31" s="1">
        <f t="shared" si="21"/>
        <v>-75471.957958906365</v>
      </c>
      <c r="AE31" s="1">
        <f t="shared" si="21"/>
        <v>-68931.783437020596</v>
      </c>
      <c r="AF31" s="1">
        <f t="shared" si="21"/>
        <v>-72201.86411996746</v>
      </c>
    </row>
    <row r="32" spans="1:38">
      <c r="A32" s="106" t="s">
        <v>478</v>
      </c>
      <c r="B32" s="5" t="str">
        <f t="shared" si="17"/>
        <v>9250-01208</v>
      </c>
      <c r="C32" s="5" t="str">
        <f t="shared" si="18"/>
        <v>9250</v>
      </c>
      <c r="D32" s="1">
        <f>SUM($F32:K32)</f>
        <v>18301.309999999998</v>
      </c>
      <c r="E32" s="2">
        <f t="shared" si="19"/>
        <v>4.106737001284555E-2</v>
      </c>
      <c r="F32" s="22">
        <f>'Div 91 history (2)'!B33</f>
        <v>-6710.01</v>
      </c>
      <c r="G32" s="22">
        <f>'Div 91 history (2)'!C33</f>
        <v>-12651.3</v>
      </c>
      <c r="H32" s="22">
        <f>'Div 91 history (2)'!D33</f>
        <v>-2548.56</v>
      </c>
      <c r="I32" s="22">
        <f>'Div 91 history (2)'!E33</f>
        <v>-2978.6</v>
      </c>
      <c r="J32" s="22">
        <f>'Div 91 history (2)'!F33</f>
        <v>-4269.17</v>
      </c>
      <c r="K32" s="22">
        <f>'Div 91 history (2)'!G33</f>
        <v>47458.95</v>
      </c>
      <c r="L32" s="1">
        <f t="shared" si="20"/>
        <v>5124.5868389685302</v>
      </c>
      <c r="M32" s="1">
        <f t="shared" si="20"/>
        <v>4452.9307909019453</v>
      </c>
      <c r="N32" s="1">
        <f t="shared" si="20"/>
        <v>4298.4643056229534</v>
      </c>
      <c r="O32" s="1">
        <f t="shared" si="20"/>
        <v>4607.3979086184363</v>
      </c>
      <c r="P32" s="1">
        <f t="shared" si="20"/>
        <v>4298.4643056229534</v>
      </c>
      <c r="Q32" s="1">
        <f t="shared" si="20"/>
        <v>4298.4643056229534</v>
      </c>
      <c r="R32" s="1">
        <f t="shared" si="20"/>
        <v>4607.3979086184363</v>
      </c>
      <c r="S32" s="1">
        <f t="shared" si="20"/>
        <v>4298.4643056229534</v>
      </c>
      <c r="T32" s="1">
        <f t="shared" si="20"/>
        <v>4452.9307909019453</v>
      </c>
      <c r="U32" s="1">
        <f t="shared" si="20"/>
        <v>4452.9307909019453</v>
      </c>
      <c r="V32" s="1">
        <f t="shared" si="20"/>
        <v>4298.4643056229534</v>
      </c>
      <c r="W32" s="1">
        <f t="shared" si="20"/>
        <v>4607.3979086184363</v>
      </c>
      <c r="X32" s="1">
        <f t="shared" si="20"/>
        <v>4452.8486561619202</v>
      </c>
      <c r="Y32" s="1">
        <f t="shared" si="20"/>
        <v>5530.7168690626168</v>
      </c>
      <c r="Z32" s="1">
        <f t="shared" si="20"/>
        <v>5280.2262395364969</v>
      </c>
      <c r="AA32" s="1">
        <f t="shared" si="20"/>
        <v>5781.2085063475806</v>
      </c>
      <c r="AB32" s="1">
        <f t="shared" si="20"/>
        <v>5280.2262395364969</v>
      </c>
      <c r="AC32" s="1">
        <f t="shared" si="21"/>
        <v>5280.2262395364969</v>
      </c>
      <c r="AD32" s="1">
        <f t="shared" si="21"/>
        <v>5781.2085063475806</v>
      </c>
      <c r="AE32" s="1">
        <f t="shared" si="21"/>
        <v>5280.2262395364969</v>
      </c>
      <c r="AF32" s="1">
        <f t="shared" si="21"/>
        <v>5530.7168690626168</v>
      </c>
    </row>
    <row r="33" spans="1:32">
      <c r="A33" s="106" t="s">
        <v>479</v>
      </c>
      <c r="B33" s="5" t="str">
        <f t="shared" si="17"/>
        <v>9250-01221</v>
      </c>
      <c r="C33" s="5" t="str">
        <f t="shared" si="18"/>
        <v>9250</v>
      </c>
      <c r="D33" s="1">
        <f>SUM($F33:K33)</f>
        <v>153703.04999999999</v>
      </c>
      <c r="E33" s="2">
        <f t="shared" si="19"/>
        <v>0.3449031805074555</v>
      </c>
      <c r="F33" s="22">
        <f>'Div 91 history (2)'!B34</f>
        <v>30126.27</v>
      </c>
      <c r="G33" s="22">
        <f>'Div 91 history (2)'!C34</f>
        <v>24726.04</v>
      </c>
      <c r="H33" s="22">
        <f>'Div 91 history (2)'!D34</f>
        <v>24696.240000000002</v>
      </c>
      <c r="I33" s="22">
        <f>'Div 91 history (2)'!E34</f>
        <v>24754.6</v>
      </c>
      <c r="J33" s="22">
        <f>'Div 91 history (2)'!F34</f>
        <v>26345.95</v>
      </c>
      <c r="K33" s="22">
        <f>'Div 91 history (2)'!G34</f>
        <v>23053.95</v>
      </c>
      <c r="L33" s="1">
        <f t="shared" si="20"/>
        <v>43038.701991241178</v>
      </c>
      <c r="M33" s="1">
        <f t="shared" si="20"/>
        <v>37397.817096182807</v>
      </c>
      <c r="N33" s="1">
        <f t="shared" si="20"/>
        <v>36100.534556836647</v>
      </c>
      <c r="O33" s="1">
        <f t="shared" si="20"/>
        <v>38695.104947037944</v>
      </c>
      <c r="P33" s="1">
        <f t="shared" si="20"/>
        <v>36100.534556836647</v>
      </c>
      <c r="Q33" s="1">
        <f t="shared" si="20"/>
        <v>36100.534556836647</v>
      </c>
      <c r="R33" s="1">
        <f t="shared" si="20"/>
        <v>38695.104947037944</v>
      </c>
      <c r="S33" s="1">
        <f t="shared" si="20"/>
        <v>36100.534556836647</v>
      </c>
      <c r="T33" s="1">
        <f t="shared" si="20"/>
        <v>37397.817096182807</v>
      </c>
      <c r="U33" s="1">
        <f t="shared" si="20"/>
        <v>37397.817096182807</v>
      </c>
      <c r="V33" s="1">
        <f t="shared" si="20"/>
        <v>36100.534556836647</v>
      </c>
      <c r="W33" s="1">
        <f t="shared" si="20"/>
        <v>38695.104947037944</v>
      </c>
      <c r="X33" s="1">
        <f t="shared" si="20"/>
        <v>37397.127289821787</v>
      </c>
      <c r="Y33" s="1">
        <f t="shared" si="20"/>
        <v>46449.57390817241</v>
      </c>
      <c r="Z33" s="1">
        <f t="shared" si="20"/>
        <v>44345.835227466785</v>
      </c>
      <c r="AA33" s="1">
        <f t="shared" si="20"/>
        <v>48553.321052513049</v>
      </c>
      <c r="AB33" s="1">
        <f t="shared" si="20"/>
        <v>44345.835227466785</v>
      </c>
      <c r="AC33" s="1">
        <f t="shared" si="21"/>
        <v>44345.835227466785</v>
      </c>
      <c r="AD33" s="1">
        <f t="shared" si="21"/>
        <v>48553.321052513049</v>
      </c>
      <c r="AE33" s="1">
        <f t="shared" si="21"/>
        <v>44345.835227466785</v>
      </c>
      <c r="AF33" s="1">
        <f t="shared" si="21"/>
        <v>46449.57390817241</v>
      </c>
    </row>
    <row r="34" spans="1:32">
      <c r="A34" s="106" t="s">
        <v>121</v>
      </c>
      <c r="B34" s="5" t="str">
        <f t="shared" si="17"/>
        <v>9260-01251</v>
      </c>
      <c r="C34" s="5" t="str">
        <f t="shared" si="18"/>
        <v>9260</v>
      </c>
      <c r="D34" s="1">
        <f>SUM($F34:K34)</f>
        <v>189180.3</v>
      </c>
      <c r="E34" s="2">
        <f t="shared" si="19"/>
        <v>0.42451263757846436</v>
      </c>
      <c r="F34" s="22">
        <f>'Div 91 history (2)'!B35</f>
        <v>31574.050000000007</v>
      </c>
      <c r="G34" s="22">
        <f>'Div 91 history (2)'!C35</f>
        <v>32875.279999999999</v>
      </c>
      <c r="H34" s="22">
        <f>'Div 91 history (2)'!D35</f>
        <v>30342.240000000002</v>
      </c>
      <c r="I34" s="22">
        <f>'Div 91 history (2)'!E35</f>
        <v>31595.64</v>
      </c>
      <c r="J34" s="22">
        <f>'Div 91 history (2)'!F35</f>
        <v>33274.730000000003</v>
      </c>
      <c r="K34" s="22">
        <f>'Div 91 history (2)'!G35</f>
        <v>29518.359999999997</v>
      </c>
      <c r="L34" s="1">
        <f t="shared" si="20"/>
        <v>52972.758538712165</v>
      </c>
      <c r="M34" s="1">
        <f t="shared" si="20"/>
        <v>46029.862501759024</v>
      </c>
      <c r="N34" s="1">
        <f t="shared" si="20"/>
        <v>44433.14532550086</v>
      </c>
      <c r="O34" s="1">
        <f t="shared" si="20"/>
        <v>47626.586215511808</v>
      </c>
      <c r="P34" s="1">
        <f t="shared" si="20"/>
        <v>44433.14532550086</v>
      </c>
      <c r="Q34" s="1">
        <f t="shared" si="20"/>
        <v>44433.14532550086</v>
      </c>
      <c r="R34" s="1">
        <f t="shared" si="20"/>
        <v>47626.586215511808</v>
      </c>
      <c r="S34" s="1">
        <f t="shared" si="20"/>
        <v>44433.14532550086</v>
      </c>
      <c r="T34" s="1">
        <f t="shared" si="20"/>
        <v>46029.862501759024</v>
      </c>
      <c r="U34" s="1">
        <f t="shared" si="20"/>
        <v>46029.862501759024</v>
      </c>
      <c r="V34" s="1">
        <f t="shared" si="20"/>
        <v>44433.14532550086</v>
      </c>
      <c r="W34" s="1">
        <f t="shared" si="20"/>
        <v>47626.586215511808</v>
      </c>
      <c r="X34" s="1">
        <f t="shared" si="20"/>
        <v>46029.013476483866</v>
      </c>
      <c r="Y34" s="1">
        <f t="shared" si="20"/>
        <v>57170.917082128362</v>
      </c>
      <c r="Z34" s="1">
        <f t="shared" si="20"/>
        <v>54581.600118427938</v>
      </c>
      <c r="AA34" s="1">
        <f t="shared" si="20"/>
        <v>59760.244463013158</v>
      </c>
      <c r="AB34" s="1">
        <f t="shared" si="20"/>
        <v>54581.600118427938</v>
      </c>
      <c r="AC34" s="1">
        <f t="shared" si="21"/>
        <v>54581.600118427938</v>
      </c>
      <c r="AD34" s="1">
        <f t="shared" si="21"/>
        <v>59760.244463013158</v>
      </c>
      <c r="AE34" s="1">
        <f t="shared" si="21"/>
        <v>54581.600118427938</v>
      </c>
      <c r="AF34" s="1">
        <f t="shared" si="21"/>
        <v>57170.917082128362</v>
      </c>
    </row>
    <row r="35" spans="1:32">
      <c r="A35" s="106" t="s">
        <v>332</v>
      </c>
      <c r="B35" s="5" t="str">
        <f t="shared" si="17"/>
        <v>9260-01252</v>
      </c>
      <c r="C35" s="5" t="str">
        <f t="shared" si="18"/>
        <v>9260</v>
      </c>
      <c r="D35" s="1">
        <f>SUM($F35:K35)</f>
        <v>27162.35</v>
      </c>
      <c r="E35" s="2">
        <f t="shared" si="19"/>
        <v>6.0951171138482189E-2</v>
      </c>
      <c r="F35" s="22">
        <f>'Div 91 history (2)'!B36</f>
        <v>-9095.61</v>
      </c>
      <c r="G35" s="22">
        <f>'Div 91 history (2)'!C36</f>
        <v>27175.84</v>
      </c>
      <c r="H35" s="22">
        <f>'Div 91 history (2)'!D36</f>
        <v>-22492.11</v>
      </c>
      <c r="I35" s="22">
        <f>'Div 91 history (2)'!E36</f>
        <v>3244.37</v>
      </c>
      <c r="J35" s="22">
        <f>'Div 91 history (2)'!F36</f>
        <v>21451.26</v>
      </c>
      <c r="K35" s="22">
        <f>'Div 91 history (2)'!G36</f>
        <v>6878.6</v>
      </c>
      <c r="L35" s="1">
        <f t="shared" si="20"/>
        <v>7605.7845763749638</v>
      </c>
      <c r="M35" s="1">
        <f t="shared" si="20"/>
        <v>6608.9293426675731</v>
      </c>
      <c r="N35" s="1">
        <f t="shared" si="20"/>
        <v>6379.6740196104893</v>
      </c>
      <c r="O35" s="1">
        <f t="shared" si="20"/>
        <v>6838.1856043726921</v>
      </c>
      <c r="P35" s="1">
        <f t="shared" si="20"/>
        <v>6379.6740196104893</v>
      </c>
      <c r="Q35" s="1">
        <f t="shared" si="20"/>
        <v>6379.6740196104893</v>
      </c>
      <c r="R35" s="1">
        <f t="shared" si="20"/>
        <v>6838.1856043726921</v>
      </c>
      <c r="S35" s="1">
        <f t="shared" si="20"/>
        <v>6379.6740196104893</v>
      </c>
      <c r="T35" s="1">
        <f t="shared" si="20"/>
        <v>6608.9293426675731</v>
      </c>
      <c r="U35" s="1">
        <f t="shared" si="20"/>
        <v>6608.9293426675731</v>
      </c>
      <c r="V35" s="1">
        <f t="shared" si="20"/>
        <v>6379.6740196104893</v>
      </c>
      <c r="W35" s="1">
        <f t="shared" si="20"/>
        <v>6838.1856043726921</v>
      </c>
      <c r="X35" s="1">
        <f t="shared" si="20"/>
        <v>6608.8074403252958</v>
      </c>
      <c r="Y35" s="1">
        <f t="shared" si="20"/>
        <v>8208.5526854844265</v>
      </c>
      <c r="Z35" s="1">
        <f t="shared" si="20"/>
        <v>7836.7807111881166</v>
      </c>
      <c r="AA35" s="1">
        <f t="shared" si="20"/>
        <v>8580.3261554713972</v>
      </c>
      <c r="AB35" s="1">
        <f t="shared" si="20"/>
        <v>7836.7807111881166</v>
      </c>
      <c r="AC35" s="1">
        <f t="shared" si="21"/>
        <v>7836.7807111881166</v>
      </c>
      <c r="AD35" s="1">
        <f t="shared" si="21"/>
        <v>8580.3261554713972</v>
      </c>
      <c r="AE35" s="1">
        <f t="shared" si="21"/>
        <v>7836.7807111881166</v>
      </c>
      <c r="AF35" s="1">
        <f t="shared" si="21"/>
        <v>8208.5526854844265</v>
      </c>
    </row>
    <row r="36" spans="1:32">
      <c r="A36" s="106" t="s">
        <v>640</v>
      </c>
      <c r="B36" s="5" t="str">
        <f t="shared" si="17"/>
        <v>9260-01253</v>
      </c>
      <c r="C36" s="5" t="str">
        <f t="shared" si="18"/>
        <v>9260</v>
      </c>
      <c r="D36" s="1">
        <f>SUM($F36:K36)</f>
        <v>704.47</v>
      </c>
      <c r="E36" s="2">
        <f t="shared" si="19"/>
        <v>1.5808010548397525E-3</v>
      </c>
      <c r="F36" s="22">
        <f>'Div 91 history (2)'!B37</f>
        <v>306.08</v>
      </c>
      <c r="G36" s="22">
        <f>'Div 91 history (2)'!C37</f>
        <v>121.25</v>
      </c>
      <c r="H36" s="22">
        <f>'Div 91 history (2)'!D37</f>
        <v>51.96</v>
      </c>
      <c r="I36" s="22">
        <f>'Div 91 history (2)'!E37</f>
        <v>8.66</v>
      </c>
      <c r="J36" s="22">
        <f>'Div 91 history (2)'!F37</f>
        <v>17.32</v>
      </c>
      <c r="K36" s="22">
        <f>'Div 91 history (2)'!G37</f>
        <v>199.2</v>
      </c>
      <c r="L36" s="1">
        <f t="shared" si="20"/>
        <v>197.26006993205195</v>
      </c>
      <c r="M36" s="1">
        <f t="shared" si="20"/>
        <v>171.40609903152804</v>
      </c>
      <c r="N36" s="1">
        <f t="shared" si="20"/>
        <v>165.46024024412475</v>
      </c>
      <c r="O36" s="1">
        <f t="shared" si="20"/>
        <v>177.35198216326756</v>
      </c>
      <c r="P36" s="1">
        <f t="shared" si="20"/>
        <v>165.46024024412475</v>
      </c>
      <c r="Q36" s="1">
        <f t="shared" si="20"/>
        <v>165.46024024412475</v>
      </c>
      <c r="R36" s="1">
        <f t="shared" si="20"/>
        <v>177.35198216326756</v>
      </c>
      <c r="S36" s="1">
        <f t="shared" si="20"/>
        <v>165.46024024412475</v>
      </c>
      <c r="T36" s="1">
        <f t="shared" si="20"/>
        <v>171.40609903152804</v>
      </c>
      <c r="U36" s="1">
        <f t="shared" si="20"/>
        <v>171.40609903152804</v>
      </c>
      <c r="V36" s="1">
        <f t="shared" si="20"/>
        <v>165.46024024412475</v>
      </c>
      <c r="W36" s="1">
        <f t="shared" si="20"/>
        <v>177.35198216326756</v>
      </c>
      <c r="X36" s="1">
        <f t="shared" si="20"/>
        <v>171.40293742941836</v>
      </c>
      <c r="Y36" s="1">
        <f t="shared" si="20"/>
        <v>212.89318156725079</v>
      </c>
      <c r="Z36" s="1">
        <f t="shared" si="20"/>
        <v>203.25107759861325</v>
      </c>
      <c r="AA36" s="1">
        <f t="shared" si="20"/>
        <v>222.53532432742145</v>
      </c>
      <c r="AB36" s="1">
        <f t="shared" si="20"/>
        <v>203.25107759861325</v>
      </c>
      <c r="AC36" s="1">
        <f t="shared" si="21"/>
        <v>203.25107759861325</v>
      </c>
      <c r="AD36" s="1">
        <f t="shared" si="21"/>
        <v>222.53532432742145</v>
      </c>
      <c r="AE36" s="1">
        <f t="shared" si="21"/>
        <v>203.25107759861325</v>
      </c>
      <c r="AF36" s="1">
        <f t="shared" si="21"/>
        <v>212.89318156725079</v>
      </c>
    </row>
    <row r="37" spans="1:32">
      <c r="A37" s="106" t="s">
        <v>483</v>
      </c>
      <c r="B37" s="5" t="str">
        <f t="shared" si="17"/>
        <v>9260-01257</v>
      </c>
      <c r="C37" s="5" t="str">
        <f t="shared" si="18"/>
        <v>9260</v>
      </c>
      <c r="D37" s="1">
        <f>SUM($F37:K37)</f>
        <v>41920.590000000004</v>
      </c>
      <c r="E37" s="2">
        <f t="shared" si="19"/>
        <v>9.406804106846961E-2</v>
      </c>
      <c r="F37" s="22">
        <f>'Div 91 history (2)'!B38</f>
        <v>6996.5100000000011</v>
      </c>
      <c r="G37" s="22">
        <f>'Div 91 history (2)'!C38</f>
        <v>7284.8600000000006</v>
      </c>
      <c r="H37" s="22">
        <f>'Div 91 history (2)'!D38</f>
        <v>6723.56</v>
      </c>
      <c r="I37" s="22">
        <f>'Div 91 history (2)'!E38</f>
        <v>7001.300000000002</v>
      </c>
      <c r="J37" s="22">
        <f>'Div 91 history (2)'!F38</f>
        <v>7373.3700000000008</v>
      </c>
      <c r="K37" s="22">
        <f>'Div 91 history (2)'!G38</f>
        <v>6540.9900000000007</v>
      </c>
      <c r="L37" s="1">
        <f t="shared" si="20"/>
        <v>11738.269216564053</v>
      </c>
      <c r="M37" s="1">
        <f t="shared" si="20"/>
        <v>10199.788210995621</v>
      </c>
      <c r="N37" s="1">
        <f t="shared" si="20"/>
        <v>9845.9705772785983</v>
      </c>
      <c r="O37" s="1">
        <f t="shared" si="20"/>
        <v>10553.607293360474</v>
      </c>
      <c r="P37" s="1">
        <f t="shared" si="20"/>
        <v>9845.9705772785983</v>
      </c>
      <c r="Q37" s="1">
        <f t="shared" si="20"/>
        <v>9845.9705772785983</v>
      </c>
      <c r="R37" s="1">
        <f t="shared" si="20"/>
        <v>10553.607293360474</v>
      </c>
      <c r="S37" s="1">
        <f t="shared" si="20"/>
        <v>9845.9705772785983</v>
      </c>
      <c r="T37" s="1">
        <f t="shared" si="20"/>
        <v>10199.788210995621</v>
      </c>
      <c r="U37" s="1">
        <f t="shared" si="20"/>
        <v>10199.788210995621</v>
      </c>
      <c r="V37" s="1">
        <f t="shared" si="20"/>
        <v>9845.9705772785983</v>
      </c>
      <c r="W37" s="1">
        <f t="shared" si="20"/>
        <v>10553.607293360474</v>
      </c>
      <c r="X37" s="1">
        <f t="shared" si="20"/>
        <v>10199.600074913484</v>
      </c>
      <c r="Y37" s="1">
        <f t="shared" si="20"/>
        <v>12668.541993663717</v>
      </c>
      <c r="Z37" s="1">
        <f t="shared" si="20"/>
        <v>12094.773505003266</v>
      </c>
      <c r="AA37" s="1">
        <f t="shared" si="20"/>
        <v>13242.312790675061</v>
      </c>
      <c r="AB37" s="1">
        <f t="shared" si="20"/>
        <v>12094.773505003266</v>
      </c>
      <c r="AC37" s="1">
        <f t="shared" si="21"/>
        <v>12094.773505003266</v>
      </c>
      <c r="AD37" s="1">
        <f t="shared" si="21"/>
        <v>13242.312790675061</v>
      </c>
      <c r="AE37" s="1">
        <f t="shared" si="21"/>
        <v>12094.773505003266</v>
      </c>
      <c r="AF37" s="1">
        <f t="shared" si="21"/>
        <v>12668.541993663717</v>
      </c>
    </row>
    <row r="38" spans="1:32">
      <c r="A38" s="106" t="s">
        <v>484</v>
      </c>
      <c r="B38" s="5" t="str">
        <f t="shared" si="17"/>
        <v>9260-01258</v>
      </c>
      <c r="C38" s="5" t="str">
        <f t="shared" si="18"/>
        <v>9260</v>
      </c>
      <c r="D38" s="1">
        <f>SUM($F38:K38)</f>
        <v>632.87000000000023</v>
      </c>
      <c r="E38" s="2">
        <f t="shared" si="19"/>
        <v>1.4201336658430232E-3</v>
      </c>
      <c r="F38" s="22">
        <f>'Div 91 history (2)'!B39</f>
        <v>1648.16</v>
      </c>
      <c r="G38" s="22">
        <f>'Div 91 history (2)'!C39</f>
        <v>-6.86</v>
      </c>
      <c r="H38" s="22">
        <f>'Div 91 history (2)'!D39</f>
        <v>-867.09</v>
      </c>
      <c r="I38" s="22">
        <f>'Div 91 history (2)'!E39</f>
        <v>-716.42</v>
      </c>
      <c r="J38" s="22">
        <f>'Div 91 history (2)'!F39</f>
        <v>299.54000000000002</v>
      </c>
      <c r="K38" s="22">
        <f>'Div 91 history (2)'!G39</f>
        <v>275.54000000000002</v>
      </c>
      <c r="L38" s="1">
        <f t="shared" si="20"/>
        <v>177.21120907618175</v>
      </c>
      <c r="M38" s="1">
        <f t="shared" si="20"/>
        <v>153.98495023788547</v>
      </c>
      <c r="N38" s="1">
        <f t="shared" si="20"/>
        <v>148.64340886524519</v>
      </c>
      <c r="O38" s="1">
        <f t="shared" si="20"/>
        <v>159.32651348058425</v>
      </c>
      <c r="P38" s="1">
        <f t="shared" si="20"/>
        <v>148.64340886524519</v>
      </c>
      <c r="Q38" s="1">
        <f t="shared" si="20"/>
        <v>148.64340886524519</v>
      </c>
      <c r="R38" s="1">
        <f t="shared" si="20"/>
        <v>159.32651348058425</v>
      </c>
      <c r="S38" s="1">
        <f t="shared" si="20"/>
        <v>148.64340886524519</v>
      </c>
      <c r="T38" s="1">
        <f t="shared" si="20"/>
        <v>153.98495023788547</v>
      </c>
      <c r="U38" s="1">
        <f t="shared" si="20"/>
        <v>153.98495023788547</v>
      </c>
      <c r="V38" s="1">
        <f t="shared" si="20"/>
        <v>148.64340886524519</v>
      </c>
      <c r="W38" s="1">
        <f t="shared" si="20"/>
        <v>159.32651348058425</v>
      </c>
      <c r="X38" s="1">
        <f t="shared" si="20"/>
        <v>153.98210997055381</v>
      </c>
      <c r="Y38" s="1">
        <f t="shared" si="20"/>
        <v>191.2554229682826</v>
      </c>
      <c r="Z38" s="1">
        <f t="shared" si="20"/>
        <v>182.59331054528144</v>
      </c>
      <c r="AA38" s="1">
        <f t="shared" si="20"/>
        <v>199.91757024017383</v>
      </c>
      <c r="AB38" s="1">
        <f t="shared" si="20"/>
        <v>182.59331054528144</v>
      </c>
      <c r="AC38" s="1">
        <f t="shared" si="21"/>
        <v>182.59331054528144</v>
      </c>
      <c r="AD38" s="1">
        <f t="shared" si="21"/>
        <v>199.91757024017383</v>
      </c>
      <c r="AE38" s="1">
        <f t="shared" si="21"/>
        <v>182.59331054528144</v>
      </c>
      <c r="AF38" s="1">
        <f t="shared" si="21"/>
        <v>191.2554229682826</v>
      </c>
    </row>
    <row r="39" spans="1:32">
      <c r="A39" s="106" t="s">
        <v>641</v>
      </c>
      <c r="B39" s="5" t="str">
        <f t="shared" si="17"/>
        <v>9260-01259</v>
      </c>
      <c r="C39" s="5" t="str">
        <f t="shared" si="18"/>
        <v>9260</v>
      </c>
      <c r="D39" s="1">
        <f>SUM($F39:K39)</f>
        <v>158.16</v>
      </c>
      <c r="E39" s="2">
        <f t="shared" si="19"/>
        <v>3.5490438887880992E-4</v>
      </c>
      <c r="F39" s="22">
        <f>'Div 91 history (2)'!B40</f>
        <v>68.72</v>
      </c>
      <c r="G39" s="22">
        <f>'Div 91 history (2)'!C40</f>
        <v>27.22</v>
      </c>
      <c r="H39" s="22">
        <f>'Div 91 history (2)'!D40</f>
        <v>11.66</v>
      </c>
      <c r="I39" s="22">
        <f>'Div 91 history (2)'!E40</f>
        <v>1.94</v>
      </c>
      <c r="J39" s="22">
        <f>'Div 91 history (2)'!F40</f>
        <v>3.89</v>
      </c>
      <c r="K39" s="22">
        <f>'Div 91 history (2)'!G40</f>
        <v>44.73</v>
      </c>
      <c r="L39" s="1">
        <f t="shared" si="20"/>
        <v>44.286701577715633</v>
      </c>
      <c r="M39" s="1">
        <f t="shared" si="20"/>
        <v>38.482247111766959</v>
      </c>
      <c r="N39" s="1">
        <f t="shared" si="20"/>
        <v>37.147347079379912</v>
      </c>
      <c r="O39" s="1">
        <f t="shared" si="20"/>
        <v>39.8171526096816</v>
      </c>
      <c r="P39" s="1">
        <f t="shared" si="20"/>
        <v>37.147347079379912</v>
      </c>
      <c r="Q39" s="1">
        <f t="shared" si="20"/>
        <v>37.147347079379912</v>
      </c>
      <c r="R39" s="1">
        <f t="shared" si="20"/>
        <v>39.8171526096816</v>
      </c>
      <c r="S39" s="1">
        <f t="shared" si="20"/>
        <v>37.147347079379912</v>
      </c>
      <c r="T39" s="1">
        <f t="shared" si="20"/>
        <v>38.482247111766959</v>
      </c>
      <c r="U39" s="1">
        <f t="shared" si="20"/>
        <v>38.482247111766959</v>
      </c>
      <c r="V39" s="1">
        <f t="shared" si="20"/>
        <v>37.147347079379912</v>
      </c>
      <c r="W39" s="1">
        <f t="shared" si="20"/>
        <v>39.8171526096816</v>
      </c>
      <c r="X39" s="1">
        <f t="shared" si="20"/>
        <v>38.481537302989203</v>
      </c>
      <c r="Y39" s="1">
        <f t="shared" si="20"/>
        <v>47.796479050458331</v>
      </c>
      <c r="Z39" s="1">
        <f t="shared" si="20"/>
        <v>45.631737949091757</v>
      </c>
      <c r="AA39" s="1">
        <f t="shared" si="20"/>
        <v>49.961228860881185</v>
      </c>
      <c r="AB39" s="1">
        <f t="shared" si="20"/>
        <v>45.631737949091757</v>
      </c>
      <c r="AC39" s="1">
        <f t="shared" si="21"/>
        <v>45.631737949091757</v>
      </c>
      <c r="AD39" s="1">
        <f t="shared" si="21"/>
        <v>49.961228860881185</v>
      </c>
      <c r="AE39" s="1">
        <f t="shared" si="21"/>
        <v>45.631737949091757</v>
      </c>
      <c r="AF39" s="1">
        <f t="shared" si="21"/>
        <v>47.796479050458331</v>
      </c>
    </row>
    <row r="40" spans="1:32">
      <c r="A40" s="106" t="s">
        <v>485</v>
      </c>
      <c r="B40" s="5" t="str">
        <f t="shared" si="17"/>
        <v>9260-01260</v>
      </c>
      <c r="C40" s="5" t="str">
        <f t="shared" si="18"/>
        <v>9260</v>
      </c>
      <c r="D40" s="1">
        <f>SUM($F40:K40)</f>
        <v>2149.7600000000002</v>
      </c>
      <c r="E40" s="2">
        <f t="shared" si="19"/>
        <v>4.8239710358884075E-3</v>
      </c>
      <c r="F40" s="22">
        <f>'Div 91 history (2)'!B41</f>
        <v>358.80000000000007</v>
      </c>
      <c r="G40" s="22">
        <f>'Div 91 history (2)'!C41</f>
        <v>373.58</v>
      </c>
      <c r="H40" s="22">
        <f>'Div 91 history (2)'!D41</f>
        <v>344.78</v>
      </c>
      <c r="I40" s="22">
        <f>'Div 91 history (2)'!E41</f>
        <v>359.0800000000001</v>
      </c>
      <c r="J40" s="22">
        <f>'Div 91 history (2)'!F41</f>
        <v>378.0800000000001</v>
      </c>
      <c r="K40" s="22">
        <f>'Div 91 history (2)'!G41</f>
        <v>335.44000000000005</v>
      </c>
      <c r="L40" s="1">
        <f t="shared" si="20"/>
        <v>601.95864683681066</v>
      </c>
      <c r="M40" s="1">
        <f t="shared" si="20"/>
        <v>523.06269316509963</v>
      </c>
      <c r="N40" s="1">
        <f t="shared" si="20"/>
        <v>504.91831599246188</v>
      </c>
      <c r="O40" s="1">
        <f t="shared" si="20"/>
        <v>541.20714462689125</v>
      </c>
      <c r="P40" s="1">
        <f t="shared" si="20"/>
        <v>504.91831599246188</v>
      </c>
      <c r="Q40" s="1">
        <f t="shared" si="20"/>
        <v>504.91831599246188</v>
      </c>
      <c r="R40" s="1">
        <f t="shared" si="20"/>
        <v>541.20714462689125</v>
      </c>
      <c r="S40" s="1">
        <f t="shared" si="20"/>
        <v>504.91831599246188</v>
      </c>
      <c r="T40" s="1">
        <f t="shared" si="20"/>
        <v>523.06269316509963</v>
      </c>
      <c r="U40" s="1">
        <f t="shared" si="20"/>
        <v>523.06269316509963</v>
      </c>
      <c r="V40" s="1">
        <f t="shared" si="20"/>
        <v>504.91831599246188</v>
      </c>
      <c r="W40" s="1">
        <f t="shared" si="20"/>
        <v>541.20714462689125</v>
      </c>
      <c r="X40" s="1">
        <f t="shared" si="20"/>
        <v>523.05304522302788</v>
      </c>
      <c r="Y40" s="1">
        <f t="shared" si="20"/>
        <v>649.66463583404982</v>
      </c>
      <c r="Z40" s="1">
        <f t="shared" si="20"/>
        <v>620.24080028730089</v>
      </c>
      <c r="AA40" s="1">
        <f t="shared" si="20"/>
        <v>679.08858975700525</v>
      </c>
      <c r="AB40" s="1">
        <f t="shared" si="20"/>
        <v>620.24080028730089</v>
      </c>
      <c r="AC40" s="1">
        <f t="shared" si="21"/>
        <v>620.24080028730089</v>
      </c>
      <c r="AD40" s="1">
        <f t="shared" si="21"/>
        <v>679.08858975700525</v>
      </c>
      <c r="AE40" s="1">
        <f t="shared" si="21"/>
        <v>620.24080028730089</v>
      </c>
      <c r="AF40" s="1">
        <f t="shared" si="21"/>
        <v>649.66463583404982</v>
      </c>
    </row>
    <row r="41" spans="1:32">
      <c r="A41" s="106" t="s">
        <v>487</v>
      </c>
      <c r="B41" s="5" t="str">
        <f t="shared" si="5"/>
        <v>9260-01261</v>
      </c>
      <c r="C41" s="5" t="str">
        <f t="shared" si="14"/>
        <v>9260</v>
      </c>
      <c r="D41" s="1">
        <f>SUM($F41:K41)</f>
        <v>-11593.34</v>
      </c>
      <c r="E41" s="2">
        <f t="shared" ref="E41:E54" si="22">D41/$D$55</f>
        <v>-2.6014967423901508E-2</v>
      </c>
      <c r="F41" s="22">
        <f>'Div 91 history (2)'!B42</f>
        <v>-1717.47</v>
      </c>
      <c r="G41" s="22">
        <f>'Div 91 history (2)'!C42</f>
        <v>-2001.12</v>
      </c>
      <c r="H41" s="22">
        <f>'Div 91 history (2)'!D42</f>
        <v>-1855.89</v>
      </c>
      <c r="I41" s="22">
        <f>'Div 91 history (2)'!E42</f>
        <v>-1909.49</v>
      </c>
      <c r="J41" s="22">
        <f>'Div 91 history (2)'!F42</f>
        <v>-2248.6999999999998</v>
      </c>
      <c r="K41" s="22">
        <f>'Div 91 history (2)'!G42</f>
        <v>-1860.67</v>
      </c>
      <c r="L41" s="1">
        <f t="shared" ref="L41:V51" si="23">$E41*L$55</f>
        <v>-3246.2745881954588</v>
      </c>
      <c r="M41" s="1">
        <f t="shared" si="23"/>
        <v>-2820.8002954649241</v>
      </c>
      <c r="N41" s="1">
        <f t="shared" si="23"/>
        <v>-2722.950333771234</v>
      </c>
      <c r="O41" s="1">
        <f t="shared" si="23"/>
        <v>-2918.6506577891128</v>
      </c>
      <c r="P41" s="1">
        <f t="shared" si="23"/>
        <v>-2722.950333771234</v>
      </c>
      <c r="Q41" s="1">
        <f t="shared" si="23"/>
        <v>-2722.950333771234</v>
      </c>
      <c r="R41" s="1">
        <f t="shared" si="23"/>
        <v>-2918.6506577891128</v>
      </c>
      <c r="S41" s="1">
        <f t="shared" si="23"/>
        <v>-2722.950333771234</v>
      </c>
      <c r="T41" s="1">
        <f t="shared" si="23"/>
        <v>-2820.8002954649241</v>
      </c>
      <c r="U41" s="1">
        <f t="shared" si="23"/>
        <v>-2820.8002954649241</v>
      </c>
      <c r="V41" s="1">
        <f t="shared" si="23"/>
        <v>-2722.950333771234</v>
      </c>
      <c r="W41" s="1">
        <f t="shared" ref="W41:AF51" si="24">$E41*W$55</f>
        <v>-2918.6506577891128</v>
      </c>
      <c r="X41" s="1">
        <f t="shared" si="24"/>
        <v>-2820.7482655300764</v>
      </c>
      <c r="Y41" s="1">
        <f t="shared" si="24"/>
        <v>-3503.5459815050622</v>
      </c>
      <c r="Z41" s="1">
        <f t="shared" si="24"/>
        <v>-3344.8675571239469</v>
      </c>
      <c r="AA41" s="1">
        <f t="shared" si="24"/>
        <v>-3662.2250442716763</v>
      </c>
      <c r="AB41" s="1">
        <f t="shared" si="24"/>
        <v>-3344.8675571239469</v>
      </c>
      <c r="AC41" s="1">
        <f t="shared" si="24"/>
        <v>-3344.8675571239469</v>
      </c>
      <c r="AD41" s="1">
        <f t="shared" si="24"/>
        <v>-3662.2250442716763</v>
      </c>
      <c r="AE41" s="1">
        <f t="shared" si="24"/>
        <v>-3344.8675571239469</v>
      </c>
      <c r="AF41" s="1">
        <f t="shared" si="24"/>
        <v>-3503.5459815050622</v>
      </c>
    </row>
    <row r="42" spans="1:32">
      <c r="A42" s="106" t="s">
        <v>642</v>
      </c>
      <c r="B42" s="5" t="str">
        <f t="shared" si="5"/>
        <v>9260-01262</v>
      </c>
      <c r="C42" s="5" t="str">
        <f t="shared" si="14"/>
        <v>9260</v>
      </c>
      <c r="D42" s="1">
        <f>SUM($F42:K42)</f>
        <v>3.6100000000000003</v>
      </c>
      <c r="E42" s="2">
        <f t="shared" si="22"/>
        <v>8.1006881882429444E-6</v>
      </c>
      <c r="F42" s="22">
        <f>'Div 91 history (2)'!B43</f>
        <v>1.5699999999999998</v>
      </c>
      <c r="G42" s="22">
        <f>'Div 91 history (2)'!C43</f>
        <v>0.62</v>
      </c>
      <c r="H42" s="22">
        <f>'Div 91 history (2)'!D43</f>
        <v>0.26</v>
      </c>
      <c r="I42" s="22">
        <f>'Div 91 history (2)'!E43</f>
        <v>0.04</v>
      </c>
      <c r="J42" s="22">
        <f>'Div 91 history (2)'!F43</f>
        <v>0.09</v>
      </c>
      <c r="K42" s="22">
        <f>'Div 91 history (2)'!G43</f>
        <v>1.03</v>
      </c>
      <c r="L42" s="1">
        <f t="shared" si="23"/>
        <v>1.0108434034873133</v>
      </c>
      <c r="M42" s="1">
        <f t="shared" si="23"/>
        <v>0.87835680370181313</v>
      </c>
      <c r="N42" s="1">
        <f t="shared" si="23"/>
        <v>0.84788772734295348</v>
      </c>
      <c r="O42" s="1">
        <f t="shared" si="23"/>
        <v>0.90882600481127085</v>
      </c>
      <c r="P42" s="1">
        <f t="shared" si="23"/>
        <v>0.84788772734295348</v>
      </c>
      <c r="Q42" s="1">
        <f t="shared" si="23"/>
        <v>0.84788772734295348</v>
      </c>
      <c r="R42" s="1">
        <f t="shared" si="23"/>
        <v>0.90882600481127085</v>
      </c>
      <c r="S42" s="1">
        <f t="shared" si="23"/>
        <v>0.84788772734295348</v>
      </c>
      <c r="T42" s="1">
        <f t="shared" si="23"/>
        <v>0.87835680370181313</v>
      </c>
      <c r="U42" s="1">
        <f t="shared" si="23"/>
        <v>0.87835680370181313</v>
      </c>
      <c r="V42" s="1">
        <f t="shared" si="23"/>
        <v>0.84788772734295348</v>
      </c>
      <c r="W42" s="1">
        <f t="shared" si="24"/>
        <v>0.90882600481127085</v>
      </c>
      <c r="X42" s="1">
        <f t="shared" si="24"/>
        <v>0.87834060232543665</v>
      </c>
      <c r="Y42" s="1">
        <f t="shared" si="24"/>
        <v>1.0909540299200469</v>
      </c>
      <c r="Z42" s="1">
        <f t="shared" si="24"/>
        <v>1.0415438416554204</v>
      </c>
      <c r="AA42" s="1">
        <f t="shared" si="24"/>
        <v>1.140364416968773</v>
      </c>
      <c r="AB42" s="1">
        <f t="shared" si="24"/>
        <v>1.0415438416554204</v>
      </c>
      <c r="AC42" s="1">
        <f t="shared" si="24"/>
        <v>1.0415438416554204</v>
      </c>
      <c r="AD42" s="1">
        <f t="shared" si="24"/>
        <v>1.140364416968773</v>
      </c>
      <c r="AE42" s="1">
        <f t="shared" si="24"/>
        <v>1.0415438416554204</v>
      </c>
      <c r="AF42" s="1">
        <f t="shared" si="24"/>
        <v>1.0909540299200469</v>
      </c>
    </row>
    <row r="43" spans="1:32">
      <c r="A43" s="106" t="s">
        <v>122</v>
      </c>
      <c r="B43" s="5" t="str">
        <f t="shared" si="5"/>
        <v>9260-01263</v>
      </c>
      <c r="C43" s="5" t="str">
        <f t="shared" si="14"/>
        <v>9260</v>
      </c>
      <c r="D43" s="1">
        <f>SUM($F43:K43)</f>
        <v>3224.67</v>
      </c>
      <c r="E43" s="2">
        <f t="shared" si="22"/>
        <v>7.2360238725710175E-3</v>
      </c>
      <c r="F43" s="22">
        <f>'Div 91 history (2)'!B44</f>
        <v>538.19999999999993</v>
      </c>
      <c r="G43" s="22">
        <f>'Div 91 history (2)'!C44</f>
        <v>560.38999999999987</v>
      </c>
      <c r="H43" s="22">
        <f>'Div 91 history (2)'!D44</f>
        <v>517.17000000000007</v>
      </c>
      <c r="I43" s="22">
        <f>'Div 91 history (2)'!E44</f>
        <v>538.57000000000005</v>
      </c>
      <c r="J43" s="22">
        <f>'Div 91 history (2)'!F44</f>
        <v>567.18999999999994</v>
      </c>
      <c r="K43" s="22">
        <f>'Div 91 history (2)'!G44</f>
        <v>503.15000000000009</v>
      </c>
      <c r="L43" s="1">
        <f t="shared" si="23"/>
        <v>902.9463706159097</v>
      </c>
      <c r="M43" s="1">
        <f t="shared" si="23"/>
        <v>784.60133911166906</v>
      </c>
      <c r="N43" s="1">
        <f t="shared" si="23"/>
        <v>757.38452014709185</v>
      </c>
      <c r="O43" s="1">
        <f t="shared" si="23"/>
        <v>811.81826951101402</v>
      </c>
      <c r="P43" s="1">
        <f t="shared" si="23"/>
        <v>757.38452014709185</v>
      </c>
      <c r="Q43" s="1">
        <f t="shared" si="23"/>
        <v>757.38452014709185</v>
      </c>
      <c r="R43" s="1">
        <f t="shared" si="23"/>
        <v>811.81826951101402</v>
      </c>
      <c r="S43" s="1">
        <f t="shared" si="23"/>
        <v>757.38452014709185</v>
      </c>
      <c r="T43" s="1">
        <f t="shared" si="23"/>
        <v>784.60133911166906</v>
      </c>
      <c r="U43" s="1">
        <f t="shared" si="23"/>
        <v>784.60133911166906</v>
      </c>
      <c r="V43" s="1">
        <f t="shared" si="23"/>
        <v>757.38452014709185</v>
      </c>
      <c r="W43" s="1">
        <f t="shared" si="24"/>
        <v>811.81826951101402</v>
      </c>
      <c r="X43" s="1">
        <f t="shared" si="24"/>
        <v>784.58686706392393</v>
      </c>
      <c r="Y43" s="1">
        <f t="shared" si="24"/>
        <v>974.50601985104629</v>
      </c>
      <c r="Z43" s="1">
        <f t="shared" si="24"/>
        <v>930.36985591994005</v>
      </c>
      <c r="AA43" s="1">
        <f t="shared" si="24"/>
        <v>1018.6423613481143</v>
      </c>
      <c r="AB43" s="1">
        <f t="shared" si="24"/>
        <v>930.36985591994005</v>
      </c>
      <c r="AC43" s="1">
        <f t="shared" si="24"/>
        <v>930.36985591994005</v>
      </c>
      <c r="AD43" s="1">
        <f t="shared" si="24"/>
        <v>1018.6423613481143</v>
      </c>
      <c r="AE43" s="1">
        <f t="shared" si="24"/>
        <v>930.36985591994005</v>
      </c>
      <c r="AF43" s="1">
        <f t="shared" si="24"/>
        <v>974.50601985104629</v>
      </c>
    </row>
    <row r="44" spans="1:32">
      <c r="A44" s="106" t="s">
        <v>333</v>
      </c>
      <c r="B44" s="5" t="str">
        <f t="shared" si="5"/>
        <v>9260-01264</v>
      </c>
      <c r="C44" s="5" t="str">
        <f t="shared" si="14"/>
        <v>9260</v>
      </c>
      <c r="D44" s="1">
        <f>SUM($F44:K44)</f>
        <v>6601.7300000000005</v>
      </c>
      <c r="E44" s="2">
        <f t="shared" si="22"/>
        <v>1.4814004496667338E-2</v>
      </c>
      <c r="F44" s="22">
        <f>'Div 91 history (2)'!B45</f>
        <v>796.32</v>
      </c>
      <c r="G44" s="22">
        <f>'Div 91 history (2)'!C45</f>
        <v>646.45000000000005</v>
      </c>
      <c r="H44" s="22">
        <f>'Div 91 history (2)'!D45</f>
        <v>2621.67</v>
      </c>
      <c r="I44" s="22">
        <f>'Div 91 history (2)'!E45</f>
        <v>764.32</v>
      </c>
      <c r="J44" s="22">
        <f>'Div 91 history (2)'!F45</f>
        <v>775.85</v>
      </c>
      <c r="K44" s="22">
        <f>'Div 91 history (2)'!G45</f>
        <v>997.12</v>
      </c>
      <c r="L44" s="1">
        <f t="shared" si="23"/>
        <v>1848.5637734360942</v>
      </c>
      <c r="M44" s="1">
        <f t="shared" si="23"/>
        <v>1606.2810143219863</v>
      </c>
      <c r="N44" s="1">
        <f t="shared" si="23"/>
        <v>1550.5611762414946</v>
      </c>
      <c r="O44" s="1">
        <f t="shared" si="23"/>
        <v>1662.0010805381471</v>
      </c>
      <c r="P44" s="1">
        <f t="shared" si="23"/>
        <v>1550.5611762414946</v>
      </c>
      <c r="Q44" s="1">
        <f t="shared" si="23"/>
        <v>1550.5611762414946</v>
      </c>
      <c r="R44" s="1">
        <f t="shared" si="23"/>
        <v>1662.0010805381471</v>
      </c>
      <c r="S44" s="1">
        <f t="shared" si="23"/>
        <v>1550.5611762414946</v>
      </c>
      <c r="T44" s="1">
        <f t="shared" si="23"/>
        <v>1606.2810143219863</v>
      </c>
      <c r="U44" s="1">
        <f t="shared" si="23"/>
        <v>1606.2810143219863</v>
      </c>
      <c r="V44" s="1">
        <f t="shared" si="23"/>
        <v>1550.5611762414946</v>
      </c>
      <c r="W44" s="1">
        <f t="shared" si="24"/>
        <v>1662.0010805381471</v>
      </c>
      <c r="X44" s="1">
        <f t="shared" si="24"/>
        <v>1606.2513863129927</v>
      </c>
      <c r="Y44" s="1">
        <f t="shared" si="24"/>
        <v>1995.0648055246731</v>
      </c>
      <c r="Z44" s="1">
        <f t="shared" si="24"/>
        <v>1904.706710740121</v>
      </c>
      <c r="AA44" s="1">
        <f t="shared" si="24"/>
        <v>2085.4232638324811</v>
      </c>
      <c r="AB44" s="1">
        <f t="shared" si="24"/>
        <v>1904.706710740121</v>
      </c>
      <c r="AC44" s="1">
        <f t="shared" si="24"/>
        <v>1904.706710740121</v>
      </c>
      <c r="AD44" s="1">
        <f t="shared" si="24"/>
        <v>2085.4232638324811</v>
      </c>
      <c r="AE44" s="1">
        <f t="shared" si="24"/>
        <v>1904.706710740121</v>
      </c>
      <c r="AF44" s="1">
        <f t="shared" si="24"/>
        <v>1995.0648055246731</v>
      </c>
    </row>
    <row r="45" spans="1:32">
      <c r="A45" s="106" t="s">
        <v>643</v>
      </c>
      <c r="B45" s="5" t="str">
        <f t="shared" si="5"/>
        <v>9260-01265</v>
      </c>
      <c r="C45" s="5" t="str">
        <f t="shared" si="14"/>
        <v>9260</v>
      </c>
      <c r="D45" s="1">
        <f>SUM($F45:K45)</f>
        <v>12.040000000000003</v>
      </c>
      <c r="E45" s="2">
        <f t="shared" si="22"/>
        <v>2.7017253680455696E-5</v>
      </c>
      <c r="F45" s="22">
        <f>'Div 91 history (2)'!B46</f>
        <v>5.23</v>
      </c>
      <c r="G45" s="22">
        <f>'Div 91 history (2)'!C46</f>
        <v>2.0699999999999998</v>
      </c>
      <c r="H45" s="22">
        <f>'Div 91 history (2)'!D46</f>
        <v>0.89</v>
      </c>
      <c r="I45" s="22">
        <f>'Div 91 history (2)'!E46</f>
        <v>0.15</v>
      </c>
      <c r="J45" s="22">
        <f>'Div 91 history (2)'!F46</f>
        <v>0.3</v>
      </c>
      <c r="K45" s="22">
        <f>'Div 91 history (2)'!G46</f>
        <v>3.4</v>
      </c>
      <c r="L45" s="1">
        <f t="shared" si="23"/>
        <v>3.3713447584452227</v>
      </c>
      <c r="M45" s="1">
        <f t="shared" si="23"/>
        <v>2.9294780932326403</v>
      </c>
      <c r="N45" s="1">
        <f t="shared" si="23"/>
        <v>2.8278582374540613</v>
      </c>
      <c r="O45" s="1">
        <f t="shared" si="23"/>
        <v>3.0310983650769261</v>
      </c>
      <c r="P45" s="1">
        <f t="shared" si="23"/>
        <v>2.8278582374540613</v>
      </c>
      <c r="Q45" s="1">
        <f t="shared" si="23"/>
        <v>2.8278582374540613</v>
      </c>
      <c r="R45" s="1">
        <f t="shared" si="23"/>
        <v>3.0310983650769261</v>
      </c>
      <c r="S45" s="1">
        <f t="shared" si="23"/>
        <v>2.8278582374540613</v>
      </c>
      <c r="T45" s="1">
        <f t="shared" si="23"/>
        <v>2.9294780932326403</v>
      </c>
      <c r="U45" s="1">
        <f t="shared" si="23"/>
        <v>2.9294780932326403</v>
      </c>
      <c r="V45" s="1">
        <f t="shared" si="23"/>
        <v>2.8278582374540613</v>
      </c>
      <c r="W45" s="1">
        <f t="shared" si="24"/>
        <v>3.0310983650769261</v>
      </c>
      <c r="X45" s="1">
        <f t="shared" si="24"/>
        <v>2.9294240587252793</v>
      </c>
      <c r="Y45" s="1">
        <f t="shared" si="24"/>
        <v>3.6385281219494088</v>
      </c>
      <c r="Z45" s="1">
        <f t="shared" si="24"/>
        <v>3.4737362475155851</v>
      </c>
      <c r="AA45" s="1">
        <f t="shared" si="24"/>
        <v>3.8033206593639965</v>
      </c>
      <c r="AB45" s="1">
        <f t="shared" si="24"/>
        <v>3.4737362475155851</v>
      </c>
      <c r="AC45" s="1">
        <f t="shared" si="24"/>
        <v>3.4737362475155851</v>
      </c>
      <c r="AD45" s="1">
        <f t="shared" si="24"/>
        <v>3.8033206593639965</v>
      </c>
      <c r="AE45" s="1">
        <f t="shared" si="24"/>
        <v>3.4737362475155851</v>
      </c>
      <c r="AF45" s="1">
        <f t="shared" si="24"/>
        <v>3.6385281219494088</v>
      </c>
    </row>
    <row r="46" spans="1:32">
      <c r="A46" s="106" t="s">
        <v>489</v>
      </c>
      <c r="B46" s="5" t="str">
        <f t="shared" si="5"/>
        <v>9260-01266</v>
      </c>
      <c r="C46" s="5" t="str">
        <f t="shared" si="14"/>
        <v>9260</v>
      </c>
      <c r="D46" s="1">
        <f>SUM($F46:K46)</f>
        <v>5374.4100000000008</v>
      </c>
      <c r="E46" s="2">
        <f t="shared" si="22"/>
        <v>1.2059950029300489E-2</v>
      </c>
      <c r="F46" s="22">
        <f>'Div 91 history (2)'!B47</f>
        <v>896.99</v>
      </c>
      <c r="G46" s="22">
        <f>'Div 91 history (2)'!C47</f>
        <v>933.96</v>
      </c>
      <c r="H46" s="22">
        <f>'Div 91 history (2)'!D47</f>
        <v>861.99000000000024</v>
      </c>
      <c r="I46" s="22">
        <f>'Div 91 history (2)'!E47</f>
        <v>897.6</v>
      </c>
      <c r="J46" s="22">
        <f>'Div 91 history (2)'!F47</f>
        <v>945.28</v>
      </c>
      <c r="K46" s="22">
        <f>'Div 91 history (2)'!G47</f>
        <v>838.59</v>
      </c>
      <c r="L46" s="1">
        <f t="shared" si="23"/>
        <v>1504.899417212258</v>
      </c>
      <c r="M46" s="1">
        <f t="shared" si="23"/>
        <v>1307.6591660340891</v>
      </c>
      <c r="N46" s="1">
        <f t="shared" si="23"/>
        <v>1262.2981387006212</v>
      </c>
      <c r="O46" s="1">
        <f t="shared" si="23"/>
        <v>1353.0203790907874</v>
      </c>
      <c r="P46" s="1">
        <f t="shared" si="23"/>
        <v>1262.2981387006212</v>
      </c>
      <c r="Q46" s="1">
        <f t="shared" si="23"/>
        <v>1262.2981387006212</v>
      </c>
      <c r="R46" s="1">
        <f t="shared" si="23"/>
        <v>1353.0203790907874</v>
      </c>
      <c r="S46" s="1">
        <f t="shared" si="23"/>
        <v>1262.2981387006212</v>
      </c>
      <c r="T46" s="1">
        <f t="shared" si="23"/>
        <v>1307.6591660340891</v>
      </c>
      <c r="U46" s="1">
        <f t="shared" si="23"/>
        <v>1307.6591660340891</v>
      </c>
      <c r="V46" s="1">
        <f t="shared" si="23"/>
        <v>1262.2981387006212</v>
      </c>
      <c r="W46" s="1">
        <f t="shared" si="24"/>
        <v>1353.0203790907874</v>
      </c>
      <c r="X46" s="1">
        <f t="shared" si="24"/>
        <v>1307.6350461340305</v>
      </c>
      <c r="Y46" s="1">
        <f t="shared" si="24"/>
        <v>1624.1646116184486</v>
      </c>
      <c r="Z46" s="1">
        <f t="shared" si="24"/>
        <v>1550.6048858812487</v>
      </c>
      <c r="AA46" s="1">
        <f t="shared" si="24"/>
        <v>1697.7246332967156</v>
      </c>
      <c r="AB46" s="1">
        <f t="shared" si="24"/>
        <v>1550.6048858812487</v>
      </c>
      <c r="AC46" s="1">
        <f t="shared" si="24"/>
        <v>1550.6048858812487</v>
      </c>
      <c r="AD46" s="1">
        <f t="shared" si="24"/>
        <v>1697.7246332967156</v>
      </c>
      <c r="AE46" s="1">
        <f t="shared" si="24"/>
        <v>1550.6048858812487</v>
      </c>
      <c r="AF46" s="1">
        <f t="shared" si="24"/>
        <v>1624.1646116184486</v>
      </c>
    </row>
    <row r="47" spans="1:32">
      <c r="A47" s="106" t="s">
        <v>491</v>
      </c>
      <c r="B47" s="5" t="str">
        <f t="shared" si="5"/>
        <v>9260-01267</v>
      </c>
      <c r="C47" s="5" t="str">
        <f t="shared" si="14"/>
        <v>9260</v>
      </c>
      <c r="D47" s="1">
        <f>SUM($F47:K47)</f>
        <v>-880.55000000000007</v>
      </c>
      <c r="E47" s="2">
        <f t="shared" si="22"/>
        <v>-1.9759171701266825E-3</v>
      </c>
      <c r="F47" s="22">
        <f>'Div 91 history (2)'!B48</f>
        <v>365.87</v>
      </c>
      <c r="G47" s="22">
        <f>'Div 91 history (2)'!C48</f>
        <v>-1030.3900000000001</v>
      </c>
      <c r="H47" s="22">
        <f>'Div 91 history (2)'!D48</f>
        <v>467.91</v>
      </c>
      <c r="I47" s="22">
        <f>'Div 91 history (2)'!E48</f>
        <v>255.7</v>
      </c>
      <c r="J47" s="22">
        <f>'Div 91 history (2)'!F48</f>
        <v>-1390.74</v>
      </c>
      <c r="K47" s="22">
        <f>'Div 91 history (2)'!G48</f>
        <v>451.1</v>
      </c>
      <c r="L47" s="1">
        <f t="shared" si="23"/>
        <v>-246.56458696419767</v>
      </c>
      <c r="M47" s="1">
        <f t="shared" si="23"/>
        <v>-214.24849958438543</v>
      </c>
      <c r="N47" s="1">
        <f t="shared" si="23"/>
        <v>-206.81649260715722</v>
      </c>
      <c r="O47" s="1">
        <f t="shared" si="23"/>
        <v>-221.68053699073806</v>
      </c>
      <c r="P47" s="1">
        <f t="shared" si="23"/>
        <v>-206.81649260715722</v>
      </c>
      <c r="Q47" s="1">
        <f t="shared" si="23"/>
        <v>-206.81649260715722</v>
      </c>
      <c r="R47" s="1">
        <f t="shared" si="23"/>
        <v>-221.68053699073806</v>
      </c>
      <c r="S47" s="1">
        <f t="shared" si="23"/>
        <v>-206.81649260715722</v>
      </c>
      <c r="T47" s="1">
        <f t="shared" si="23"/>
        <v>-214.24849958438543</v>
      </c>
      <c r="U47" s="1">
        <f t="shared" si="23"/>
        <v>-214.24849958438543</v>
      </c>
      <c r="V47" s="1">
        <f t="shared" si="23"/>
        <v>-206.81649260715722</v>
      </c>
      <c r="W47" s="1">
        <f t="shared" si="24"/>
        <v>-221.68053699073806</v>
      </c>
      <c r="X47" s="1">
        <f t="shared" si="24"/>
        <v>-214.24454775004517</v>
      </c>
      <c r="Y47" s="1">
        <f t="shared" si="24"/>
        <v>-266.10514433409895</v>
      </c>
      <c r="Z47" s="1">
        <f t="shared" si="24"/>
        <v>-254.05302763703051</v>
      </c>
      <c r="AA47" s="1">
        <f t="shared" si="24"/>
        <v>-278.15730951851879</v>
      </c>
      <c r="AB47" s="1">
        <f t="shared" si="24"/>
        <v>-254.05302763703051</v>
      </c>
      <c r="AC47" s="1">
        <f t="shared" si="24"/>
        <v>-254.05302763703051</v>
      </c>
      <c r="AD47" s="1">
        <f t="shared" si="24"/>
        <v>-278.15730951851879</v>
      </c>
      <c r="AE47" s="1">
        <f t="shared" si="24"/>
        <v>-254.05302763703051</v>
      </c>
      <c r="AF47" s="1">
        <f t="shared" si="24"/>
        <v>-266.10514433409895</v>
      </c>
    </row>
    <row r="48" spans="1:32">
      <c r="A48" s="106" t="s">
        <v>644</v>
      </c>
      <c r="B48" s="5" t="str">
        <f t="shared" si="5"/>
        <v>9260-01268</v>
      </c>
      <c r="C48" s="5" t="str">
        <f t="shared" si="14"/>
        <v>9260</v>
      </c>
      <c r="D48" s="1">
        <f>SUM($F48:K48)</f>
        <v>21.27</v>
      </c>
      <c r="E48" s="2">
        <f t="shared" si="22"/>
        <v>4.7728985530173794E-5</v>
      </c>
      <c r="F48" s="22">
        <f>'Div 91 history (2)'!B49</f>
        <v>9.24</v>
      </c>
      <c r="G48" s="22">
        <f>'Div 91 history (2)'!C49</f>
        <v>3.67</v>
      </c>
      <c r="H48" s="22">
        <f>'Div 91 history (2)'!D49</f>
        <v>1.5699999999999998</v>
      </c>
      <c r="I48" s="22">
        <f>'Div 91 history (2)'!E49</f>
        <v>0.26</v>
      </c>
      <c r="J48" s="22">
        <f>'Div 91 history (2)'!F49</f>
        <v>0.52</v>
      </c>
      <c r="K48" s="22">
        <f>'Div 91 history (2)'!G49</f>
        <v>6.01</v>
      </c>
      <c r="L48" s="1">
        <f t="shared" si="23"/>
        <v>5.9558557319044736</v>
      </c>
      <c r="M48" s="1">
        <f t="shared" si="23"/>
        <v>5.1752490899550034</v>
      </c>
      <c r="N48" s="1">
        <f t="shared" si="23"/>
        <v>4.9957263048710852</v>
      </c>
      <c r="O48" s="1">
        <f t="shared" si="23"/>
        <v>5.3547726100652984</v>
      </c>
      <c r="P48" s="1">
        <f t="shared" si="23"/>
        <v>4.9957263048710852</v>
      </c>
      <c r="Q48" s="1">
        <f t="shared" si="23"/>
        <v>4.9957263048710852</v>
      </c>
      <c r="R48" s="1">
        <f t="shared" si="23"/>
        <v>5.3547726100652984</v>
      </c>
      <c r="S48" s="1">
        <f t="shared" si="23"/>
        <v>4.9957263048710852</v>
      </c>
      <c r="T48" s="1">
        <f t="shared" si="23"/>
        <v>5.1752490899550034</v>
      </c>
      <c r="U48" s="1">
        <f t="shared" si="23"/>
        <v>5.1752490899550034</v>
      </c>
      <c r="V48" s="1">
        <f t="shared" si="23"/>
        <v>4.9957263048710852</v>
      </c>
      <c r="W48" s="1">
        <f t="shared" si="24"/>
        <v>5.3547726100652984</v>
      </c>
      <c r="X48" s="1">
        <f t="shared" si="24"/>
        <v>5.1751536319839424</v>
      </c>
      <c r="Y48" s="1">
        <f t="shared" si="24"/>
        <v>6.4278648798890279</v>
      </c>
      <c r="Z48" s="1">
        <f t="shared" si="24"/>
        <v>6.1367416930777798</v>
      </c>
      <c r="AA48" s="1">
        <f t="shared" si="24"/>
        <v>6.7189892379295832</v>
      </c>
      <c r="AB48" s="1">
        <f t="shared" si="24"/>
        <v>6.1367416930777798</v>
      </c>
      <c r="AC48" s="1">
        <f t="shared" si="24"/>
        <v>6.1367416930777798</v>
      </c>
      <c r="AD48" s="1">
        <f t="shared" si="24"/>
        <v>6.7189892379295832</v>
      </c>
      <c r="AE48" s="1">
        <f t="shared" si="24"/>
        <v>6.1367416930777798</v>
      </c>
      <c r="AF48" s="1">
        <f t="shared" si="24"/>
        <v>6.4278648798890279</v>
      </c>
    </row>
    <row r="49" spans="1:38">
      <c r="A49" s="106" t="s">
        <v>123</v>
      </c>
      <c r="B49" s="5" t="str">
        <f t="shared" si="5"/>
        <v>9260-01269</v>
      </c>
      <c r="C49" s="5" t="str">
        <f t="shared" si="14"/>
        <v>9260</v>
      </c>
      <c r="D49" s="1">
        <f>SUM($F49:K49)</f>
        <v>8599.11</v>
      </c>
      <c r="E49" s="2">
        <f t="shared" si="22"/>
        <v>1.9296041220609912E-2</v>
      </c>
      <c r="F49" s="22">
        <f>'Div 91 history (2)'!B50</f>
        <v>1435.17</v>
      </c>
      <c r="G49" s="22">
        <f>'Div 91 history (2)'!C50</f>
        <v>1494.3400000000004</v>
      </c>
      <c r="H49" s="22">
        <f>'Div 91 history (2)'!D50</f>
        <v>1379.1999999999998</v>
      </c>
      <c r="I49" s="22">
        <f>'Div 91 history (2)'!E50</f>
        <v>1436.1600000000003</v>
      </c>
      <c r="J49" s="22">
        <f>'Div 91 history (2)'!F50</f>
        <v>1512.4800000000002</v>
      </c>
      <c r="K49" s="22">
        <f>'Div 91 history (2)'!G50</f>
        <v>1341.76</v>
      </c>
      <c r="L49" s="1">
        <f t="shared" si="23"/>
        <v>2407.8541881888614</v>
      </c>
      <c r="M49" s="1">
        <f t="shared" si="23"/>
        <v>2092.2678045097778</v>
      </c>
      <c r="N49" s="1">
        <f t="shared" si="23"/>
        <v>2019.689705006112</v>
      </c>
      <c r="O49" s="1">
        <f t="shared" si="23"/>
        <v>2164.8462011724782</v>
      </c>
      <c r="P49" s="1">
        <f t="shared" si="23"/>
        <v>2019.689705006112</v>
      </c>
      <c r="Q49" s="1">
        <f t="shared" si="23"/>
        <v>2019.689705006112</v>
      </c>
      <c r="R49" s="1">
        <f t="shared" si="23"/>
        <v>2164.8462011724782</v>
      </c>
      <c r="S49" s="1">
        <f t="shared" si="23"/>
        <v>2019.689705006112</v>
      </c>
      <c r="T49" s="1">
        <f t="shared" si="23"/>
        <v>2092.2678045097778</v>
      </c>
      <c r="U49" s="1">
        <f t="shared" si="23"/>
        <v>2092.2678045097778</v>
      </c>
      <c r="V49" s="1">
        <f t="shared" si="23"/>
        <v>2019.689705006112</v>
      </c>
      <c r="W49" s="1">
        <f t="shared" si="24"/>
        <v>2164.8462011724782</v>
      </c>
      <c r="X49" s="1">
        <f t="shared" si="24"/>
        <v>2092.2292124273367</v>
      </c>
      <c r="Y49" s="1">
        <f t="shared" si="24"/>
        <v>2598.6796975694665</v>
      </c>
      <c r="Z49" s="1">
        <f t="shared" si="24"/>
        <v>2480.9833972901774</v>
      </c>
      <c r="AA49" s="1">
        <f t="shared" si="24"/>
        <v>2716.376471357436</v>
      </c>
      <c r="AB49" s="1">
        <f t="shared" si="24"/>
        <v>2480.9833972901774</v>
      </c>
      <c r="AC49" s="1">
        <f t="shared" si="24"/>
        <v>2480.9833972901774</v>
      </c>
      <c r="AD49" s="1">
        <f t="shared" si="24"/>
        <v>2716.376471357436</v>
      </c>
      <c r="AE49" s="1">
        <f t="shared" si="24"/>
        <v>2480.9833972901774</v>
      </c>
      <c r="AF49" s="1">
        <f t="shared" si="24"/>
        <v>2598.6796975694665</v>
      </c>
    </row>
    <row r="50" spans="1:38">
      <c r="A50" s="106" t="s">
        <v>334</v>
      </c>
      <c r="B50" s="5" t="str">
        <f t="shared" si="5"/>
        <v>9260-01270</v>
      </c>
      <c r="C50" s="5" t="str">
        <f t="shared" si="14"/>
        <v>9260</v>
      </c>
      <c r="D50" s="1">
        <f>SUM($F50:K50)</f>
        <v>-5347.02</v>
      </c>
      <c r="E50" s="2">
        <f t="shared" si="22"/>
        <v>-1.1998488021135397E-2</v>
      </c>
      <c r="F50" s="22">
        <f>'Div 91 history (2)'!B51</f>
        <v>-305.42</v>
      </c>
      <c r="G50" s="22">
        <f>'Div 91 history (2)'!C51</f>
        <v>-1809.02</v>
      </c>
      <c r="H50" s="22">
        <f>'Div 91 history (2)'!D51</f>
        <v>-0.11</v>
      </c>
      <c r="I50" s="22">
        <f>'Div 91 history (2)'!E51</f>
        <v>-320.45999999999998</v>
      </c>
      <c r="J50" s="22">
        <f>'Div 91 history (2)'!F51</f>
        <v>-2904.45</v>
      </c>
      <c r="K50" s="22">
        <f>'Div 91 history (2)'!G51</f>
        <v>-7.5600000000000005</v>
      </c>
      <c r="L50" s="1">
        <f t="shared" si="23"/>
        <v>-1497.2298878988181</v>
      </c>
      <c r="M50" s="1">
        <f t="shared" si="23"/>
        <v>-1300.9948466841186</v>
      </c>
      <c r="N50" s="1">
        <f t="shared" si="23"/>
        <v>-1255.8649960823598</v>
      </c>
      <c r="O50" s="1">
        <f t="shared" si="23"/>
        <v>-1346.1248820625931</v>
      </c>
      <c r="P50" s="1">
        <f t="shared" si="23"/>
        <v>-1255.8649960823598</v>
      </c>
      <c r="Q50" s="1">
        <f t="shared" si="23"/>
        <v>-1255.8649960823598</v>
      </c>
      <c r="R50" s="1">
        <f t="shared" si="23"/>
        <v>-1346.1248820625931</v>
      </c>
      <c r="S50" s="1">
        <f t="shared" si="23"/>
        <v>-1255.8649960823598</v>
      </c>
      <c r="T50" s="1">
        <f t="shared" si="23"/>
        <v>-1300.9948466841186</v>
      </c>
      <c r="U50" s="1">
        <f t="shared" si="23"/>
        <v>-1300.9948466841186</v>
      </c>
      <c r="V50" s="1">
        <f t="shared" si="23"/>
        <v>-1255.8649960823598</v>
      </c>
      <c r="W50" s="1">
        <f t="shared" si="24"/>
        <v>-1346.1248820625931</v>
      </c>
      <c r="X50" s="1">
        <f t="shared" si="24"/>
        <v>-1300.9708497080762</v>
      </c>
      <c r="Y50" s="1">
        <f t="shared" si="24"/>
        <v>-1615.8872623443458</v>
      </c>
      <c r="Z50" s="1">
        <f t="shared" si="24"/>
        <v>-1542.70242443445</v>
      </c>
      <c r="AA50" s="1">
        <f t="shared" si="24"/>
        <v>-1689.0723946870824</v>
      </c>
      <c r="AB50" s="1">
        <f t="shared" si="24"/>
        <v>-1542.70242443445</v>
      </c>
      <c r="AC50" s="1">
        <f t="shared" si="24"/>
        <v>-1542.70242443445</v>
      </c>
      <c r="AD50" s="1">
        <f t="shared" si="24"/>
        <v>-1689.0723946870824</v>
      </c>
      <c r="AE50" s="1">
        <f t="shared" si="24"/>
        <v>-1542.70242443445</v>
      </c>
      <c r="AF50" s="1">
        <f t="shared" si="24"/>
        <v>-1615.8872623443458</v>
      </c>
    </row>
    <row r="51" spans="1:38">
      <c r="A51" s="106" t="s">
        <v>645</v>
      </c>
      <c r="B51" s="5" t="str">
        <f t="shared" si="5"/>
        <v>9260-01271</v>
      </c>
      <c r="C51" s="5" t="str">
        <f t="shared" si="14"/>
        <v>9260</v>
      </c>
      <c r="D51" s="1">
        <f>SUM($F51:K51)</f>
        <v>30.910000000000004</v>
      </c>
      <c r="E51" s="2">
        <f t="shared" si="22"/>
        <v>6.9360740138113409E-5</v>
      </c>
      <c r="F51" s="22">
        <f>'Div 91 history (2)'!B52</f>
        <v>13.43</v>
      </c>
      <c r="G51" s="22">
        <f>'Div 91 history (2)'!C52</f>
        <v>5.32</v>
      </c>
      <c r="H51" s="22">
        <f>'Div 91 history (2)'!D52</f>
        <v>2.2800000000000002</v>
      </c>
      <c r="I51" s="22">
        <f>'Div 91 history (2)'!E52</f>
        <v>0.38</v>
      </c>
      <c r="J51" s="22">
        <f>'Div 91 history (2)'!F52</f>
        <v>0.76</v>
      </c>
      <c r="K51" s="22">
        <f>'Div 91 history (2)'!G52</f>
        <v>8.74</v>
      </c>
      <c r="L51" s="1">
        <f t="shared" si="23"/>
        <v>8.6551716348456651</v>
      </c>
      <c r="M51" s="1">
        <f t="shared" si="23"/>
        <v>7.5207780616130311</v>
      </c>
      <c r="N51" s="1">
        <f t="shared" si="23"/>
        <v>7.2598918704073938</v>
      </c>
      <c r="O51" s="1">
        <f t="shared" si="23"/>
        <v>7.7816653209740672</v>
      </c>
      <c r="P51" s="1">
        <f t="shared" si="23"/>
        <v>7.2598918704073938</v>
      </c>
      <c r="Q51" s="1">
        <f t="shared" si="23"/>
        <v>7.2598918704073938</v>
      </c>
      <c r="R51" s="1">
        <f t="shared" si="23"/>
        <v>7.7816653209740672</v>
      </c>
      <c r="S51" s="1">
        <f t="shared" si="23"/>
        <v>7.2598918704073938</v>
      </c>
      <c r="T51" s="1">
        <f t="shared" si="23"/>
        <v>7.5207780616130311</v>
      </c>
      <c r="U51" s="1">
        <f t="shared" si="23"/>
        <v>7.5207780616130311</v>
      </c>
      <c r="V51" s="1">
        <f t="shared" si="23"/>
        <v>7.2598918704073938</v>
      </c>
      <c r="W51" s="1">
        <f t="shared" si="24"/>
        <v>7.7816653209740672</v>
      </c>
      <c r="X51" s="1">
        <f t="shared" si="24"/>
        <v>7.5206393401327549</v>
      </c>
      <c r="Y51" s="1">
        <f t="shared" si="24"/>
        <v>9.3411050041076589</v>
      </c>
      <c r="Z51" s="1">
        <f t="shared" si="24"/>
        <v>8.9180388214872686</v>
      </c>
      <c r="AA51" s="1">
        <f t="shared" si="24"/>
        <v>9.7641728887824843</v>
      </c>
      <c r="AB51" s="1">
        <f t="shared" si="24"/>
        <v>8.9180388214872686</v>
      </c>
      <c r="AC51" s="1">
        <f t="shared" si="24"/>
        <v>8.9180388214872686</v>
      </c>
      <c r="AD51" s="1">
        <f t="shared" si="24"/>
        <v>9.7641728887824843</v>
      </c>
      <c r="AE51" s="1">
        <f t="shared" si="24"/>
        <v>8.9180388214872686</v>
      </c>
      <c r="AF51" s="1">
        <f t="shared" si="24"/>
        <v>9.3411050041076589</v>
      </c>
    </row>
    <row r="52" spans="1:38">
      <c r="A52" s="106" t="s">
        <v>646</v>
      </c>
      <c r="B52" s="5" t="str">
        <f t="shared" si="5"/>
        <v>9260-01291</v>
      </c>
      <c r="C52" s="5" t="str">
        <f t="shared" si="14"/>
        <v>9260</v>
      </c>
      <c r="D52" s="1">
        <f>SUM($F52:K52)</f>
        <v>350.03000000000003</v>
      </c>
      <c r="E52" s="2">
        <f t="shared" si="22"/>
        <v>7.8545260014700215E-4</v>
      </c>
      <c r="F52" s="22">
        <f>'Div 91 history (2)'!B53</f>
        <v>152.08000000000001</v>
      </c>
      <c r="G52" s="22">
        <f>'Div 91 history (2)'!C53</f>
        <v>60.24</v>
      </c>
      <c r="H52" s="22">
        <f>'Div 91 history (2)'!D53</f>
        <v>25.82</v>
      </c>
      <c r="I52" s="22">
        <f>'Div 91 history (2)'!E53</f>
        <v>4.3</v>
      </c>
      <c r="J52" s="22">
        <f>'Div 91 history (2)'!F53</f>
        <v>8.61</v>
      </c>
      <c r="K52" s="22">
        <f>'Div 91 history (2)'!G53</f>
        <v>98.98</v>
      </c>
      <c r="L52" s="1">
        <f t="shared" ref="L52:AB54" si="25">$E52*L$55</f>
        <v>98.012608455031653</v>
      </c>
      <c r="M52" s="1">
        <f t="shared" si="25"/>
        <v>85.166546260317347</v>
      </c>
      <c r="N52" s="1">
        <f t="shared" si="25"/>
        <v>82.212227479737948</v>
      </c>
      <c r="O52" s="1">
        <f t="shared" si="25"/>
        <v>88.120877136866795</v>
      </c>
      <c r="P52" s="1">
        <f t="shared" si="25"/>
        <v>82.212227479737948</v>
      </c>
      <c r="Q52" s="1">
        <f t="shared" si="25"/>
        <v>82.212227479737948</v>
      </c>
      <c r="R52" s="1">
        <f t="shared" si="25"/>
        <v>88.120877136866795</v>
      </c>
      <c r="S52" s="1">
        <f t="shared" si="25"/>
        <v>82.212227479737948</v>
      </c>
      <c r="T52" s="1">
        <f t="shared" si="25"/>
        <v>85.166546260317347</v>
      </c>
      <c r="U52" s="1">
        <f t="shared" si="25"/>
        <v>85.166546260317347</v>
      </c>
      <c r="V52" s="1">
        <f t="shared" si="25"/>
        <v>82.212227479737948</v>
      </c>
      <c r="W52" s="1">
        <f t="shared" si="25"/>
        <v>88.120877136866795</v>
      </c>
      <c r="X52" s="1">
        <f t="shared" si="25"/>
        <v>85.164975355117051</v>
      </c>
      <c r="Y52" s="1">
        <f t="shared" si="25"/>
        <v>105.78023243571025</v>
      </c>
      <c r="Z52" s="1">
        <f t="shared" si="25"/>
        <v>100.98936035862791</v>
      </c>
      <c r="AA52" s="1">
        <f t="shared" si="25"/>
        <v>110.57112378714116</v>
      </c>
      <c r="AB52" s="1">
        <f t="shared" si="25"/>
        <v>100.98936035862791</v>
      </c>
      <c r="AC52" s="1">
        <f t="shared" ref="W52:AF54" si="26">$E52*AC$55</f>
        <v>100.98936035862791</v>
      </c>
      <c r="AD52" s="1">
        <f t="shared" si="26"/>
        <v>110.57112378714116</v>
      </c>
      <c r="AE52" s="1">
        <f t="shared" si="26"/>
        <v>100.98936035862791</v>
      </c>
      <c r="AF52" s="1">
        <f t="shared" si="26"/>
        <v>105.78023243571025</v>
      </c>
    </row>
    <row r="53" spans="1:38">
      <c r="A53" s="106" t="s">
        <v>647</v>
      </c>
      <c r="B53" s="5" t="str">
        <f t="shared" si="5"/>
        <v>9260-01292</v>
      </c>
      <c r="C53" s="5" t="str">
        <f t="shared" si="14"/>
        <v>9260</v>
      </c>
      <c r="D53" s="1">
        <f>SUM($F53:K53)</f>
        <v>528.67000000000007</v>
      </c>
      <c r="E53" s="2">
        <f t="shared" si="22"/>
        <v>1.1863132477779495E-3</v>
      </c>
      <c r="F53" s="22">
        <f>'Div 91 history (2)'!B54</f>
        <v>229.69</v>
      </c>
      <c r="G53" s="22">
        <f>'Div 91 history (2)'!C54</f>
        <v>90.99</v>
      </c>
      <c r="H53" s="22">
        <f>'Div 91 history (2)'!D54</f>
        <v>39</v>
      </c>
      <c r="I53" s="22">
        <f>'Div 91 history (2)'!E54</f>
        <v>6.5</v>
      </c>
      <c r="J53" s="22">
        <f>'Div 91 history (2)'!F54</f>
        <v>13</v>
      </c>
      <c r="K53" s="22">
        <f>'Div 91 history (2)'!G54</f>
        <v>149.49</v>
      </c>
      <c r="L53" s="1">
        <f t="shared" si="25"/>
        <v>148.03395626638169</v>
      </c>
      <c r="M53" s="1">
        <f t="shared" si="25"/>
        <v>128.63182587618769</v>
      </c>
      <c r="N53" s="1">
        <f t="shared" si="25"/>
        <v>124.16975202614937</v>
      </c>
      <c r="O53" s="1">
        <f t="shared" si="25"/>
        <v>133.09391799545003</v>
      </c>
      <c r="P53" s="1">
        <f t="shared" si="25"/>
        <v>124.16975202614937</v>
      </c>
      <c r="Q53" s="1">
        <f t="shared" si="25"/>
        <v>124.16975202614937</v>
      </c>
      <c r="R53" s="1">
        <f t="shared" si="25"/>
        <v>133.09391799545003</v>
      </c>
      <c r="S53" s="1">
        <f t="shared" si="25"/>
        <v>124.16975202614937</v>
      </c>
      <c r="T53" s="1">
        <f t="shared" si="25"/>
        <v>128.63182587618769</v>
      </c>
      <c r="U53" s="1">
        <f t="shared" si="25"/>
        <v>128.63182587618769</v>
      </c>
      <c r="V53" s="1">
        <f t="shared" si="25"/>
        <v>124.16975202614937</v>
      </c>
      <c r="W53" s="1">
        <f t="shared" si="26"/>
        <v>133.09391799545003</v>
      </c>
      <c r="X53" s="1">
        <f t="shared" si="26"/>
        <v>128.62945324969212</v>
      </c>
      <c r="Y53" s="1">
        <f t="shared" si="26"/>
        <v>159.76583573347125</v>
      </c>
      <c r="Z53" s="1">
        <f t="shared" si="26"/>
        <v>152.52991212409171</v>
      </c>
      <c r="AA53" s="1">
        <f t="shared" si="26"/>
        <v>167.00178845398372</v>
      </c>
      <c r="AB53" s="1">
        <f t="shared" si="26"/>
        <v>152.52991212409171</v>
      </c>
      <c r="AC53" s="1">
        <f t="shared" si="26"/>
        <v>152.52991212409171</v>
      </c>
      <c r="AD53" s="1">
        <f t="shared" si="26"/>
        <v>167.00178845398372</v>
      </c>
      <c r="AE53" s="1">
        <f t="shared" si="26"/>
        <v>152.52991212409171</v>
      </c>
      <c r="AF53" s="1">
        <f t="shared" si="26"/>
        <v>159.76583573347125</v>
      </c>
    </row>
    <row r="54" spans="1:38">
      <c r="A54" s="106" t="s">
        <v>648</v>
      </c>
      <c r="B54" s="5" t="str">
        <f t="shared" si="5"/>
        <v>9250-01293</v>
      </c>
      <c r="C54" s="5" t="str">
        <f t="shared" si="14"/>
        <v>9250</v>
      </c>
      <c r="D54" s="1">
        <f>SUM($F54:K54)</f>
        <v>107.58</v>
      </c>
      <c r="E54" s="2">
        <f t="shared" si="22"/>
        <v>2.4140499592553347E-4</v>
      </c>
      <c r="F54" s="22">
        <f>'Div 91 history (2)'!B55</f>
        <v>46.74</v>
      </c>
      <c r="G54" s="22">
        <f>'Div 91 history (2)'!C55</f>
        <v>18.52</v>
      </c>
      <c r="H54" s="22">
        <f>'Div 91 history (2)'!D55</f>
        <v>7.93</v>
      </c>
      <c r="I54" s="22">
        <f>'Div 91 history (2)'!E55</f>
        <v>1.32</v>
      </c>
      <c r="J54" s="22">
        <f>'Div 91 history (2)'!F55</f>
        <v>2.65</v>
      </c>
      <c r="K54" s="22">
        <f>'Div 91 history (2)'!G55</f>
        <v>30.42</v>
      </c>
      <c r="L54" s="1">
        <f t="shared" si="25"/>
        <v>30.123693447968183</v>
      </c>
      <c r="M54" s="1">
        <f t="shared" si="25"/>
        <v>26.175519374582006</v>
      </c>
      <c r="N54" s="1">
        <f t="shared" si="25"/>
        <v>25.267524018713274</v>
      </c>
      <c r="O54" s="1">
        <f t="shared" si="25"/>
        <v>27.083518448087673</v>
      </c>
      <c r="P54" s="1">
        <f t="shared" si="25"/>
        <v>25.267524018713274</v>
      </c>
      <c r="Q54" s="1">
        <f t="shared" si="25"/>
        <v>25.267524018713274</v>
      </c>
      <c r="R54" s="1">
        <f t="shared" si="25"/>
        <v>27.083518448087673</v>
      </c>
      <c r="S54" s="1">
        <f t="shared" si="25"/>
        <v>25.267524018713274</v>
      </c>
      <c r="T54" s="1">
        <f t="shared" si="25"/>
        <v>26.175519374582006</v>
      </c>
      <c r="U54" s="1">
        <f t="shared" si="25"/>
        <v>26.175519374582006</v>
      </c>
      <c r="V54" s="1">
        <f t="shared" si="25"/>
        <v>25.267524018713274</v>
      </c>
      <c r="W54" s="1">
        <f t="shared" si="26"/>
        <v>27.083518448087673</v>
      </c>
      <c r="X54" s="1">
        <f t="shared" si="26"/>
        <v>26.175036564590155</v>
      </c>
      <c r="Y54" s="1">
        <f t="shared" si="26"/>
        <v>32.511034498282164</v>
      </c>
      <c r="Z54" s="1">
        <f t="shared" si="26"/>
        <v>31.038583513930774</v>
      </c>
      <c r="AA54" s="1">
        <f t="shared" si="26"/>
        <v>33.983491406509856</v>
      </c>
      <c r="AB54" s="1">
        <f t="shared" si="26"/>
        <v>31.038583513930774</v>
      </c>
      <c r="AC54" s="1">
        <f t="shared" si="26"/>
        <v>31.038583513930774</v>
      </c>
      <c r="AD54" s="1">
        <f t="shared" si="26"/>
        <v>33.983491406509856</v>
      </c>
      <c r="AE54" s="1">
        <f t="shared" si="26"/>
        <v>31.038583513930774</v>
      </c>
      <c r="AF54" s="1">
        <f t="shared" si="26"/>
        <v>32.511034498282164</v>
      </c>
    </row>
    <row r="55" spans="1:38">
      <c r="A55" s="9" t="s">
        <v>23</v>
      </c>
      <c r="B55" s="5"/>
      <c r="C55" s="5"/>
      <c r="D55" s="31">
        <f t="shared" ref="D55:K55" si="27">SUM(D28:D54)</f>
        <v>445641.14999999979</v>
      </c>
      <c r="E55" s="32">
        <f t="shared" si="27"/>
        <v>1.0000000000000007</v>
      </c>
      <c r="F55" s="50">
        <f t="shared" si="27"/>
        <v>51396.490000000027</v>
      </c>
      <c r="G55" s="31">
        <f t="shared" si="27"/>
        <v>84886.440000000031</v>
      </c>
      <c r="H55" s="31">
        <f t="shared" si="27"/>
        <v>45877.95</v>
      </c>
      <c r="I55" s="31">
        <f t="shared" si="27"/>
        <v>63648.320000000022</v>
      </c>
      <c r="J55" s="31">
        <f t="shared" si="27"/>
        <v>76800.779999999984</v>
      </c>
      <c r="K55" s="31">
        <f t="shared" si="27"/>
        <v>123031.16999999997</v>
      </c>
      <c r="L55" s="34">
        <f>'Div 91 history (2)'!H56</f>
        <v>124784.88</v>
      </c>
      <c r="M55" s="31">
        <f>'Div 91 budget'!B25</f>
        <v>108429.8992</v>
      </c>
      <c r="N55" s="31">
        <f>'Div 91 budget'!C25</f>
        <v>104668.6044</v>
      </c>
      <c r="O55" s="31">
        <f>'Div 91 budget'!D25</f>
        <v>112191.20940000001</v>
      </c>
      <c r="P55" s="31">
        <f>'Div 91 budget'!E25</f>
        <v>104668.6044</v>
      </c>
      <c r="Q55" s="31">
        <f>'Div 91 budget'!F25</f>
        <v>104668.6044</v>
      </c>
      <c r="R55" s="31">
        <f>'Div 91 budget'!G25</f>
        <v>112191.20940000001</v>
      </c>
      <c r="S55" s="31">
        <f>'Div 91 budget'!H25</f>
        <v>104668.6044</v>
      </c>
      <c r="T55" s="31">
        <f>'Div 91 budget'!I25</f>
        <v>108429.8992</v>
      </c>
      <c r="U55" s="31">
        <f>'Div 91 budget'!J25</f>
        <v>108429.8992</v>
      </c>
      <c r="V55" s="31">
        <f>'Div 91 budget'!K25</f>
        <v>104668.6044</v>
      </c>
      <c r="W55" s="31">
        <f>'Div 91 budget'!L25</f>
        <v>112191.20940000001</v>
      </c>
      <c r="X55" s="31">
        <f>'Div 91 budget'!M25</f>
        <v>108427.8992</v>
      </c>
      <c r="Y55" s="38">
        <f t="shared" ref="Y55:AF55" si="28">Y2*Y26</f>
        <v>134674.24057914232</v>
      </c>
      <c r="Z55" s="38">
        <f t="shared" si="28"/>
        <v>128574.73555976152</v>
      </c>
      <c r="AA55" s="38">
        <f t="shared" si="28"/>
        <v>140773.77013768509</v>
      </c>
      <c r="AB55" s="38">
        <f t="shared" si="28"/>
        <v>128574.73555976152</v>
      </c>
      <c r="AC55" s="38">
        <f t="shared" si="28"/>
        <v>128574.73555976152</v>
      </c>
      <c r="AD55" s="38">
        <f t="shared" si="28"/>
        <v>140773.77013768509</v>
      </c>
      <c r="AE55" s="38">
        <f t="shared" si="28"/>
        <v>128574.73555976152</v>
      </c>
      <c r="AF55" s="38">
        <f t="shared" si="28"/>
        <v>134674.24057914232</v>
      </c>
      <c r="AH55" s="15">
        <f>SUM(F55:Q55)</f>
        <v>1105052.9517999999</v>
      </c>
      <c r="AI55" s="15">
        <f>SUM(U55:AF55)</f>
        <v>1498912.5758727009</v>
      </c>
      <c r="AK55" s="15">
        <f>AH55*$AK$6</f>
        <v>542524.57628202997</v>
      </c>
      <c r="AL55" s="15">
        <f>AI55*$AL$6</f>
        <v>735823.03729615058</v>
      </c>
    </row>
    <row r="56" spans="1:38">
      <c r="B56" s="5"/>
      <c r="C56" s="5"/>
      <c r="F56" s="1">
        <f>F55-'Div 91 history (2)'!B56</f>
        <v>0</v>
      </c>
      <c r="G56" s="1">
        <f>G55-'Div 91 history (2)'!C56</f>
        <v>0</v>
      </c>
      <c r="H56" s="1">
        <f>H55-'Div 91 history (2)'!D56</f>
        <v>0</v>
      </c>
      <c r="I56" s="1">
        <f>I55-'Div 91 history (2)'!E56</f>
        <v>0</v>
      </c>
      <c r="J56" s="1">
        <f>J55-'Div 91 history (2)'!F56</f>
        <v>0</v>
      </c>
      <c r="K56" s="1">
        <f>K55-'Div 91 history (2)'!G56</f>
        <v>0</v>
      </c>
      <c r="L56" s="1">
        <f>L55-'Div 91 history (2)'!H56</f>
        <v>0</v>
      </c>
      <c r="M56" s="1">
        <f t="shared" ref="M56:AF56" si="29">M55-SUM(M28:M54)</f>
        <v>0</v>
      </c>
      <c r="N56" s="1">
        <f t="shared" si="29"/>
        <v>0</v>
      </c>
      <c r="O56" s="1">
        <f t="shared" si="29"/>
        <v>0</v>
      </c>
      <c r="P56" s="1">
        <f t="shared" si="29"/>
        <v>0</v>
      </c>
      <c r="Q56" s="1">
        <f t="shared" si="29"/>
        <v>0</v>
      </c>
      <c r="R56" s="1">
        <f t="shared" si="29"/>
        <v>0</v>
      </c>
      <c r="S56" s="1">
        <f t="shared" si="29"/>
        <v>0</v>
      </c>
      <c r="T56" s="1">
        <f t="shared" si="29"/>
        <v>0</v>
      </c>
      <c r="U56" s="1">
        <f t="shared" si="29"/>
        <v>0</v>
      </c>
      <c r="V56" s="1">
        <f t="shared" si="29"/>
        <v>0</v>
      </c>
      <c r="W56" s="1">
        <f t="shared" si="29"/>
        <v>0</v>
      </c>
      <c r="X56" s="1">
        <f t="shared" si="29"/>
        <v>0</v>
      </c>
      <c r="Y56" s="1">
        <f t="shared" si="29"/>
        <v>0</v>
      </c>
      <c r="Z56" s="1">
        <f t="shared" si="29"/>
        <v>0</v>
      </c>
      <c r="AA56" s="1">
        <f t="shared" si="29"/>
        <v>0</v>
      </c>
      <c r="AB56" s="1">
        <f t="shared" si="29"/>
        <v>0</v>
      </c>
      <c r="AC56" s="1">
        <f t="shared" si="29"/>
        <v>0</v>
      </c>
      <c r="AD56" s="1">
        <f t="shared" si="29"/>
        <v>0</v>
      </c>
      <c r="AE56" s="1">
        <f t="shared" si="29"/>
        <v>0</v>
      </c>
      <c r="AF56" s="1">
        <f t="shared" si="29"/>
        <v>0</v>
      </c>
    </row>
    <row r="57" spans="1:38">
      <c r="A57" s="106" t="s">
        <v>319</v>
      </c>
      <c r="B57" s="5" t="str">
        <f t="shared" si="5"/>
        <v>9260-07421</v>
      </c>
      <c r="C57" s="5" t="str">
        <f t="shared" ref="C57:C75" si="30">LEFT(B57,4)</f>
        <v>9260</v>
      </c>
      <c r="D57" s="1">
        <f>SUM($F57:K57)</f>
        <v>56821.21</v>
      </c>
      <c r="E57" s="2">
        <f t="shared" ref="E57:E77" si="31">D57/$D$79</f>
        <v>4.6610819584589638E-2</v>
      </c>
      <c r="F57" s="22">
        <f>'Div 91 history (2)'!B58</f>
        <v>5763.48</v>
      </c>
      <c r="G57" s="22">
        <f>'Div 91 history (2)'!C58</f>
        <v>6016.73</v>
      </c>
      <c r="H57" s="22">
        <f>'Div 91 history (2)'!D58</f>
        <v>10149.280000000001</v>
      </c>
      <c r="I57" s="22">
        <f>'Div 91 history (2)'!E58</f>
        <v>9356.43</v>
      </c>
      <c r="J57" s="22">
        <f>'Div 91 history (2)'!F58</f>
        <v>10084.58</v>
      </c>
      <c r="K57" s="22">
        <f>'Div 91 history (2)'!G58</f>
        <v>15450.71</v>
      </c>
      <c r="L57" s="1">
        <f t="shared" ref="L57:V69" si="32">$E57*L$79</f>
        <v>3057.8893017093242</v>
      </c>
      <c r="M57" s="1">
        <f t="shared" si="32"/>
        <v>3884.635196953303</v>
      </c>
      <c r="N57" s="1">
        <f t="shared" si="32"/>
        <v>4859.7433309350308</v>
      </c>
      <c r="O57" s="1">
        <f t="shared" si="32"/>
        <v>5145.6433777783986</v>
      </c>
      <c r="P57" s="1">
        <f t="shared" si="32"/>
        <v>5598.3313864495003</v>
      </c>
      <c r="Q57" s="1">
        <f t="shared" si="32"/>
        <v>5073.0927048785943</v>
      </c>
      <c r="R57" s="1">
        <f t="shared" si="32"/>
        <v>4687.5541073338354</v>
      </c>
      <c r="S57" s="1">
        <f t="shared" si="32"/>
        <v>4311.4597940533076</v>
      </c>
      <c r="T57" s="1">
        <f t="shared" si="32"/>
        <v>5627.2440778378204</v>
      </c>
      <c r="U57" s="1">
        <f t="shared" si="32"/>
        <v>4084.9088376788013</v>
      </c>
      <c r="V57" s="1">
        <f t="shared" si="32"/>
        <v>10686.187136215121</v>
      </c>
      <c r="W57" s="1">
        <f t="shared" ref="W57:AF69" si="33">$E57*W$79</f>
        <v>741.85780450832874</v>
      </c>
      <c r="X57" s="1">
        <f t="shared" si="33"/>
        <v>769.12513396531358</v>
      </c>
      <c r="Y57" s="1">
        <f t="shared" si="33"/>
        <v>3884.635196953303</v>
      </c>
      <c r="Z57" s="1">
        <f t="shared" si="33"/>
        <v>4859.7433309350308</v>
      </c>
      <c r="AA57" s="1">
        <f t="shared" si="33"/>
        <v>5145.6433777783986</v>
      </c>
      <c r="AB57" s="1">
        <f t="shared" si="33"/>
        <v>5598.3313864495003</v>
      </c>
      <c r="AC57" s="1">
        <f t="shared" si="33"/>
        <v>5073.0927048785943</v>
      </c>
      <c r="AD57" s="1">
        <f t="shared" si="33"/>
        <v>4687.5541073338354</v>
      </c>
      <c r="AE57" s="1">
        <f t="shared" si="33"/>
        <v>4311.4597940533076</v>
      </c>
      <c r="AF57" s="1">
        <f t="shared" si="33"/>
        <v>5627.2440778378204</v>
      </c>
      <c r="AH57" s="15">
        <f>SUM(F57:Q57)</f>
        <v>84440.54529870415</v>
      </c>
      <c r="AI57" s="15">
        <f>SUM(U57:AF57)</f>
        <v>55469.782888587353</v>
      </c>
    </row>
    <row r="58" spans="1:38">
      <c r="A58" s="106" t="s">
        <v>321</v>
      </c>
      <c r="B58" s="5" t="str">
        <f t="shared" si="5"/>
        <v>8700-07443</v>
      </c>
      <c r="C58" s="5" t="str">
        <f t="shared" si="30"/>
        <v>8700</v>
      </c>
      <c r="D58" s="1">
        <f>SUM($F58:K58)</f>
        <v>346.27</v>
      </c>
      <c r="E58" s="2">
        <f t="shared" si="31"/>
        <v>2.8404760295593588E-4</v>
      </c>
      <c r="F58" s="22">
        <f>'Div 91 history (2)'!B59</f>
        <v>0</v>
      </c>
      <c r="G58" s="22">
        <f>'Div 91 history (2)'!C59</f>
        <v>0</v>
      </c>
      <c r="H58" s="22">
        <f>'Div 91 history (2)'!D59</f>
        <v>0</v>
      </c>
      <c r="I58" s="22">
        <f>'Div 91 history (2)'!E59</f>
        <v>0</v>
      </c>
      <c r="J58" s="22">
        <f>'Div 91 history (2)'!F59</f>
        <v>248</v>
      </c>
      <c r="K58" s="22">
        <f>'Div 91 history (2)'!G59</f>
        <v>98.27</v>
      </c>
      <c r="L58" s="1">
        <f t="shared" si="32"/>
        <v>18.634860618119319</v>
      </c>
      <c r="M58" s="1">
        <f t="shared" si="32"/>
        <v>23.673072601745371</v>
      </c>
      <c r="N58" s="1">
        <f t="shared" si="32"/>
        <v>29.615408105580173</v>
      </c>
      <c r="O58" s="1">
        <f t="shared" si="32"/>
        <v>31.357690771163202</v>
      </c>
      <c r="P58" s="1">
        <f t="shared" si="32"/>
        <v>34.116383814879484</v>
      </c>
      <c r="Q58" s="1">
        <f t="shared" si="32"/>
        <v>30.915564996210229</v>
      </c>
      <c r="R58" s="1">
        <f t="shared" si="32"/>
        <v>28.566082291216379</v>
      </c>
      <c r="S58" s="1">
        <f t="shared" si="32"/>
        <v>26.274153311533471</v>
      </c>
      <c r="T58" s="1">
        <f t="shared" si="32"/>
        <v>34.292578542993049</v>
      </c>
      <c r="U58" s="1">
        <f t="shared" si="32"/>
        <v>24.893545618318203</v>
      </c>
      <c r="V58" s="1">
        <f t="shared" si="32"/>
        <v>65.121915208373949</v>
      </c>
      <c r="W58" s="1">
        <f t="shared" si="33"/>
        <v>4.5209016486466753</v>
      </c>
      <c r="X58" s="1">
        <f t="shared" si="33"/>
        <v>4.6870694963758979</v>
      </c>
      <c r="Y58" s="1">
        <f t="shared" si="33"/>
        <v>23.673072601745371</v>
      </c>
      <c r="Z58" s="1">
        <f t="shared" si="33"/>
        <v>29.615408105580173</v>
      </c>
      <c r="AA58" s="1">
        <f t="shared" si="33"/>
        <v>31.357690771163202</v>
      </c>
      <c r="AB58" s="1">
        <f t="shared" si="33"/>
        <v>34.116383814879484</v>
      </c>
      <c r="AC58" s="1">
        <f t="shared" si="33"/>
        <v>30.915564996210229</v>
      </c>
      <c r="AD58" s="1">
        <f t="shared" si="33"/>
        <v>28.566082291216379</v>
      </c>
      <c r="AE58" s="1">
        <f t="shared" si="33"/>
        <v>26.274153311533471</v>
      </c>
      <c r="AF58" s="1">
        <f t="shared" si="33"/>
        <v>34.292578542993049</v>
      </c>
      <c r="AH58" s="15">
        <f>SUM(F58:Q58)</f>
        <v>514.58298090769779</v>
      </c>
      <c r="AI58" s="15">
        <f>SUM(U58:AF58)</f>
        <v>338.03436640703609</v>
      </c>
    </row>
    <row r="59" spans="1:38">
      <c r="A59" s="106" t="s">
        <v>106</v>
      </c>
      <c r="B59" s="5" t="str">
        <f t="shared" si="5"/>
        <v>8740-07443</v>
      </c>
      <c r="C59" s="5" t="str">
        <f t="shared" si="30"/>
        <v>8740</v>
      </c>
      <c r="D59" s="1">
        <f>SUM($F59:K59)</f>
        <v>5806.76</v>
      </c>
      <c r="E59" s="2">
        <f t="shared" si="31"/>
        <v>4.7633241659410588E-3</v>
      </c>
      <c r="F59" s="22">
        <f>'Div 91 history (2)'!B60</f>
        <v>0</v>
      </c>
      <c r="G59" s="22">
        <f>'Div 91 history (2)'!C60</f>
        <v>0</v>
      </c>
      <c r="H59" s="22">
        <f>'Div 91 history (2)'!D60</f>
        <v>0</v>
      </c>
      <c r="I59" s="22">
        <f>'Div 91 history (2)'!E60</f>
        <v>1300.1500000000001</v>
      </c>
      <c r="J59" s="22">
        <f>'Div 91 history (2)'!F60</f>
        <v>4413.76</v>
      </c>
      <c r="K59" s="22">
        <f>'Div 91 history (2)'!G60</f>
        <v>92.85</v>
      </c>
      <c r="L59" s="1">
        <f t="shared" si="32"/>
        <v>312.49650054255505</v>
      </c>
      <c r="M59" s="1">
        <f t="shared" si="32"/>
        <v>396.98458157192647</v>
      </c>
      <c r="N59" s="1">
        <f t="shared" si="32"/>
        <v>496.63432342148826</v>
      </c>
      <c r="O59" s="1">
        <f t="shared" si="32"/>
        <v>525.8514582908125</v>
      </c>
      <c r="P59" s="1">
        <f t="shared" si="32"/>
        <v>572.1132436563654</v>
      </c>
      <c r="Q59" s="1">
        <f t="shared" si="32"/>
        <v>518.43724896004198</v>
      </c>
      <c r="R59" s="1">
        <f t="shared" si="32"/>
        <v>479.03769892091037</v>
      </c>
      <c r="S59" s="1">
        <f t="shared" si="32"/>
        <v>440.60329362428195</v>
      </c>
      <c r="T59" s="1">
        <f t="shared" si="32"/>
        <v>575.06793363649842</v>
      </c>
      <c r="U59" s="1">
        <f t="shared" si="32"/>
        <v>417.45125178220877</v>
      </c>
      <c r="V59" s="1">
        <f t="shared" si="32"/>
        <v>1092.0591802794859</v>
      </c>
      <c r="W59" s="1">
        <f t="shared" si="33"/>
        <v>75.813067425117893</v>
      </c>
      <c r="X59" s="1">
        <f t="shared" si="33"/>
        <v>78.599612062193415</v>
      </c>
      <c r="Y59" s="1">
        <f t="shared" si="33"/>
        <v>396.98458157192647</v>
      </c>
      <c r="Z59" s="1">
        <f t="shared" si="33"/>
        <v>496.63432342148826</v>
      </c>
      <c r="AA59" s="1">
        <f t="shared" si="33"/>
        <v>525.8514582908125</v>
      </c>
      <c r="AB59" s="1">
        <f t="shared" si="33"/>
        <v>572.1132436563654</v>
      </c>
      <c r="AC59" s="1">
        <f t="shared" si="33"/>
        <v>518.43724896004198</v>
      </c>
      <c r="AD59" s="1">
        <f t="shared" si="33"/>
        <v>479.03769892091037</v>
      </c>
      <c r="AE59" s="1">
        <f t="shared" si="33"/>
        <v>440.60329362428195</v>
      </c>
      <c r="AF59" s="1">
        <f t="shared" si="33"/>
        <v>575.06793363649842</v>
      </c>
    </row>
    <row r="60" spans="1:38">
      <c r="A60" s="106" t="s">
        <v>103</v>
      </c>
      <c r="B60" s="5" t="str">
        <f t="shared" si="5"/>
        <v>9260-07443</v>
      </c>
      <c r="C60" s="5" t="str">
        <f t="shared" si="30"/>
        <v>9260</v>
      </c>
      <c r="D60" s="1">
        <f>SUM($F60:K60)</f>
        <v>457.77</v>
      </c>
      <c r="E60" s="2">
        <f t="shared" si="31"/>
        <v>3.7551180063285518E-4</v>
      </c>
      <c r="F60" s="22">
        <f>'Div 91 history (2)'!B61</f>
        <v>115.94</v>
      </c>
      <c r="G60" s="22">
        <f>'Div 91 history (2)'!C61</f>
        <v>191.83</v>
      </c>
      <c r="H60" s="22">
        <f>'Div 91 history (2)'!D61</f>
        <v>0</v>
      </c>
      <c r="I60" s="22">
        <f>'Div 91 history (2)'!E61</f>
        <v>150</v>
      </c>
      <c r="J60" s="22">
        <f>'Div 91 history (2)'!F61</f>
        <v>0</v>
      </c>
      <c r="K60" s="22">
        <f>'Div 91 history (2)'!G61</f>
        <v>0</v>
      </c>
      <c r="L60" s="1">
        <f t="shared" si="32"/>
        <v>24.635342782096284</v>
      </c>
      <c r="M60" s="1">
        <f t="shared" si="32"/>
        <v>31.295874447399367</v>
      </c>
      <c r="N60" s="1">
        <f t="shared" si="32"/>
        <v>39.151660174116834</v>
      </c>
      <c r="O60" s="1">
        <f t="shared" si="32"/>
        <v>41.454963191484616</v>
      </c>
      <c r="P60" s="1">
        <f t="shared" si="32"/>
        <v>45.101963840174953</v>
      </c>
      <c r="Q60" s="1">
        <f t="shared" si="32"/>
        <v>40.870471563563569</v>
      </c>
      <c r="R60" s="1">
        <f t="shared" si="32"/>
        <v>37.764448235336936</v>
      </c>
      <c r="S60" s="1">
        <f t="shared" si="32"/>
        <v>34.73451110815455</v>
      </c>
      <c r="T60" s="1">
        <f t="shared" si="32"/>
        <v>45.334893810107509</v>
      </c>
      <c r="U60" s="1">
        <f t="shared" si="32"/>
        <v>32.909343511414576</v>
      </c>
      <c r="V60" s="1">
        <f t="shared" si="32"/>
        <v>86.091371256352971</v>
      </c>
      <c r="W60" s="1">
        <f t="shared" si="33"/>
        <v>5.9766458188725231</v>
      </c>
      <c r="X60" s="1">
        <f t="shared" si="33"/>
        <v>6.1963202222427434</v>
      </c>
      <c r="Y60" s="1">
        <f t="shared" si="33"/>
        <v>31.295874447399367</v>
      </c>
      <c r="Z60" s="1">
        <f t="shared" si="33"/>
        <v>39.151660174116834</v>
      </c>
      <c r="AA60" s="1">
        <f t="shared" si="33"/>
        <v>41.454963191484616</v>
      </c>
      <c r="AB60" s="1">
        <f t="shared" si="33"/>
        <v>45.101963840174953</v>
      </c>
      <c r="AC60" s="1">
        <f t="shared" si="33"/>
        <v>40.870471563563569</v>
      </c>
      <c r="AD60" s="1">
        <f t="shared" si="33"/>
        <v>37.764448235336936</v>
      </c>
      <c r="AE60" s="1">
        <f t="shared" si="33"/>
        <v>34.73451110815455</v>
      </c>
      <c r="AF60" s="1">
        <f t="shared" si="33"/>
        <v>45.334893810107509</v>
      </c>
    </row>
    <row r="61" spans="1:38">
      <c r="A61" s="106" t="s">
        <v>111</v>
      </c>
      <c r="B61" s="5" t="str">
        <f t="shared" si="5"/>
        <v>9260-07444</v>
      </c>
      <c r="C61" s="5" t="str">
        <f t="shared" si="30"/>
        <v>9260</v>
      </c>
      <c r="D61" s="1">
        <f>SUM($F61:K61)</f>
        <v>-383.1</v>
      </c>
      <c r="E61" s="2">
        <f t="shared" si="31"/>
        <v>-3.1425949892401609E-4</v>
      </c>
      <c r="F61" s="22">
        <f>'Div 91 history (2)'!B62</f>
        <v>-105.42</v>
      </c>
      <c r="G61" s="22">
        <f>'Div 91 history (2)'!C62</f>
        <v>-174.27</v>
      </c>
      <c r="H61" s="22">
        <f>'Div 91 history (2)'!D62</f>
        <v>0</v>
      </c>
      <c r="I61" s="22">
        <f>'Div 91 history (2)'!E62</f>
        <v>-103.41</v>
      </c>
      <c r="J61" s="22">
        <f>'Div 91 history (2)'!F62</f>
        <v>0</v>
      </c>
      <c r="K61" s="22">
        <f>'Div 91 history (2)'!G62</f>
        <v>0</v>
      </c>
      <c r="L61" s="1">
        <f t="shared" si="32"/>
        <v>-20.61690329165539</v>
      </c>
      <c r="M61" s="1">
        <f t="shared" si="32"/>
        <v>-26.190990018565433</v>
      </c>
      <c r="N61" s="1">
        <f t="shared" si="32"/>
        <v>-32.76536473055063</v>
      </c>
      <c r="O61" s="1">
        <f t="shared" si="32"/>
        <v>-34.692960217265785</v>
      </c>
      <c r="P61" s="1">
        <f t="shared" si="32"/>
        <v>-37.745073611575748</v>
      </c>
      <c r="Q61" s="1">
        <f t="shared" si="32"/>
        <v>-34.203809022000577</v>
      </c>
      <c r="R61" s="1">
        <f t="shared" si="32"/>
        <v>-31.604430432220511</v>
      </c>
      <c r="S61" s="1">
        <f t="shared" si="32"/>
        <v>-29.068727102112437</v>
      </c>
      <c r="T61" s="1">
        <f t="shared" si="32"/>
        <v>-37.940008778758305</v>
      </c>
      <c r="U61" s="1">
        <f t="shared" si="32"/>
        <v>-27.541275092782239</v>
      </c>
      <c r="V61" s="1">
        <f t="shared" si="32"/>
        <v>-72.048418044670527</v>
      </c>
      <c r="W61" s="1">
        <f t="shared" si="33"/>
        <v>-5.0017541848746401</v>
      </c>
      <c r="X61" s="1">
        <f t="shared" si="33"/>
        <v>-5.1855959917451893</v>
      </c>
      <c r="Y61" s="1">
        <f t="shared" si="33"/>
        <v>-26.190990018565433</v>
      </c>
      <c r="Z61" s="1">
        <f t="shared" si="33"/>
        <v>-32.76536473055063</v>
      </c>
      <c r="AA61" s="1">
        <f t="shared" si="33"/>
        <v>-34.692960217265785</v>
      </c>
      <c r="AB61" s="1">
        <f t="shared" si="33"/>
        <v>-37.745073611575748</v>
      </c>
      <c r="AC61" s="1">
        <f t="shared" si="33"/>
        <v>-34.203809022000577</v>
      </c>
      <c r="AD61" s="1">
        <f t="shared" si="33"/>
        <v>-31.604430432220511</v>
      </c>
      <c r="AE61" s="1">
        <f t="shared" si="33"/>
        <v>-29.068727102112437</v>
      </c>
      <c r="AF61" s="1">
        <f t="shared" si="33"/>
        <v>-37.940008778758305</v>
      </c>
    </row>
    <row r="62" spans="1:38">
      <c r="A62" s="106" t="s">
        <v>322</v>
      </c>
      <c r="B62" s="5" t="str">
        <f t="shared" si="5"/>
        <v>8700-07444</v>
      </c>
      <c r="C62" s="5" t="str">
        <f t="shared" si="30"/>
        <v>8700</v>
      </c>
      <c r="D62" s="1">
        <f>SUM($F62:K62)</f>
        <v>-312.61</v>
      </c>
      <c r="E62" s="2">
        <f t="shared" si="31"/>
        <v>-2.5643607924467936E-4</v>
      </c>
      <c r="F62" s="22">
        <f>'Div 91 history (2)'!B63</f>
        <v>0</v>
      </c>
      <c r="G62" s="22">
        <f>'Div 91 history (2)'!C63</f>
        <v>0</v>
      </c>
      <c r="H62" s="22">
        <f>'Div 91 history (2)'!D63</f>
        <v>0</v>
      </c>
      <c r="I62" s="22">
        <f>'Div 91 history (2)'!E63</f>
        <v>0</v>
      </c>
      <c r="J62" s="22">
        <f>'Div 91 history (2)'!F63</f>
        <v>-224.17</v>
      </c>
      <c r="K62" s="22">
        <f>'Div 91 history (2)'!G63</f>
        <v>-88.44</v>
      </c>
      <c r="L62" s="1">
        <f t="shared" si="32"/>
        <v>-16.823414612384209</v>
      </c>
      <c r="M62" s="1">
        <f t="shared" si="32"/>
        <v>-21.371875201523729</v>
      </c>
      <c r="N62" s="1">
        <f t="shared" si="32"/>
        <v>-26.736571830899063</v>
      </c>
      <c r="O62" s="1">
        <f t="shared" si="32"/>
        <v>-28.309491760687695</v>
      </c>
      <c r="P62" s="1">
        <f t="shared" si="32"/>
        <v>-30.800019477198362</v>
      </c>
      <c r="Q62" s="1">
        <f t="shared" si="32"/>
        <v>-27.91034387462177</v>
      </c>
      <c r="R62" s="1">
        <f t="shared" si="32"/>
        <v>-25.789248231314158</v>
      </c>
      <c r="S62" s="1">
        <f t="shared" si="32"/>
        <v>-23.720111666383108</v>
      </c>
      <c r="T62" s="1">
        <f t="shared" si="32"/>
        <v>-30.959086777153832</v>
      </c>
      <c r="U62" s="1">
        <f t="shared" si="32"/>
        <v>-22.473709231935931</v>
      </c>
      <c r="V62" s="1">
        <f t="shared" si="32"/>
        <v>-58.791584351199297</v>
      </c>
      <c r="W62" s="1">
        <f t="shared" si="33"/>
        <v>-4.0814366372583164</v>
      </c>
      <c r="X62" s="1">
        <f t="shared" si="33"/>
        <v>-4.2314517436164545</v>
      </c>
      <c r="Y62" s="1">
        <f t="shared" si="33"/>
        <v>-21.371875201523729</v>
      </c>
      <c r="Z62" s="1">
        <f t="shared" si="33"/>
        <v>-26.736571830899063</v>
      </c>
      <c r="AA62" s="1">
        <f t="shared" si="33"/>
        <v>-28.309491760687695</v>
      </c>
      <c r="AB62" s="1">
        <f t="shared" si="33"/>
        <v>-30.800019477198362</v>
      </c>
      <c r="AC62" s="1">
        <f t="shared" si="33"/>
        <v>-27.91034387462177</v>
      </c>
      <c r="AD62" s="1">
        <f t="shared" si="33"/>
        <v>-25.789248231314158</v>
      </c>
      <c r="AE62" s="1">
        <f t="shared" si="33"/>
        <v>-23.720111666383108</v>
      </c>
      <c r="AF62" s="1">
        <f t="shared" si="33"/>
        <v>-30.959086777153832</v>
      </c>
    </row>
    <row r="63" spans="1:38">
      <c r="A63" s="106" t="s">
        <v>108</v>
      </c>
      <c r="B63" s="5" t="str">
        <f t="shared" si="5"/>
        <v>8740-07444</v>
      </c>
      <c r="C63" s="5" t="str">
        <f t="shared" si="30"/>
        <v>8740</v>
      </c>
      <c r="D63" s="1">
        <f>SUM($F63:K63)</f>
        <v>-2375.65</v>
      </c>
      <c r="E63" s="2">
        <f t="shared" si="31"/>
        <v>-1.9487616252123175E-3</v>
      </c>
      <c r="F63" s="22">
        <f>'Div 91 history (2)'!B64</f>
        <v>0</v>
      </c>
      <c r="G63" s="22">
        <f>'Div 91 history (2)'!C64</f>
        <v>0</v>
      </c>
      <c r="H63" s="22">
        <f>'Div 91 history (2)'!D64</f>
        <v>0</v>
      </c>
      <c r="I63" s="22">
        <f>'Div 91 history (2)'!E64</f>
        <v>-559.86</v>
      </c>
      <c r="J63" s="22">
        <f>'Div 91 history (2)'!F64</f>
        <v>-1732.23</v>
      </c>
      <c r="K63" s="22">
        <f>'Div 91 history (2)'!G64</f>
        <v>-83.56</v>
      </c>
      <c r="L63" s="1">
        <f t="shared" si="32"/>
        <v>-127.84794128118278</v>
      </c>
      <c r="M63" s="1">
        <f t="shared" si="32"/>
        <v>-162.41353546751495</v>
      </c>
      <c r="N63" s="1">
        <f t="shared" si="32"/>
        <v>-203.18203790689793</v>
      </c>
      <c r="O63" s="1">
        <f t="shared" si="32"/>
        <v>-215.13529350077647</v>
      </c>
      <c r="P63" s="1">
        <f t="shared" si="32"/>
        <v>-234.06182230576852</v>
      </c>
      <c r="Q63" s="1">
        <f t="shared" si="32"/>
        <v>-212.10200705590103</v>
      </c>
      <c r="R63" s="1">
        <f t="shared" si="32"/>
        <v>-195.9829421986548</v>
      </c>
      <c r="S63" s="1">
        <f t="shared" si="32"/>
        <v>-180.25873542190919</v>
      </c>
      <c r="T63" s="1">
        <f t="shared" si="32"/>
        <v>-235.27063914188767</v>
      </c>
      <c r="U63" s="1">
        <f t="shared" si="32"/>
        <v>-170.78681851779723</v>
      </c>
      <c r="V63" s="1">
        <f t="shared" si="32"/>
        <v>-446.781060631223</v>
      </c>
      <c r="W63" s="1">
        <f t="shared" si="33"/>
        <v>-31.016490026879246</v>
      </c>
      <c r="X63" s="1">
        <f t="shared" si="33"/>
        <v>-32.156515577628454</v>
      </c>
      <c r="Y63" s="1">
        <f t="shared" si="33"/>
        <v>-162.41353546751495</v>
      </c>
      <c r="Z63" s="1">
        <f t="shared" si="33"/>
        <v>-203.18203790689793</v>
      </c>
      <c r="AA63" s="1">
        <f t="shared" si="33"/>
        <v>-215.13529350077647</v>
      </c>
      <c r="AB63" s="1">
        <f t="shared" si="33"/>
        <v>-234.06182230576852</v>
      </c>
      <c r="AC63" s="1">
        <f t="shared" si="33"/>
        <v>-212.10200705590103</v>
      </c>
      <c r="AD63" s="1">
        <f t="shared" si="33"/>
        <v>-195.9829421986548</v>
      </c>
      <c r="AE63" s="1">
        <f t="shared" si="33"/>
        <v>-180.25873542190919</v>
      </c>
      <c r="AF63" s="1">
        <f t="shared" si="33"/>
        <v>-235.27063914188767</v>
      </c>
    </row>
    <row r="64" spans="1:38">
      <c r="A64" s="106" t="s">
        <v>323</v>
      </c>
      <c r="B64" s="5" t="str">
        <f t="shared" si="5"/>
        <v>9260-07450</v>
      </c>
      <c r="C64" s="5" t="str">
        <f t="shared" si="30"/>
        <v>9260</v>
      </c>
      <c r="D64" s="1">
        <f>SUM($F64:K64)</f>
        <v>-163729.94</v>
      </c>
      <c r="E64" s="2">
        <f t="shared" si="31"/>
        <v>-0.13430876769318512</v>
      </c>
      <c r="F64" s="22">
        <f>'Div 91 history (2)'!B65</f>
        <v>-11532.76</v>
      </c>
      <c r="G64" s="22">
        <f>'Div 91 history (2)'!C65</f>
        <v>-11177.320000000002</v>
      </c>
      <c r="H64" s="22">
        <f>'Div 91 history (2)'!D65</f>
        <v>-50358.619999999995</v>
      </c>
      <c r="I64" s="22">
        <f>'Div 91 history (2)'!E65</f>
        <v>-13169.080000000002</v>
      </c>
      <c r="J64" s="22">
        <f>'Div 91 history (2)'!F65</f>
        <v>-77492.159999999989</v>
      </c>
      <c r="K64" s="22">
        <f>'Div 91 history (2)'!G65</f>
        <v>0</v>
      </c>
      <c r="L64" s="1">
        <f t="shared" si="32"/>
        <v>-8811.2877549687801</v>
      </c>
      <c r="M64" s="1">
        <f t="shared" si="32"/>
        <v>-11193.550572384018</v>
      </c>
      <c r="N64" s="1">
        <f t="shared" si="32"/>
        <v>-14003.318197366667</v>
      </c>
      <c r="O64" s="1">
        <f t="shared" si="32"/>
        <v>-14827.137287380094</v>
      </c>
      <c r="P64" s="1">
        <f t="shared" si="32"/>
        <v>-16131.554783917723</v>
      </c>
      <c r="Q64" s="1">
        <f t="shared" si="32"/>
        <v>-14618.083004290298</v>
      </c>
      <c r="R64" s="1">
        <f t="shared" si="32"/>
        <v>-13507.156090842178</v>
      </c>
      <c r="S64" s="1">
        <f t="shared" si="32"/>
        <v>-12423.442819904054</v>
      </c>
      <c r="T64" s="1">
        <f t="shared" si="32"/>
        <v>-16214.866512517803</v>
      </c>
      <c r="U64" s="1">
        <f t="shared" si="32"/>
        <v>-11770.637740706683</v>
      </c>
      <c r="V64" s="1">
        <f t="shared" si="32"/>
        <v>-30792.177404199483</v>
      </c>
      <c r="W64" s="1">
        <f t="shared" si="33"/>
        <v>-2137.6583466047341</v>
      </c>
      <c r="X64" s="1">
        <f t="shared" si="33"/>
        <v>-2216.2289757052476</v>
      </c>
      <c r="Y64" s="1">
        <f t="shared" si="33"/>
        <v>-11193.550572384018</v>
      </c>
      <c r="Z64" s="1">
        <f t="shared" si="33"/>
        <v>-14003.318197366667</v>
      </c>
      <c r="AA64" s="1">
        <f t="shared" si="33"/>
        <v>-14827.137287380094</v>
      </c>
      <c r="AB64" s="1">
        <f t="shared" si="33"/>
        <v>-16131.554783917723</v>
      </c>
      <c r="AC64" s="1">
        <f t="shared" si="33"/>
        <v>-14618.083004290298</v>
      </c>
      <c r="AD64" s="1">
        <f t="shared" si="33"/>
        <v>-13507.156090842178</v>
      </c>
      <c r="AE64" s="1">
        <f t="shared" si="33"/>
        <v>-12423.442819904054</v>
      </c>
      <c r="AF64" s="1">
        <f t="shared" si="33"/>
        <v>-16214.866512517803</v>
      </c>
    </row>
    <row r="65" spans="1:38">
      <c r="A65" s="106" t="s">
        <v>324</v>
      </c>
      <c r="B65" s="5" t="str">
        <f t="shared" si="5"/>
        <v>9260-07452</v>
      </c>
      <c r="C65" s="5" t="str">
        <f t="shared" si="30"/>
        <v>9260</v>
      </c>
      <c r="D65" s="1">
        <f>SUM($F65:K65)</f>
        <v>2079507.0099999998</v>
      </c>
      <c r="E65" s="2">
        <f t="shared" si="31"/>
        <v>1.7058335446921922</v>
      </c>
      <c r="F65" s="22">
        <f>'Div 91 history (2)'!B66</f>
        <v>123000</v>
      </c>
      <c r="G65" s="22">
        <f>'Div 91 history (2)'!C66</f>
        <v>105000</v>
      </c>
      <c r="H65" s="22">
        <f>'Div 91 history (2)'!D66</f>
        <v>457678.87</v>
      </c>
      <c r="I65" s="22">
        <f>'Div 91 history (2)'!E66</f>
        <v>135060.99</v>
      </c>
      <c r="J65" s="22">
        <f>'Div 91 history (2)'!F66</f>
        <v>1258767.1499999999</v>
      </c>
      <c r="K65" s="22">
        <f>'Div 91 history (2)'!G66</f>
        <v>0</v>
      </c>
      <c r="L65" s="1">
        <f t="shared" si="32"/>
        <v>111910.71500780332</v>
      </c>
      <c r="M65" s="1">
        <f t="shared" si="32"/>
        <v>142167.4428150531</v>
      </c>
      <c r="N65" s="1">
        <f t="shared" si="32"/>
        <v>177853.83879505817</v>
      </c>
      <c r="O65" s="1">
        <f t="shared" si="32"/>
        <v>188317.02941648476</v>
      </c>
      <c r="P65" s="1">
        <f t="shared" si="32"/>
        <v>204884.22126921892</v>
      </c>
      <c r="Q65" s="1">
        <f t="shared" si="32"/>
        <v>185661.8653875005</v>
      </c>
      <c r="R65" s="1">
        <f t="shared" si="32"/>
        <v>171552.16557259168</v>
      </c>
      <c r="S65" s="1">
        <f t="shared" si="32"/>
        <v>157788.10175050847</v>
      </c>
      <c r="T65" s="1">
        <f t="shared" si="32"/>
        <v>205942.34981699145</v>
      </c>
      <c r="U65" s="1">
        <f t="shared" si="32"/>
        <v>149496.93192320297</v>
      </c>
      <c r="V65" s="1">
        <f t="shared" si="32"/>
        <v>391086.37531532976</v>
      </c>
      <c r="W65" s="1">
        <f t="shared" si="33"/>
        <v>27150.04669732093</v>
      </c>
      <c r="X65" s="1">
        <f t="shared" si="33"/>
        <v>28147.959320965863</v>
      </c>
      <c r="Y65" s="1">
        <f t="shared" si="33"/>
        <v>142167.4428150531</v>
      </c>
      <c r="Z65" s="1">
        <f t="shared" si="33"/>
        <v>177853.83879505817</v>
      </c>
      <c r="AA65" s="1">
        <f t="shared" si="33"/>
        <v>188317.02941648476</v>
      </c>
      <c r="AB65" s="1">
        <f t="shared" si="33"/>
        <v>204884.22126921892</v>
      </c>
      <c r="AC65" s="1">
        <f t="shared" si="33"/>
        <v>185661.8653875005</v>
      </c>
      <c r="AD65" s="1">
        <f t="shared" si="33"/>
        <v>171552.16557259168</v>
      </c>
      <c r="AE65" s="1">
        <f t="shared" si="33"/>
        <v>157788.10175050847</v>
      </c>
      <c r="AF65" s="1">
        <f t="shared" si="33"/>
        <v>205942.34981699145</v>
      </c>
    </row>
    <row r="66" spans="1:38">
      <c r="A66" s="106" t="s">
        <v>325</v>
      </c>
      <c r="B66" s="5" t="str">
        <f t="shared" si="5"/>
        <v>9260-07454</v>
      </c>
      <c r="C66" s="5" t="str">
        <f t="shared" si="30"/>
        <v>9260</v>
      </c>
      <c r="D66" s="1">
        <f>SUM($F66:K66)</f>
        <v>-1164136</v>
      </c>
      <c r="E66" s="2">
        <f t="shared" si="31"/>
        <v>-0.95494856705666498</v>
      </c>
      <c r="F66" s="22">
        <f>'Div 91 history (2)'!B67</f>
        <v>-69000</v>
      </c>
      <c r="G66" s="22">
        <f>'Div 91 history (2)'!C67</f>
        <v>-59000</v>
      </c>
      <c r="H66" s="22">
        <f>'Div 91 history (2)'!D67</f>
        <v>-256675.91</v>
      </c>
      <c r="I66" s="22">
        <f>'Div 91 history (2)'!E67</f>
        <v>-75638.539999999994</v>
      </c>
      <c r="J66" s="22">
        <f>'Div 91 history (2)'!F67</f>
        <v>-703821.55</v>
      </c>
      <c r="K66" s="22">
        <f>'Div 91 history (2)'!G67</f>
        <v>0</v>
      </c>
      <c r="L66" s="1">
        <f t="shared" si="32"/>
        <v>-62649.123806668067</v>
      </c>
      <c r="M66" s="1">
        <f t="shared" si="32"/>
        <v>-79587.247079751207</v>
      </c>
      <c r="N66" s="1">
        <f t="shared" si="32"/>
        <v>-99564.97164177573</v>
      </c>
      <c r="O66" s="1">
        <f t="shared" si="32"/>
        <v>-105422.40651393088</v>
      </c>
      <c r="P66" s="1">
        <f t="shared" si="32"/>
        <v>-114696.94339307057</v>
      </c>
      <c r="Q66" s="1">
        <f t="shared" si="32"/>
        <v>-103936.00997033584</v>
      </c>
      <c r="R66" s="1">
        <f t="shared" si="32"/>
        <v>-96037.210194840649</v>
      </c>
      <c r="S66" s="1">
        <f t="shared" si="32"/>
        <v>-88331.902098002509</v>
      </c>
      <c r="T66" s="1">
        <f t="shared" si="32"/>
        <v>-115289.29798921579</v>
      </c>
      <c r="U66" s="1">
        <f t="shared" si="32"/>
        <v>-83690.393686794938</v>
      </c>
      <c r="V66" s="1">
        <f t="shared" si="32"/>
        <v>-218935.41422305026</v>
      </c>
      <c r="W66" s="1">
        <f t="shared" si="33"/>
        <v>-15198.961393273879</v>
      </c>
      <c r="X66" s="1">
        <f t="shared" si="33"/>
        <v>-15757.606305002029</v>
      </c>
      <c r="Y66" s="1">
        <f t="shared" si="33"/>
        <v>-79587.247079751207</v>
      </c>
      <c r="Z66" s="1">
        <f t="shared" si="33"/>
        <v>-99564.97164177573</v>
      </c>
      <c r="AA66" s="1">
        <f t="shared" si="33"/>
        <v>-105422.40651393088</v>
      </c>
      <c r="AB66" s="1">
        <f t="shared" si="33"/>
        <v>-114696.94339307057</v>
      </c>
      <c r="AC66" s="1">
        <f t="shared" si="33"/>
        <v>-103936.00997033584</v>
      </c>
      <c r="AD66" s="1">
        <f t="shared" si="33"/>
        <v>-96037.210194840649</v>
      </c>
      <c r="AE66" s="1">
        <f t="shared" si="33"/>
        <v>-88331.902098002509</v>
      </c>
      <c r="AF66" s="1">
        <f t="shared" si="33"/>
        <v>-115289.29798921579</v>
      </c>
    </row>
    <row r="67" spans="1:38">
      <c r="A67" s="106" t="s">
        <v>326</v>
      </c>
      <c r="B67" s="5" t="str">
        <f t="shared" si="5"/>
        <v>9260-07458</v>
      </c>
      <c r="C67" s="5" t="str">
        <f t="shared" si="30"/>
        <v>9260</v>
      </c>
      <c r="D67" s="1">
        <f>SUM($F67:K67)</f>
        <v>216815.46000000002</v>
      </c>
      <c r="E67" s="2">
        <f t="shared" si="31"/>
        <v>0.17785517572064749</v>
      </c>
      <c r="F67" s="22">
        <f>'Div 91 history (2)'!B68</f>
        <v>14404.78</v>
      </c>
      <c r="G67" s="22">
        <f>'Div 91 history (2)'!C68</f>
        <v>13940.170000000002</v>
      </c>
      <c r="H67" s="22">
        <f>'Div 91 history (2)'!D68</f>
        <v>44180.630000000005</v>
      </c>
      <c r="I67" s="22">
        <f>'Div 91 history (2)'!E68</f>
        <v>17601.120000000003</v>
      </c>
      <c r="J67" s="22">
        <f>'Div 91 history (2)'!F68</f>
        <v>126688.76000000001</v>
      </c>
      <c r="K67" s="22">
        <f>'Div 91 history (2)'!G68</f>
        <v>0</v>
      </c>
      <c r="L67" s="1">
        <f t="shared" si="32"/>
        <v>11668.137225152121</v>
      </c>
      <c r="M67" s="1">
        <f t="shared" si="32"/>
        <v>14822.791826496144</v>
      </c>
      <c r="N67" s="1">
        <f t="shared" si="32"/>
        <v>18543.559452158992</v>
      </c>
      <c r="O67" s="1">
        <f t="shared" si="32"/>
        <v>19634.482193339027</v>
      </c>
      <c r="P67" s="1">
        <f t="shared" si="32"/>
        <v>21361.825888352014</v>
      </c>
      <c r="Q67" s="1">
        <f t="shared" si="32"/>
        <v>19357.647055226327</v>
      </c>
      <c r="R67" s="1">
        <f t="shared" si="32"/>
        <v>17886.528640563531</v>
      </c>
      <c r="S67" s="1">
        <f t="shared" si="32"/>
        <v>16451.447241605259</v>
      </c>
      <c r="T67" s="1">
        <f t="shared" si="32"/>
        <v>21472.149453851525</v>
      </c>
      <c r="U67" s="1">
        <f t="shared" si="32"/>
        <v>15586.985717118569</v>
      </c>
      <c r="V67" s="1">
        <f t="shared" si="32"/>
        <v>40775.805013384343</v>
      </c>
      <c r="W67" s="1">
        <f t="shared" si="33"/>
        <v>2830.7429767698254</v>
      </c>
      <c r="X67" s="1">
        <f t="shared" si="33"/>
        <v>2934.7882545664042</v>
      </c>
      <c r="Y67" s="1">
        <f t="shared" si="33"/>
        <v>14822.791826496144</v>
      </c>
      <c r="Z67" s="1">
        <f t="shared" si="33"/>
        <v>18543.559452158992</v>
      </c>
      <c r="AA67" s="1">
        <f t="shared" si="33"/>
        <v>19634.482193339027</v>
      </c>
      <c r="AB67" s="1">
        <f t="shared" si="33"/>
        <v>21361.825888352014</v>
      </c>
      <c r="AC67" s="1">
        <f t="shared" si="33"/>
        <v>19357.647055226327</v>
      </c>
      <c r="AD67" s="1">
        <f t="shared" si="33"/>
        <v>17886.528640563531</v>
      </c>
      <c r="AE67" s="1">
        <f t="shared" si="33"/>
        <v>16451.447241605259</v>
      </c>
      <c r="AF67" s="1">
        <f t="shared" si="33"/>
        <v>21472.149453851525</v>
      </c>
    </row>
    <row r="68" spans="1:38">
      <c r="A68" s="106" t="s">
        <v>327</v>
      </c>
      <c r="B68" s="5" t="str">
        <f t="shared" si="5"/>
        <v>9260-07460</v>
      </c>
      <c r="C68" s="5" t="str">
        <f t="shared" si="30"/>
        <v>9260</v>
      </c>
      <c r="D68" s="1">
        <f>SUM($F68:K68)</f>
        <v>102355.03</v>
      </c>
      <c r="E68" s="2">
        <f t="shared" si="31"/>
        <v>8.3962517463201852E-2</v>
      </c>
      <c r="F68" s="22">
        <f>'Div 91 history (2)'!B69</f>
        <v>8633.8900000000012</v>
      </c>
      <c r="G68" s="22">
        <f>'Div 91 history (2)'!C69</f>
        <v>8355.3799999999992</v>
      </c>
      <c r="H68" s="22">
        <f>'Div 91 history (2)'!D69</f>
        <v>49892.729999999996</v>
      </c>
      <c r="I68" s="22">
        <f>'Div 91 history (2)'!E69</f>
        <v>8722.89</v>
      </c>
      <c r="J68" s="22">
        <f>'Div 91 history (2)'!F69</f>
        <v>26750.14</v>
      </c>
      <c r="K68" s="22">
        <f>'Div 91 history (2)'!G69</f>
        <v>0</v>
      </c>
      <c r="L68" s="1">
        <f t="shared" si="32"/>
        <v>5508.3366090432937</v>
      </c>
      <c r="M68" s="1">
        <f t="shared" si="32"/>
        <v>6997.5974134167718</v>
      </c>
      <c r="N68" s="1">
        <f t="shared" si="32"/>
        <v>8754.1109108756227</v>
      </c>
      <c r="O68" s="1">
        <f t="shared" si="32"/>
        <v>9269.1176816158841</v>
      </c>
      <c r="P68" s="1">
        <f t="shared" si="32"/>
        <v>10084.568368219898</v>
      </c>
      <c r="Q68" s="1">
        <f t="shared" si="32"/>
        <v>9138.4283439340634</v>
      </c>
      <c r="R68" s="1">
        <f t="shared" si="32"/>
        <v>8443.9374184882345</v>
      </c>
      <c r="S68" s="1">
        <f t="shared" si="32"/>
        <v>7766.4589783308047</v>
      </c>
      <c r="T68" s="1">
        <f t="shared" si="32"/>
        <v>10136.650317802319</v>
      </c>
      <c r="U68" s="1">
        <f t="shared" si="32"/>
        <v>7358.3608414512619</v>
      </c>
      <c r="V68" s="1">
        <f t="shared" si="32"/>
        <v>19249.590160310079</v>
      </c>
      <c r="W68" s="1">
        <f t="shared" si="33"/>
        <v>1336.3474279443208</v>
      </c>
      <c r="X68" s="1">
        <f t="shared" si="33"/>
        <v>1385.4655006602939</v>
      </c>
      <c r="Y68" s="1">
        <f t="shared" si="33"/>
        <v>6997.5974134167718</v>
      </c>
      <c r="Z68" s="1">
        <f t="shared" si="33"/>
        <v>8754.1109108756227</v>
      </c>
      <c r="AA68" s="1">
        <f t="shared" si="33"/>
        <v>9269.1176816158841</v>
      </c>
      <c r="AB68" s="1">
        <f t="shared" si="33"/>
        <v>10084.568368219898</v>
      </c>
      <c r="AC68" s="1">
        <f t="shared" si="33"/>
        <v>9138.4283439340634</v>
      </c>
      <c r="AD68" s="1">
        <f t="shared" si="33"/>
        <v>8443.9374184882345</v>
      </c>
      <c r="AE68" s="1">
        <f t="shared" si="33"/>
        <v>7766.4589783308047</v>
      </c>
      <c r="AF68" s="1">
        <f t="shared" si="33"/>
        <v>10136.650317802319</v>
      </c>
    </row>
    <row r="69" spans="1:38">
      <c r="A69" s="106" t="s">
        <v>328</v>
      </c>
      <c r="B69" s="5" t="str">
        <f t="shared" si="5"/>
        <v>9260-07487</v>
      </c>
      <c r="C69" s="5" t="str">
        <f t="shared" si="30"/>
        <v>9260</v>
      </c>
      <c r="D69" s="1">
        <f>SUM($F69:K69)</f>
        <v>4343.6000000000004</v>
      </c>
      <c r="E69" s="2">
        <f t="shared" si="31"/>
        <v>3.563084206542303E-3</v>
      </c>
      <c r="F69" s="22">
        <f>'Div 91 history (2)'!B70</f>
        <v>848.65</v>
      </c>
      <c r="G69" s="22">
        <f>'Div 91 history (2)'!C70</f>
        <v>848.65</v>
      </c>
      <c r="H69" s="22">
        <f>'Div 91 history (2)'!D70</f>
        <v>848.65</v>
      </c>
      <c r="I69" s="22">
        <f>'Div 91 history (2)'!E70</f>
        <v>848.65</v>
      </c>
      <c r="J69" s="22">
        <f>'Div 91 history (2)'!F70</f>
        <v>848.65</v>
      </c>
      <c r="K69" s="22">
        <f>'Div 91 history (2)'!G70</f>
        <v>100.35</v>
      </c>
      <c r="L69" s="1">
        <f t="shared" si="32"/>
        <v>233.75510607578792</v>
      </c>
      <c r="M69" s="1">
        <f t="shared" si="32"/>
        <v>296.95427889491208</v>
      </c>
      <c r="N69" s="1">
        <f t="shared" si="32"/>
        <v>371.49474874346049</v>
      </c>
      <c r="O69" s="1">
        <f t="shared" si="32"/>
        <v>393.3498877570234</v>
      </c>
      <c r="P69" s="1">
        <f t="shared" si="32"/>
        <v>427.95484661769876</v>
      </c>
      <c r="Q69" s="1">
        <f t="shared" si="32"/>
        <v>387.80387592785621</v>
      </c>
      <c r="R69" s="1">
        <f t="shared" si="32"/>
        <v>358.33203869849388</v>
      </c>
      <c r="S69" s="1">
        <f t="shared" si="32"/>
        <v>329.58215359106129</v>
      </c>
      <c r="T69" s="1">
        <f t="shared" si="32"/>
        <v>430.16502775101691</v>
      </c>
      <c r="U69" s="1">
        <f t="shared" si="32"/>
        <v>312.26385406684659</v>
      </c>
      <c r="V69" s="1">
        <f t="shared" si="32"/>
        <v>816.88725820629315</v>
      </c>
      <c r="W69" s="1">
        <f t="shared" si="33"/>
        <v>56.710048231327292</v>
      </c>
      <c r="X69" s="1">
        <f t="shared" si="33"/>
        <v>58.794452492154541</v>
      </c>
      <c r="Y69" s="1">
        <f t="shared" si="33"/>
        <v>296.95427889491208</v>
      </c>
      <c r="Z69" s="1">
        <f t="shared" si="33"/>
        <v>371.49474874346049</v>
      </c>
      <c r="AA69" s="1">
        <f t="shared" si="33"/>
        <v>393.3498877570234</v>
      </c>
      <c r="AB69" s="1">
        <f t="shared" si="33"/>
        <v>427.95484661769876</v>
      </c>
      <c r="AC69" s="1">
        <f t="shared" si="33"/>
        <v>387.80387592785621</v>
      </c>
      <c r="AD69" s="1">
        <f t="shared" si="33"/>
        <v>358.33203869849388</v>
      </c>
      <c r="AE69" s="1">
        <f t="shared" si="33"/>
        <v>329.58215359106129</v>
      </c>
      <c r="AF69" s="1">
        <f t="shared" si="33"/>
        <v>430.16502775101691</v>
      </c>
    </row>
    <row r="70" spans="1:38">
      <c r="A70" s="106" t="s">
        <v>329</v>
      </c>
      <c r="B70" s="5" t="str">
        <f t="shared" si="5"/>
        <v>9260-07489</v>
      </c>
      <c r="C70" s="5" t="str">
        <f t="shared" si="30"/>
        <v>9260</v>
      </c>
      <c r="D70" s="1">
        <f>SUM($F70:K70)</f>
        <v>104872.5</v>
      </c>
      <c r="E70" s="2">
        <f t="shared" si="31"/>
        <v>8.6027614985405579E-2</v>
      </c>
      <c r="F70" s="22">
        <f>'Div 91 history (2)'!B71</f>
        <v>17478.75</v>
      </c>
      <c r="G70" s="22">
        <f>'Div 91 history (2)'!C71</f>
        <v>17478.75</v>
      </c>
      <c r="H70" s="22">
        <f>'Div 91 history (2)'!D71</f>
        <v>17478.75</v>
      </c>
      <c r="I70" s="22">
        <f>'Div 91 history (2)'!E71</f>
        <v>17478.75</v>
      </c>
      <c r="J70" s="22">
        <f>'Div 91 history (2)'!F71</f>
        <v>17478.75</v>
      </c>
      <c r="K70" s="22">
        <f>'Div 91 history (2)'!G71</f>
        <v>17478.75</v>
      </c>
      <c r="L70" s="1">
        <f t="shared" ref="L70:AA70" si="34">$E70*L$79</f>
        <v>5643.8167331091881</v>
      </c>
      <c r="M70" s="1">
        <f t="shared" si="34"/>
        <v>7169.7066059044728</v>
      </c>
      <c r="N70" s="1">
        <f t="shared" si="34"/>
        <v>8969.4223771983052</v>
      </c>
      <c r="O70" s="1">
        <f t="shared" si="34"/>
        <v>9497.0959811673347</v>
      </c>
      <c r="P70" s="1">
        <f t="shared" si="34"/>
        <v>10332.603060114794</v>
      </c>
      <c r="Q70" s="1">
        <f t="shared" si="34"/>
        <v>9363.1922778902535</v>
      </c>
      <c r="R70" s="1">
        <f t="shared" si="34"/>
        <v>8651.6200221953677</v>
      </c>
      <c r="S70" s="1">
        <f t="shared" si="34"/>
        <v>7957.4786818488301</v>
      </c>
      <c r="T70" s="1">
        <f t="shared" si="34"/>
        <v>10385.965989690238</v>
      </c>
      <c r="U70" s="1">
        <f t="shared" si="34"/>
        <v>7539.3431797645662</v>
      </c>
      <c r="V70" s="1">
        <f t="shared" si="34"/>
        <v>19723.042864499374</v>
      </c>
      <c r="W70" s="1">
        <f t="shared" si="34"/>
        <v>1369.2155201077153</v>
      </c>
      <c r="X70" s="1">
        <f t="shared" si="34"/>
        <v>1419.5416748741775</v>
      </c>
      <c r="Y70" s="1">
        <f t="shared" si="34"/>
        <v>7169.7066059044728</v>
      </c>
      <c r="Z70" s="1">
        <f t="shared" si="34"/>
        <v>8969.4223771983052</v>
      </c>
      <c r="AA70" s="1">
        <f t="shared" si="34"/>
        <v>9497.0959811673347</v>
      </c>
      <c r="AB70" s="1">
        <f t="shared" ref="AB70:AF78" si="35">$E70*AB$79</f>
        <v>10332.603060114794</v>
      </c>
      <c r="AC70" s="1">
        <f t="shared" si="35"/>
        <v>9363.1922778902535</v>
      </c>
      <c r="AD70" s="1">
        <f t="shared" si="35"/>
        <v>8651.6200221953677</v>
      </c>
      <c r="AE70" s="1">
        <f t="shared" si="35"/>
        <v>7957.4786818488301</v>
      </c>
      <c r="AF70" s="1">
        <f t="shared" si="35"/>
        <v>10385.965989690238</v>
      </c>
    </row>
    <row r="71" spans="1:38">
      <c r="A71" s="106" t="s">
        <v>330</v>
      </c>
      <c r="B71" s="5" t="str">
        <f t="shared" si="5"/>
        <v>9260-07490</v>
      </c>
      <c r="C71" s="5" t="str">
        <f t="shared" si="30"/>
        <v>9260</v>
      </c>
      <c r="D71" s="1">
        <f>SUM($F71:K71)</f>
        <v>-35050.14</v>
      </c>
      <c r="E71" s="2">
        <f t="shared" si="31"/>
        <v>-2.8751864875010733E-2</v>
      </c>
      <c r="F71" s="22">
        <f>'Div 91 history (2)'!B72</f>
        <v>-5841.69</v>
      </c>
      <c r="G71" s="22">
        <f>'Div 91 history (2)'!C72</f>
        <v>-5841.69</v>
      </c>
      <c r="H71" s="22">
        <f>'Div 91 history (2)'!D72</f>
        <v>-5841.69</v>
      </c>
      <c r="I71" s="22">
        <f>'Div 91 history (2)'!E72</f>
        <v>-5841.69</v>
      </c>
      <c r="J71" s="22">
        <f>'Div 91 history (2)'!F72</f>
        <v>-5841.69</v>
      </c>
      <c r="K71" s="22">
        <f>'Div 91 history (2)'!G72</f>
        <v>-5841.69</v>
      </c>
      <c r="L71" s="1">
        <f t="shared" ref="L71:AA78" si="36">$E71*L$79</f>
        <v>-1886.2577570842654</v>
      </c>
      <c r="M71" s="1">
        <f t="shared" si="36"/>
        <v>-2396.2356222639546</v>
      </c>
      <c r="N71" s="1">
        <f t="shared" si="36"/>
        <v>-2997.7306733408027</v>
      </c>
      <c r="O71" s="1">
        <f t="shared" si="36"/>
        <v>-3174.0879995551973</v>
      </c>
      <c r="P71" s="1">
        <f t="shared" si="36"/>
        <v>-3453.3284113704913</v>
      </c>
      <c r="Q71" s="1">
        <f t="shared" si="36"/>
        <v>-3129.3351468399455</v>
      </c>
      <c r="R71" s="1">
        <f t="shared" si="36"/>
        <v>-2891.5158216381865</v>
      </c>
      <c r="S71" s="1">
        <f t="shared" si="36"/>
        <v>-2659.5221992974029</v>
      </c>
      <c r="T71" s="1">
        <f t="shared" si="36"/>
        <v>-3471.1631931524598</v>
      </c>
      <c r="U71" s="1">
        <f t="shared" si="36"/>
        <v>-2519.774335109711</v>
      </c>
      <c r="V71" s="1">
        <f t="shared" si="36"/>
        <v>-6591.770136372299</v>
      </c>
      <c r="W71" s="1">
        <f t="shared" si="36"/>
        <v>-457.61468135067082</v>
      </c>
      <c r="X71" s="1">
        <f t="shared" si="36"/>
        <v>-474.43452230255212</v>
      </c>
      <c r="Y71" s="1">
        <f t="shared" si="36"/>
        <v>-2396.2356222639546</v>
      </c>
      <c r="Z71" s="1">
        <f t="shared" si="36"/>
        <v>-2997.7306733408027</v>
      </c>
      <c r="AA71" s="1">
        <f t="shared" si="36"/>
        <v>-3174.0879995551973</v>
      </c>
      <c r="AB71" s="1">
        <f t="shared" si="35"/>
        <v>-3453.3284113704913</v>
      </c>
      <c r="AC71" s="1">
        <f t="shared" si="35"/>
        <v>-3129.3351468399455</v>
      </c>
      <c r="AD71" s="1">
        <f t="shared" si="35"/>
        <v>-2891.5158216381865</v>
      </c>
      <c r="AE71" s="1">
        <f t="shared" si="35"/>
        <v>-2659.5221992974029</v>
      </c>
      <c r="AF71" s="1">
        <f t="shared" si="35"/>
        <v>-3471.1631931524598</v>
      </c>
      <c r="AH71" s="15"/>
      <c r="AI71" s="15"/>
    </row>
    <row r="72" spans="1:38">
      <c r="A72" s="106" t="s">
        <v>820</v>
      </c>
      <c r="B72" s="5" t="str">
        <f t="shared" si="5"/>
        <v>9110-07499</v>
      </c>
      <c r="C72" s="5" t="str">
        <f t="shared" si="30"/>
        <v>9110</v>
      </c>
      <c r="D72" s="1">
        <f>SUM($F72:K72)</f>
        <v>64.510000000000005</v>
      </c>
      <c r="E72" s="2">
        <f t="shared" si="31"/>
        <v>5.2917985579713594E-5</v>
      </c>
      <c r="F72" s="22" t="str">
        <f>'Div 91 history (2)'!B73</f>
        <v>0</v>
      </c>
      <c r="G72" s="22" t="str">
        <f>'Div 91 history (2)'!C73</f>
        <v>0</v>
      </c>
      <c r="H72" s="22">
        <f>'Div 91 history (2)'!D73</f>
        <v>64.510000000000005</v>
      </c>
      <c r="I72" s="22">
        <f>'Div 91 history (2)'!E73</f>
        <v>0</v>
      </c>
      <c r="J72" s="22">
        <f>'Div 91 history (2)'!F73</f>
        <v>0</v>
      </c>
      <c r="K72" s="22">
        <f>'Div 91 history (2)'!G73</f>
        <v>0</v>
      </c>
      <c r="L72" s="1">
        <f t="shared" si="36"/>
        <v>3.4716690977412927</v>
      </c>
      <c r="M72" s="1">
        <f t="shared" si="36"/>
        <v>4.4102865207456441</v>
      </c>
      <c r="N72" s="1">
        <f t="shared" si="36"/>
        <v>5.5173418918502239</v>
      </c>
      <c r="O72" s="1">
        <f t="shared" si="36"/>
        <v>5.8419286442595038</v>
      </c>
      <c r="P72" s="1">
        <f t="shared" si="36"/>
        <v>6.3558723536485289</v>
      </c>
      <c r="Q72" s="1">
        <f t="shared" si="36"/>
        <v>5.7595607413449681</v>
      </c>
      <c r="R72" s="1">
        <f t="shared" si="36"/>
        <v>5.3218527987015012</v>
      </c>
      <c r="S72" s="1">
        <f t="shared" si="36"/>
        <v>4.8948670982961975</v>
      </c>
      <c r="T72" s="1">
        <f t="shared" si="36"/>
        <v>6.3886973801036238</v>
      </c>
      <c r="U72" s="1">
        <f t="shared" si="36"/>
        <v>4.637660287745712</v>
      </c>
      <c r="V72" s="1">
        <f t="shared" si="36"/>
        <v>12.132193808566159</v>
      </c>
      <c r="W72" s="1">
        <f t="shared" si="36"/>
        <v>0.84224265848672153</v>
      </c>
      <c r="X72" s="1">
        <f t="shared" si="36"/>
        <v>0.87319968005085402</v>
      </c>
      <c r="Y72" s="1">
        <f t="shared" si="36"/>
        <v>4.4102865207456441</v>
      </c>
      <c r="Z72" s="1">
        <f t="shared" si="36"/>
        <v>5.5173418918502239</v>
      </c>
      <c r="AA72" s="1">
        <f t="shared" si="36"/>
        <v>5.8419286442595038</v>
      </c>
      <c r="AB72" s="1">
        <f t="shared" si="35"/>
        <v>6.3558723536485289</v>
      </c>
      <c r="AC72" s="1">
        <f t="shared" si="35"/>
        <v>5.7595607413449681</v>
      </c>
      <c r="AD72" s="1">
        <f t="shared" si="35"/>
        <v>5.3218527987015012</v>
      </c>
      <c r="AE72" s="1">
        <f t="shared" si="35"/>
        <v>4.8948670982961975</v>
      </c>
      <c r="AF72" s="1">
        <f t="shared" si="35"/>
        <v>6.3886973801036238</v>
      </c>
    </row>
    <row r="73" spans="1:38">
      <c r="A73" s="106" t="s">
        <v>113</v>
      </c>
      <c r="B73" s="5" t="str">
        <f t="shared" si="5"/>
        <v>9250-07499</v>
      </c>
      <c r="C73" s="5" t="str">
        <f t="shared" si="30"/>
        <v>9250</v>
      </c>
      <c r="D73" s="1">
        <f>SUM($F73:K73)</f>
        <v>77.5</v>
      </c>
      <c r="E73" s="2">
        <f t="shared" si="31"/>
        <v>6.3573769685751097E-5</v>
      </c>
      <c r="F73" s="22" t="str">
        <f>'Div 91 history (2)'!B74</f>
        <v>0</v>
      </c>
      <c r="G73" s="22">
        <f>'Div 91 history (2)'!C74</f>
        <v>77.5</v>
      </c>
      <c r="H73" s="22">
        <f>'Div 91 history (2)'!D74</f>
        <v>0</v>
      </c>
      <c r="I73" s="22">
        <f>'Div 91 history (2)'!E74</f>
        <v>0</v>
      </c>
      <c r="J73" s="22">
        <f>'Div 91 history (2)'!F74</f>
        <v>0</v>
      </c>
      <c r="K73" s="22">
        <f>'Div 91 history (2)'!G74</f>
        <v>0</v>
      </c>
      <c r="L73" s="1">
        <f t="shared" si="36"/>
        <v>4.1707387238404925</v>
      </c>
      <c r="M73" s="1">
        <f t="shared" si="36"/>
        <v>5.2983600272482931</v>
      </c>
      <c r="N73" s="1">
        <f t="shared" si="36"/>
        <v>6.6283366395658403</v>
      </c>
      <c r="O73" s="1">
        <f t="shared" si="36"/>
        <v>7.0182835208512095</v>
      </c>
      <c r="P73" s="1">
        <f t="shared" si="36"/>
        <v>7.6357170579407985</v>
      </c>
      <c r="Q73" s="1">
        <f t="shared" si="36"/>
        <v>6.9193296768599444</v>
      </c>
      <c r="R73" s="1">
        <f t="shared" si="36"/>
        <v>6.3934830553304343</v>
      </c>
      <c r="S73" s="1">
        <f t="shared" si="36"/>
        <v>5.8805177510146533</v>
      </c>
      <c r="T73" s="1">
        <f t="shared" si="36"/>
        <v>7.6751518672768686</v>
      </c>
      <c r="U73" s="1">
        <f t="shared" si="36"/>
        <v>5.5715187149324548</v>
      </c>
      <c r="V73" s="1">
        <f t="shared" si="36"/>
        <v>14.57518245487331</v>
      </c>
      <c r="W73" s="1">
        <f t="shared" si="36"/>
        <v>1.0118401183184145</v>
      </c>
      <c r="X73" s="1">
        <f t="shared" si="36"/>
        <v>1.049030773584579</v>
      </c>
      <c r="Y73" s="1">
        <f t="shared" si="36"/>
        <v>5.2983600272482931</v>
      </c>
      <c r="Z73" s="1">
        <f t="shared" si="36"/>
        <v>6.6283366395658403</v>
      </c>
      <c r="AA73" s="1">
        <f t="shared" si="36"/>
        <v>7.0182835208512095</v>
      </c>
      <c r="AB73" s="1">
        <f t="shared" si="35"/>
        <v>7.6357170579407985</v>
      </c>
      <c r="AC73" s="1">
        <f t="shared" si="35"/>
        <v>6.9193296768599444</v>
      </c>
      <c r="AD73" s="1">
        <f t="shared" si="35"/>
        <v>6.3934830553304343</v>
      </c>
      <c r="AE73" s="1">
        <f t="shared" si="35"/>
        <v>5.8805177510146533</v>
      </c>
      <c r="AF73" s="1">
        <f t="shared" si="35"/>
        <v>7.6751518672768686</v>
      </c>
    </row>
    <row r="74" spans="1:38">
      <c r="A74" s="106" t="s">
        <v>114</v>
      </c>
      <c r="B74" s="5" t="str">
        <f t="shared" si="5"/>
        <v>9260-07499</v>
      </c>
      <c r="C74" s="5" t="str">
        <f t="shared" si="30"/>
        <v>9260</v>
      </c>
      <c r="D74" s="1">
        <f>SUM($F74:K74)</f>
        <v>9063.65</v>
      </c>
      <c r="E74" s="2">
        <f t="shared" si="31"/>
        <v>7.434972872416231E-3</v>
      </c>
      <c r="F74" s="22">
        <f>'Div 91 history (2)'!B75</f>
        <v>1771.6400000000003</v>
      </c>
      <c r="G74" s="22">
        <f>'Div 91 history (2)'!C75</f>
        <v>1352.91</v>
      </c>
      <c r="H74" s="22">
        <f>'Div 91 history (2)'!D75</f>
        <v>1932.12</v>
      </c>
      <c r="I74" s="22">
        <f>'Div 91 history (2)'!E75</f>
        <v>1194.0700000000002</v>
      </c>
      <c r="J74" s="22">
        <f>'Div 91 history (2)'!F75</f>
        <v>1344.66</v>
      </c>
      <c r="K74" s="22">
        <f>'Div 91 history (2)'!G75</f>
        <v>1468.25</v>
      </c>
      <c r="L74" s="1">
        <f t="shared" si="36"/>
        <v>487.76923915273386</v>
      </c>
      <c r="M74" s="1">
        <f t="shared" si="36"/>
        <v>619.64491433508374</v>
      </c>
      <c r="N74" s="1">
        <f t="shared" si="36"/>
        <v>775.18610817033448</v>
      </c>
      <c r="O74" s="1">
        <f t="shared" si="36"/>
        <v>820.79052172597494</v>
      </c>
      <c r="P74" s="1">
        <f t="shared" si="36"/>
        <v>892.99957306071121</v>
      </c>
      <c r="Q74" s="1">
        <f t="shared" si="36"/>
        <v>809.21783775060169</v>
      </c>
      <c r="R74" s="1">
        <f t="shared" si="36"/>
        <v>747.71990573478308</v>
      </c>
      <c r="S74" s="1">
        <f t="shared" si="36"/>
        <v>687.72844792237368</v>
      </c>
      <c r="T74" s="1">
        <f t="shared" si="36"/>
        <v>897.61148673347077</v>
      </c>
      <c r="U74" s="1">
        <f t="shared" si="36"/>
        <v>651.59091097545206</v>
      </c>
      <c r="V74" s="1">
        <f t="shared" si="36"/>
        <v>1704.5722897691933</v>
      </c>
      <c r="W74" s="1">
        <f t="shared" si="36"/>
        <v>118.33502823737673</v>
      </c>
      <c r="X74" s="1">
        <f t="shared" si="36"/>
        <v>122.68448736774023</v>
      </c>
      <c r="Y74" s="1">
        <f t="shared" si="36"/>
        <v>619.64491433508374</v>
      </c>
      <c r="Z74" s="1">
        <f t="shared" si="36"/>
        <v>775.18610817033448</v>
      </c>
      <c r="AA74" s="1">
        <f t="shared" si="36"/>
        <v>820.79052172597494</v>
      </c>
      <c r="AB74" s="1">
        <f t="shared" si="35"/>
        <v>892.99957306071121</v>
      </c>
      <c r="AC74" s="1">
        <f t="shared" si="35"/>
        <v>809.21783775060169</v>
      </c>
      <c r="AD74" s="1">
        <f t="shared" si="35"/>
        <v>747.71990573478308</v>
      </c>
      <c r="AE74" s="1">
        <f t="shared" si="35"/>
        <v>687.72844792237368</v>
      </c>
      <c r="AF74" s="1">
        <f t="shared" si="35"/>
        <v>897.61148673347077</v>
      </c>
    </row>
    <row r="75" spans="1:38">
      <c r="A75" s="106" t="s">
        <v>115</v>
      </c>
      <c r="B75" s="5" t="str">
        <f t="shared" si="5"/>
        <v>8700-07499</v>
      </c>
      <c r="C75" s="5" t="str">
        <f t="shared" si="30"/>
        <v>8700</v>
      </c>
      <c r="D75" s="1">
        <f>SUM($F75:K75)</f>
        <v>988.97</v>
      </c>
      <c r="E75" s="2">
        <f t="shared" si="31"/>
        <v>8.1125872265957761E-4</v>
      </c>
      <c r="F75" s="22">
        <f>'Div 91 history (2)'!B76</f>
        <v>0</v>
      </c>
      <c r="G75" s="22">
        <f>'Div 91 history (2)'!C76</f>
        <v>204.44</v>
      </c>
      <c r="H75" s="22">
        <f>'Div 91 history (2)'!D76</f>
        <v>292.69</v>
      </c>
      <c r="I75" s="22">
        <f>'Div 91 history (2)'!E76</f>
        <v>301.52999999999997</v>
      </c>
      <c r="J75" s="22">
        <f>'Div 91 history (2)'!F76</f>
        <v>0</v>
      </c>
      <c r="K75" s="22">
        <f>'Div 91 history (2)'!G76</f>
        <v>190.31</v>
      </c>
      <c r="L75" s="1">
        <f t="shared" si="36"/>
        <v>53.222393235052024</v>
      </c>
      <c r="M75" s="1">
        <f t="shared" si="36"/>
        <v>67.611859563196703</v>
      </c>
      <c r="N75" s="1">
        <f t="shared" si="36"/>
        <v>84.583562405566823</v>
      </c>
      <c r="O75" s="1">
        <f t="shared" si="36"/>
        <v>89.559636820854465</v>
      </c>
      <c r="P75" s="1">
        <f t="shared" si="36"/>
        <v>97.438646436022097</v>
      </c>
      <c r="Q75" s="1">
        <f t="shared" si="36"/>
        <v>88.296896393860379</v>
      </c>
      <c r="R75" s="1">
        <f t="shared" si="36"/>
        <v>81.586618544905036</v>
      </c>
      <c r="S75" s="1">
        <f t="shared" si="36"/>
        <v>75.040717938334993</v>
      </c>
      <c r="T75" s="1">
        <f t="shared" si="36"/>
        <v>97.941870221687807</v>
      </c>
      <c r="U75" s="1">
        <f t="shared" si="36"/>
        <v>71.097611142022572</v>
      </c>
      <c r="V75" s="1">
        <f t="shared" si="36"/>
        <v>185.99249280511043</v>
      </c>
      <c r="W75" s="1">
        <f t="shared" si="36"/>
        <v>12.911993829849838</v>
      </c>
      <c r="X75" s="1">
        <f t="shared" si="36"/>
        <v>13.386580182605691</v>
      </c>
      <c r="Y75" s="1">
        <f t="shared" si="36"/>
        <v>67.611859563196703</v>
      </c>
      <c r="Z75" s="1">
        <f t="shared" si="36"/>
        <v>84.583562405566823</v>
      </c>
      <c r="AA75" s="1">
        <f t="shared" si="36"/>
        <v>89.559636820854465</v>
      </c>
      <c r="AB75" s="1">
        <f t="shared" si="35"/>
        <v>97.438646436022097</v>
      </c>
      <c r="AC75" s="1">
        <f t="shared" si="35"/>
        <v>88.296896393860379</v>
      </c>
      <c r="AD75" s="1">
        <f t="shared" si="35"/>
        <v>81.586618544905036</v>
      </c>
      <c r="AE75" s="1">
        <f t="shared" si="35"/>
        <v>75.040717938334993</v>
      </c>
      <c r="AF75" s="1">
        <f t="shared" si="35"/>
        <v>97.941870221687807</v>
      </c>
    </row>
    <row r="76" spans="1:38">
      <c r="A76" s="106" t="s">
        <v>116</v>
      </c>
      <c r="B76" s="5" t="str">
        <f t="shared" ref="B76:B77" si="37">RIGHT(A76,10)</f>
        <v>8740-07499</v>
      </c>
      <c r="C76" s="5" t="str">
        <f t="shared" ref="C76:C77" si="38">LEFT(B76,4)</f>
        <v>8740</v>
      </c>
      <c r="D76" s="1">
        <f>SUM($F76:K76)</f>
        <v>435</v>
      </c>
      <c r="E76" s="2">
        <f t="shared" si="31"/>
        <v>3.5683341694582875E-4</v>
      </c>
      <c r="F76" s="22" t="str">
        <f>'Div 91 history (2)'!B77</f>
        <v>0</v>
      </c>
      <c r="G76" s="22" t="str">
        <f>'Div 91 history (2)'!C77</f>
        <v>0</v>
      </c>
      <c r="H76" s="22">
        <f>'Div 91 history (2)'!D77</f>
        <v>435</v>
      </c>
      <c r="I76" s="22">
        <f>'Div 91 history (2)'!E77</f>
        <v>0</v>
      </c>
      <c r="J76" s="22">
        <f>'Div 91 history (2)'!F77</f>
        <v>0</v>
      </c>
      <c r="K76" s="22">
        <f>'Div 91 history (2)'!G77</f>
        <v>0</v>
      </c>
      <c r="L76" s="1">
        <f t="shared" si="36"/>
        <v>23.409952837040183</v>
      </c>
      <c r="M76" s="1">
        <f t="shared" si="36"/>
        <v>29.739182088425903</v>
      </c>
      <c r="N76" s="1">
        <f t="shared" si="36"/>
        <v>37.204212105950205</v>
      </c>
      <c r="O76" s="1">
        <f t="shared" si="36"/>
        <v>39.392946213810013</v>
      </c>
      <c r="P76" s="1">
        <f t="shared" si="36"/>
        <v>42.858540905861261</v>
      </c>
      <c r="Q76" s="1">
        <f t="shared" si="36"/>
        <v>38.8375278636655</v>
      </c>
      <c r="R76" s="1">
        <f t="shared" si="36"/>
        <v>35.886001665403086</v>
      </c>
      <c r="S76" s="1">
        <f t="shared" si="36"/>
        <v>33.006777054082249</v>
      </c>
      <c r="T76" s="1">
        <f t="shared" si="36"/>
        <v>43.079884674392744</v>
      </c>
      <c r="U76" s="1">
        <f t="shared" si="36"/>
        <v>31.272395367685391</v>
      </c>
      <c r="V76" s="1">
        <f t="shared" si="36"/>
        <v>81.809088617676011</v>
      </c>
      <c r="W76" s="1">
        <f t="shared" si="36"/>
        <v>5.6793606641098107</v>
      </c>
      <c r="X76" s="1">
        <f t="shared" si="36"/>
        <v>5.8881082130231199</v>
      </c>
      <c r="Y76" s="1">
        <f t="shared" si="36"/>
        <v>29.739182088425903</v>
      </c>
      <c r="Z76" s="1">
        <f t="shared" si="36"/>
        <v>37.204212105950205</v>
      </c>
      <c r="AA76" s="1">
        <f t="shared" si="36"/>
        <v>39.392946213810013</v>
      </c>
      <c r="AB76" s="1">
        <f t="shared" si="35"/>
        <v>42.858540905861261</v>
      </c>
      <c r="AC76" s="1">
        <f t="shared" si="35"/>
        <v>38.8375278636655</v>
      </c>
      <c r="AD76" s="1">
        <f t="shared" si="35"/>
        <v>35.886001665403086</v>
      </c>
      <c r="AE76" s="1">
        <f t="shared" si="35"/>
        <v>33.006777054082249</v>
      </c>
      <c r="AF76" s="1">
        <f t="shared" si="35"/>
        <v>43.079884674392744</v>
      </c>
    </row>
    <row r="77" spans="1:38">
      <c r="A77" s="163" t="s">
        <v>320</v>
      </c>
      <c r="B77" s="5" t="str">
        <f t="shared" si="37"/>
        <v>8700-07421</v>
      </c>
      <c r="C77" s="5" t="str">
        <f t="shared" si="38"/>
        <v>8700</v>
      </c>
      <c r="D77" s="1">
        <f>SUM($F77:K77)</f>
        <v>215.43</v>
      </c>
      <c r="E77" s="2">
        <f t="shared" si="31"/>
        <v>1.767186735922756E-4</v>
      </c>
      <c r="F77" s="22">
        <f>'Div 91 history (2)'!B78</f>
        <v>0</v>
      </c>
      <c r="G77" s="22">
        <f>'Div 91 history (2)'!C78</f>
        <v>0</v>
      </c>
      <c r="H77" s="22">
        <f>'Div 91 history (2)'!D78</f>
        <v>0</v>
      </c>
      <c r="I77" s="22">
        <f>'Div 91 history (2)'!E78</f>
        <v>0</v>
      </c>
      <c r="J77" s="22">
        <f>'Div 91 history (2)'!F78</f>
        <v>0</v>
      </c>
      <c r="K77" s="22">
        <f>'Div 91 history (2)'!G78</f>
        <v>215.43</v>
      </c>
      <c r="L77" s="1">
        <f t="shared" si="36"/>
        <v>11.5935773326059</v>
      </c>
      <c r="M77" s="1">
        <f t="shared" si="36"/>
        <v>14.728073557033545</v>
      </c>
      <c r="N77" s="1">
        <f t="shared" si="36"/>
        <v>18.425065319505407</v>
      </c>
      <c r="O77" s="1">
        <f t="shared" si="36"/>
        <v>19.509017018025496</v>
      </c>
      <c r="P77" s="1">
        <f t="shared" si="36"/>
        <v>21.225322913447563</v>
      </c>
      <c r="Q77" s="1">
        <f t="shared" si="36"/>
        <v>19.23395086820565</v>
      </c>
      <c r="R77" s="1">
        <f t="shared" si="36"/>
        <v>17.772232962707555</v>
      </c>
      <c r="S77" s="1">
        <f t="shared" si="36"/>
        <v>16.346321794852734</v>
      </c>
      <c r="T77" s="1">
        <f t="shared" si="36"/>
        <v>21.334941506676849</v>
      </c>
      <c r="U77" s="1">
        <f t="shared" si="36"/>
        <v>15.48738421623095</v>
      </c>
      <c r="V77" s="1">
        <f t="shared" si="36"/>
        <v>40.515245887140097</v>
      </c>
      <c r="W77" s="1">
        <f t="shared" si="36"/>
        <v>2.8126544088946583</v>
      </c>
      <c r="X77" s="1">
        <f t="shared" si="36"/>
        <v>2.9160348329461394</v>
      </c>
      <c r="Y77" s="1">
        <f t="shared" si="36"/>
        <v>14.728073557033545</v>
      </c>
      <c r="Z77" s="1">
        <f t="shared" si="36"/>
        <v>18.425065319505407</v>
      </c>
      <c r="AA77" s="1">
        <f t="shared" si="36"/>
        <v>19.509017018025496</v>
      </c>
      <c r="AB77" s="1">
        <f t="shared" si="35"/>
        <v>21.225322913447563</v>
      </c>
      <c r="AC77" s="1">
        <f t="shared" si="35"/>
        <v>19.23395086820565</v>
      </c>
      <c r="AD77" s="1">
        <f t="shared" si="35"/>
        <v>17.772232962707555</v>
      </c>
      <c r="AE77" s="1">
        <f t="shared" si="35"/>
        <v>16.346321794852734</v>
      </c>
      <c r="AF77" s="1">
        <f t="shared" si="35"/>
        <v>21.334941506676849</v>
      </c>
    </row>
    <row r="78" spans="1:38">
      <c r="A78" s="163" t="s">
        <v>936</v>
      </c>
      <c r="B78" s="5" t="str">
        <f t="shared" ref="B78" si="39">RIGHT(A78,10)</f>
        <v>8700-07495</v>
      </c>
      <c r="C78" s="5" t="str">
        <f t="shared" ref="C78" si="40">LEFT(B78,4)</f>
        <v>8700</v>
      </c>
      <c r="D78" s="1">
        <f>SUM($F78:K78)</f>
        <v>2873</v>
      </c>
      <c r="E78" s="2">
        <f>D78/$D$79</f>
        <v>2.3567411652537147E-3</v>
      </c>
      <c r="F78" s="22">
        <f>'Div 91 history (2)'!B79</f>
        <v>0</v>
      </c>
      <c r="G78" s="22">
        <f>'Div 91 history (2)'!C79</f>
        <v>0</v>
      </c>
      <c r="H78" s="22">
        <f>'Div 91 history (2)'!D79</f>
        <v>0</v>
      </c>
      <c r="I78" s="22">
        <f>'Div 91 history (2)'!E79</f>
        <v>0</v>
      </c>
      <c r="J78" s="22">
        <f>'Div 91 history (2)'!F79</f>
        <v>0</v>
      </c>
      <c r="K78" s="22">
        <f>'Div 91 history (2)'!G79</f>
        <v>2873</v>
      </c>
      <c r="L78" s="1">
        <f t="shared" si="36"/>
        <v>154.61332069153204</v>
      </c>
      <c r="M78" s="1">
        <f t="shared" si="36"/>
        <v>196.41533365528187</v>
      </c>
      <c r="N78" s="1">
        <f t="shared" si="36"/>
        <v>245.71885374803429</v>
      </c>
      <c r="O78" s="1">
        <f t="shared" si="36"/>
        <v>260.17456200523253</v>
      </c>
      <c r="P78" s="1">
        <f t="shared" si="36"/>
        <v>283.06342074146983</v>
      </c>
      <c r="Q78" s="1">
        <f t="shared" si="36"/>
        <v>256.50624724669188</v>
      </c>
      <c r="R78" s="1">
        <f t="shared" si="36"/>
        <v>237.01260410276564</v>
      </c>
      <c r="S78" s="1">
        <f t="shared" si="36"/>
        <v>217.9964838537432</v>
      </c>
      <c r="T78" s="1">
        <f t="shared" si="36"/>
        <v>284.52530728627664</v>
      </c>
      <c r="U78" s="1">
        <f t="shared" si="36"/>
        <v>206.54159055485084</v>
      </c>
      <c r="V78" s="1">
        <f t="shared" si="36"/>
        <v>540.31611861743249</v>
      </c>
      <c r="W78" s="1">
        <f t="shared" si="36"/>
        <v>37.509892386178123</v>
      </c>
      <c r="X78" s="1">
        <f t="shared" si="36"/>
        <v>38.888585967851547</v>
      </c>
      <c r="Y78" s="1">
        <f t="shared" si="36"/>
        <v>196.41533365528187</v>
      </c>
      <c r="Z78" s="1">
        <f t="shared" si="36"/>
        <v>245.71885374803429</v>
      </c>
      <c r="AA78" s="1">
        <f t="shared" si="36"/>
        <v>260.17456200523253</v>
      </c>
      <c r="AB78" s="1">
        <f t="shared" si="35"/>
        <v>283.06342074146983</v>
      </c>
      <c r="AC78" s="1">
        <f t="shared" si="35"/>
        <v>256.50624724669188</v>
      </c>
      <c r="AD78" s="1">
        <f t="shared" si="35"/>
        <v>237.01260410276564</v>
      </c>
      <c r="AE78" s="1">
        <f t="shared" si="35"/>
        <v>217.9964838537432</v>
      </c>
      <c r="AF78" s="1">
        <f t="shared" si="35"/>
        <v>284.52530728627664</v>
      </c>
    </row>
    <row r="79" spans="1:38">
      <c r="A79" s="9" t="s">
        <v>29</v>
      </c>
      <c r="B79" s="5"/>
      <c r="C79" s="5"/>
      <c r="D79" s="31">
        <f>SUM(D57:D78)</f>
        <v>1219056.2299999997</v>
      </c>
      <c r="E79" s="32">
        <f t="shared" ref="E79:K79" si="41">SUM(E57:E78)</f>
        <v>1.0000000000000002</v>
      </c>
      <c r="F79" s="31">
        <f>SUM(F57:F78)</f>
        <v>85537.26</v>
      </c>
      <c r="G79" s="31">
        <f t="shared" si="41"/>
        <v>77273.08</v>
      </c>
      <c r="H79" s="31">
        <f t="shared" si="41"/>
        <v>270077.01</v>
      </c>
      <c r="I79" s="31">
        <f t="shared" si="41"/>
        <v>96702.000000000015</v>
      </c>
      <c r="J79" s="31">
        <f t="shared" si="41"/>
        <v>657512.65</v>
      </c>
      <c r="K79" s="31">
        <f t="shared" si="41"/>
        <v>31954.230000000003</v>
      </c>
      <c r="L79" s="34">
        <f>'Div 91 history (2)'!H80</f>
        <v>65604.710000000006</v>
      </c>
      <c r="M79" s="31">
        <f>'Div 91 budget'!B41</f>
        <v>83341.919999999998</v>
      </c>
      <c r="N79" s="31">
        <f>'Div 91 budget'!C41</f>
        <v>104262.13</v>
      </c>
      <c r="O79" s="31">
        <f>'Div 91 budget'!D41</f>
        <v>110395.9</v>
      </c>
      <c r="P79" s="31">
        <f>'Div 91 budget'!E41</f>
        <v>120107.98</v>
      </c>
      <c r="Q79" s="31">
        <f>'Div 91 budget'!F41</f>
        <v>108839.38</v>
      </c>
      <c r="R79" s="31">
        <f>'Div 91 budget'!G41</f>
        <v>100567.93999999999</v>
      </c>
      <c r="S79" s="31">
        <f>'Div 91 budget'!H41</f>
        <v>92499.12000000001</v>
      </c>
      <c r="T79" s="31">
        <f>'Div 91 budget'!I41</f>
        <v>120728.27999999997</v>
      </c>
      <c r="U79" s="31">
        <f>'Div 91 budget'!J41</f>
        <v>87638.640000000014</v>
      </c>
      <c r="V79" s="31">
        <f>'Div 91 budget'!K41</f>
        <v>229264.09</v>
      </c>
      <c r="W79" s="31">
        <f>'Div 91 budget'!L41</f>
        <v>15916</v>
      </c>
      <c r="X79" s="31">
        <f>'Div 91 budget'!M41</f>
        <v>16501</v>
      </c>
      <c r="Y79" s="38">
        <f>M79*(1+Y$3)</f>
        <v>83341.919999999998</v>
      </c>
      <c r="Z79" s="38">
        <f t="shared" ref="Z79:AF79" si="42">N79*(1+Z$3)</f>
        <v>104262.13</v>
      </c>
      <c r="AA79" s="38">
        <f t="shared" si="42"/>
        <v>110395.9</v>
      </c>
      <c r="AB79" s="38">
        <f t="shared" si="42"/>
        <v>120107.98</v>
      </c>
      <c r="AC79" s="38">
        <f t="shared" si="42"/>
        <v>108839.38</v>
      </c>
      <c r="AD79" s="38">
        <f t="shared" si="42"/>
        <v>100567.93999999999</v>
      </c>
      <c r="AE79" s="38">
        <f t="shared" si="42"/>
        <v>92499.12000000001</v>
      </c>
      <c r="AF79" s="38">
        <f t="shared" si="42"/>
        <v>120728.27999999997</v>
      </c>
      <c r="AG79" s="41"/>
      <c r="AH79" s="15">
        <f>SUM(F79:Q79)</f>
        <v>1811608.2499999995</v>
      </c>
      <c r="AI79" s="15">
        <f>SUM(U79:AF79)</f>
        <v>1190062.3800000001</v>
      </c>
      <c r="AK79" s="15">
        <f>AH79*$AK$6</f>
        <v>889407.1515933664</v>
      </c>
      <c r="AL79" s="15">
        <f>AI79*$AL$6</f>
        <v>584207.06392008741</v>
      </c>
    </row>
    <row r="80" spans="1:38">
      <c r="B80" s="5"/>
      <c r="C80" s="5"/>
      <c r="F80" s="1">
        <f>F79-'Div 91 history (2)'!B80</f>
        <v>0</v>
      </c>
      <c r="G80" s="1">
        <f>G79-'Div 91 history (2)'!C80</f>
        <v>0</v>
      </c>
      <c r="H80" s="1">
        <f>H79-'Div 91 history (2)'!D80</f>
        <v>0</v>
      </c>
      <c r="I80" s="1">
        <f>I79-'Div 91 history (2)'!E80</f>
        <v>0</v>
      </c>
      <c r="J80" s="1">
        <f>J79-'Div 91 history (2)'!F80</f>
        <v>0</v>
      </c>
      <c r="K80" s="1">
        <f>K79-'Div 91 history (2)'!G80</f>
        <v>0</v>
      </c>
      <c r="L80" s="1">
        <f>L79-'Div 91 history (2)'!H80</f>
        <v>0</v>
      </c>
      <c r="M80" s="1">
        <f>M79-SUM(M57:M78)</f>
        <v>0</v>
      </c>
      <c r="N80" s="1">
        <f t="shared" ref="N80:AF80" si="43">N79-SUM(N57:N78)</f>
        <v>0</v>
      </c>
      <c r="O80" s="1">
        <f t="shared" si="43"/>
        <v>0</v>
      </c>
      <c r="P80" s="1">
        <f t="shared" si="43"/>
        <v>0</v>
      </c>
      <c r="Q80" s="1">
        <f t="shared" si="43"/>
        <v>0</v>
      </c>
      <c r="R80" s="1">
        <f t="shared" si="43"/>
        <v>0</v>
      </c>
      <c r="S80" s="1">
        <f t="shared" si="43"/>
        <v>0</v>
      </c>
      <c r="T80" s="1">
        <f t="shared" si="43"/>
        <v>0</v>
      </c>
      <c r="U80" s="1">
        <f t="shared" si="43"/>
        <v>0</v>
      </c>
      <c r="V80" s="1">
        <f t="shared" si="43"/>
        <v>0</v>
      </c>
      <c r="W80" s="1">
        <f t="shared" si="43"/>
        <v>0</v>
      </c>
      <c r="X80" s="1">
        <f t="shared" si="43"/>
        <v>0</v>
      </c>
      <c r="Y80" s="1">
        <f t="shared" si="43"/>
        <v>0</v>
      </c>
      <c r="Z80" s="1">
        <f t="shared" si="43"/>
        <v>0</v>
      </c>
      <c r="AA80" s="1">
        <f t="shared" si="43"/>
        <v>0</v>
      </c>
      <c r="AB80" s="1">
        <f t="shared" si="43"/>
        <v>0</v>
      </c>
      <c r="AC80" s="1">
        <f t="shared" si="43"/>
        <v>0</v>
      </c>
      <c r="AD80" s="1">
        <f t="shared" si="43"/>
        <v>0</v>
      </c>
      <c r="AE80" s="1">
        <f t="shared" si="43"/>
        <v>0</v>
      </c>
      <c r="AF80" s="1">
        <f t="shared" si="43"/>
        <v>0</v>
      </c>
    </row>
    <row r="81" spans="1:38">
      <c r="A81" s="106" t="s">
        <v>125</v>
      </c>
      <c r="B81" s="5" t="str">
        <f t="shared" si="5"/>
        <v>9240-04069</v>
      </c>
      <c r="C81" s="5" t="str">
        <f t="shared" ref="C81:C84" si="44">LEFT(B81,4)</f>
        <v>9240</v>
      </c>
      <c r="D81" s="1">
        <f>SUM($F81:K81)</f>
        <v>3663.24</v>
      </c>
      <c r="E81" s="2">
        <f>D81/$D$85</f>
        <v>0.14746980851114364</v>
      </c>
      <c r="F81" s="22">
        <f>'Div 91 history (2)'!B82</f>
        <v>610.54</v>
      </c>
      <c r="G81" s="22">
        <f>'Div 91 history (2)'!C82</f>
        <v>610.54</v>
      </c>
      <c r="H81" s="22">
        <f>'Div 91 history (2)'!D82</f>
        <v>610.54</v>
      </c>
      <c r="I81" s="22">
        <f>'Div 91 history (2)'!E82</f>
        <v>610.54</v>
      </c>
      <c r="J81" s="22">
        <f>'Div 91 history (2)'!F82</f>
        <v>610.54</v>
      </c>
      <c r="K81" s="22">
        <f>'Div 91 history (2)'!G82</f>
        <v>610.54</v>
      </c>
      <c r="L81" s="1">
        <f t="shared" ref="L81:W84" si="45">$E81*L$85</f>
        <v>6763.1128881295581</v>
      </c>
      <c r="M81" s="1">
        <f t="shared" si="45"/>
        <v>5173.5358221879414</v>
      </c>
      <c r="N81" s="1">
        <f t="shared" si="45"/>
        <v>5262.4601167201608</v>
      </c>
      <c r="O81" s="1">
        <f t="shared" si="45"/>
        <v>5164.9825732942945</v>
      </c>
      <c r="P81" s="1">
        <f t="shared" si="45"/>
        <v>5239.307356783911</v>
      </c>
      <c r="Q81" s="1">
        <f t="shared" si="45"/>
        <v>5256.2663847626927</v>
      </c>
      <c r="R81" s="1">
        <f t="shared" si="45"/>
        <v>5542.2103434658002</v>
      </c>
      <c r="S81" s="1">
        <f t="shared" si="45"/>
        <v>5516.9930062103949</v>
      </c>
      <c r="T81" s="1">
        <f t="shared" si="45"/>
        <v>5507.849878082704</v>
      </c>
      <c r="U81" s="1">
        <f t="shared" si="45"/>
        <v>5507.849878082704</v>
      </c>
      <c r="V81" s="1">
        <f t="shared" si="45"/>
        <v>5530.7076984019313</v>
      </c>
      <c r="W81" s="1">
        <f t="shared" si="45"/>
        <v>5506.3751799975926</v>
      </c>
      <c r="X81" s="1">
        <f t="shared" ref="X81:AF84" si="46">$E81*X$85</f>
        <v>5507.849878082704</v>
      </c>
      <c r="Y81" s="1">
        <f t="shared" si="46"/>
        <v>5173.5358221879414</v>
      </c>
      <c r="Z81" s="1">
        <f t="shared" si="46"/>
        <v>5262.4601167201608</v>
      </c>
      <c r="AA81" s="1">
        <f t="shared" si="46"/>
        <v>5164.9825732942945</v>
      </c>
      <c r="AB81" s="1">
        <f t="shared" si="46"/>
        <v>5239.307356783911</v>
      </c>
      <c r="AC81" s="1">
        <f t="shared" si="46"/>
        <v>5256.2663847626927</v>
      </c>
      <c r="AD81" s="1">
        <f t="shared" si="46"/>
        <v>5542.2103434658002</v>
      </c>
      <c r="AE81" s="1">
        <f t="shared" si="46"/>
        <v>5516.9930062103949</v>
      </c>
      <c r="AF81" s="1">
        <f t="shared" si="46"/>
        <v>5507.849878082704</v>
      </c>
    </row>
    <row r="82" spans="1:38">
      <c r="A82" s="106" t="s">
        <v>404</v>
      </c>
      <c r="B82" s="5" t="str">
        <f t="shared" si="5"/>
        <v>9250-04070</v>
      </c>
      <c r="C82" s="5" t="str">
        <f t="shared" si="44"/>
        <v>9250</v>
      </c>
      <c r="D82" s="1">
        <f>SUM($F82:K82)</f>
        <v>11332.009999999998</v>
      </c>
      <c r="E82" s="2">
        <f>D82/$D$85</f>
        <v>0.45618887780936129</v>
      </c>
      <c r="F82" s="22">
        <f>'Div 91 history (2)'!B83</f>
        <v>1807.67</v>
      </c>
      <c r="G82" s="22">
        <f>'Div 91 history (2)'!C83</f>
        <v>1946.86</v>
      </c>
      <c r="H82" s="22">
        <f>'Div 91 history (2)'!D83</f>
        <v>1894.37</v>
      </c>
      <c r="I82" s="22">
        <f>'Div 91 history (2)'!E83</f>
        <v>1894.37</v>
      </c>
      <c r="J82" s="22">
        <f>'Div 91 history (2)'!F83</f>
        <v>1894.37</v>
      </c>
      <c r="K82" s="22">
        <f>'Div 91 history (2)'!G83</f>
        <v>1894.37</v>
      </c>
      <c r="L82" s="1">
        <f t="shared" si="45"/>
        <v>20921.278125215118</v>
      </c>
      <c r="M82" s="1">
        <f t="shared" si="45"/>
        <v>16004.018211308014</v>
      </c>
      <c r="N82" s="1">
        <f t="shared" si="45"/>
        <v>16279.100104627058</v>
      </c>
      <c r="O82" s="1">
        <f t="shared" si="45"/>
        <v>15977.55925639507</v>
      </c>
      <c r="P82" s="1">
        <f t="shared" si="45"/>
        <v>16207.478450810988</v>
      </c>
      <c r="Q82" s="1">
        <f t="shared" si="45"/>
        <v>16259.940171759064</v>
      </c>
      <c r="R82" s="1">
        <f t="shared" si="45"/>
        <v>17144.490405831417</v>
      </c>
      <c r="S82" s="1">
        <f t="shared" si="45"/>
        <v>17066.482107726017</v>
      </c>
      <c r="T82" s="1">
        <f t="shared" si="45"/>
        <v>17038.198397301836</v>
      </c>
      <c r="U82" s="1">
        <f t="shared" si="45"/>
        <v>17038.198397301836</v>
      </c>
      <c r="V82" s="1">
        <f t="shared" si="45"/>
        <v>17108.907673362286</v>
      </c>
      <c r="W82" s="1">
        <f t="shared" si="45"/>
        <v>17033.636508523741</v>
      </c>
      <c r="X82" s="1">
        <f t="shared" si="46"/>
        <v>17038.198397301836</v>
      </c>
      <c r="Y82" s="1">
        <f t="shared" si="46"/>
        <v>16004.018211308014</v>
      </c>
      <c r="Z82" s="1">
        <f t="shared" si="46"/>
        <v>16279.100104627058</v>
      </c>
      <c r="AA82" s="1">
        <f t="shared" si="46"/>
        <v>15977.55925639507</v>
      </c>
      <c r="AB82" s="1">
        <f t="shared" si="46"/>
        <v>16207.478450810988</v>
      </c>
      <c r="AC82" s="1">
        <f t="shared" si="46"/>
        <v>16259.940171759064</v>
      </c>
      <c r="AD82" s="1">
        <f t="shared" si="46"/>
        <v>17144.490405831417</v>
      </c>
      <c r="AE82" s="1">
        <f t="shared" si="46"/>
        <v>17066.482107726017</v>
      </c>
      <c r="AF82" s="1">
        <f t="shared" si="46"/>
        <v>17038.198397301836</v>
      </c>
    </row>
    <row r="83" spans="1:38">
      <c r="A83" s="106" t="s">
        <v>127</v>
      </c>
      <c r="B83" s="5" t="str">
        <f t="shared" si="5"/>
        <v>9240-04072</v>
      </c>
      <c r="C83" s="5" t="str">
        <f t="shared" si="44"/>
        <v>9240</v>
      </c>
      <c r="D83" s="1">
        <f>SUM($F83:K83)</f>
        <v>-8556.89</v>
      </c>
      <c r="E83" s="2">
        <f>D83/$D$85</f>
        <v>-0.34447181450052955</v>
      </c>
      <c r="F83" s="22">
        <f>'Div 91 history (2)'!B84</f>
        <v>-1278.6300000000001</v>
      </c>
      <c r="G83" s="22">
        <f>'Div 91 history (2)'!C84</f>
        <v>-1438.45</v>
      </c>
      <c r="H83" s="22">
        <f>'Div 91 history (2)'!D84</f>
        <v>-1410.59</v>
      </c>
      <c r="I83" s="22">
        <f>'Div 91 history (2)'!E84</f>
        <v>-1484.37</v>
      </c>
      <c r="J83" s="22">
        <f>'Div 91 history (2)'!F84</f>
        <v>-1447.52</v>
      </c>
      <c r="K83" s="22">
        <f>'Div 91 history (2)'!G84</f>
        <v>-1497.33</v>
      </c>
      <c r="L83" s="1">
        <f t="shared" si="45"/>
        <v>-15797.821884808785</v>
      </c>
      <c r="M83" s="1">
        <f t="shared" si="45"/>
        <v>-12084.760196307578</v>
      </c>
      <c r="N83" s="1">
        <f t="shared" si="45"/>
        <v>-12292.476700451398</v>
      </c>
      <c r="O83" s="1">
        <f t="shared" si="45"/>
        <v>-12064.780831066548</v>
      </c>
      <c r="P83" s="1">
        <f t="shared" si="45"/>
        <v>-12238.394625574814</v>
      </c>
      <c r="Q83" s="1">
        <f t="shared" si="45"/>
        <v>-12278.008884242376</v>
      </c>
      <c r="R83" s="1">
        <f t="shared" si="45"/>
        <v>-12945.939732558902</v>
      </c>
      <c r="S83" s="1">
        <f t="shared" si="45"/>
        <v>-12887.035052279311</v>
      </c>
      <c r="T83" s="1">
        <f t="shared" si="45"/>
        <v>-12865.677799780278</v>
      </c>
      <c r="U83" s="1">
        <f t="shared" si="45"/>
        <v>-12865.677799780278</v>
      </c>
      <c r="V83" s="1">
        <f t="shared" si="45"/>
        <v>-12919.07093102786</v>
      </c>
      <c r="W83" s="1">
        <f t="shared" si="45"/>
        <v>-12862.233081635273</v>
      </c>
      <c r="X83" s="1">
        <f t="shared" si="46"/>
        <v>-12865.677799780278</v>
      </c>
      <c r="Y83" s="1">
        <f t="shared" si="46"/>
        <v>-12084.760196307578</v>
      </c>
      <c r="Z83" s="1">
        <f t="shared" si="46"/>
        <v>-12292.476700451398</v>
      </c>
      <c r="AA83" s="1">
        <f t="shared" si="46"/>
        <v>-12064.780831066548</v>
      </c>
      <c r="AB83" s="1">
        <f t="shared" si="46"/>
        <v>-12238.394625574814</v>
      </c>
      <c r="AC83" s="1">
        <f t="shared" si="46"/>
        <v>-12278.008884242376</v>
      </c>
      <c r="AD83" s="1">
        <f t="shared" si="46"/>
        <v>-12945.939732558902</v>
      </c>
      <c r="AE83" s="1">
        <f t="shared" si="46"/>
        <v>-12887.035052279311</v>
      </c>
      <c r="AF83" s="1">
        <f t="shared" si="46"/>
        <v>-12865.677799780278</v>
      </c>
    </row>
    <row r="84" spans="1:38">
      <c r="A84" s="106" t="s">
        <v>336</v>
      </c>
      <c r="B84" s="5" t="str">
        <f t="shared" ref="B84:B155" si="47">RIGHT(A84,10)</f>
        <v>8700-07120</v>
      </c>
      <c r="C84" s="5" t="str">
        <f t="shared" si="44"/>
        <v>8700</v>
      </c>
      <c r="D84" s="1">
        <f>SUM($F84:K84)</f>
        <v>18402.25</v>
      </c>
      <c r="E84" s="2">
        <f>D84/$D$85</f>
        <v>0.74081312818002454</v>
      </c>
      <c r="F84" s="22">
        <f>'Div 91 history (2)'!B85</f>
        <v>1967.8</v>
      </c>
      <c r="G84" s="22">
        <f>'Div 91 history (2)'!C85</f>
        <v>1146.3900000000001</v>
      </c>
      <c r="H84" s="22">
        <f>'Div 91 history (2)'!D85</f>
        <v>1274.99</v>
      </c>
      <c r="I84" s="22">
        <f>'Div 91 history (2)'!E85</f>
        <v>345.4</v>
      </c>
      <c r="J84" s="22">
        <f>'Div 91 history (2)'!F85</f>
        <v>12420.47</v>
      </c>
      <c r="K84" s="22">
        <f>'Div 91 history (2)'!G85</f>
        <v>1247.2</v>
      </c>
      <c r="L84" s="1">
        <f t="shared" si="45"/>
        <v>33974.430871464108</v>
      </c>
      <c r="M84" s="1">
        <f t="shared" si="45"/>
        <v>25989.206162811621</v>
      </c>
      <c r="N84" s="1">
        <f t="shared" si="45"/>
        <v>26435.916479104177</v>
      </c>
      <c r="O84" s="1">
        <f t="shared" si="45"/>
        <v>25946.23900137718</v>
      </c>
      <c r="P84" s="1">
        <f t="shared" si="45"/>
        <v>26319.608817979912</v>
      </c>
      <c r="Q84" s="1">
        <f t="shared" si="45"/>
        <v>26404.802327720616</v>
      </c>
      <c r="R84" s="1">
        <f t="shared" si="45"/>
        <v>27841.238983261683</v>
      </c>
      <c r="S84" s="1">
        <f t="shared" si="45"/>
        <v>27714.559938342896</v>
      </c>
      <c r="T84" s="1">
        <f t="shared" si="45"/>
        <v>27668.629524395736</v>
      </c>
      <c r="U84" s="1">
        <f t="shared" si="45"/>
        <v>27668.629524395736</v>
      </c>
      <c r="V84" s="1">
        <f t="shared" si="45"/>
        <v>27783.455559263639</v>
      </c>
      <c r="W84" s="1">
        <f t="shared" si="45"/>
        <v>27661.221393113938</v>
      </c>
      <c r="X84" s="1">
        <f t="shared" si="46"/>
        <v>27668.629524395736</v>
      </c>
      <c r="Y84" s="1">
        <f t="shared" si="46"/>
        <v>25989.206162811621</v>
      </c>
      <c r="Z84" s="1">
        <f t="shared" si="46"/>
        <v>26435.916479104177</v>
      </c>
      <c r="AA84" s="1">
        <f t="shared" si="46"/>
        <v>25946.23900137718</v>
      </c>
      <c r="AB84" s="1">
        <f t="shared" si="46"/>
        <v>26319.608817979912</v>
      </c>
      <c r="AC84" s="1">
        <f t="shared" si="46"/>
        <v>26404.802327720616</v>
      </c>
      <c r="AD84" s="1">
        <f t="shared" si="46"/>
        <v>27841.238983261683</v>
      </c>
      <c r="AE84" s="1">
        <f t="shared" si="46"/>
        <v>27714.559938342896</v>
      </c>
      <c r="AF84" s="1">
        <f t="shared" si="46"/>
        <v>27668.629524395736</v>
      </c>
    </row>
    <row r="85" spans="1:38">
      <c r="A85" s="9" t="s">
        <v>27</v>
      </c>
      <c r="B85" s="5"/>
      <c r="C85" s="5"/>
      <c r="D85" s="31">
        <f t="shared" ref="D85:J85" si="48">SUM(D81:D84)</f>
        <v>24840.61</v>
      </c>
      <c r="E85" s="32">
        <f t="shared" si="48"/>
        <v>0.99999999999999989</v>
      </c>
      <c r="F85" s="31">
        <f t="shared" si="48"/>
        <v>3107.38</v>
      </c>
      <c r="G85" s="31">
        <f t="shared" si="48"/>
        <v>2265.3399999999997</v>
      </c>
      <c r="H85" s="31">
        <f t="shared" si="48"/>
        <v>2369.31</v>
      </c>
      <c r="I85" s="31">
        <f t="shared" si="48"/>
        <v>1365.94</v>
      </c>
      <c r="J85" s="31">
        <f t="shared" si="48"/>
        <v>13477.859999999999</v>
      </c>
      <c r="K85" s="31">
        <f t="shared" ref="K85" si="49">SUM(K81:K84)</f>
        <v>2254.7799999999997</v>
      </c>
      <c r="L85" s="34">
        <f>'Div 91 history (2)'!H86</f>
        <v>45861</v>
      </c>
      <c r="M85" s="31">
        <f>'Div 91 budget'!B47</f>
        <v>35082</v>
      </c>
      <c r="N85" s="31">
        <f>'Div 91 budget'!C47</f>
        <v>35685</v>
      </c>
      <c r="O85" s="31">
        <f>'Div 91 budget'!D47</f>
        <v>35024</v>
      </c>
      <c r="P85" s="31">
        <f>'Div 91 budget'!E47</f>
        <v>35528</v>
      </c>
      <c r="Q85" s="31">
        <f>'Div 91 budget'!F47</f>
        <v>35643</v>
      </c>
      <c r="R85" s="31">
        <f>'Div 91 budget'!G47</f>
        <v>37582</v>
      </c>
      <c r="S85" s="31">
        <f>'Div 91 budget'!H47</f>
        <v>37411</v>
      </c>
      <c r="T85" s="31">
        <f>'Div 91 budget'!I47</f>
        <v>37349</v>
      </c>
      <c r="U85" s="31">
        <f>'Div 91 budget'!J47</f>
        <v>37349</v>
      </c>
      <c r="V85" s="31">
        <f>'Div 91 budget'!K47</f>
        <v>37504</v>
      </c>
      <c r="W85" s="31">
        <f>'Div 91 budget'!L47</f>
        <v>37339</v>
      </c>
      <c r="X85" s="31">
        <f>'Div 91 budget'!M47</f>
        <v>37349</v>
      </c>
      <c r="Y85" s="38">
        <f>M85*(1+Y$3)</f>
        <v>35082</v>
      </c>
      <c r="Z85" s="38">
        <f t="shared" ref="Z85" si="50">N85*(1+Z$3)</f>
        <v>35685</v>
      </c>
      <c r="AA85" s="38">
        <f t="shared" ref="AA85" si="51">O85*(1+AA$3)</f>
        <v>35024</v>
      </c>
      <c r="AB85" s="38">
        <f t="shared" ref="AB85" si="52">P85*(1+AB$3)</f>
        <v>35528</v>
      </c>
      <c r="AC85" s="38">
        <f t="shared" ref="AC85" si="53">Q85*(1+AC$3)</f>
        <v>35643</v>
      </c>
      <c r="AD85" s="38">
        <f t="shared" ref="AD85" si="54">R85*(1+AD$3)</f>
        <v>37582</v>
      </c>
      <c r="AE85" s="38">
        <f t="shared" ref="AE85" si="55">S85*(1+AE$3)</f>
        <v>37411</v>
      </c>
      <c r="AF85" s="38">
        <f t="shared" ref="AF85" si="56">T85*(1+AF$3)</f>
        <v>37349</v>
      </c>
      <c r="AH85" s="15">
        <f>SUM(F85:Q85)</f>
        <v>247663.61</v>
      </c>
      <c r="AI85" s="15">
        <f>SUM(U85:AF85)</f>
        <v>438845</v>
      </c>
      <c r="AK85" s="15">
        <f>AH85*$AK$6</f>
        <v>121590.18701942344</v>
      </c>
      <c r="AL85" s="15">
        <f>AI85*$AL$6</f>
        <v>215431.01712534661</v>
      </c>
    </row>
    <row r="86" spans="1:38">
      <c r="B86" s="5"/>
      <c r="C86" s="5"/>
      <c r="F86" s="1">
        <f>F85-'Div 91 history (2)'!B86</f>
        <v>0</v>
      </c>
      <c r="G86" s="1">
        <f>G85-'Div 91 history (2)'!C86</f>
        <v>0</v>
      </c>
      <c r="H86" s="1">
        <f>H85-'Div 91 history (2)'!D86</f>
        <v>0</v>
      </c>
      <c r="I86" s="1">
        <f>I85-'Div 91 history (2)'!E86</f>
        <v>0</v>
      </c>
      <c r="J86" s="1">
        <f>J85-'Div 91 history (2)'!F86</f>
        <v>0</v>
      </c>
      <c r="K86" s="1">
        <f>K85-'Div 91 history (2)'!G86</f>
        <v>0</v>
      </c>
      <c r="L86" s="1">
        <f>L85-'Div 91 history (2)'!H86</f>
        <v>0</v>
      </c>
      <c r="M86" s="1">
        <f t="shared" ref="M86" si="57">M85-SUM(M81:M84)</f>
        <v>0</v>
      </c>
      <c r="N86" s="1">
        <f t="shared" ref="N86:AF86" si="58">N85-SUM(N81:N84)</f>
        <v>0</v>
      </c>
      <c r="O86" s="1">
        <f t="shared" si="58"/>
        <v>0</v>
      </c>
      <c r="P86" s="1">
        <f t="shared" si="58"/>
        <v>0</v>
      </c>
      <c r="Q86" s="1">
        <f t="shared" si="58"/>
        <v>0</v>
      </c>
      <c r="R86" s="1">
        <f t="shared" si="58"/>
        <v>0</v>
      </c>
      <c r="S86" s="1">
        <f t="shared" si="58"/>
        <v>0</v>
      </c>
      <c r="T86" s="1">
        <f t="shared" si="58"/>
        <v>0</v>
      </c>
      <c r="U86" s="1">
        <f t="shared" si="58"/>
        <v>0</v>
      </c>
      <c r="V86" s="1">
        <f t="shared" si="58"/>
        <v>0</v>
      </c>
      <c r="W86" s="1">
        <f t="shared" si="58"/>
        <v>0</v>
      </c>
      <c r="X86" s="1">
        <f t="shared" si="58"/>
        <v>0</v>
      </c>
      <c r="Y86" s="1">
        <f t="shared" si="58"/>
        <v>0</v>
      </c>
      <c r="Z86" s="1">
        <f t="shared" si="58"/>
        <v>0</v>
      </c>
      <c r="AA86" s="1">
        <f t="shared" si="58"/>
        <v>0</v>
      </c>
      <c r="AB86" s="1">
        <f t="shared" si="58"/>
        <v>0</v>
      </c>
      <c r="AC86" s="1">
        <f t="shared" si="58"/>
        <v>0</v>
      </c>
      <c r="AD86" s="1">
        <f t="shared" si="58"/>
        <v>0</v>
      </c>
      <c r="AE86" s="1">
        <f t="shared" si="58"/>
        <v>0</v>
      </c>
      <c r="AF86" s="1">
        <f t="shared" si="58"/>
        <v>0</v>
      </c>
    </row>
    <row r="87" spans="1:38">
      <c r="A87" s="106" t="s">
        <v>129</v>
      </c>
      <c r="B87" s="5" t="str">
        <f t="shared" si="47"/>
        <v>8250-04580</v>
      </c>
      <c r="C87" s="5" t="str">
        <f t="shared" ref="C87:C106" si="59">LEFT(B87,4)</f>
        <v>8250</v>
      </c>
      <c r="D87" s="1">
        <f>SUM($F87:K87)</f>
        <v>-1138.4799999999998</v>
      </c>
      <c r="E87" s="2">
        <f t="shared" ref="E87:E106" si="60">D87/$D$107</f>
        <v>-6.4358850223781624E-3</v>
      </c>
      <c r="F87" s="22">
        <f>'Div 91 history (2)'!B88</f>
        <v>0</v>
      </c>
      <c r="G87" s="22">
        <f>'Div 91 history (2)'!C88</f>
        <v>-139.87</v>
      </c>
      <c r="H87" s="22">
        <f>'Div 91 history (2)'!D88</f>
        <v>-578.29</v>
      </c>
      <c r="I87" s="22">
        <f>'Div 91 history (2)'!E88</f>
        <v>-319.19</v>
      </c>
      <c r="J87" s="22">
        <f>'Div 91 history (2)'!F88</f>
        <v>-33.03</v>
      </c>
      <c r="K87" s="22">
        <f>'Div 91 history (2)'!G88</f>
        <v>-68.099999999999994</v>
      </c>
      <c r="L87" s="1">
        <f t="shared" ref="L87:W96" si="61">$E87*L$107</f>
        <v>-183.04963488303036</v>
      </c>
      <c r="M87" s="1">
        <f t="shared" si="61"/>
        <v>-190.8009504451324</v>
      </c>
      <c r="N87" s="1">
        <f t="shared" si="61"/>
        <v>-192.94410015758433</v>
      </c>
      <c r="O87" s="1">
        <f t="shared" si="61"/>
        <v>-208.69914669236607</v>
      </c>
      <c r="P87" s="1">
        <f t="shared" si="61"/>
        <v>-221.02386651022024</v>
      </c>
      <c r="Q87" s="1">
        <f t="shared" si="61"/>
        <v>-226.06960036776471</v>
      </c>
      <c r="R87" s="1">
        <f t="shared" si="61"/>
        <v>-230.07915673670632</v>
      </c>
      <c r="S87" s="1">
        <f t="shared" si="61"/>
        <v>-231.73961507247989</v>
      </c>
      <c r="T87" s="1">
        <f t="shared" si="61"/>
        <v>-211.87847389342087</v>
      </c>
      <c r="U87" s="1">
        <f t="shared" si="61"/>
        <v>-203.78213053526915</v>
      </c>
      <c r="V87" s="1">
        <f t="shared" si="61"/>
        <v>-200.91816170031086</v>
      </c>
      <c r="W87" s="1">
        <f t="shared" si="61"/>
        <v>-203.11279849294181</v>
      </c>
      <c r="X87" s="1">
        <f t="shared" ref="X87:AF96" si="62">$E87*X$107</f>
        <v>-197.31380865237824</v>
      </c>
      <c r="Y87" s="1">
        <f t="shared" si="62"/>
        <v>-190.8009504451324</v>
      </c>
      <c r="Z87" s="1">
        <f t="shared" si="62"/>
        <v>-192.94410015758433</v>
      </c>
      <c r="AA87" s="1">
        <f t="shared" si="62"/>
        <v>-208.69914669236607</v>
      </c>
      <c r="AB87" s="1">
        <f t="shared" si="62"/>
        <v>-221.02386651022024</v>
      </c>
      <c r="AC87" s="1">
        <f t="shared" si="62"/>
        <v>-226.06960036776471</v>
      </c>
      <c r="AD87" s="1">
        <f t="shared" si="62"/>
        <v>-230.07915673670632</v>
      </c>
      <c r="AE87" s="1">
        <f t="shared" si="62"/>
        <v>-231.73961507247989</v>
      </c>
      <c r="AF87" s="1">
        <f t="shared" si="62"/>
        <v>-211.87847389342087</v>
      </c>
    </row>
    <row r="88" spans="1:38">
      <c r="A88" s="106" t="s">
        <v>130</v>
      </c>
      <c r="B88" s="5" t="str">
        <f t="shared" si="47"/>
        <v>8810-04580</v>
      </c>
      <c r="C88" s="5" t="str">
        <f t="shared" si="59"/>
        <v>8810</v>
      </c>
      <c r="D88" s="1">
        <f>SUM($F88:K88)</f>
        <v>-226060.65999999997</v>
      </c>
      <c r="E88" s="2">
        <f t="shared" si="60"/>
        <v>-1.2779323447429223</v>
      </c>
      <c r="F88" s="22">
        <f>'Div 91 history (2)'!B89</f>
        <v>-37889.72</v>
      </c>
      <c r="G88" s="22">
        <f>'Div 91 history (2)'!C89</f>
        <v>-39725.039999999994</v>
      </c>
      <c r="H88" s="22">
        <f>'Div 91 history (2)'!D89</f>
        <v>-32931.9</v>
      </c>
      <c r="I88" s="22">
        <f>'Div 91 history (2)'!E89</f>
        <v>-36248.89</v>
      </c>
      <c r="J88" s="22">
        <f>'Div 91 history (2)'!F89</f>
        <v>-37119.03</v>
      </c>
      <c r="K88" s="22">
        <f>'Div 91 history (2)'!G89</f>
        <v>-42146.079999999994</v>
      </c>
      <c r="L88" s="1">
        <f t="shared" si="61"/>
        <v>-36346.990087148537</v>
      </c>
      <c r="M88" s="1">
        <f t="shared" si="61"/>
        <v>-37886.11902383346</v>
      </c>
      <c r="N88" s="1">
        <f t="shared" si="61"/>
        <v>-38311.670494632854</v>
      </c>
      <c r="O88" s="1">
        <f t="shared" si="61"/>
        <v>-41440.04887456353</v>
      </c>
      <c r="P88" s="1">
        <f t="shared" si="61"/>
        <v>-43887.289314746224</v>
      </c>
      <c r="Q88" s="1">
        <f t="shared" si="61"/>
        <v>-44889.18827302468</v>
      </c>
      <c r="R88" s="1">
        <f t="shared" si="61"/>
        <v>-45685.34012379952</v>
      </c>
      <c r="S88" s="1">
        <f t="shared" si="61"/>
        <v>-46015.046668743191</v>
      </c>
      <c r="T88" s="1">
        <f t="shared" si="61"/>
        <v>-42071.347452866532</v>
      </c>
      <c r="U88" s="1">
        <f t="shared" si="61"/>
        <v>-40463.708563179935</v>
      </c>
      <c r="V88" s="1">
        <f t="shared" si="61"/>
        <v>-39895.028669769337</v>
      </c>
      <c r="W88" s="1">
        <f t="shared" si="61"/>
        <v>-40330.803599326675</v>
      </c>
      <c r="X88" s="1">
        <f t="shared" si="62"/>
        <v>-39179.335439419519</v>
      </c>
      <c r="Y88" s="1">
        <f t="shared" si="62"/>
        <v>-37886.11902383346</v>
      </c>
      <c r="Z88" s="1">
        <f t="shared" si="62"/>
        <v>-38311.670494632854</v>
      </c>
      <c r="AA88" s="1">
        <f t="shared" si="62"/>
        <v>-41440.04887456353</v>
      </c>
      <c r="AB88" s="1">
        <f t="shared" si="62"/>
        <v>-43887.289314746224</v>
      </c>
      <c r="AC88" s="1">
        <f t="shared" si="62"/>
        <v>-44889.18827302468</v>
      </c>
      <c r="AD88" s="1">
        <f t="shared" si="62"/>
        <v>-45685.34012379952</v>
      </c>
      <c r="AE88" s="1">
        <f t="shared" si="62"/>
        <v>-46015.046668743191</v>
      </c>
      <c r="AF88" s="1">
        <f t="shared" si="62"/>
        <v>-42071.347452866532</v>
      </c>
    </row>
    <row r="89" spans="1:38">
      <c r="A89" s="106" t="s">
        <v>131</v>
      </c>
      <c r="B89" s="5" t="str">
        <f t="shared" si="47"/>
        <v>8250-04581</v>
      </c>
      <c r="C89" s="5" t="str">
        <f t="shared" si="59"/>
        <v>8250</v>
      </c>
      <c r="D89" s="1">
        <f>SUM($F89:K89)</f>
        <v>6565.88</v>
      </c>
      <c r="E89" s="2">
        <f t="shared" si="60"/>
        <v>3.7117251731020602E-2</v>
      </c>
      <c r="F89" s="22">
        <f>'Div 91 history (2)'!B90</f>
        <v>0</v>
      </c>
      <c r="G89" s="22">
        <f>'Div 91 history (2)'!C90</f>
        <v>2626.4</v>
      </c>
      <c r="H89" s="22">
        <f>'Div 91 history (2)'!D90</f>
        <v>2460.7600000000002</v>
      </c>
      <c r="I89" s="22">
        <f>'Div 91 history (2)'!E90</f>
        <v>1054.6400000000001</v>
      </c>
      <c r="J89" s="22">
        <f>'Div 91 history (2)'!F90</f>
        <v>124.08</v>
      </c>
      <c r="K89" s="22">
        <f>'Div 91 history (2)'!G90</f>
        <v>300</v>
      </c>
      <c r="L89" s="1">
        <f t="shared" si="61"/>
        <v>1055.6899872512399</v>
      </c>
      <c r="M89" s="1">
        <f t="shared" si="61"/>
        <v>1100.3936340635637</v>
      </c>
      <c r="N89" s="1">
        <f t="shared" si="61"/>
        <v>1112.7536788899936</v>
      </c>
      <c r="O89" s="1">
        <f t="shared" si="61"/>
        <v>1203.616711127532</v>
      </c>
      <c r="P89" s="1">
        <f t="shared" si="61"/>
        <v>1274.6962481924365</v>
      </c>
      <c r="Q89" s="1">
        <f t="shared" si="61"/>
        <v>1303.7961735495567</v>
      </c>
      <c r="R89" s="1">
        <f t="shared" si="61"/>
        <v>1326.9202213779824</v>
      </c>
      <c r="S89" s="1">
        <f t="shared" si="61"/>
        <v>1336.4964723245857</v>
      </c>
      <c r="T89" s="1">
        <f t="shared" si="61"/>
        <v>1221.9526334826562</v>
      </c>
      <c r="U89" s="1">
        <f t="shared" si="61"/>
        <v>1175.2591308050323</v>
      </c>
      <c r="V89" s="1">
        <f t="shared" si="61"/>
        <v>1158.7419537847281</v>
      </c>
      <c r="W89" s="1">
        <f t="shared" si="61"/>
        <v>1171.3989366250062</v>
      </c>
      <c r="X89" s="1">
        <f t="shared" si="62"/>
        <v>1137.9548081252876</v>
      </c>
      <c r="Y89" s="1">
        <f t="shared" si="62"/>
        <v>1100.3936340635637</v>
      </c>
      <c r="Z89" s="1">
        <f t="shared" si="62"/>
        <v>1112.7536788899936</v>
      </c>
      <c r="AA89" s="1">
        <f t="shared" si="62"/>
        <v>1203.616711127532</v>
      </c>
      <c r="AB89" s="1">
        <f t="shared" si="62"/>
        <v>1274.6962481924365</v>
      </c>
      <c r="AC89" s="1">
        <f t="shared" si="62"/>
        <v>1303.7961735495567</v>
      </c>
      <c r="AD89" s="1">
        <f t="shared" si="62"/>
        <v>1326.9202213779824</v>
      </c>
      <c r="AE89" s="1">
        <f t="shared" si="62"/>
        <v>1336.4964723245857</v>
      </c>
      <c r="AF89" s="1">
        <f t="shared" si="62"/>
        <v>1221.9526334826562</v>
      </c>
    </row>
    <row r="90" spans="1:38">
      <c r="A90" s="106" t="s">
        <v>132</v>
      </c>
      <c r="B90" s="5" t="str">
        <f t="shared" si="47"/>
        <v>8810-04581</v>
      </c>
      <c r="C90" s="5" t="str">
        <f t="shared" si="59"/>
        <v>8810</v>
      </c>
      <c r="D90" s="1">
        <f>SUM($F90:K90)</f>
        <v>373336.09</v>
      </c>
      <c r="E90" s="2">
        <f t="shared" si="60"/>
        <v>2.1104877994731801</v>
      </c>
      <c r="F90" s="22">
        <f>'Div 91 history (2)'!B91</f>
        <v>63456.909999999989</v>
      </c>
      <c r="G90" s="22">
        <f>'Div 91 history (2)'!C91</f>
        <v>66852.750000000015</v>
      </c>
      <c r="H90" s="22">
        <f>'Div 91 history (2)'!D91</f>
        <v>55082.229999999996</v>
      </c>
      <c r="I90" s="22">
        <f>'Div 91 history (2)'!E91</f>
        <v>60180.059999999983</v>
      </c>
      <c r="J90" s="22">
        <f>'Div 91 history (2)'!F91</f>
        <v>60220.179999999986</v>
      </c>
      <c r="K90" s="22">
        <f>'Div 91 history (2)'!G91</f>
        <v>67543.960000000021</v>
      </c>
      <c r="L90" s="1">
        <f t="shared" si="61"/>
        <v>60026.557307250172</v>
      </c>
      <c r="M90" s="1">
        <f t="shared" si="61"/>
        <v>62568.407708057675</v>
      </c>
      <c r="N90" s="1">
        <f t="shared" si="61"/>
        <v>63271.200145282244</v>
      </c>
      <c r="O90" s="1">
        <f t="shared" si="61"/>
        <v>68437.674278392587</v>
      </c>
      <c r="P90" s="1">
        <f t="shared" si="61"/>
        <v>72479.25841438373</v>
      </c>
      <c r="Q90" s="1">
        <f t="shared" si="61"/>
        <v>74133.880849170702</v>
      </c>
      <c r="R90" s="1">
        <f t="shared" si="61"/>
        <v>75448.714748242492</v>
      </c>
      <c r="S90" s="1">
        <f t="shared" si="61"/>
        <v>75993.220600506567</v>
      </c>
      <c r="T90" s="1">
        <f t="shared" si="61"/>
        <v>69480.255251332332</v>
      </c>
      <c r="U90" s="1">
        <f t="shared" si="61"/>
        <v>66825.261599595076</v>
      </c>
      <c r="V90" s="1">
        <f t="shared" si="61"/>
        <v>65886.094528829504</v>
      </c>
      <c r="W90" s="1">
        <f t="shared" si="61"/>
        <v>66605.770868449865</v>
      </c>
      <c r="X90" s="1">
        <f t="shared" si="62"/>
        <v>64704.136941612567</v>
      </c>
      <c r="Y90" s="1">
        <f t="shared" si="62"/>
        <v>62568.407708057675</v>
      </c>
      <c r="Z90" s="1">
        <f t="shared" si="62"/>
        <v>63271.200145282244</v>
      </c>
      <c r="AA90" s="1">
        <f t="shared" si="62"/>
        <v>68437.674278392587</v>
      </c>
      <c r="AB90" s="1">
        <f t="shared" si="62"/>
        <v>72479.25841438373</v>
      </c>
      <c r="AC90" s="1">
        <f t="shared" si="62"/>
        <v>74133.880849170702</v>
      </c>
      <c r="AD90" s="1">
        <f t="shared" si="62"/>
        <v>75448.714748242492</v>
      </c>
      <c r="AE90" s="1">
        <f t="shared" si="62"/>
        <v>75993.220600506567</v>
      </c>
      <c r="AF90" s="1">
        <f t="shared" si="62"/>
        <v>69480.255251332332</v>
      </c>
    </row>
    <row r="91" spans="1:38">
      <c r="A91" s="106" t="s">
        <v>337</v>
      </c>
      <c r="B91" s="5" t="str">
        <f t="shared" si="47"/>
        <v>9310-04582</v>
      </c>
      <c r="C91" s="5" t="str">
        <f t="shared" si="59"/>
        <v>9310</v>
      </c>
      <c r="D91" s="1">
        <f>SUM($F91:K91)</f>
        <v>38.480000000000004</v>
      </c>
      <c r="E91" s="2">
        <f t="shared" si="60"/>
        <v>2.1752938625282109E-4</v>
      </c>
      <c r="F91" s="22">
        <f>'Div 91 history (2)'!B92</f>
        <v>12.38</v>
      </c>
      <c r="G91" s="22">
        <f>'Div 91 history (2)'!C92</f>
        <v>5.0599999999999996</v>
      </c>
      <c r="H91" s="22">
        <f>'Div 91 history (2)'!D92</f>
        <v>5.0599999999999996</v>
      </c>
      <c r="I91" s="22">
        <f>'Div 91 history (2)'!E92</f>
        <v>5.44</v>
      </c>
      <c r="J91" s="22">
        <f>'Div 91 history (2)'!F92</f>
        <v>5.44</v>
      </c>
      <c r="K91" s="22">
        <f>'Div 91 history (2)'!G92</f>
        <v>5.0999999999999996</v>
      </c>
      <c r="L91" s="1">
        <f t="shared" si="61"/>
        <v>6.1869773296843249</v>
      </c>
      <c r="M91" s="1">
        <f t="shared" si="61"/>
        <v>6.4489675471933596</v>
      </c>
      <c r="N91" s="1">
        <f t="shared" si="61"/>
        <v>6.5214048328155494</v>
      </c>
      <c r="O91" s="1">
        <f t="shared" si="61"/>
        <v>7.0539167703624557</v>
      </c>
      <c r="P91" s="1">
        <f t="shared" si="61"/>
        <v>7.4704855450366079</v>
      </c>
      <c r="Q91" s="1">
        <f t="shared" si="61"/>
        <v>7.6410285838588194</v>
      </c>
      <c r="R91" s="1">
        <f t="shared" si="61"/>
        <v>7.7765493914943269</v>
      </c>
      <c r="S91" s="1">
        <f t="shared" si="61"/>
        <v>7.8326719731475549</v>
      </c>
      <c r="T91" s="1">
        <f t="shared" si="61"/>
        <v>7.1613762871713487</v>
      </c>
      <c r="U91" s="1">
        <f t="shared" si="61"/>
        <v>6.8877243192652999</v>
      </c>
      <c r="V91" s="1">
        <f t="shared" si="61"/>
        <v>6.7909237423827946</v>
      </c>
      <c r="W91" s="1">
        <f t="shared" si="61"/>
        <v>6.8651012630950063</v>
      </c>
      <c r="X91" s="1">
        <f t="shared" si="62"/>
        <v>6.6690985849057665</v>
      </c>
      <c r="Y91" s="1">
        <f t="shared" si="62"/>
        <v>6.4489675471933596</v>
      </c>
      <c r="Z91" s="1">
        <f t="shared" si="62"/>
        <v>6.5214048328155494</v>
      </c>
      <c r="AA91" s="1">
        <f t="shared" si="62"/>
        <v>7.0539167703624557</v>
      </c>
      <c r="AB91" s="1">
        <f t="shared" si="62"/>
        <v>7.4704855450366079</v>
      </c>
      <c r="AC91" s="1">
        <f t="shared" si="62"/>
        <v>7.6410285838588194</v>
      </c>
      <c r="AD91" s="1">
        <f t="shared" si="62"/>
        <v>7.7765493914943269</v>
      </c>
      <c r="AE91" s="1">
        <f t="shared" si="62"/>
        <v>7.8326719731475549</v>
      </c>
      <c r="AF91" s="1">
        <f t="shared" si="62"/>
        <v>7.1613762871713487</v>
      </c>
    </row>
    <row r="92" spans="1:38">
      <c r="A92" s="106" t="s">
        <v>138</v>
      </c>
      <c r="B92" s="5" t="str">
        <f t="shared" si="47"/>
        <v>8810-04582</v>
      </c>
      <c r="C92" s="5" t="str">
        <f t="shared" si="59"/>
        <v>8810</v>
      </c>
      <c r="D92" s="1">
        <f>SUM($F92:K92)</f>
        <v>24364.639999999999</v>
      </c>
      <c r="E92" s="2">
        <f t="shared" si="60"/>
        <v>0.13773454224196816</v>
      </c>
      <c r="F92" s="22">
        <f>'Div 91 history (2)'!B93</f>
        <v>971.65</v>
      </c>
      <c r="G92" s="22">
        <f>'Div 91 history (2)'!C93</f>
        <v>4956.1099999999997</v>
      </c>
      <c r="H92" s="22">
        <f>'Div 91 history (2)'!D93</f>
        <v>3582.45</v>
      </c>
      <c r="I92" s="22">
        <f>'Div 91 history (2)'!E93</f>
        <v>5769.9</v>
      </c>
      <c r="J92" s="22">
        <f>'Div 91 history (2)'!F93</f>
        <v>4612.1000000000004</v>
      </c>
      <c r="K92" s="22">
        <f>'Div 91 history (2)'!G93</f>
        <v>4472.43</v>
      </c>
      <c r="L92" s="1">
        <f t="shared" si="61"/>
        <v>3917.4499824823256</v>
      </c>
      <c r="M92" s="1">
        <f t="shared" si="61"/>
        <v>4083.3360878131293</v>
      </c>
      <c r="N92" s="1">
        <f t="shared" si="61"/>
        <v>4129.2016903797048</v>
      </c>
      <c r="O92" s="1">
        <f t="shared" si="61"/>
        <v>4466.3758497880426</v>
      </c>
      <c r="P92" s="1">
        <f t="shared" si="61"/>
        <v>4730.1374981814115</v>
      </c>
      <c r="Q92" s="1">
        <f t="shared" si="61"/>
        <v>4838.1213792991148</v>
      </c>
      <c r="R92" s="1">
        <f t="shared" si="61"/>
        <v>4923.9299991158614</v>
      </c>
      <c r="S92" s="1">
        <f t="shared" si="61"/>
        <v>4959.4655110142885</v>
      </c>
      <c r="T92" s="1">
        <f t="shared" si="61"/>
        <v>4534.4167136555752</v>
      </c>
      <c r="U92" s="1">
        <f t="shared" si="61"/>
        <v>4361.1466595151787</v>
      </c>
      <c r="V92" s="1">
        <f t="shared" si="61"/>
        <v>4299.8547882175035</v>
      </c>
      <c r="W92" s="1">
        <f t="shared" si="61"/>
        <v>4346.8222671220146</v>
      </c>
      <c r="X92" s="1">
        <f t="shared" si="62"/>
        <v>4222.7179351803125</v>
      </c>
      <c r="Y92" s="1">
        <f t="shared" si="62"/>
        <v>4083.3360878131293</v>
      </c>
      <c r="Z92" s="1">
        <f t="shared" si="62"/>
        <v>4129.2016903797048</v>
      </c>
      <c r="AA92" s="1">
        <f t="shared" si="62"/>
        <v>4466.3758497880426</v>
      </c>
      <c r="AB92" s="1">
        <f t="shared" si="62"/>
        <v>4730.1374981814115</v>
      </c>
      <c r="AC92" s="1">
        <f t="shared" si="62"/>
        <v>4838.1213792991148</v>
      </c>
      <c r="AD92" s="1">
        <f t="shared" si="62"/>
        <v>4923.9299991158614</v>
      </c>
      <c r="AE92" s="1">
        <f t="shared" si="62"/>
        <v>4959.4655110142885</v>
      </c>
      <c r="AF92" s="1">
        <f t="shared" si="62"/>
        <v>4534.4167136555752</v>
      </c>
    </row>
    <row r="93" spans="1:38">
      <c r="A93" s="106" t="s">
        <v>156</v>
      </c>
      <c r="B93" s="5" t="str">
        <f t="shared" si="47"/>
        <v>8700-04590</v>
      </c>
      <c r="C93" s="5" t="str">
        <f t="shared" si="59"/>
        <v>8700</v>
      </c>
      <c r="D93" s="1">
        <f>SUM($F93:K93)</f>
        <v>22654.77</v>
      </c>
      <c r="E93" s="2">
        <f t="shared" si="60"/>
        <v>0.12806856064965758</v>
      </c>
      <c r="F93" s="22">
        <f>'Div 91 history (2)'!B94</f>
        <v>3518.6400000000003</v>
      </c>
      <c r="G93" s="22">
        <f>'Div 91 history (2)'!C94</f>
        <v>3206.63</v>
      </c>
      <c r="H93" s="22">
        <f>'Div 91 history (2)'!D94</f>
        <v>3391.1099999999997</v>
      </c>
      <c r="I93" s="22">
        <f>'Div 91 history (2)'!E94</f>
        <v>3252.11</v>
      </c>
      <c r="J93" s="22">
        <f>'Div 91 history (2)'!F94</f>
        <v>4065.1</v>
      </c>
      <c r="K93" s="22">
        <f>'Div 91 history (2)'!G94</f>
        <v>5221.18</v>
      </c>
      <c r="L93" s="1">
        <f t="shared" si="61"/>
        <v>3642.5298440543802</v>
      </c>
      <c r="M93" s="1">
        <f t="shared" si="61"/>
        <v>3796.7743378152213</v>
      </c>
      <c r="N93" s="1">
        <f t="shared" si="61"/>
        <v>3839.421168511557</v>
      </c>
      <c r="O93" s="1">
        <f t="shared" si="61"/>
        <v>4152.9330049819191</v>
      </c>
      <c r="P93" s="1">
        <f t="shared" si="61"/>
        <v>4398.1842986260135</v>
      </c>
      <c r="Q93" s="1">
        <f t="shared" si="61"/>
        <v>4498.5900501753449</v>
      </c>
      <c r="R93" s="1">
        <f t="shared" si="61"/>
        <v>4578.3767634600817</v>
      </c>
      <c r="S93" s="1">
        <f t="shared" si="61"/>
        <v>4611.4184521076932</v>
      </c>
      <c r="T93" s="1">
        <f t="shared" si="61"/>
        <v>4216.1988739428498</v>
      </c>
      <c r="U93" s="1">
        <f t="shared" si="61"/>
        <v>4055.0886246455802</v>
      </c>
      <c r="V93" s="1">
        <f t="shared" si="61"/>
        <v>3998.0981151564829</v>
      </c>
      <c r="W93" s="1">
        <f t="shared" si="61"/>
        <v>4041.7694943380161</v>
      </c>
      <c r="X93" s="1">
        <f t="shared" si="62"/>
        <v>3926.3745984502493</v>
      </c>
      <c r="Y93" s="1">
        <f t="shared" si="62"/>
        <v>3796.7743378152213</v>
      </c>
      <c r="Z93" s="1">
        <f t="shared" si="62"/>
        <v>3839.421168511557</v>
      </c>
      <c r="AA93" s="1">
        <f t="shared" si="62"/>
        <v>4152.9330049819191</v>
      </c>
      <c r="AB93" s="1">
        <f t="shared" si="62"/>
        <v>4398.1842986260135</v>
      </c>
      <c r="AC93" s="1">
        <f t="shared" si="62"/>
        <v>4498.5900501753449</v>
      </c>
      <c r="AD93" s="1">
        <f t="shared" si="62"/>
        <v>4578.3767634600817</v>
      </c>
      <c r="AE93" s="1">
        <f t="shared" si="62"/>
        <v>4611.4184521076932</v>
      </c>
      <c r="AF93" s="1">
        <f t="shared" si="62"/>
        <v>4216.1988739428498</v>
      </c>
    </row>
    <row r="94" spans="1:38">
      <c r="A94" s="106" t="s">
        <v>149</v>
      </c>
      <c r="B94" s="5" t="str">
        <f t="shared" si="47"/>
        <v>8740-04590</v>
      </c>
      <c r="C94" s="5" t="str">
        <f t="shared" si="59"/>
        <v>8740</v>
      </c>
      <c r="D94" s="1">
        <f>SUM($F94:K94)</f>
        <v>2436.62</v>
      </c>
      <c r="E94" s="2">
        <f t="shared" si="60"/>
        <v>1.3774336100087029E-2</v>
      </c>
      <c r="F94" s="22">
        <f>'Div 91 history (2)'!B95</f>
        <v>374.2</v>
      </c>
      <c r="G94" s="22">
        <f>'Div 91 history (2)'!C95</f>
        <v>353.42</v>
      </c>
      <c r="H94" s="22">
        <f>'Div 91 history (2)'!D95</f>
        <v>435.13</v>
      </c>
      <c r="I94" s="22">
        <f>'Div 91 history (2)'!E95</f>
        <v>384.61</v>
      </c>
      <c r="J94" s="22">
        <f>'Div 91 history (2)'!F95</f>
        <v>417.87</v>
      </c>
      <c r="K94" s="22">
        <f>'Div 91 history (2)'!G95</f>
        <v>471.39</v>
      </c>
      <c r="L94" s="1">
        <f t="shared" si="61"/>
        <v>391.77008058875828</v>
      </c>
      <c r="M94" s="1">
        <f t="shared" si="61"/>
        <v>408.35975324434207</v>
      </c>
      <c r="N94" s="1">
        <f t="shared" si="61"/>
        <v>412.94660716567103</v>
      </c>
      <c r="O94" s="1">
        <f t="shared" si="61"/>
        <v>446.66618193868408</v>
      </c>
      <c r="P94" s="1">
        <f t="shared" si="61"/>
        <v>473.04403557035073</v>
      </c>
      <c r="Q94" s="1">
        <f t="shared" si="61"/>
        <v>483.84311507281899</v>
      </c>
      <c r="R94" s="1">
        <f t="shared" si="61"/>
        <v>492.42452646317321</v>
      </c>
      <c r="S94" s="1">
        <f t="shared" si="61"/>
        <v>495.97830517699566</v>
      </c>
      <c r="T94" s="1">
        <f t="shared" si="61"/>
        <v>453.47070397212707</v>
      </c>
      <c r="U94" s="1">
        <f t="shared" si="61"/>
        <v>436.14258915821762</v>
      </c>
      <c r="V94" s="1">
        <f t="shared" si="61"/>
        <v>430.01300959367887</v>
      </c>
      <c r="W94" s="1">
        <f t="shared" si="61"/>
        <v>434.71005820380856</v>
      </c>
      <c r="X94" s="1">
        <f t="shared" si="62"/>
        <v>422.29883040418622</v>
      </c>
      <c r="Y94" s="1">
        <f t="shared" si="62"/>
        <v>408.35975324434207</v>
      </c>
      <c r="Z94" s="1">
        <f t="shared" si="62"/>
        <v>412.94660716567103</v>
      </c>
      <c r="AA94" s="1">
        <f t="shared" si="62"/>
        <v>446.66618193868408</v>
      </c>
      <c r="AB94" s="1">
        <f t="shared" si="62"/>
        <v>473.04403557035073</v>
      </c>
      <c r="AC94" s="1">
        <f t="shared" si="62"/>
        <v>483.84311507281899</v>
      </c>
      <c r="AD94" s="1">
        <f t="shared" si="62"/>
        <v>492.42452646317321</v>
      </c>
      <c r="AE94" s="1">
        <f t="shared" si="62"/>
        <v>495.97830517699566</v>
      </c>
      <c r="AF94" s="1">
        <f t="shared" si="62"/>
        <v>453.47070397212707</v>
      </c>
    </row>
    <row r="95" spans="1:38">
      <c r="A95" s="106" t="s">
        <v>145</v>
      </c>
      <c r="B95" s="5" t="str">
        <f t="shared" si="47"/>
        <v>8240-04590</v>
      </c>
      <c r="C95" s="5" t="str">
        <f t="shared" si="59"/>
        <v>8240</v>
      </c>
      <c r="D95" s="1">
        <f>SUM($F95:K95)</f>
        <v>117.88999999999999</v>
      </c>
      <c r="E95" s="2">
        <f t="shared" si="60"/>
        <v>6.6643813267528774E-4</v>
      </c>
      <c r="F95" s="22">
        <f>'Div 91 history (2)'!B96</f>
        <v>58.33</v>
      </c>
      <c r="G95" s="22">
        <f>'Div 91 history (2)'!C96</f>
        <v>39.68</v>
      </c>
      <c r="H95" s="22">
        <f>'Div 91 history (2)'!D96</f>
        <v>15.11</v>
      </c>
      <c r="I95" s="22">
        <f>'Div 91 history (2)'!E96</f>
        <v>4.7699999999999996</v>
      </c>
      <c r="J95" s="22">
        <f>'Div 91 history (2)'!F96</f>
        <v>0</v>
      </c>
      <c r="K95" s="22">
        <f>'Div 91 history (2)'!G96</f>
        <v>0</v>
      </c>
      <c r="L95" s="1">
        <f t="shared" si="61"/>
        <v>18.954853362694514</v>
      </c>
      <c r="M95" s="1">
        <f t="shared" si="61"/>
        <v>19.757504785307304</v>
      </c>
      <c r="N95" s="1">
        <f t="shared" si="61"/>
        <v>19.979428683488173</v>
      </c>
      <c r="O95" s="1">
        <f t="shared" si="61"/>
        <v>21.610869232277278</v>
      </c>
      <c r="P95" s="1">
        <f t="shared" si="61"/>
        <v>22.887098256350455</v>
      </c>
      <c r="Q95" s="1">
        <f t="shared" si="61"/>
        <v>23.409585752367878</v>
      </c>
      <c r="R95" s="1">
        <f t="shared" si="61"/>
        <v>23.824776709024583</v>
      </c>
      <c r="S95" s="1">
        <f t="shared" si="61"/>
        <v>23.996717747254809</v>
      </c>
      <c r="T95" s="1">
        <f t="shared" si="61"/>
        <v>21.940089669818871</v>
      </c>
      <c r="U95" s="1">
        <f t="shared" si="61"/>
        <v>21.101710498913359</v>
      </c>
      <c r="V95" s="1">
        <f t="shared" si="61"/>
        <v>20.805145529872856</v>
      </c>
      <c r="W95" s="1">
        <f t="shared" si="61"/>
        <v>21.032400933115127</v>
      </c>
      <c r="X95" s="1">
        <f t="shared" si="62"/>
        <v>20.431913518049392</v>
      </c>
      <c r="Y95" s="1">
        <f t="shared" si="62"/>
        <v>19.757504785307304</v>
      </c>
      <c r="Z95" s="1">
        <f t="shared" si="62"/>
        <v>19.979428683488173</v>
      </c>
      <c r="AA95" s="1">
        <f t="shared" si="62"/>
        <v>21.610869232277278</v>
      </c>
      <c r="AB95" s="1">
        <f t="shared" si="62"/>
        <v>22.887098256350455</v>
      </c>
      <c r="AC95" s="1">
        <f t="shared" si="62"/>
        <v>23.409585752367878</v>
      </c>
      <c r="AD95" s="1">
        <f t="shared" si="62"/>
        <v>23.824776709024583</v>
      </c>
      <c r="AE95" s="1">
        <f t="shared" si="62"/>
        <v>23.996717747254809</v>
      </c>
      <c r="AF95" s="1">
        <f t="shared" si="62"/>
        <v>21.940089669818871</v>
      </c>
    </row>
    <row r="96" spans="1:38">
      <c r="A96" s="106" t="s">
        <v>146</v>
      </c>
      <c r="B96" s="5" t="str">
        <f t="shared" si="47"/>
        <v>8250-04590</v>
      </c>
      <c r="C96" s="5" t="str">
        <f t="shared" si="59"/>
        <v>8250</v>
      </c>
      <c r="D96" s="1">
        <f>SUM($F96:K96)</f>
        <v>5146.2800000000007</v>
      </c>
      <c r="E96" s="2">
        <f t="shared" si="60"/>
        <v>2.9092181130071938E-2</v>
      </c>
      <c r="F96" s="22">
        <f>'Div 91 history (2)'!B97</f>
        <v>2558.46</v>
      </c>
      <c r="G96" s="22">
        <f>'Div 91 history (2)'!C97</f>
        <v>1287.52</v>
      </c>
      <c r="H96" s="22">
        <f>'Div 91 history (2)'!D97</f>
        <v>517.08000000000004</v>
      </c>
      <c r="I96" s="22">
        <f>'Div 91 history (2)'!E97</f>
        <v>272.84000000000003</v>
      </c>
      <c r="J96" s="22">
        <f>'Div 91 history (2)'!F97</f>
        <v>198.07000000000002</v>
      </c>
      <c r="K96" s="22">
        <f>'Div 91 history (2)'!G97</f>
        <v>312.31</v>
      </c>
      <c r="L96" s="1">
        <f t="shared" si="61"/>
        <v>827.44068846693995</v>
      </c>
      <c r="M96" s="1">
        <f t="shared" si="61"/>
        <v>862.4790204981872</v>
      </c>
      <c r="N96" s="1">
        <f t="shared" si="61"/>
        <v>872.16671681450123</v>
      </c>
      <c r="O96" s="1">
        <f t="shared" si="61"/>
        <v>943.38437622091726</v>
      </c>
      <c r="P96" s="1">
        <f t="shared" si="61"/>
        <v>999.09590308500503</v>
      </c>
      <c r="Q96" s="1">
        <f t="shared" si="61"/>
        <v>1021.9041730909814</v>
      </c>
      <c r="R96" s="1">
        <f t="shared" si="61"/>
        <v>1040.0286019350162</v>
      </c>
      <c r="S96" s="1">
        <f t="shared" si="61"/>
        <v>1047.5343846665749</v>
      </c>
      <c r="T96" s="1">
        <f t="shared" si="61"/>
        <v>957.75591369917288</v>
      </c>
      <c r="U96" s="1">
        <f t="shared" si="61"/>
        <v>921.15794983754233</v>
      </c>
      <c r="V96" s="1">
        <f t="shared" si="61"/>
        <v>908.21192923466037</v>
      </c>
      <c r="W96" s="1">
        <f t="shared" si="61"/>
        <v>918.13236300001483</v>
      </c>
      <c r="X96" s="1">
        <f t="shared" si="62"/>
        <v>891.91914411457503</v>
      </c>
      <c r="Y96" s="1">
        <f t="shared" si="62"/>
        <v>862.4790204981872</v>
      </c>
      <c r="Z96" s="1">
        <f t="shared" si="62"/>
        <v>872.16671681450123</v>
      </c>
      <c r="AA96" s="1">
        <f t="shared" si="62"/>
        <v>943.38437622091726</v>
      </c>
      <c r="AB96" s="1">
        <f t="shared" si="62"/>
        <v>999.09590308500503</v>
      </c>
      <c r="AC96" s="1">
        <f t="shared" si="62"/>
        <v>1021.9041730909814</v>
      </c>
      <c r="AD96" s="1">
        <f t="shared" si="62"/>
        <v>1040.0286019350162</v>
      </c>
      <c r="AE96" s="1">
        <f t="shared" si="62"/>
        <v>1047.5343846665749</v>
      </c>
      <c r="AF96" s="1">
        <f t="shared" si="62"/>
        <v>957.75591369917288</v>
      </c>
    </row>
    <row r="97" spans="1:38">
      <c r="A97" s="106" t="s">
        <v>154</v>
      </c>
      <c r="B97" s="5" t="str">
        <f t="shared" si="47"/>
        <v>8560-04590</v>
      </c>
      <c r="C97" s="5" t="str">
        <f t="shared" si="59"/>
        <v>8560</v>
      </c>
      <c r="D97" s="1">
        <f>SUM($F97:K97)</f>
        <v>2182.04</v>
      </c>
      <c r="E97" s="2">
        <f t="shared" si="60"/>
        <v>1.2335182483864492E-2</v>
      </c>
      <c r="F97" s="22">
        <f>'Div 91 history (2)'!B98</f>
        <v>371.22</v>
      </c>
      <c r="G97" s="22">
        <f>'Div 91 history (2)'!C98</f>
        <v>368.3</v>
      </c>
      <c r="H97" s="22">
        <f>'Div 91 history (2)'!D98</f>
        <v>345.2</v>
      </c>
      <c r="I97" s="22">
        <f>'Div 91 history (2)'!E98</f>
        <v>338.66</v>
      </c>
      <c r="J97" s="22">
        <f>'Div 91 history (2)'!F98</f>
        <v>373.33</v>
      </c>
      <c r="K97" s="22">
        <f>'Div 91 history (2)'!G98</f>
        <v>385.33</v>
      </c>
      <c r="L97" s="1">
        <f t="shared" ref="L97:W106" si="63">$E97*L$107</f>
        <v>350.83763026154838</v>
      </c>
      <c r="M97" s="1">
        <f t="shared" si="63"/>
        <v>365.69400069328992</v>
      </c>
      <c r="N97" s="1">
        <f t="shared" si="63"/>
        <v>369.80161646041682</v>
      </c>
      <c r="O97" s="1">
        <f t="shared" si="63"/>
        <v>399.99814318091705</v>
      </c>
      <c r="P97" s="1">
        <f t="shared" si="63"/>
        <v>423.62001763751761</v>
      </c>
      <c r="Q97" s="1">
        <f t="shared" si="63"/>
        <v>433.29080070486737</v>
      </c>
      <c r="R97" s="1">
        <f t="shared" si="63"/>
        <v>440.97561939231491</v>
      </c>
      <c r="S97" s="1">
        <f t="shared" si="63"/>
        <v>444.15809647315194</v>
      </c>
      <c r="T97" s="1">
        <f t="shared" si="63"/>
        <v>406.09172332794617</v>
      </c>
      <c r="U97" s="1">
        <f t="shared" si="63"/>
        <v>390.57406376324462</v>
      </c>
      <c r="V97" s="1">
        <f t="shared" si="63"/>
        <v>385.08490755792491</v>
      </c>
      <c r="W97" s="1">
        <f t="shared" si="63"/>
        <v>389.29120478492268</v>
      </c>
      <c r="X97" s="1">
        <f t="shared" ref="X97:AF106" si="64">$E97*X$107</f>
        <v>378.17671195966153</v>
      </c>
      <c r="Y97" s="1">
        <f t="shared" si="64"/>
        <v>365.69400069328992</v>
      </c>
      <c r="Z97" s="1">
        <f t="shared" si="64"/>
        <v>369.80161646041682</v>
      </c>
      <c r="AA97" s="1">
        <f t="shared" si="64"/>
        <v>399.99814318091705</v>
      </c>
      <c r="AB97" s="1">
        <f t="shared" si="64"/>
        <v>423.62001763751761</v>
      </c>
      <c r="AC97" s="1">
        <f t="shared" si="64"/>
        <v>433.29080070486737</v>
      </c>
      <c r="AD97" s="1">
        <f t="shared" si="64"/>
        <v>440.97561939231491</v>
      </c>
      <c r="AE97" s="1">
        <f t="shared" si="64"/>
        <v>444.15809647315194</v>
      </c>
      <c r="AF97" s="1">
        <f t="shared" si="64"/>
        <v>406.09172332794617</v>
      </c>
    </row>
    <row r="98" spans="1:38">
      <c r="A98" s="106" t="s">
        <v>155</v>
      </c>
      <c r="B98" s="5" t="str">
        <f t="shared" si="47"/>
        <v>8570-04590</v>
      </c>
      <c r="C98" s="5" t="str">
        <f t="shared" si="59"/>
        <v>8570</v>
      </c>
      <c r="D98" s="1">
        <f>SUM($F98:K98)</f>
        <v>484.88999999999993</v>
      </c>
      <c r="E98" s="2">
        <f t="shared" si="60"/>
        <v>2.7411076949098332E-3</v>
      </c>
      <c r="F98" s="22">
        <f>'Div 91 history (2)'!B99</f>
        <v>82.49</v>
      </c>
      <c r="G98" s="22">
        <f>'Div 91 history (2)'!C99</f>
        <v>81.84</v>
      </c>
      <c r="H98" s="22">
        <f>'Div 91 history (2)'!D99</f>
        <v>76.709999999999994</v>
      </c>
      <c r="I98" s="22">
        <f>'Div 91 history (2)'!E99</f>
        <v>75.260000000000005</v>
      </c>
      <c r="J98" s="22">
        <f>'Div 91 history (2)'!F99</f>
        <v>82.96</v>
      </c>
      <c r="K98" s="22">
        <f>'Div 91 history (2)'!G99</f>
        <v>85.63</v>
      </c>
      <c r="L98" s="1">
        <f t="shared" si="63"/>
        <v>77.96266729185632</v>
      </c>
      <c r="M98" s="1">
        <f t="shared" si="63"/>
        <v>81.264029988528776</v>
      </c>
      <c r="N98" s="1">
        <f t="shared" si="63"/>
        <v>82.176818850933742</v>
      </c>
      <c r="O98" s="1">
        <f t="shared" si="63"/>
        <v>88.887050488073015</v>
      </c>
      <c r="P98" s="1">
        <f t="shared" si="63"/>
        <v>94.136271723825345</v>
      </c>
      <c r="Q98" s="1">
        <f t="shared" si="63"/>
        <v>96.285300156634662</v>
      </c>
      <c r="R98" s="1">
        <f t="shared" si="63"/>
        <v>97.993010250563486</v>
      </c>
      <c r="S98" s="1">
        <f t="shared" si="63"/>
        <v>98.700216035850218</v>
      </c>
      <c r="T98" s="1">
        <f t="shared" si="63"/>
        <v>90.241157689358474</v>
      </c>
      <c r="U98" s="1">
        <f t="shared" si="63"/>
        <v>86.792844209161913</v>
      </c>
      <c r="V98" s="1">
        <f t="shared" si="63"/>
        <v>85.573051284927033</v>
      </c>
      <c r="W98" s="1">
        <f t="shared" si="63"/>
        <v>86.507769008891287</v>
      </c>
      <c r="X98" s="1">
        <f t="shared" si="64"/>
        <v>84.037921331469747</v>
      </c>
      <c r="Y98" s="1">
        <f t="shared" si="64"/>
        <v>81.264029988528776</v>
      </c>
      <c r="Z98" s="1">
        <f t="shared" si="64"/>
        <v>82.176818850933742</v>
      </c>
      <c r="AA98" s="1">
        <f t="shared" si="64"/>
        <v>88.887050488073015</v>
      </c>
      <c r="AB98" s="1">
        <f t="shared" si="64"/>
        <v>94.136271723825345</v>
      </c>
      <c r="AC98" s="1">
        <f t="shared" si="64"/>
        <v>96.285300156634662</v>
      </c>
      <c r="AD98" s="1">
        <f t="shared" si="64"/>
        <v>97.993010250563486</v>
      </c>
      <c r="AE98" s="1">
        <f t="shared" si="64"/>
        <v>98.700216035850218</v>
      </c>
      <c r="AF98" s="1">
        <f t="shared" si="64"/>
        <v>90.241157689358474</v>
      </c>
    </row>
    <row r="99" spans="1:38">
      <c r="A99" s="106" t="s">
        <v>140</v>
      </c>
      <c r="B99" s="5" t="str">
        <f t="shared" si="47"/>
        <v>8170-04590</v>
      </c>
      <c r="C99" s="5" t="str">
        <f t="shared" si="59"/>
        <v>8170</v>
      </c>
      <c r="D99" s="1">
        <f>SUM($F99:K99)</f>
        <v>242.45</v>
      </c>
      <c r="E99" s="2">
        <f t="shared" si="60"/>
        <v>1.3705821127078083E-3</v>
      </c>
      <c r="F99" s="22">
        <f>'Div 91 history (2)'!B100</f>
        <v>41.25</v>
      </c>
      <c r="G99" s="22">
        <f>'Div 91 history (2)'!C100</f>
        <v>40.92</v>
      </c>
      <c r="H99" s="22">
        <f>'Div 91 history (2)'!D100</f>
        <v>38.36</v>
      </c>
      <c r="I99" s="22">
        <f>'Div 91 history (2)'!E100</f>
        <v>37.630000000000003</v>
      </c>
      <c r="J99" s="22">
        <f>'Div 91 history (2)'!F100</f>
        <v>41.48</v>
      </c>
      <c r="K99" s="22">
        <f>'Div 91 history (2)'!G100</f>
        <v>42.81</v>
      </c>
      <c r="L99" s="1">
        <f t="shared" si="63"/>
        <v>38.982137567098867</v>
      </c>
      <c r="M99" s="1">
        <f t="shared" si="63"/>
        <v>40.632852957823019</v>
      </c>
      <c r="N99" s="1">
        <f t="shared" si="63"/>
        <v>41.089256801354722</v>
      </c>
      <c r="O99" s="1">
        <f t="shared" si="63"/>
        <v>44.444441813263438</v>
      </c>
      <c r="P99" s="1">
        <f t="shared" si="63"/>
        <v>47.069106559098891</v>
      </c>
      <c r="Q99" s="1">
        <f t="shared" si="63"/>
        <v>48.143642935461813</v>
      </c>
      <c r="R99" s="1">
        <f t="shared" si="63"/>
        <v>48.997515591678777</v>
      </c>
      <c r="S99" s="1">
        <f t="shared" si="63"/>
        <v>49.351125776757392</v>
      </c>
      <c r="T99" s="1">
        <f t="shared" si="63"/>
        <v>45.121509376941091</v>
      </c>
      <c r="U99" s="1">
        <f t="shared" si="63"/>
        <v>43.397317079154668</v>
      </c>
      <c r="V99" s="1">
        <f t="shared" si="63"/>
        <v>42.787408038999693</v>
      </c>
      <c r="W99" s="1">
        <f t="shared" si="63"/>
        <v>43.25477653943306</v>
      </c>
      <c r="X99" s="1">
        <f t="shared" si="64"/>
        <v>42.019827232598821</v>
      </c>
      <c r="Y99" s="1">
        <f t="shared" si="64"/>
        <v>40.632852957823019</v>
      </c>
      <c r="Z99" s="1">
        <f t="shared" si="64"/>
        <v>41.089256801354722</v>
      </c>
      <c r="AA99" s="1">
        <f t="shared" si="64"/>
        <v>44.444441813263438</v>
      </c>
      <c r="AB99" s="1">
        <f t="shared" si="64"/>
        <v>47.069106559098891</v>
      </c>
      <c r="AC99" s="1">
        <f t="shared" si="64"/>
        <v>48.143642935461813</v>
      </c>
      <c r="AD99" s="1">
        <f t="shared" si="64"/>
        <v>48.997515591678777</v>
      </c>
      <c r="AE99" s="1">
        <f t="shared" si="64"/>
        <v>49.351125776757392</v>
      </c>
      <c r="AF99" s="1">
        <f t="shared" si="64"/>
        <v>45.121509376941091</v>
      </c>
    </row>
    <row r="100" spans="1:38">
      <c r="A100" s="106" t="s">
        <v>141</v>
      </c>
      <c r="B100" s="5" t="str">
        <f t="shared" si="47"/>
        <v>8180-04590</v>
      </c>
      <c r="C100" s="5" t="str">
        <f t="shared" si="59"/>
        <v>8180</v>
      </c>
      <c r="D100" s="1">
        <f>SUM($F100:K100)</f>
        <v>1697.13</v>
      </c>
      <c r="E100" s="2">
        <f t="shared" si="60"/>
        <v>9.5939617279430928E-3</v>
      </c>
      <c r="F100" s="22">
        <f>'Div 91 history (2)'!B101</f>
        <v>288.73</v>
      </c>
      <c r="G100" s="22">
        <f>'Div 91 history (2)'!C101</f>
        <v>286.45</v>
      </c>
      <c r="H100" s="22">
        <f>'Div 91 history (2)'!D101</f>
        <v>268.49</v>
      </c>
      <c r="I100" s="22">
        <f>'Div 91 history (2)'!E101</f>
        <v>263.39999999999998</v>
      </c>
      <c r="J100" s="22">
        <f>'Div 91 history (2)'!F101</f>
        <v>290.37</v>
      </c>
      <c r="K100" s="22">
        <f>'Div 91 history (2)'!G101</f>
        <v>299.69</v>
      </c>
      <c r="L100" s="1">
        <f t="shared" si="63"/>
        <v>272.87174728500929</v>
      </c>
      <c r="M100" s="1">
        <f t="shared" si="63"/>
        <v>284.42661885052667</v>
      </c>
      <c r="N100" s="1">
        <f t="shared" si="63"/>
        <v>287.62140810593172</v>
      </c>
      <c r="O100" s="1">
        <f t="shared" si="63"/>
        <v>311.1074264159364</v>
      </c>
      <c r="P100" s="1">
        <f t="shared" si="63"/>
        <v>329.47986312494743</v>
      </c>
      <c r="Q100" s="1">
        <f t="shared" si="63"/>
        <v>337.00152911965478</v>
      </c>
      <c r="R100" s="1">
        <f t="shared" si="63"/>
        <v>342.97856727616335</v>
      </c>
      <c r="S100" s="1">
        <f t="shared" si="63"/>
        <v>345.45380940197265</v>
      </c>
      <c r="T100" s="1">
        <f t="shared" si="63"/>
        <v>315.84684350954029</v>
      </c>
      <c r="U100" s="1">
        <f t="shared" si="63"/>
        <v>303.77763965578788</v>
      </c>
      <c r="V100" s="1">
        <f t="shared" si="63"/>
        <v>299.5083266868532</v>
      </c>
      <c r="W100" s="1">
        <f t="shared" si="63"/>
        <v>302.7798676360818</v>
      </c>
      <c r="X100" s="1">
        <f t="shared" si="64"/>
        <v>294.13532436073598</v>
      </c>
      <c r="Y100" s="1">
        <f t="shared" si="64"/>
        <v>284.42661885052667</v>
      </c>
      <c r="Z100" s="1">
        <f t="shared" si="64"/>
        <v>287.62140810593172</v>
      </c>
      <c r="AA100" s="1">
        <f t="shared" si="64"/>
        <v>311.1074264159364</v>
      </c>
      <c r="AB100" s="1">
        <f t="shared" si="64"/>
        <v>329.47986312494743</v>
      </c>
      <c r="AC100" s="1">
        <f t="shared" si="64"/>
        <v>337.00152911965478</v>
      </c>
      <c r="AD100" s="1">
        <f t="shared" si="64"/>
        <v>342.97856727616335</v>
      </c>
      <c r="AE100" s="1">
        <f t="shared" si="64"/>
        <v>345.45380940197265</v>
      </c>
      <c r="AF100" s="1">
        <f t="shared" si="64"/>
        <v>315.84684350954029</v>
      </c>
    </row>
    <row r="101" spans="1:38">
      <c r="A101" s="106" t="s">
        <v>142</v>
      </c>
      <c r="B101" s="5" t="str">
        <f t="shared" si="47"/>
        <v>8190-04590</v>
      </c>
      <c r="C101" s="5" t="str">
        <f t="shared" si="59"/>
        <v>8190</v>
      </c>
      <c r="D101" s="1">
        <f>SUM($F101:K101)</f>
        <v>2964.4599999999996</v>
      </c>
      <c r="E101" s="2">
        <f t="shared" si="60"/>
        <v>1.6758242317334665E-2</v>
      </c>
      <c r="F101" s="22">
        <f>'Div 91 history (2)'!B102</f>
        <v>880.41</v>
      </c>
      <c r="G101" s="22">
        <f>'Div 91 history (2)'!C102</f>
        <v>553.48</v>
      </c>
      <c r="H101" s="22">
        <f>'Div 91 history (2)'!D102</f>
        <v>1520.59</v>
      </c>
      <c r="I101" s="22">
        <f>'Div 91 history (2)'!E102</f>
        <v>4.5</v>
      </c>
      <c r="J101" s="22">
        <f>'Div 91 history (2)'!F102</f>
        <v>0</v>
      </c>
      <c r="K101" s="22">
        <f>'Div 91 history (2)'!G102</f>
        <v>5.48</v>
      </c>
      <c r="L101" s="1">
        <f t="shared" si="63"/>
        <v>476.63843073690202</v>
      </c>
      <c r="M101" s="1">
        <f t="shared" si="63"/>
        <v>496.82189020147672</v>
      </c>
      <c r="N101" s="1">
        <f t="shared" si="63"/>
        <v>502.40238489314919</v>
      </c>
      <c r="O101" s="1">
        <f t="shared" si="63"/>
        <v>543.42656208598441</v>
      </c>
      <c r="P101" s="1">
        <f t="shared" si="63"/>
        <v>575.51859612368037</v>
      </c>
      <c r="Q101" s="1">
        <f t="shared" si="63"/>
        <v>588.65705810047075</v>
      </c>
      <c r="R101" s="1">
        <f t="shared" si="63"/>
        <v>599.09744306417019</v>
      </c>
      <c r="S101" s="1">
        <f t="shared" si="63"/>
        <v>603.42106958204249</v>
      </c>
      <c r="T101" s="1">
        <f t="shared" si="63"/>
        <v>551.70513379074771</v>
      </c>
      <c r="U101" s="1">
        <f t="shared" si="63"/>
        <v>530.62326495554078</v>
      </c>
      <c r="V101" s="1">
        <f t="shared" si="63"/>
        <v>523.16584712432677</v>
      </c>
      <c r="W101" s="1">
        <f t="shared" si="63"/>
        <v>528.88040775453794</v>
      </c>
      <c r="X101" s="1">
        <f t="shared" si="64"/>
        <v>513.78056109692682</v>
      </c>
      <c r="Y101" s="1">
        <f t="shared" si="64"/>
        <v>496.82189020147672</v>
      </c>
      <c r="Z101" s="1">
        <f t="shared" si="64"/>
        <v>502.40238489314919</v>
      </c>
      <c r="AA101" s="1">
        <f t="shared" si="64"/>
        <v>543.42656208598441</v>
      </c>
      <c r="AB101" s="1">
        <f t="shared" si="64"/>
        <v>575.51859612368037</v>
      </c>
      <c r="AC101" s="1">
        <f t="shared" si="64"/>
        <v>588.65705810047075</v>
      </c>
      <c r="AD101" s="1">
        <f t="shared" si="64"/>
        <v>599.09744306417019</v>
      </c>
      <c r="AE101" s="1">
        <f t="shared" si="64"/>
        <v>603.42106958204249</v>
      </c>
      <c r="AF101" s="1">
        <f t="shared" si="64"/>
        <v>551.70513379074771</v>
      </c>
    </row>
    <row r="102" spans="1:38">
      <c r="A102" s="106" t="s">
        <v>144</v>
      </c>
      <c r="B102" s="5" t="str">
        <f t="shared" si="47"/>
        <v>8210-04590</v>
      </c>
      <c r="C102" s="5" t="str">
        <f t="shared" si="59"/>
        <v>8210</v>
      </c>
      <c r="D102" s="1">
        <f>SUM($F102:K102)</f>
        <v>1417.3099999999997</v>
      </c>
      <c r="E102" s="2">
        <f t="shared" si="60"/>
        <v>8.0121251151243703E-3</v>
      </c>
      <c r="F102" s="22">
        <f>'Div 91 history (2)'!B103</f>
        <v>778.32999999999993</v>
      </c>
      <c r="G102" s="22">
        <f>'Div 91 history (2)'!C103</f>
        <v>213.39999999999998</v>
      </c>
      <c r="H102" s="22">
        <f>'Div 91 history (2)'!D103</f>
        <v>119.17999999999999</v>
      </c>
      <c r="I102" s="22">
        <f>'Div 91 history (2)'!E103</f>
        <v>151.1</v>
      </c>
      <c r="J102" s="22">
        <f>'Div 91 history (2)'!F103</f>
        <v>139.33000000000001</v>
      </c>
      <c r="K102" s="22">
        <f>'Div 91 history (2)'!G103</f>
        <v>15.97</v>
      </c>
      <c r="L102" s="1">
        <f t="shared" si="63"/>
        <v>227.88110288812078</v>
      </c>
      <c r="M102" s="1">
        <f t="shared" si="63"/>
        <v>237.53082625552543</v>
      </c>
      <c r="N102" s="1">
        <f t="shared" si="63"/>
        <v>240.19886391886183</v>
      </c>
      <c r="O102" s="1">
        <f t="shared" si="63"/>
        <v>259.81254620068631</v>
      </c>
      <c r="P102" s="1">
        <f t="shared" si="63"/>
        <v>275.15576579614947</v>
      </c>
      <c r="Q102" s="1">
        <f t="shared" si="63"/>
        <v>281.43727188640696</v>
      </c>
      <c r="R102" s="1">
        <f t="shared" si="63"/>
        <v>286.42882583312945</v>
      </c>
      <c r="S102" s="1">
        <f t="shared" si="63"/>
        <v>288.49595411283155</v>
      </c>
      <c r="T102" s="1">
        <f t="shared" si="63"/>
        <v>263.77053600755772</v>
      </c>
      <c r="U102" s="1">
        <f t="shared" si="63"/>
        <v>253.69128261273127</v>
      </c>
      <c r="V102" s="1">
        <f t="shared" si="63"/>
        <v>250.12588693650093</v>
      </c>
      <c r="W102" s="1">
        <f t="shared" si="63"/>
        <v>252.85802160075835</v>
      </c>
      <c r="X102" s="1">
        <f t="shared" si="64"/>
        <v>245.63877638702672</v>
      </c>
      <c r="Y102" s="1">
        <f t="shared" si="64"/>
        <v>237.53082625552543</v>
      </c>
      <c r="Z102" s="1">
        <f t="shared" si="64"/>
        <v>240.19886391886183</v>
      </c>
      <c r="AA102" s="1">
        <f t="shared" si="64"/>
        <v>259.81254620068631</v>
      </c>
      <c r="AB102" s="1">
        <f t="shared" si="64"/>
        <v>275.15576579614947</v>
      </c>
      <c r="AC102" s="1">
        <f t="shared" si="64"/>
        <v>281.43727188640696</v>
      </c>
      <c r="AD102" s="1">
        <f t="shared" si="64"/>
        <v>286.42882583312945</v>
      </c>
      <c r="AE102" s="1">
        <f t="shared" si="64"/>
        <v>288.49595411283155</v>
      </c>
      <c r="AF102" s="1">
        <f t="shared" si="64"/>
        <v>263.77053600755772</v>
      </c>
    </row>
    <row r="103" spans="1:38">
      <c r="A103" s="106" t="s">
        <v>157</v>
      </c>
      <c r="B103" s="5" t="str">
        <f t="shared" si="47"/>
        <v>8180-04599</v>
      </c>
      <c r="C103" s="5" t="str">
        <f t="shared" si="59"/>
        <v>8180</v>
      </c>
      <c r="D103" s="1">
        <f>SUM($F103:K103)</f>
        <v>-1457.94</v>
      </c>
      <c r="E103" s="2">
        <f t="shared" si="60"/>
        <v>-8.2418085601205296E-3</v>
      </c>
      <c r="F103" s="22">
        <f>'Div 91 history (2)'!B104</f>
        <v>-245.63</v>
      </c>
      <c r="G103" s="22">
        <f>'Div 91 history (2)'!C104</f>
        <v>-243.69</v>
      </c>
      <c r="H103" s="22">
        <f>'Div 91 history (2)'!D104</f>
        <v>-228.41</v>
      </c>
      <c r="I103" s="22">
        <f>'Div 91 history (2)'!E104</f>
        <v>-224.08</v>
      </c>
      <c r="J103" s="22">
        <f>'Div 91 history (2)'!F104</f>
        <v>-247.02</v>
      </c>
      <c r="K103" s="22">
        <f>'Div 91 history (2)'!G104</f>
        <v>-269.11</v>
      </c>
      <c r="L103" s="1">
        <f t="shared" si="63"/>
        <v>-234.41376632120489</v>
      </c>
      <c r="M103" s="1">
        <f t="shared" si="63"/>
        <v>-244.34011813292847</v>
      </c>
      <c r="N103" s="1">
        <f t="shared" si="63"/>
        <v>-247.0846403834486</v>
      </c>
      <c r="O103" s="1">
        <f t="shared" si="63"/>
        <v>-267.26058773862366</v>
      </c>
      <c r="P103" s="1">
        <f t="shared" si="63"/>
        <v>-283.04365113125448</v>
      </c>
      <c r="Q103" s="1">
        <f t="shared" si="63"/>
        <v>-289.50522904238898</v>
      </c>
      <c r="R103" s="1">
        <f t="shared" si="63"/>
        <v>-294.63987577534402</v>
      </c>
      <c r="S103" s="1">
        <f t="shared" si="63"/>
        <v>-296.76626238385512</v>
      </c>
      <c r="T103" s="1">
        <f t="shared" si="63"/>
        <v>-271.33204116732321</v>
      </c>
      <c r="U103" s="1">
        <f t="shared" si="63"/>
        <v>-260.96384599869157</v>
      </c>
      <c r="V103" s="1">
        <f t="shared" si="63"/>
        <v>-257.29624118943792</v>
      </c>
      <c r="W103" s="1">
        <f t="shared" si="63"/>
        <v>-260.106697908439</v>
      </c>
      <c r="X103" s="1">
        <f t="shared" si="64"/>
        <v>-252.68049872342809</v>
      </c>
      <c r="Y103" s="1">
        <f t="shared" si="64"/>
        <v>-244.34011813292847</v>
      </c>
      <c r="Z103" s="1">
        <f t="shared" si="64"/>
        <v>-247.0846403834486</v>
      </c>
      <c r="AA103" s="1">
        <f t="shared" si="64"/>
        <v>-267.26058773862366</v>
      </c>
      <c r="AB103" s="1">
        <f t="shared" si="64"/>
        <v>-283.04365113125448</v>
      </c>
      <c r="AC103" s="1">
        <f t="shared" si="64"/>
        <v>-289.50522904238898</v>
      </c>
      <c r="AD103" s="1">
        <f t="shared" si="64"/>
        <v>-294.63987577534402</v>
      </c>
      <c r="AE103" s="1">
        <f t="shared" si="64"/>
        <v>-296.76626238385512</v>
      </c>
      <c r="AF103" s="1">
        <f t="shared" si="64"/>
        <v>-271.33204116732321</v>
      </c>
    </row>
    <row r="104" spans="1:38">
      <c r="A104" s="106" t="s">
        <v>160</v>
      </c>
      <c r="B104" s="5" t="str">
        <f t="shared" si="47"/>
        <v>8810-04599</v>
      </c>
      <c r="C104" s="5" t="str">
        <f t="shared" si="59"/>
        <v>8810</v>
      </c>
      <c r="D104" s="1">
        <f>SUM($F104:K104)</f>
        <v>-20938.689999999999</v>
      </c>
      <c r="E104" s="2">
        <f t="shared" si="60"/>
        <v>-0.11836747361325577</v>
      </c>
      <c r="F104" s="22">
        <f>'Div 91 history (2)'!B105</f>
        <v>-826.59</v>
      </c>
      <c r="G104" s="22">
        <f>'Div 91 history (2)'!C105</f>
        <v>-4216.2299999999996</v>
      </c>
      <c r="H104" s="22">
        <f>'Div 91 history (2)'!D105</f>
        <v>-3047.64</v>
      </c>
      <c r="I104" s="22">
        <f>'Div 91 history (2)'!E105</f>
        <v>-4908.53</v>
      </c>
      <c r="J104" s="22">
        <f>'Div 91 history (2)'!F105</f>
        <v>-3923.57</v>
      </c>
      <c r="K104" s="22">
        <f>'Div 91 history (2)'!G105</f>
        <v>-4016.13</v>
      </c>
      <c r="L104" s="1">
        <f t="shared" si="63"/>
        <v>-3366.611235532429</v>
      </c>
      <c r="M104" s="1">
        <f t="shared" si="63"/>
        <v>-3509.1718370774979</v>
      </c>
      <c r="N104" s="1">
        <f t="shared" si="63"/>
        <v>-3548.588205790712</v>
      </c>
      <c r="O104" s="1">
        <f t="shared" si="63"/>
        <v>-3838.3517811959623</v>
      </c>
      <c r="P104" s="1">
        <f t="shared" si="63"/>
        <v>-4065.0254931653467</v>
      </c>
      <c r="Q104" s="1">
        <f t="shared" si="63"/>
        <v>-4157.8255924781397</v>
      </c>
      <c r="R104" s="1">
        <f t="shared" si="63"/>
        <v>-4231.5685285391974</v>
      </c>
      <c r="S104" s="1">
        <f t="shared" si="63"/>
        <v>-4262.1073367314175</v>
      </c>
      <c r="T104" s="1">
        <f t="shared" si="63"/>
        <v>-3896.8253131609104</v>
      </c>
      <c r="U104" s="1">
        <f t="shared" si="63"/>
        <v>-3747.9190313554345</v>
      </c>
      <c r="V104" s="1">
        <f t="shared" si="63"/>
        <v>-3695.2455055975361</v>
      </c>
      <c r="W104" s="1">
        <f t="shared" si="63"/>
        <v>-3735.6088140996562</v>
      </c>
      <c r="X104" s="1">
        <f t="shared" si="64"/>
        <v>-3628.9549856751687</v>
      </c>
      <c r="Y104" s="1">
        <f t="shared" si="64"/>
        <v>-3509.1718370774979</v>
      </c>
      <c r="Z104" s="1">
        <f t="shared" si="64"/>
        <v>-3548.588205790712</v>
      </c>
      <c r="AA104" s="1">
        <f t="shared" si="64"/>
        <v>-3838.3517811959623</v>
      </c>
      <c r="AB104" s="1">
        <f t="shared" si="64"/>
        <v>-4065.0254931653467</v>
      </c>
      <c r="AC104" s="1">
        <f t="shared" si="64"/>
        <v>-4157.8255924781397</v>
      </c>
      <c r="AD104" s="1">
        <f t="shared" si="64"/>
        <v>-4231.5685285391974</v>
      </c>
      <c r="AE104" s="1">
        <f t="shared" si="64"/>
        <v>-4262.1073367314175</v>
      </c>
      <c r="AF104" s="1">
        <f t="shared" si="64"/>
        <v>-3896.8253131609104</v>
      </c>
    </row>
    <row r="105" spans="1:38">
      <c r="A105" s="106" t="s">
        <v>158</v>
      </c>
      <c r="B105" s="5" t="str">
        <f t="shared" si="47"/>
        <v>8700-04599</v>
      </c>
      <c r="C105" s="5" t="str">
        <f t="shared" si="59"/>
        <v>8700</v>
      </c>
      <c r="D105" s="1">
        <f>SUM($F105:K105)</f>
        <v>-15283.009999999998</v>
      </c>
      <c r="E105" s="2">
        <f t="shared" si="60"/>
        <v>-8.6395628518599957E-2</v>
      </c>
      <c r="F105" s="22">
        <f>'Div 91 history (2)'!B106</f>
        <v>-2377.98</v>
      </c>
      <c r="G105" s="22">
        <f>'Div 91 history (2)'!C106</f>
        <v>-2198.92</v>
      </c>
      <c r="H105" s="22">
        <f>'Div 91 history (2)'!D106</f>
        <v>-2218.33</v>
      </c>
      <c r="I105" s="22">
        <f>'Div 91 history (2)'!E106</f>
        <v>-2057.7799999999997</v>
      </c>
      <c r="J105" s="22">
        <f>'Div 91 history (2)'!F106</f>
        <v>-2735.98</v>
      </c>
      <c r="K105" s="22">
        <f>'Div 91 history (2)'!G106</f>
        <v>-3694.0199999999995</v>
      </c>
      <c r="L105" s="1">
        <f t="shared" si="63"/>
        <v>-2457.2670581948755</v>
      </c>
      <c r="M105" s="1">
        <f t="shared" si="63"/>
        <v>-2561.3210892263919</v>
      </c>
      <c r="N105" s="1">
        <f t="shared" si="63"/>
        <v>-2590.0908335230856</v>
      </c>
      <c r="O105" s="1">
        <f t="shared" si="63"/>
        <v>-2801.5873321366184</v>
      </c>
      <c r="P105" s="1">
        <f t="shared" si="63"/>
        <v>-2967.0349607497374</v>
      </c>
      <c r="Q105" s="1">
        <f t="shared" si="63"/>
        <v>-3034.7691335083196</v>
      </c>
      <c r="R105" s="1">
        <f t="shared" si="63"/>
        <v>-3088.5936100754075</v>
      </c>
      <c r="S105" s="1">
        <f t="shared" si="63"/>
        <v>-3110.8836822332064</v>
      </c>
      <c r="T105" s="1">
        <f t="shared" si="63"/>
        <v>-2844.2667726248069</v>
      </c>
      <c r="U105" s="1">
        <f t="shared" si="63"/>
        <v>-2735.581071948408</v>
      </c>
      <c r="V105" s="1">
        <f t="shared" si="63"/>
        <v>-2697.1350172576313</v>
      </c>
      <c r="W105" s="1">
        <f t="shared" si="63"/>
        <v>-2726.5959265824736</v>
      </c>
      <c r="X105" s="1">
        <f t="shared" si="64"/>
        <v>-2648.750009462075</v>
      </c>
      <c r="Y105" s="1">
        <f t="shared" si="64"/>
        <v>-2561.3210892263919</v>
      </c>
      <c r="Z105" s="1">
        <f t="shared" si="64"/>
        <v>-2590.0908335230856</v>
      </c>
      <c r="AA105" s="1">
        <f t="shared" si="64"/>
        <v>-2801.5873321366184</v>
      </c>
      <c r="AB105" s="1">
        <f t="shared" si="64"/>
        <v>-2967.0349607497374</v>
      </c>
      <c r="AC105" s="1">
        <f t="shared" si="64"/>
        <v>-3034.7691335083196</v>
      </c>
      <c r="AD105" s="1">
        <f t="shared" si="64"/>
        <v>-3088.5936100754075</v>
      </c>
      <c r="AE105" s="1">
        <f t="shared" si="64"/>
        <v>-3110.8836822332064</v>
      </c>
      <c r="AF105" s="1">
        <f t="shared" si="64"/>
        <v>-2844.2667726248069</v>
      </c>
    </row>
    <row r="106" spans="1:38">
      <c r="A106" s="106" t="s">
        <v>161</v>
      </c>
      <c r="B106" s="5" t="str">
        <f t="shared" si="47"/>
        <v>8560-04599</v>
      </c>
      <c r="C106" s="5" t="str">
        <f t="shared" si="59"/>
        <v>8560</v>
      </c>
      <c r="D106" s="1">
        <f>SUM($F106:K106)</f>
        <v>-1874.5099999999998</v>
      </c>
      <c r="E106" s="2">
        <f t="shared" si="60"/>
        <v>-1.0596699839521195E-2</v>
      </c>
      <c r="F106" s="22">
        <f>'Div 91 history (2)'!B107</f>
        <v>-315.8</v>
      </c>
      <c r="G106" s="22">
        <f>'Div 91 history (2)'!C107</f>
        <v>-313.32</v>
      </c>
      <c r="H106" s="22">
        <f>'Div 91 history (2)'!D107</f>
        <v>-293.67</v>
      </c>
      <c r="I106" s="22">
        <f>'Div 91 history (2)'!E107</f>
        <v>-288.10000000000002</v>
      </c>
      <c r="J106" s="22">
        <f>'Div 91 history (2)'!F107</f>
        <v>-317.60000000000002</v>
      </c>
      <c r="K106" s="22">
        <f>'Div 91 history (2)'!G107</f>
        <v>-346.02</v>
      </c>
      <c r="L106" s="1">
        <f t="shared" si="63"/>
        <v>-301.39165473665702</v>
      </c>
      <c r="M106" s="1">
        <f t="shared" si="63"/>
        <v>-314.15421405637795</v>
      </c>
      <c r="N106" s="1">
        <f t="shared" si="63"/>
        <v>-317.68291510293847</v>
      </c>
      <c r="O106" s="1">
        <f t="shared" si="63"/>
        <v>-343.6236363100864</v>
      </c>
      <c r="P106" s="1">
        <f t="shared" si="63"/>
        <v>-363.91631650276946</v>
      </c>
      <c r="Q106" s="1">
        <f t="shared" si="63"/>
        <v>-372.22412917695408</v>
      </c>
      <c r="R106" s="1">
        <f t="shared" si="63"/>
        <v>-378.82587317697579</v>
      </c>
      <c r="S106" s="1">
        <f t="shared" si="63"/>
        <v>-381.55982173557226</v>
      </c>
      <c r="T106" s="1">
        <f t="shared" si="63"/>
        <v>-348.85840603080982</v>
      </c>
      <c r="U106" s="1">
        <f t="shared" si="63"/>
        <v>-335.52775763269216</v>
      </c>
      <c r="V106" s="1">
        <f t="shared" si="63"/>
        <v>-330.81222620410523</v>
      </c>
      <c r="W106" s="1">
        <f t="shared" si="63"/>
        <v>-334.425700849382</v>
      </c>
      <c r="X106" s="1">
        <f t="shared" si="64"/>
        <v>-324.87765042597988</v>
      </c>
      <c r="Y106" s="1">
        <f t="shared" si="64"/>
        <v>-314.15421405637795</v>
      </c>
      <c r="Z106" s="1">
        <f t="shared" si="64"/>
        <v>-317.68291510293847</v>
      </c>
      <c r="AA106" s="1">
        <f t="shared" si="64"/>
        <v>-343.6236363100864</v>
      </c>
      <c r="AB106" s="1">
        <f t="shared" si="64"/>
        <v>-363.91631650276946</v>
      </c>
      <c r="AC106" s="1">
        <f t="shared" si="64"/>
        <v>-372.22412917695408</v>
      </c>
      <c r="AD106" s="1">
        <f t="shared" si="64"/>
        <v>-378.82587317697579</v>
      </c>
      <c r="AE106" s="1">
        <f t="shared" si="64"/>
        <v>-381.55982173557226</v>
      </c>
      <c r="AF106" s="1">
        <f t="shared" si="64"/>
        <v>-348.85840603080982</v>
      </c>
    </row>
    <row r="107" spans="1:38">
      <c r="A107" s="9" t="s">
        <v>31</v>
      </c>
      <c r="B107" s="5"/>
      <c r="C107" s="5"/>
      <c r="D107" s="31">
        <f t="shared" ref="D107:K107" si="65">SUM(D87:D106)</f>
        <v>176895.64000000007</v>
      </c>
      <c r="E107" s="32">
        <f t="shared" si="65"/>
        <v>0.99999999999999967</v>
      </c>
      <c r="F107" s="31">
        <f t="shared" si="65"/>
        <v>31737.280000000006</v>
      </c>
      <c r="G107" s="31">
        <f t="shared" si="65"/>
        <v>34034.890000000007</v>
      </c>
      <c r="H107" s="31">
        <f t="shared" si="65"/>
        <v>28559.22</v>
      </c>
      <c r="I107" s="31">
        <f t="shared" si="65"/>
        <v>27748.349999999977</v>
      </c>
      <c r="J107" s="31">
        <f t="shared" si="65"/>
        <v>26194.079999999998</v>
      </c>
      <c r="K107" s="31">
        <f t="shared" si="65"/>
        <v>28621.820000000025</v>
      </c>
      <c r="L107" s="34">
        <f>'Div 91 history (2)'!H108</f>
        <v>28442.03</v>
      </c>
      <c r="M107" s="31">
        <f>'Div 91 budget'!B55</f>
        <v>29646.42</v>
      </c>
      <c r="N107" s="31">
        <f>'Div 91 budget'!C55</f>
        <v>29979.42</v>
      </c>
      <c r="O107" s="31">
        <f>'Div 91 budget'!D55</f>
        <v>32427.42</v>
      </c>
      <c r="P107" s="31">
        <f>'Div 91 budget'!E55</f>
        <v>34342.42</v>
      </c>
      <c r="Q107" s="31">
        <f>'Div 91 budget'!F55</f>
        <v>35126.42</v>
      </c>
      <c r="R107" s="31">
        <f>'Div 91 budget'!G55</f>
        <v>35749.42</v>
      </c>
      <c r="S107" s="31">
        <f>'Div 91 budget'!H55</f>
        <v>36007.42</v>
      </c>
      <c r="T107" s="31">
        <f>'Div 91 budget'!I55</f>
        <v>32921.42</v>
      </c>
      <c r="U107" s="31">
        <f>'Div 91 budget'!J55</f>
        <v>31663.42</v>
      </c>
      <c r="V107" s="31">
        <f>'Div 91 budget'!K55</f>
        <v>31218.42</v>
      </c>
      <c r="W107" s="31">
        <f>'Div 91 budget'!L55</f>
        <v>31559.42</v>
      </c>
      <c r="X107" s="31">
        <f>'Div 91 budget'!M55</f>
        <v>30658.380000000005</v>
      </c>
      <c r="Y107" s="38">
        <f t="shared" ref="Y107:AF107" si="66">M107</f>
        <v>29646.42</v>
      </c>
      <c r="Z107" s="38">
        <f t="shared" si="66"/>
        <v>29979.42</v>
      </c>
      <c r="AA107" s="38">
        <f t="shared" si="66"/>
        <v>32427.42</v>
      </c>
      <c r="AB107" s="38">
        <f t="shared" si="66"/>
        <v>34342.42</v>
      </c>
      <c r="AC107" s="38">
        <f t="shared" si="66"/>
        <v>35126.42</v>
      </c>
      <c r="AD107" s="38">
        <f t="shared" si="66"/>
        <v>35749.42</v>
      </c>
      <c r="AE107" s="38">
        <f>S107</f>
        <v>36007.42</v>
      </c>
      <c r="AF107" s="38">
        <f t="shared" si="66"/>
        <v>32921.42</v>
      </c>
      <c r="AH107" s="15">
        <f>SUM(F107:Q107)</f>
        <v>366859.76999999996</v>
      </c>
      <c r="AI107" s="15">
        <f>SUM(U107:AF107)</f>
        <v>391299.99999999988</v>
      </c>
      <c r="AK107" s="15">
        <f>AH107*$AK$6</f>
        <v>180109.41552617546</v>
      </c>
      <c r="AL107" s="15">
        <f>AI107*$AL$6</f>
        <v>192090.95922512072</v>
      </c>
    </row>
    <row r="108" spans="1:38">
      <c r="B108" s="5"/>
      <c r="C108" s="5"/>
      <c r="F108" s="1">
        <f>F107-'Div 91 history (2)'!B108</f>
        <v>0</v>
      </c>
      <c r="G108" s="1">
        <f>G107-'Div 91 history (2)'!C108</f>
        <v>0</v>
      </c>
      <c r="H108" s="1">
        <f>H107-'Div 91 history (2)'!D108</f>
        <v>0</v>
      </c>
      <c r="I108" s="1">
        <f>I107-'Div 91 history (2)'!E108</f>
        <v>0</v>
      </c>
      <c r="J108" s="1">
        <f>J107-'Div 91 history (2)'!F108</f>
        <v>0</v>
      </c>
      <c r="K108" s="1">
        <f>K107-'Div 91 history (2)'!G108</f>
        <v>0</v>
      </c>
      <c r="L108" s="1">
        <f>L107-'Div 91 history (2)'!H108</f>
        <v>0</v>
      </c>
      <c r="M108" s="1">
        <f t="shared" ref="M108" si="67">M107-SUM(M87:M106)</f>
        <v>0</v>
      </c>
      <c r="N108" s="1">
        <f t="shared" ref="N108:AF108" si="68">N107-SUM(N87:N106)</f>
        <v>0</v>
      </c>
      <c r="O108" s="1">
        <f t="shared" si="68"/>
        <v>0</v>
      </c>
      <c r="P108" s="1">
        <f t="shared" si="68"/>
        <v>0</v>
      </c>
      <c r="Q108" s="1">
        <f t="shared" si="68"/>
        <v>0</v>
      </c>
      <c r="R108" s="1">
        <f t="shared" si="68"/>
        <v>0</v>
      </c>
      <c r="S108" s="1">
        <f t="shared" si="68"/>
        <v>0</v>
      </c>
      <c r="T108" s="1">
        <f t="shared" si="68"/>
        <v>0</v>
      </c>
      <c r="U108" s="1">
        <f t="shared" si="68"/>
        <v>0</v>
      </c>
      <c r="V108" s="1">
        <f t="shared" si="68"/>
        <v>0</v>
      </c>
      <c r="W108" s="1">
        <f t="shared" si="68"/>
        <v>0</v>
      </c>
      <c r="X108" s="1">
        <f t="shared" si="68"/>
        <v>0</v>
      </c>
      <c r="Y108" s="1">
        <f t="shared" si="68"/>
        <v>0</v>
      </c>
      <c r="Z108" s="1">
        <f t="shared" si="68"/>
        <v>0</v>
      </c>
      <c r="AA108" s="1">
        <f t="shared" si="68"/>
        <v>0</v>
      </c>
      <c r="AB108" s="1">
        <f t="shared" si="68"/>
        <v>0</v>
      </c>
      <c r="AC108" s="1">
        <f t="shared" si="68"/>
        <v>0</v>
      </c>
      <c r="AD108" s="1">
        <f t="shared" si="68"/>
        <v>0</v>
      </c>
      <c r="AE108" s="1">
        <f t="shared" si="68"/>
        <v>0</v>
      </c>
      <c r="AF108" s="1">
        <f t="shared" si="68"/>
        <v>0</v>
      </c>
    </row>
    <row r="109" spans="1:38">
      <c r="A109" s="5" t="s">
        <v>162</v>
      </c>
      <c r="B109" s="5" t="str">
        <f t="shared" si="47"/>
        <v>8740-03002</v>
      </c>
      <c r="C109" s="5" t="str">
        <f t="shared" ref="C109:C118" si="69">LEFT(B109,4)</f>
        <v>8740</v>
      </c>
      <c r="D109" s="1">
        <f>SUM($F109:K109)</f>
        <v>54213.25</v>
      </c>
      <c r="E109" s="2">
        <f t="shared" ref="E109:E118" si="70">D109/$D$119</f>
        <v>1.4444709998731735</v>
      </c>
      <c r="F109" s="22">
        <f>'Div 91 history (2)'!B110</f>
        <v>9475.23</v>
      </c>
      <c r="G109" s="22">
        <f>'Div 91 history (2)'!C110</f>
        <v>9457.2900000000009</v>
      </c>
      <c r="H109" s="22">
        <f>'Div 91 history (2)'!D110</f>
        <v>9458.48</v>
      </c>
      <c r="I109" s="22">
        <f>'Div 91 history (2)'!E110</f>
        <v>9441.119999999999</v>
      </c>
      <c r="J109" s="22">
        <f>'Div 91 history (2)'!F110</f>
        <v>11085.41</v>
      </c>
      <c r="K109" s="22">
        <f>'Div 91 history (2)'!G110</f>
        <v>5295.7199999999993</v>
      </c>
      <c r="L109" s="1">
        <f t="shared" ref="L109:V118" si="71">$E109*L$119</f>
        <v>9660.0442587518355</v>
      </c>
      <c r="M109" s="1">
        <f t="shared" si="71"/>
        <v>9677.8979203102681</v>
      </c>
      <c r="N109" s="1">
        <f t="shared" si="71"/>
        <v>9475.4986438080396</v>
      </c>
      <c r="O109" s="1">
        <f t="shared" si="71"/>
        <v>9526.401801843569</v>
      </c>
      <c r="P109" s="1">
        <f t="shared" si="71"/>
        <v>9535.1841855227976</v>
      </c>
      <c r="Q109" s="1">
        <f t="shared" si="71"/>
        <v>9288.3529810644704</v>
      </c>
      <c r="R109" s="1">
        <f t="shared" si="71"/>
        <v>9355.7231084985542</v>
      </c>
      <c r="S109" s="1">
        <f t="shared" si="71"/>
        <v>9836.2119418963666</v>
      </c>
      <c r="T109" s="1">
        <f t="shared" si="71"/>
        <v>9739.8946156248239</v>
      </c>
      <c r="U109" s="1">
        <f t="shared" si="71"/>
        <v>9724.4098865061842</v>
      </c>
      <c r="V109" s="1">
        <f t="shared" si="71"/>
        <v>9716.2630700668997</v>
      </c>
      <c r="W109" s="1">
        <f t="shared" ref="W109:AF118" si="72">$E109*W$119</f>
        <v>9948.4762280065115</v>
      </c>
      <c r="X109" s="1">
        <f t="shared" si="72"/>
        <v>9725.2765691061086</v>
      </c>
      <c r="Y109" s="1">
        <f t="shared" si="72"/>
        <v>9677.8979203102681</v>
      </c>
      <c r="Z109" s="1">
        <f t="shared" si="72"/>
        <v>9475.4986438080396</v>
      </c>
      <c r="AA109" s="1">
        <f t="shared" si="72"/>
        <v>9526.401801843569</v>
      </c>
      <c r="AB109" s="1">
        <f t="shared" si="72"/>
        <v>9535.1841855227976</v>
      </c>
      <c r="AC109" s="1">
        <f t="shared" si="72"/>
        <v>9288.3529810644704</v>
      </c>
      <c r="AD109" s="1">
        <f t="shared" si="72"/>
        <v>9355.7231084985542</v>
      </c>
      <c r="AE109" s="1">
        <f t="shared" si="72"/>
        <v>9836.2119418963666</v>
      </c>
      <c r="AF109" s="1">
        <f t="shared" si="72"/>
        <v>9739.8946156248239</v>
      </c>
    </row>
    <row r="110" spans="1:38">
      <c r="A110" s="5" t="s">
        <v>164</v>
      </c>
      <c r="B110" s="5" t="str">
        <f t="shared" si="47"/>
        <v>8700-03003</v>
      </c>
      <c r="C110" s="5" t="str">
        <f t="shared" si="69"/>
        <v>8700</v>
      </c>
      <c r="D110" s="1">
        <f>SUM($F110:K110)</f>
        <v>-1052.1400000000001</v>
      </c>
      <c r="E110" s="2">
        <f t="shared" si="70"/>
        <v>-2.8033473695204786E-2</v>
      </c>
      <c r="F110" s="22">
        <f>'Div 91 history (2)'!B111</f>
        <v>-93.36</v>
      </c>
      <c r="G110" s="22">
        <f>'Div 91 history (2)'!C111</f>
        <v>-42.980000000000004</v>
      </c>
      <c r="H110" s="22">
        <f>'Div 91 history (2)'!D111</f>
        <v>-392.63000000000005</v>
      </c>
      <c r="I110" s="22">
        <f>'Div 91 history (2)'!E111</f>
        <v>-412.95</v>
      </c>
      <c r="J110" s="22">
        <f>'Div 91 history (2)'!F111</f>
        <v>-25.369999999999997</v>
      </c>
      <c r="K110" s="22">
        <f>'Div 91 history (2)'!G111</f>
        <v>-84.85</v>
      </c>
      <c r="L110" s="1">
        <f t="shared" si="71"/>
        <v>-187.47665868405153</v>
      </c>
      <c r="M110" s="1">
        <f t="shared" si="71"/>
        <v>-187.82315241892428</v>
      </c>
      <c r="N110" s="1">
        <f t="shared" si="71"/>
        <v>-183.89510208475215</v>
      </c>
      <c r="O110" s="1">
        <f t="shared" si="71"/>
        <v>-184.88300169777116</v>
      </c>
      <c r="P110" s="1">
        <f t="shared" si="71"/>
        <v>-185.05344521783803</v>
      </c>
      <c r="Q110" s="1">
        <f t="shared" si="71"/>
        <v>-180.26308523280144</v>
      </c>
      <c r="R110" s="1">
        <f t="shared" si="71"/>
        <v>-181.57056644594579</v>
      </c>
      <c r="S110" s="1">
        <f t="shared" si="71"/>
        <v>-190.89562113591867</v>
      </c>
      <c r="T110" s="1">
        <f t="shared" si="71"/>
        <v>-189.02634910992242</v>
      </c>
      <c r="U110" s="1">
        <f t="shared" si="71"/>
        <v>-188.72583027190984</v>
      </c>
      <c r="V110" s="1">
        <f t="shared" si="71"/>
        <v>-188.56772148026892</v>
      </c>
      <c r="W110" s="1">
        <f t="shared" si="72"/>
        <v>-193.07438271151003</v>
      </c>
      <c r="X110" s="1">
        <f t="shared" si="72"/>
        <v>-188.74265035612697</v>
      </c>
      <c r="Y110" s="1">
        <f t="shared" si="72"/>
        <v>-187.82315241892428</v>
      </c>
      <c r="Z110" s="1">
        <f t="shared" si="72"/>
        <v>-183.89510208475215</v>
      </c>
      <c r="AA110" s="1">
        <f t="shared" si="72"/>
        <v>-184.88300169777116</v>
      </c>
      <c r="AB110" s="1">
        <f t="shared" si="72"/>
        <v>-185.05344521783803</v>
      </c>
      <c r="AC110" s="1">
        <f t="shared" si="72"/>
        <v>-180.26308523280144</v>
      </c>
      <c r="AD110" s="1">
        <f t="shared" si="72"/>
        <v>-181.57056644594579</v>
      </c>
      <c r="AE110" s="1">
        <f t="shared" si="72"/>
        <v>-190.89562113591867</v>
      </c>
      <c r="AF110" s="1">
        <f t="shared" si="72"/>
        <v>-189.02634910992242</v>
      </c>
    </row>
    <row r="111" spans="1:38">
      <c r="A111" s="5" t="s">
        <v>165</v>
      </c>
      <c r="B111" s="5" t="str">
        <f t="shared" si="47"/>
        <v>8740-03003</v>
      </c>
      <c r="C111" s="5" t="str">
        <f t="shared" si="69"/>
        <v>8740</v>
      </c>
      <c r="D111" s="1">
        <f>SUM($F111:K111)</f>
        <v>-65793.060000000012</v>
      </c>
      <c r="E111" s="2">
        <f t="shared" si="70"/>
        <v>-1.7530062699232329</v>
      </c>
      <c r="F111" s="22">
        <f>'Div 91 history (2)'!B112</f>
        <v>-10511.469999999998</v>
      </c>
      <c r="G111" s="22">
        <f>'Div 91 history (2)'!C112</f>
        <v>-12804.330000000002</v>
      </c>
      <c r="H111" s="22">
        <f>'Div 91 history (2)'!D112</f>
        <v>-10225.61</v>
      </c>
      <c r="I111" s="22">
        <f>'Div 91 history (2)'!E112</f>
        <v>-10888.720000000001</v>
      </c>
      <c r="J111" s="22">
        <f>'Div 91 history (2)'!F112</f>
        <v>-13120.939999999999</v>
      </c>
      <c r="K111" s="22">
        <f>'Div 91 history (2)'!G112</f>
        <v>-8241.99</v>
      </c>
      <c r="L111" s="1">
        <f t="shared" si="71"/>
        <v>-11723.404730738614</v>
      </c>
      <c r="M111" s="1">
        <f t="shared" si="71"/>
        <v>-11745.071888234865</v>
      </c>
      <c r="N111" s="1">
        <f t="shared" si="71"/>
        <v>-11499.440649693221</v>
      </c>
      <c r="O111" s="1">
        <f t="shared" si="71"/>
        <v>-11561.216590645316</v>
      </c>
      <c r="P111" s="1">
        <f t="shared" si="71"/>
        <v>-11571.874868766448</v>
      </c>
      <c r="Q111" s="1">
        <f t="shared" si="71"/>
        <v>-11272.321157361968</v>
      </c>
      <c r="R111" s="1">
        <f t="shared" si="71"/>
        <v>-11354.081369791185</v>
      </c>
      <c r="S111" s="1">
        <f t="shared" si="71"/>
        <v>-11937.20137541845</v>
      </c>
      <c r="T111" s="1">
        <f t="shared" si="71"/>
        <v>-11820.310917339968</v>
      </c>
      <c r="U111" s="1">
        <f t="shared" si="71"/>
        <v>-11801.518690126391</v>
      </c>
      <c r="V111" s="1">
        <f t="shared" si="71"/>
        <v>-11791.631734764025</v>
      </c>
      <c r="W111" s="1">
        <f t="shared" si="72"/>
        <v>-12073.445022716885</v>
      </c>
      <c r="X111" s="1">
        <f t="shared" si="72"/>
        <v>-11802.570493888346</v>
      </c>
      <c r="Y111" s="1">
        <f t="shared" si="72"/>
        <v>-11745.071888234865</v>
      </c>
      <c r="Z111" s="1">
        <f t="shared" si="72"/>
        <v>-11499.440649693221</v>
      </c>
      <c r="AA111" s="1">
        <f t="shared" si="72"/>
        <v>-11561.216590645316</v>
      </c>
      <c r="AB111" s="1">
        <f t="shared" si="72"/>
        <v>-11571.874868766448</v>
      </c>
      <c r="AC111" s="1">
        <f t="shared" si="72"/>
        <v>-11272.321157361968</v>
      </c>
      <c r="AD111" s="1">
        <f t="shared" si="72"/>
        <v>-11354.081369791185</v>
      </c>
      <c r="AE111" s="1">
        <f t="shared" si="72"/>
        <v>-11937.20137541845</v>
      </c>
      <c r="AF111" s="1">
        <f t="shared" si="72"/>
        <v>-11820.310917339968</v>
      </c>
    </row>
    <row r="112" spans="1:38">
      <c r="A112" s="5" t="s">
        <v>166</v>
      </c>
      <c r="B112" s="5" t="str">
        <f t="shared" si="47"/>
        <v>8750-03003</v>
      </c>
      <c r="C112" s="5" t="str">
        <f t="shared" si="69"/>
        <v>8750</v>
      </c>
      <c r="D112" s="1">
        <f>SUM($F112:K112)</f>
        <v>-15.42</v>
      </c>
      <c r="E112" s="2">
        <f t="shared" si="70"/>
        <v>-4.1085422508416918E-4</v>
      </c>
      <c r="F112" s="22" t="str">
        <f>'Div 91 history (2)'!B113</f>
        <v>0</v>
      </c>
      <c r="G112" s="22" t="str">
        <f>'Div 91 history (2)'!C113</f>
        <v>0</v>
      </c>
      <c r="H112" s="22" t="str">
        <f>'Div 91 history (2)'!D113</f>
        <v>0</v>
      </c>
      <c r="I112" s="22">
        <f>'Div 91 history (2)'!E113</f>
        <v>-15.42</v>
      </c>
      <c r="J112" s="22">
        <f>'Div 91 history (2)'!F113</f>
        <v>0</v>
      </c>
      <c r="K112" s="22">
        <f>'Div 91 history (2)'!G113</f>
        <v>0</v>
      </c>
      <c r="L112" s="1">
        <f t="shared" si="71"/>
        <v>-2.74762871567289</v>
      </c>
      <c r="M112" s="1">
        <f t="shared" si="71"/>
        <v>-2.7527068738949305</v>
      </c>
      <c r="N112" s="1">
        <f t="shared" si="71"/>
        <v>-2.6951379798761366</v>
      </c>
      <c r="O112" s="1">
        <f t="shared" si="71"/>
        <v>-2.7096164827681024</v>
      </c>
      <c r="P112" s="1">
        <f t="shared" si="71"/>
        <v>-2.7121144764566143</v>
      </c>
      <c r="Q112" s="1">
        <f t="shared" si="71"/>
        <v>-2.6419077064742318</v>
      </c>
      <c r="R112" s="1">
        <f t="shared" si="71"/>
        <v>-2.6610699475321571</v>
      </c>
      <c r="S112" s="1">
        <f t="shared" si="71"/>
        <v>-2.7977364969641547</v>
      </c>
      <c r="T112" s="1">
        <f t="shared" si="71"/>
        <v>-2.7703407372355424</v>
      </c>
      <c r="U112" s="1">
        <f t="shared" si="71"/>
        <v>-2.7659363799426404</v>
      </c>
      <c r="V112" s="1">
        <f t="shared" si="71"/>
        <v>-2.7636191621131658</v>
      </c>
      <c r="W112" s="1">
        <f t="shared" si="72"/>
        <v>-2.8296680873376969</v>
      </c>
      <c r="X112" s="1">
        <f t="shared" si="72"/>
        <v>-2.766182892477691</v>
      </c>
      <c r="Y112" s="1">
        <f t="shared" si="72"/>
        <v>-2.7527068738949305</v>
      </c>
      <c r="Z112" s="1">
        <f t="shared" si="72"/>
        <v>-2.6951379798761366</v>
      </c>
      <c r="AA112" s="1">
        <f t="shared" si="72"/>
        <v>-2.7096164827681024</v>
      </c>
      <c r="AB112" s="1">
        <f t="shared" si="72"/>
        <v>-2.7121144764566143</v>
      </c>
      <c r="AC112" s="1">
        <f t="shared" si="72"/>
        <v>-2.6419077064742318</v>
      </c>
      <c r="AD112" s="1">
        <f t="shared" si="72"/>
        <v>-2.6610699475321571</v>
      </c>
      <c r="AE112" s="1">
        <f t="shared" si="72"/>
        <v>-2.7977364969641547</v>
      </c>
      <c r="AF112" s="1">
        <f t="shared" si="72"/>
        <v>-2.7703407372355424</v>
      </c>
    </row>
    <row r="113" spans="1:38">
      <c r="A113" s="5" t="s">
        <v>170</v>
      </c>
      <c r="B113" s="5" t="str">
        <f t="shared" si="47"/>
        <v>8700-03004</v>
      </c>
      <c r="C113" s="5" t="str">
        <f t="shared" si="69"/>
        <v>8700</v>
      </c>
      <c r="D113" s="1">
        <f>SUM($F113:K113)</f>
        <v>63</v>
      </c>
      <c r="E113" s="2">
        <f t="shared" si="70"/>
        <v>1.6785873009275394E-3</v>
      </c>
      <c r="F113" s="22" t="str">
        <f>'Div 91 history (2)'!B114</f>
        <v>0</v>
      </c>
      <c r="G113" s="22" t="str">
        <f>'Div 91 history (2)'!C114</f>
        <v>0</v>
      </c>
      <c r="H113" s="22" t="str">
        <f>'Div 91 history (2)'!D114</f>
        <v>0</v>
      </c>
      <c r="I113" s="22">
        <f>'Div 91 history (2)'!E114</f>
        <v>63</v>
      </c>
      <c r="J113" s="22">
        <f>'Div 91 history (2)'!F114</f>
        <v>0</v>
      </c>
      <c r="K113" s="22">
        <f>'Div 91 history (2)'!G114</f>
        <v>0</v>
      </c>
      <c r="L113" s="1">
        <f t="shared" si="71"/>
        <v>11.225720433683014</v>
      </c>
      <c r="M113" s="1">
        <f t="shared" si="71"/>
        <v>11.246467772722479</v>
      </c>
      <c r="N113" s="1">
        <f t="shared" si="71"/>
        <v>11.011264120116511</v>
      </c>
      <c r="O113" s="1">
        <f t="shared" si="71"/>
        <v>11.070417536601196</v>
      </c>
      <c r="P113" s="1">
        <f t="shared" si="71"/>
        <v>11.080623347390835</v>
      </c>
      <c r="Q113" s="1">
        <f t="shared" si="71"/>
        <v>10.793786349408339</v>
      </c>
      <c r="R113" s="1">
        <f t="shared" si="71"/>
        <v>10.872075661123599</v>
      </c>
      <c r="S113" s="1">
        <f t="shared" si="71"/>
        <v>11.430440940904134</v>
      </c>
      <c r="T113" s="1">
        <f t="shared" si="71"/>
        <v>11.318512739678285</v>
      </c>
      <c r="U113" s="1">
        <f t="shared" si="71"/>
        <v>11.300518283812345</v>
      </c>
      <c r="V113" s="1">
        <f t="shared" si="71"/>
        <v>11.291051051435113</v>
      </c>
      <c r="W113" s="1">
        <f t="shared" si="72"/>
        <v>11.560900745932225</v>
      </c>
      <c r="X113" s="1">
        <f t="shared" si="72"/>
        <v>11.3015254361929</v>
      </c>
      <c r="Y113" s="1">
        <f t="shared" si="72"/>
        <v>11.246467772722479</v>
      </c>
      <c r="Z113" s="1">
        <f t="shared" si="72"/>
        <v>11.011264120116511</v>
      </c>
      <c r="AA113" s="1">
        <f t="shared" si="72"/>
        <v>11.070417536601196</v>
      </c>
      <c r="AB113" s="1">
        <f t="shared" si="72"/>
        <v>11.080623347390835</v>
      </c>
      <c r="AC113" s="1">
        <f t="shared" si="72"/>
        <v>10.793786349408339</v>
      </c>
      <c r="AD113" s="1">
        <f t="shared" si="72"/>
        <v>10.872075661123599</v>
      </c>
      <c r="AE113" s="1">
        <f t="shared" si="72"/>
        <v>11.430440940904134</v>
      </c>
      <c r="AF113" s="1">
        <f t="shared" si="72"/>
        <v>11.318512739678285</v>
      </c>
    </row>
    <row r="114" spans="1:38">
      <c r="A114" s="5" t="s">
        <v>171</v>
      </c>
      <c r="B114" s="5" t="str">
        <f t="shared" si="47"/>
        <v>8740-03004</v>
      </c>
      <c r="C114" s="5" t="str">
        <f t="shared" si="69"/>
        <v>8740</v>
      </c>
      <c r="D114" s="1">
        <f>SUM($F114:K114)</f>
        <v>1577.5699999999997</v>
      </c>
      <c r="E114" s="2">
        <f t="shared" si="70"/>
        <v>4.2033158227369173E-2</v>
      </c>
      <c r="F114" s="22">
        <f>'Div 91 history (2)'!B115</f>
        <v>152.79</v>
      </c>
      <c r="G114" s="22">
        <f>'Div 91 history (2)'!C115</f>
        <v>71.900000000000006</v>
      </c>
      <c r="H114" s="22">
        <f>'Div 91 history (2)'!D115</f>
        <v>733.01999999999987</v>
      </c>
      <c r="I114" s="22">
        <f>'Div 91 history (2)'!E115</f>
        <v>470.65</v>
      </c>
      <c r="J114" s="22">
        <f>'Div 91 history (2)'!F115</f>
        <v>39.260000000000005</v>
      </c>
      <c r="K114" s="22">
        <f>'Div 91 history (2)'!G115</f>
        <v>109.95</v>
      </c>
      <c r="L114" s="1">
        <f t="shared" si="71"/>
        <v>281.10094896135411</v>
      </c>
      <c r="M114" s="1">
        <f t="shared" si="71"/>
        <v>281.62047879704443</v>
      </c>
      <c r="N114" s="1">
        <f t="shared" si="71"/>
        <v>275.7307926662254</v>
      </c>
      <c r="O114" s="1">
        <f t="shared" si="71"/>
        <v>277.2120411621579</v>
      </c>
      <c r="P114" s="1">
        <f t="shared" si="71"/>
        <v>277.4676027641803</v>
      </c>
      <c r="Q114" s="1">
        <f t="shared" si="71"/>
        <v>270.28497668628745</v>
      </c>
      <c r="R114" s="1">
        <f t="shared" si="71"/>
        <v>272.24540318601197</v>
      </c>
      <c r="S114" s="1">
        <f t="shared" si="71"/>
        <v>286.22731293876399</v>
      </c>
      <c r="T114" s="1">
        <f t="shared" si="71"/>
        <v>283.42454194816304</v>
      </c>
      <c r="U114" s="1">
        <f t="shared" si="71"/>
        <v>282.97394649196565</v>
      </c>
      <c r="V114" s="1">
        <f t="shared" si="71"/>
        <v>282.7368794795633</v>
      </c>
      <c r="W114" s="1">
        <f t="shared" si="72"/>
        <v>289.49412999619517</v>
      </c>
      <c r="X114" s="1">
        <f t="shared" si="72"/>
        <v>282.99916638690206</v>
      </c>
      <c r="Y114" s="1">
        <f t="shared" si="72"/>
        <v>281.62047879704443</v>
      </c>
      <c r="Z114" s="1">
        <f t="shared" si="72"/>
        <v>275.7307926662254</v>
      </c>
      <c r="AA114" s="1">
        <f t="shared" si="72"/>
        <v>277.2120411621579</v>
      </c>
      <c r="AB114" s="1">
        <f t="shared" si="72"/>
        <v>277.4676027641803</v>
      </c>
      <c r="AC114" s="1">
        <f t="shared" si="72"/>
        <v>270.28497668628745</v>
      </c>
      <c r="AD114" s="1">
        <f t="shared" si="72"/>
        <v>272.24540318601197</v>
      </c>
      <c r="AE114" s="1">
        <f t="shared" si="72"/>
        <v>286.22731293876399</v>
      </c>
      <c r="AF114" s="1">
        <f t="shared" si="72"/>
        <v>283.42454194816304</v>
      </c>
    </row>
    <row r="115" spans="1:38">
      <c r="A115" s="5" t="s">
        <v>172</v>
      </c>
      <c r="B115" s="5" t="str">
        <f t="shared" si="47"/>
        <v>8750-03004</v>
      </c>
      <c r="C115" s="5" t="str">
        <f t="shared" si="69"/>
        <v>8750</v>
      </c>
      <c r="D115" s="1">
        <f>SUM($F115:K115)</f>
        <v>48345.279999999999</v>
      </c>
      <c r="E115" s="2">
        <f t="shared" si="70"/>
        <v>1.2881233820283517</v>
      </c>
      <c r="F115" s="22">
        <f>'Div 91 history (2)'!B116</f>
        <v>6764.0599999999995</v>
      </c>
      <c r="G115" s="22">
        <f>'Div 91 history (2)'!C116</f>
        <v>10347.18</v>
      </c>
      <c r="H115" s="22">
        <f>'Div 91 history (2)'!D116</f>
        <v>6339.21</v>
      </c>
      <c r="I115" s="22">
        <f>'Div 91 history (2)'!E116</f>
        <v>7091.1900000000005</v>
      </c>
      <c r="J115" s="22">
        <f>'Div 91 history (2)'!F116</f>
        <v>8909.42</v>
      </c>
      <c r="K115" s="22">
        <f>'Div 91 history (2)'!G116</f>
        <v>8894.2199999999993</v>
      </c>
      <c r="L115" s="1">
        <f t="shared" si="71"/>
        <v>8614.4539296528055</v>
      </c>
      <c r="M115" s="1">
        <f t="shared" si="71"/>
        <v>8630.375134654676</v>
      </c>
      <c r="N115" s="1">
        <f t="shared" si="71"/>
        <v>8449.8832863648622</v>
      </c>
      <c r="O115" s="1">
        <f t="shared" si="71"/>
        <v>8495.276754347542</v>
      </c>
      <c r="P115" s="1">
        <f t="shared" si="71"/>
        <v>8503.1085445102744</v>
      </c>
      <c r="Q115" s="1">
        <f t="shared" si="71"/>
        <v>8282.9940209892702</v>
      </c>
      <c r="R115" s="1">
        <f t="shared" si="71"/>
        <v>8343.0720955270717</v>
      </c>
      <c r="S115" s="1">
        <f t="shared" si="71"/>
        <v>8771.5534573249824</v>
      </c>
      <c r="T115" s="1">
        <f t="shared" si="71"/>
        <v>8685.6613902113313</v>
      </c>
      <c r="U115" s="1">
        <f t="shared" si="71"/>
        <v>8671.8527075559887</v>
      </c>
      <c r="V115" s="1">
        <f t="shared" si="71"/>
        <v>8664.5876916813486</v>
      </c>
      <c r="W115" s="1">
        <f t="shared" si="72"/>
        <v>8871.666406576227</v>
      </c>
      <c r="X115" s="1">
        <f t="shared" si="72"/>
        <v>8672.6255815852055</v>
      </c>
      <c r="Y115" s="1">
        <f t="shared" si="72"/>
        <v>8630.375134654676</v>
      </c>
      <c r="Z115" s="1">
        <f t="shared" si="72"/>
        <v>8449.8832863648622</v>
      </c>
      <c r="AA115" s="1">
        <f t="shared" si="72"/>
        <v>8495.276754347542</v>
      </c>
      <c r="AB115" s="1">
        <f t="shared" si="72"/>
        <v>8503.1085445102744</v>
      </c>
      <c r="AC115" s="1">
        <f t="shared" si="72"/>
        <v>8282.9940209892702</v>
      </c>
      <c r="AD115" s="1">
        <f t="shared" si="72"/>
        <v>8343.0720955270717</v>
      </c>
      <c r="AE115" s="1">
        <f t="shared" si="72"/>
        <v>8771.5534573249824</v>
      </c>
      <c r="AF115" s="1">
        <f t="shared" si="72"/>
        <v>8685.6613902113313</v>
      </c>
    </row>
    <row r="116" spans="1:38">
      <c r="A116" s="5" t="s">
        <v>175</v>
      </c>
      <c r="B116" s="5" t="str">
        <f t="shared" si="47"/>
        <v>8740-04301</v>
      </c>
      <c r="C116" s="5" t="str">
        <f t="shared" si="69"/>
        <v>8740</v>
      </c>
      <c r="D116" s="1">
        <f>SUM($F116:K116)</f>
        <v>1299.1500000000001</v>
      </c>
      <c r="E116" s="2">
        <f t="shared" si="70"/>
        <v>3.4614868126984333E-2</v>
      </c>
      <c r="F116" s="22">
        <f>'Div 91 history (2)'!B117</f>
        <v>1219.1500000000001</v>
      </c>
      <c r="G116" s="22">
        <f>'Div 91 history (2)'!C117</f>
        <v>16</v>
      </c>
      <c r="H116" s="22">
        <f>'Div 91 history (2)'!D117</f>
        <v>16</v>
      </c>
      <c r="I116" s="22">
        <f>'Div 91 history (2)'!E117</f>
        <v>16</v>
      </c>
      <c r="J116" s="22">
        <f>'Div 91 history (2)'!F117</f>
        <v>16</v>
      </c>
      <c r="K116" s="22">
        <f>'Div 91 history (2)'!G117</f>
        <v>16</v>
      </c>
      <c r="L116" s="1">
        <f t="shared" si="71"/>
        <v>231.49039208602045</v>
      </c>
      <c r="M116" s="1">
        <f t="shared" si="71"/>
        <v>231.91823185606998</v>
      </c>
      <c r="N116" s="1">
        <f t="shared" si="71"/>
        <v>227.0679965341169</v>
      </c>
      <c r="O116" s="1">
        <f t="shared" si="71"/>
        <v>228.28782448691183</v>
      </c>
      <c r="P116" s="1">
        <f t="shared" si="71"/>
        <v>228.4982828851239</v>
      </c>
      <c r="Q116" s="1">
        <f t="shared" si="71"/>
        <v>222.58329421958484</v>
      </c>
      <c r="R116" s="1">
        <f t="shared" si="71"/>
        <v>224.19773166902738</v>
      </c>
      <c r="S116" s="1">
        <f t="shared" si="71"/>
        <v>235.71202140278743</v>
      </c>
      <c r="T116" s="1">
        <f t="shared" si="71"/>
        <v>233.40390199608009</v>
      </c>
      <c r="U116" s="1">
        <f t="shared" si="71"/>
        <v>233.03283060975883</v>
      </c>
      <c r="V116" s="1">
        <f t="shared" si="71"/>
        <v>232.83760275352267</v>
      </c>
      <c r="W116" s="1">
        <f t="shared" si="72"/>
        <v>238.40228895361668</v>
      </c>
      <c r="X116" s="1">
        <f t="shared" si="72"/>
        <v>233.05359953063504</v>
      </c>
      <c r="Y116" s="1">
        <f t="shared" si="72"/>
        <v>231.91823185606998</v>
      </c>
      <c r="Z116" s="1">
        <f t="shared" si="72"/>
        <v>227.0679965341169</v>
      </c>
      <c r="AA116" s="1">
        <f t="shared" si="72"/>
        <v>228.28782448691183</v>
      </c>
      <c r="AB116" s="1">
        <f t="shared" si="72"/>
        <v>228.4982828851239</v>
      </c>
      <c r="AC116" s="1">
        <f t="shared" si="72"/>
        <v>222.58329421958484</v>
      </c>
      <c r="AD116" s="1">
        <f t="shared" si="72"/>
        <v>224.19773166902738</v>
      </c>
      <c r="AE116" s="1">
        <f t="shared" si="72"/>
        <v>235.71202140278743</v>
      </c>
      <c r="AF116" s="1">
        <f t="shared" si="72"/>
        <v>233.40390199608009</v>
      </c>
    </row>
    <row r="117" spans="1:38">
      <c r="A117" s="5" t="s">
        <v>176</v>
      </c>
      <c r="B117" s="5" t="str">
        <f t="shared" si="47"/>
        <v>8740-04302</v>
      </c>
      <c r="C117" s="5" t="str">
        <f t="shared" si="69"/>
        <v>8740</v>
      </c>
      <c r="D117" s="1">
        <f>SUM($F117:K117)</f>
        <v>8354.77</v>
      </c>
      <c r="E117" s="2">
        <f t="shared" si="70"/>
        <v>0.22260652101857745</v>
      </c>
      <c r="F117" s="22">
        <f>'Div 91 history (2)'!B118</f>
        <v>7443.5</v>
      </c>
      <c r="G117" s="22">
        <f>'Div 91 history (2)'!C118</f>
        <v>39.46</v>
      </c>
      <c r="H117" s="22">
        <f>'Div 91 history (2)'!D118</f>
        <v>72.38</v>
      </c>
      <c r="I117" s="22">
        <f>'Div 91 history (2)'!E118</f>
        <v>352.81</v>
      </c>
      <c r="J117" s="22">
        <f>'Div 91 history (2)'!F118</f>
        <v>496.4</v>
      </c>
      <c r="K117" s="22">
        <f>'Div 91 history (2)'!G118</f>
        <v>-49.780000000000015</v>
      </c>
      <c r="L117" s="1">
        <f t="shared" si="71"/>
        <v>1488.7033699638387</v>
      </c>
      <c r="M117" s="1">
        <f t="shared" si="71"/>
        <v>1491.4547865636284</v>
      </c>
      <c r="N117" s="1">
        <f t="shared" si="71"/>
        <v>1460.2631608385052</v>
      </c>
      <c r="O117" s="1">
        <f t="shared" si="71"/>
        <v>1468.1078146391997</v>
      </c>
      <c r="P117" s="1">
        <f t="shared" si="71"/>
        <v>1469.4612622869927</v>
      </c>
      <c r="Q117" s="1">
        <f t="shared" si="71"/>
        <v>1431.4222599753384</v>
      </c>
      <c r="R117" s="1">
        <f t="shared" si="71"/>
        <v>1441.8046281156446</v>
      </c>
      <c r="S117" s="1">
        <f t="shared" si="71"/>
        <v>1515.8524612672641</v>
      </c>
      <c r="T117" s="1">
        <f t="shared" si="71"/>
        <v>1501.0090584457453</v>
      </c>
      <c r="U117" s="1">
        <f t="shared" si="71"/>
        <v>1498.6227165404264</v>
      </c>
      <c r="V117" s="1">
        <f t="shared" si="71"/>
        <v>1497.3672157618817</v>
      </c>
      <c r="W117" s="1">
        <f t="shared" si="72"/>
        <v>1533.1534400808282</v>
      </c>
      <c r="X117" s="1">
        <f t="shared" si="72"/>
        <v>1498.7562804530376</v>
      </c>
      <c r="Y117" s="1">
        <f t="shared" si="72"/>
        <v>1491.4547865636284</v>
      </c>
      <c r="Z117" s="1">
        <f t="shared" si="72"/>
        <v>1460.2631608385052</v>
      </c>
      <c r="AA117" s="1">
        <f t="shared" si="72"/>
        <v>1468.1078146391997</v>
      </c>
      <c r="AB117" s="1">
        <f t="shared" si="72"/>
        <v>1469.4612622869927</v>
      </c>
      <c r="AC117" s="1">
        <f t="shared" si="72"/>
        <v>1431.4222599753384</v>
      </c>
      <c r="AD117" s="1">
        <f t="shared" si="72"/>
        <v>1441.8046281156446</v>
      </c>
      <c r="AE117" s="1">
        <f t="shared" si="72"/>
        <v>1515.8524612672641</v>
      </c>
      <c r="AF117" s="1">
        <f t="shared" si="72"/>
        <v>1501.0090584457453</v>
      </c>
    </row>
    <row r="118" spans="1:38">
      <c r="A118" s="5" t="s">
        <v>181</v>
      </c>
      <c r="B118" s="5" t="str">
        <f t="shared" si="47"/>
        <v>8740-04307</v>
      </c>
      <c r="C118" s="5" t="str">
        <f t="shared" si="69"/>
        <v>8740</v>
      </c>
      <c r="D118" s="1">
        <f>SUM($F118:K118)</f>
        <v>-9460.84</v>
      </c>
      <c r="E118" s="2">
        <f t="shared" si="70"/>
        <v>-0.25207691873186194</v>
      </c>
      <c r="F118" s="22">
        <f>'Div 91 history (2)'!B119</f>
        <v>-8489.4</v>
      </c>
      <c r="G118" s="22">
        <f>'Div 91 history (2)'!C119</f>
        <v>-54.35</v>
      </c>
      <c r="H118" s="22">
        <f>'Div 91 history (2)'!D119</f>
        <v>-86.61</v>
      </c>
      <c r="I118" s="22">
        <f>'Div 91 history (2)'!E119</f>
        <v>-361.43</v>
      </c>
      <c r="J118" s="22">
        <f>'Div 91 history (2)'!F119</f>
        <v>-502.15</v>
      </c>
      <c r="K118" s="22">
        <f>'Div 91 history (2)'!G119</f>
        <v>33.099999999999994</v>
      </c>
      <c r="L118" s="1">
        <f t="shared" si="71"/>
        <v>-1685.7896017112</v>
      </c>
      <c r="M118" s="1">
        <f t="shared" si="71"/>
        <v>-1688.905272426726</v>
      </c>
      <c r="N118" s="1">
        <f t="shared" si="71"/>
        <v>-1653.5842545740172</v>
      </c>
      <c r="O118" s="1">
        <f t="shared" si="71"/>
        <v>-1662.467445190128</v>
      </c>
      <c r="P118" s="1">
        <f t="shared" si="71"/>
        <v>-1664.0000728560178</v>
      </c>
      <c r="Q118" s="1">
        <f t="shared" si="71"/>
        <v>-1620.9251689831174</v>
      </c>
      <c r="R118" s="1">
        <f t="shared" si="71"/>
        <v>-1632.6820364727712</v>
      </c>
      <c r="S118" s="1">
        <f t="shared" si="71"/>
        <v>-1716.5329027197376</v>
      </c>
      <c r="T118" s="1">
        <f t="shared" si="71"/>
        <v>-1699.724413778697</v>
      </c>
      <c r="U118" s="1">
        <f t="shared" si="71"/>
        <v>-1697.0221492098917</v>
      </c>
      <c r="V118" s="1">
        <f t="shared" si="71"/>
        <v>-1695.600435388244</v>
      </c>
      <c r="W118" s="1">
        <f t="shared" si="72"/>
        <v>-1736.1243208435783</v>
      </c>
      <c r="X118" s="1">
        <f t="shared" si="72"/>
        <v>-1697.1733953611308</v>
      </c>
      <c r="Y118" s="1">
        <f t="shared" si="72"/>
        <v>-1688.905272426726</v>
      </c>
      <c r="Z118" s="1">
        <f t="shared" si="72"/>
        <v>-1653.5842545740172</v>
      </c>
      <c r="AA118" s="1">
        <f t="shared" si="72"/>
        <v>-1662.467445190128</v>
      </c>
      <c r="AB118" s="1">
        <f t="shared" si="72"/>
        <v>-1664.0000728560178</v>
      </c>
      <c r="AC118" s="1">
        <f t="shared" si="72"/>
        <v>-1620.9251689831174</v>
      </c>
      <c r="AD118" s="1">
        <f t="shared" si="72"/>
        <v>-1632.6820364727712</v>
      </c>
      <c r="AE118" s="1">
        <f t="shared" si="72"/>
        <v>-1716.5329027197376</v>
      </c>
      <c r="AF118" s="1">
        <f t="shared" si="72"/>
        <v>-1699.724413778697</v>
      </c>
    </row>
    <row r="119" spans="1:38">
      <c r="A119" s="9" t="s">
        <v>25</v>
      </c>
      <c r="B119" s="5"/>
      <c r="C119" s="5"/>
      <c r="D119" s="31">
        <f t="shared" ref="D119:K119" si="73">SUM(D109:D118)</f>
        <v>37531.56</v>
      </c>
      <c r="E119" s="32">
        <f t="shared" si="73"/>
        <v>1</v>
      </c>
      <c r="F119" s="31">
        <f t="shared" si="73"/>
        <v>5960.5000000000018</v>
      </c>
      <c r="G119" s="31">
        <f t="shared" si="73"/>
        <v>7030.1699999999992</v>
      </c>
      <c r="H119" s="31">
        <f t="shared" si="73"/>
        <v>5914.24</v>
      </c>
      <c r="I119" s="31">
        <f t="shared" si="73"/>
        <v>5756.2499999999973</v>
      </c>
      <c r="J119" s="31">
        <f t="shared" si="73"/>
        <v>6898.0300000000007</v>
      </c>
      <c r="K119" s="31">
        <f t="shared" si="73"/>
        <v>5972.369999999999</v>
      </c>
      <c r="L119" s="34">
        <f>'Div 91 history (2)'!H120</f>
        <v>6687.6</v>
      </c>
      <c r="M119" s="31">
        <f>'Div 91 budget'!B61</f>
        <v>6699.9600000000009</v>
      </c>
      <c r="N119" s="31">
        <f>'Div 91 budget'!C61</f>
        <v>6559.84</v>
      </c>
      <c r="O119" s="31">
        <f>'Div 91 budget'!D61</f>
        <v>6595.08</v>
      </c>
      <c r="P119" s="31">
        <f>'Div 91 budget'!E61</f>
        <v>6601.16</v>
      </c>
      <c r="Q119" s="31">
        <f>'Div 91 budget'!F61</f>
        <v>6430.2800000000007</v>
      </c>
      <c r="R119" s="31">
        <f>'Div 91 budget'!G61</f>
        <v>6476.92</v>
      </c>
      <c r="S119" s="31">
        <f>'Div 91 budget'!H61</f>
        <v>6809.5599999999995</v>
      </c>
      <c r="T119" s="31">
        <f>'Div 91 budget'!I61</f>
        <v>6742.8799999999992</v>
      </c>
      <c r="U119" s="31">
        <f>'Div 91 budget'!J61</f>
        <v>6732.16</v>
      </c>
      <c r="V119" s="31">
        <f>'Div 91 budget'!K61</f>
        <v>6726.52</v>
      </c>
      <c r="W119" s="31">
        <f>'Div 91 budget'!L61</f>
        <v>6887.2800000000007</v>
      </c>
      <c r="X119" s="31">
        <f>'Div 91 budget'!M61</f>
        <v>6732.76</v>
      </c>
      <c r="Y119" s="38">
        <f>M119*(1+Y$3)</f>
        <v>6699.9600000000009</v>
      </c>
      <c r="Z119" s="38">
        <f t="shared" ref="Z119" si="74">N119*(1+Z$3)</f>
        <v>6559.84</v>
      </c>
      <c r="AA119" s="38">
        <f t="shared" ref="AA119" si="75">O119*(1+AA$3)</f>
        <v>6595.08</v>
      </c>
      <c r="AB119" s="38">
        <f t="shared" ref="AB119" si="76">P119*(1+AB$3)</f>
        <v>6601.16</v>
      </c>
      <c r="AC119" s="38">
        <f t="shared" ref="AC119" si="77">Q119*(1+AC$3)</f>
        <v>6430.2800000000007</v>
      </c>
      <c r="AD119" s="38">
        <f t="shared" ref="AD119" si="78">R119*(1+AD$3)</f>
        <v>6476.92</v>
      </c>
      <c r="AE119" s="38">
        <f t="shared" ref="AE119" si="79">S119*(1+AE$3)</f>
        <v>6809.5599999999995</v>
      </c>
      <c r="AF119" s="38">
        <f t="shared" ref="AF119" si="80">T119*(1+AF$3)</f>
        <v>6742.8799999999992</v>
      </c>
      <c r="AH119" s="15">
        <f>SUM(F119:Q119)</f>
        <v>77105.48</v>
      </c>
      <c r="AI119" s="15">
        <f>SUM(U119:AF119)</f>
        <v>79994.400000000009</v>
      </c>
      <c r="AK119" s="15">
        <f>AH119*$AK$6</f>
        <v>37854.853740613784</v>
      </c>
      <c r="AL119" s="15">
        <f>AI119*$AL$6</f>
        <v>39269.61673559418</v>
      </c>
    </row>
    <row r="120" spans="1:38">
      <c r="B120" s="5"/>
      <c r="C120" s="5"/>
      <c r="F120" s="1">
        <f>F119-'Div 91 history (2)'!B120</f>
        <v>0</v>
      </c>
      <c r="G120" s="1">
        <f>G119-'Div 91 history (2)'!C120</f>
        <v>0</v>
      </c>
      <c r="H120" s="1">
        <f>H119-'Div 91 history (2)'!D120</f>
        <v>0</v>
      </c>
      <c r="I120" s="1">
        <f>I119-'Div 91 history (2)'!E120</f>
        <v>0</v>
      </c>
      <c r="J120" s="1">
        <f>J119-'Div 91 history (2)'!F120</f>
        <v>0</v>
      </c>
      <c r="K120" s="1">
        <f>K119-'Div 91 history (2)'!G120</f>
        <v>0</v>
      </c>
      <c r="L120" s="1">
        <f>L119-'Div 91 history (2)'!H120</f>
        <v>0</v>
      </c>
      <c r="M120" s="1">
        <f t="shared" ref="M120" si="81">M119-SUM(M109:M118)</f>
        <v>0</v>
      </c>
      <c r="N120" s="1">
        <f t="shared" ref="N120:AF120" si="82">N119-SUM(N109:N118)</f>
        <v>0</v>
      </c>
      <c r="O120" s="1">
        <f t="shared" si="82"/>
        <v>0</v>
      </c>
      <c r="P120" s="1">
        <f t="shared" si="82"/>
        <v>0</v>
      </c>
      <c r="Q120" s="1">
        <f t="shared" si="82"/>
        <v>0</v>
      </c>
      <c r="R120" s="1">
        <f t="shared" si="82"/>
        <v>0</v>
      </c>
      <c r="S120" s="1">
        <f t="shared" si="82"/>
        <v>0</v>
      </c>
      <c r="T120" s="1">
        <f t="shared" si="82"/>
        <v>0</v>
      </c>
      <c r="U120" s="1">
        <f t="shared" si="82"/>
        <v>0</v>
      </c>
      <c r="V120" s="1">
        <f t="shared" si="82"/>
        <v>0</v>
      </c>
      <c r="W120" s="1">
        <f t="shared" si="82"/>
        <v>0</v>
      </c>
      <c r="X120" s="1">
        <f t="shared" si="82"/>
        <v>0</v>
      </c>
      <c r="Y120" s="1">
        <f t="shared" si="82"/>
        <v>0</v>
      </c>
      <c r="Z120" s="1">
        <f t="shared" si="82"/>
        <v>0</v>
      </c>
      <c r="AA120" s="1">
        <f t="shared" si="82"/>
        <v>0</v>
      </c>
      <c r="AB120" s="1">
        <f t="shared" si="82"/>
        <v>0</v>
      </c>
      <c r="AC120" s="1">
        <f t="shared" si="82"/>
        <v>0</v>
      </c>
      <c r="AD120" s="1">
        <f t="shared" si="82"/>
        <v>0</v>
      </c>
      <c r="AE120" s="1">
        <f t="shared" si="82"/>
        <v>0</v>
      </c>
      <c r="AF120" s="1">
        <f t="shared" si="82"/>
        <v>0</v>
      </c>
    </row>
    <row r="121" spans="1:38">
      <c r="A121" s="106" t="s">
        <v>811</v>
      </c>
      <c r="B121" s="5" t="str">
        <f t="shared" si="47"/>
        <v>8711-02001</v>
      </c>
      <c r="C121" s="5" t="str">
        <f t="shared" ref="C121:C134" si="83">LEFT(B121,4)</f>
        <v>8711</v>
      </c>
      <c r="D121" s="1">
        <f>SUM($F121:K121)</f>
        <v>12253.6</v>
      </c>
      <c r="E121" s="2">
        <f t="shared" ref="E121:E133" si="84">D121/$D$135</f>
        <v>0.14587961170041727</v>
      </c>
      <c r="F121" s="22">
        <f>'Div 91 history (2)'!B122</f>
        <v>0</v>
      </c>
      <c r="G121" s="22">
        <f>'Div 91 history (2)'!C122</f>
        <v>12253.6</v>
      </c>
      <c r="H121" s="22">
        <f>'Div 91 history (2)'!D122</f>
        <v>0</v>
      </c>
      <c r="I121" s="22">
        <f>'Div 91 history (2)'!E122</f>
        <v>0</v>
      </c>
      <c r="J121" s="22">
        <f>'Div 91 history (2)'!F122</f>
        <v>0</v>
      </c>
      <c r="K121" s="22">
        <f>'Div 91 history (2)'!G122</f>
        <v>0</v>
      </c>
      <c r="L121" s="1">
        <f t="shared" ref="L121:V134" si="85">$E121*L$135</f>
        <v>2982.9929815258765</v>
      </c>
      <c r="M121" s="1">
        <f t="shared" si="85"/>
        <v>1760.6823030492503</v>
      </c>
      <c r="N121" s="1">
        <f t="shared" si="85"/>
        <v>4625.2239574666219</v>
      </c>
      <c r="O121" s="1">
        <f t="shared" si="85"/>
        <v>2497.987036505499</v>
      </c>
      <c r="P121" s="1">
        <f t="shared" si="85"/>
        <v>4782.5084372097781</v>
      </c>
      <c r="Q121" s="1">
        <f t="shared" si="85"/>
        <v>2775.3946237072464</v>
      </c>
      <c r="R121" s="1">
        <f t="shared" si="85"/>
        <v>2677.8624329165818</v>
      </c>
      <c r="S121" s="1">
        <f t="shared" si="85"/>
        <v>3882.0840395423561</v>
      </c>
      <c r="T121" s="1">
        <f t="shared" si="85"/>
        <v>5767.7705818576933</v>
      </c>
      <c r="U121" s="1">
        <f t="shared" si="85"/>
        <v>1618.5780556996397</v>
      </c>
      <c r="V121" s="1">
        <f t="shared" si="85"/>
        <v>3100.3356235854581</v>
      </c>
      <c r="W121" s="1">
        <f t="shared" ref="W121:AF134" si="86">$E121*W$135</f>
        <v>4023.4997351247407</v>
      </c>
      <c r="X121" s="1">
        <f t="shared" si="86"/>
        <v>3144.7822236783413</v>
      </c>
      <c r="Y121" s="1">
        <f t="shared" si="86"/>
        <v>1760.6823030492503</v>
      </c>
      <c r="Z121" s="1">
        <f t="shared" si="86"/>
        <v>4625.2239574666219</v>
      </c>
      <c r="AA121" s="1">
        <f t="shared" si="86"/>
        <v>2497.987036505499</v>
      </c>
      <c r="AB121" s="1">
        <f t="shared" si="86"/>
        <v>4782.5084372097781</v>
      </c>
      <c r="AC121" s="1">
        <f t="shared" si="86"/>
        <v>2775.3946237072464</v>
      </c>
      <c r="AD121" s="1">
        <f t="shared" si="86"/>
        <v>2677.8624329165818</v>
      </c>
      <c r="AE121" s="1">
        <f t="shared" si="86"/>
        <v>3882.0840395423561</v>
      </c>
      <c r="AF121" s="1">
        <f t="shared" si="86"/>
        <v>5767.7705818576933</v>
      </c>
    </row>
    <row r="122" spans="1:38">
      <c r="A122" s="106" t="s">
        <v>812</v>
      </c>
      <c r="B122" s="5" t="str">
        <f t="shared" ref="B122" si="87">RIGHT(A122,10)</f>
        <v>8711-02004</v>
      </c>
      <c r="C122" s="5" t="str">
        <f t="shared" ref="C122" si="88">LEFT(B122,4)</f>
        <v>8711</v>
      </c>
      <c r="D122" s="1">
        <f>SUM($F122:K122)</f>
        <v>1470.43</v>
      </c>
      <c r="E122" s="2">
        <f t="shared" si="84"/>
        <v>1.750552959396786E-2</v>
      </c>
      <c r="F122" s="22">
        <f>'Div 91 history (2)'!B123</f>
        <v>0</v>
      </c>
      <c r="G122" s="22">
        <f>'Div 91 history (2)'!C123</f>
        <v>1470.43</v>
      </c>
      <c r="H122" s="22">
        <f>'Div 91 history (2)'!D123</f>
        <v>0</v>
      </c>
      <c r="I122" s="22">
        <f>'Div 91 history (2)'!E123</f>
        <v>0</v>
      </c>
      <c r="J122" s="22">
        <f>'Div 91 history (2)'!F123</f>
        <v>0</v>
      </c>
      <c r="K122" s="22">
        <f>'Div 91 history (2)'!G123</f>
        <v>0</v>
      </c>
      <c r="L122" s="1">
        <f t="shared" si="85"/>
        <v>357.95867090692485</v>
      </c>
      <c r="M122" s="1">
        <f t="shared" si="85"/>
        <v>211.28158899202757</v>
      </c>
      <c r="N122" s="1">
        <f t="shared" si="85"/>
        <v>555.02611997924248</v>
      </c>
      <c r="O122" s="1">
        <f t="shared" si="85"/>
        <v>299.75803666585989</v>
      </c>
      <c r="P122" s="1">
        <f t="shared" si="85"/>
        <v>573.90023187686677</v>
      </c>
      <c r="Q122" s="1">
        <f t="shared" si="85"/>
        <v>333.04690185234102</v>
      </c>
      <c r="R122" s="1">
        <f t="shared" si="85"/>
        <v>321.34305487640603</v>
      </c>
      <c r="S122" s="1">
        <f t="shared" si="85"/>
        <v>465.84945112165133</v>
      </c>
      <c r="T122" s="1">
        <f t="shared" si="85"/>
        <v>692.13152842274997</v>
      </c>
      <c r="U122" s="1">
        <f t="shared" si="85"/>
        <v>194.22910250395159</v>
      </c>
      <c r="V122" s="1">
        <f t="shared" si="85"/>
        <v>372.03976880172075</v>
      </c>
      <c r="W122" s="1">
        <f t="shared" si="86"/>
        <v>482.81931151004375</v>
      </c>
      <c r="X122" s="1">
        <f t="shared" si="86"/>
        <v>377.37335355841088</v>
      </c>
      <c r="Y122" s="1">
        <f t="shared" si="86"/>
        <v>211.28158899202757</v>
      </c>
      <c r="Z122" s="1">
        <f t="shared" si="86"/>
        <v>555.02611997924248</v>
      </c>
      <c r="AA122" s="1">
        <f t="shared" si="86"/>
        <v>299.75803666585989</v>
      </c>
      <c r="AB122" s="1">
        <f t="shared" si="86"/>
        <v>573.90023187686677</v>
      </c>
      <c r="AC122" s="1">
        <f t="shared" si="86"/>
        <v>333.04690185234102</v>
      </c>
      <c r="AD122" s="1">
        <f t="shared" si="86"/>
        <v>321.34305487640603</v>
      </c>
      <c r="AE122" s="1">
        <f t="shared" si="86"/>
        <v>465.84945112165133</v>
      </c>
      <c r="AF122" s="1">
        <f t="shared" si="86"/>
        <v>692.13152842274997</v>
      </c>
    </row>
    <row r="123" spans="1:38">
      <c r="A123" s="106" t="s">
        <v>186</v>
      </c>
      <c r="B123" s="5" t="str">
        <f t="shared" si="47"/>
        <v>8711-02005</v>
      </c>
      <c r="C123" s="5" t="str">
        <f t="shared" si="83"/>
        <v>8711</v>
      </c>
      <c r="D123" s="1">
        <f>SUM($F123:K123)</f>
        <v>15584.84</v>
      </c>
      <c r="E123" s="2">
        <f t="shared" si="84"/>
        <v>0.18553816083543864</v>
      </c>
      <c r="F123" s="22">
        <f>'Div 91 history (2)'!B124</f>
        <v>7997.85</v>
      </c>
      <c r="G123" s="22">
        <f>'Div 91 history (2)'!C124</f>
        <v>3120.54</v>
      </c>
      <c r="H123" s="22">
        <f>'Div 91 history (2)'!D124</f>
        <v>0</v>
      </c>
      <c r="I123" s="22">
        <f>'Div 91 history (2)'!E124</f>
        <v>156.66999999999999</v>
      </c>
      <c r="J123" s="22">
        <f>'Div 91 history (2)'!F124</f>
        <v>0</v>
      </c>
      <c r="K123" s="22">
        <f>'Div 91 history (2)'!G124</f>
        <v>4309.78</v>
      </c>
      <c r="L123" s="1">
        <f t="shared" si="85"/>
        <v>3793.9436849745166</v>
      </c>
      <c r="M123" s="1">
        <f t="shared" si="85"/>
        <v>2239.3379891504601</v>
      </c>
      <c r="N123" s="1">
        <f t="shared" si="85"/>
        <v>5882.6283982898176</v>
      </c>
      <c r="O123" s="1">
        <f t="shared" si="85"/>
        <v>3177.0849616449336</v>
      </c>
      <c r="P123" s="1">
        <f t="shared" si="85"/>
        <v>6082.6719325393706</v>
      </c>
      <c r="Q123" s="1">
        <f t="shared" si="85"/>
        <v>3529.9080390528202</v>
      </c>
      <c r="R123" s="1">
        <f t="shared" si="85"/>
        <v>3405.860935481463</v>
      </c>
      <c r="S123" s="1">
        <f t="shared" si="85"/>
        <v>4937.4598993619247</v>
      </c>
      <c r="T123" s="1">
        <f t="shared" si="85"/>
        <v>7335.7855385322719</v>
      </c>
      <c r="U123" s="1">
        <f t="shared" si="85"/>
        <v>2058.6015559174421</v>
      </c>
      <c r="V123" s="1">
        <f t="shared" si="85"/>
        <v>3943.1868707873268</v>
      </c>
      <c r="W123" s="1">
        <f t="shared" si="86"/>
        <v>5117.3205924757995</v>
      </c>
      <c r="X123" s="1">
        <f t="shared" si="86"/>
        <v>3999.7166376306686</v>
      </c>
      <c r="Y123" s="1">
        <f t="shared" si="86"/>
        <v>2239.3379891504601</v>
      </c>
      <c r="Z123" s="1">
        <f t="shared" si="86"/>
        <v>5882.6283982898176</v>
      </c>
      <c r="AA123" s="1">
        <f t="shared" si="86"/>
        <v>3177.0849616449336</v>
      </c>
      <c r="AB123" s="1">
        <f t="shared" si="86"/>
        <v>6082.6719325393706</v>
      </c>
      <c r="AC123" s="1">
        <f t="shared" si="86"/>
        <v>3529.9080390528202</v>
      </c>
      <c r="AD123" s="1">
        <f t="shared" si="86"/>
        <v>3405.860935481463</v>
      </c>
      <c r="AE123" s="1">
        <f t="shared" si="86"/>
        <v>4937.4598993619247</v>
      </c>
      <c r="AF123" s="1">
        <f t="shared" si="86"/>
        <v>7335.7855385322719</v>
      </c>
    </row>
    <row r="124" spans="1:38">
      <c r="A124" s="106" t="s">
        <v>187</v>
      </c>
      <c r="B124" s="5" t="str">
        <f t="shared" ref="B124" si="89">RIGHT(A124,10)</f>
        <v>8740-02005</v>
      </c>
      <c r="C124" s="5" t="str">
        <f t="shared" ref="C124" si="90">LEFT(B124,4)</f>
        <v>8740</v>
      </c>
      <c r="D124" s="1">
        <f>SUM($F124:K124)</f>
        <v>4010.1400000000003</v>
      </c>
      <c r="E124" s="2">
        <f t="shared" si="84"/>
        <v>4.7740881542102834E-2</v>
      </c>
      <c r="F124" s="22">
        <f>'Div 91 history (2)'!B125</f>
        <v>773.97</v>
      </c>
      <c r="G124" s="22">
        <f>'Div 91 history (2)'!C125</f>
        <v>368.45</v>
      </c>
      <c r="H124" s="22">
        <f>'Div 91 history (2)'!D125</f>
        <v>1213.73</v>
      </c>
      <c r="I124" s="22">
        <f>'Div 91 history (2)'!E125</f>
        <v>524.54</v>
      </c>
      <c r="J124" s="22">
        <f>'Div 91 history (2)'!F125</f>
        <v>552.70000000000005</v>
      </c>
      <c r="K124" s="22">
        <f>'Div 91 history (2)'!G125</f>
        <v>576.75</v>
      </c>
      <c r="L124" s="1">
        <f t="shared" si="85"/>
        <v>976.22082285501222</v>
      </c>
      <c r="M124" s="1">
        <f t="shared" si="85"/>
        <v>576.20475050188679</v>
      </c>
      <c r="N124" s="1">
        <f t="shared" si="85"/>
        <v>1513.6609323623425</v>
      </c>
      <c r="O124" s="1">
        <f t="shared" si="85"/>
        <v>817.49671399198292</v>
      </c>
      <c r="P124" s="1">
        <f t="shared" si="85"/>
        <v>1565.134196023407</v>
      </c>
      <c r="Q124" s="1">
        <f t="shared" si="85"/>
        <v>908.28172915007644</v>
      </c>
      <c r="R124" s="1">
        <f t="shared" si="85"/>
        <v>876.36313056865743</v>
      </c>
      <c r="S124" s="1">
        <f t="shared" si="85"/>
        <v>1270.459333610562</v>
      </c>
      <c r="T124" s="1">
        <f t="shared" si="85"/>
        <v>1887.5732455058767</v>
      </c>
      <c r="U124" s="1">
        <f t="shared" si="85"/>
        <v>529.69940297409357</v>
      </c>
      <c r="V124" s="1">
        <f t="shared" si="85"/>
        <v>1014.622633149849</v>
      </c>
      <c r="W124" s="1">
        <f t="shared" si="86"/>
        <v>1316.7393441774766</v>
      </c>
      <c r="X124" s="1">
        <f t="shared" si="86"/>
        <v>1029.1683249380969</v>
      </c>
      <c r="Y124" s="1">
        <f t="shared" si="86"/>
        <v>576.20475050188679</v>
      </c>
      <c r="Z124" s="1">
        <f t="shared" si="86"/>
        <v>1513.6609323623425</v>
      </c>
      <c r="AA124" s="1">
        <f t="shared" si="86"/>
        <v>817.49671399198292</v>
      </c>
      <c r="AB124" s="1">
        <f t="shared" si="86"/>
        <v>1565.134196023407</v>
      </c>
      <c r="AC124" s="1">
        <f t="shared" si="86"/>
        <v>908.28172915007644</v>
      </c>
      <c r="AD124" s="1">
        <f t="shared" si="86"/>
        <v>876.36313056865743</v>
      </c>
      <c r="AE124" s="1">
        <f t="shared" si="86"/>
        <v>1270.459333610562</v>
      </c>
      <c r="AF124" s="1">
        <f t="shared" si="86"/>
        <v>1887.5732455058767</v>
      </c>
    </row>
    <row r="125" spans="1:38">
      <c r="A125" s="106" t="s">
        <v>188</v>
      </c>
      <c r="B125" s="5" t="str">
        <f t="shared" si="47"/>
        <v>8750-02005</v>
      </c>
      <c r="C125" s="5" t="str">
        <f t="shared" si="83"/>
        <v>8750</v>
      </c>
      <c r="D125" s="1">
        <f>SUM($F125:K125)</f>
        <v>11944.52</v>
      </c>
      <c r="E125" s="2">
        <f t="shared" si="84"/>
        <v>0.14220000159527552</v>
      </c>
      <c r="F125" s="22">
        <f>'Div 91 history (2)'!B126</f>
        <v>270.56</v>
      </c>
      <c r="G125" s="22">
        <f>'Div 91 history (2)'!C126</f>
        <v>517</v>
      </c>
      <c r="H125" s="22">
        <f>'Div 91 history (2)'!D126</f>
        <v>1497.26</v>
      </c>
      <c r="I125" s="22">
        <f>'Div 91 history (2)'!E126</f>
        <v>2584.36</v>
      </c>
      <c r="J125" s="22">
        <f>'Div 91 history (2)'!F126</f>
        <v>292.10000000000002</v>
      </c>
      <c r="K125" s="22">
        <f>'Div 91 history (2)'!G126</f>
        <v>6783.24</v>
      </c>
      <c r="L125" s="1">
        <f t="shared" si="85"/>
        <v>2907.7511366207041</v>
      </c>
      <c r="M125" s="1">
        <f t="shared" si="85"/>
        <v>1716.2715432540501</v>
      </c>
      <c r="N125" s="1">
        <f t="shared" si="85"/>
        <v>4508.5591225794233</v>
      </c>
      <c r="O125" s="1">
        <f t="shared" si="85"/>
        <v>2434.9787913168916</v>
      </c>
      <c r="P125" s="1">
        <f t="shared" si="85"/>
        <v>4661.8763202994169</v>
      </c>
      <c r="Q125" s="1">
        <f t="shared" si="85"/>
        <v>2705.3891583504992</v>
      </c>
      <c r="R125" s="1">
        <f t="shared" si="85"/>
        <v>2610.3170812839303</v>
      </c>
      <c r="S125" s="1">
        <f t="shared" si="85"/>
        <v>3784.16387445277</v>
      </c>
      <c r="T125" s="1">
        <f t="shared" si="85"/>
        <v>5622.2865990738119</v>
      </c>
      <c r="U125" s="1">
        <f t="shared" si="85"/>
        <v>1577.7516777000603</v>
      </c>
      <c r="V125" s="1">
        <f t="shared" si="85"/>
        <v>3022.1339739039122</v>
      </c>
      <c r="W125" s="1">
        <f t="shared" si="86"/>
        <v>3922.0125559992302</v>
      </c>
      <c r="X125" s="1">
        <f t="shared" si="86"/>
        <v>3065.4594703899606</v>
      </c>
      <c r="Y125" s="1">
        <f t="shared" si="86"/>
        <v>1716.2715432540501</v>
      </c>
      <c r="Z125" s="1">
        <f t="shared" si="86"/>
        <v>4508.5591225794233</v>
      </c>
      <c r="AA125" s="1">
        <f t="shared" si="86"/>
        <v>2434.9787913168916</v>
      </c>
      <c r="AB125" s="1">
        <f t="shared" si="86"/>
        <v>4661.8763202994169</v>
      </c>
      <c r="AC125" s="1">
        <f t="shared" si="86"/>
        <v>2705.3891583504992</v>
      </c>
      <c r="AD125" s="1">
        <f t="shared" si="86"/>
        <v>2610.3170812839303</v>
      </c>
      <c r="AE125" s="1">
        <f t="shared" si="86"/>
        <v>3784.16387445277</v>
      </c>
      <c r="AF125" s="1">
        <f t="shared" si="86"/>
        <v>5622.2865990738119</v>
      </c>
    </row>
    <row r="126" spans="1:38">
      <c r="A126" s="106" t="s">
        <v>189</v>
      </c>
      <c r="B126" s="5" t="str">
        <f t="shared" si="47"/>
        <v>8760-02005</v>
      </c>
      <c r="C126" s="5" t="str">
        <f t="shared" si="83"/>
        <v>8760</v>
      </c>
      <c r="D126" s="1">
        <f>SUM($F126:K126)</f>
        <v>720</v>
      </c>
      <c r="E126" s="2">
        <f t="shared" si="84"/>
        <v>8.5716295965512519E-3</v>
      </c>
      <c r="F126" s="22" t="str">
        <f>'Div 91 history (2)'!B127</f>
        <v>0</v>
      </c>
      <c r="G126" s="22" t="str">
        <f>'Div 91 history (2)'!C127</f>
        <v>0</v>
      </c>
      <c r="H126" s="22" t="str">
        <f>'Div 91 history (2)'!D127</f>
        <v>0</v>
      </c>
      <c r="I126" s="22">
        <f>'Div 91 history (2)'!E127</f>
        <v>720</v>
      </c>
      <c r="J126" s="22">
        <f>'Div 91 history (2)'!F127</f>
        <v>0</v>
      </c>
      <c r="K126" s="22">
        <f>'Div 91 history (2)'!G127</f>
        <v>0</v>
      </c>
      <c r="L126" s="1">
        <f t="shared" si="85"/>
        <v>175.27542491175089</v>
      </c>
      <c r="M126" s="1">
        <f t="shared" si="85"/>
        <v>103.45459768520762</v>
      </c>
      <c r="N126" s="1">
        <f t="shared" si="85"/>
        <v>271.77003079715081</v>
      </c>
      <c r="O126" s="1">
        <f t="shared" si="85"/>
        <v>146.77732799209693</v>
      </c>
      <c r="P126" s="1">
        <f t="shared" si="85"/>
        <v>281.01179039556047</v>
      </c>
      <c r="Q126" s="1">
        <f t="shared" si="85"/>
        <v>163.07731026549072</v>
      </c>
      <c r="R126" s="1">
        <f t="shared" si="85"/>
        <v>157.3464901498285</v>
      </c>
      <c r="S126" s="1">
        <f t="shared" si="85"/>
        <v>228.10443530639941</v>
      </c>
      <c r="T126" s="1">
        <f t="shared" si="85"/>
        <v>338.90406239289177</v>
      </c>
      <c r="U126" s="1">
        <f t="shared" si="85"/>
        <v>95.104801862615105</v>
      </c>
      <c r="V126" s="1">
        <f t="shared" si="85"/>
        <v>182.1702723266248</v>
      </c>
      <c r="W126" s="1">
        <f t="shared" si="86"/>
        <v>236.41377303729621</v>
      </c>
      <c r="X126" s="1">
        <f t="shared" si="86"/>
        <v>184.78187643210202</v>
      </c>
      <c r="Y126" s="1">
        <f t="shared" si="86"/>
        <v>103.45459768520762</v>
      </c>
      <c r="Z126" s="1">
        <f t="shared" si="86"/>
        <v>271.77003079715081</v>
      </c>
      <c r="AA126" s="1">
        <f t="shared" si="86"/>
        <v>146.77732799209693</v>
      </c>
      <c r="AB126" s="1">
        <f t="shared" si="86"/>
        <v>281.01179039556047</v>
      </c>
      <c r="AC126" s="1">
        <f t="shared" si="86"/>
        <v>163.07731026549072</v>
      </c>
      <c r="AD126" s="1">
        <f t="shared" si="86"/>
        <v>157.3464901498285</v>
      </c>
      <c r="AE126" s="1">
        <f t="shared" si="86"/>
        <v>228.10443530639941</v>
      </c>
      <c r="AF126" s="1">
        <f t="shared" si="86"/>
        <v>338.90406239289177</v>
      </c>
    </row>
    <row r="127" spans="1:38">
      <c r="A127" s="106" t="s">
        <v>190</v>
      </c>
      <c r="B127" s="5" t="str">
        <f t="shared" si="47"/>
        <v>8770-02005</v>
      </c>
      <c r="C127" s="5" t="str">
        <f t="shared" si="83"/>
        <v>8770</v>
      </c>
      <c r="D127" s="1">
        <f>SUM($F127:K127)</f>
        <v>618.4</v>
      </c>
      <c r="E127" s="2">
        <f t="shared" si="84"/>
        <v>7.3620774201490196E-3</v>
      </c>
      <c r="F127" s="22">
        <f>'Div 91 history (2)'!B128</f>
        <v>572.4</v>
      </c>
      <c r="G127" s="22">
        <f>'Div 91 history (2)'!C128</f>
        <v>15.5</v>
      </c>
      <c r="H127" s="22">
        <f>'Div 91 history (2)'!D128</f>
        <v>15</v>
      </c>
      <c r="I127" s="22">
        <f>'Div 91 history (2)'!E128</f>
        <v>15.5</v>
      </c>
      <c r="J127" s="22">
        <f>'Div 91 history (2)'!F128</f>
        <v>0</v>
      </c>
      <c r="K127" s="22">
        <f>'Div 91 history (2)'!G128</f>
        <v>0</v>
      </c>
      <c r="L127" s="1">
        <f t="shared" si="85"/>
        <v>150.5421149519816</v>
      </c>
      <c r="M127" s="1">
        <f t="shared" si="85"/>
        <v>88.856004456294983</v>
      </c>
      <c r="N127" s="1">
        <f t="shared" si="85"/>
        <v>233.42025978466398</v>
      </c>
      <c r="O127" s="1">
        <f t="shared" si="85"/>
        <v>126.06541615321214</v>
      </c>
      <c r="P127" s="1">
        <f t="shared" si="85"/>
        <v>241.35790441752027</v>
      </c>
      <c r="Q127" s="1">
        <f t="shared" si="85"/>
        <v>140.06528981691591</v>
      </c>
      <c r="R127" s="1">
        <f t="shared" si="85"/>
        <v>135.14315209535269</v>
      </c>
      <c r="S127" s="1">
        <f t="shared" si="85"/>
        <v>195.91636499094082</v>
      </c>
      <c r="T127" s="1">
        <f t="shared" si="85"/>
        <v>291.08093358856149</v>
      </c>
      <c r="U127" s="1">
        <f t="shared" si="85"/>
        <v>81.684457599779407</v>
      </c>
      <c r="V127" s="1">
        <f t="shared" si="85"/>
        <v>156.46402278720109</v>
      </c>
      <c r="W127" s="1">
        <f t="shared" si="86"/>
        <v>203.05316284203329</v>
      </c>
      <c r="X127" s="1">
        <f t="shared" si="86"/>
        <v>158.70710053557207</v>
      </c>
      <c r="Y127" s="1">
        <f t="shared" si="86"/>
        <v>88.856004456294983</v>
      </c>
      <c r="Z127" s="1">
        <f t="shared" si="86"/>
        <v>233.42025978466398</v>
      </c>
      <c r="AA127" s="1">
        <f t="shared" si="86"/>
        <v>126.06541615321214</v>
      </c>
      <c r="AB127" s="1">
        <f t="shared" si="86"/>
        <v>241.35790441752027</v>
      </c>
      <c r="AC127" s="1">
        <f t="shared" si="86"/>
        <v>140.06528981691591</v>
      </c>
      <c r="AD127" s="1">
        <f t="shared" si="86"/>
        <v>135.14315209535269</v>
      </c>
      <c r="AE127" s="1">
        <f t="shared" si="86"/>
        <v>195.91636499094082</v>
      </c>
      <c r="AF127" s="1">
        <f t="shared" si="86"/>
        <v>291.08093358856149</v>
      </c>
    </row>
    <row r="128" spans="1:38">
      <c r="A128" s="106" t="s">
        <v>208</v>
      </c>
      <c r="B128" s="5" t="str">
        <f t="shared" si="47"/>
        <v>8650-02005</v>
      </c>
      <c r="C128" s="5" t="str">
        <f t="shared" si="83"/>
        <v>8650</v>
      </c>
      <c r="D128" s="1">
        <f>SUM($F128:K128)</f>
        <v>15.5</v>
      </c>
      <c r="E128" s="2">
        <f t="shared" si="84"/>
        <v>1.8452813714797835E-4</v>
      </c>
      <c r="F128" s="22">
        <f>'Div 91 history (2)'!B129</f>
        <v>0</v>
      </c>
      <c r="G128" s="22">
        <f>'Div 91 history (2)'!C129</f>
        <v>0</v>
      </c>
      <c r="H128" s="22">
        <f>'Div 91 history (2)'!D129</f>
        <v>0</v>
      </c>
      <c r="I128" s="22">
        <f>'Div 91 history (2)'!E129</f>
        <v>0</v>
      </c>
      <c r="J128" s="22">
        <f>'Div 91 history (2)'!F129</f>
        <v>0</v>
      </c>
      <c r="K128" s="22">
        <f>'Div 91 history (2)'!G129</f>
        <v>15.5</v>
      </c>
      <c r="L128" s="1">
        <f t="shared" si="85"/>
        <v>3.7732903974057486</v>
      </c>
      <c r="M128" s="1">
        <f t="shared" si="85"/>
        <v>2.2271475890565529</v>
      </c>
      <c r="N128" s="1">
        <f t="shared" si="85"/>
        <v>5.8506048296608864</v>
      </c>
      <c r="O128" s="1">
        <f t="shared" si="85"/>
        <v>3.1597896998298647</v>
      </c>
      <c r="P128" s="1">
        <f t="shared" si="85"/>
        <v>6.0495593765710938</v>
      </c>
      <c r="Q128" s="1">
        <f t="shared" si="85"/>
        <v>3.5106920959932033</v>
      </c>
      <c r="R128" s="1">
        <f t="shared" si="85"/>
        <v>3.3873202740588084</v>
      </c>
      <c r="S128" s="1">
        <f t="shared" si="85"/>
        <v>4.9105815934016546</v>
      </c>
      <c r="T128" s="1">
        <f t="shared" si="85"/>
        <v>7.2958513431803098</v>
      </c>
      <c r="U128" s="1">
        <f t="shared" si="85"/>
        <v>2.0473950400979639</v>
      </c>
      <c r="V128" s="1">
        <f t="shared" si="85"/>
        <v>3.9217211403648395</v>
      </c>
      <c r="W128" s="1">
        <f t="shared" si="86"/>
        <v>5.0894631695529045</v>
      </c>
      <c r="X128" s="1">
        <f t="shared" si="86"/>
        <v>3.9779431731910857</v>
      </c>
      <c r="Y128" s="1">
        <f t="shared" si="86"/>
        <v>2.2271475890565529</v>
      </c>
      <c r="Z128" s="1">
        <f t="shared" si="86"/>
        <v>5.8506048296608864</v>
      </c>
      <c r="AA128" s="1">
        <f t="shared" si="86"/>
        <v>3.1597896998298647</v>
      </c>
      <c r="AB128" s="1">
        <f t="shared" si="86"/>
        <v>6.0495593765710938</v>
      </c>
      <c r="AC128" s="1">
        <f t="shared" si="86"/>
        <v>3.5106920959932033</v>
      </c>
      <c r="AD128" s="1">
        <f t="shared" si="86"/>
        <v>3.3873202740588084</v>
      </c>
      <c r="AE128" s="1">
        <f t="shared" si="86"/>
        <v>4.9105815934016546</v>
      </c>
      <c r="AF128" s="1">
        <f t="shared" si="86"/>
        <v>7.2958513431803098</v>
      </c>
    </row>
    <row r="129" spans="1:38">
      <c r="A129" s="106" t="s">
        <v>209</v>
      </c>
      <c r="B129" s="5" t="str">
        <f t="shared" si="47"/>
        <v>8700-02005</v>
      </c>
      <c r="C129" s="5" t="str">
        <f t="shared" si="83"/>
        <v>8700</v>
      </c>
      <c r="D129" s="1">
        <f>SUM($F129:K129)</f>
        <v>2634.87</v>
      </c>
      <c r="E129" s="2">
        <f t="shared" si="84"/>
        <v>3.1368235659812498E-2</v>
      </c>
      <c r="F129" s="22">
        <f>'Div 91 history (2)'!B130</f>
        <v>124.62</v>
      </c>
      <c r="G129" s="22">
        <f>'Div 91 history (2)'!C130</f>
        <v>690.89</v>
      </c>
      <c r="H129" s="22">
        <f>'Div 91 history (2)'!D130</f>
        <v>158.01</v>
      </c>
      <c r="I129" s="22">
        <f>'Div 91 history (2)'!E130</f>
        <v>155.24</v>
      </c>
      <c r="J129" s="22">
        <f>'Div 91 history (2)'!F130</f>
        <v>192.39</v>
      </c>
      <c r="K129" s="22">
        <f>'Div 91 history (2)'!G130</f>
        <v>1313.72</v>
      </c>
      <c r="L129" s="1">
        <f t="shared" si="85"/>
        <v>641.42772060725713</v>
      </c>
      <c r="M129" s="1">
        <f t="shared" si="85"/>
        <v>378.59641083725415</v>
      </c>
      <c r="N129" s="1">
        <f t="shared" si="85"/>
        <v>994.55375145345681</v>
      </c>
      <c r="O129" s="1">
        <f t="shared" si="85"/>
        <v>537.13774750907839</v>
      </c>
      <c r="P129" s="1">
        <f t="shared" si="85"/>
        <v>1028.3743557771534</v>
      </c>
      <c r="Q129" s="1">
        <f t="shared" si="85"/>
        <v>596.78821180449108</v>
      </c>
      <c r="R129" s="1">
        <f t="shared" si="85"/>
        <v>575.81603680705371</v>
      </c>
      <c r="S129" s="1">
        <f t="shared" si="85"/>
        <v>834.7576853552398</v>
      </c>
      <c r="T129" s="1">
        <f t="shared" si="85"/>
        <v>1240.2335373293872</v>
      </c>
      <c r="U129" s="1">
        <f t="shared" si="85"/>
        <v>348.03998511631761</v>
      </c>
      <c r="V129" s="1">
        <f t="shared" si="85"/>
        <v>666.65970200729714</v>
      </c>
      <c r="W129" s="1">
        <f t="shared" si="86"/>
        <v>865.16605300386209</v>
      </c>
      <c r="X129" s="1">
        <f t="shared" si="86"/>
        <v>676.2169760481288</v>
      </c>
      <c r="Y129" s="1">
        <f t="shared" si="86"/>
        <v>378.59641083725415</v>
      </c>
      <c r="Z129" s="1">
        <f t="shared" si="86"/>
        <v>994.55375145345681</v>
      </c>
      <c r="AA129" s="1">
        <f t="shared" si="86"/>
        <v>537.13774750907839</v>
      </c>
      <c r="AB129" s="1">
        <f t="shared" si="86"/>
        <v>1028.3743557771534</v>
      </c>
      <c r="AC129" s="1">
        <f t="shared" si="86"/>
        <v>596.78821180449108</v>
      </c>
      <c r="AD129" s="1">
        <f t="shared" si="86"/>
        <v>575.81603680705371</v>
      </c>
      <c r="AE129" s="1">
        <f t="shared" si="86"/>
        <v>834.7576853552398</v>
      </c>
      <c r="AF129" s="1">
        <f t="shared" si="86"/>
        <v>1240.2335373293872</v>
      </c>
    </row>
    <row r="130" spans="1:38">
      <c r="A130" s="106" t="s">
        <v>213</v>
      </c>
      <c r="B130" s="5" t="str">
        <f t="shared" si="47"/>
        <v>9110-05010</v>
      </c>
      <c r="C130" s="5" t="str">
        <f t="shared" si="83"/>
        <v>9110</v>
      </c>
      <c r="D130" s="1">
        <f>SUM($F130:K130)</f>
        <v>29.28</v>
      </c>
      <c r="E130" s="2">
        <f t="shared" si="84"/>
        <v>3.4857960359308427E-4</v>
      </c>
      <c r="F130" s="22">
        <f>'Div 91 history (2)'!B131</f>
        <v>0</v>
      </c>
      <c r="G130" s="22">
        <f>'Div 91 history (2)'!C131</f>
        <v>0</v>
      </c>
      <c r="H130" s="22">
        <f>'Div 91 history (2)'!D131</f>
        <v>13.12</v>
      </c>
      <c r="I130" s="22">
        <f>'Div 91 history (2)'!E131</f>
        <v>16.16</v>
      </c>
      <c r="J130" s="22">
        <f>'Div 91 history (2)'!F131</f>
        <v>0</v>
      </c>
      <c r="K130" s="22">
        <f>'Div 91 history (2)'!G131</f>
        <v>0</v>
      </c>
      <c r="L130" s="1">
        <f t="shared" si="85"/>
        <v>7.127867279744537</v>
      </c>
      <c r="M130" s="1">
        <f t="shared" si="85"/>
        <v>4.2071536391984434</v>
      </c>
      <c r="N130" s="1">
        <f t="shared" si="85"/>
        <v>11.051981252417468</v>
      </c>
      <c r="O130" s="1">
        <f t="shared" si="85"/>
        <v>5.9689446716786092</v>
      </c>
      <c r="P130" s="1">
        <f t="shared" si="85"/>
        <v>11.427812809419461</v>
      </c>
      <c r="Q130" s="1">
        <f t="shared" si="85"/>
        <v>6.63181061746329</v>
      </c>
      <c r="R130" s="1">
        <f t="shared" si="85"/>
        <v>6.3987572660930265</v>
      </c>
      <c r="S130" s="1">
        <f t="shared" si="85"/>
        <v>9.2762470357935776</v>
      </c>
      <c r="T130" s="1">
        <f t="shared" si="85"/>
        <v>13.782098537310933</v>
      </c>
      <c r="U130" s="1">
        <f t="shared" si="85"/>
        <v>3.8675952757463476</v>
      </c>
      <c r="V130" s="1">
        <f t="shared" si="85"/>
        <v>7.4082577412827426</v>
      </c>
      <c r="W130" s="1">
        <f t="shared" si="86"/>
        <v>9.6141601035167135</v>
      </c>
      <c r="X130" s="1">
        <f t="shared" si="86"/>
        <v>7.5144629749054834</v>
      </c>
      <c r="Y130" s="1">
        <f t="shared" si="86"/>
        <v>4.2071536391984434</v>
      </c>
      <c r="Z130" s="1">
        <f t="shared" si="86"/>
        <v>11.051981252417468</v>
      </c>
      <c r="AA130" s="1">
        <f t="shared" si="86"/>
        <v>5.9689446716786092</v>
      </c>
      <c r="AB130" s="1">
        <f t="shared" si="86"/>
        <v>11.427812809419461</v>
      </c>
      <c r="AC130" s="1">
        <f t="shared" si="86"/>
        <v>6.63181061746329</v>
      </c>
      <c r="AD130" s="1">
        <f t="shared" si="86"/>
        <v>6.3987572660930265</v>
      </c>
      <c r="AE130" s="1">
        <f t="shared" si="86"/>
        <v>9.2762470357935776</v>
      </c>
      <c r="AF130" s="1">
        <f t="shared" si="86"/>
        <v>13.782098537310933</v>
      </c>
    </row>
    <row r="131" spans="1:38">
      <c r="A131" s="106" t="s">
        <v>215</v>
      </c>
      <c r="B131" s="5" t="str">
        <f t="shared" ref="B131:B133" si="91">RIGHT(A131,10)</f>
        <v>8700-05010</v>
      </c>
      <c r="C131" s="5" t="str">
        <f t="shared" ref="C131:C133" si="92">LEFT(B131,4)</f>
        <v>8700</v>
      </c>
      <c r="D131" s="1">
        <f>SUM($F131:K131)</f>
        <v>34017.58</v>
      </c>
      <c r="E131" s="2">
        <f t="shared" si="84"/>
        <v>0.40498068823756939</v>
      </c>
      <c r="F131" s="22">
        <f>'Div 91 history (2)'!B132</f>
        <v>5379.8700000000008</v>
      </c>
      <c r="G131" s="22">
        <f>'Div 91 history (2)'!C132</f>
        <v>7073.46</v>
      </c>
      <c r="H131" s="22">
        <f>'Div 91 history (2)'!D132</f>
        <v>4845.45</v>
      </c>
      <c r="I131" s="22">
        <f>'Div 91 history (2)'!E132</f>
        <v>6679.7999999999993</v>
      </c>
      <c r="J131" s="22">
        <f>'Div 91 history (2)'!F132</f>
        <v>5791.1599999999989</v>
      </c>
      <c r="K131" s="22">
        <f>'Div 91 history (2)'!G132</f>
        <v>4247.84</v>
      </c>
      <c r="L131" s="1">
        <f t="shared" si="85"/>
        <v>8281.1747069020548</v>
      </c>
      <c r="M131" s="1">
        <f t="shared" si="85"/>
        <v>4887.8820182282843</v>
      </c>
      <c r="N131" s="1">
        <f t="shared" si="85"/>
        <v>12840.220505895199</v>
      </c>
      <c r="O131" s="1">
        <f t="shared" si="85"/>
        <v>6934.7354127186072</v>
      </c>
      <c r="P131" s="1">
        <f t="shared" si="85"/>
        <v>13276.862584339182</v>
      </c>
      <c r="Q131" s="1">
        <f t="shared" si="85"/>
        <v>7704.8547890849341</v>
      </c>
      <c r="R131" s="1">
        <f t="shared" si="85"/>
        <v>7434.0928005430605</v>
      </c>
      <c r="S131" s="1">
        <f t="shared" si="85"/>
        <v>10777.167883875371</v>
      </c>
      <c r="T131" s="1">
        <f t="shared" si="85"/>
        <v>16012.077853854429</v>
      </c>
      <c r="U131" s="1">
        <f t="shared" si="85"/>
        <v>4493.3822302023036</v>
      </c>
      <c r="V131" s="1">
        <f t="shared" si="85"/>
        <v>8606.9330729065914</v>
      </c>
      <c r="W131" s="1">
        <f t="shared" si="86"/>
        <v>11169.756163052871</v>
      </c>
      <c r="X131" s="1">
        <f t="shared" si="86"/>
        <v>8730.3225889988134</v>
      </c>
      <c r="Y131" s="1">
        <f t="shared" si="86"/>
        <v>4887.8820182282843</v>
      </c>
      <c r="Z131" s="1">
        <f t="shared" si="86"/>
        <v>12840.220505895199</v>
      </c>
      <c r="AA131" s="1">
        <f t="shared" si="86"/>
        <v>6934.7354127186072</v>
      </c>
      <c r="AB131" s="1">
        <f t="shared" si="86"/>
        <v>13276.862584339182</v>
      </c>
      <c r="AC131" s="1">
        <f t="shared" si="86"/>
        <v>7704.8547890849341</v>
      </c>
      <c r="AD131" s="1">
        <f t="shared" si="86"/>
        <v>7434.0928005430605</v>
      </c>
      <c r="AE131" s="1">
        <f t="shared" si="86"/>
        <v>10777.167883875371</v>
      </c>
      <c r="AF131" s="1">
        <f t="shared" si="86"/>
        <v>16012.077853854429</v>
      </c>
    </row>
    <row r="132" spans="1:38">
      <c r="A132" s="163" t="s">
        <v>339</v>
      </c>
      <c r="B132" s="5" t="str">
        <f t="shared" si="91"/>
        <v>8700-02001</v>
      </c>
      <c r="C132" s="5" t="str">
        <f t="shared" si="92"/>
        <v>8700</v>
      </c>
      <c r="D132" s="1">
        <f>SUM($F132:K132)</f>
        <v>510.31</v>
      </c>
      <c r="E132" s="2">
        <f t="shared" si="84"/>
        <v>6.0752615269667638E-3</v>
      </c>
      <c r="F132" s="22">
        <f>'Div 91 history (2)'!B133</f>
        <v>0</v>
      </c>
      <c r="G132" s="22">
        <f>'Div 91 history (2)'!C133</f>
        <v>0</v>
      </c>
      <c r="H132" s="22">
        <f>'Div 91 history (2)'!D133</f>
        <v>0</v>
      </c>
      <c r="I132" s="22">
        <f>'Div 91 history (2)'!E133</f>
        <v>0</v>
      </c>
      <c r="J132" s="22">
        <f>'Div 91 history (2)'!F133</f>
        <v>0</v>
      </c>
      <c r="K132" s="22">
        <f>'Div 91 history (2)'!G133</f>
        <v>510.31</v>
      </c>
      <c r="L132" s="1">
        <f t="shared" si="85"/>
        <v>124.22889178710501</v>
      </c>
      <c r="M132" s="1">
        <f t="shared" si="85"/>
        <v>73.324882978803203</v>
      </c>
      <c r="N132" s="1">
        <f t="shared" si="85"/>
        <v>192.62078391124174</v>
      </c>
      <c r="O132" s="1">
        <f t="shared" si="85"/>
        <v>104.03046978839861</v>
      </c>
      <c r="P132" s="1">
        <f t="shared" si="85"/>
        <v>199.17100938438679</v>
      </c>
      <c r="Q132" s="1">
        <f t="shared" si="85"/>
        <v>115.58330861330914</v>
      </c>
      <c r="R132" s="1">
        <f t="shared" si="85"/>
        <v>111.52151026160972</v>
      </c>
      <c r="S132" s="1">
        <f t="shared" si="85"/>
        <v>161.67218664056765</v>
      </c>
      <c r="T132" s="1">
        <f t="shared" si="85"/>
        <v>240.20296122182864</v>
      </c>
      <c r="U132" s="1">
        <f t="shared" si="85"/>
        <v>67.406849220154328</v>
      </c>
      <c r="V132" s="1">
        <f t="shared" si="85"/>
        <v>129.11571065416655</v>
      </c>
      <c r="W132" s="1">
        <f t="shared" si="86"/>
        <v>167.56154516480922</v>
      </c>
      <c r="X132" s="1">
        <f t="shared" si="86"/>
        <v>130.9667213362028</v>
      </c>
      <c r="Y132" s="1">
        <f t="shared" si="86"/>
        <v>73.324882978803203</v>
      </c>
      <c r="Z132" s="1">
        <f t="shared" si="86"/>
        <v>192.62078391124174</v>
      </c>
      <c r="AA132" s="1">
        <f t="shared" si="86"/>
        <v>104.03046978839861</v>
      </c>
      <c r="AB132" s="1">
        <f t="shared" si="86"/>
        <v>199.17100938438679</v>
      </c>
      <c r="AC132" s="1">
        <f t="shared" si="86"/>
        <v>115.58330861330914</v>
      </c>
      <c r="AD132" s="1">
        <f t="shared" si="86"/>
        <v>111.52151026160972</v>
      </c>
      <c r="AE132" s="1">
        <f t="shared" si="86"/>
        <v>161.67218664056765</v>
      </c>
      <c r="AF132" s="1">
        <f t="shared" si="86"/>
        <v>240.20296122182864</v>
      </c>
    </row>
    <row r="133" spans="1:38">
      <c r="A133" s="163" t="s">
        <v>340</v>
      </c>
      <c r="B133" s="5" t="str">
        <f t="shared" si="91"/>
        <v>8700-02004</v>
      </c>
      <c r="C133" s="5" t="str">
        <f t="shared" si="92"/>
        <v>8700</v>
      </c>
      <c r="D133" s="1">
        <f>SUM($F133:K133)</f>
        <v>102.06</v>
      </c>
      <c r="E133" s="2">
        <f t="shared" si="84"/>
        <v>1.2150284953111401E-3</v>
      </c>
      <c r="F133" s="22">
        <f>'Div 91 history (2)'!B134</f>
        <v>0</v>
      </c>
      <c r="G133" s="22">
        <f>'Div 91 history (2)'!C134</f>
        <v>0</v>
      </c>
      <c r="H133" s="22">
        <f>'Div 91 history (2)'!D134</f>
        <v>0</v>
      </c>
      <c r="I133" s="22">
        <f>'Div 91 history (2)'!E134</f>
        <v>0</v>
      </c>
      <c r="J133" s="22">
        <f>'Div 91 history (2)'!F134</f>
        <v>0</v>
      </c>
      <c r="K133" s="22">
        <f>'Div 91 history (2)'!G134</f>
        <v>102.06</v>
      </c>
      <c r="L133" s="1">
        <f t="shared" si="85"/>
        <v>24.845291481240693</v>
      </c>
      <c r="M133" s="1">
        <f t="shared" si="85"/>
        <v>14.664689221878181</v>
      </c>
      <c r="N133" s="1">
        <f t="shared" si="85"/>
        <v>38.52340186549614</v>
      </c>
      <c r="O133" s="1">
        <f t="shared" si="85"/>
        <v>20.805686242879744</v>
      </c>
      <c r="P133" s="1">
        <f t="shared" si="85"/>
        <v>39.833421288570705</v>
      </c>
      <c r="Q133" s="1">
        <f t="shared" si="85"/>
        <v>23.116208730133312</v>
      </c>
      <c r="R133" s="1">
        <f t="shared" si="85"/>
        <v>22.303864978738194</v>
      </c>
      <c r="S133" s="1">
        <f t="shared" si="85"/>
        <v>32.333803704682119</v>
      </c>
      <c r="T133" s="1">
        <f t="shared" si="85"/>
        <v>48.039650844192415</v>
      </c>
      <c r="U133" s="1">
        <f t="shared" si="85"/>
        <v>13.481105664025693</v>
      </c>
      <c r="V133" s="1">
        <f t="shared" si="85"/>
        <v>25.822636102299068</v>
      </c>
      <c r="W133" s="1">
        <f t="shared" si="86"/>
        <v>33.511652328036746</v>
      </c>
      <c r="X133" s="1">
        <f t="shared" si="86"/>
        <v>26.192830984250467</v>
      </c>
      <c r="Y133" s="1">
        <f t="shared" si="86"/>
        <v>14.664689221878181</v>
      </c>
      <c r="Z133" s="1">
        <f t="shared" si="86"/>
        <v>38.52340186549614</v>
      </c>
      <c r="AA133" s="1">
        <f t="shared" si="86"/>
        <v>20.805686242879744</v>
      </c>
      <c r="AB133" s="1">
        <f t="shared" si="86"/>
        <v>39.833421288570705</v>
      </c>
      <c r="AC133" s="1">
        <f t="shared" si="86"/>
        <v>23.116208730133312</v>
      </c>
      <c r="AD133" s="1">
        <f t="shared" si="86"/>
        <v>22.303864978738194</v>
      </c>
      <c r="AE133" s="1">
        <f t="shared" si="86"/>
        <v>32.333803704682119</v>
      </c>
      <c r="AF133" s="1">
        <f t="shared" si="86"/>
        <v>48.039650844192415</v>
      </c>
    </row>
    <row r="134" spans="1:38">
      <c r="A134" s="163" t="s">
        <v>206</v>
      </c>
      <c r="B134" s="5" t="str">
        <f t="shared" si="47"/>
        <v>8560-02005</v>
      </c>
      <c r="C134" s="5" t="str">
        <f t="shared" si="83"/>
        <v>8560</v>
      </c>
      <c r="D134" s="1">
        <f>SUM($F134:K134)</f>
        <v>86.5</v>
      </c>
      <c r="E134" s="2">
        <f>D134/$D$135</f>
        <v>1.0297860556967825E-3</v>
      </c>
      <c r="F134" s="22">
        <f>'Div 91 history (2)'!B135</f>
        <v>0</v>
      </c>
      <c r="G134" s="22">
        <f>'Div 91 history (2)'!C135</f>
        <v>0</v>
      </c>
      <c r="H134" s="22">
        <f>'Div 91 history (2)'!D135</f>
        <v>0</v>
      </c>
      <c r="I134" s="22">
        <f>'Div 91 history (2)'!E135</f>
        <v>0</v>
      </c>
      <c r="J134" s="22">
        <f>'Div 91 history (2)'!F135</f>
        <v>0</v>
      </c>
      <c r="K134" s="22">
        <f>'Div 91 history (2)'!G135</f>
        <v>86.5</v>
      </c>
      <c r="L134" s="1">
        <f t="shared" si="85"/>
        <v>21.05739479842563</v>
      </c>
      <c r="M134" s="1">
        <f t="shared" si="85"/>
        <v>12.428920416347861</v>
      </c>
      <c r="N134" s="1">
        <f t="shared" si="85"/>
        <v>32.650149533268817</v>
      </c>
      <c r="O134" s="1">
        <f t="shared" si="85"/>
        <v>17.633665099050535</v>
      </c>
      <c r="P134" s="1">
        <f t="shared" si="85"/>
        <v>33.760444262799979</v>
      </c>
      <c r="Q134" s="1">
        <f t="shared" si="85"/>
        <v>19.591926858284651</v>
      </c>
      <c r="R134" s="1">
        <f t="shared" si="85"/>
        <v>18.9034324971669</v>
      </c>
      <c r="S134" s="1">
        <f t="shared" si="85"/>
        <v>27.404213408338265</v>
      </c>
      <c r="T134" s="1">
        <f t="shared" si="85"/>
        <v>40.715557495812696</v>
      </c>
      <c r="U134" s="1">
        <f t="shared" si="85"/>
        <v>11.425785223772509</v>
      </c>
      <c r="V134" s="1">
        <f t="shared" si="85"/>
        <v>21.885734105907009</v>
      </c>
      <c r="W134" s="1">
        <f t="shared" si="86"/>
        <v>28.402488010730728</v>
      </c>
      <c r="X134" s="1">
        <f t="shared" si="86"/>
        <v>22.199489321356705</v>
      </c>
      <c r="Y134" s="1">
        <f t="shared" si="86"/>
        <v>12.428920416347861</v>
      </c>
      <c r="Z134" s="1">
        <f t="shared" si="86"/>
        <v>32.650149533268817</v>
      </c>
      <c r="AA134" s="1">
        <f t="shared" si="86"/>
        <v>17.633665099050535</v>
      </c>
      <c r="AB134" s="1">
        <f t="shared" si="86"/>
        <v>33.760444262799979</v>
      </c>
      <c r="AC134" s="1">
        <f t="shared" si="86"/>
        <v>19.591926858284651</v>
      </c>
      <c r="AD134" s="1">
        <f t="shared" si="86"/>
        <v>18.9034324971669</v>
      </c>
      <c r="AE134" s="1">
        <f t="shared" si="86"/>
        <v>27.404213408338265</v>
      </c>
      <c r="AF134" s="1">
        <f t="shared" si="86"/>
        <v>40.715557495812696</v>
      </c>
    </row>
    <row r="135" spans="1:38">
      <c r="A135" s="9" t="s">
        <v>24</v>
      </c>
      <c r="B135" s="5"/>
      <c r="C135" s="5"/>
      <c r="D135" s="31">
        <f t="shared" ref="D135:J135" si="93">SUM(D121:D134)</f>
        <v>83998.03</v>
      </c>
      <c r="E135" s="32">
        <f t="shared" si="93"/>
        <v>1.0000000000000002</v>
      </c>
      <c r="F135" s="31">
        <f t="shared" si="93"/>
        <v>15119.27</v>
      </c>
      <c r="G135" s="31">
        <f t="shared" si="93"/>
        <v>25509.87</v>
      </c>
      <c r="H135" s="31">
        <f t="shared" si="93"/>
        <v>7742.57</v>
      </c>
      <c r="I135" s="31">
        <f t="shared" si="93"/>
        <v>10852.27</v>
      </c>
      <c r="J135" s="31">
        <f t="shared" si="93"/>
        <v>6828.3499999999985</v>
      </c>
      <c r="K135" s="31">
        <f>SUM(K121:K134)</f>
        <v>17945.700000000004</v>
      </c>
      <c r="L135" s="34">
        <f>'Div 91 history (2)'!H136</f>
        <v>20448.32</v>
      </c>
      <c r="M135" s="31">
        <f>'Div 91 budget'!B67</f>
        <v>12069.42</v>
      </c>
      <c r="N135" s="31">
        <f>'Div 91 budget'!C67</f>
        <v>31705.760000000002</v>
      </c>
      <c r="O135" s="31">
        <f>'Div 91 budget'!D67</f>
        <v>17123.62</v>
      </c>
      <c r="P135" s="31">
        <f>'Div 91 budget'!E67</f>
        <v>32783.94</v>
      </c>
      <c r="Q135" s="31">
        <f>'Div 91 budget'!F67</f>
        <v>19025.239999999998</v>
      </c>
      <c r="R135" s="31">
        <f>'Div 91 budget'!G67</f>
        <v>18356.66</v>
      </c>
      <c r="S135" s="31">
        <f>'Div 91 budget'!H67</f>
        <v>26611.559999999998</v>
      </c>
      <c r="T135" s="31">
        <f>'Div 91 budget'!I67</f>
        <v>39537.879999999997</v>
      </c>
      <c r="U135" s="31">
        <f>'Div 91 budget'!J67</f>
        <v>11095.3</v>
      </c>
      <c r="V135" s="31">
        <f>'Div 91 budget'!K67</f>
        <v>21252.7</v>
      </c>
      <c r="W135" s="31">
        <f>'Div 91 budget'!L67</f>
        <v>27580.959999999999</v>
      </c>
      <c r="X135" s="31">
        <f>'Div 91 budget'!M67</f>
        <v>21557.38</v>
      </c>
      <c r="Y135" s="38">
        <f>M135*(1+Y$3)</f>
        <v>12069.42</v>
      </c>
      <c r="Z135" s="38">
        <f t="shared" ref="Z135" si="94">N135*(1+Z$3)</f>
        <v>31705.760000000002</v>
      </c>
      <c r="AA135" s="38">
        <f t="shared" ref="AA135" si="95">O135*(1+AA$3)</f>
        <v>17123.62</v>
      </c>
      <c r="AB135" s="38">
        <f t="shared" ref="AB135" si="96">P135*(1+AB$3)</f>
        <v>32783.94</v>
      </c>
      <c r="AC135" s="38">
        <f t="shared" ref="AC135" si="97">Q135*(1+AC$3)</f>
        <v>19025.239999999998</v>
      </c>
      <c r="AD135" s="38">
        <f t="shared" ref="AD135" si="98">R135*(1+AD$3)</f>
        <v>18356.66</v>
      </c>
      <c r="AE135" s="38">
        <f t="shared" ref="AE135" si="99">S135*(1+AE$3)</f>
        <v>26611.559999999998</v>
      </c>
      <c r="AF135" s="38">
        <f t="shared" ref="AF135" si="100">T135*(1+AF$3)</f>
        <v>39537.879999999997</v>
      </c>
      <c r="AH135" s="15">
        <f>SUM(F135:Q135)</f>
        <v>217154.33</v>
      </c>
      <c r="AI135" s="15">
        <f>SUM(U135:AF135)</f>
        <v>278700.42</v>
      </c>
      <c r="AK135" s="15">
        <f>AH135*$AK$6</f>
        <v>106611.68831697799</v>
      </c>
      <c r="AL135" s="15">
        <f>AI135*$AL$6</f>
        <v>136815.31053985187</v>
      </c>
    </row>
    <row r="136" spans="1:38">
      <c r="B136" s="5"/>
      <c r="C136" s="5"/>
      <c r="F136" s="1">
        <f>F135-'Div 91 history (2)'!B136</f>
        <v>0</v>
      </c>
      <c r="G136" s="1">
        <f>G135-'Div 91 history (2)'!C136</f>
        <v>0</v>
      </c>
      <c r="H136" s="1">
        <f>H135-'Div 91 history (2)'!D136</f>
        <v>0</v>
      </c>
      <c r="I136" s="1">
        <f>I135-'Div 91 history (2)'!E136</f>
        <v>0</v>
      </c>
      <c r="J136" s="1">
        <f>J135-'Div 91 history (2)'!F136</f>
        <v>0</v>
      </c>
      <c r="K136" s="1">
        <f>K135-'Div 91 history (2)'!G136</f>
        <v>0</v>
      </c>
      <c r="L136" s="1">
        <f>L135-'Div 91 history (2)'!H136</f>
        <v>0</v>
      </c>
      <c r="M136" s="1">
        <f t="shared" ref="M136" si="101">M135-SUM(M121:M134)</f>
        <v>0</v>
      </c>
      <c r="N136" s="1">
        <f t="shared" ref="N136:AF136" si="102">N135-SUM(N121:N134)</f>
        <v>0</v>
      </c>
      <c r="O136" s="1">
        <f t="shared" si="102"/>
        <v>0</v>
      </c>
      <c r="P136" s="1">
        <f t="shared" si="102"/>
        <v>0</v>
      </c>
      <c r="Q136" s="1">
        <f t="shared" si="102"/>
        <v>0</v>
      </c>
      <c r="R136" s="1">
        <f t="shared" si="102"/>
        <v>0</v>
      </c>
      <c r="S136" s="1">
        <f t="shared" si="102"/>
        <v>0</v>
      </c>
      <c r="T136" s="1">
        <f t="shared" si="102"/>
        <v>0</v>
      </c>
      <c r="U136" s="1">
        <f t="shared" si="102"/>
        <v>0</v>
      </c>
      <c r="V136" s="1">
        <f t="shared" si="102"/>
        <v>0</v>
      </c>
      <c r="W136" s="1">
        <f t="shared" si="102"/>
        <v>0</v>
      </c>
      <c r="X136" s="1">
        <f t="shared" si="102"/>
        <v>0</v>
      </c>
      <c r="Y136" s="1">
        <f t="shared" si="102"/>
        <v>0</v>
      </c>
      <c r="Z136" s="1">
        <f t="shared" si="102"/>
        <v>0</v>
      </c>
      <c r="AA136" s="1">
        <f t="shared" si="102"/>
        <v>0</v>
      </c>
      <c r="AB136" s="1">
        <f t="shared" si="102"/>
        <v>0</v>
      </c>
      <c r="AC136" s="1">
        <f t="shared" si="102"/>
        <v>0</v>
      </c>
      <c r="AD136" s="1">
        <f t="shared" si="102"/>
        <v>0</v>
      </c>
      <c r="AE136" s="1">
        <f t="shared" si="102"/>
        <v>0</v>
      </c>
      <c r="AF136" s="1">
        <f t="shared" si="102"/>
        <v>0</v>
      </c>
    </row>
    <row r="137" spans="1:38">
      <c r="A137" s="106" t="s">
        <v>219</v>
      </c>
      <c r="B137" s="5" t="str">
        <f t="shared" si="47"/>
        <v>8700-04201</v>
      </c>
      <c r="C137" s="5" t="str">
        <f t="shared" ref="C137" si="103">LEFT(B137,4)</f>
        <v>8700</v>
      </c>
      <c r="D137" s="1">
        <f>SUM($F137:K137)</f>
        <v>54357.5</v>
      </c>
      <c r="E137" s="2">
        <f>D137/$D$139</f>
        <v>0.76057355704403129</v>
      </c>
      <c r="F137" s="22">
        <f>'Div 91 history (2)'!B138</f>
        <v>6234.75</v>
      </c>
      <c r="G137" s="22">
        <f>'Div 91 history (2)'!C138</f>
        <v>11222.36</v>
      </c>
      <c r="H137" s="22">
        <f>'Div 91 history (2)'!D138</f>
        <v>16036.42</v>
      </c>
      <c r="I137" s="22">
        <f>'Div 91 history (2)'!E138</f>
        <v>14799.460000000001</v>
      </c>
      <c r="J137" s="22">
        <f>'Div 91 history (2)'!F138</f>
        <v>5175.93</v>
      </c>
      <c r="K137" s="22">
        <f>'Div 91 history (2)'!G138</f>
        <v>888.58</v>
      </c>
      <c r="L137" s="1">
        <f t="shared" ref="L137:W138" si="104">$E137*L$139</f>
        <v>5504.392524096781</v>
      </c>
      <c r="M137" s="1">
        <f t="shared" si="104"/>
        <v>2456.0137074643039</v>
      </c>
      <c r="N137" s="1">
        <f t="shared" si="104"/>
        <v>2298.5749811561896</v>
      </c>
      <c r="O137" s="1">
        <f t="shared" si="104"/>
        <v>13760.418485809741</v>
      </c>
      <c r="P137" s="1">
        <f t="shared" si="104"/>
        <v>2456.0137074643039</v>
      </c>
      <c r="Q137" s="1">
        <f t="shared" si="104"/>
        <v>3658.4805011509175</v>
      </c>
      <c r="R137" s="1">
        <f t="shared" si="104"/>
        <v>13769.545368494269</v>
      </c>
      <c r="S137" s="1">
        <f t="shared" si="104"/>
        <v>2456.0137074643039</v>
      </c>
      <c r="T137" s="1">
        <f t="shared" si="104"/>
        <v>2613.4524337724183</v>
      </c>
      <c r="U137" s="1">
        <f t="shared" si="104"/>
        <v>13923.181227017163</v>
      </c>
      <c r="V137" s="1">
        <f t="shared" si="104"/>
        <v>2692.5520837049976</v>
      </c>
      <c r="W137" s="1">
        <f t="shared" si="104"/>
        <v>2541.9585194102797</v>
      </c>
      <c r="X137" s="1">
        <f t="shared" ref="X137:AF138" si="105">$E137*X$139</f>
        <v>16297.691872108629</v>
      </c>
      <c r="Y137" s="1">
        <f t="shared" si="105"/>
        <v>2456.0137074643039</v>
      </c>
      <c r="Z137" s="1">
        <f t="shared" si="105"/>
        <v>2298.5749811561896</v>
      </c>
      <c r="AA137" s="1">
        <f t="shared" si="105"/>
        <v>13760.418485809741</v>
      </c>
      <c r="AB137" s="1">
        <f t="shared" si="105"/>
        <v>2456.0137074643039</v>
      </c>
      <c r="AC137" s="1">
        <f t="shared" si="105"/>
        <v>3658.4805011509175</v>
      </c>
      <c r="AD137" s="1">
        <f t="shared" si="105"/>
        <v>13769.545368494269</v>
      </c>
      <c r="AE137" s="1">
        <f t="shared" si="105"/>
        <v>2456.0137074643039</v>
      </c>
      <c r="AF137" s="1">
        <f t="shared" si="105"/>
        <v>2613.4524337724183</v>
      </c>
    </row>
    <row r="138" spans="1:38">
      <c r="A138" s="106" t="s">
        <v>221</v>
      </c>
      <c r="B138" s="5" t="str">
        <f t="shared" ref="B138" si="106">RIGHT(A138,10)</f>
        <v>8700-04212</v>
      </c>
      <c r="C138" s="5" t="str">
        <f t="shared" ref="C138" si="107">LEFT(B138,4)</f>
        <v>8700</v>
      </c>
      <c r="D138" s="1">
        <f>SUM($F138:K138)</f>
        <v>17111.59</v>
      </c>
      <c r="E138" s="2">
        <f>D138/$D$139</f>
        <v>0.23942644295596882</v>
      </c>
      <c r="F138" s="22">
        <f>'Div 91 history (2)'!B139</f>
        <v>288.27999999999997</v>
      </c>
      <c r="G138" s="22">
        <f>'Div 91 history (2)'!C139</f>
        <v>1898.53</v>
      </c>
      <c r="H138" s="22">
        <f>'Div 91 history (2)'!D139</f>
        <v>38.479999999999997</v>
      </c>
      <c r="I138" s="22">
        <f>'Div 91 history (2)'!E139</f>
        <v>677.81999999999994</v>
      </c>
      <c r="J138" s="22">
        <f>'Div 91 history (2)'!F139</f>
        <v>13639.18</v>
      </c>
      <c r="K138" s="22">
        <f>'Div 91 history (2)'!G139</f>
        <v>569.29999999999995</v>
      </c>
      <c r="L138" s="1">
        <f t="shared" si="104"/>
        <v>1732.7674759032193</v>
      </c>
      <c r="M138" s="1">
        <f t="shared" si="104"/>
        <v>773.14629253569626</v>
      </c>
      <c r="N138" s="1">
        <f t="shared" si="104"/>
        <v>723.58501884381064</v>
      </c>
      <c r="O138" s="1">
        <f t="shared" si="104"/>
        <v>4331.7415141902611</v>
      </c>
      <c r="P138" s="1">
        <f t="shared" si="104"/>
        <v>773.14629253569626</v>
      </c>
      <c r="Q138" s="1">
        <f t="shared" si="104"/>
        <v>1151.6794988490828</v>
      </c>
      <c r="R138" s="1">
        <f t="shared" si="104"/>
        <v>4334.6146315057322</v>
      </c>
      <c r="S138" s="1">
        <f t="shared" si="104"/>
        <v>773.14629253569626</v>
      </c>
      <c r="T138" s="1">
        <f t="shared" si="104"/>
        <v>822.70756622758176</v>
      </c>
      <c r="U138" s="1">
        <f t="shared" si="104"/>
        <v>4382.9787729828386</v>
      </c>
      <c r="V138" s="1">
        <f t="shared" si="104"/>
        <v>847.6079162950025</v>
      </c>
      <c r="W138" s="1">
        <f t="shared" si="104"/>
        <v>800.20148058972075</v>
      </c>
      <c r="X138" s="1">
        <f t="shared" si="105"/>
        <v>5130.4681278913731</v>
      </c>
      <c r="Y138" s="1">
        <f t="shared" si="105"/>
        <v>773.14629253569626</v>
      </c>
      <c r="Z138" s="1">
        <f t="shared" si="105"/>
        <v>723.58501884381064</v>
      </c>
      <c r="AA138" s="1">
        <f t="shared" si="105"/>
        <v>4331.7415141902611</v>
      </c>
      <c r="AB138" s="1">
        <f t="shared" si="105"/>
        <v>773.14629253569626</v>
      </c>
      <c r="AC138" s="1">
        <f t="shared" si="105"/>
        <v>1151.6794988490828</v>
      </c>
      <c r="AD138" s="1">
        <f t="shared" si="105"/>
        <v>4334.6146315057322</v>
      </c>
      <c r="AE138" s="1">
        <f t="shared" si="105"/>
        <v>773.14629253569626</v>
      </c>
      <c r="AF138" s="1">
        <f t="shared" si="105"/>
        <v>822.70756622758176</v>
      </c>
    </row>
    <row r="139" spans="1:38">
      <c r="A139" s="9" t="s">
        <v>30</v>
      </c>
      <c r="B139" s="5"/>
      <c r="C139" s="5"/>
      <c r="D139" s="31">
        <f t="shared" ref="D139:K139" si="108">SUM(D137:D138)</f>
        <v>71469.09</v>
      </c>
      <c r="E139" s="32">
        <f t="shared" si="108"/>
        <v>1</v>
      </c>
      <c r="F139" s="31">
        <f t="shared" si="108"/>
        <v>6523.03</v>
      </c>
      <c r="G139" s="31">
        <f t="shared" si="108"/>
        <v>13120.890000000001</v>
      </c>
      <c r="H139" s="31">
        <f t="shared" si="108"/>
        <v>16074.9</v>
      </c>
      <c r="I139" s="31">
        <f t="shared" si="108"/>
        <v>15477.28</v>
      </c>
      <c r="J139" s="31">
        <f t="shared" si="108"/>
        <v>18815.11</v>
      </c>
      <c r="K139" s="31">
        <f t="shared" si="108"/>
        <v>1457.88</v>
      </c>
      <c r="L139" s="34">
        <f>'Div 91 history (2)'!H140</f>
        <v>7237.16</v>
      </c>
      <c r="M139" s="31">
        <f>'Div 91 budget'!B71</f>
        <v>3229.16</v>
      </c>
      <c r="N139" s="31">
        <f>'Div 91 budget'!C71</f>
        <v>3022.16</v>
      </c>
      <c r="O139" s="31">
        <f>'Div 91 budget'!D71</f>
        <v>18092.16</v>
      </c>
      <c r="P139" s="31">
        <f>'Div 91 budget'!E71</f>
        <v>3229.16</v>
      </c>
      <c r="Q139" s="31">
        <f>'Div 91 budget'!F71</f>
        <v>4810.16</v>
      </c>
      <c r="R139" s="31">
        <f>'Div 91 budget'!G71</f>
        <v>18104.16</v>
      </c>
      <c r="S139" s="31">
        <f>'Div 91 budget'!H71</f>
        <v>3229.16</v>
      </c>
      <c r="T139" s="31">
        <f>'Div 91 budget'!I71</f>
        <v>3436.16</v>
      </c>
      <c r="U139" s="31">
        <f>'Div 91 budget'!J71</f>
        <v>18306.16</v>
      </c>
      <c r="V139" s="31">
        <f>'Div 91 budget'!K71</f>
        <v>3540.16</v>
      </c>
      <c r="W139" s="31">
        <f>'Div 91 budget'!L71</f>
        <v>3342.16</v>
      </c>
      <c r="X139" s="31">
        <f>'Div 91 budget'!M71</f>
        <v>21428.16</v>
      </c>
      <c r="Y139" s="38">
        <f>M139*(1+Y$3)</f>
        <v>3229.16</v>
      </c>
      <c r="Z139" s="38">
        <f t="shared" ref="Z139" si="109">N139*(1+Z$3)</f>
        <v>3022.16</v>
      </c>
      <c r="AA139" s="38">
        <f t="shared" ref="AA139" si="110">O139*(1+AA$3)</f>
        <v>18092.16</v>
      </c>
      <c r="AB139" s="38">
        <f t="shared" ref="AB139" si="111">P139*(1+AB$3)</f>
        <v>3229.16</v>
      </c>
      <c r="AC139" s="38">
        <f t="shared" ref="AC139" si="112">Q139*(1+AC$3)</f>
        <v>4810.16</v>
      </c>
      <c r="AD139" s="38">
        <f t="shared" ref="AD139" si="113">R139*(1+AD$3)</f>
        <v>18104.16</v>
      </c>
      <c r="AE139" s="38">
        <f t="shared" ref="AE139" si="114">S139*(1+AE$3)</f>
        <v>3229.16</v>
      </c>
      <c r="AF139" s="38">
        <f t="shared" ref="AF139" si="115">T139*(1+AF$3)</f>
        <v>3436.16</v>
      </c>
      <c r="AH139" s="15">
        <f>SUM(F139:Q139)</f>
        <v>111089.05000000002</v>
      </c>
      <c r="AI139" s="15">
        <f>SUM(U139:AF139)</f>
        <v>103768.92000000003</v>
      </c>
      <c r="AK139" s="15">
        <f>AH139*$AK$6</f>
        <v>54539.051438804774</v>
      </c>
      <c r="AL139" s="15">
        <f>AI139*$AL$6</f>
        <v>50940.637312943581</v>
      </c>
    </row>
    <row r="140" spans="1:38">
      <c r="B140" s="5"/>
      <c r="C140" s="5"/>
      <c r="F140" s="1">
        <f>F139-'Div 91 history (2)'!B140</f>
        <v>0</v>
      </c>
      <c r="G140" s="1">
        <f>G139-'Div 91 history (2)'!C140</f>
        <v>0</v>
      </c>
      <c r="H140" s="1">
        <f>H139-'Div 91 history (2)'!D140</f>
        <v>0</v>
      </c>
      <c r="I140" s="1">
        <f>I139-'Div 91 history (2)'!E140</f>
        <v>0</v>
      </c>
      <c r="J140" s="1">
        <f>J139-'Div 91 history (2)'!F140</f>
        <v>0</v>
      </c>
      <c r="K140" s="1">
        <f>K139-'Div 91 history (2)'!G140</f>
        <v>0</v>
      </c>
      <c r="L140" s="1">
        <f>L139-'Div 91 history (2)'!H140</f>
        <v>0</v>
      </c>
      <c r="M140" s="1">
        <f t="shared" ref="M140" si="116">M139-SUM(M137:M138)</f>
        <v>0</v>
      </c>
      <c r="N140" s="1">
        <f t="shared" ref="N140:AF140" si="117">N139-SUM(N137:N138)</f>
        <v>0</v>
      </c>
      <c r="O140" s="1">
        <f t="shared" si="117"/>
        <v>0</v>
      </c>
      <c r="P140" s="1">
        <f t="shared" si="117"/>
        <v>0</v>
      </c>
      <c r="Q140" s="1">
        <f t="shared" si="117"/>
        <v>0</v>
      </c>
      <c r="R140" s="1">
        <f t="shared" si="117"/>
        <v>0</v>
      </c>
      <c r="S140" s="1">
        <f t="shared" si="117"/>
        <v>0</v>
      </c>
      <c r="T140" s="1">
        <f t="shared" si="117"/>
        <v>0</v>
      </c>
      <c r="U140" s="1">
        <f t="shared" si="117"/>
        <v>0</v>
      </c>
      <c r="V140" s="1">
        <f t="shared" si="117"/>
        <v>0</v>
      </c>
      <c r="W140" s="1">
        <f t="shared" si="117"/>
        <v>0</v>
      </c>
      <c r="X140" s="1">
        <f t="shared" si="117"/>
        <v>0</v>
      </c>
      <c r="Y140" s="1">
        <f t="shared" si="117"/>
        <v>0</v>
      </c>
      <c r="Z140" s="1">
        <f t="shared" si="117"/>
        <v>0</v>
      </c>
      <c r="AA140" s="1">
        <f t="shared" si="117"/>
        <v>0</v>
      </c>
      <c r="AB140" s="1">
        <f t="shared" si="117"/>
        <v>0</v>
      </c>
      <c r="AC140" s="1">
        <f t="shared" si="117"/>
        <v>0</v>
      </c>
      <c r="AD140" s="1">
        <f t="shared" si="117"/>
        <v>0</v>
      </c>
      <c r="AE140" s="1">
        <f t="shared" si="117"/>
        <v>0</v>
      </c>
      <c r="AF140" s="1">
        <f t="shared" si="117"/>
        <v>0</v>
      </c>
    </row>
    <row r="141" spans="1:38">
      <c r="A141" s="106" t="s">
        <v>342</v>
      </c>
      <c r="B141" s="5" t="str">
        <f t="shared" si="47"/>
        <v>8740-05310</v>
      </c>
      <c r="C141" s="5" t="str">
        <f t="shared" ref="C141:C155" si="118">LEFT(B141,4)</f>
        <v>8740</v>
      </c>
      <c r="D141" s="1">
        <f>SUM($F141:K141)</f>
        <v>201.75</v>
      </c>
      <c r="E141" s="2">
        <f t="shared" ref="E141:E155" si="119">D141/$D$156</f>
        <v>1.17023540612041E-3</v>
      </c>
      <c r="F141" s="22">
        <f>'Div 91 history (2)'!B142</f>
        <v>29.05</v>
      </c>
      <c r="G141" s="22">
        <f>'Div 91 history (2)'!C142</f>
        <v>52.93</v>
      </c>
      <c r="H141" s="22">
        <f>'Div 91 history (2)'!D142</f>
        <v>30.84</v>
      </c>
      <c r="I141" s="22">
        <f>'Div 91 history (2)'!E142</f>
        <v>30.71</v>
      </c>
      <c r="J141" s="22">
        <f>'Div 91 history (2)'!F142</f>
        <v>29.05</v>
      </c>
      <c r="K141" s="22">
        <f>'Div 91 history (2)'!G142</f>
        <v>29.17</v>
      </c>
      <c r="L141" s="1">
        <f t="shared" ref="L141:W155" si="120">$E141*L$156</f>
        <v>57.633894811411153</v>
      </c>
      <c r="M141" s="1">
        <f t="shared" si="120"/>
        <v>48.734722642027897</v>
      </c>
      <c r="N141" s="1">
        <f t="shared" si="120"/>
        <v>64.713982851396494</v>
      </c>
      <c r="O141" s="1">
        <f t="shared" si="120"/>
        <v>59.833328852506355</v>
      </c>
      <c r="P141" s="1">
        <f t="shared" si="120"/>
        <v>63.56710534398222</v>
      </c>
      <c r="Q141" s="1">
        <f t="shared" si="120"/>
        <v>57.85798318932914</v>
      </c>
      <c r="R141" s="1">
        <f t="shared" si="120"/>
        <v>63.07995974912243</v>
      </c>
      <c r="S141" s="1">
        <f t="shared" si="120"/>
        <v>72.087952108920859</v>
      </c>
      <c r="T141" s="1">
        <f t="shared" si="120"/>
        <v>60.610844958686791</v>
      </c>
      <c r="U141" s="1">
        <f t="shared" si="120"/>
        <v>61.468217928980913</v>
      </c>
      <c r="V141" s="1">
        <f t="shared" si="120"/>
        <v>64.445659575127138</v>
      </c>
      <c r="W141" s="1">
        <f t="shared" si="120"/>
        <v>47.981816586438143</v>
      </c>
      <c r="X141" s="1">
        <f t="shared" ref="X141:AF155" si="121">$E141*X$156</f>
        <v>64.129216218958106</v>
      </c>
      <c r="Y141" s="1">
        <f t="shared" si="121"/>
        <v>48.734722642027897</v>
      </c>
      <c r="Z141" s="1">
        <f t="shared" si="121"/>
        <v>64.713982851396494</v>
      </c>
      <c r="AA141" s="1">
        <f t="shared" si="121"/>
        <v>59.833328852506355</v>
      </c>
      <c r="AB141" s="1">
        <f t="shared" si="121"/>
        <v>63.56710534398222</v>
      </c>
      <c r="AC141" s="1">
        <f t="shared" si="121"/>
        <v>57.85798318932914</v>
      </c>
      <c r="AD141" s="1">
        <f t="shared" si="121"/>
        <v>63.07995974912243</v>
      </c>
      <c r="AE141" s="1">
        <f t="shared" si="121"/>
        <v>72.087952108920859</v>
      </c>
      <c r="AF141" s="1">
        <f t="shared" si="121"/>
        <v>60.610844958686791</v>
      </c>
    </row>
    <row r="142" spans="1:38">
      <c r="A142" s="106" t="s">
        <v>222</v>
      </c>
      <c r="B142" s="5" t="str">
        <f t="shared" si="47"/>
        <v>8700-05310</v>
      </c>
      <c r="C142" s="5" t="str">
        <f t="shared" si="118"/>
        <v>8700</v>
      </c>
      <c r="D142" s="1">
        <f>SUM($F142:K142)</f>
        <v>13972.019999999999</v>
      </c>
      <c r="E142" s="2">
        <f t="shared" si="119"/>
        <v>8.1043630726257698E-2</v>
      </c>
      <c r="F142" s="22">
        <f>'Div 91 history (2)'!B143</f>
        <v>2366.0299999999997</v>
      </c>
      <c r="G142" s="22">
        <f>'Div 91 history (2)'!C143</f>
        <v>2147.87</v>
      </c>
      <c r="H142" s="22">
        <f>'Div 91 history (2)'!D143</f>
        <v>3740.24</v>
      </c>
      <c r="I142" s="22">
        <f>'Div 91 history (2)'!E143</f>
        <v>1226.6599999999999</v>
      </c>
      <c r="J142" s="22">
        <f>'Div 91 history (2)'!F143</f>
        <v>3222.08</v>
      </c>
      <c r="K142" s="22">
        <f>'Div 91 history (2)'!G143</f>
        <v>1269.1399999999999</v>
      </c>
      <c r="L142" s="1">
        <f t="shared" si="120"/>
        <v>3991.3850358509685</v>
      </c>
      <c r="M142" s="1">
        <f t="shared" si="120"/>
        <v>3375.0806416300697</v>
      </c>
      <c r="N142" s="1">
        <f t="shared" si="120"/>
        <v>4481.710347853129</v>
      </c>
      <c r="O142" s="1">
        <f t="shared" si="120"/>
        <v>4143.7049189283562</v>
      </c>
      <c r="P142" s="1">
        <f t="shared" si="120"/>
        <v>4402.2843479961657</v>
      </c>
      <c r="Q142" s="1">
        <f t="shared" si="120"/>
        <v>4006.9040806987387</v>
      </c>
      <c r="R142" s="1">
        <f t="shared" si="120"/>
        <v>4368.5475053974405</v>
      </c>
      <c r="S142" s="1">
        <f t="shared" si="120"/>
        <v>4992.3881468395748</v>
      </c>
      <c r="T142" s="1">
        <f t="shared" si="120"/>
        <v>4197.5511176191867</v>
      </c>
      <c r="U142" s="1">
        <f t="shared" si="120"/>
        <v>4256.9277336707801</v>
      </c>
      <c r="V142" s="1">
        <f t="shared" si="120"/>
        <v>4463.1278537639046</v>
      </c>
      <c r="W142" s="1">
        <f t="shared" si="120"/>
        <v>3322.9387904934097</v>
      </c>
      <c r="X142" s="1">
        <f t="shared" si="121"/>
        <v>4441.2128455792172</v>
      </c>
      <c r="Y142" s="1">
        <f t="shared" si="121"/>
        <v>3375.0806416300697</v>
      </c>
      <c r="Z142" s="1">
        <f t="shared" si="121"/>
        <v>4481.710347853129</v>
      </c>
      <c r="AA142" s="1">
        <f t="shared" si="121"/>
        <v>4143.7049189283562</v>
      </c>
      <c r="AB142" s="1">
        <f t="shared" si="121"/>
        <v>4402.2843479961657</v>
      </c>
      <c r="AC142" s="1">
        <f t="shared" si="121"/>
        <v>4006.9040806987387</v>
      </c>
      <c r="AD142" s="1">
        <f t="shared" si="121"/>
        <v>4368.5475053974405</v>
      </c>
      <c r="AE142" s="1">
        <f t="shared" si="121"/>
        <v>4992.3881468395748</v>
      </c>
      <c r="AF142" s="1">
        <f t="shared" si="121"/>
        <v>4197.5511176191867</v>
      </c>
    </row>
    <row r="143" spans="1:38">
      <c r="A143" s="106" t="s">
        <v>223</v>
      </c>
      <c r="B143" s="5" t="str">
        <f t="shared" si="47"/>
        <v>8700-05312</v>
      </c>
      <c r="C143" s="5" t="str">
        <f t="shared" si="118"/>
        <v>8700</v>
      </c>
      <c r="D143" s="1">
        <f>SUM($F143:K143)</f>
        <v>2652.5300000000007</v>
      </c>
      <c r="E143" s="2">
        <f t="shared" si="119"/>
        <v>1.5385796886228363E-2</v>
      </c>
      <c r="F143" s="22">
        <f>'Div 91 history (2)'!B144</f>
        <v>814.4</v>
      </c>
      <c r="G143" s="22">
        <f>'Div 91 history (2)'!C144</f>
        <v>331.73</v>
      </c>
      <c r="H143" s="22">
        <f>'Div 91 history (2)'!D144</f>
        <v>351.36</v>
      </c>
      <c r="I143" s="22">
        <f>'Div 91 history (2)'!E144</f>
        <v>428.18</v>
      </c>
      <c r="J143" s="22">
        <f>'Div 91 history (2)'!F144</f>
        <v>367.77</v>
      </c>
      <c r="K143" s="22">
        <f>'Div 91 history (2)'!G144</f>
        <v>359.09</v>
      </c>
      <c r="L143" s="1">
        <f t="shared" si="120"/>
        <v>757.7478810612763</v>
      </c>
      <c r="M143" s="1">
        <f t="shared" si="120"/>
        <v>640.74505006026413</v>
      </c>
      <c r="N143" s="1">
        <f t="shared" si="120"/>
        <v>850.83410623452198</v>
      </c>
      <c r="O143" s="1">
        <f t="shared" si="120"/>
        <v>786.66517859300495</v>
      </c>
      <c r="P143" s="1">
        <f t="shared" si="120"/>
        <v>835.75540985414239</v>
      </c>
      <c r="Q143" s="1">
        <f t="shared" si="120"/>
        <v>760.69410730701998</v>
      </c>
      <c r="R143" s="1">
        <f t="shared" si="120"/>
        <v>829.35061032634349</v>
      </c>
      <c r="S143" s="1">
        <f t="shared" si="120"/>
        <v>947.7841665798062</v>
      </c>
      <c r="T143" s="1">
        <f t="shared" si="120"/>
        <v>796.8876559021835</v>
      </c>
      <c r="U143" s="1">
        <f t="shared" si="120"/>
        <v>808.16005999087884</v>
      </c>
      <c r="V143" s="1">
        <f t="shared" si="120"/>
        <v>847.30629686647853</v>
      </c>
      <c r="W143" s="1">
        <f t="shared" si="120"/>
        <v>630.84613605960249</v>
      </c>
      <c r="X143" s="1">
        <f t="shared" si="121"/>
        <v>843.14582353047342</v>
      </c>
      <c r="Y143" s="1">
        <f t="shared" si="121"/>
        <v>640.74505006026413</v>
      </c>
      <c r="Z143" s="1">
        <f t="shared" si="121"/>
        <v>850.83410623452198</v>
      </c>
      <c r="AA143" s="1">
        <f t="shared" si="121"/>
        <v>786.66517859300495</v>
      </c>
      <c r="AB143" s="1">
        <f t="shared" si="121"/>
        <v>835.75540985414239</v>
      </c>
      <c r="AC143" s="1">
        <f t="shared" si="121"/>
        <v>760.69410730701998</v>
      </c>
      <c r="AD143" s="1">
        <f t="shared" si="121"/>
        <v>829.35061032634349</v>
      </c>
      <c r="AE143" s="1">
        <f t="shared" si="121"/>
        <v>947.7841665798062</v>
      </c>
      <c r="AF143" s="1">
        <f t="shared" si="121"/>
        <v>796.8876559021835</v>
      </c>
    </row>
    <row r="144" spans="1:38">
      <c r="A144" s="106" t="s">
        <v>676</v>
      </c>
      <c r="B144" s="5" t="str">
        <f t="shared" si="47"/>
        <v>9110-05312</v>
      </c>
      <c r="C144" s="5" t="str">
        <f t="shared" si="118"/>
        <v>9110</v>
      </c>
      <c r="D144" s="1">
        <f>SUM($F144:K144)</f>
        <v>23.95</v>
      </c>
      <c r="E144" s="2">
        <f t="shared" si="119"/>
        <v>1.3892013866956046E-4</v>
      </c>
      <c r="F144" s="22">
        <f>'Div 91 history (2)'!B145</f>
        <v>0</v>
      </c>
      <c r="G144" s="22">
        <f>'Div 91 history (2)'!C145</f>
        <v>23.95</v>
      </c>
      <c r="H144" s="22">
        <f>'Div 91 history (2)'!D145</f>
        <v>0</v>
      </c>
      <c r="I144" s="22">
        <f>'Div 91 history (2)'!E145</f>
        <v>0</v>
      </c>
      <c r="J144" s="22">
        <f>'Div 91 history (2)'!F145</f>
        <v>0</v>
      </c>
      <c r="K144" s="22">
        <f>'Div 91 history (2)'!G145</f>
        <v>0</v>
      </c>
      <c r="L144" s="1">
        <f t="shared" si="120"/>
        <v>6.8417932130522789</v>
      </c>
      <c r="M144" s="1">
        <f t="shared" si="120"/>
        <v>5.785361126525741</v>
      </c>
      <c r="N144" s="1">
        <f t="shared" si="120"/>
        <v>7.6822795008225331</v>
      </c>
      <c r="O144" s="1">
        <f t="shared" si="120"/>
        <v>7.1028908352789459</v>
      </c>
      <c r="P144" s="1">
        <f t="shared" si="120"/>
        <v>7.546132208120814</v>
      </c>
      <c r="Q144" s="1">
        <f t="shared" si="120"/>
        <v>6.8683950304061119</v>
      </c>
      <c r="R144" s="1">
        <f t="shared" si="120"/>
        <v>7.4883025327954522</v>
      </c>
      <c r="S144" s="1">
        <f t="shared" si="120"/>
        <v>8.5576528030168753</v>
      </c>
      <c r="T144" s="1">
        <f t="shared" si="120"/>
        <v>7.1951907646123852</v>
      </c>
      <c r="U144" s="1">
        <f t="shared" si="120"/>
        <v>7.2969706042086395</v>
      </c>
      <c r="V144" s="1">
        <f t="shared" si="120"/>
        <v>7.6504265022269884</v>
      </c>
      <c r="W144" s="1">
        <f t="shared" si="120"/>
        <v>5.6959826877085185</v>
      </c>
      <c r="X144" s="1">
        <f t="shared" si="121"/>
        <v>7.6128611075293522</v>
      </c>
      <c r="Y144" s="1">
        <f t="shared" si="121"/>
        <v>5.785361126525741</v>
      </c>
      <c r="Z144" s="1">
        <f t="shared" si="121"/>
        <v>7.6822795008225331</v>
      </c>
      <c r="AA144" s="1">
        <f t="shared" si="121"/>
        <v>7.1028908352789459</v>
      </c>
      <c r="AB144" s="1">
        <f t="shared" si="121"/>
        <v>7.546132208120814</v>
      </c>
      <c r="AC144" s="1">
        <f t="shared" si="121"/>
        <v>6.8683950304061119</v>
      </c>
      <c r="AD144" s="1">
        <f t="shared" si="121"/>
        <v>7.4883025327954522</v>
      </c>
      <c r="AE144" s="1">
        <f t="shared" si="121"/>
        <v>8.5576528030168753</v>
      </c>
      <c r="AF144" s="1">
        <f t="shared" si="121"/>
        <v>7.1951907646123852</v>
      </c>
    </row>
    <row r="145" spans="1:38">
      <c r="A145" s="106" t="s">
        <v>224</v>
      </c>
      <c r="B145" s="5" t="str">
        <f t="shared" si="47"/>
        <v>8700-05314</v>
      </c>
      <c r="C145" s="5" t="str">
        <f t="shared" si="118"/>
        <v>8700</v>
      </c>
      <c r="D145" s="1">
        <f>SUM($F145:K145)</f>
        <v>893.41</v>
      </c>
      <c r="E145" s="2">
        <f t="shared" si="119"/>
        <v>5.182156204124092E-3</v>
      </c>
      <c r="F145" s="22">
        <f>'Div 91 history (2)'!B146</f>
        <v>129.51</v>
      </c>
      <c r="G145" s="22">
        <f>'Div 91 history (2)'!C146</f>
        <v>147.37</v>
      </c>
      <c r="H145" s="22">
        <f>'Div 91 history (2)'!D146</f>
        <v>129.59</v>
      </c>
      <c r="I145" s="22">
        <f>'Div 91 history (2)'!E146</f>
        <v>129.30000000000001</v>
      </c>
      <c r="J145" s="22">
        <f>'Div 91 history (2)'!F146</f>
        <v>168.31</v>
      </c>
      <c r="K145" s="22">
        <f>'Div 91 history (2)'!G146</f>
        <v>189.33</v>
      </c>
      <c r="L145" s="1">
        <f t="shared" si="120"/>
        <v>255.22031208655685</v>
      </c>
      <c r="M145" s="1">
        <f t="shared" si="120"/>
        <v>215.81208701667481</v>
      </c>
      <c r="N145" s="1">
        <f t="shared" si="120"/>
        <v>286.57308262337619</v>
      </c>
      <c r="O145" s="1">
        <f t="shared" si="120"/>
        <v>264.96007102908402</v>
      </c>
      <c r="P145" s="1">
        <f t="shared" si="120"/>
        <v>281.49436225708627</v>
      </c>
      <c r="Q145" s="1">
        <f t="shared" si="120"/>
        <v>256.21264317808453</v>
      </c>
      <c r="R145" s="1">
        <f t="shared" si="120"/>
        <v>279.33713427243356</v>
      </c>
      <c r="S145" s="1">
        <f t="shared" si="120"/>
        <v>319.22724804773719</v>
      </c>
      <c r="T145" s="1">
        <f t="shared" si="120"/>
        <v>268.403147432666</v>
      </c>
      <c r="U145" s="1">
        <f t="shared" si="120"/>
        <v>272.19985417561753</v>
      </c>
      <c r="V145" s="1">
        <f t="shared" si="120"/>
        <v>285.38486602733252</v>
      </c>
      <c r="W145" s="1">
        <f t="shared" si="120"/>
        <v>212.47799135806542</v>
      </c>
      <c r="X145" s="1">
        <f t="shared" si="121"/>
        <v>283.9835591681753</v>
      </c>
      <c r="Y145" s="1">
        <f t="shared" si="121"/>
        <v>215.81208701667481</v>
      </c>
      <c r="Z145" s="1">
        <f t="shared" si="121"/>
        <v>286.57308262337619</v>
      </c>
      <c r="AA145" s="1">
        <f t="shared" si="121"/>
        <v>264.96007102908402</v>
      </c>
      <c r="AB145" s="1">
        <f t="shared" si="121"/>
        <v>281.49436225708627</v>
      </c>
      <c r="AC145" s="1">
        <f t="shared" si="121"/>
        <v>256.21264317808453</v>
      </c>
      <c r="AD145" s="1">
        <f t="shared" si="121"/>
        <v>279.33713427243356</v>
      </c>
      <c r="AE145" s="1">
        <f t="shared" si="121"/>
        <v>319.22724804773719</v>
      </c>
      <c r="AF145" s="1">
        <f t="shared" si="121"/>
        <v>268.403147432666</v>
      </c>
    </row>
    <row r="146" spans="1:38">
      <c r="A146" s="106" t="s">
        <v>343</v>
      </c>
      <c r="B146" s="5" t="str">
        <f t="shared" si="47"/>
        <v>8700-05316</v>
      </c>
      <c r="C146" s="5" t="str">
        <f t="shared" si="118"/>
        <v>8700</v>
      </c>
      <c r="D146" s="1">
        <f>SUM($F146:K146)</f>
        <v>6980.01</v>
      </c>
      <c r="E146" s="2">
        <f t="shared" si="119"/>
        <v>4.0487012823169882E-2</v>
      </c>
      <c r="F146" s="22">
        <f>'Div 91 history (2)'!B147</f>
        <v>0</v>
      </c>
      <c r="G146" s="22">
        <f>'Div 91 history (2)'!C147</f>
        <v>0</v>
      </c>
      <c r="H146" s="22">
        <f>'Div 91 history (2)'!D147</f>
        <v>6135.18</v>
      </c>
      <c r="I146" s="22">
        <f>'Div 91 history (2)'!E147</f>
        <v>844.83</v>
      </c>
      <c r="J146" s="22">
        <f>'Div 91 history (2)'!F147</f>
        <v>0</v>
      </c>
      <c r="K146" s="22">
        <f>'Div 91 history (2)'!G147</f>
        <v>0</v>
      </c>
      <c r="L146" s="1">
        <f t="shared" si="120"/>
        <v>1993.9784987489368</v>
      </c>
      <c r="M146" s="1">
        <f t="shared" si="120"/>
        <v>1686.0909610338595</v>
      </c>
      <c r="N146" s="1">
        <f t="shared" si="120"/>
        <v>2238.9305945109099</v>
      </c>
      <c r="O146" s="1">
        <f t="shared" si="120"/>
        <v>2070.0730296098286</v>
      </c>
      <c r="P146" s="1">
        <f t="shared" si="120"/>
        <v>2199.2517024636895</v>
      </c>
      <c r="Q146" s="1">
        <f t="shared" si="120"/>
        <v>2001.7313568344453</v>
      </c>
      <c r="R146" s="1">
        <f t="shared" si="120"/>
        <v>2182.3977687656611</v>
      </c>
      <c r="S146" s="1">
        <f t="shared" si="120"/>
        <v>2494.0501938031657</v>
      </c>
      <c r="T146" s="1">
        <f t="shared" si="120"/>
        <v>2096.9730057996699</v>
      </c>
      <c r="U146" s="1">
        <f t="shared" si="120"/>
        <v>2126.6358157445657</v>
      </c>
      <c r="V146" s="1">
        <f t="shared" si="120"/>
        <v>2229.647327340685</v>
      </c>
      <c r="W146" s="1">
        <f t="shared" si="120"/>
        <v>1660.0424267236883</v>
      </c>
      <c r="X146" s="1">
        <f t="shared" si="121"/>
        <v>2218.6992342031713</v>
      </c>
      <c r="Y146" s="1">
        <f t="shared" si="121"/>
        <v>1686.0909610338595</v>
      </c>
      <c r="Z146" s="1">
        <f t="shared" si="121"/>
        <v>2238.9305945109099</v>
      </c>
      <c r="AA146" s="1">
        <f t="shared" si="121"/>
        <v>2070.0730296098286</v>
      </c>
      <c r="AB146" s="1">
        <f t="shared" si="121"/>
        <v>2199.2517024636895</v>
      </c>
      <c r="AC146" s="1">
        <f t="shared" si="121"/>
        <v>2001.7313568344453</v>
      </c>
      <c r="AD146" s="1">
        <f t="shared" si="121"/>
        <v>2182.3977687656611</v>
      </c>
      <c r="AE146" s="1">
        <f t="shared" si="121"/>
        <v>2494.0501938031657</v>
      </c>
      <c r="AF146" s="1">
        <f t="shared" si="121"/>
        <v>2096.9730057996699</v>
      </c>
    </row>
    <row r="147" spans="1:38">
      <c r="A147" s="106" t="s">
        <v>344</v>
      </c>
      <c r="B147" s="5" t="str">
        <f t="shared" si="47"/>
        <v>8700-05317</v>
      </c>
      <c r="C147" s="5" t="str">
        <f t="shared" si="118"/>
        <v>8700</v>
      </c>
      <c r="D147" s="1">
        <f>SUM($F147:K147)</f>
        <v>21424.53</v>
      </c>
      <c r="E147" s="2">
        <f t="shared" si="119"/>
        <v>0.12427134357119657</v>
      </c>
      <c r="F147" s="22">
        <f>'Div 91 history (2)'!B148</f>
        <v>3625.94</v>
      </c>
      <c r="G147" s="22">
        <f>'Div 91 history (2)'!C148</f>
        <v>5599.42</v>
      </c>
      <c r="H147" s="22">
        <f>'Div 91 history (2)'!D148</f>
        <v>376.23</v>
      </c>
      <c r="I147" s="22">
        <f>'Div 91 history (2)'!E148</f>
        <v>4706.96</v>
      </c>
      <c r="J147" s="22">
        <f>'Div 91 history (2)'!F148</f>
        <v>4987.49</v>
      </c>
      <c r="K147" s="22">
        <f>'Div 91 history (2)'!G148</f>
        <v>2128.4899999999998</v>
      </c>
      <c r="L147" s="1">
        <f t="shared" si="120"/>
        <v>6120.3425447530244</v>
      </c>
      <c r="M147" s="1">
        <f t="shared" si="120"/>
        <v>5175.3086854315034</v>
      </c>
      <c r="N147" s="1">
        <f t="shared" si="120"/>
        <v>6872.2015713468636</v>
      </c>
      <c r="O147" s="1">
        <f t="shared" si="120"/>
        <v>6353.9080495682183</v>
      </c>
      <c r="P147" s="1">
        <f t="shared" si="120"/>
        <v>6750.410683793345</v>
      </c>
      <c r="Q147" s="1">
        <f t="shared" si="120"/>
        <v>6144.1392643334711</v>
      </c>
      <c r="R147" s="1">
        <f t="shared" si="120"/>
        <v>6698.6790088915295</v>
      </c>
      <c r="S147" s="1">
        <f t="shared" si="120"/>
        <v>7655.268860451738</v>
      </c>
      <c r="T147" s="1">
        <f t="shared" si="120"/>
        <v>6436.4751729503532</v>
      </c>
      <c r="U147" s="1">
        <f t="shared" si="120"/>
        <v>6527.522572817792</v>
      </c>
      <c r="V147" s="1">
        <f t="shared" si="120"/>
        <v>6843.7073949794221</v>
      </c>
      <c r="W147" s="1">
        <f t="shared" si="120"/>
        <v>5095.354988404667</v>
      </c>
      <c r="X147" s="1">
        <f t="shared" si="121"/>
        <v>6810.1031809643346</v>
      </c>
      <c r="Y147" s="1">
        <f t="shared" si="121"/>
        <v>5175.3086854315034</v>
      </c>
      <c r="Z147" s="1">
        <f t="shared" si="121"/>
        <v>6872.2015713468636</v>
      </c>
      <c r="AA147" s="1">
        <f t="shared" si="121"/>
        <v>6353.9080495682183</v>
      </c>
      <c r="AB147" s="1">
        <f t="shared" si="121"/>
        <v>6750.410683793345</v>
      </c>
      <c r="AC147" s="1">
        <f t="shared" si="121"/>
        <v>6144.1392643334711</v>
      </c>
      <c r="AD147" s="1">
        <f t="shared" si="121"/>
        <v>6698.6790088915295</v>
      </c>
      <c r="AE147" s="1">
        <f t="shared" si="121"/>
        <v>7655.268860451738</v>
      </c>
      <c r="AF147" s="1">
        <f t="shared" si="121"/>
        <v>6436.4751729503532</v>
      </c>
    </row>
    <row r="148" spans="1:38">
      <c r="A148" s="106" t="s">
        <v>225</v>
      </c>
      <c r="B148" s="5" t="str">
        <f t="shared" si="47"/>
        <v>8700-05323</v>
      </c>
      <c r="C148" s="5" t="str">
        <f t="shared" si="118"/>
        <v>8700</v>
      </c>
      <c r="D148" s="1">
        <f>SUM($F148:K148)</f>
        <v>28642.129999999997</v>
      </c>
      <c r="E148" s="2">
        <f t="shared" si="119"/>
        <v>0.16613647897250844</v>
      </c>
      <c r="F148" s="22">
        <f>'Div 91 history (2)'!B149</f>
        <v>4328.8900000000003</v>
      </c>
      <c r="G148" s="22">
        <f>'Div 91 history (2)'!C149</f>
        <v>4347.87</v>
      </c>
      <c r="H148" s="22">
        <f>'Div 91 history (2)'!D149</f>
        <v>4428.95</v>
      </c>
      <c r="I148" s="22">
        <f>'Div 91 history (2)'!E149</f>
        <v>4604.03</v>
      </c>
      <c r="J148" s="22">
        <f>'Div 91 history (2)'!F149</f>
        <v>5461.68</v>
      </c>
      <c r="K148" s="22">
        <f>'Div 91 history (2)'!G149</f>
        <v>5470.71</v>
      </c>
      <c r="L148" s="1">
        <f t="shared" si="120"/>
        <v>8182.1933461946155</v>
      </c>
      <c r="M148" s="1">
        <f t="shared" si="120"/>
        <v>6918.7918782002789</v>
      </c>
      <c r="N148" s="1">
        <f t="shared" si="120"/>
        <v>9187.3423030853482</v>
      </c>
      <c r="O148" s="1">
        <f t="shared" si="120"/>
        <v>8494.4435356938666</v>
      </c>
      <c r="P148" s="1">
        <f t="shared" si="120"/>
        <v>9024.5219082331259</v>
      </c>
      <c r="Q148" s="1">
        <f t="shared" si="120"/>
        <v>8214.0068205530588</v>
      </c>
      <c r="R148" s="1">
        <f t="shared" si="120"/>
        <v>8955.3626147664527</v>
      </c>
      <c r="S148" s="1">
        <f t="shared" si="120"/>
        <v>10234.213113940446</v>
      </c>
      <c r="T148" s="1">
        <f t="shared" si="120"/>
        <v>8604.8262736879879</v>
      </c>
      <c r="U148" s="1">
        <f t="shared" si="120"/>
        <v>8726.5461650071975</v>
      </c>
      <c r="V148" s="1">
        <f t="shared" si="120"/>
        <v>9149.2488698217403</v>
      </c>
      <c r="W148" s="1">
        <f t="shared" si="120"/>
        <v>6811.9029903589462</v>
      </c>
      <c r="X148" s="1">
        <f t="shared" si="121"/>
        <v>9104.3239045427836</v>
      </c>
      <c r="Y148" s="1">
        <f t="shared" si="121"/>
        <v>6918.7918782002789</v>
      </c>
      <c r="Z148" s="1">
        <f t="shared" si="121"/>
        <v>9187.3423030853482</v>
      </c>
      <c r="AA148" s="1">
        <f t="shared" si="121"/>
        <v>8494.4435356938666</v>
      </c>
      <c r="AB148" s="1">
        <f t="shared" si="121"/>
        <v>9024.5219082331259</v>
      </c>
      <c r="AC148" s="1">
        <f t="shared" si="121"/>
        <v>8214.0068205530588</v>
      </c>
      <c r="AD148" s="1">
        <f t="shared" si="121"/>
        <v>8955.3626147664527</v>
      </c>
      <c r="AE148" s="1">
        <f t="shared" si="121"/>
        <v>10234.213113940446</v>
      </c>
      <c r="AF148" s="1">
        <f t="shared" si="121"/>
        <v>8604.8262736879879</v>
      </c>
    </row>
    <row r="149" spans="1:38">
      <c r="A149" s="106" t="s">
        <v>226</v>
      </c>
      <c r="B149" s="5" t="str">
        <f t="shared" si="47"/>
        <v>8700-05331</v>
      </c>
      <c r="C149" s="5" t="str">
        <f t="shared" si="118"/>
        <v>8700</v>
      </c>
      <c r="D149" s="1">
        <f>SUM($F149:K149)</f>
        <v>99343.13</v>
      </c>
      <c r="E149" s="2">
        <f t="shared" si="119"/>
        <v>0.57623220857904689</v>
      </c>
      <c r="F149" s="22">
        <f>'Div 91 history (2)'!B150</f>
        <v>14217.06</v>
      </c>
      <c r="G149" s="22">
        <f>'Div 91 history (2)'!C150</f>
        <v>15782.69</v>
      </c>
      <c r="H149" s="22">
        <f>'Div 91 history (2)'!D150</f>
        <v>19045.550000000003</v>
      </c>
      <c r="I149" s="22">
        <f>'Div 91 history (2)'!E150</f>
        <v>16804.910000000003</v>
      </c>
      <c r="J149" s="22">
        <f>'Div 91 history (2)'!F150</f>
        <v>17047.22</v>
      </c>
      <c r="K149" s="22">
        <f>'Div 91 history (2)'!G150</f>
        <v>16445.7</v>
      </c>
      <c r="L149" s="1">
        <f t="shared" si="120"/>
        <v>28379.338313042601</v>
      </c>
      <c r="M149" s="1">
        <f t="shared" si="120"/>
        <v>23997.322859682386</v>
      </c>
      <c r="N149" s="1">
        <f t="shared" si="120"/>
        <v>31865.623847455037</v>
      </c>
      <c r="O149" s="1">
        <f t="shared" si="120"/>
        <v>29462.355224422754</v>
      </c>
      <c r="P149" s="1">
        <f t="shared" si="120"/>
        <v>31300.893233759212</v>
      </c>
      <c r="Q149" s="1">
        <f t="shared" si="120"/>
        <v>28489.681018663399</v>
      </c>
      <c r="R149" s="1">
        <f t="shared" si="120"/>
        <v>31061.019289971937</v>
      </c>
      <c r="S149" s="1">
        <f t="shared" si="120"/>
        <v>35496.618576407927</v>
      </c>
      <c r="T149" s="1">
        <f t="shared" si="120"/>
        <v>29845.209666124745</v>
      </c>
      <c r="U149" s="1">
        <f t="shared" si="120"/>
        <v>30267.386193740189</v>
      </c>
      <c r="V149" s="1">
        <f t="shared" si="120"/>
        <v>31733.499564349942</v>
      </c>
      <c r="W149" s="1">
        <f t="shared" si="120"/>
        <v>23626.586581326796</v>
      </c>
      <c r="X149" s="1">
        <f t="shared" si="121"/>
        <v>31577.68061282808</v>
      </c>
      <c r="Y149" s="1">
        <f t="shared" si="121"/>
        <v>23997.322859682386</v>
      </c>
      <c r="Z149" s="1">
        <f t="shared" si="121"/>
        <v>31865.623847455037</v>
      </c>
      <c r="AA149" s="1">
        <f t="shared" si="121"/>
        <v>29462.355224422754</v>
      </c>
      <c r="AB149" s="1">
        <f t="shared" si="121"/>
        <v>31300.893233759212</v>
      </c>
      <c r="AC149" s="1">
        <f t="shared" si="121"/>
        <v>28489.681018663399</v>
      </c>
      <c r="AD149" s="1">
        <f t="shared" si="121"/>
        <v>31061.019289971937</v>
      </c>
      <c r="AE149" s="1">
        <f t="shared" si="121"/>
        <v>35496.618576407927</v>
      </c>
      <c r="AF149" s="1">
        <f t="shared" si="121"/>
        <v>29845.209666124745</v>
      </c>
    </row>
    <row r="150" spans="1:38">
      <c r="A150" s="106" t="s">
        <v>227</v>
      </c>
      <c r="B150" s="5" t="str">
        <f t="shared" si="47"/>
        <v>8700-05364</v>
      </c>
      <c r="C150" s="5" t="str">
        <f t="shared" si="118"/>
        <v>8700</v>
      </c>
      <c r="D150" s="1">
        <f>SUM($F150:K150)</f>
        <v>44818.2</v>
      </c>
      <c r="E150" s="2">
        <f t="shared" si="119"/>
        <v>0.25996453273152792</v>
      </c>
      <c r="F150" s="22">
        <f>'Div 91 history (2)'!B151</f>
        <v>7804.6399999999994</v>
      </c>
      <c r="G150" s="22">
        <f>'Div 91 history (2)'!C151</f>
        <v>9788.7900000000009</v>
      </c>
      <c r="H150" s="22">
        <f>'Div 91 history (2)'!D151</f>
        <v>11250.55</v>
      </c>
      <c r="I150" s="22">
        <f>'Div 91 history (2)'!E151</f>
        <v>4312.4500000000007</v>
      </c>
      <c r="J150" s="22">
        <f>'Div 91 history (2)'!F151</f>
        <v>6321.4000000000005</v>
      </c>
      <c r="K150" s="22">
        <f>'Div 91 history (2)'!G151</f>
        <v>5340.369999999999</v>
      </c>
      <c r="L150" s="1">
        <f t="shared" si="120"/>
        <v>12803.209043057186</v>
      </c>
      <c r="M150" s="1">
        <f t="shared" si="120"/>
        <v>10826.282757447012</v>
      </c>
      <c r="N150" s="1">
        <f t="shared" si="120"/>
        <v>14376.030861117511</v>
      </c>
      <c r="O150" s="1">
        <f t="shared" si="120"/>
        <v>13291.80718303544</v>
      </c>
      <c r="P150" s="1">
        <f t="shared" si="120"/>
        <v>14121.255220459299</v>
      </c>
      <c r="Q150" s="1">
        <f t="shared" si="120"/>
        <v>12852.989651429943</v>
      </c>
      <c r="R150" s="1">
        <f t="shared" si="120"/>
        <v>14013.037184773824</v>
      </c>
      <c r="S150" s="1">
        <f t="shared" si="120"/>
        <v>16014.137572282709</v>
      </c>
      <c r="T150" s="1">
        <f t="shared" si="120"/>
        <v>13464.530218227588</v>
      </c>
      <c r="U150" s="1">
        <f t="shared" si="120"/>
        <v>13654.993233133346</v>
      </c>
      <c r="V150" s="1">
        <f t="shared" si="120"/>
        <v>14316.423593407499</v>
      </c>
      <c r="W150" s="1">
        <f t="shared" si="120"/>
        <v>10659.026776378199</v>
      </c>
      <c r="X150" s="1">
        <f t="shared" si="121"/>
        <v>14246.126584111566</v>
      </c>
      <c r="Y150" s="1">
        <f t="shared" si="121"/>
        <v>10826.282757447012</v>
      </c>
      <c r="Z150" s="1">
        <f t="shared" si="121"/>
        <v>14376.030861117511</v>
      </c>
      <c r="AA150" s="1">
        <f t="shared" si="121"/>
        <v>13291.80718303544</v>
      </c>
      <c r="AB150" s="1">
        <f t="shared" si="121"/>
        <v>14121.255220459299</v>
      </c>
      <c r="AC150" s="1">
        <f t="shared" si="121"/>
        <v>12852.989651429943</v>
      </c>
      <c r="AD150" s="1">
        <f t="shared" si="121"/>
        <v>14013.037184773824</v>
      </c>
      <c r="AE150" s="1">
        <f t="shared" si="121"/>
        <v>16014.137572282709</v>
      </c>
      <c r="AF150" s="1">
        <f t="shared" si="121"/>
        <v>13464.530218227588</v>
      </c>
    </row>
    <row r="151" spans="1:38">
      <c r="A151" s="106" t="s">
        <v>230</v>
      </c>
      <c r="B151" s="5" t="str">
        <f t="shared" si="47"/>
        <v>8700-05376</v>
      </c>
      <c r="C151" s="5" t="str">
        <f t="shared" si="118"/>
        <v>8700</v>
      </c>
      <c r="D151" s="1">
        <f>SUM($F151:K151)</f>
        <v>98124.65</v>
      </c>
      <c r="E151" s="2">
        <f t="shared" si="119"/>
        <v>0.5691645087641789</v>
      </c>
      <c r="F151" s="22">
        <f>'Div 91 history (2)'!B152</f>
        <v>15820.04</v>
      </c>
      <c r="G151" s="22">
        <f>'Div 91 history (2)'!C152</f>
        <v>21535.27</v>
      </c>
      <c r="H151" s="22">
        <f>'Div 91 history (2)'!D152</f>
        <v>22373.14</v>
      </c>
      <c r="I151" s="22">
        <f>'Div 91 history (2)'!E152</f>
        <v>6904.06</v>
      </c>
      <c r="J151" s="22">
        <f>'Div 91 history (2)'!F152</f>
        <v>17170.64</v>
      </c>
      <c r="K151" s="22">
        <f>'Div 91 history (2)'!G152</f>
        <v>14321.5</v>
      </c>
      <c r="L151" s="1">
        <f t="shared" si="120"/>
        <v>28031.255298669323</v>
      </c>
      <c r="M151" s="1">
        <f t="shared" si="120"/>
        <v>23702.98687532125</v>
      </c>
      <c r="N151" s="1">
        <f t="shared" si="120"/>
        <v>31474.78025972383</v>
      </c>
      <c r="O151" s="1">
        <f t="shared" si="120"/>
        <v>29100.988609601427</v>
      </c>
      <c r="P151" s="1">
        <f t="shared" si="120"/>
        <v>30916.97627455457</v>
      </c>
      <c r="Q151" s="1">
        <f t="shared" si="120"/>
        <v>28140.24461045257</v>
      </c>
      <c r="R151" s="1">
        <f t="shared" si="120"/>
        <v>30680.044472846228</v>
      </c>
      <c r="S151" s="1">
        <f t="shared" si="120"/>
        <v>35061.239503864294</v>
      </c>
      <c r="T151" s="1">
        <f t="shared" si="120"/>
        <v>29479.147200869422</v>
      </c>
      <c r="U151" s="1">
        <f t="shared" si="120"/>
        <v>29896.145578215503</v>
      </c>
      <c r="V151" s="1">
        <f t="shared" si="120"/>
        <v>31344.276529509287</v>
      </c>
      <c r="W151" s="1">
        <f t="shared" si="120"/>
        <v>23336.797813672551</v>
      </c>
      <c r="X151" s="1">
        <f t="shared" si="121"/>
        <v>31190.368754694366</v>
      </c>
      <c r="Y151" s="1">
        <f t="shared" si="121"/>
        <v>23702.98687532125</v>
      </c>
      <c r="Z151" s="1">
        <f t="shared" si="121"/>
        <v>31474.78025972383</v>
      </c>
      <c r="AA151" s="1">
        <f t="shared" si="121"/>
        <v>29100.988609601427</v>
      </c>
      <c r="AB151" s="1">
        <f t="shared" si="121"/>
        <v>30916.97627455457</v>
      </c>
      <c r="AC151" s="1">
        <f t="shared" si="121"/>
        <v>28140.24461045257</v>
      </c>
      <c r="AD151" s="1">
        <f t="shared" si="121"/>
        <v>30680.044472846228</v>
      </c>
      <c r="AE151" s="1">
        <f t="shared" si="121"/>
        <v>35061.239503864294</v>
      </c>
      <c r="AF151" s="1">
        <f t="shared" si="121"/>
        <v>29479.147200869422</v>
      </c>
    </row>
    <row r="152" spans="1:38">
      <c r="A152" s="106" t="s">
        <v>233</v>
      </c>
      <c r="B152" s="5" t="str">
        <f t="shared" si="47"/>
        <v>8700-05377</v>
      </c>
      <c r="C152" s="5" t="str">
        <f t="shared" si="118"/>
        <v>8700</v>
      </c>
      <c r="D152" s="1">
        <f>SUM($F152:K152)</f>
        <v>16704.79</v>
      </c>
      <c r="E152" s="2">
        <f t="shared" si="119"/>
        <v>9.6894853580204054E-2</v>
      </c>
      <c r="F152" s="22">
        <f>'Div 91 history (2)'!B153</f>
        <v>1113.44</v>
      </c>
      <c r="G152" s="22">
        <f>'Div 91 history (2)'!C153</f>
        <v>6210.26</v>
      </c>
      <c r="H152" s="22">
        <f>'Div 91 history (2)'!D153</f>
        <v>949.8</v>
      </c>
      <c r="I152" s="22">
        <f>'Div 91 history (2)'!E153</f>
        <v>7009.54</v>
      </c>
      <c r="J152" s="22">
        <f>'Div 91 history (2)'!F153</f>
        <v>1203.31</v>
      </c>
      <c r="K152" s="22">
        <f>'Div 91 history (2)'!G153</f>
        <v>218.44</v>
      </c>
      <c r="L152" s="1">
        <f t="shared" si="120"/>
        <v>4772.0550666999416</v>
      </c>
      <c r="M152" s="1">
        <f t="shared" si="120"/>
        <v>4035.2084631639223</v>
      </c>
      <c r="N152" s="1">
        <f t="shared" si="120"/>
        <v>5358.2824961396773</v>
      </c>
      <c r="O152" s="1">
        <f t="shared" si="120"/>
        <v>4954.1670061068644</v>
      </c>
      <c r="P152" s="1">
        <f t="shared" si="120"/>
        <v>5263.3216638369313</v>
      </c>
      <c r="Q152" s="1">
        <f t="shared" si="120"/>
        <v>4790.6094622120136</v>
      </c>
      <c r="R152" s="1">
        <f t="shared" si="120"/>
        <v>5222.9862741885654</v>
      </c>
      <c r="S152" s="1">
        <f t="shared" si="120"/>
        <v>5968.8431301590099</v>
      </c>
      <c r="T152" s="1">
        <f t="shared" si="120"/>
        <v>5018.544915774085</v>
      </c>
      <c r="U152" s="1">
        <f t="shared" si="120"/>
        <v>5089.5349302496224</v>
      </c>
      <c r="V152" s="1">
        <f t="shared" si="120"/>
        <v>5336.0654751622715</v>
      </c>
      <c r="W152" s="1">
        <f t="shared" si="120"/>
        <v>3972.8682522674903</v>
      </c>
      <c r="X152" s="1">
        <f t="shared" si="121"/>
        <v>5309.8641378056482</v>
      </c>
      <c r="Y152" s="1">
        <f t="shared" si="121"/>
        <v>4035.2084631639223</v>
      </c>
      <c r="Z152" s="1">
        <f t="shared" si="121"/>
        <v>5358.2824961396773</v>
      </c>
      <c r="AA152" s="1">
        <f t="shared" si="121"/>
        <v>4954.1670061068644</v>
      </c>
      <c r="AB152" s="1">
        <f t="shared" si="121"/>
        <v>5263.3216638369313</v>
      </c>
      <c r="AC152" s="1">
        <f t="shared" si="121"/>
        <v>4790.6094622120136</v>
      </c>
      <c r="AD152" s="1">
        <f t="shared" si="121"/>
        <v>5222.9862741885654</v>
      </c>
      <c r="AE152" s="1">
        <f t="shared" si="121"/>
        <v>5968.8431301590099</v>
      </c>
      <c r="AF152" s="1">
        <f t="shared" si="121"/>
        <v>5018.544915774085</v>
      </c>
    </row>
    <row r="153" spans="1:38">
      <c r="A153" s="106" t="s">
        <v>235</v>
      </c>
      <c r="B153" s="5" t="str">
        <f t="shared" si="47"/>
        <v>9110-05399</v>
      </c>
      <c r="C153" s="5" t="str">
        <f t="shared" si="118"/>
        <v>9110</v>
      </c>
      <c r="D153" s="1">
        <f>SUM($F153:K153)</f>
        <v>-13.47</v>
      </c>
      <c r="E153" s="2">
        <f t="shared" si="119"/>
        <v>-7.8131702207890578E-5</v>
      </c>
      <c r="F153" s="22">
        <f>'Div 91 history (2)'!B154</f>
        <v>0</v>
      </c>
      <c r="G153" s="22">
        <f>'Div 91 history (2)'!C154</f>
        <v>-13.47</v>
      </c>
      <c r="H153" s="22">
        <f>'Div 91 history (2)'!D154</f>
        <v>0</v>
      </c>
      <c r="I153" s="22">
        <f>'Div 91 history (2)'!E154</f>
        <v>0</v>
      </c>
      <c r="J153" s="22">
        <f>'Div 91 history (2)'!F154</f>
        <v>0</v>
      </c>
      <c r="K153" s="22">
        <f>'Div 91 history (2)'!G154</f>
        <v>0</v>
      </c>
      <c r="L153" s="1">
        <f t="shared" si="120"/>
        <v>-3.8479730513492356</v>
      </c>
      <c r="M153" s="1">
        <f t="shared" si="120"/>
        <v>-3.2538127087391118</v>
      </c>
      <c r="N153" s="1">
        <f t="shared" si="120"/>
        <v>-4.3206807881452827</v>
      </c>
      <c r="O153" s="1">
        <f t="shared" si="120"/>
        <v>-3.9948200230149227</v>
      </c>
      <c r="P153" s="1">
        <f t="shared" si="120"/>
        <v>-4.2441085947134596</v>
      </c>
      <c r="Q153" s="1">
        <f t="shared" si="120"/>
        <v>-3.8629344910050238</v>
      </c>
      <c r="R153" s="1">
        <f t="shared" si="120"/>
        <v>-4.2115839297183602</v>
      </c>
      <c r="S153" s="1">
        <f t="shared" si="120"/>
        <v>-4.8130097393167981</v>
      </c>
      <c r="T153" s="1">
        <f t="shared" si="120"/>
        <v>-4.0467315072788654</v>
      </c>
      <c r="U153" s="1">
        <f t="shared" si="120"/>
        <v>-4.1039746989014771</v>
      </c>
      <c r="V153" s="1">
        <f t="shared" si="120"/>
        <v>-4.3027659701460346</v>
      </c>
      <c r="W153" s="1">
        <f t="shared" si="120"/>
        <v>-3.2035443341725989</v>
      </c>
      <c r="X153" s="1">
        <f t="shared" si="121"/>
        <v>-4.2816383765519985</v>
      </c>
      <c r="Y153" s="1">
        <f t="shared" si="121"/>
        <v>-3.2538127087391118</v>
      </c>
      <c r="Z153" s="1">
        <f t="shared" si="121"/>
        <v>-4.3206807881452827</v>
      </c>
      <c r="AA153" s="1">
        <f t="shared" si="121"/>
        <v>-3.9948200230149227</v>
      </c>
      <c r="AB153" s="1">
        <f t="shared" si="121"/>
        <v>-4.2441085947134596</v>
      </c>
      <c r="AC153" s="1">
        <f t="shared" si="121"/>
        <v>-3.8629344910050238</v>
      </c>
      <c r="AD153" s="1">
        <f t="shared" si="121"/>
        <v>-4.2115839297183602</v>
      </c>
      <c r="AE153" s="1">
        <f t="shared" si="121"/>
        <v>-4.8130097393167981</v>
      </c>
      <c r="AF153" s="1">
        <f t="shared" si="121"/>
        <v>-4.0467315072788654</v>
      </c>
    </row>
    <row r="154" spans="1:38">
      <c r="A154" s="106" t="s">
        <v>238</v>
      </c>
      <c r="B154" s="5" t="str">
        <f t="shared" si="47"/>
        <v>8700-05399</v>
      </c>
      <c r="C154" s="5" t="str">
        <f t="shared" si="118"/>
        <v>8700</v>
      </c>
      <c r="D154" s="1">
        <f>SUM($F154:K154)</f>
        <v>-161251.49000000005</v>
      </c>
      <c r="E154" s="2">
        <f t="shared" si="119"/>
        <v>-0.93532690402811058</v>
      </c>
      <c r="F154" s="22">
        <f>'Div 91 history (2)'!B155</f>
        <v>-22347.710000000006</v>
      </c>
      <c r="G154" s="22">
        <f>'Div 91 history (2)'!C155</f>
        <v>-31466.560000000005</v>
      </c>
      <c r="H154" s="22">
        <f>'Div 91 history (2)'!D155</f>
        <v>-36026.390000000007</v>
      </c>
      <c r="I154" s="22">
        <f>'Div 91 history (2)'!E155</f>
        <v>-22316.660000000003</v>
      </c>
      <c r="J154" s="22">
        <f>'Div 91 history (2)'!F155</f>
        <v>-26293.56</v>
      </c>
      <c r="K154" s="22">
        <f>'Div 91 history (2)'!G155</f>
        <v>-22800.610000000004</v>
      </c>
      <c r="L154" s="1">
        <f t="shared" si="120"/>
        <v>-46064.691017810765</v>
      </c>
      <c r="M154" s="1">
        <f t="shared" si="120"/>
        <v>-38951.904043438604</v>
      </c>
      <c r="N154" s="1">
        <f t="shared" si="120"/>
        <v>-51723.549732947395</v>
      </c>
      <c r="O154" s="1">
        <f t="shared" si="120"/>
        <v>-47822.619227393523</v>
      </c>
      <c r="P154" s="1">
        <f t="shared" si="120"/>
        <v>-50806.891953923667</v>
      </c>
      <c r="Q154" s="1">
        <f t="shared" si="120"/>
        <v>-46243.796766663094</v>
      </c>
      <c r="R154" s="1">
        <f t="shared" si="120"/>
        <v>-50417.534070314854</v>
      </c>
      <c r="S154" s="1">
        <f t="shared" si="120"/>
        <v>-57617.297093492612</v>
      </c>
      <c r="T154" s="1">
        <f t="shared" si="120"/>
        <v>-48444.059775698821</v>
      </c>
      <c r="U154" s="1">
        <f t="shared" si="120"/>
        <v>-49129.327031935019</v>
      </c>
      <c r="V154" s="1">
        <f t="shared" si="120"/>
        <v>-51509.088627122779</v>
      </c>
      <c r="W154" s="1">
        <f t="shared" si="120"/>
        <v>-38350.13341992499</v>
      </c>
      <c r="X154" s="1">
        <f t="shared" si="121"/>
        <v>-51256.166879004537</v>
      </c>
      <c r="Y154" s="1">
        <f t="shared" si="121"/>
        <v>-38951.904043438604</v>
      </c>
      <c r="Z154" s="1">
        <f t="shared" si="121"/>
        <v>-51723.549732947395</v>
      </c>
      <c r="AA154" s="1">
        <f t="shared" si="121"/>
        <v>-47822.619227393523</v>
      </c>
      <c r="AB154" s="1">
        <f t="shared" si="121"/>
        <v>-50806.891953923667</v>
      </c>
      <c r="AC154" s="1">
        <f t="shared" si="121"/>
        <v>-46243.796766663094</v>
      </c>
      <c r="AD154" s="1">
        <f t="shared" si="121"/>
        <v>-50417.534070314854</v>
      </c>
      <c r="AE154" s="1">
        <f t="shared" si="121"/>
        <v>-57617.297093492612</v>
      </c>
      <c r="AF154" s="1">
        <f t="shared" si="121"/>
        <v>-48444.059775698821</v>
      </c>
    </row>
    <row r="155" spans="1:38">
      <c r="A155" s="106" t="s">
        <v>239</v>
      </c>
      <c r="B155" s="5" t="str">
        <f t="shared" si="47"/>
        <v>8740-05399</v>
      </c>
      <c r="C155" s="5" t="str">
        <f t="shared" si="118"/>
        <v>8740</v>
      </c>
      <c r="D155" s="1">
        <f>SUM($F155:K155)</f>
        <v>-114.93</v>
      </c>
      <c r="E155" s="2">
        <f t="shared" si="119"/>
        <v>-6.6664265291409535E-4</v>
      </c>
      <c r="F155" s="22">
        <f>'Div 91 history (2)'!B156</f>
        <v>-15.36</v>
      </c>
      <c r="G155" s="22">
        <f>'Div 91 history (2)'!C156</f>
        <v>-29.77</v>
      </c>
      <c r="H155" s="22">
        <f>'Div 91 history (2)'!D156</f>
        <v>-17.37</v>
      </c>
      <c r="I155" s="22">
        <f>'Div 91 history (2)'!E156</f>
        <v>-18.2</v>
      </c>
      <c r="J155" s="22">
        <f>'Div 91 history (2)'!F156</f>
        <v>-16.79</v>
      </c>
      <c r="K155" s="22">
        <f>'Div 91 history (2)'!G156</f>
        <v>-17.440000000000001</v>
      </c>
      <c r="L155" s="1">
        <f t="shared" si="120"/>
        <v>-32.832037326768202</v>
      </c>
      <c r="M155" s="1">
        <f t="shared" si="120"/>
        <v>-27.762486608417678</v>
      </c>
      <c r="N155" s="1">
        <f t="shared" si="120"/>
        <v>-36.865318706869886</v>
      </c>
      <c r="O155" s="1">
        <f t="shared" si="120"/>
        <v>-34.084978860067196</v>
      </c>
      <c r="P155" s="1">
        <f t="shared" si="120"/>
        <v>-36.211982241307943</v>
      </c>
      <c r="Q155" s="1">
        <f t="shared" si="120"/>
        <v>-32.959692728374719</v>
      </c>
      <c r="R155" s="1">
        <f t="shared" si="120"/>
        <v>-35.934472237752871</v>
      </c>
      <c r="S155" s="1">
        <f t="shared" si="120"/>
        <v>-41.06601405639789</v>
      </c>
      <c r="T155" s="1">
        <f t="shared" si="120"/>
        <v>-34.527902905089832</v>
      </c>
      <c r="U155" s="1">
        <f t="shared" si="120"/>
        <v>-35.016318644747351</v>
      </c>
      <c r="V155" s="1">
        <f t="shared" si="120"/>
        <v>-36.712464212983207</v>
      </c>
      <c r="W155" s="1">
        <f t="shared" si="120"/>
        <v>-27.333582058385804</v>
      </c>
      <c r="X155" s="1">
        <f t="shared" si="121"/>
        <v>-36.532197373208703</v>
      </c>
      <c r="Y155" s="1">
        <f t="shared" si="121"/>
        <v>-27.762486608417678</v>
      </c>
      <c r="Z155" s="1">
        <f t="shared" si="121"/>
        <v>-36.865318706869886</v>
      </c>
      <c r="AA155" s="1">
        <f t="shared" si="121"/>
        <v>-34.084978860067196</v>
      </c>
      <c r="AB155" s="1">
        <f t="shared" si="121"/>
        <v>-36.211982241307943</v>
      </c>
      <c r="AC155" s="1">
        <f t="shared" si="121"/>
        <v>-32.959692728374719</v>
      </c>
      <c r="AD155" s="1">
        <f t="shared" si="121"/>
        <v>-35.934472237752871</v>
      </c>
      <c r="AE155" s="1">
        <f t="shared" si="121"/>
        <v>-41.06601405639789</v>
      </c>
      <c r="AF155" s="1">
        <f t="shared" si="121"/>
        <v>-34.527902905089832</v>
      </c>
    </row>
    <row r="156" spans="1:38">
      <c r="A156" s="9" t="s">
        <v>33</v>
      </c>
      <c r="B156" s="5"/>
      <c r="C156" s="5"/>
      <c r="D156" s="31">
        <f t="shared" ref="D156:K156" si="122">SUM(D141:D155)</f>
        <v>172401.2099999999</v>
      </c>
      <c r="E156" s="32">
        <f t="shared" si="122"/>
        <v>1.0000000000000002</v>
      </c>
      <c r="F156" s="31">
        <f t="shared" si="122"/>
        <v>27885.929999999993</v>
      </c>
      <c r="G156" s="31">
        <f t="shared" si="122"/>
        <v>34458.349999999991</v>
      </c>
      <c r="H156" s="31">
        <f t="shared" si="122"/>
        <v>32767.670000000002</v>
      </c>
      <c r="I156" s="31">
        <f t="shared" si="122"/>
        <v>24666.769999999993</v>
      </c>
      <c r="J156" s="31">
        <f t="shared" si="122"/>
        <v>29668.599999999995</v>
      </c>
      <c r="K156" s="31">
        <f t="shared" si="122"/>
        <v>22953.89</v>
      </c>
      <c r="L156" s="34">
        <f>'Div 91 history (2)'!H157</f>
        <v>49249.83</v>
      </c>
      <c r="M156" s="31">
        <f>'Div 91 budget'!B88</f>
        <v>41645.23000000001</v>
      </c>
      <c r="N156" s="31">
        <f>'Div 91 budget'!C88</f>
        <v>55299.97</v>
      </c>
      <c r="O156" s="31">
        <f>'Div 91 budget'!D88</f>
        <v>51129.310000000012</v>
      </c>
      <c r="P156" s="31">
        <f>'Div 91 budget'!E88</f>
        <v>54319.929999999978</v>
      </c>
      <c r="Q156" s="31">
        <f>'Div 91 budget'!F88</f>
        <v>49441.319999999992</v>
      </c>
      <c r="R156" s="31">
        <f>'Div 91 budget'!G88</f>
        <v>53903.649999999994</v>
      </c>
      <c r="S156" s="31">
        <f>'Div 91 budget'!H88</f>
        <v>61601.240000000005</v>
      </c>
      <c r="T156" s="31">
        <f>'Div 91 budget'!I88</f>
        <v>51793.719999999987</v>
      </c>
      <c r="U156" s="31">
        <f>'Div 91 budget'!J88</f>
        <v>52526.369999999995</v>
      </c>
      <c r="V156" s="31">
        <f>'Div 91 budget'!K88</f>
        <v>55070.679999999993</v>
      </c>
      <c r="W156" s="31">
        <f>'Div 91 budget'!L88</f>
        <v>41001.850000000006</v>
      </c>
      <c r="X156" s="31">
        <f>'Div 91 budget'!M88</f>
        <v>54800.26999999999</v>
      </c>
      <c r="Y156" s="38">
        <f>M156*(1+Y$3)</f>
        <v>41645.23000000001</v>
      </c>
      <c r="Z156" s="38">
        <f t="shared" ref="Z156" si="123">N156*(1+Z$3)</f>
        <v>55299.97</v>
      </c>
      <c r="AA156" s="38">
        <f t="shared" ref="AA156" si="124">O156*(1+AA$3)</f>
        <v>51129.310000000012</v>
      </c>
      <c r="AB156" s="38">
        <f t="shared" ref="AB156" si="125">P156*(1+AB$3)</f>
        <v>54319.929999999978</v>
      </c>
      <c r="AC156" s="38">
        <f t="shared" ref="AC156" si="126">Q156*(1+AC$3)</f>
        <v>49441.319999999992</v>
      </c>
      <c r="AD156" s="38">
        <f t="shared" ref="AD156" si="127">R156*(1+AD$3)</f>
        <v>53903.649999999994</v>
      </c>
      <c r="AE156" s="38">
        <f t="shared" ref="AE156" si="128">S156*(1+AE$3)</f>
        <v>61601.240000000005</v>
      </c>
      <c r="AF156" s="38">
        <f t="shared" ref="AF156" si="129">T156*(1+AF$3)</f>
        <v>51793.719999999987</v>
      </c>
      <c r="AH156" s="15">
        <f>SUM(F156:Q156)</f>
        <v>473486.8</v>
      </c>
      <c r="AI156" s="15">
        <f>SUM(U156:AF156)</f>
        <v>622533.53999999992</v>
      </c>
      <c r="AK156" s="15">
        <f>AH156*$AK$6</f>
        <v>232457.84297187763</v>
      </c>
      <c r="AL156" s="15">
        <f>AI156*$AL$6</f>
        <v>305604.56132995163</v>
      </c>
    </row>
    <row r="157" spans="1:38">
      <c r="B157" s="5"/>
      <c r="C157" s="5"/>
      <c r="F157" s="1">
        <f>F156-'Div 91 history (2)'!B157</f>
        <v>0</v>
      </c>
      <c r="G157" s="1">
        <f>G156-'Div 91 history (2)'!C157</f>
        <v>0</v>
      </c>
      <c r="H157" s="1">
        <f>H156-'Div 91 history (2)'!D157</f>
        <v>0</v>
      </c>
      <c r="I157" s="1">
        <f>I156-'Div 91 history (2)'!E157</f>
        <v>0</v>
      </c>
      <c r="J157" s="1">
        <f>J156-'Div 91 history (2)'!F157</f>
        <v>0</v>
      </c>
      <c r="K157" s="1">
        <f>K156-'Div 91 history (2)'!G157</f>
        <v>0</v>
      </c>
      <c r="L157" s="1">
        <f>L156-'Div 91 history (2)'!H157</f>
        <v>0</v>
      </c>
      <c r="M157" s="1">
        <f t="shared" ref="M157" si="130">M156-SUM(M141:M155)</f>
        <v>0</v>
      </c>
      <c r="N157" s="1">
        <f t="shared" ref="N157:AF157" si="131">N156-SUM(N141:N155)</f>
        <v>0</v>
      </c>
      <c r="O157" s="1">
        <f t="shared" si="131"/>
        <v>0</v>
      </c>
      <c r="P157" s="1">
        <f t="shared" si="131"/>
        <v>0</v>
      </c>
      <c r="Q157" s="1">
        <f t="shared" si="131"/>
        <v>0</v>
      </c>
      <c r="R157" s="1">
        <f t="shared" si="131"/>
        <v>0</v>
      </c>
      <c r="S157" s="1">
        <f t="shared" si="131"/>
        <v>0</v>
      </c>
      <c r="T157" s="1">
        <f t="shared" si="131"/>
        <v>0</v>
      </c>
      <c r="U157" s="1">
        <f t="shared" si="131"/>
        <v>0</v>
      </c>
      <c r="V157" s="1">
        <f t="shared" si="131"/>
        <v>0</v>
      </c>
      <c r="W157" s="1">
        <f t="shared" si="131"/>
        <v>0</v>
      </c>
      <c r="X157" s="1">
        <f t="shared" si="131"/>
        <v>0</v>
      </c>
      <c r="Y157" s="1">
        <f t="shared" si="131"/>
        <v>0</v>
      </c>
      <c r="Z157" s="1">
        <f t="shared" si="131"/>
        <v>0</v>
      </c>
      <c r="AA157" s="1">
        <f t="shared" si="131"/>
        <v>0</v>
      </c>
      <c r="AB157" s="1">
        <f t="shared" si="131"/>
        <v>0</v>
      </c>
      <c r="AC157" s="1">
        <f t="shared" si="131"/>
        <v>0</v>
      </c>
      <c r="AD157" s="1">
        <f t="shared" si="131"/>
        <v>0</v>
      </c>
      <c r="AE157" s="1">
        <f t="shared" si="131"/>
        <v>0</v>
      </c>
      <c r="AF157" s="1">
        <f t="shared" si="131"/>
        <v>0</v>
      </c>
    </row>
    <row r="158" spans="1:38">
      <c r="A158" s="106" t="s">
        <v>345</v>
      </c>
      <c r="B158" s="5" t="str">
        <f t="shared" ref="B158:B200" si="132">RIGHT(A158,10)</f>
        <v>8700-04002</v>
      </c>
      <c r="C158" s="5" t="str">
        <f t="shared" ref="C158:C165" si="133">LEFT(B158,4)</f>
        <v>8700</v>
      </c>
      <c r="D158" s="1">
        <f>SUM($F158:K158)</f>
        <v>111367.45</v>
      </c>
      <c r="E158" s="2">
        <f t="shared" ref="E158:E165" si="134">D158/$D$166</f>
        <v>0.91102984887454519</v>
      </c>
      <c r="F158" s="22">
        <f>'Div 91 history (2)'!B159</f>
        <v>34322.449999999997</v>
      </c>
      <c r="G158" s="22">
        <f>'Div 91 history (2)'!C159</f>
        <v>6624.29</v>
      </c>
      <c r="H158" s="22">
        <f>'Div 91 history (2)'!D159</f>
        <v>24045.43</v>
      </c>
      <c r="I158" s="22">
        <f>'Div 91 history (2)'!E159</f>
        <v>8014.49</v>
      </c>
      <c r="J158" s="22">
        <f>'Div 91 history (2)'!F159</f>
        <v>36545.620000000003</v>
      </c>
      <c r="K158" s="22">
        <f>'Div 91 history (2)'!G159</f>
        <v>1815.17</v>
      </c>
      <c r="L158" s="1">
        <f t="shared" ref="L158:W165" si="135">$E158*L$166</f>
        <v>32390.873680765937</v>
      </c>
      <c r="M158" s="1">
        <f t="shared" si="135"/>
        <v>15451.798704910781</v>
      </c>
      <c r="N158" s="1">
        <f t="shared" si="135"/>
        <v>33598.121969706517</v>
      </c>
      <c r="O158" s="1">
        <f t="shared" si="135"/>
        <v>14648.816267288877</v>
      </c>
      <c r="P158" s="1">
        <f t="shared" si="135"/>
        <v>49865.017622757601</v>
      </c>
      <c r="Q158" s="1">
        <f t="shared" si="135"/>
        <v>76609.910266066552</v>
      </c>
      <c r="R158" s="1">
        <f t="shared" si="135"/>
        <v>13918.152107894513</v>
      </c>
      <c r="S158" s="1">
        <f t="shared" si="135"/>
        <v>20117.720433020102</v>
      </c>
      <c r="T158" s="1">
        <f t="shared" si="135"/>
        <v>58844.396749276493</v>
      </c>
      <c r="U158" s="1">
        <f t="shared" si="135"/>
        <v>31051.654336741256</v>
      </c>
      <c r="V158" s="1">
        <f t="shared" si="135"/>
        <v>14920.998460234152</v>
      </c>
      <c r="W158" s="1">
        <f t="shared" si="135"/>
        <v>51248.00028983863</v>
      </c>
      <c r="X158" s="1">
        <f t="shared" ref="X158:AF165" si="136">$E158*X$166</f>
        <v>15496.420946908656</v>
      </c>
      <c r="Y158" s="1">
        <f t="shared" si="136"/>
        <v>15451.798704910781</v>
      </c>
      <c r="Z158" s="1">
        <f t="shared" si="136"/>
        <v>33598.121969706517</v>
      </c>
      <c r="AA158" s="1">
        <f t="shared" si="136"/>
        <v>14648.816267288877</v>
      </c>
      <c r="AB158" s="1">
        <f t="shared" si="136"/>
        <v>49865.017622757601</v>
      </c>
      <c r="AC158" s="1">
        <f t="shared" si="136"/>
        <v>76609.910266066552</v>
      </c>
      <c r="AD158" s="1">
        <f t="shared" si="136"/>
        <v>13918.152107894513</v>
      </c>
      <c r="AE158" s="1">
        <f t="shared" si="136"/>
        <v>20117.720433020102</v>
      </c>
      <c r="AF158" s="1">
        <f t="shared" si="136"/>
        <v>58844.396749276493</v>
      </c>
    </row>
    <row r="159" spans="1:38">
      <c r="A159" s="106" t="s">
        <v>346</v>
      </c>
      <c r="B159" s="5" t="str">
        <f t="shared" si="132"/>
        <v>9130-04021</v>
      </c>
      <c r="C159" s="5" t="str">
        <f t="shared" si="133"/>
        <v>9130</v>
      </c>
      <c r="D159" s="1">
        <f>SUM($F159:K159)</f>
        <v>2108.6999999999998</v>
      </c>
      <c r="E159" s="2">
        <f t="shared" si="134"/>
        <v>1.7250001165706436E-2</v>
      </c>
      <c r="F159" s="22" t="str">
        <f>'Div 91 history (2)'!B160</f>
        <v>0</v>
      </c>
      <c r="G159" s="22" t="str">
        <f>'Div 91 history (2)'!C160</f>
        <v>0</v>
      </c>
      <c r="H159" s="22">
        <f>'Div 91 history (2)'!D160</f>
        <v>2108.6999999999998</v>
      </c>
      <c r="I159" s="22">
        <f>'Div 91 history (2)'!E160</f>
        <v>0</v>
      </c>
      <c r="J159" s="22">
        <f>'Div 91 history (2)'!F160</f>
        <v>0</v>
      </c>
      <c r="K159" s="22">
        <f>'Div 91 history (2)'!G160</f>
        <v>0</v>
      </c>
      <c r="L159" s="1">
        <f t="shared" si="135"/>
        <v>613.30878394567821</v>
      </c>
      <c r="M159" s="1">
        <f t="shared" si="135"/>
        <v>292.57388877131837</v>
      </c>
      <c r="N159" s="1">
        <f t="shared" si="135"/>
        <v>636.16756779041032</v>
      </c>
      <c r="O159" s="1">
        <f t="shared" si="135"/>
        <v>277.36972394386379</v>
      </c>
      <c r="P159" s="1">
        <f t="shared" si="135"/>
        <v>944.17500500468441</v>
      </c>
      <c r="Q159" s="1">
        <f t="shared" si="135"/>
        <v>1450.5793010260586</v>
      </c>
      <c r="R159" s="1">
        <f t="shared" si="135"/>
        <v>263.53487800894391</v>
      </c>
      <c r="S159" s="1">
        <f t="shared" si="135"/>
        <v>380.92132914158924</v>
      </c>
      <c r="T159" s="1">
        <f t="shared" si="135"/>
        <v>1114.196108694231</v>
      </c>
      <c r="U159" s="1">
        <f t="shared" si="135"/>
        <v>587.95117873208267</v>
      </c>
      <c r="V159" s="1">
        <f t="shared" si="135"/>
        <v>282.52338949213396</v>
      </c>
      <c r="W159" s="1">
        <f t="shared" si="135"/>
        <v>970.36125197427702</v>
      </c>
      <c r="X159" s="1">
        <f t="shared" si="136"/>
        <v>293.41879382841466</v>
      </c>
      <c r="Y159" s="1">
        <f t="shared" si="136"/>
        <v>292.57388877131837</v>
      </c>
      <c r="Z159" s="1">
        <f t="shared" si="136"/>
        <v>636.16756779041032</v>
      </c>
      <c r="AA159" s="1">
        <f t="shared" si="136"/>
        <v>277.36972394386379</v>
      </c>
      <c r="AB159" s="1">
        <f t="shared" si="136"/>
        <v>944.17500500468441</v>
      </c>
      <c r="AC159" s="1">
        <f t="shared" si="136"/>
        <v>1450.5793010260586</v>
      </c>
      <c r="AD159" s="1">
        <f t="shared" si="136"/>
        <v>263.53487800894391</v>
      </c>
      <c r="AE159" s="1">
        <f t="shared" si="136"/>
        <v>380.92132914158924</v>
      </c>
      <c r="AF159" s="1">
        <f t="shared" si="136"/>
        <v>1114.196108694231</v>
      </c>
    </row>
    <row r="160" spans="1:38">
      <c r="A160" s="106" t="s">
        <v>242</v>
      </c>
      <c r="B160" s="5" t="str">
        <f t="shared" si="132"/>
        <v>9120-04040</v>
      </c>
      <c r="C160" s="5" t="str">
        <f t="shared" si="133"/>
        <v>9120</v>
      </c>
      <c r="D160" s="1">
        <f>SUM($F160:K160)</f>
        <v>138.62</v>
      </c>
      <c r="E160" s="2">
        <f t="shared" si="134"/>
        <v>1.1339665014417539E-3</v>
      </c>
      <c r="F160" s="22">
        <f>'Div 91 history (2)'!B161</f>
        <v>138.62</v>
      </c>
      <c r="G160" s="22">
        <f>'Div 91 history (2)'!C161</f>
        <v>0</v>
      </c>
      <c r="H160" s="22">
        <f>'Div 91 history (2)'!D161</f>
        <v>0</v>
      </c>
      <c r="I160" s="22">
        <f>'Div 91 history (2)'!E161</f>
        <v>0</v>
      </c>
      <c r="J160" s="22">
        <f>'Div 91 history (2)'!F161</f>
        <v>0</v>
      </c>
      <c r="K160" s="22">
        <f>'Div 91 history (2)'!G161</f>
        <v>0</v>
      </c>
      <c r="L160" s="1">
        <f t="shared" si="135"/>
        <v>40.31719240790531</v>
      </c>
      <c r="M160" s="1">
        <f t="shared" si="135"/>
        <v>19.232983573519306</v>
      </c>
      <c r="N160" s="1">
        <f t="shared" si="135"/>
        <v>41.819864488598043</v>
      </c>
      <c r="O160" s="1">
        <f t="shared" si="135"/>
        <v>18.23350459197534</v>
      </c>
      <c r="P160" s="1">
        <f t="shared" si="135"/>
        <v>62.067406076610887</v>
      </c>
      <c r="Q160" s="1">
        <f t="shared" si="135"/>
        <v>95.356998486381315</v>
      </c>
      <c r="R160" s="1">
        <f t="shared" si="135"/>
        <v>17.324040778489024</v>
      </c>
      <c r="S160" s="1">
        <f t="shared" si="135"/>
        <v>25.040695521224976</v>
      </c>
      <c r="T160" s="1">
        <f t="shared" si="135"/>
        <v>73.244114661732027</v>
      </c>
      <c r="U160" s="1">
        <f t="shared" si="135"/>
        <v>38.650254846986918</v>
      </c>
      <c r="V160" s="1">
        <f t="shared" si="135"/>
        <v>18.572292052638883</v>
      </c>
      <c r="W160" s="1">
        <f t="shared" si="135"/>
        <v>63.788816213152323</v>
      </c>
      <c r="X160" s="1">
        <f t="shared" si="136"/>
        <v>19.288525252759921</v>
      </c>
      <c r="Y160" s="1">
        <f t="shared" si="136"/>
        <v>19.232983573519306</v>
      </c>
      <c r="Z160" s="1">
        <f t="shared" si="136"/>
        <v>41.819864488598043</v>
      </c>
      <c r="AA160" s="1">
        <f t="shared" si="136"/>
        <v>18.23350459197534</v>
      </c>
      <c r="AB160" s="1">
        <f t="shared" si="136"/>
        <v>62.067406076610887</v>
      </c>
      <c r="AC160" s="1">
        <f t="shared" si="136"/>
        <v>95.356998486381315</v>
      </c>
      <c r="AD160" s="1">
        <f t="shared" si="136"/>
        <v>17.324040778489024</v>
      </c>
      <c r="AE160" s="1">
        <f t="shared" si="136"/>
        <v>25.040695521224976</v>
      </c>
      <c r="AF160" s="1">
        <f t="shared" si="136"/>
        <v>73.244114661732027</v>
      </c>
    </row>
    <row r="161" spans="1:38">
      <c r="A161" s="106" t="s">
        <v>347</v>
      </c>
      <c r="B161" s="5" t="str">
        <f t="shared" si="132"/>
        <v>8700-04040</v>
      </c>
      <c r="C161" s="5" t="str">
        <f t="shared" si="133"/>
        <v>8700</v>
      </c>
      <c r="D161" s="1">
        <f>SUM($F161:K161)</f>
        <v>3045.39</v>
      </c>
      <c r="E161" s="2">
        <f t="shared" si="134"/>
        <v>2.4912496348475709E-2</v>
      </c>
      <c r="F161" s="22">
        <f>'Div 91 history (2)'!B162</f>
        <v>0</v>
      </c>
      <c r="G161" s="22">
        <f>'Div 91 history (2)'!C162</f>
        <v>0</v>
      </c>
      <c r="H161" s="22">
        <f>'Div 91 history (2)'!D162</f>
        <v>258.39</v>
      </c>
      <c r="I161" s="22">
        <f>'Div 91 history (2)'!E162</f>
        <v>2037</v>
      </c>
      <c r="J161" s="22">
        <f>'Div 91 history (2)'!F162</f>
        <v>0</v>
      </c>
      <c r="K161" s="22">
        <f>'Div 91 history (2)'!G162</f>
        <v>750</v>
      </c>
      <c r="L161" s="1">
        <f t="shared" si="135"/>
        <v>885.74213379823084</v>
      </c>
      <c r="M161" s="1">
        <f t="shared" si="135"/>
        <v>422.5359677172122</v>
      </c>
      <c r="N161" s="1">
        <f t="shared" si="135"/>
        <v>918.75484861442499</v>
      </c>
      <c r="O161" s="1">
        <f t="shared" si="135"/>
        <v>400.57807350566861</v>
      </c>
      <c r="P161" s="1">
        <f t="shared" si="135"/>
        <v>1363.5799869546242</v>
      </c>
      <c r="Q161" s="1">
        <f t="shared" si="135"/>
        <v>2094.9303824876697</v>
      </c>
      <c r="R161" s="1">
        <f t="shared" si="135"/>
        <v>380.59775318426409</v>
      </c>
      <c r="S161" s="1">
        <f t="shared" si="135"/>
        <v>550.12756985560043</v>
      </c>
      <c r="T161" s="1">
        <f t="shared" si="135"/>
        <v>1609.1249051341226</v>
      </c>
      <c r="U161" s="1">
        <f t="shared" si="135"/>
        <v>849.12061469099319</v>
      </c>
      <c r="V161" s="1">
        <f t="shared" si="135"/>
        <v>408.02101063472753</v>
      </c>
      <c r="W161" s="1">
        <f t="shared" si="135"/>
        <v>1401.3982326314526</v>
      </c>
      <c r="X161" s="1">
        <f t="shared" si="136"/>
        <v>423.75618178836055</v>
      </c>
      <c r="Y161" s="1">
        <f t="shared" si="136"/>
        <v>422.5359677172122</v>
      </c>
      <c r="Z161" s="1">
        <f t="shared" si="136"/>
        <v>918.75484861442499</v>
      </c>
      <c r="AA161" s="1">
        <f t="shared" si="136"/>
        <v>400.57807350566861</v>
      </c>
      <c r="AB161" s="1">
        <f t="shared" si="136"/>
        <v>1363.5799869546242</v>
      </c>
      <c r="AC161" s="1">
        <f t="shared" si="136"/>
        <v>2094.9303824876697</v>
      </c>
      <c r="AD161" s="1">
        <f t="shared" si="136"/>
        <v>380.59775318426409</v>
      </c>
      <c r="AE161" s="1">
        <f t="shared" si="136"/>
        <v>550.12756985560043</v>
      </c>
      <c r="AF161" s="1">
        <f t="shared" si="136"/>
        <v>1609.1249051341226</v>
      </c>
    </row>
    <row r="162" spans="1:38">
      <c r="A162" s="106" t="s">
        <v>244</v>
      </c>
      <c r="B162" s="5" t="str">
        <f t="shared" si="132"/>
        <v>9130-04044</v>
      </c>
      <c r="C162" s="5" t="str">
        <f t="shared" si="133"/>
        <v>9130</v>
      </c>
      <c r="D162" s="1">
        <f>SUM($F162:K162)</f>
        <v>212.35</v>
      </c>
      <c r="E162" s="2">
        <f t="shared" si="134"/>
        <v>1.7371071027352217E-3</v>
      </c>
      <c r="F162" s="22" t="str">
        <f>'Div 91 history (2)'!B163</f>
        <v>0</v>
      </c>
      <c r="G162" s="22" t="str">
        <f>'Div 91 history (2)'!C163</f>
        <v>0</v>
      </c>
      <c r="H162" s="22">
        <f>'Div 91 history (2)'!D163</f>
        <v>212.35</v>
      </c>
      <c r="I162" s="22">
        <f>'Div 91 history (2)'!E163</f>
        <v>0</v>
      </c>
      <c r="J162" s="22">
        <f>'Div 91 history (2)'!F163</f>
        <v>0</v>
      </c>
      <c r="K162" s="22">
        <f>'Div 91 history (2)'!G163</f>
        <v>0</v>
      </c>
      <c r="L162" s="1">
        <f t="shared" si="135"/>
        <v>61.761331754571437</v>
      </c>
      <c r="M162" s="1">
        <f t="shared" si="135"/>
        <v>29.46273309649996</v>
      </c>
      <c r="N162" s="1">
        <f t="shared" si="135"/>
        <v>64.063253673018281</v>
      </c>
      <c r="O162" s="1">
        <f t="shared" si="135"/>
        <v>27.93164550646345</v>
      </c>
      <c r="P162" s="1">
        <f t="shared" si="135"/>
        <v>95.08017371496409</v>
      </c>
      <c r="Q162" s="1">
        <f t="shared" si="135"/>
        <v>146.07602531079982</v>
      </c>
      <c r="R162" s="1">
        <f t="shared" si="135"/>
        <v>26.538450867927747</v>
      </c>
      <c r="S162" s="1">
        <f t="shared" si="135"/>
        <v>38.35948415764048</v>
      </c>
      <c r="T162" s="1">
        <f t="shared" si="135"/>
        <v>112.20161411353914</v>
      </c>
      <c r="U162" s="1">
        <f t="shared" si="135"/>
        <v>59.20777389090803</v>
      </c>
      <c r="V162" s="1">
        <f t="shared" si="135"/>
        <v>28.450629183219352</v>
      </c>
      <c r="W162" s="1">
        <f t="shared" si="135"/>
        <v>97.717177339942978</v>
      </c>
      <c r="X162" s="1">
        <f t="shared" si="136"/>
        <v>29.547816602391929</v>
      </c>
      <c r="Y162" s="1">
        <f t="shared" si="136"/>
        <v>29.46273309649996</v>
      </c>
      <c r="Z162" s="1">
        <f t="shared" si="136"/>
        <v>64.063253673018281</v>
      </c>
      <c r="AA162" s="1">
        <f t="shared" si="136"/>
        <v>27.93164550646345</v>
      </c>
      <c r="AB162" s="1">
        <f t="shared" si="136"/>
        <v>95.08017371496409</v>
      </c>
      <c r="AC162" s="1">
        <f t="shared" si="136"/>
        <v>146.07602531079982</v>
      </c>
      <c r="AD162" s="1">
        <f t="shared" si="136"/>
        <v>26.538450867927747</v>
      </c>
      <c r="AE162" s="1">
        <f t="shared" si="136"/>
        <v>38.35948415764048</v>
      </c>
      <c r="AF162" s="1">
        <f t="shared" si="136"/>
        <v>112.20161411353914</v>
      </c>
    </row>
    <row r="163" spans="1:38">
      <c r="A163" s="106" t="s">
        <v>859</v>
      </c>
      <c r="B163" s="5" t="str">
        <f t="shared" si="132"/>
        <v>9010-04044</v>
      </c>
      <c r="C163" s="5" t="str">
        <f t="shared" si="133"/>
        <v>9010</v>
      </c>
      <c r="D163" s="1">
        <f>SUM($F163:K163)</f>
        <v>5000</v>
      </c>
      <c r="E163" s="2">
        <f t="shared" si="134"/>
        <v>4.0901980285736328E-2</v>
      </c>
      <c r="F163" s="22" t="str">
        <f>'Div 91 history (2)'!B164</f>
        <v>0</v>
      </c>
      <c r="G163" s="22" t="str">
        <f>'Div 91 history (2)'!C164</f>
        <v>0</v>
      </c>
      <c r="H163" s="22">
        <f>'Div 91 history (2)'!D164</f>
        <v>5000</v>
      </c>
      <c r="I163" s="22">
        <f>'Div 91 history (2)'!E164</f>
        <v>0</v>
      </c>
      <c r="J163" s="22">
        <f>'Div 91 history (2)'!F164</f>
        <v>0</v>
      </c>
      <c r="K163" s="22">
        <f>'Div 91 history (2)'!G164</f>
        <v>0</v>
      </c>
      <c r="L163" s="1">
        <f t="shared" si="135"/>
        <v>1454.2343243365067</v>
      </c>
      <c r="M163" s="1">
        <f t="shared" si="135"/>
        <v>693.73047083823781</v>
      </c>
      <c r="N163" s="1">
        <f t="shared" si="135"/>
        <v>1508.435452625813</v>
      </c>
      <c r="O163" s="1">
        <f t="shared" si="135"/>
        <v>657.67943269280556</v>
      </c>
      <c r="P163" s="1">
        <f t="shared" si="135"/>
        <v>2238.760859782531</v>
      </c>
      <c r="Q163" s="1">
        <f t="shared" si="135"/>
        <v>3439.51083849305</v>
      </c>
      <c r="R163" s="1">
        <f t="shared" si="135"/>
        <v>624.87522646403932</v>
      </c>
      <c r="S163" s="1">
        <f t="shared" si="135"/>
        <v>903.21366041065414</v>
      </c>
      <c r="T163" s="1">
        <f t="shared" si="135"/>
        <v>2641.902851743328</v>
      </c>
      <c r="U163" s="1">
        <f t="shared" si="135"/>
        <v>1394.1081679045922</v>
      </c>
      <c r="V163" s="1">
        <f t="shared" si="135"/>
        <v>669.89943920930909</v>
      </c>
      <c r="W163" s="1">
        <f t="shared" si="135"/>
        <v>2300.851832821827</v>
      </c>
      <c r="X163" s="1">
        <f t="shared" si="136"/>
        <v>695.73384983263315</v>
      </c>
      <c r="Y163" s="1">
        <f t="shared" si="136"/>
        <v>693.73047083823781</v>
      </c>
      <c r="Z163" s="1">
        <f t="shared" si="136"/>
        <v>1508.435452625813</v>
      </c>
      <c r="AA163" s="1">
        <f t="shared" si="136"/>
        <v>657.67943269280556</v>
      </c>
      <c r="AB163" s="1">
        <f t="shared" si="136"/>
        <v>2238.760859782531</v>
      </c>
      <c r="AC163" s="1">
        <f t="shared" si="136"/>
        <v>3439.51083849305</v>
      </c>
      <c r="AD163" s="1">
        <f t="shared" si="136"/>
        <v>624.87522646403932</v>
      </c>
      <c r="AE163" s="1">
        <f t="shared" si="136"/>
        <v>903.21366041065414</v>
      </c>
      <c r="AF163" s="1">
        <f t="shared" si="136"/>
        <v>2641.902851743328</v>
      </c>
    </row>
    <row r="164" spans="1:38">
      <c r="A164" s="106" t="s">
        <v>348</v>
      </c>
      <c r="B164" s="5" t="str">
        <f t="shared" si="132"/>
        <v>9100-04046</v>
      </c>
      <c r="C164" s="5" t="str">
        <f t="shared" si="133"/>
        <v>9100</v>
      </c>
      <c r="D164" s="1">
        <f>SUM($F164:K164)</f>
        <v>221.44</v>
      </c>
      <c r="E164" s="2">
        <f t="shared" si="134"/>
        <v>1.8114669028946903E-3</v>
      </c>
      <c r="F164" s="22">
        <f>'Div 91 history (2)'!B165</f>
        <v>80.69</v>
      </c>
      <c r="G164" s="22">
        <f>'Div 91 history (2)'!C165</f>
        <v>6.83</v>
      </c>
      <c r="H164" s="22">
        <f>'Div 91 history (2)'!D165</f>
        <v>0</v>
      </c>
      <c r="I164" s="22">
        <f>'Div 91 history (2)'!E165</f>
        <v>0</v>
      </c>
      <c r="J164" s="22">
        <f>'Div 91 history (2)'!F165</f>
        <v>61.29</v>
      </c>
      <c r="K164" s="22">
        <f>'Div 91 history (2)'!G165</f>
        <v>72.63</v>
      </c>
      <c r="L164" s="1">
        <f t="shared" si="135"/>
        <v>64.405129756215203</v>
      </c>
      <c r="M164" s="1">
        <f t="shared" si="135"/>
        <v>30.723935092483874</v>
      </c>
      <c r="N164" s="1">
        <f t="shared" si="135"/>
        <v>66.805589325892001</v>
      </c>
      <c r="O164" s="1">
        <f t="shared" si="135"/>
        <v>29.127306715098971</v>
      </c>
      <c r="P164" s="1">
        <f t="shared" si="135"/>
        <v>99.150240958048727</v>
      </c>
      <c r="Q164" s="1">
        <f t="shared" si="135"/>
        <v>152.32905601518019</v>
      </c>
      <c r="R164" s="1">
        <f t="shared" si="135"/>
        <v>27.67447402963937</v>
      </c>
      <c r="S164" s="1">
        <f t="shared" si="135"/>
        <v>40.001526592267048</v>
      </c>
      <c r="T164" s="1">
        <f t="shared" si="135"/>
        <v>117.0045934980085</v>
      </c>
      <c r="U164" s="1">
        <f t="shared" si="135"/>
        <v>61.742262540158578</v>
      </c>
      <c r="V164" s="1">
        <f t="shared" si="135"/>
        <v>29.668506363701876</v>
      </c>
      <c r="W164" s="1">
        <f t="shared" si="135"/>
        <v>101.90012597201306</v>
      </c>
      <c r="X164" s="1">
        <f t="shared" si="136"/>
        <v>30.812660741387656</v>
      </c>
      <c r="Y164" s="1">
        <f t="shared" si="136"/>
        <v>30.723935092483874</v>
      </c>
      <c r="Z164" s="1">
        <f t="shared" si="136"/>
        <v>66.805589325892001</v>
      </c>
      <c r="AA164" s="1">
        <f t="shared" si="136"/>
        <v>29.127306715098971</v>
      </c>
      <c r="AB164" s="1">
        <f t="shared" si="136"/>
        <v>99.150240958048727</v>
      </c>
      <c r="AC164" s="1">
        <f t="shared" si="136"/>
        <v>152.32905601518019</v>
      </c>
      <c r="AD164" s="1">
        <f t="shared" si="136"/>
        <v>27.67447402963937</v>
      </c>
      <c r="AE164" s="1">
        <f t="shared" si="136"/>
        <v>40.001526592267048</v>
      </c>
      <c r="AF164" s="1">
        <f t="shared" si="136"/>
        <v>117.0045934980085</v>
      </c>
    </row>
    <row r="165" spans="1:38">
      <c r="A165" s="106" t="s">
        <v>619</v>
      </c>
      <c r="B165" s="5" t="str">
        <f t="shared" si="132"/>
        <v>9130-04046</v>
      </c>
      <c r="C165" s="5" t="str">
        <f t="shared" si="133"/>
        <v>9130</v>
      </c>
      <c r="D165" s="1">
        <f>SUM($F165:K165)</f>
        <v>149.52000000000001</v>
      </c>
      <c r="E165" s="2">
        <f t="shared" si="134"/>
        <v>1.2231328184646591E-3</v>
      </c>
      <c r="F165" s="22">
        <f>'Div 91 history (2)'!B166</f>
        <v>0</v>
      </c>
      <c r="G165" s="22">
        <f>'Div 91 history (2)'!C166</f>
        <v>0</v>
      </c>
      <c r="H165" s="22">
        <f>'Div 91 history (2)'!D166</f>
        <v>0</v>
      </c>
      <c r="I165" s="22">
        <f>'Div 91 history (2)'!E166</f>
        <v>149.52000000000001</v>
      </c>
      <c r="J165" s="22">
        <f>'Div 91 history (2)'!F166</f>
        <v>0</v>
      </c>
      <c r="K165" s="22">
        <f>'Div 91 history (2)'!G166</f>
        <v>0</v>
      </c>
      <c r="L165" s="1">
        <f t="shared" si="135"/>
        <v>43.487423234958897</v>
      </c>
      <c r="M165" s="1">
        <f t="shared" si="135"/>
        <v>20.745315999946666</v>
      </c>
      <c r="N165" s="1">
        <f t="shared" si="135"/>
        <v>45.108253775322318</v>
      </c>
      <c r="O165" s="1">
        <f t="shared" si="135"/>
        <v>19.667245755245659</v>
      </c>
      <c r="P165" s="1">
        <f t="shared" si="135"/>
        <v>66.9479047509368</v>
      </c>
      <c r="Q165" s="1">
        <f t="shared" si="135"/>
        <v>102.85513211429617</v>
      </c>
      <c r="R165" s="1">
        <f t="shared" si="135"/>
        <v>18.686268772180632</v>
      </c>
      <c r="S165" s="1">
        <f t="shared" si="135"/>
        <v>27.009701300920202</v>
      </c>
      <c r="T165" s="1">
        <f t="shared" si="135"/>
        <v>79.003462878532474</v>
      </c>
      <c r="U165" s="1">
        <f t="shared" si="135"/>
        <v>41.689410653018925</v>
      </c>
      <c r="V165" s="1">
        <f t="shared" si="135"/>
        <v>20.032672830115178</v>
      </c>
      <c r="W165" s="1">
        <f t="shared" si="135"/>
        <v>68.804673208703903</v>
      </c>
      <c r="X165" s="1">
        <f t="shared" si="136"/>
        <v>20.805225045395062</v>
      </c>
      <c r="Y165" s="1">
        <f t="shared" si="136"/>
        <v>20.745315999946666</v>
      </c>
      <c r="Z165" s="1">
        <f t="shared" si="136"/>
        <v>45.108253775322318</v>
      </c>
      <c r="AA165" s="1">
        <f t="shared" si="136"/>
        <v>19.667245755245659</v>
      </c>
      <c r="AB165" s="1">
        <f t="shared" si="136"/>
        <v>66.9479047509368</v>
      </c>
      <c r="AC165" s="1">
        <f t="shared" si="136"/>
        <v>102.85513211429617</v>
      </c>
      <c r="AD165" s="1">
        <f t="shared" si="136"/>
        <v>18.686268772180632</v>
      </c>
      <c r="AE165" s="1">
        <f t="shared" si="136"/>
        <v>27.009701300920202</v>
      </c>
      <c r="AF165" s="1">
        <f t="shared" si="136"/>
        <v>79.003462878532474</v>
      </c>
    </row>
    <row r="166" spans="1:38">
      <c r="A166" s="9" t="s">
        <v>28</v>
      </c>
      <c r="B166" s="5"/>
      <c r="C166" s="5"/>
      <c r="D166" s="31">
        <f t="shared" ref="D166:K166" si="137">SUM(D158:D165)</f>
        <v>122243.47</v>
      </c>
      <c r="E166" s="32">
        <f t="shared" si="137"/>
        <v>0.99999999999999989</v>
      </c>
      <c r="F166" s="31">
        <f t="shared" si="137"/>
        <v>34541.760000000002</v>
      </c>
      <c r="G166" s="31">
        <f t="shared" si="137"/>
        <v>6631.12</v>
      </c>
      <c r="H166" s="31">
        <f t="shared" si="137"/>
        <v>31624.87</v>
      </c>
      <c r="I166" s="31">
        <f t="shared" si="137"/>
        <v>10201.01</v>
      </c>
      <c r="J166" s="31">
        <f t="shared" si="137"/>
        <v>36606.910000000003</v>
      </c>
      <c r="K166" s="31">
        <f t="shared" si="137"/>
        <v>2637.8</v>
      </c>
      <c r="L166" s="34">
        <f>'Div 91 history (2)'!H167</f>
        <v>35554.130000000005</v>
      </c>
      <c r="M166" s="31">
        <f>'Div 91 budget'!B97</f>
        <v>16960.804</v>
      </c>
      <c r="N166" s="31">
        <f>'Div 91 budget'!C97</f>
        <v>36879.2768</v>
      </c>
      <c r="O166" s="31">
        <f>'Div 91 budget'!D97</f>
        <v>16079.403199999999</v>
      </c>
      <c r="P166" s="31">
        <f>'Div 91 budget'!E97</f>
        <v>54734.779200000004</v>
      </c>
      <c r="Q166" s="31">
        <f>'Div 91 budget'!F97</f>
        <v>84091.547999999995</v>
      </c>
      <c r="R166" s="31">
        <f>'Div 91 budget'!G97</f>
        <v>15277.383199999998</v>
      </c>
      <c r="S166" s="31">
        <f>'Div 91 budget'!H97</f>
        <v>22082.394399999997</v>
      </c>
      <c r="T166" s="31">
        <f>'Div 91 budget'!I97</f>
        <v>64591.07439999999</v>
      </c>
      <c r="U166" s="31">
        <f>'Div 91 budget'!J97</f>
        <v>34084.123999999996</v>
      </c>
      <c r="V166" s="31">
        <f>'Div 91 budget'!K97</f>
        <v>16378.166399999998</v>
      </c>
      <c r="W166" s="31">
        <f>'Div 91 budget'!L97</f>
        <v>56252.822399999997</v>
      </c>
      <c r="X166" s="31">
        <f>'Div 91 budget'!M97</f>
        <v>17009.784</v>
      </c>
      <c r="Y166" s="38">
        <f>M166*(1+Y$3)</f>
        <v>16960.804</v>
      </c>
      <c r="Z166" s="38">
        <f t="shared" ref="Z166" si="138">N166*(1+Z$3)</f>
        <v>36879.2768</v>
      </c>
      <c r="AA166" s="38">
        <f t="shared" ref="AA166" si="139">O166*(1+AA$3)</f>
        <v>16079.403199999999</v>
      </c>
      <c r="AB166" s="38">
        <f t="shared" ref="AB166" si="140">P166*(1+AB$3)</f>
        <v>54734.779200000004</v>
      </c>
      <c r="AC166" s="38">
        <f t="shared" ref="AC166" si="141">Q166*(1+AC$3)</f>
        <v>84091.547999999995</v>
      </c>
      <c r="AD166" s="38">
        <f t="shared" ref="AD166" si="142">R166*(1+AD$3)</f>
        <v>15277.383199999998</v>
      </c>
      <c r="AE166" s="38">
        <f t="shared" ref="AE166" si="143">S166*(1+AE$3)</f>
        <v>22082.394399999997</v>
      </c>
      <c r="AF166" s="38">
        <f t="shared" ref="AF166" si="144">T166*(1+AF$3)</f>
        <v>64591.07439999999</v>
      </c>
      <c r="AH166" s="15">
        <f>SUM(F166:Q166)</f>
        <v>366543.41120000003</v>
      </c>
      <c r="AI166" s="15">
        <f>SUM(U166:AF166)</f>
        <v>434421.55999999994</v>
      </c>
      <c r="AK166" s="15">
        <f>AH166*$AK$6</f>
        <v>179954.09950838331</v>
      </c>
      <c r="AL166" s="15">
        <f>AI166*$AL$6</f>
        <v>213259.53020310082</v>
      </c>
    </row>
    <row r="167" spans="1:38">
      <c r="B167" s="5"/>
      <c r="C167" s="5"/>
      <c r="F167" s="1">
        <f>F166-'Div 91 history (2)'!B167</f>
        <v>0</v>
      </c>
      <c r="G167" s="1">
        <f>G166-'Div 91 history (2)'!C167</f>
        <v>0</v>
      </c>
      <c r="H167" s="1">
        <f>H166-'Div 91 history (2)'!D167</f>
        <v>0</v>
      </c>
      <c r="I167" s="1">
        <f>I166-'Div 91 history (2)'!E167</f>
        <v>0</v>
      </c>
      <c r="J167" s="1">
        <f>J166-'Div 91 history (2)'!F167</f>
        <v>0</v>
      </c>
      <c r="K167" s="1">
        <f>K166-'Div 91 history (2)'!G167</f>
        <v>0</v>
      </c>
      <c r="L167" s="1">
        <f>L166-'Div 91 history (2)'!H167</f>
        <v>0</v>
      </c>
      <c r="M167" s="1">
        <f t="shared" ref="M167" si="145">M166-SUM(M158:M165)</f>
        <v>0</v>
      </c>
      <c r="N167" s="1">
        <f t="shared" ref="N167:AF167" si="146">N166-SUM(N158:N165)</f>
        <v>0</v>
      </c>
      <c r="O167" s="1">
        <f t="shared" si="146"/>
        <v>0</v>
      </c>
      <c r="P167" s="1">
        <f t="shared" si="146"/>
        <v>0</v>
      </c>
      <c r="Q167" s="1">
        <f t="shared" si="146"/>
        <v>0</v>
      </c>
      <c r="R167" s="1">
        <f t="shared" si="146"/>
        <v>0</v>
      </c>
      <c r="S167" s="1">
        <f t="shared" si="146"/>
        <v>0</v>
      </c>
      <c r="T167" s="1">
        <f t="shared" si="146"/>
        <v>0</v>
      </c>
      <c r="U167" s="1">
        <f t="shared" si="146"/>
        <v>0</v>
      </c>
      <c r="V167" s="1">
        <f t="shared" si="146"/>
        <v>0</v>
      </c>
      <c r="W167" s="1">
        <f t="shared" si="146"/>
        <v>0</v>
      </c>
      <c r="X167" s="1">
        <f t="shared" si="146"/>
        <v>0</v>
      </c>
      <c r="Y167" s="1">
        <f t="shared" si="146"/>
        <v>0</v>
      </c>
      <c r="Z167" s="1">
        <f t="shared" si="146"/>
        <v>0</v>
      </c>
      <c r="AA167" s="1">
        <f t="shared" si="146"/>
        <v>0</v>
      </c>
      <c r="AB167" s="1">
        <f t="shared" si="146"/>
        <v>0</v>
      </c>
      <c r="AC167" s="1">
        <f t="shared" si="146"/>
        <v>0</v>
      </c>
      <c r="AD167" s="1">
        <f t="shared" si="146"/>
        <v>0</v>
      </c>
      <c r="AE167" s="1">
        <f t="shared" si="146"/>
        <v>0</v>
      </c>
      <c r="AF167" s="1">
        <f t="shared" si="146"/>
        <v>0</v>
      </c>
    </row>
    <row r="168" spans="1:38">
      <c r="A168" s="8" t="s">
        <v>813</v>
      </c>
      <c r="B168" s="5" t="str">
        <f t="shared" ref="B168" si="147">RIGHT(A168,10)</f>
        <v>8700-04145</v>
      </c>
      <c r="C168" s="5" t="str">
        <f t="shared" ref="C168" si="148">LEFT(B168,4)</f>
        <v>8700</v>
      </c>
      <c r="D168" s="1">
        <f>SUM($F168:K168)</f>
        <v>0</v>
      </c>
      <c r="E168" s="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1">
        <v>425</v>
      </c>
      <c r="N168" s="1">
        <v>425</v>
      </c>
      <c r="O168" s="1">
        <v>425</v>
      </c>
      <c r="P168" s="1">
        <v>425</v>
      </c>
      <c r="Q168" s="1">
        <v>425</v>
      </c>
      <c r="R168" s="1">
        <v>425</v>
      </c>
      <c r="S168" s="1">
        <v>425</v>
      </c>
      <c r="T168" s="1">
        <v>425</v>
      </c>
      <c r="U168" s="1">
        <v>425</v>
      </c>
      <c r="V168" s="1">
        <v>425</v>
      </c>
      <c r="W168" s="1">
        <v>425</v>
      </c>
      <c r="X168" s="1">
        <v>425</v>
      </c>
      <c r="Y168" s="1">
        <f>Y169</f>
        <v>425</v>
      </c>
      <c r="Z168" s="1">
        <f t="shared" ref="Z168:AF168" si="149">Z169</f>
        <v>425</v>
      </c>
      <c r="AA168" s="1">
        <f t="shared" si="149"/>
        <v>425</v>
      </c>
      <c r="AB168" s="1">
        <f t="shared" si="149"/>
        <v>425</v>
      </c>
      <c r="AC168" s="1">
        <f t="shared" si="149"/>
        <v>425</v>
      </c>
      <c r="AD168" s="1">
        <f t="shared" si="149"/>
        <v>425</v>
      </c>
      <c r="AE168" s="1">
        <f t="shared" si="149"/>
        <v>425</v>
      </c>
      <c r="AF168" s="1">
        <f t="shared" si="149"/>
        <v>425</v>
      </c>
    </row>
    <row r="169" spans="1:38">
      <c r="A169" s="52" t="s">
        <v>32</v>
      </c>
      <c r="B169" s="5"/>
      <c r="C169" s="5"/>
      <c r="D169" s="31">
        <f>SUM(D168)</f>
        <v>0</v>
      </c>
      <c r="E169" s="32">
        <f>SUM(E168)</f>
        <v>0</v>
      </c>
      <c r="F169" s="31">
        <f>SUM(F168:F168)</f>
        <v>0</v>
      </c>
      <c r="G169" s="31">
        <f t="shared" ref="G169:L169" si="150">SUM(G168:G168)</f>
        <v>0</v>
      </c>
      <c r="H169" s="31">
        <f t="shared" si="150"/>
        <v>0</v>
      </c>
      <c r="I169" s="31">
        <f t="shared" si="150"/>
        <v>0</v>
      </c>
      <c r="J169" s="31">
        <f t="shared" si="150"/>
        <v>0</v>
      </c>
      <c r="K169" s="31">
        <f t="shared" si="150"/>
        <v>0</v>
      </c>
      <c r="L169" s="31">
        <f t="shared" si="150"/>
        <v>0</v>
      </c>
      <c r="M169" s="31">
        <f>'Div 91 budget'!B100</f>
        <v>425</v>
      </c>
      <c r="N169" s="31">
        <f>'Div 91 budget'!C100</f>
        <v>425</v>
      </c>
      <c r="O169" s="31">
        <f>'Div 91 budget'!D100</f>
        <v>425</v>
      </c>
      <c r="P169" s="31">
        <f>'Div 91 budget'!E100</f>
        <v>425</v>
      </c>
      <c r="Q169" s="31">
        <f>'Div 91 budget'!F100</f>
        <v>425</v>
      </c>
      <c r="R169" s="31">
        <f>'Div 91 budget'!G100</f>
        <v>425</v>
      </c>
      <c r="S169" s="31">
        <f>'Div 91 budget'!H100</f>
        <v>425</v>
      </c>
      <c r="T169" s="31">
        <f>'Div 91 budget'!I100</f>
        <v>425</v>
      </c>
      <c r="U169" s="31">
        <f>'Div 91 budget'!J100</f>
        <v>425</v>
      </c>
      <c r="V169" s="31">
        <f>'Div 91 budget'!K100</f>
        <v>425</v>
      </c>
      <c r="W169" s="31">
        <f>'Div 91 budget'!L100</f>
        <v>425</v>
      </c>
      <c r="X169" s="31">
        <f>'Div 91 budget'!M100</f>
        <v>425</v>
      </c>
      <c r="Y169" s="38">
        <f>M169*(1+Y$3)</f>
        <v>425</v>
      </c>
      <c r="Z169" s="38">
        <f t="shared" ref="Z169" si="151">N169*(1+Z$3)</f>
        <v>425</v>
      </c>
      <c r="AA169" s="38">
        <f t="shared" ref="AA169" si="152">O169*(1+AA$3)</f>
        <v>425</v>
      </c>
      <c r="AB169" s="38">
        <f t="shared" ref="AB169" si="153">P169*(1+AB$3)</f>
        <v>425</v>
      </c>
      <c r="AC169" s="38">
        <f t="shared" ref="AC169" si="154">Q169*(1+AC$3)</f>
        <v>425</v>
      </c>
      <c r="AD169" s="38">
        <f t="shared" ref="AD169" si="155">R169*(1+AD$3)</f>
        <v>425</v>
      </c>
      <c r="AE169" s="38">
        <f t="shared" ref="AE169" si="156">S169*(1+AE$3)</f>
        <v>425</v>
      </c>
      <c r="AF169" s="38">
        <f t="shared" ref="AF169" si="157">T169*(1+AF$3)</f>
        <v>425</v>
      </c>
      <c r="AH169" s="15">
        <f>SUM(F169:Q169)</f>
        <v>2125</v>
      </c>
      <c r="AI169" s="15">
        <f>SUM(U169:AF169)</f>
        <v>5100</v>
      </c>
      <c r="AK169" s="15">
        <f>AH169*$AK$6</f>
        <v>1043.2664993305832</v>
      </c>
      <c r="AL169" s="15">
        <f>AI169*$AL$6</f>
        <v>2503.6133198265165</v>
      </c>
    </row>
    <row r="170" spans="1:38">
      <c r="B170" s="5"/>
      <c r="C170" s="5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8">
      <c r="A171" s="106" t="s">
        <v>436</v>
      </c>
      <c r="B171" s="5" t="str">
        <f t="shared" si="132"/>
        <v>9302-05415</v>
      </c>
      <c r="C171" s="5" t="str">
        <f t="shared" ref="C171:C175" si="158">LEFT(B171,4)</f>
        <v>9302</v>
      </c>
      <c r="D171" s="1">
        <f>SUM($F171:K171)</f>
        <v>700</v>
      </c>
      <c r="E171" s="2">
        <f>D171/$D$178</f>
        <v>1.0567048982498852E-2</v>
      </c>
      <c r="F171" s="22" t="str">
        <f>'Div 91 history (2)'!B169</f>
        <v>0</v>
      </c>
      <c r="G171" s="22" t="str">
        <f>'Div 91 history (2)'!C169</f>
        <v>0</v>
      </c>
      <c r="H171" s="22">
        <f>'Div 91 history (2)'!D169</f>
        <v>700</v>
      </c>
      <c r="I171" s="22">
        <f>'Div 91 history (2)'!E169</f>
        <v>0</v>
      </c>
      <c r="J171" s="22">
        <f>'Div 91 history (2)'!F169</f>
        <v>0</v>
      </c>
      <c r="K171" s="22">
        <f>'Div 91 history (2)'!G169</f>
        <v>0</v>
      </c>
      <c r="L171" s="1">
        <f t="shared" ref="L171:W177" si="159">$E171*L$178</f>
        <v>195.48205820753259</v>
      </c>
      <c r="M171" s="1">
        <f t="shared" si="159"/>
        <v>157.29955893137546</v>
      </c>
      <c r="N171" s="1">
        <f t="shared" si="159"/>
        <v>162.58308342262487</v>
      </c>
      <c r="O171" s="1">
        <f t="shared" si="159"/>
        <v>256.27053970145971</v>
      </c>
      <c r="P171" s="1">
        <f t="shared" si="159"/>
        <v>82.562551646451894</v>
      </c>
      <c r="Q171" s="1">
        <f t="shared" si="159"/>
        <v>117.3281427988731</v>
      </c>
      <c r="R171" s="1">
        <f t="shared" si="159"/>
        <v>79.043724335279776</v>
      </c>
      <c r="S171" s="1">
        <f t="shared" si="159"/>
        <v>182.73817600054099</v>
      </c>
      <c r="T171" s="1">
        <f t="shared" si="159"/>
        <v>156.32055354429386</v>
      </c>
      <c r="U171" s="1">
        <f t="shared" si="159"/>
        <v>156.42622403411886</v>
      </c>
      <c r="V171" s="1">
        <f t="shared" si="159"/>
        <v>126.83848688312207</v>
      </c>
      <c r="W171" s="1">
        <f t="shared" si="159"/>
        <v>288.93701827465446</v>
      </c>
      <c r="X171" s="1">
        <f t="shared" ref="X171:AF177" si="160">$E171*X$178</f>
        <v>242.01932079235957</v>
      </c>
      <c r="Y171" s="1">
        <f t="shared" si="160"/>
        <v>157.29955893137546</v>
      </c>
      <c r="Z171" s="1">
        <f t="shared" si="160"/>
        <v>162.58308342262487</v>
      </c>
      <c r="AA171" s="1">
        <f t="shared" si="160"/>
        <v>256.27053970145971</v>
      </c>
      <c r="AB171" s="1">
        <f t="shared" si="160"/>
        <v>82.562551646451894</v>
      </c>
      <c r="AC171" s="1">
        <f t="shared" si="160"/>
        <v>117.3281427988731</v>
      </c>
      <c r="AD171" s="1">
        <f t="shared" si="160"/>
        <v>79.043724335279776</v>
      </c>
      <c r="AE171" s="1">
        <f t="shared" si="160"/>
        <v>182.73817600054099</v>
      </c>
      <c r="AF171" s="1">
        <f t="shared" si="160"/>
        <v>156.32055354429386</v>
      </c>
    </row>
    <row r="172" spans="1:38">
      <c r="A172" s="106" t="s">
        <v>349</v>
      </c>
      <c r="B172" s="5" t="str">
        <f t="shared" si="132"/>
        <v>8700-05415</v>
      </c>
      <c r="C172" s="5" t="str">
        <f t="shared" si="158"/>
        <v>8700</v>
      </c>
      <c r="D172" s="1">
        <f>SUM($F172:K172)</f>
        <v>13178.46</v>
      </c>
      <c r="E172" s="2">
        <f>D172/$D$178</f>
        <v>0.19893918904843116</v>
      </c>
      <c r="F172" s="22">
        <f>'Div 91 history (2)'!B170</f>
        <v>0</v>
      </c>
      <c r="G172" s="22">
        <f>'Div 91 history (2)'!C170</f>
        <v>691.5</v>
      </c>
      <c r="H172" s="22">
        <f>'Div 91 history (2)'!D170</f>
        <v>11563.96</v>
      </c>
      <c r="I172" s="22">
        <f>'Div 91 history (2)'!E170</f>
        <v>323</v>
      </c>
      <c r="J172" s="22">
        <f>'Div 91 history (2)'!F170</f>
        <v>149</v>
      </c>
      <c r="K172" s="22">
        <f>'Div 91 history (2)'!G170</f>
        <v>451</v>
      </c>
      <c r="L172" s="1">
        <f t="shared" si="159"/>
        <v>3680.2178354366283</v>
      </c>
      <c r="M172" s="1">
        <f t="shared" si="159"/>
        <v>2961.379921992534</v>
      </c>
      <c r="N172" s="1">
        <f t="shared" si="159"/>
        <v>3060.8495165167496</v>
      </c>
      <c r="O172" s="1">
        <f t="shared" si="159"/>
        <v>4824.6443666201403</v>
      </c>
      <c r="P172" s="1">
        <f t="shared" si="159"/>
        <v>1554.3532633867146</v>
      </c>
      <c r="Q172" s="1">
        <f t="shared" si="159"/>
        <v>2208.863195356053</v>
      </c>
      <c r="R172" s="1">
        <f t="shared" si="159"/>
        <v>1488.106513433587</v>
      </c>
      <c r="S172" s="1">
        <f t="shared" si="159"/>
        <v>3440.2967755658419</v>
      </c>
      <c r="T172" s="1">
        <f t="shared" si="159"/>
        <v>2942.9488029447639</v>
      </c>
      <c r="U172" s="1">
        <f t="shared" si="159"/>
        <v>2944.9381948352484</v>
      </c>
      <c r="V172" s="1">
        <f t="shared" si="159"/>
        <v>2387.9084654996409</v>
      </c>
      <c r="W172" s="1">
        <f t="shared" si="159"/>
        <v>5439.6356255025748</v>
      </c>
      <c r="X172" s="1">
        <f t="shared" si="160"/>
        <v>4556.3456261275405</v>
      </c>
      <c r="Y172" s="1">
        <f t="shared" si="160"/>
        <v>2961.379921992534</v>
      </c>
      <c r="Z172" s="1">
        <f t="shared" si="160"/>
        <v>3060.8495165167496</v>
      </c>
      <c r="AA172" s="1">
        <f t="shared" si="160"/>
        <v>4824.6443666201403</v>
      </c>
      <c r="AB172" s="1">
        <f t="shared" si="160"/>
        <v>1554.3532633867146</v>
      </c>
      <c r="AC172" s="1">
        <f t="shared" si="160"/>
        <v>2208.863195356053</v>
      </c>
      <c r="AD172" s="1">
        <f t="shared" si="160"/>
        <v>1488.106513433587</v>
      </c>
      <c r="AE172" s="1">
        <f t="shared" si="160"/>
        <v>3440.2967755658419</v>
      </c>
      <c r="AF172" s="1">
        <f t="shared" si="160"/>
        <v>2942.9488029447639</v>
      </c>
    </row>
    <row r="173" spans="1:38">
      <c r="A173" s="106" t="s">
        <v>865</v>
      </c>
      <c r="B173" s="5" t="str">
        <f t="shared" si="132"/>
        <v>9030-05417</v>
      </c>
      <c r="C173" s="5" t="str">
        <f t="shared" si="158"/>
        <v>9030</v>
      </c>
      <c r="D173" s="1">
        <f>SUM($F173:K173)</f>
        <v>150</v>
      </c>
      <c r="E173" s="2">
        <f>D173/$D$178</f>
        <v>2.2643676391068969E-3</v>
      </c>
      <c r="F173" s="22" t="str">
        <f>'Div 91 history (2)'!B171</f>
        <v>0</v>
      </c>
      <c r="G173" s="22" t="str">
        <f>'Div 91 history (2)'!C171</f>
        <v>0</v>
      </c>
      <c r="H173" s="22">
        <f>'Div 91 history (2)'!D171</f>
        <v>150</v>
      </c>
      <c r="I173" s="22">
        <f>'Div 91 history (2)'!E171</f>
        <v>0</v>
      </c>
      <c r="J173" s="22">
        <f>'Div 91 history (2)'!F171</f>
        <v>0</v>
      </c>
      <c r="K173" s="22">
        <f>'Div 91 history (2)'!G171</f>
        <v>0</v>
      </c>
      <c r="L173" s="1">
        <f t="shared" si="159"/>
        <v>41.889012473042698</v>
      </c>
      <c r="M173" s="1">
        <f t="shared" si="159"/>
        <v>33.707048342437595</v>
      </c>
      <c r="N173" s="1">
        <f t="shared" si="159"/>
        <v>34.839232161991042</v>
      </c>
      <c r="O173" s="1">
        <f t="shared" si="159"/>
        <v>54.915115650312792</v>
      </c>
      <c r="P173" s="1">
        <f t="shared" si="159"/>
        <v>17.69197535281112</v>
      </c>
      <c r="Q173" s="1">
        <f t="shared" si="159"/>
        <v>25.141744885472807</v>
      </c>
      <c r="R173" s="1">
        <f t="shared" si="159"/>
        <v>16.937940928988521</v>
      </c>
      <c r="S173" s="1">
        <f t="shared" si="159"/>
        <v>39.158180571544499</v>
      </c>
      <c r="T173" s="1">
        <f t="shared" si="159"/>
        <v>33.497261473777257</v>
      </c>
      <c r="U173" s="1">
        <f t="shared" si="159"/>
        <v>33.519905150168327</v>
      </c>
      <c r="V173" s="1">
        <f t="shared" si="159"/>
        <v>27.179675760669017</v>
      </c>
      <c r="W173" s="1">
        <f t="shared" si="159"/>
        <v>61.915075344568812</v>
      </c>
      <c r="X173" s="1">
        <f t="shared" si="160"/>
        <v>51.861283026934196</v>
      </c>
      <c r="Y173" s="1">
        <f t="shared" si="160"/>
        <v>33.707048342437595</v>
      </c>
      <c r="Z173" s="1">
        <f t="shared" si="160"/>
        <v>34.839232161991042</v>
      </c>
      <c r="AA173" s="1">
        <f t="shared" si="160"/>
        <v>54.915115650312792</v>
      </c>
      <c r="AB173" s="1">
        <f t="shared" si="160"/>
        <v>17.69197535281112</v>
      </c>
      <c r="AC173" s="1">
        <f t="shared" si="160"/>
        <v>25.141744885472807</v>
      </c>
      <c r="AD173" s="1">
        <f t="shared" si="160"/>
        <v>16.937940928988521</v>
      </c>
      <c r="AE173" s="1">
        <f t="shared" si="160"/>
        <v>39.158180571544499</v>
      </c>
      <c r="AF173" s="1">
        <f t="shared" si="160"/>
        <v>33.497261473777257</v>
      </c>
    </row>
    <row r="174" spans="1:38">
      <c r="A174" s="106" t="s">
        <v>350</v>
      </c>
      <c r="B174" s="5" t="str">
        <f t="shared" si="132"/>
        <v>8700-05417</v>
      </c>
      <c r="C174" s="5" t="str">
        <f t="shared" si="158"/>
        <v>8700</v>
      </c>
      <c r="D174" s="1">
        <f>SUM($F174:K174)</f>
        <v>995</v>
      </c>
      <c r="E174" s="2">
        <f>D174/$D$178</f>
        <v>1.5020305339409084E-2</v>
      </c>
      <c r="F174" s="22">
        <f>'Div 91 history (2)'!B172</f>
        <v>0</v>
      </c>
      <c r="G174" s="22">
        <f>'Div 91 history (2)'!C172</f>
        <v>0</v>
      </c>
      <c r="H174" s="22">
        <f>'Div 91 history (2)'!D172</f>
        <v>995</v>
      </c>
      <c r="I174" s="22">
        <f>'Div 91 history (2)'!E172</f>
        <v>0</v>
      </c>
      <c r="J174" s="22">
        <f>'Div 91 history (2)'!F172</f>
        <v>0</v>
      </c>
      <c r="K174" s="22">
        <f>'Div 91 history (2)'!G172</f>
        <v>0</v>
      </c>
      <c r="L174" s="1">
        <f t="shared" si="159"/>
        <v>277.86378273784987</v>
      </c>
      <c r="M174" s="1">
        <f t="shared" si="159"/>
        <v>223.59008733816941</v>
      </c>
      <c r="N174" s="1">
        <f t="shared" si="159"/>
        <v>231.10024000787394</v>
      </c>
      <c r="O174" s="1">
        <f t="shared" si="159"/>
        <v>364.27026714707489</v>
      </c>
      <c r="P174" s="1">
        <f t="shared" si="159"/>
        <v>117.35676984031376</v>
      </c>
      <c r="Q174" s="1">
        <f t="shared" si="159"/>
        <v>166.77357440696963</v>
      </c>
      <c r="R174" s="1">
        <f t="shared" si="159"/>
        <v>112.35500816229053</v>
      </c>
      <c r="S174" s="1">
        <f t="shared" si="159"/>
        <v>259.74926445791186</v>
      </c>
      <c r="T174" s="1">
        <f t="shared" si="159"/>
        <v>222.19850110938916</v>
      </c>
      <c r="U174" s="1">
        <f t="shared" si="159"/>
        <v>222.34870416278324</v>
      </c>
      <c r="V174" s="1">
        <f t="shared" si="159"/>
        <v>180.2918492124378</v>
      </c>
      <c r="W174" s="1">
        <f t="shared" si="159"/>
        <v>410.70333311897315</v>
      </c>
      <c r="X174" s="1">
        <f t="shared" si="160"/>
        <v>344.01317741199682</v>
      </c>
      <c r="Y174" s="1">
        <f t="shared" si="160"/>
        <v>223.59008733816941</v>
      </c>
      <c r="Z174" s="1">
        <f t="shared" si="160"/>
        <v>231.10024000787394</v>
      </c>
      <c r="AA174" s="1">
        <f t="shared" si="160"/>
        <v>364.27026714707489</v>
      </c>
      <c r="AB174" s="1">
        <f t="shared" si="160"/>
        <v>117.35676984031376</v>
      </c>
      <c r="AC174" s="1">
        <f t="shared" si="160"/>
        <v>166.77357440696963</v>
      </c>
      <c r="AD174" s="1">
        <f t="shared" si="160"/>
        <v>112.35500816229053</v>
      </c>
      <c r="AE174" s="1">
        <f t="shared" si="160"/>
        <v>259.74926445791186</v>
      </c>
      <c r="AF174" s="1">
        <f t="shared" si="160"/>
        <v>222.19850110938916</v>
      </c>
    </row>
    <row r="175" spans="1:38">
      <c r="A175" s="106" t="s">
        <v>351</v>
      </c>
      <c r="B175" s="5" t="str">
        <f t="shared" si="132"/>
        <v>8700-07510</v>
      </c>
      <c r="C175" s="5" t="str">
        <f t="shared" si="158"/>
        <v>8700</v>
      </c>
      <c r="D175" s="1">
        <f>SUM($F175:K175)</f>
        <v>79</v>
      </c>
      <c r="E175" s="2">
        <f>D175/$D$178</f>
        <v>1.1925669565962991E-3</v>
      </c>
      <c r="F175" s="22" t="str">
        <f>'Div 91 history (2)'!B173</f>
        <v>0</v>
      </c>
      <c r="G175" s="22" t="str">
        <f>'Div 91 history (2)'!C173</f>
        <v>0</v>
      </c>
      <c r="H175" s="22" t="str">
        <f>'Div 91 history (2)'!D173</f>
        <v>0</v>
      </c>
      <c r="I175" s="22">
        <f>'Div 91 history (2)'!E173</f>
        <v>79</v>
      </c>
      <c r="J175" s="22">
        <f>'Div 91 history (2)'!F173</f>
        <v>0</v>
      </c>
      <c r="K175" s="22">
        <f>'Div 91 history (2)'!G173</f>
        <v>0</v>
      </c>
      <c r="L175" s="1">
        <f t="shared" si="159"/>
        <v>22.061546569135821</v>
      </c>
      <c r="M175" s="1">
        <f t="shared" si="159"/>
        <v>17.7523787936838</v>
      </c>
      <c r="N175" s="1">
        <f t="shared" si="159"/>
        <v>18.348662271981951</v>
      </c>
      <c r="O175" s="1">
        <f t="shared" si="159"/>
        <v>28.921960909164738</v>
      </c>
      <c r="P175" s="1">
        <f t="shared" si="159"/>
        <v>9.3177736858138562</v>
      </c>
      <c r="Q175" s="1">
        <f t="shared" si="159"/>
        <v>13.241318973015678</v>
      </c>
      <c r="R175" s="1">
        <f t="shared" si="159"/>
        <v>8.9206488892672891</v>
      </c>
      <c r="S175" s="1">
        <f t="shared" si="159"/>
        <v>20.623308434346772</v>
      </c>
      <c r="T175" s="1">
        <f t="shared" si="159"/>
        <v>17.641891042856024</v>
      </c>
      <c r="U175" s="1">
        <f t="shared" si="159"/>
        <v>17.653816712421985</v>
      </c>
      <c r="V175" s="1">
        <f t="shared" si="159"/>
        <v>14.314629233952349</v>
      </c>
      <c r="W175" s="1">
        <f t="shared" si="159"/>
        <v>32.608606348139574</v>
      </c>
      <c r="X175" s="1">
        <f t="shared" si="160"/>
        <v>27.313609060852009</v>
      </c>
      <c r="Y175" s="1">
        <f t="shared" si="160"/>
        <v>17.7523787936838</v>
      </c>
      <c r="Z175" s="1">
        <f t="shared" si="160"/>
        <v>18.348662271981951</v>
      </c>
      <c r="AA175" s="1">
        <f t="shared" si="160"/>
        <v>28.921960909164738</v>
      </c>
      <c r="AB175" s="1">
        <f t="shared" si="160"/>
        <v>9.3177736858138562</v>
      </c>
      <c r="AC175" s="1">
        <f t="shared" si="160"/>
        <v>13.241318973015678</v>
      </c>
      <c r="AD175" s="1">
        <f t="shared" si="160"/>
        <v>8.9206488892672891</v>
      </c>
      <c r="AE175" s="1">
        <f t="shared" si="160"/>
        <v>20.623308434346772</v>
      </c>
      <c r="AF175" s="1">
        <f t="shared" si="160"/>
        <v>17.641891042856024</v>
      </c>
    </row>
    <row r="176" spans="1:38">
      <c r="A176" s="106" t="s">
        <v>248</v>
      </c>
      <c r="B176" s="5" t="str">
        <f t="shared" ref="B176:B177" si="161">RIGHT(A176,10)</f>
        <v>9302-07510</v>
      </c>
      <c r="C176" s="5" t="str">
        <f t="shared" ref="C176:C177" si="162">LEFT(B176,4)</f>
        <v>9302</v>
      </c>
      <c r="D176" s="1">
        <f>SUM($F176:K176)</f>
        <v>51041.2</v>
      </c>
      <c r="E176" s="2">
        <f t="shared" ref="E176:E177" si="163">D176/$D$178</f>
        <v>0.7705069436078863</v>
      </c>
      <c r="F176" s="22">
        <f>'Div 91 history (2)'!B174</f>
        <v>7323.2</v>
      </c>
      <c r="G176" s="22">
        <f>'Div 91 history (2)'!C174</f>
        <v>7243.6</v>
      </c>
      <c r="H176" s="22">
        <f>'Div 91 history (2)'!D174</f>
        <v>14743.6</v>
      </c>
      <c r="I176" s="22">
        <f>'Div 91 history (2)'!E174</f>
        <v>7243.6</v>
      </c>
      <c r="J176" s="22">
        <f>'Div 91 history (2)'!F174</f>
        <v>7243.6</v>
      </c>
      <c r="K176" s="22">
        <f>'Div 91 history (2)'!G174</f>
        <v>7243.6</v>
      </c>
      <c r="L176" s="1">
        <f t="shared" si="159"/>
        <v>14253.769756260446</v>
      </c>
      <c r="M176" s="1">
        <f t="shared" si="159"/>
        <v>11469.654639040173</v>
      </c>
      <c r="N176" s="1">
        <f t="shared" si="159"/>
        <v>11854.908110844115</v>
      </c>
      <c r="O176" s="1">
        <f t="shared" si="159"/>
        <v>18686.222672871634</v>
      </c>
      <c r="P176" s="1">
        <f t="shared" si="159"/>
        <v>6020.1310158526858</v>
      </c>
      <c r="Q176" s="1">
        <f t="shared" si="159"/>
        <v>8555.0988603226306</v>
      </c>
      <c r="R176" s="1">
        <f t="shared" si="159"/>
        <v>5763.5522036312595</v>
      </c>
      <c r="S176" s="1">
        <f t="shared" si="159"/>
        <v>13324.536841255447</v>
      </c>
      <c r="T176" s="1">
        <f t="shared" si="159"/>
        <v>11398.269482235732</v>
      </c>
      <c r="U176" s="1">
        <f t="shared" si="159"/>
        <v>11405.97455167181</v>
      </c>
      <c r="V176" s="1">
        <f t="shared" si="159"/>
        <v>9248.5551095697283</v>
      </c>
      <c r="W176" s="1">
        <f t="shared" si="159"/>
        <v>21068.131624514703</v>
      </c>
      <c r="X176" s="1">
        <f t="shared" si="160"/>
        <v>17647.08079489569</v>
      </c>
      <c r="Y176" s="1">
        <f t="shared" si="160"/>
        <v>11469.654639040173</v>
      </c>
      <c r="Z176" s="1">
        <f t="shared" si="160"/>
        <v>11854.908110844115</v>
      </c>
      <c r="AA176" s="1">
        <f t="shared" si="160"/>
        <v>18686.222672871634</v>
      </c>
      <c r="AB176" s="1">
        <f t="shared" si="160"/>
        <v>6020.1310158526858</v>
      </c>
      <c r="AC176" s="1">
        <f t="shared" si="160"/>
        <v>8555.0988603226306</v>
      </c>
      <c r="AD176" s="1">
        <f t="shared" si="160"/>
        <v>5763.5522036312595</v>
      </c>
      <c r="AE176" s="1">
        <f t="shared" si="160"/>
        <v>13324.536841255447</v>
      </c>
      <c r="AF176" s="1">
        <f t="shared" si="160"/>
        <v>11398.269482235732</v>
      </c>
    </row>
    <row r="177" spans="1:38">
      <c r="A177" s="106" t="s">
        <v>867</v>
      </c>
      <c r="B177" s="5" t="str">
        <f t="shared" si="161"/>
        <v>8700-07520</v>
      </c>
      <c r="C177" s="5" t="str">
        <f t="shared" si="162"/>
        <v>8700</v>
      </c>
      <c r="D177" s="1">
        <f>SUM($F177:K177)</f>
        <v>100</v>
      </c>
      <c r="E177" s="2">
        <f t="shared" si="163"/>
        <v>1.5095784260712648E-3</v>
      </c>
      <c r="F177" s="22" t="str">
        <f>'Div 91 history (2)'!B175</f>
        <v>0</v>
      </c>
      <c r="G177" s="22" t="str">
        <f>'Div 91 history (2)'!C175</f>
        <v>0</v>
      </c>
      <c r="H177" s="22">
        <f>'Div 91 history (2)'!D175</f>
        <v>100</v>
      </c>
      <c r="I177" s="22">
        <f>'Div 91 history (2)'!E175</f>
        <v>0</v>
      </c>
      <c r="J177" s="22">
        <f>'Div 91 history (2)'!F175</f>
        <v>0</v>
      </c>
      <c r="K177" s="22">
        <f>'Div 91 history (2)'!G175</f>
        <v>0</v>
      </c>
      <c r="L177" s="1">
        <f t="shared" si="159"/>
        <v>27.926008315361802</v>
      </c>
      <c r="M177" s="1">
        <f t="shared" si="159"/>
        <v>22.471365561625067</v>
      </c>
      <c r="N177" s="1">
        <f t="shared" si="159"/>
        <v>23.226154774660699</v>
      </c>
      <c r="O177" s="1">
        <f t="shared" si="159"/>
        <v>36.610077100208535</v>
      </c>
      <c r="P177" s="1">
        <f t="shared" si="159"/>
        <v>11.794650235207413</v>
      </c>
      <c r="Q177" s="1">
        <f t="shared" si="159"/>
        <v>16.761163256981874</v>
      </c>
      <c r="R177" s="1">
        <f t="shared" si="159"/>
        <v>11.291960619325684</v>
      </c>
      <c r="S177" s="1">
        <f t="shared" si="159"/>
        <v>26.105453714363001</v>
      </c>
      <c r="T177" s="1">
        <f t="shared" si="159"/>
        <v>22.331507649184839</v>
      </c>
      <c r="U177" s="1">
        <f t="shared" si="159"/>
        <v>22.346603433445555</v>
      </c>
      <c r="V177" s="1">
        <f t="shared" si="159"/>
        <v>18.119783840446011</v>
      </c>
      <c r="W177" s="1">
        <f t="shared" si="159"/>
        <v>41.276716896379213</v>
      </c>
      <c r="X177" s="1">
        <f t="shared" si="160"/>
        <v>34.574188684622797</v>
      </c>
      <c r="Y177" s="1">
        <f t="shared" si="160"/>
        <v>22.471365561625067</v>
      </c>
      <c r="Z177" s="1">
        <f t="shared" si="160"/>
        <v>23.226154774660699</v>
      </c>
      <c r="AA177" s="1">
        <f t="shared" si="160"/>
        <v>36.610077100208535</v>
      </c>
      <c r="AB177" s="1">
        <f t="shared" si="160"/>
        <v>11.794650235207413</v>
      </c>
      <c r="AC177" s="1">
        <f t="shared" si="160"/>
        <v>16.761163256981874</v>
      </c>
      <c r="AD177" s="1">
        <f t="shared" si="160"/>
        <v>11.291960619325684</v>
      </c>
      <c r="AE177" s="1">
        <f t="shared" si="160"/>
        <v>26.105453714363001</v>
      </c>
      <c r="AF177" s="1">
        <f t="shared" si="160"/>
        <v>22.331507649184839</v>
      </c>
    </row>
    <row r="178" spans="1:38">
      <c r="A178" s="9" t="s">
        <v>35</v>
      </c>
      <c r="B178" s="5"/>
      <c r="C178" s="5"/>
      <c r="D178" s="31">
        <f>SUM(D171:D177)</f>
        <v>66243.66</v>
      </c>
      <c r="E178" s="32">
        <f t="shared" ref="E178:K178" si="164">SUM(E171:E177)</f>
        <v>0.99999999999999989</v>
      </c>
      <c r="F178" s="31">
        <f t="shared" si="164"/>
        <v>7323.2</v>
      </c>
      <c r="G178" s="31">
        <f t="shared" si="164"/>
        <v>7935.1</v>
      </c>
      <c r="H178" s="31">
        <f t="shared" si="164"/>
        <v>28252.559999999998</v>
      </c>
      <c r="I178" s="31">
        <f t="shared" si="164"/>
        <v>7645.6</v>
      </c>
      <c r="J178" s="31">
        <f t="shared" si="164"/>
        <v>7392.6</v>
      </c>
      <c r="K178" s="31">
        <f t="shared" si="164"/>
        <v>7694.6</v>
      </c>
      <c r="L178" s="34">
        <f>'Div 91 history (2)'!H176</f>
        <v>18499.21</v>
      </c>
      <c r="M178" s="31">
        <f>'Div 91 budget'!B106</f>
        <v>14885.855</v>
      </c>
      <c r="N178" s="31">
        <f>'Div 91 budget'!C106</f>
        <v>15385.855</v>
      </c>
      <c r="O178" s="31">
        <f>'Div 91 budget'!D106</f>
        <v>24251.855</v>
      </c>
      <c r="P178" s="31">
        <f>'Div 91 budget'!E106</f>
        <v>7813.2079999999996</v>
      </c>
      <c r="Q178" s="31">
        <f>'Div 91 budget'!F106</f>
        <v>11103.207999999999</v>
      </c>
      <c r="R178" s="31">
        <f>'Div 91 budget'!G106</f>
        <v>7480.2079999999996</v>
      </c>
      <c r="S178" s="31">
        <f>'Div 91 budget'!H106</f>
        <v>17293.207999999999</v>
      </c>
      <c r="T178" s="31">
        <f>'Div 91 budget'!I106</f>
        <v>14793.207999999999</v>
      </c>
      <c r="U178" s="31">
        <f>'Div 91 budget'!J106</f>
        <v>14803.207999999999</v>
      </c>
      <c r="V178" s="31">
        <f>'Div 91 budget'!K106</f>
        <v>12003.207999999999</v>
      </c>
      <c r="W178" s="31">
        <f>'Div 91 budget'!L106</f>
        <v>27343.207999999999</v>
      </c>
      <c r="X178" s="31">
        <f>'Div 91 budget'!M106</f>
        <v>22903.207999999999</v>
      </c>
      <c r="Y178" s="38">
        <f>M178*(1+Y$3)</f>
        <v>14885.855</v>
      </c>
      <c r="Z178" s="38">
        <f t="shared" ref="Z178" si="165">N178*(1+Z$3)</f>
        <v>15385.855</v>
      </c>
      <c r="AA178" s="38">
        <f t="shared" ref="AA178" si="166">O178*(1+AA$3)</f>
        <v>24251.855</v>
      </c>
      <c r="AB178" s="38">
        <f t="shared" ref="AB178" si="167">P178*(1+AB$3)</f>
        <v>7813.2079999999996</v>
      </c>
      <c r="AC178" s="38">
        <f t="shared" ref="AC178" si="168">Q178*(1+AC$3)</f>
        <v>11103.207999999999</v>
      </c>
      <c r="AD178" s="38">
        <f t="shared" ref="AD178" si="169">R178*(1+AD$3)</f>
        <v>7480.2079999999996</v>
      </c>
      <c r="AE178" s="38">
        <f t="shared" ref="AE178" si="170">S178*(1+AE$3)</f>
        <v>17293.207999999999</v>
      </c>
      <c r="AF178" s="38">
        <f t="shared" ref="AF178" si="171">T178*(1+AF$3)</f>
        <v>14793.207999999999</v>
      </c>
      <c r="AH178" s="15">
        <f>SUM(F178:Q178)</f>
        <v>158182.85100000002</v>
      </c>
      <c r="AI178" s="15">
        <f>SUM(U178:AF178)</f>
        <v>190059.43700000003</v>
      </c>
      <c r="AK178" s="15">
        <f>AH178*$AK$6</f>
        <v>77659.703160894715</v>
      </c>
      <c r="AL178" s="15">
        <f>AI178*$AL$6</f>
        <v>93301.046672927201</v>
      </c>
    </row>
    <row r="179" spans="1:38">
      <c r="B179" s="5"/>
      <c r="C179" s="5"/>
      <c r="F179" s="1">
        <f>F178-'Div 91 history (2)'!B176</f>
        <v>0</v>
      </c>
      <c r="G179" s="1">
        <f>G178-'Div 91 history (2)'!C176</f>
        <v>0</v>
      </c>
      <c r="H179" s="1">
        <f>H178-'Div 91 history (2)'!D176</f>
        <v>0</v>
      </c>
      <c r="I179" s="1">
        <f>I178-'Div 91 history (2)'!E176</f>
        <v>0</v>
      </c>
      <c r="J179" s="1">
        <f>J178-'Div 91 history (2)'!F176</f>
        <v>0</v>
      </c>
      <c r="K179" s="1">
        <f>K178-'Div 91 history (2)'!G176</f>
        <v>0</v>
      </c>
      <c r="L179" s="1">
        <f>L178-'Div 91 history (2)'!H176</f>
        <v>0</v>
      </c>
      <c r="M179" s="1">
        <f>M178-SUM(M171:M177)</f>
        <v>0</v>
      </c>
      <c r="N179" s="1">
        <f t="shared" ref="N179:AF179" si="172">N178-SUM(N171:N177)</f>
        <v>0</v>
      </c>
      <c r="O179" s="1">
        <f t="shared" si="172"/>
        <v>0</v>
      </c>
      <c r="P179" s="1">
        <f t="shared" si="172"/>
        <v>0</v>
      </c>
      <c r="Q179" s="1">
        <f t="shared" si="172"/>
        <v>0</v>
      </c>
      <c r="R179" s="1">
        <f t="shared" si="172"/>
        <v>0</v>
      </c>
      <c r="S179" s="1">
        <f t="shared" si="172"/>
        <v>0</v>
      </c>
      <c r="T179" s="1">
        <f t="shared" si="172"/>
        <v>0</v>
      </c>
      <c r="U179" s="1">
        <f t="shared" si="172"/>
        <v>0</v>
      </c>
      <c r="V179" s="1">
        <f t="shared" si="172"/>
        <v>0</v>
      </c>
      <c r="W179" s="1">
        <f t="shared" si="172"/>
        <v>0</v>
      </c>
      <c r="X179" s="1">
        <f t="shared" si="172"/>
        <v>0</v>
      </c>
      <c r="Y179" s="1">
        <f t="shared" si="172"/>
        <v>0</v>
      </c>
      <c r="Z179" s="1">
        <f t="shared" si="172"/>
        <v>0</v>
      </c>
      <c r="AA179" s="1">
        <f t="shared" si="172"/>
        <v>0</v>
      </c>
      <c r="AB179" s="1">
        <f t="shared" si="172"/>
        <v>0</v>
      </c>
      <c r="AC179" s="1">
        <f t="shared" si="172"/>
        <v>0</v>
      </c>
      <c r="AD179" s="1">
        <f t="shared" si="172"/>
        <v>0</v>
      </c>
      <c r="AE179" s="1">
        <f t="shared" si="172"/>
        <v>0</v>
      </c>
      <c r="AF179" s="1">
        <f t="shared" si="172"/>
        <v>0</v>
      </c>
    </row>
    <row r="180" spans="1:38">
      <c r="A180" s="106" t="s">
        <v>249</v>
      </c>
      <c r="B180" s="5" t="str">
        <f t="shared" si="132"/>
        <v>8700-05111</v>
      </c>
      <c r="C180" s="5" t="str">
        <f t="shared" ref="C180:C182" si="173">LEFT(B180,4)</f>
        <v>8700</v>
      </c>
      <c r="D180" s="1">
        <f>SUM($F180:K180)</f>
        <v>5485.4999999999991</v>
      </c>
      <c r="E180" s="2">
        <f>D180/$D$183</f>
        <v>0.98589853269973182</v>
      </c>
      <c r="F180" s="22">
        <f>'Div 91 history (2)'!B178</f>
        <v>398.90000000000003</v>
      </c>
      <c r="G180" s="22">
        <f>'Div 91 history (2)'!C178</f>
        <v>1659.95</v>
      </c>
      <c r="H180" s="22">
        <f>'Div 91 history (2)'!D178</f>
        <v>1402.9799999999998</v>
      </c>
      <c r="I180" s="22">
        <f>'Div 91 history (2)'!E178</f>
        <v>558.64</v>
      </c>
      <c r="J180" s="22">
        <f>'Div 91 history (2)'!F178</f>
        <v>633.63</v>
      </c>
      <c r="K180" s="22">
        <f>'Div 91 history (2)'!G178</f>
        <v>831.4</v>
      </c>
      <c r="L180" s="1">
        <f t="shared" ref="L180:W182" si="174">$E180*L$183</f>
        <v>1624.2481146521543</v>
      </c>
      <c r="M180" s="1">
        <f t="shared" si="174"/>
        <v>806.40584583641873</v>
      </c>
      <c r="N180" s="1">
        <f t="shared" si="174"/>
        <v>834.99690328471092</v>
      </c>
      <c r="O180" s="1">
        <f t="shared" si="174"/>
        <v>756.12502066873242</v>
      </c>
      <c r="P180" s="1">
        <f t="shared" si="174"/>
        <v>1723.2914812471693</v>
      </c>
      <c r="Q180" s="1">
        <f t="shared" si="174"/>
        <v>848.79948274250717</v>
      </c>
      <c r="R180" s="1">
        <f t="shared" si="174"/>
        <v>870.48925046190129</v>
      </c>
      <c r="S180" s="1">
        <f t="shared" si="174"/>
        <v>899.08030791019348</v>
      </c>
      <c r="T180" s="1">
        <f t="shared" si="174"/>
        <v>742.32244121093618</v>
      </c>
      <c r="U180" s="1">
        <f t="shared" si="174"/>
        <v>826.12381649041333</v>
      </c>
      <c r="V180" s="1">
        <f t="shared" si="174"/>
        <v>1054.8522760767512</v>
      </c>
      <c r="W180" s="1">
        <f t="shared" si="174"/>
        <v>1840.6134066384375</v>
      </c>
      <c r="X180" s="1">
        <f t="shared" ref="X180:AF182" si="175">$E180*X$183</f>
        <v>948.59213222237395</v>
      </c>
      <c r="Y180" s="1">
        <f t="shared" si="175"/>
        <v>806.40584583641873</v>
      </c>
      <c r="Z180" s="1">
        <f t="shared" si="175"/>
        <v>834.99690328471092</v>
      </c>
      <c r="AA180" s="1">
        <f t="shared" si="175"/>
        <v>756.12502066873242</v>
      </c>
      <c r="AB180" s="1">
        <f t="shared" si="175"/>
        <v>1723.2914812471693</v>
      </c>
      <c r="AC180" s="1">
        <f t="shared" si="175"/>
        <v>848.79948274250717</v>
      </c>
      <c r="AD180" s="1">
        <f t="shared" si="175"/>
        <v>870.48925046190129</v>
      </c>
      <c r="AE180" s="1">
        <f t="shared" si="175"/>
        <v>899.08030791019348</v>
      </c>
      <c r="AF180" s="1">
        <f t="shared" si="175"/>
        <v>742.32244121093618</v>
      </c>
    </row>
    <row r="181" spans="1:38">
      <c r="A181" s="106" t="s">
        <v>623</v>
      </c>
      <c r="B181" s="5" t="str">
        <f t="shared" si="132"/>
        <v>9110-05111</v>
      </c>
      <c r="C181" s="5" t="str">
        <f t="shared" si="173"/>
        <v>9110</v>
      </c>
      <c r="D181" s="1">
        <f>SUM($F181:K181)</f>
        <v>12.32</v>
      </c>
      <c r="E181" s="2">
        <f>D181/$D$183</f>
        <v>2.2142502821731287E-3</v>
      </c>
      <c r="F181" s="22">
        <f>'Div 91 history (2)'!B179</f>
        <v>0</v>
      </c>
      <c r="G181" s="22">
        <f>'Div 91 history (2)'!C179</f>
        <v>12.32</v>
      </c>
      <c r="H181" s="22">
        <f>'Div 91 history (2)'!D179</f>
        <v>0</v>
      </c>
      <c r="I181" s="22">
        <f>'Div 91 history (2)'!E179</f>
        <v>0</v>
      </c>
      <c r="J181" s="22">
        <f>'Div 91 history (2)'!F179</f>
        <v>0</v>
      </c>
      <c r="K181" s="22">
        <f>'Div 91 history (2)'!G179</f>
        <v>0</v>
      </c>
      <c r="L181" s="1">
        <f t="shared" si="174"/>
        <v>3.6479330548745863</v>
      </c>
      <c r="M181" s="1">
        <f t="shared" si="174"/>
        <v>1.8111238758006889</v>
      </c>
      <c r="N181" s="1">
        <f t="shared" si="174"/>
        <v>1.8753371339837097</v>
      </c>
      <c r="O181" s="1">
        <f t="shared" si="174"/>
        <v>1.6981971114098595</v>
      </c>
      <c r="P181" s="1">
        <f t="shared" si="174"/>
        <v>3.8703766382216989</v>
      </c>
      <c r="Q181" s="1">
        <f t="shared" si="174"/>
        <v>1.9063366379341335</v>
      </c>
      <c r="R181" s="1">
        <f t="shared" si="174"/>
        <v>1.9550501441419423</v>
      </c>
      <c r="S181" s="1">
        <f t="shared" si="174"/>
        <v>2.0192634023249632</v>
      </c>
      <c r="T181" s="1">
        <f t="shared" si="174"/>
        <v>1.6671976074594357</v>
      </c>
      <c r="U181" s="1">
        <f t="shared" si="174"/>
        <v>1.8554088814441516</v>
      </c>
      <c r="V181" s="1">
        <f t="shared" si="174"/>
        <v>2.3691149469083173</v>
      </c>
      <c r="W181" s="1">
        <f t="shared" si="174"/>
        <v>4.1338724218003007</v>
      </c>
      <c r="X181" s="1">
        <f t="shared" si="175"/>
        <v>2.1304630514956973</v>
      </c>
      <c r="Y181" s="1">
        <f t="shared" si="175"/>
        <v>1.8111238758006889</v>
      </c>
      <c r="Z181" s="1">
        <f t="shared" si="175"/>
        <v>1.8753371339837097</v>
      </c>
      <c r="AA181" s="1">
        <f t="shared" si="175"/>
        <v>1.6981971114098595</v>
      </c>
      <c r="AB181" s="1">
        <f t="shared" si="175"/>
        <v>3.8703766382216989</v>
      </c>
      <c r="AC181" s="1">
        <f t="shared" si="175"/>
        <v>1.9063366379341335</v>
      </c>
      <c r="AD181" s="1">
        <f t="shared" si="175"/>
        <v>1.9550501441419423</v>
      </c>
      <c r="AE181" s="1">
        <f t="shared" si="175"/>
        <v>2.0192634023249632</v>
      </c>
      <c r="AF181" s="1">
        <f t="shared" si="175"/>
        <v>1.6671976074594357</v>
      </c>
    </row>
    <row r="182" spans="1:38">
      <c r="A182" s="106" t="s">
        <v>254</v>
      </c>
      <c r="B182" s="5" t="str">
        <f t="shared" si="132"/>
        <v>9210-05111</v>
      </c>
      <c r="C182" s="5" t="str">
        <f t="shared" si="173"/>
        <v>9210</v>
      </c>
      <c r="D182" s="1">
        <f>SUM($F182:K182)</f>
        <v>66.14</v>
      </c>
      <c r="E182" s="2">
        <f>D182/$D$183</f>
        <v>1.1887217018095027E-2</v>
      </c>
      <c r="F182" s="22">
        <f>'Div 91 history (2)'!B180</f>
        <v>0</v>
      </c>
      <c r="G182" s="22">
        <f>'Div 91 history (2)'!C180</f>
        <v>20.100000000000001</v>
      </c>
      <c r="H182" s="22">
        <f>'Div 91 history (2)'!D180</f>
        <v>0</v>
      </c>
      <c r="I182" s="22">
        <f>'Div 91 history (2)'!E180</f>
        <v>46.04</v>
      </c>
      <c r="J182" s="22">
        <f>'Div 91 history (2)'!F180</f>
        <v>0</v>
      </c>
      <c r="K182" s="22">
        <f>'Div 91 history (2)'!G180</f>
        <v>0</v>
      </c>
      <c r="L182" s="1">
        <f t="shared" si="174"/>
        <v>19.583952292971198</v>
      </c>
      <c r="M182" s="1">
        <f t="shared" si="174"/>
        <v>9.7230302877806469</v>
      </c>
      <c r="N182" s="1">
        <f t="shared" si="174"/>
        <v>10.067759581305403</v>
      </c>
      <c r="O182" s="1">
        <f t="shared" si="174"/>
        <v>9.1167822198578019</v>
      </c>
      <c r="P182" s="1">
        <f t="shared" si="174"/>
        <v>20.778142114609022</v>
      </c>
      <c r="Q182" s="1">
        <f t="shared" si="174"/>
        <v>10.234180619558733</v>
      </c>
      <c r="R182" s="1">
        <f t="shared" si="174"/>
        <v>10.495699393956825</v>
      </c>
      <c r="S182" s="1">
        <f t="shared" si="174"/>
        <v>10.84042868748158</v>
      </c>
      <c r="T182" s="1">
        <f t="shared" si="174"/>
        <v>8.950361181604471</v>
      </c>
      <c r="U182" s="1">
        <f t="shared" si="174"/>
        <v>9.9607746281425484</v>
      </c>
      <c r="V182" s="1">
        <f t="shared" si="174"/>
        <v>12.718608976340594</v>
      </c>
      <c r="W182" s="1">
        <f t="shared" si="174"/>
        <v>22.192720939762332</v>
      </c>
      <c r="X182" s="1">
        <f t="shared" si="175"/>
        <v>11.43740472613031</v>
      </c>
      <c r="Y182" s="1">
        <f t="shared" si="175"/>
        <v>9.7230302877806469</v>
      </c>
      <c r="Z182" s="1">
        <f t="shared" si="175"/>
        <v>10.067759581305403</v>
      </c>
      <c r="AA182" s="1">
        <f t="shared" si="175"/>
        <v>9.1167822198578019</v>
      </c>
      <c r="AB182" s="1">
        <f t="shared" si="175"/>
        <v>20.778142114609022</v>
      </c>
      <c r="AC182" s="1">
        <f t="shared" si="175"/>
        <v>10.234180619558733</v>
      </c>
      <c r="AD182" s="1">
        <f t="shared" si="175"/>
        <v>10.495699393956825</v>
      </c>
      <c r="AE182" s="1">
        <f t="shared" si="175"/>
        <v>10.84042868748158</v>
      </c>
      <c r="AF182" s="1">
        <f t="shared" si="175"/>
        <v>8.950361181604471</v>
      </c>
    </row>
    <row r="183" spans="1:38">
      <c r="A183" s="9" t="s">
        <v>26</v>
      </c>
      <c r="B183" s="5"/>
      <c r="C183" s="5"/>
      <c r="D183" s="31">
        <f t="shared" ref="D183:K183" si="176">SUM(D180:D182)</f>
        <v>5563.9599999999991</v>
      </c>
      <c r="E183" s="32">
        <f t="shared" si="176"/>
        <v>1</v>
      </c>
      <c r="F183" s="31">
        <f t="shared" si="176"/>
        <v>398.90000000000003</v>
      </c>
      <c r="G183" s="31">
        <f t="shared" si="176"/>
        <v>1692.37</v>
      </c>
      <c r="H183" s="31">
        <f t="shared" si="176"/>
        <v>1402.9799999999998</v>
      </c>
      <c r="I183" s="31">
        <f t="shared" si="176"/>
        <v>604.67999999999995</v>
      </c>
      <c r="J183" s="31">
        <f t="shared" si="176"/>
        <v>633.63</v>
      </c>
      <c r="K183" s="31">
        <f t="shared" si="176"/>
        <v>831.4</v>
      </c>
      <c r="L183" s="34">
        <f>'Div 91 history (2)'!H181</f>
        <v>1647.48</v>
      </c>
      <c r="M183" s="31">
        <f>'Div 91 budget'!B109</f>
        <v>817.94</v>
      </c>
      <c r="N183" s="31">
        <f>'Div 91 budget'!C109</f>
        <v>846.94</v>
      </c>
      <c r="O183" s="31">
        <f>'Div 91 budget'!D109</f>
        <v>766.94</v>
      </c>
      <c r="P183" s="31">
        <f>'Div 91 budget'!E109</f>
        <v>1747.94</v>
      </c>
      <c r="Q183" s="31">
        <f>'Div 91 budget'!F109</f>
        <v>860.94</v>
      </c>
      <c r="R183" s="31">
        <f>'Div 91 budget'!G109</f>
        <v>882.94</v>
      </c>
      <c r="S183" s="31">
        <f>'Div 91 budget'!H109</f>
        <v>911.94</v>
      </c>
      <c r="T183" s="31">
        <f>'Div 91 budget'!I109</f>
        <v>752.94</v>
      </c>
      <c r="U183" s="31">
        <f>'Div 91 budget'!J109</f>
        <v>837.94</v>
      </c>
      <c r="V183" s="31">
        <f>'Div 91 budget'!K109</f>
        <v>1069.94</v>
      </c>
      <c r="W183" s="31">
        <f>'Div 91 budget'!L109</f>
        <v>1866.94</v>
      </c>
      <c r="X183" s="31">
        <f>'Div 91 budget'!M109</f>
        <v>962.16</v>
      </c>
      <c r="Y183" s="38">
        <f>M183*(1+Y$3)</f>
        <v>817.94</v>
      </c>
      <c r="Z183" s="38">
        <f t="shared" ref="Z183" si="177">N183*(1+Z$3)</f>
        <v>846.94</v>
      </c>
      <c r="AA183" s="38">
        <f t="shared" ref="AA183" si="178">O183*(1+AA$3)</f>
        <v>766.94</v>
      </c>
      <c r="AB183" s="38">
        <f t="shared" ref="AB183" si="179">P183*(1+AB$3)</f>
        <v>1747.94</v>
      </c>
      <c r="AC183" s="38">
        <f t="shared" ref="AC183" si="180">Q183*(1+AC$3)</f>
        <v>860.94</v>
      </c>
      <c r="AD183" s="38">
        <f t="shared" ref="AD183" si="181">R183*(1+AD$3)</f>
        <v>882.94</v>
      </c>
      <c r="AE183" s="38">
        <f t="shared" ref="AE183" si="182">S183*(1+AE$3)</f>
        <v>911.94</v>
      </c>
      <c r="AF183" s="38">
        <f t="shared" ref="AF183" si="183">T183*(1+AF$3)</f>
        <v>752.94</v>
      </c>
      <c r="AH183" s="15">
        <f>SUM(F183:Q183)</f>
        <v>12252.140000000003</v>
      </c>
      <c r="AI183" s="15">
        <f>SUM(U183:AF183)</f>
        <v>12325.500000000004</v>
      </c>
      <c r="AK183" s="15">
        <f>AH183*$AK$6</f>
        <v>6015.1751562862182</v>
      </c>
      <c r="AL183" s="15">
        <f>AI183*$AL$6</f>
        <v>6050.6443085336741</v>
      </c>
    </row>
    <row r="184" spans="1:38">
      <c r="B184" s="5"/>
      <c r="C184" s="5"/>
      <c r="F184" s="1">
        <f>F183-'Div 91 history (2)'!B181</f>
        <v>0</v>
      </c>
      <c r="G184" s="1">
        <f>G183-'Div 91 history (2)'!C181</f>
        <v>0</v>
      </c>
      <c r="H184" s="1">
        <f>H183-'Div 91 history (2)'!D181</f>
        <v>0</v>
      </c>
      <c r="I184" s="1">
        <f>I183-'Div 91 history (2)'!E181</f>
        <v>0</v>
      </c>
      <c r="J184" s="1">
        <f>J183-'Div 91 history (2)'!F181</f>
        <v>0</v>
      </c>
      <c r="K184" s="1">
        <f>K183-'Div 91 history (2)'!G181</f>
        <v>0</v>
      </c>
      <c r="L184" s="1">
        <f>L183-'Div 91 history (2)'!H181</f>
        <v>0</v>
      </c>
      <c r="M184" s="1">
        <f t="shared" ref="M184" si="184">M183-SUM(M180:M182)</f>
        <v>0</v>
      </c>
      <c r="N184" s="1">
        <f t="shared" ref="N184:AF184" si="185">N183-SUM(N180:N182)</f>
        <v>0</v>
      </c>
      <c r="O184" s="1">
        <f t="shared" si="185"/>
        <v>0</v>
      </c>
      <c r="P184" s="1">
        <f t="shared" si="185"/>
        <v>0</v>
      </c>
      <c r="Q184" s="1">
        <f t="shared" si="185"/>
        <v>0</v>
      </c>
      <c r="R184" s="1">
        <f t="shared" si="185"/>
        <v>0</v>
      </c>
      <c r="S184" s="1">
        <f t="shared" si="185"/>
        <v>0</v>
      </c>
      <c r="T184" s="1">
        <f t="shared" si="185"/>
        <v>0</v>
      </c>
      <c r="U184" s="1">
        <f t="shared" si="185"/>
        <v>0</v>
      </c>
      <c r="V184" s="1">
        <f t="shared" si="185"/>
        <v>0</v>
      </c>
      <c r="W184" s="1">
        <f t="shared" si="185"/>
        <v>0</v>
      </c>
      <c r="X184" s="1">
        <f t="shared" si="185"/>
        <v>0</v>
      </c>
      <c r="Y184" s="1">
        <f t="shared" si="185"/>
        <v>0</v>
      </c>
      <c r="Z184" s="1">
        <f t="shared" si="185"/>
        <v>0</v>
      </c>
      <c r="AA184" s="1">
        <f t="shared" si="185"/>
        <v>0</v>
      </c>
      <c r="AB184" s="1">
        <f t="shared" si="185"/>
        <v>0</v>
      </c>
      <c r="AC184" s="1">
        <f t="shared" si="185"/>
        <v>0</v>
      </c>
      <c r="AD184" s="1">
        <f t="shared" si="185"/>
        <v>0</v>
      </c>
      <c r="AE184" s="1">
        <f t="shared" si="185"/>
        <v>0</v>
      </c>
      <c r="AF184" s="1">
        <f t="shared" si="185"/>
        <v>0</v>
      </c>
    </row>
    <row r="185" spans="1:38">
      <c r="A185" s="106" t="s">
        <v>256</v>
      </c>
      <c r="B185" s="5" t="str">
        <f t="shared" si="132"/>
        <v>9030-05411</v>
      </c>
      <c r="C185" s="5" t="str">
        <f t="shared" ref="C185:C200" si="186">LEFT(B185,4)</f>
        <v>9030</v>
      </c>
      <c r="D185" s="1">
        <f>SUM($F185:K185)</f>
        <v>51.05</v>
      </c>
      <c r="E185" s="2">
        <f t="shared" ref="E185:E201" si="187">D185/$D$202</f>
        <v>2.2384251168749498E-4</v>
      </c>
      <c r="F185" s="22" t="str">
        <f>'Div 91 history (2)'!B183</f>
        <v>0</v>
      </c>
      <c r="G185" s="22" t="str">
        <f>'Div 91 history (2)'!C183</f>
        <v>0</v>
      </c>
      <c r="H185" s="22">
        <f>'Div 91 history (2)'!D183</f>
        <v>51.05</v>
      </c>
      <c r="I185" s="22">
        <f>'Div 91 history (2)'!E183</f>
        <v>0</v>
      </c>
      <c r="J185" s="22">
        <f>'Div 91 history (2)'!F183</f>
        <v>0</v>
      </c>
      <c r="K185" s="22">
        <f>'Div 91 history (2)'!G183</f>
        <v>0</v>
      </c>
      <c r="L185" s="1">
        <f t="shared" ref="L185:W194" si="188">$E185*L$202</f>
        <v>12.159957929008204</v>
      </c>
      <c r="M185" s="1">
        <f t="shared" si="188"/>
        <v>10.729237177605945</v>
      </c>
      <c r="N185" s="1">
        <f t="shared" si="188"/>
        <v>17.400249909969709</v>
      </c>
      <c r="O185" s="1">
        <f t="shared" si="188"/>
        <v>9.6702740696142744</v>
      </c>
      <c r="P185" s="1">
        <f t="shared" si="188"/>
        <v>11.959793478207013</v>
      </c>
      <c r="Q185" s="1">
        <f t="shared" si="188"/>
        <v>8.8494346255557641</v>
      </c>
      <c r="R185" s="1">
        <f t="shared" si="188"/>
        <v>10.086674863555821</v>
      </c>
      <c r="S185" s="1">
        <f t="shared" si="188"/>
        <v>10.941086207517223</v>
      </c>
      <c r="T185" s="1">
        <f t="shared" si="188"/>
        <v>10.48003778619449</v>
      </c>
      <c r="U185" s="1">
        <f t="shared" si="188"/>
        <v>10.497869080675516</v>
      </c>
      <c r="V185" s="1">
        <f t="shared" si="188"/>
        <v>10.403949239621678</v>
      </c>
      <c r="W185" s="1">
        <f t="shared" si="188"/>
        <v>9.03294967033764</v>
      </c>
      <c r="X185" s="1">
        <f t="shared" ref="X185:AF194" si="189">$E185*X$202</f>
        <v>12.809522036823912</v>
      </c>
      <c r="Y185" s="1">
        <f t="shared" si="189"/>
        <v>10.729237177605945</v>
      </c>
      <c r="Z185" s="1">
        <f t="shared" si="189"/>
        <v>17.400249909969709</v>
      </c>
      <c r="AA185" s="1">
        <f t="shared" si="189"/>
        <v>9.6702740696142744</v>
      </c>
      <c r="AB185" s="1">
        <f t="shared" si="189"/>
        <v>11.959793478207013</v>
      </c>
      <c r="AC185" s="1">
        <f t="shared" si="189"/>
        <v>8.8494346255557641</v>
      </c>
      <c r="AD185" s="1">
        <f t="shared" si="189"/>
        <v>10.086674863555821</v>
      </c>
      <c r="AE185" s="1">
        <f t="shared" si="189"/>
        <v>10.941086207517223</v>
      </c>
      <c r="AF185" s="1">
        <f t="shared" si="189"/>
        <v>10.48003778619449</v>
      </c>
    </row>
    <row r="186" spans="1:38">
      <c r="A186" s="106" t="s">
        <v>258</v>
      </c>
      <c r="B186" s="5" t="str">
        <f t="shared" si="132"/>
        <v>9110-05411</v>
      </c>
      <c r="C186" s="5" t="str">
        <f t="shared" si="186"/>
        <v>9110</v>
      </c>
      <c r="D186" s="1">
        <f>SUM($F186:K186)</f>
        <v>3006.97</v>
      </c>
      <c r="E186" s="2">
        <f t="shared" si="187"/>
        <v>1.3184872034651258E-2</v>
      </c>
      <c r="F186" s="22">
        <f>'Div 91 history (2)'!B184</f>
        <v>7.52</v>
      </c>
      <c r="G186" s="22">
        <f>'Div 91 history (2)'!C184</f>
        <v>876.47</v>
      </c>
      <c r="H186" s="22">
        <f>'Div 91 history (2)'!D184</f>
        <v>384.33000000000004</v>
      </c>
      <c r="I186" s="22">
        <f>'Div 91 history (2)'!E184</f>
        <v>1047.68</v>
      </c>
      <c r="J186" s="22">
        <f>'Div 91 history (2)'!F184</f>
        <v>185.97</v>
      </c>
      <c r="K186" s="22">
        <f>'Div 91 history (2)'!G184</f>
        <v>505</v>
      </c>
      <c r="L186" s="1">
        <f t="shared" si="188"/>
        <v>716.25129664622523</v>
      </c>
      <c r="M186" s="1">
        <f t="shared" si="188"/>
        <v>631.97834115466685</v>
      </c>
      <c r="N186" s="1">
        <f t="shared" si="188"/>
        <v>1024.9173255980727</v>
      </c>
      <c r="O186" s="1">
        <f t="shared" si="188"/>
        <v>569.60282113825724</v>
      </c>
      <c r="P186" s="1">
        <f t="shared" si="188"/>
        <v>704.46112037539933</v>
      </c>
      <c r="Q186" s="1">
        <f t="shared" si="188"/>
        <v>521.25336799230968</v>
      </c>
      <c r="R186" s="1">
        <f t="shared" si="188"/>
        <v>594.129847491997</v>
      </c>
      <c r="S186" s="1">
        <f t="shared" si="188"/>
        <v>644.45676774570154</v>
      </c>
      <c r="T186" s="1">
        <f t="shared" si="188"/>
        <v>617.29988681593034</v>
      </c>
      <c r="U186" s="1">
        <f t="shared" si="188"/>
        <v>618.35019372221063</v>
      </c>
      <c r="V186" s="1">
        <f t="shared" si="188"/>
        <v>612.81808511391171</v>
      </c>
      <c r="W186" s="1">
        <f t="shared" si="188"/>
        <v>532.0628534811982</v>
      </c>
      <c r="X186" s="1">
        <f t="shared" si="189"/>
        <v>754.51221310613903</v>
      </c>
      <c r="Y186" s="1">
        <f t="shared" si="189"/>
        <v>631.97834115466685</v>
      </c>
      <c r="Z186" s="1">
        <f t="shared" si="189"/>
        <v>1024.9173255980727</v>
      </c>
      <c r="AA186" s="1">
        <f t="shared" si="189"/>
        <v>569.60282113825724</v>
      </c>
      <c r="AB186" s="1">
        <f t="shared" si="189"/>
        <v>704.46112037539933</v>
      </c>
      <c r="AC186" s="1">
        <f t="shared" si="189"/>
        <v>521.25336799230968</v>
      </c>
      <c r="AD186" s="1">
        <f t="shared" si="189"/>
        <v>594.129847491997</v>
      </c>
      <c r="AE186" s="1">
        <f t="shared" si="189"/>
        <v>644.45676774570154</v>
      </c>
      <c r="AF186" s="1">
        <f t="shared" si="189"/>
        <v>617.29988681593034</v>
      </c>
    </row>
    <row r="187" spans="1:38">
      <c r="A187" s="106" t="s">
        <v>259</v>
      </c>
      <c r="B187" s="5" t="str">
        <f t="shared" si="132"/>
        <v>9210-05411</v>
      </c>
      <c r="C187" s="5" t="str">
        <f t="shared" si="186"/>
        <v>9210</v>
      </c>
      <c r="D187" s="1">
        <f>SUM($F187:K187)</f>
        <v>295.72000000000003</v>
      </c>
      <c r="E187" s="2">
        <f t="shared" si="187"/>
        <v>1.2966642028643686E-3</v>
      </c>
      <c r="F187" s="22">
        <f>'Div 91 history (2)'!B185</f>
        <v>0</v>
      </c>
      <c r="G187" s="22">
        <f>'Div 91 history (2)'!C185</f>
        <v>1.72</v>
      </c>
      <c r="H187" s="22">
        <f>'Div 91 history (2)'!D185</f>
        <v>294</v>
      </c>
      <c r="I187" s="22">
        <f>'Div 91 history (2)'!E185</f>
        <v>0</v>
      </c>
      <c r="J187" s="22">
        <f>'Div 91 history (2)'!F185</f>
        <v>0</v>
      </c>
      <c r="K187" s="22">
        <f>'Div 91 history (2)'!G185</f>
        <v>0</v>
      </c>
      <c r="L187" s="1">
        <f t="shared" si="188"/>
        <v>70.439623090427162</v>
      </c>
      <c r="M187" s="1">
        <f t="shared" si="188"/>
        <v>62.151812304831147</v>
      </c>
      <c r="N187" s="1">
        <f t="shared" si="188"/>
        <v>100.7953360112878</v>
      </c>
      <c r="O187" s="1">
        <f t="shared" si="188"/>
        <v>56.017501427352272</v>
      </c>
      <c r="P187" s="1">
        <f t="shared" si="188"/>
        <v>69.280120026941788</v>
      </c>
      <c r="Q187" s="1">
        <f t="shared" si="188"/>
        <v>51.262581928880522</v>
      </c>
      <c r="R187" s="1">
        <f t="shared" si="188"/>
        <v>58.429608044088695</v>
      </c>
      <c r="S187" s="1">
        <f t="shared" si="188"/>
        <v>63.379001239706042</v>
      </c>
      <c r="T187" s="1">
        <f t="shared" si="188"/>
        <v>60.708261981066308</v>
      </c>
      <c r="U187" s="1">
        <f t="shared" si="188"/>
        <v>60.811554251466475</v>
      </c>
      <c r="V187" s="1">
        <f t="shared" si="188"/>
        <v>60.267499885228652</v>
      </c>
      <c r="W187" s="1">
        <f t="shared" si="188"/>
        <v>52.32563910895685</v>
      </c>
      <c r="X187" s="1">
        <f t="shared" si="189"/>
        <v>74.202387007435206</v>
      </c>
      <c r="Y187" s="1">
        <f t="shared" si="189"/>
        <v>62.151812304831147</v>
      </c>
      <c r="Z187" s="1">
        <f t="shared" si="189"/>
        <v>100.7953360112878</v>
      </c>
      <c r="AA187" s="1">
        <f t="shared" si="189"/>
        <v>56.017501427352272</v>
      </c>
      <c r="AB187" s="1">
        <f t="shared" si="189"/>
        <v>69.280120026941788</v>
      </c>
      <c r="AC187" s="1">
        <f t="shared" si="189"/>
        <v>51.262581928880522</v>
      </c>
      <c r="AD187" s="1">
        <f t="shared" si="189"/>
        <v>58.429608044088695</v>
      </c>
      <c r="AE187" s="1">
        <f t="shared" si="189"/>
        <v>63.379001239706042</v>
      </c>
      <c r="AF187" s="1">
        <f t="shared" si="189"/>
        <v>60.708261981066308</v>
      </c>
    </row>
    <row r="188" spans="1:38">
      <c r="A188" s="106" t="s">
        <v>261</v>
      </c>
      <c r="B188" s="5" t="str">
        <f t="shared" ref="B188" si="190">RIGHT(A188,10)</f>
        <v>8700-05411</v>
      </c>
      <c r="C188" s="5" t="str">
        <f t="shared" ref="C188" si="191">LEFT(B188,4)</f>
        <v>8700</v>
      </c>
      <c r="D188" s="1">
        <f>SUM($F188:K188)</f>
        <v>48140.17</v>
      </c>
      <c r="E188" s="2">
        <f t="shared" si="187"/>
        <v>0.21108357621670901</v>
      </c>
      <c r="F188" s="22">
        <f>'Div 91 history (2)'!B186</f>
        <v>8452.82</v>
      </c>
      <c r="G188" s="22">
        <f>'Div 91 history (2)'!C186</f>
        <v>8729.7400000000016</v>
      </c>
      <c r="H188" s="22">
        <f>'Div 91 history (2)'!D186</f>
        <v>6644.3799999999992</v>
      </c>
      <c r="I188" s="22">
        <f>'Div 91 history (2)'!E186</f>
        <v>9874.2100000000009</v>
      </c>
      <c r="J188" s="22">
        <f>'Div 91 history (2)'!F186</f>
        <v>6228.5</v>
      </c>
      <c r="K188" s="22">
        <f>'Div 91 history (2)'!G186</f>
        <v>8210.52</v>
      </c>
      <c r="L188" s="1">
        <f t="shared" si="188"/>
        <v>11466.845090995159</v>
      </c>
      <c r="M188" s="1">
        <f t="shared" si="188"/>
        <v>10117.674861905394</v>
      </c>
      <c r="N188" s="1">
        <f t="shared" si="188"/>
        <v>16408.442482045572</v>
      </c>
      <c r="O188" s="1">
        <f t="shared" si="188"/>
        <v>9119.0722361963381</v>
      </c>
      <c r="P188" s="1">
        <f t="shared" si="188"/>
        <v>11278.089935470654</v>
      </c>
      <c r="Q188" s="1">
        <f t="shared" si="188"/>
        <v>8345.0203188666164</v>
      </c>
      <c r="R188" s="1">
        <f t="shared" si="188"/>
        <v>9511.7383480177086</v>
      </c>
      <c r="S188" s="1">
        <f t="shared" si="188"/>
        <v>10317.448580108412</v>
      </c>
      <c r="T188" s="1">
        <f t="shared" si="188"/>
        <v>9882.6797381748565</v>
      </c>
      <c r="U188" s="1">
        <f t="shared" si="188"/>
        <v>9899.4946558562788</v>
      </c>
      <c r="V188" s="1">
        <f t="shared" si="188"/>
        <v>9810.9282089472727</v>
      </c>
      <c r="W188" s="1">
        <f t="shared" si="188"/>
        <v>8518.0750779921236</v>
      </c>
      <c r="X188" s="1">
        <f t="shared" si="189"/>
        <v>12079.384299146903</v>
      </c>
      <c r="Y188" s="1">
        <f t="shared" si="189"/>
        <v>10117.674861905394</v>
      </c>
      <c r="Z188" s="1">
        <f t="shared" si="189"/>
        <v>16408.442482045572</v>
      </c>
      <c r="AA188" s="1">
        <f t="shared" si="189"/>
        <v>9119.0722361963381</v>
      </c>
      <c r="AB188" s="1">
        <f t="shared" si="189"/>
        <v>11278.089935470654</v>
      </c>
      <c r="AC188" s="1">
        <f t="shared" si="189"/>
        <v>8345.0203188666164</v>
      </c>
      <c r="AD188" s="1">
        <f t="shared" si="189"/>
        <v>9511.7383480177086</v>
      </c>
      <c r="AE188" s="1">
        <f t="shared" si="189"/>
        <v>10317.448580108412</v>
      </c>
      <c r="AF188" s="1">
        <f t="shared" si="189"/>
        <v>9882.6797381748565</v>
      </c>
    </row>
    <row r="189" spans="1:38">
      <c r="A189" s="106" t="s">
        <v>265</v>
      </c>
      <c r="B189" s="5" t="str">
        <f t="shared" si="132"/>
        <v>8800-05411</v>
      </c>
      <c r="C189" s="5" t="str">
        <f t="shared" si="186"/>
        <v>8800</v>
      </c>
      <c r="D189" s="1">
        <f>SUM($F189:K189)</f>
        <v>9.83</v>
      </c>
      <c r="E189" s="2">
        <f t="shared" si="187"/>
        <v>4.3102289713772295E-5</v>
      </c>
      <c r="F189" s="22" t="str">
        <f>'Div 91 history (2)'!B187</f>
        <v>0</v>
      </c>
      <c r="G189" s="22" t="str">
        <f>'Div 91 history (2)'!C187</f>
        <v>0</v>
      </c>
      <c r="H189" s="22">
        <f>'Div 91 history (2)'!D187</f>
        <v>9.83</v>
      </c>
      <c r="I189" s="22">
        <f>'Div 91 history (2)'!E187</f>
        <v>0</v>
      </c>
      <c r="J189" s="22">
        <f>'Div 91 history (2)'!F187</f>
        <v>0</v>
      </c>
      <c r="K189" s="22">
        <f>'Div 91 history (2)'!G187</f>
        <v>0</v>
      </c>
      <c r="L189" s="1">
        <f t="shared" si="188"/>
        <v>2.3414767177698463</v>
      </c>
      <c r="M189" s="1">
        <f t="shared" si="188"/>
        <v>2.0659823987437109</v>
      </c>
      <c r="N189" s="1">
        <f t="shared" si="188"/>
        <v>3.350528043388878</v>
      </c>
      <c r="O189" s="1">
        <f t="shared" si="188"/>
        <v>1.8620723624742082</v>
      </c>
      <c r="P189" s="1">
        <f t="shared" si="188"/>
        <v>2.3029337882619969</v>
      </c>
      <c r="Q189" s="1">
        <f t="shared" si="188"/>
        <v>1.7040145420022166</v>
      </c>
      <c r="R189" s="1">
        <f t="shared" si="188"/>
        <v>1.9422529658913561</v>
      </c>
      <c r="S189" s="1">
        <f t="shared" si="188"/>
        <v>2.1067752677746192</v>
      </c>
      <c r="T189" s="1">
        <f t="shared" si="188"/>
        <v>2.0179974816511623</v>
      </c>
      <c r="U189" s="1">
        <f t="shared" si="188"/>
        <v>2.0214310100497612</v>
      </c>
      <c r="V189" s="1">
        <f t="shared" si="188"/>
        <v>2.0033461513316571</v>
      </c>
      <c r="W189" s="1">
        <f t="shared" si="188"/>
        <v>1.7393515232011558</v>
      </c>
      <c r="X189" s="1">
        <f t="shared" si="189"/>
        <v>2.4665543902444478</v>
      </c>
      <c r="Y189" s="1">
        <f t="shared" si="189"/>
        <v>2.0659823987437109</v>
      </c>
      <c r="Z189" s="1">
        <f t="shared" si="189"/>
        <v>3.350528043388878</v>
      </c>
      <c r="AA189" s="1">
        <f t="shared" si="189"/>
        <v>1.8620723624742082</v>
      </c>
      <c r="AB189" s="1">
        <f t="shared" si="189"/>
        <v>2.3029337882619969</v>
      </c>
      <c r="AC189" s="1">
        <f t="shared" si="189"/>
        <v>1.7040145420022166</v>
      </c>
      <c r="AD189" s="1">
        <f t="shared" si="189"/>
        <v>1.9422529658913561</v>
      </c>
      <c r="AE189" s="1">
        <f t="shared" si="189"/>
        <v>2.1067752677746192</v>
      </c>
      <c r="AF189" s="1">
        <f t="shared" si="189"/>
        <v>2.0179974816511623</v>
      </c>
    </row>
    <row r="190" spans="1:38">
      <c r="A190" s="106" t="s">
        <v>266</v>
      </c>
      <c r="B190" s="5" t="str">
        <f t="shared" si="132"/>
        <v>8700-05412</v>
      </c>
      <c r="C190" s="5" t="str">
        <f t="shared" si="186"/>
        <v>8700</v>
      </c>
      <c r="D190" s="1">
        <f>SUM($F190:K190)</f>
        <v>1837.4300000000003</v>
      </c>
      <c r="E190" s="2">
        <f t="shared" si="187"/>
        <v>8.0567080558267175E-3</v>
      </c>
      <c r="F190" s="22">
        <f>'Div 91 history (2)'!B188</f>
        <v>0</v>
      </c>
      <c r="G190" s="22">
        <f>'Div 91 history (2)'!C188</f>
        <v>163.68</v>
      </c>
      <c r="H190" s="22">
        <f>'Div 91 history (2)'!D188</f>
        <v>677.7</v>
      </c>
      <c r="I190" s="22">
        <f>'Div 91 history (2)'!E188</f>
        <v>0</v>
      </c>
      <c r="J190" s="22">
        <f>'Div 91 history (2)'!F188</f>
        <v>927.13</v>
      </c>
      <c r="K190" s="22">
        <f>'Div 91 history (2)'!G188</f>
        <v>68.92</v>
      </c>
      <c r="L190" s="1">
        <f t="shared" si="188"/>
        <v>437.67035254647499</v>
      </c>
      <c r="M190" s="1">
        <f t="shared" si="188"/>
        <v>386.17477506853072</v>
      </c>
      <c r="N190" s="1">
        <f t="shared" si="188"/>
        <v>626.28288329237296</v>
      </c>
      <c r="O190" s="1">
        <f t="shared" si="188"/>
        <v>348.05977832970342</v>
      </c>
      <c r="P190" s="1">
        <f t="shared" si="188"/>
        <v>430.46588306879357</v>
      </c>
      <c r="Q190" s="1">
        <f t="shared" si="188"/>
        <v>318.51550762066461</v>
      </c>
      <c r="R190" s="1">
        <f t="shared" si="188"/>
        <v>363.04718892347455</v>
      </c>
      <c r="S190" s="1">
        <f t="shared" si="188"/>
        <v>393.79980470672621</v>
      </c>
      <c r="T190" s="1">
        <f t="shared" si="188"/>
        <v>377.20540312413993</v>
      </c>
      <c r="U190" s="1">
        <f t="shared" si="188"/>
        <v>377.84720048786704</v>
      </c>
      <c r="V190" s="1">
        <f t="shared" si="188"/>
        <v>374.46676692180336</v>
      </c>
      <c r="W190" s="1">
        <f t="shared" si="188"/>
        <v>325.12071915315357</v>
      </c>
      <c r="X190" s="1">
        <f t="shared" si="189"/>
        <v>461.04995251951738</v>
      </c>
      <c r="Y190" s="1">
        <f t="shared" si="189"/>
        <v>386.17477506853072</v>
      </c>
      <c r="Z190" s="1">
        <f t="shared" si="189"/>
        <v>626.28288329237296</v>
      </c>
      <c r="AA190" s="1">
        <f t="shared" si="189"/>
        <v>348.05977832970342</v>
      </c>
      <c r="AB190" s="1">
        <f t="shared" si="189"/>
        <v>430.46588306879357</v>
      </c>
      <c r="AC190" s="1">
        <f t="shared" si="189"/>
        <v>318.51550762066461</v>
      </c>
      <c r="AD190" s="1">
        <f t="shared" si="189"/>
        <v>363.04718892347455</v>
      </c>
      <c r="AE190" s="1">
        <f t="shared" si="189"/>
        <v>393.79980470672621</v>
      </c>
      <c r="AF190" s="1">
        <f t="shared" si="189"/>
        <v>377.20540312413993</v>
      </c>
    </row>
    <row r="191" spans="1:38">
      <c r="A191" s="106" t="s">
        <v>268</v>
      </c>
      <c r="B191" s="5" t="str">
        <f t="shared" si="132"/>
        <v>9110-05412</v>
      </c>
      <c r="C191" s="5" t="str">
        <f t="shared" si="186"/>
        <v>9110</v>
      </c>
      <c r="D191" s="1">
        <f>SUM($F191:K191)</f>
        <v>77</v>
      </c>
      <c r="E191" s="2">
        <f t="shared" si="187"/>
        <v>3.376272948077789E-4</v>
      </c>
      <c r="F191" s="22">
        <f>'Div 91 history (2)'!B189</f>
        <v>0</v>
      </c>
      <c r="G191" s="22">
        <f>'Div 91 history (2)'!C189</f>
        <v>77</v>
      </c>
      <c r="H191" s="22">
        <f>'Div 91 history (2)'!D189</f>
        <v>0</v>
      </c>
      <c r="I191" s="22">
        <f>'Div 91 history (2)'!E189</f>
        <v>0</v>
      </c>
      <c r="J191" s="22">
        <f>'Div 91 history (2)'!F189</f>
        <v>0</v>
      </c>
      <c r="K191" s="22">
        <f>'Div 91 history (2)'!G189</f>
        <v>0</v>
      </c>
      <c r="L191" s="1">
        <f t="shared" si="188"/>
        <v>18.341170627495234</v>
      </c>
      <c r="M191" s="1">
        <f t="shared" si="188"/>
        <v>16.183178504910043</v>
      </c>
      <c r="N191" s="1">
        <f t="shared" si="188"/>
        <v>26.245234927868118</v>
      </c>
      <c r="O191" s="1">
        <f t="shared" si="188"/>
        <v>14.58591779354161</v>
      </c>
      <c r="P191" s="1">
        <f t="shared" si="188"/>
        <v>18.039257547932223</v>
      </c>
      <c r="Q191" s="1">
        <f t="shared" si="188"/>
        <v>13.347824998389692</v>
      </c>
      <c r="R191" s="1">
        <f t="shared" si="188"/>
        <v>15.213985592434833</v>
      </c>
      <c r="S191" s="1">
        <f t="shared" si="188"/>
        <v>16.502715729262022</v>
      </c>
      <c r="T191" s="1">
        <f t="shared" si="188"/>
        <v>15.807304790146439</v>
      </c>
      <c r="U191" s="1">
        <f t="shared" si="188"/>
        <v>15.834200180450827</v>
      </c>
      <c r="V191" s="1">
        <f t="shared" si="188"/>
        <v>15.692538520095379</v>
      </c>
      <c r="W191" s="1">
        <f t="shared" si="188"/>
        <v>13.624625359764902</v>
      </c>
      <c r="X191" s="1">
        <f t="shared" si="189"/>
        <v>19.32092452175203</v>
      </c>
      <c r="Y191" s="1">
        <f t="shared" si="189"/>
        <v>16.183178504910043</v>
      </c>
      <c r="Z191" s="1">
        <f t="shared" si="189"/>
        <v>26.245234927868118</v>
      </c>
      <c r="AA191" s="1">
        <f t="shared" si="189"/>
        <v>14.58591779354161</v>
      </c>
      <c r="AB191" s="1">
        <f t="shared" si="189"/>
        <v>18.039257547932223</v>
      </c>
      <c r="AC191" s="1">
        <f t="shared" si="189"/>
        <v>13.347824998389692</v>
      </c>
      <c r="AD191" s="1">
        <f t="shared" si="189"/>
        <v>15.213985592434833</v>
      </c>
      <c r="AE191" s="1">
        <f t="shared" si="189"/>
        <v>16.502715729262022</v>
      </c>
      <c r="AF191" s="1">
        <f t="shared" si="189"/>
        <v>15.807304790146439</v>
      </c>
    </row>
    <row r="192" spans="1:38">
      <c r="A192" s="106" t="s">
        <v>390</v>
      </c>
      <c r="B192" s="5" t="str">
        <f t="shared" si="132"/>
        <v>9210-05412</v>
      </c>
      <c r="C192" s="5" t="str">
        <f t="shared" si="186"/>
        <v>9210</v>
      </c>
      <c r="D192" s="1">
        <f>SUM($F192:K192)</f>
        <v>64</v>
      </c>
      <c r="E192" s="2">
        <f t="shared" si="187"/>
        <v>2.8062528399607595E-4</v>
      </c>
      <c r="F192" s="22" t="str">
        <f>'Div 91 history (2)'!B190</f>
        <v>0</v>
      </c>
      <c r="G192" s="22" t="str">
        <f>'Div 91 history (2)'!C190</f>
        <v>0</v>
      </c>
      <c r="H192" s="22">
        <f>'Div 91 history (2)'!D190</f>
        <v>64</v>
      </c>
      <c r="I192" s="22">
        <f>'Div 91 history (2)'!E190</f>
        <v>0</v>
      </c>
      <c r="J192" s="22">
        <f>'Div 91 history (2)'!F190</f>
        <v>0</v>
      </c>
      <c r="K192" s="22">
        <f>'Div 91 history (2)'!G190</f>
        <v>0</v>
      </c>
      <c r="L192" s="1">
        <f t="shared" si="188"/>
        <v>15.244609352723312</v>
      </c>
      <c r="M192" s="1">
        <f t="shared" si="188"/>
        <v>13.450953562522633</v>
      </c>
      <c r="N192" s="1">
        <f t="shared" si="188"/>
        <v>21.814221238747525</v>
      </c>
      <c r="O192" s="1">
        <f t="shared" si="188"/>
        <v>12.123360243982637</v>
      </c>
      <c r="P192" s="1">
        <f t="shared" si="188"/>
        <v>14.99366861126834</v>
      </c>
      <c r="Q192" s="1">
        <f t="shared" si="188"/>
        <v>11.094296102557665</v>
      </c>
      <c r="R192" s="1">
        <f t="shared" si="188"/>
        <v>12.645390622283498</v>
      </c>
      <c r="S192" s="1">
        <f t="shared" si="188"/>
        <v>13.716542943802198</v>
      </c>
      <c r="T192" s="1">
        <f t="shared" si="188"/>
        <v>13.138539046355481</v>
      </c>
      <c r="U192" s="1">
        <f t="shared" si="188"/>
        <v>13.160893656478608</v>
      </c>
      <c r="V192" s="1">
        <f t="shared" si="188"/>
        <v>13.043148899819537</v>
      </c>
      <c r="W192" s="1">
        <f t="shared" si="188"/>
        <v>11.324363935389009</v>
      </c>
      <c r="X192" s="1">
        <f t="shared" si="189"/>
        <v>16.058950251845843</v>
      </c>
      <c r="Y192" s="1">
        <f t="shared" si="189"/>
        <v>13.450953562522633</v>
      </c>
      <c r="Z192" s="1">
        <f t="shared" si="189"/>
        <v>21.814221238747525</v>
      </c>
      <c r="AA192" s="1">
        <f t="shared" si="189"/>
        <v>12.123360243982637</v>
      </c>
      <c r="AB192" s="1">
        <f t="shared" si="189"/>
        <v>14.99366861126834</v>
      </c>
      <c r="AC192" s="1">
        <f t="shared" si="189"/>
        <v>11.094296102557665</v>
      </c>
      <c r="AD192" s="1">
        <f t="shared" si="189"/>
        <v>12.645390622283498</v>
      </c>
      <c r="AE192" s="1">
        <f t="shared" si="189"/>
        <v>13.716542943802198</v>
      </c>
      <c r="AF192" s="1">
        <f t="shared" si="189"/>
        <v>13.138539046355481</v>
      </c>
    </row>
    <row r="193" spans="1:38">
      <c r="A193" s="106" t="s">
        <v>270</v>
      </c>
      <c r="B193" s="5" t="str">
        <f t="shared" si="132"/>
        <v>8700-05413</v>
      </c>
      <c r="C193" s="5" t="str">
        <f t="shared" si="186"/>
        <v>8700</v>
      </c>
      <c r="D193" s="1">
        <f>SUM($F193:K193)</f>
        <v>71154.12</v>
      </c>
      <c r="E193" s="2">
        <f t="shared" si="187"/>
        <v>0.31199445519516983</v>
      </c>
      <c r="F193" s="22">
        <f>'Div 91 history (2)'!B191</f>
        <v>7844.74</v>
      </c>
      <c r="G193" s="22">
        <f>'Div 91 history (2)'!C191</f>
        <v>10062.59</v>
      </c>
      <c r="H193" s="22">
        <f>'Div 91 history (2)'!D191</f>
        <v>10589.960000000001</v>
      </c>
      <c r="I193" s="22">
        <f>'Div 91 history (2)'!E191</f>
        <v>9774.6099999999988</v>
      </c>
      <c r="J193" s="22">
        <f>'Div 91 history (2)'!F191</f>
        <v>20735.14</v>
      </c>
      <c r="K193" s="22">
        <f>'Div 91 history (2)'!G191</f>
        <v>12147.080000000002</v>
      </c>
      <c r="L193" s="1">
        <f t="shared" si="188"/>
        <v>16948.699425574952</v>
      </c>
      <c r="M193" s="1">
        <f t="shared" si="188"/>
        <v>14954.543185971297</v>
      </c>
      <c r="N193" s="1">
        <f t="shared" si="188"/>
        <v>24252.683058256098</v>
      </c>
      <c r="O193" s="1">
        <f t="shared" si="188"/>
        <v>13478.547337555778</v>
      </c>
      <c r="P193" s="1">
        <f t="shared" si="188"/>
        <v>16669.707743850326</v>
      </c>
      <c r="Q193" s="1">
        <f t="shared" si="188"/>
        <v>12334.451190576881</v>
      </c>
      <c r="R193" s="1">
        <f t="shared" si="188"/>
        <v>14058.931902888042</v>
      </c>
      <c r="S193" s="1">
        <f t="shared" si="188"/>
        <v>15249.820978257108</v>
      </c>
      <c r="T193" s="1">
        <f t="shared" si="188"/>
        <v>14607.205998891619</v>
      </c>
      <c r="U193" s="1">
        <f t="shared" si="188"/>
        <v>14632.059477192464</v>
      </c>
      <c r="V193" s="1">
        <f t="shared" si="188"/>
        <v>14501.152843681677</v>
      </c>
      <c r="W193" s="1">
        <f t="shared" si="188"/>
        <v>12590.236724724091</v>
      </c>
      <c r="X193" s="1">
        <f t="shared" si="189"/>
        <v>17854.069895216711</v>
      </c>
      <c r="Y193" s="1">
        <f t="shared" si="189"/>
        <v>14954.543185971297</v>
      </c>
      <c r="Z193" s="1">
        <f t="shared" si="189"/>
        <v>24252.683058256098</v>
      </c>
      <c r="AA193" s="1">
        <f t="shared" si="189"/>
        <v>13478.547337555778</v>
      </c>
      <c r="AB193" s="1">
        <f t="shared" si="189"/>
        <v>16669.707743850326</v>
      </c>
      <c r="AC193" s="1">
        <f t="shared" si="189"/>
        <v>12334.451190576881</v>
      </c>
      <c r="AD193" s="1">
        <f t="shared" si="189"/>
        <v>14058.931902888042</v>
      </c>
      <c r="AE193" s="1">
        <f t="shared" si="189"/>
        <v>15249.820978257108</v>
      </c>
      <c r="AF193" s="1">
        <f t="shared" si="189"/>
        <v>14607.205998891619</v>
      </c>
    </row>
    <row r="194" spans="1:38">
      <c r="A194" s="106" t="s">
        <v>274</v>
      </c>
      <c r="B194" s="5" t="str">
        <f t="shared" si="132"/>
        <v>9030-05413</v>
      </c>
      <c r="C194" s="5" t="str">
        <f t="shared" si="186"/>
        <v>9030</v>
      </c>
      <c r="D194" s="1">
        <f>SUM($F194:K194)</f>
        <v>582.1</v>
      </c>
      <c r="E194" s="2">
        <f t="shared" si="187"/>
        <v>2.55237465334556E-3</v>
      </c>
      <c r="F194" s="22">
        <f>'Div 91 history (2)'!B192</f>
        <v>0</v>
      </c>
      <c r="G194" s="22">
        <f>'Div 91 history (2)'!C192</f>
        <v>0</v>
      </c>
      <c r="H194" s="22">
        <f>'Div 91 history (2)'!D192</f>
        <v>216.39</v>
      </c>
      <c r="I194" s="22">
        <f>'Div 91 history (2)'!E192</f>
        <v>178.25</v>
      </c>
      <c r="J194" s="22">
        <f>'Div 91 history (2)'!F192</f>
        <v>187.46</v>
      </c>
      <c r="K194" s="22">
        <f>'Div 91 history (2)'!G192</f>
        <v>0</v>
      </c>
      <c r="L194" s="1">
        <f t="shared" si="188"/>
        <v>138.65448600344126</v>
      </c>
      <c r="M194" s="1">
        <f t="shared" si="188"/>
        <v>122.34062607413165</v>
      </c>
      <c r="N194" s="1">
        <f t="shared" si="188"/>
        <v>198.40715911054588</v>
      </c>
      <c r="O194" s="1">
        <f t="shared" si="188"/>
        <v>110.26574996909834</v>
      </c>
      <c r="P194" s="1">
        <f t="shared" si="188"/>
        <v>136.37210154092659</v>
      </c>
      <c r="Q194" s="1">
        <f t="shared" si="188"/>
        <v>100.90609002029403</v>
      </c>
      <c r="R194" s="1">
        <f t="shared" si="188"/>
        <v>115.01377939423789</v>
      </c>
      <c r="S194" s="1">
        <f t="shared" si="188"/>
        <v>124.75624449355095</v>
      </c>
      <c r="T194" s="1">
        <f t="shared" si="188"/>
        <v>119.49911842005511</v>
      </c>
      <c r="U194" s="1">
        <f t="shared" si="188"/>
        <v>119.7024405849406</v>
      </c>
      <c r="V194" s="1">
        <f t="shared" si="188"/>
        <v>118.63151522788989</v>
      </c>
      <c r="W194" s="1">
        <f t="shared" si="188"/>
        <v>102.99862885609286</v>
      </c>
      <c r="X194" s="1">
        <f t="shared" si="189"/>
        <v>146.06117096249167</v>
      </c>
      <c r="Y194" s="1">
        <f t="shared" si="189"/>
        <v>122.34062607413165</v>
      </c>
      <c r="Z194" s="1">
        <f t="shared" si="189"/>
        <v>198.40715911054588</v>
      </c>
      <c r="AA194" s="1">
        <f t="shared" si="189"/>
        <v>110.26574996909834</v>
      </c>
      <c r="AB194" s="1">
        <f t="shared" si="189"/>
        <v>136.37210154092659</v>
      </c>
      <c r="AC194" s="1">
        <f t="shared" si="189"/>
        <v>100.90609002029403</v>
      </c>
      <c r="AD194" s="1">
        <f t="shared" si="189"/>
        <v>115.01377939423789</v>
      </c>
      <c r="AE194" s="1">
        <f t="shared" si="189"/>
        <v>124.75624449355095</v>
      </c>
      <c r="AF194" s="1">
        <f t="shared" si="189"/>
        <v>119.49911842005511</v>
      </c>
    </row>
    <row r="195" spans="1:38">
      <c r="A195" s="106" t="s">
        <v>276</v>
      </c>
      <c r="B195" s="5" t="str">
        <f t="shared" si="132"/>
        <v>9110-05413</v>
      </c>
      <c r="C195" s="5" t="str">
        <f t="shared" si="186"/>
        <v>9110</v>
      </c>
      <c r="D195" s="1">
        <f>SUM($F195:K195)</f>
        <v>9740.51</v>
      </c>
      <c r="E195" s="2">
        <f t="shared" si="187"/>
        <v>4.2709896640884655E-2</v>
      </c>
      <c r="F195" s="22">
        <f>'Div 91 history (2)'!B193</f>
        <v>88.66</v>
      </c>
      <c r="G195" s="22">
        <f>'Div 91 history (2)'!C193</f>
        <v>2009.99</v>
      </c>
      <c r="H195" s="22">
        <f>'Div 91 history (2)'!D193</f>
        <v>427.81</v>
      </c>
      <c r="I195" s="22">
        <f>'Div 91 history (2)'!E193</f>
        <v>5223.83</v>
      </c>
      <c r="J195" s="22">
        <f>'Div 91 history (2)'!F193</f>
        <v>458.75</v>
      </c>
      <c r="K195" s="22">
        <f>'Div 91 history (2)'!G193</f>
        <v>1531.47</v>
      </c>
      <c r="L195" s="1">
        <f t="shared" ref="L195:W201" si="192">$E195*L$202</f>
        <v>2320.1604663483586</v>
      </c>
      <c r="M195" s="1">
        <f t="shared" si="192"/>
        <v>2047.1741825826145</v>
      </c>
      <c r="N195" s="1">
        <f t="shared" si="192"/>
        <v>3320.0256268473854</v>
      </c>
      <c r="O195" s="1">
        <f t="shared" si="192"/>
        <v>1845.1204951580517</v>
      </c>
      <c r="P195" s="1">
        <f t="shared" si="192"/>
        <v>2281.9684225741466</v>
      </c>
      <c r="Q195" s="1">
        <f t="shared" si="192"/>
        <v>1688.501595780062</v>
      </c>
      <c r="R195" s="1">
        <f t="shared" si="192"/>
        <v>1924.5711532852913</v>
      </c>
      <c r="S195" s="1">
        <f t="shared" si="192"/>
        <v>2087.5956829614806</v>
      </c>
      <c r="T195" s="1">
        <f t="shared" si="192"/>
        <v>1999.6261088502506</v>
      </c>
      <c r="U195" s="1">
        <f t="shared" si="192"/>
        <v>2003.0283792166633</v>
      </c>
      <c r="V195" s="1">
        <f t="shared" si="192"/>
        <v>1985.1081607840811</v>
      </c>
      <c r="W195" s="1">
        <f t="shared" si="192"/>
        <v>1723.516877442125</v>
      </c>
      <c r="X195" s="1">
        <f t="shared" ref="X195:AF201" si="193">$E195*X$202</f>
        <v>2444.0994612126087</v>
      </c>
      <c r="Y195" s="1">
        <f t="shared" si="193"/>
        <v>2047.1741825826145</v>
      </c>
      <c r="Z195" s="1">
        <f t="shared" si="193"/>
        <v>3320.0256268473854</v>
      </c>
      <c r="AA195" s="1">
        <f t="shared" si="193"/>
        <v>1845.1204951580517</v>
      </c>
      <c r="AB195" s="1">
        <f t="shared" si="193"/>
        <v>2281.9684225741466</v>
      </c>
      <c r="AC195" s="1">
        <f t="shared" si="193"/>
        <v>1688.501595780062</v>
      </c>
      <c r="AD195" s="1">
        <f t="shared" si="193"/>
        <v>1924.5711532852913</v>
      </c>
      <c r="AE195" s="1">
        <f t="shared" si="193"/>
        <v>2087.5956829614806</v>
      </c>
      <c r="AF195" s="1">
        <f t="shared" si="193"/>
        <v>1999.6261088502506</v>
      </c>
    </row>
    <row r="196" spans="1:38">
      <c r="A196" s="106" t="s">
        <v>269</v>
      </c>
      <c r="B196" s="5" t="str">
        <f t="shared" si="132"/>
        <v>9210-05413</v>
      </c>
      <c r="C196" s="5" t="str">
        <f t="shared" si="186"/>
        <v>9210</v>
      </c>
      <c r="D196" s="1">
        <f>SUM($F196:K196)</f>
        <v>557.70000000000005</v>
      </c>
      <c r="E196" s="2">
        <f t="shared" si="187"/>
        <v>2.4453862638220561E-3</v>
      </c>
      <c r="F196" s="22">
        <f>'Div 91 history (2)'!B194</f>
        <v>0</v>
      </c>
      <c r="G196" s="22">
        <f>'Div 91 history (2)'!C194</f>
        <v>557.70000000000005</v>
      </c>
      <c r="H196" s="22">
        <f>'Div 91 history (2)'!D194</f>
        <v>0</v>
      </c>
      <c r="I196" s="22">
        <f>'Div 91 history (2)'!E194</f>
        <v>0</v>
      </c>
      <c r="J196" s="22">
        <f>'Div 91 history (2)'!F194</f>
        <v>0</v>
      </c>
      <c r="K196" s="22">
        <f>'Div 91 history (2)'!G194</f>
        <v>0</v>
      </c>
      <c r="L196" s="1">
        <f t="shared" si="192"/>
        <v>132.8424786877155</v>
      </c>
      <c r="M196" s="1">
        <f t="shared" si="192"/>
        <v>117.21245002841991</v>
      </c>
      <c r="N196" s="1">
        <f t="shared" si="192"/>
        <v>190.09048726327339</v>
      </c>
      <c r="O196" s="1">
        <f t="shared" si="192"/>
        <v>105.64371887607996</v>
      </c>
      <c r="P196" s="1">
        <f t="shared" si="192"/>
        <v>130.65576538288056</v>
      </c>
      <c r="Q196" s="1">
        <f t="shared" si="192"/>
        <v>96.676389631193928</v>
      </c>
      <c r="R196" s="1">
        <f t="shared" si="192"/>
        <v>110.19272421949232</v>
      </c>
      <c r="S196" s="1">
        <f t="shared" si="192"/>
        <v>119.52681249622637</v>
      </c>
      <c r="T196" s="1">
        <f t="shared" si="192"/>
        <v>114.49005040863209</v>
      </c>
      <c r="U196" s="1">
        <f t="shared" si="192"/>
        <v>114.68484987840814</v>
      </c>
      <c r="V196" s="1">
        <f t="shared" si="192"/>
        <v>113.65881470983371</v>
      </c>
      <c r="W196" s="1">
        <f t="shared" si="192"/>
        <v>98.681215105725812</v>
      </c>
      <c r="X196" s="1">
        <f t="shared" si="193"/>
        <v>139.93869617897545</v>
      </c>
      <c r="Y196" s="1">
        <f t="shared" si="193"/>
        <v>117.21245002841991</v>
      </c>
      <c r="Z196" s="1">
        <f t="shared" si="193"/>
        <v>190.09048726327339</v>
      </c>
      <c r="AA196" s="1">
        <f t="shared" si="193"/>
        <v>105.64371887607996</v>
      </c>
      <c r="AB196" s="1">
        <f t="shared" si="193"/>
        <v>130.65576538288056</v>
      </c>
      <c r="AC196" s="1">
        <f t="shared" si="193"/>
        <v>96.676389631193928</v>
      </c>
      <c r="AD196" s="1">
        <f t="shared" si="193"/>
        <v>110.19272421949232</v>
      </c>
      <c r="AE196" s="1">
        <f t="shared" si="193"/>
        <v>119.52681249622637</v>
      </c>
      <c r="AF196" s="1">
        <f t="shared" si="193"/>
        <v>114.49005040863209</v>
      </c>
    </row>
    <row r="197" spans="1:38">
      <c r="A197" s="106" t="s">
        <v>278</v>
      </c>
      <c r="B197" s="5" t="str">
        <f t="shared" si="132"/>
        <v>9110-05414</v>
      </c>
      <c r="C197" s="5" t="str">
        <f t="shared" si="186"/>
        <v>9110</v>
      </c>
      <c r="D197" s="1">
        <f>SUM($F197:K197)</f>
        <v>3274.79</v>
      </c>
      <c r="E197" s="2">
        <f t="shared" si="187"/>
        <v>1.4359201152773587E-2</v>
      </c>
      <c r="F197" s="22">
        <f>'Div 91 history (2)'!B195</f>
        <v>0</v>
      </c>
      <c r="G197" s="22">
        <f>'Div 91 history (2)'!C195</f>
        <v>1067.44</v>
      </c>
      <c r="H197" s="22">
        <f>'Div 91 history (2)'!D195</f>
        <v>113.36</v>
      </c>
      <c r="I197" s="22">
        <f>'Div 91 history (2)'!E195</f>
        <v>1635.02</v>
      </c>
      <c r="J197" s="22">
        <f>'Div 91 history (2)'!F195</f>
        <v>146.38</v>
      </c>
      <c r="K197" s="22">
        <f>'Div 91 history (2)'!G195</f>
        <v>312.58999999999997</v>
      </c>
      <c r="L197" s="1">
        <f t="shared" si="192"/>
        <v>780.04522284694963</v>
      </c>
      <c r="M197" s="1">
        <f t="shared" si="192"/>
        <v>688.26637839083583</v>
      </c>
      <c r="N197" s="1">
        <f t="shared" si="192"/>
        <v>1116.203024538094</v>
      </c>
      <c r="O197" s="1">
        <f t="shared" si="192"/>
        <v>620.33529520924844</v>
      </c>
      <c r="P197" s="1">
        <f t="shared" si="192"/>
        <v>767.20493799211636</v>
      </c>
      <c r="Q197" s="1">
        <f t="shared" si="192"/>
        <v>567.67953021398148</v>
      </c>
      <c r="R197" s="1">
        <f t="shared" si="192"/>
        <v>647.04685556168397</v>
      </c>
      <c r="S197" s="1">
        <f t="shared" si="192"/>
        <v>701.85621354584384</v>
      </c>
      <c r="T197" s="1">
        <f t="shared" si="192"/>
        <v>672.28056693147607</v>
      </c>
      <c r="U197" s="1">
        <f t="shared" si="192"/>
        <v>673.42442089530596</v>
      </c>
      <c r="V197" s="1">
        <f t="shared" si="192"/>
        <v>667.39958727562532</v>
      </c>
      <c r="W197" s="1">
        <f t="shared" si="192"/>
        <v>579.45177768707151</v>
      </c>
      <c r="X197" s="1">
        <f t="shared" si="193"/>
        <v>821.71390148816022</v>
      </c>
      <c r="Y197" s="1">
        <f t="shared" si="193"/>
        <v>688.26637839083583</v>
      </c>
      <c r="Z197" s="1">
        <f t="shared" si="193"/>
        <v>1116.203024538094</v>
      </c>
      <c r="AA197" s="1">
        <f t="shared" si="193"/>
        <v>620.33529520924844</v>
      </c>
      <c r="AB197" s="1">
        <f t="shared" si="193"/>
        <v>767.20493799211636</v>
      </c>
      <c r="AC197" s="1">
        <f t="shared" si="193"/>
        <v>567.67953021398148</v>
      </c>
      <c r="AD197" s="1">
        <f t="shared" si="193"/>
        <v>647.04685556168397</v>
      </c>
      <c r="AE197" s="1">
        <f t="shared" si="193"/>
        <v>701.85621354584384</v>
      </c>
      <c r="AF197" s="1">
        <f t="shared" si="193"/>
        <v>672.28056693147607</v>
      </c>
    </row>
    <row r="198" spans="1:38">
      <c r="A198" s="106" t="s">
        <v>281</v>
      </c>
      <c r="B198" s="5" t="str">
        <f t="shared" si="132"/>
        <v>8700-05414</v>
      </c>
      <c r="C198" s="5" t="str">
        <f t="shared" si="186"/>
        <v>8700</v>
      </c>
      <c r="D198" s="1">
        <f>SUM($F198:K198)</f>
        <v>66918.87</v>
      </c>
      <c r="E198" s="2">
        <f t="shared" si="187"/>
        <v>0.29342385778822638</v>
      </c>
      <c r="F198" s="22">
        <f>'Div 91 history (2)'!B196</f>
        <v>9682.5499999999993</v>
      </c>
      <c r="G198" s="22">
        <f>'Div 91 history (2)'!C196</f>
        <v>9972.6899999999987</v>
      </c>
      <c r="H198" s="22">
        <f>'Div 91 history (2)'!D196</f>
        <v>9769.43</v>
      </c>
      <c r="I198" s="22">
        <f>'Div 91 history (2)'!E196</f>
        <v>13687.409999999998</v>
      </c>
      <c r="J198" s="22">
        <f>'Div 91 history (2)'!F196</f>
        <v>10501.16</v>
      </c>
      <c r="K198" s="22">
        <f>'Div 91 history (2)'!G196</f>
        <v>13305.63</v>
      </c>
      <c r="L198" s="1">
        <f t="shared" si="192"/>
        <v>15939.87549180743</v>
      </c>
      <c r="M198" s="1">
        <f t="shared" si="192"/>
        <v>14064.415825413891</v>
      </c>
      <c r="N198" s="1">
        <f t="shared" si="192"/>
        <v>22809.109925421635</v>
      </c>
      <c r="O198" s="1">
        <f t="shared" si="192"/>
        <v>12676.274502035036</v>
      </c>
      <c r="P198" s="1">
        <f t="shared" si="192"/>
        <v>15677.490009696041</v>
      </c>
      <c r="Q198" s="1">
        <f t="shared" si="192"/>
        <v>11600.277478571299</v>
      </c>
      <c r="R198" s="1">
        <f t="shared" si="192"/>
        <v>13222.113299247008</v>
      </c>
      <c r="S198" s="1">
        <f t="shared" si="192"/>
        <v>14342.118032901823</v>
      </c>
      <c r="T198" s="1">
        <f t="shared" si="192"/>
        <v>13737.752913015414</v>
      </c>
      <c r="U198" s="1">
        <f t="shared" si="192"/>
        <v>13761.127057526823</v>
      </c>
      <c r="V198" s="1">
        <f t="shared" si="192"/>
        <v>13638.012275276042</v>
      </c>
      <c r="W198" s="1">
        <f t="shared" si="192"/>
        <v>11840.838094140399</v>
      </c>
      <c r="X198" s="1">
        <f t="shared" si="193"/>
        <v>16791.356316245929</v>
      </c>
      <c r="Y198" s="1">
        <f t="shared" si="193"/>
        <v>14064.415825413891</v>
      </c>
      <c r="Z198" s="1">
        <f t="shared" si="193"/>
        <v>22809.109925421635</v>
      </c>
      <c r="AA198" s="1">
        <f t="shared" si="193"/>
        <v>12676.274502035036</v>
      </c>
      <c r="AB198" s="1">
        <f t="shared" si="193"/>
        <v>15677.490009696041</v>
      </c>
      <c r="AC198" s="1">
        <f t="shared" si="193"/>
        <v>11600.277478571299</v>
      </c>
      <c r="AD198" s="1">
        <f t="shared" si="193"/>
        <v>13222.113299247008</v>
      </c>
      <c r="AE198" s="1">
        <f t="shared" si="193"/>
        <v>14342.118032901823</v>
      </c>
      <c r="AF198" s="1">
        <f t="shared" si="193"/>
        <v>13737.752913015414</v>
      </c>
    </row>
    <row r="199" spans="1:38">
      <c r="A199" s="106" t="s">
        <v>353</v>
      </c>
      <c r="B199" s="5" t="str">
        <f t="shared" si="132"/>
        <v>8800-05414</v>
      </c>
      <c r="C199" s="5" t="str">
        <f t="shared" si="186"/>
        <v>8800</v>
      </c>
      <c r="D199" s="1">
        <f>SUM($F199:K199)</f>
        <v>493.88</v>
      </c>
      <c r="E199" s="2">
        <f t="shared" si="187"/>
        <v>2.1655502384372188E-3</v>
      </c>
      <c r="F199" s="22">
        <f>'Div 91 history (2)'!B197</f>
        <v>0</v>
      </c>
      <c r="G199" s="22">
        <f>'Div 91 history (2)'!C197</f>
        <v>0</v>
      </c>
      <c r="H199" s="22">
        <f>'Div 91 history (2)'!D197</f>
        <v>493.88</v>
      </c>
      <c r="I199" s="22">
        <f>'Div 91 history (2)'!E197</f>
        <v>0</v>
      </c>
      <c r="J199" s="22">
        <f>'Div 91 history (2)'!F197</f>
        <v>0</v>
      </c>
      <c r="K199" s="22">
        <f>'Div 91 history (2)'!G197</f>
        <v>0</v>
      </c>
      <c r="L199" s="1">
        <f t="shared" si="192"/>
        <v>117.64074479879672</v>
      </c>
      <c r="M199" s="1">
        <f t="shared" si="192"/>
        <v>103.79932727279184</v>
      </c>
      <c r="N199" s="1">
        <f t="shared" si="192"/>
        <v>168.33761852175982</v>
      </c>
      <c r="O199" s="1">
        <f t="shared" si="192"/>
        <v>93.554455582783504</v>
      </c>
      <c r="P199" s="1">
        <f t="shared" si="192"/>
        <v>115.70426646458138</v>
      </c>
      <c r="Q199" s="1">
        <f t="shared" si="192"/>
        <v>85.613296236424688</v>
      </c>
      <c r="R199" s="1">
        <f t="shared" si="192"/>
        <v>97.582898758333968</v>
      </c>
      <c r="S199" s="1">
        <f t="shared" si="192"/>
        <v>105.8488473294536</v>
      </c>
      <c r="T199" s="1">
        <f t="shared" si="192"/>
        <v>101.38846350334447</v>
      </c>
      <c r="U199" s="1">
        <f t="shared" si="192"/>
        <v>101.56097123533837</v>
      </c>
      <c r="V199" s="1">
        <f t="shared" si="192"/>
        <v>100.6523496662949</v>
      </c>
      <c r="W199" s="1">
        <f t="shared" si="192"/>
        <v>87.388700943905064</v>
      </c>
      <c r="X199" s="1">
        <f t="shared" si="193"/>
        <v>123.9249117247129</v>
      </c>
      <c r="Y199" s="1">
        <f t="shared" si="193"/>
        <v>103.79932727279184</v>
      </c>
      <c r="Z199" s="1">
        <f t="shared" si="193"/>
        <v>168.33761852175982</v>
      </c>
      <c r="AA199" s="1">
        <f t="shared" si="193"/>
        <v>93.554455582783504</v>
      </c>
      <c r="AB199" s="1">
        <f t="shared" si="193"/>
        <v>115.70426646458138</v>
      </c>
      <c r="AC199" s="1">
        <f t="shared" si="193"/>
        <v>85.613296236424688</v>
      </c>
      <c r="AD199" s="1">
        <f t="shared" si="193"/>
        <v>97.582898758333968</v>
      </c>
      <c r="AE199" s="1">
        <f t="shared" si="193"/>
        <v>105.8488473294536</v>
      </c>
      <c r="AF199" s="1">
        <f t="shared" si="193"/>
        <v>101.38846350334447</v>
      </c>
    </row>
    <row r="200" spans="1:38">
      <c r="A200" s="106" t="s">
        <v>354</v>
      </c>
      <c r="B200" s="5" t="str">
        <f t="shared" si="132"/>
        <v>9030-05414</v>
      </c>
      <c r="C200" s="5" t="str">
        <f t="shared" si="186"/>
        <v>9030</v>
      </c>
      <c r="D200" s="1">
        <f>SUM($F200:K200)</f>
        <v>545.58999999999992</v>
      </c>
      <c r="E200" s="2">
        <f t="shared" si="187"/>
        <v>2.3922866983659228E-3</v>
      </c>
      <c r="F200" s="22" t="str">
        <f>'Div 91 history (2)'!B198</f>
        <v>0</v>
      </c>
      <c r="G200" s="22" t="str">
        <f>'Div 91 history (2)'!C198</f>
        <v>0</v>
      </c>
      <c r="H200" s="22">
        <f>'Div 91 history (2)'!D198</f>
        <v>174.7</v>
      </c>
      <c r="I200" s="22">
        <f>'Div 91 history (2)'!E198</f>
        <v>370.89</v>
      </c>
      <c r="J200" s="22">
        <f>'Div 91 history (2)'!F198</f>
        <v>0</v>
      </c>
      <c r="K200" s="22">
        <f>'Div 91 history (2)'!G198</f>
        <v>0</v>
      </c>
      <c r="L200" s="1">
        <f t="shared" si="192"/>
        <v>129.95791276175484</v>
      </c>
      <c r="M200" s="1">
        <f t="shared" si="192"/>
        <v>114.66727740901129</v>
      </c>
      <c r="N200" s="1">
        <f t="shared" si="192"/>
        <v>185.96282758825407</v>
      </c>
      <c r="O200" s="1">
        <f t="shared" si="192"/>
        <v>103.34975180491384</v>
      </c>
      <c r="P200" s="1">
        <f t="shared" si="192"/>
        <v>127.81868215034207</v>
      </c>
      <c r="Q200" s="1">
        <f t="shared" si="192"/>
        <v>94.577140790538053</v>
      </c>
      <c r="R200" s="1">
        <f t="shared" si="192"/>
        <v>107.79997921268208</v>
      </c>
      <c r="S200" s="1">
        <f t="shared" si="192"/>
        <v>116.93138538607876</v>
      </c>
      <c r="T200" s="1">
        <f t="shared" si="192"/>
        <v>112.00399247345447</v>
      </c>
      <c r="U200" s="1">
        <f t="shared" si="192"/>
        <v>112.19456203184629</v>
      </c>
      <c r="V200" s="1">
        <f t="shared" si="192"/>
        <v>111.19080637894594</v>
      </c>
      <c r="W200" s="1">
        <f t="shared" si="192"/>
        <v>96.538433117326392</v>
      </c>
      <c r="X200" s="1">
        <f t="shared" si="193"/>
        <v>136.90004168600896</v>
      </c>
      <c r="Y200" s="1">
        <f t="shared" si="193"/>
        <v>114.66727740901129</v>
      </c>
      <c r="Z200" s="1">
        <f t="shared" si="193"/>
        <v>185.96282758825407</v>
      </c>
      <c r="AA200" s="1">
        <f t="shared" si="193"/>
        <v>103.34975180491384</v>
      </c>
      <c r="AB200" s="1">
        <f t="shared" si="193"/>
        <v>127.81868215034207</v>
      </c>
      <c r="AC200" s="1">
        <f t="shared" si="193"/>
        <v>94.577140790538053</v>
      </c>
      <c r="AD200" s="1">
        <f t="shared" si="193"/>
        <v>107.79997921268208</v>
      </c>
      <c r="AE200" s="1">
        <f t="shared" si="193"/>
        <v>116.93138538607876</v>
      </c>
      <c r="AF200" s="1">
        <f t="shared" si="193"/>
        <v>112.00399247345447</v>
      </c>
    </row>
    <row r="201" spans="1:38">
      <c r="A201" s="106" t="s">
        <v>286</v>
      </c>
      <c r="B201" s="5" t="str">
        <f t="shared" ref="B201" si="194">RIGHT(A201,10)</f>
        <v>8700-05419</v>
      </c>
      <c r="C201" s="5" t="str">
        <f t="shared" ref="C201" si="195">LEFT(B201,4)</f>
        <v>8700</v>
      </c>
      <c r="D201" s="1">
        <f>SUM($F201:K201)</f>
        <v>21312.399999999998</v>
      </c>
      <c r="E201" s="2">
        <f t="shared" si="187"/>
        <v>9.3449973478718265E-2</v>
      </c>
      <c r="F201" s="22">
        <f>'Div 91 history (2)'!B199</f>
        <v>103.47999999999999</v>
      </c>
      <c r="G201" s="22">
        <f>'Div 91 history (2)'!C199</f>
        <v>0</v>
      </c>
      <c r="H201" s="22">
        <f>'Div 91 history (2)'!D199</f>
        <v>21</v>
      </c>
      <c r="I201" s="22">
        <f>'Div 91 history (2)'!E199</f>
        <v>424.96</v>
      </c>
      <c r="J201" s="22">
        <f>'Div 91 history (2)'!F199</f>
        <v>100</v>
      </c>
      <c r="K201" s="22">
        <f>'Div 91 history (2)'!G199</f>
        <v>20662.96</v>
      </c>
      <c r="L201" s="1">
        <f t="shared" si="192"/>
        <v>5076.5501932653169</v>
      </c>
      <c r="M201" s="1">
        <f t="shared" si="192"/>
        <v>4479.2516047798026</v>
      </c>
      <c r="N201" s="1">
        <f t="shared" si="192"/>
        <v>7264.2720113856676</v>
      </c>
      <c r="O201" s="1">
        <f t="shared" si="192"/>
        <v>4037.1547322477427</v>
      </c>
      <c r="P201" s="1">
        <f t="shared" si="192"/>
        <v>4992.9853579811779</v>
      </c>
      <c r="Q201" s="1">
        <f t="shared" si="192"/>
        <v>3694.4699415023433</v>
      </c>
      <c r="R201" s="1">
        <f t="shared" si="192"/>
        <v>4210.9941109117935</v>
      </c>
      <c r="S201" s="1">
        <f t="shared" si="192"/>
        <v>4567.6945286795308</v>
      </c>
      <c r="T201" s="1">
        <f t="shared" si="192"/>
        <v>4375.2156183054149</v>
      </c>
      <c r="U201" s="1">
        <f t="shared" si="192"/>
        <v>4382.6598431927296</v>
      </c>
      <c r="V201" s="1">
        <f t="shared" si="192"/>
        <v>4343.4501033205288</v>
      </c>
      <c r="W201" s="1">
        <f t="shared" si="192"/>
        <v>3771.0839677591362</v>
      </c>
      <c r="X201" s="1">
        <f t="shared" si="193"/>
        <v>5347.7308023037394</v>
      </c>
      <c r="Y201" s="1">
        <f t="shared" si="193"/>
        <v>4479.2516047798026</v>
      </c>
      <c r="Z201" s="1">
        <f t="shared" si="193"/>
        <v>7264.2720113856676</v>
      </c>
      <c r="AA201" s="1">
        <f t="shared" si="193"/>
        <v>4037.1547322477427</v>
      </c>
      <c r="AB201" s="1">
        <f t="shared" si="193"/>
        <v>4992.9853579811779</v>
      </c>
      <c r="AC201" s="1">
        <f t="shared" si="193"/>
        <v>3694.4699415023433</v>
      </c>
      <c r="AD201" s="1">
        <f t="shared" si="193"/>
        <v>4210.9941109117935</v>
      </c>
      <c r="AE201" s="1">
        <f t="shared" si="193"/>
        <v>4567.6945286795308</v>
      </c>
      <c r="AF201" s="1">
        <f t="shared" si="193"/>
        <v>4375.2156183054149</v>
      </c>
    </row>
    <row r="202" spans="1:38">
      <c r="A202" s="9" t="s">
        <v>34</v>
      </c>
      <c r="B202" s="5"/>
      <c r="C202" s="5"/>
      <c r="D202" s="31">
        <f t="shared" ref="D202:K202" si="196">SUM(D185:D201)</f>
        <v>228062.13</v>
      </c>
      <c r="E202" s="32">
        <f t="shared" si="196"/>
        <v>0.99999999999999989</v>
      </c>
      <c r="F202" s="31">
        <f t="shared" si="196"/>
        <v>26179.77</v>
      </c>
      <c r="G202" s="31">
        <f t="shared" si="196"/>
        <v>33519.020000000004</v>
      </c>
      <c r="H202" s="31">
        <f t="shared" si="196"/>
        <v>29931.820000000003</v>
      </c>
      <c r="I202" s="31">
        <f t="shared" si="196"/>
        <v>42216.86</v>
      </c>
      <c r="J202" s="31">
        <f t="shared" si="196"/>
        <v>39470.49</v>
      </c>
      <c r="K202" s="31">
        <f t="shared" si="196"/>
        <v>56744.170000000006</v>
      </c>
      <c r="L202" s="34">
        <f>'Div 91 history (2)'!H200</f>
        <v>54323.72</v>
      </c>
      <c r="M202" s="31">
        <f>'Div 91 budget'!B116</f>
        <v>47932.08</v>
      </c>
      <c r="N202" s="31">
        <f>'Div 91 budget'!C116</f>
        <v>77734.34</v>
      </c>
      <c r="O202" s="31">
        <f>'Div 91 budget'!D116</f>
        <v>43201.24</v>
      </c>
      <c r="P202" s="31">
        <f>'Div 91 budget'!E116</f>
        <v>53429.5</v>
      </c>
      <c r="Q202" s="31">
        <f>'Div 91 budget'!F116</f>
        <v>39534.199999999997</v>
      </c>
      <c r="R202" s="31">
        <f>'Div 91 budget'!G116</f>
        <v>45061.48</v>
      </c>
      <c r="S202" s="31">
        <f>'Div 91 budget'!H116</f>
        <v>48878.5</v>
      </c>
      <c r="T202" s="31">
        <f>'Div 91 budget'!I116</f>
        <v>46818.8</v>
      </c>
      <c r="U202" s="31">
        <f>'Div 91 budget'!J116</f>
        <v>46898.46</v>
      </c>
      <c r="V202" s="31">
        <f>'Div 91 budget'!K116</f>
        <v>46478.880000000005</v>
      </c>
      <c r="W202" s="31">
        <f>'Div 91 budget'!L116</f>
        <v>40354.04</v>
      </c>
      <c r="X202" s="31">
        <f>'Div 91 budget'!M116</f>
        <v>57225.599999999999</v>
      </c>
      <c r="Y202" s="38">
        <f>M202*(1+Y$3)</f>
        <v>47932.08</v>
      </c>
      <c r="Z202" s="38">
        <f t="shared" ref="Z202" si="197">N202*(1+Z$3)</f>
        <v>77734.34</v>
      </c>
      <c r="AA202" s="38">
        <f t="shared" ref="AA202" si="198">O202*(1+AA$3)</f>
        <v>43201.24</v>
      </c>
      <c r="AB202" s="38">
        <f t="shared" ref="AB202" si="199">P202*(1+AB$3)</f>
        <v>53429.5</v>
      </c>
      <c r="AC202" s="38">
        <f t="shared" ref="AC202" si="200">Q202*(1+AC$3)</f>
        <v>39534.199999999997</v>
      </c>
      <c r="AD202" s="38">
        <f t="shared" ref="AD202" si="201">R202*(1+AD$3)</f>
        <v>45061.48</v>
      </c>
      <c r="AE202" s="38">
        <f t="shared" ref="AE202" si="202">S202*(1+AE$3)</f>
        <v>48878.5</v>
      </c>
      <c r="AF202" s="38">
        <f t="shared" ref="AF202" si="203">T202*(1+AF$3)</f>
        <v>46818.8</v>
      </c>
      <c r="AH202" s="15">
        <f>SUM(F202:Q202)</f>
        <v>544217.21</v>
      </c>
      <c r="AI202" s="15">
        <f>SUM(U202:AF202)</f>
        <v>593547.12000000011</v>
      </c>
      <c r="AK202" s="15">
        <f>AH202*$AK$6</f>
        <v>267182.86284807377</v>
      </c>
      <c r="AL202" s="15">
        <f>AI202*$AL$6</f>
        <v>291374.99521111138</v>
      </c>
    </row>
    <row r="203" spans="1:38">
      <c r="B203" s="5"/>
      <c r="C203" s="5"/>
      <c r="F203" s="1">
        <f>F202-'Div 91 history (2)'!B200</f>
        <v>0</v>
      </c>
      <c r="G203" s="1">
        <f>G202-'Div 91 history (2)'!C200</f>
        <v>0</v>
      </c>
      <c r="H203" s="1">
        <f>H202-'Div 91 history (2)'!D200</f>
        <v>0</v>
      </c>
      <c r="I203" s="1">
        <f>I202-'Div 91 history (2)'!E200</f>
        <v>0</v>
      </c>
      <c r="J203" s="1">
        <f>J202-'Div 91 history (2)'!F200</f>
        <v>0</v>
      </c>
      <c r="K203" s="1">
        <f>K202-'Div 91 history (2)'!G200</f>
        <v>0</v>
      </c>
      <c r="L203" s="1">
        <f>L202-'Div 91 history (2)'!H200</f>
        <v>0</v>
      </c>
      <c r="M203" s="1">
        <f t="shared" ref="M203" si="204">M202-SUM(M185:M201)</f>
        <v>0</v>
      </c>
      <c r="N203" s="1">
        <f t="shared" ref="N203:AF203" si="205">N202-SUM(N185:N201)</f>
        <v>0</v>
      </c>
      <c r="O203" s="1">
        <f t="shared" si="205"/>
        <v>0</v>
      </c>
      <c r="P203" s="1">
        <f t="shared" si="205"/>
        <v>0</v>
      </c>
      <c r="Q203" s="1">
        <f t="shared" si="205"/>
        <v>0</v>
      </c>
      <c r="R203" s="1">
        <f t="shared" si="205"/>
        <v>0</v>
      </c>
      <c r="S203" s="1">
        <f t="shared" si="205"/>
        <v>0</v>
      </c>
      <c r="T203" s="1">
        <f t="shared" si="205"/>
        <v>0</v>
      </c>
      <c r="U203" s="1">
        <f t="shared" si="205"/>
        <v>0</v>
      </c>
      <c r="V203" s="1">
        <f t="shared" si="205"/>
        <v>0</v>
      </c>
      <c r="W203" s="1">
        <f t="shared" si="205"/>
        <v>0</v>
      </c>
      <c r="X203" s="1">
        <f t="shared" si="205"/>
        <v>0</v>
      </c>
      <c r="Y203" s="1">
        <f t="shared" si="205"/>
        <v>0</v>
      </c>
      <c r="Z203" s="1">
        <f t="shared" si="205"/>
        <v>0</v>
      </c>
      <c r="AA203" s="1">
        <f t="shared" si="205"/>
        <v>0</v>
      </c>
      <c r="AB203" s="1">
        <f t="shared" si="205"/>
        <v>0</v>
      </c>
      <c r="AC203" s="1">
        <f t="shared" si="205"/>
        <v>0</v>
      </c>
      <c r="AD203" s="1">
        <f t="shared" si="205"/>
        <v>0</v>
      </c>
      <c r="AE203" s="1">
        <f t="shared" si="205"/>
        <v>0</v>
      </c>
      <c r="AF203" s="1">
        <f t="shared" si="205"/>
        <v>0</v>
      </c>
    </row>
    <row r="204" spans="1:38">
      <c r="A204" s="106" t="s">
        <v>288</v>
      </c>
      <c r="B204" s="5" t="str">
        <f t="shared" ref="B204:B230" si="206">RIGHT(A204,10)</f>
        <v>8700-05420</v>
      </c>
      <c r="C204" s="5" t="str">
        <f t="shared" ref="C204:C208" si="207">LEFT(B204,4)</f>
        <v>8700</v>
      </c>
      <c r="D204" s="1">
        <f>SUM($F204:K204)</f>
        <v>4323</v>
      </c>
      <c r="E204" s="2">
        <f t="shared" ref="E204:E209" si="208">D204/$D$213</f>
        <v>0.17448449780108363</v>
      </c>
      <c r="F204" s="22">
        <f>'Div 91 history (2)'!B202</f>
        <v>1025</v>
      </c>
      <c r="G204" s="22">
        <f>'Div 91 history (2)'!C202</f>
        <v>520</v>
      </c>
      <c r="H204" s="22">
        <f>'Div 91 history (2)'!D202</f>
        <v>0</v>
      </c>
      <c r="I204" s="22">
        <f>'Div 91 history (2)'!E202</f>
        <v>2288</v>
      </c>
      <c r="J204" s="22">
        <f>'Div 91 history (2)'!F202</f>
        <v>0</v>
      </c>
      <c r="K204" s="22">
        <f>'Div 91 history (2)'!G202</f>
        <v>490</v>
      </c>
      <c r="L204" s="1">
        <f t="shared" ref="L204:V209" si="209">$E204*L$213</f>
        <v>2445.9149659507002</v>
      </c>
      <c r="M204" s="1">
        <f t="shared" si="209"/>
        <v>918.46179411071432</v>
      </c>
      <c r="N204" s="1">
        <f t="shared" si="209"/>
        <v>918.46179411071432</v>
      </c>
      <c r="O204" s="1">
        <f t="shared" si="209"/>
        <v>940.27235633584985</v>
      </c>
      <c r="P204" s="1">
        <f t="shared" si="209"/>
        <v>1009.1937329672778</v>
      </c>
      <c r="Q204" s="1">
        <f t="shared" si="209"/>
        <v>1009.7171864606811</v>
      </c>
      <c r="R204" s="1">
        <f t="shared" si="209"/>
        <v>2251.5233573109931</v>
      </c>
      <c r="S204" s="1">
        <f t="shared" si="209"/>
        <v>1009.1937329672778</v>
      </c>
      <c r="T204" s="1">
        <f t="shared" si="209"/>
        <v>1480.1273925324026</v>
      </c>
      <c r="U204" s="1">
        <f t="shared" si="209"/>
        <v>1275.1081076161292</v>
      </c>
      <c r="V204" s="1">
        <f t="shared" si="209"/>
        <v>918.46179411071432</v>
      </c>
      <c r="W204" s="1">
        <f t="shared" ref="W204:AF209" si="210">$E204*W$213</f>
        <v>1143.5467962741122</v>
      </c>
      <c r="X204" s="1">
        <f t="shared" si="210"/>
        <v>2575.6618130000838</v>
      </c>
      <c r="Y204" s="1">
        <f t="shared" si="210"/>
        <v>918.46179411071432</v>
      </c>
      <c r="Z204" s="1">
        <f t="shared" si="210"/>
        <v>918.46179411071432</v>
      </c>
      <c r="AA204" s="1">
        <f t="shared" si="210"/>
        <v>940.27235633584985</v>
      </c>
      <c r="AB204" s="1">
        <f t="shared" si="210"/>
        <v>1009.1937329672778</v>
      </c>
      <c r="AC204" s="1">
        <f t="shared" si="210"/>
        <v>1009.7171864606811</v>
      </c>
      <c r="AD204" s="1">
        <f t="shared" si="210"/>
        <v>2251.5233573109931</v>
      </c>
      <c r="AE204" s="1">
        <f t="shared" si="210"/>
        <v>1009.1937329672778</v>
      </c>
      <c r="AF204" s="1">
        <f t="shared" si="210"/>
        <v>1480.1273925324026</v>
      </c>
    </row>
    <row r="205" spans="1:38">
      <c r="A205" s="106" t="s">
        <v>875</v>
      </c>
      <c r="B205" s="5" t="str">
        <f t="shared" si="206"/>
        <v>9110-05420</v>
      </c>
      <c r="C205" s="5" t="str">
        <f t="shared" si="207"/>
        <v>9110</v>
      </c>
      <c r="D205" s="1">
        <f>SUM($F205:K205)</f>
        <v>60</v>
      </c>
      <c r="E205" s="2">
        <f t="shared" si="208"/>
        <v>2.4217140569199672E-3</v>
      </c>
      <c r="F205" s="22" t="str">
        <f>'Div 91 history (2)'!B203</f>
        <v>0</v>
      </c>
      <c r="G205" s="22">
        <f>'Div 91 history (2)'!C203</f>
        <v>60</v>
      </c>
      <c r="H205" s="22">
        <f>'Div 91 history (2)'!D203</f>
        <v>0</v>
      </c>
      <c r="I205" s="22">
        <f>'Div 91 history (2)'!E203</f>
        <v>0</v>
      </c>
      <c r="J205" s="22">
        <f>'Div 91 history (2)'!F203</f>
        <v>0</v>
      </c>
      <c r="K205" s="22">
        <f>'Div 91 history (2)'!G203</f>
        <v>0</v>
      </c>
      <c r="L205" s="1">
        <f t="shared" si="209"/>
        <v>33.947466564201257</v>
      </c>
      <c r="M205" s="1">
        <f t="shared" si="209"/>
        <v>12.747561333944683</v>
      </c>
      <c r="N205" s="1">
        <f t="shared" si="209"/>
        <v>12.747561333944683</v>
      </c>
      <c r="O205" s="1">
        <f t="shared" si="209"/>
        <v>13.050275591059679</v>
      </c>
      <c r="P205" s="1">
        <f t="shared" si="209"/>
        <v>14.006852643543064</v>
      </c>
      <c r="Q205" s="1">
        <f t="shared" si="209"/>
        <v>14.014117785713825</v>
      </c>
      <c r="R205" s="1">
        <f t="shared" si="209"/>
        <v>31.249456728813232</v>
      </c>
      <c r="S205" s="1">
        <f t="shared" si="209"/>
        <v>14.006852643543064</v>
      </c>
      <c r="T205" s="1">
        <f t="shared" si="209"/>
        <v>20.543058883170058</v>
      </c>
      <c r="U205" s="1">
        <f t="shared" si="209"/>
        <v>17.697544866289096</v>
      </c>
      <c r="V205" s="1">
        <f t="shared" si="209"/>
        <v>12.747561333944683</v>
      </c>
      <c r="W205" s="1">
        <f t="shared" si="210"/>
        <v>15.87157246737144</v>
      </c>
      <c r="X205" s="1">
        <f t="shared" si="210"/>
        <v>35.748255558640999</v>
      </c>
      <c r="Y205" s="1">
        <f t="shared" si="210"/>
        <v>12.747561333944683</v>
      </c>
      <c r="Z205" s="1">
        <f t="shared" si="210"/>
        <v>12.747561333944683</v>
      </c>
      <c r="AA205" s="1">
        <f t="shared" si="210"/>
        <v>13.050275591059679</v>
      </c>
      <c r="AB205" s="1">
        <f t="shared" si="210"/>
        <v>14.006852643543064</v>
      </c>
      <c r="AC205" s="1">
        <f t="shared" si="210"/>
        <v>14.014117785713825</v>
      </c>
      <c r="AD205" s="1">
        <f t="shared" si="210"/>
        <v>31.249456728813232</v>
      </c>
      <c r="AE205" s="1">
        <f t="shared" si="210"/>
        <v>14.006852643543064</v>
      </c>
      <c r="AF205" s="1">
        <f t="shared" si="210"/>
        <v>20.543058883170058</v>
      </c>
    </row>
    <row r="206" spans="1:38">
      <c r="A206" s="106" t="s">
        <v>289</v>
      </c>
      <c r="B206" s="5" t="str">
        <f t="shared" si="206"/>
        <v>8700-05421</v>
      </c>
      <c r="C206" s="5" t="str">
        <f t="shared" si="207"/>
        <v>8700</v>
      </c>
      <c r="D206" s="1">
        <f>SUM($F206:K206)</f>
        <v>5215.0300000000007</v>
      </c>
      <c r="E206" s="2">
        <f t="shared" si="208"/>
        <v>0.2104885243043223</v>
      </c>
      <c r="F206" s="22">
        <f>'Div 91 history (2)'!B204</f>
        <v>250</v>
      </c>
      <c r="G206" s="22">
        <f>'Div 91 history (2)'!C204</f>
        <v>773.62</v>
      </c>
      <c r="H206" s="22">
        <f>'Div 91 history (2)'!D204</f>
        <v>565.68000000000006</v>
      </c>
      <c r="I206" s="22">
        <f>'Div 91 history (2)'!E204</f>
        <v>85.73</v>
      </c>
      <c r="J206" s="22">
        <f>'Div 91 history (2)'!F204</f>
        <v>2790</v>
      </c>
      <c r="K206" s="22">
        <f>'Div 91 history (2)'!G204</f>
        <v>750</v>
      </c>
      <c r="L206" s="1">
        <f t="shared" si="209"/>
        <v>2950.6176092717751</v>
      </c>
      <c r="M206" s="1">
        <f t="shared" si="209"/>
        <v>1107.9819130560259</v>
      </c>
      <c r="N206" s="1">
        <f t="shared" si="209"/>
        <v>1107.9819130560259</v>
      </c>
      <c r="O206" s="1">
        <f t="shared" si="209"/>
        <v>1134.292978594066</v>
      </c>
      <c r="P206" s="1">
        <f t="shared" si="209"/>
        <v>1217.4359456942734</v>
      </c>
      <c r="Q206" s="1">
        <f t="shared" si="209"/>
        <v>1218.0674112671863</v>
      </c>
      <c r="R206" s="1">
        <f t="shared" si="209"/>
        <v>2716.1142387410482</v>
      </c>
      <c r="S206" s="1">
        <f t="shared" si="209"/>
        <v>1217.4359456942734</v>
      </c>
      <c r="T206" s="1">
        <f t="shared" si="209"/>
        <v>1785.5444727916392</v>
      </c>
      <c r="U206" s="1">
        <f t="shared" si="209"/>
        <v>1538.2204567340605</v>
      </c>
      <c r="V206" s="1">
        <f t="shared" si="209"/>
        <v>1107.9819130560259</v>
      </c>
      <c r="W206" s="1">
        <f t="shared" si="210"/>
        <v>1379.5121094086014</v>
      </c>
      <c r="X206" s="1">
        <f t="shared" si="210"/>
        <v>3107.1370864329929</v>
      </c>
      <c r="Y206" s="1">
        <f t="shared" si="210"/>
        <v>1107.9819130560259</v>
      </c>
      <c r="Z206" s="1">
        <f t="shared" si="210"/>
        <v>1107.9819130560259</v>
      </c>
      <c r="AA206" s="1">
        <f t="shared" si="210"/>
        <v>1134.292978594066</v>
      </c>
      <c r="AB206" s="1">
        <f t="shared" si="210"/>
        <v>1217.4359456942734</v>
      </c>
      <c r="AC206" s="1">
        <f t="shared" si="210"/>
        <v>1218.0674112671863</v>
      </c>
      <c r="AD206" s="1">
        <f t="shared" si="210"/>
        <v>2716.1142387410482</v>
      </c>
      <c r="AE206" s="1">
        <f t="shared" si="210"/>
        <v>1217.4359456942734</v>
      </c>
      <c r="AF206" s="1">
        <f t="shared" si="210"/>
        <v>1785.5444727916392</v>
      </c>
    </row>
    <row r="207" spans="1:38">
      <c r="A207" s="106" t="s">
        <v>290</v>
      </c>
      <c r="B207" s="5" t="str">
        <f t="shared" si="206"/>
        <v>8740-05421</v>
      </c>
      <c r="C207" s="5" t="str">
        <f t="shared" si="207"/>
        <v>8740</v>
      </c>
      <c r="D207" s="1">
        <f>SUM($F207:K207)</f>
        <v>1088.01</v>
      </c>
      <c r="E207" s="2">
        <f t="shared" si="208"/>
        <v>4.3914151851158226E-2</v>
      </c>
      <c r="F207" s="22" t="str">
        <f>'Div 91 history (2)'!B205</f>
        <v>0</v>
      </c>
      <c r="G207" s="22" t="str">
        <f>'Div 91 history (2)'!C205</f>
        <v>0</v>
      </c>
      <c r="H207" s="22">
        <f>'Div 91 history (2)'!D205</f>
        <v>1088.01</v>
      </c>
      <c r="I207" s="22">
        <f>'Div 91 history (2)'!E205</f>
        <v>0</v>
      </c>
      <c r="J207" s="22">
        <f>'Div 91 history (2)'!F205</f>
        <v>0</v>
      </c>
      <c r="K207" s="22">
        <f>'Div 91 history (2)'!G205</f>
        <v>0</v>
      </c>
      <c r="L207" s="1">
        <f t="shared" si="209"/>
        <v>615.58638494194349</v>
      </c>
      <c r="M207" s="1">
        <f t="shared" si="209"/>
        <v>231.15790344908589</v>
      </c>
      <c r="N207" s="1">
        <f t="shared" si="209"/>
        <v>231.15790344908589</v>
      </c>
      <c r="O207" s="1">
        <f t="shared" si="209"/>
        <v>236.64717243048068</v>
      </c>
      <c r="P207" s="1">
        <f t="shared" si="209"/>
        <v>253.99326241168819</v>
      </c>
      <c r="Q207" s="1">
        <f t="shared" si="209"/>
        <v>254.12500486724164</v>
      </c>
      <c r="R207" s="1">
        <f t="shared" si="209"/>
        <v>566.66202359193471</v>
      </c>
      <c r="S207" s="1">
        <f t="shared" si="209"/>
        <v>253.99326241168819</v>
      </c>
      <c r="T207" s="1">
        <f t="shared" si="209"/>
        <v>372.51755825796425</v>
      </c>
      <c r="U207" s="1">
        <f t="shared" si="209"/>
        <v>320.91842983285329</v>
      </c>
      <c r="V207" s="1">
        <f t="shared" si="209"/>
        <v>231.15790344908589</v>
      </c>
      <c r="W207" s="1">
        <f t="shared" si="210"/>
        <v>287.80715933708001</v>
      </c>
      <c r="X207" s="1">
        <f t="shared" si="210"/>
        <v>648.24099217261653</v>
      </c>
      <c r="Y207" s="1">
        <f t="shared" si="210"/>
        <v>231.15790344908589</v>
      </c>
      <c r="Z207" s="1">
        <f t="shared" si="210"/>
        <v>231.15790344908589</v>
      </c>
      <c r="AA207" s="1">
        <f t="shared" si="210"/>
        <v>236.64717243048068</v>
      </c>
      <c r="AB207" s="1">
        <f t="shared" si="210"/>
        <v>253.99326241168819</v>
      </c>
      <c r="AC207" s="1">
        <f t="shared" si="210"/>
        <v>254.12500486724164</v>
      </c>
      <c r="AD207" s="1">
        <f t="shared" si="210"/>
        <v>566.66202359193471</v>
      </c>
      <c r="AE207" s="1">
        <f t="shared" si="210"/>
        <v>253.99326241168819</v>
      </c>
      <c r="AF207" s="1">
        <f t="shared" si="210"/>
        <v>372.51755825796425</v>
      </c>
    </row>
    <row r="208" spans="1:38">
      <c r="A208" s="106" t="s">
        <v>444</v>
      </c>
      <c r="B208" s="5" t="str">
        <f t="shared" si="206"/>
        <v>9302-05421</v>
      </c>
      <c r="C208" s="5" t="str">
        <f t="shared" si="207"/>
        <v>9302</v>
      </c>
      <c r="D208" s="1">
        <f>SUM($F208:K208)</f>
        <v>520</v>
      </c>
      <c r="E208" s="2">
        <f t="shared" si="208"/>
        <v>2.0988188493306383E-2</v>
      </c>
      <c r="F208" s="22" t="str">
        <f>'Div 91 history (2)'!B206</f>
        <v>0</v>
      </c>
      <c r="G208" s="22" t="str">
        <f>'Div 91 history (2)'!C206</f>
        <v>0</v>
      </c>
      <c r="H208" s="22">
        <f>'Div 91 history (2)'!D206</f>
        <v>520</v>
      </c>
      <c r="I208" s="22">
        <f>'Div 91 history (2)'!E206</f>
        <v>0</v>
      </c>
      <c r="J208" s="22">
        <f>'Div 91 history (2)'!F206</f>
        <v>0</v>
      </c>
      <c r="K208" s="22">
        <f>'Div 91 history (2)'!G206</f>
        <v>0</v>
      </c>
      <c r="L208" s="1">
        <f t="shared" si="209"/>
        <v>294.21137688974426</v>
      </c>
      <c r="M208" s="1">
        <f t="shared" si="209"/>
        <v>110.47886489418725</v>
      </c>
      <c r="N208" s="1">
        <f t="shared" si="209"/>
        <v>110.47886489418725</v>
      </c>
      <c r="O208" s="1">
        <f t="shared" si="209"/>
        <v>113.10238845585054</v>
      </c>
      <c r="P208" s="1">
        <f t="shared" si="209"/>
        <v>121.39272291070657</v>
      </c>
      <c r="Q208" s="1">
        <f t="shared" si="209"/>
        <v>121.4556874761865</v>
      </c>
      <c r="R208" s="1">
        <f t="shared" si="209"/>
        <v>270.82862498304803</v>
      </c>
      <c r="S208" s="1">
        <f t="shared" si="209"/>
        <v>121.39272291070657</v>
      </c>
      <c r="T208" s="1">
        <f t="shared" si="209"/>
        <v>178.0398436541405</v>
      </c>
      <c r="U208" s="1">
        <f t="shared" si="209"/>
        <v>153.3787221745055</v>
      </c>
      <c r="V208" s="1">
        <f t="shared" si="209"/>
        <v>110.47886489418725</v>
      </c>
      <c r="W208" s="1">
        <f t="shared" si="210"/>
        <v>137.55362805055248</v>
      </c>
      <c r="X208" s="1">
        <f t="shared" si="210"/>
        <v>309.81821484155535</v>
      </c>
      <c r="Y208" s="1">
        <f t="shared" si="210"/>
        <v>110.47886489418725</v>
      </c>
      <c r="Z208" s="1">
        <f t="shared" si="210"/>
        <v>110.47886489418725</v>
      </c>
      <c r="AA208" s="1">
        <f t="shared" si="210"/>
        <v>113.10238845585054</v>
      </c>
      <c r="AB208" s="1">
        <f t="shared" si="210"/>
        <v>121.39272291070657</v>
      </c>
      <c r="AC208" s="1">
        <f t="shared" si="210"/>
        <v>121.4556874761865</v>
      </c>
      <c r="AD208" s="1">
        <f t="shared" si="210"/>
        <v>270.82862498304803</v>
      </c>
      <c r="AE208" s="1">
        <f t="shared" si="210"/>
        <v>121.39272291070657</v>
      </c>
      <c r="AF208" s="1">
        <f t="shared" si="210"/>
        <v>178.0398436541405</v>
      </c>
    </row>
    <row r="209" spans="1:38">
      <c r="A209" s="106" t="s">
        <v>879</v>
      </c>
      <c r="B209" s="5" t="str">
        <f t="shared" ref="B209" si="211">RIGHT(A209,10)</f>
        <v>8700-05425</v>
      </c>
      <c r="C209" s="5" t="str">
        <f t="shared" ref="C209" si="212">LEFT(B209,4)</f>
        <v>8700</v>
      </c>
      <c r="D209" s="1">
        <f>SUM($F209:K209)</f>
        <v>245</v>
      </c>
      <c r="E209" s="2">
        <f t="shared" si="208"/>
        <v>9.8886657324231998E-3</v>
      </c>
      <c r="F209" s="22">
        <f>'Div 91 history (2)'!B207</f>
        <v>245</v>
      </c>
      <c r="G209" s="22">
        <f>'Div 91 history (2)'!C207</f>
        <v>0</v>
      </c>
      <c r="H209" s="22">
        <f>'Div 91 history (2)'!D207</f>
        <v>0</v>
      </c>
      <c r="I209" s="22">
        <f>'Div 91 history (2)'!E207</f>
        <v>0</v>
      </c>
      <c r="J209" s="22">
        <f>'Div 91 history (2)'!F207</f>
        <v>0</v>
      </c>
      <c r="K209" s="22">
        <f>'Div 91 history (2)'!G207</f>
        <v>0</v>
      </c>
      <c r="L209" s="1">
        <f t="shared" si="209"/>
        <v>138.61882180382179</v>
      </c>
      <c r="M209" s="1">
        <f t="shared" si="209"/>
        <v>52.052542113607458</v>
      </c>
      <c r="N209" s="1">
        <f t="shared" si="209"/>
        <v>52.052542113607458</v>
      </c>
      <c r="O209" s="1">
        <f t="shared" si="209"/>
        <v>53.288625330160357</v>
      </c>
      <c r="P209" s="1">
        <f t="shared" si="209"/>
        <v>57.19464829446752</v>
      </c>
      <c r="Q209" s="1">
        <f t="shared" si="209"/>
        <v>57.22431429166479</v>
      </c>
      <c r="R209" s="1">
        <f t="shared" si="209"/>
        <v>127.6019483093207</v>
      </c>
      <c r="S209" s="1">
        <f t="shared" si="209"/>
        <v>57.19464829446752</v>
      </c>
      <c r="T209" s="1">
        <f t="shared" si="209"/>
        <v>83.88415710627774</v>
      </c>
      <c r="U209" s="1">
        <f t="shared" si="209"/>
        <v>72.264974870680476</v>
      </c>
      <c r="V209" s="1">
        <f t="shared" si="209"/>
        <v>52.052542113607458</v>
      </c>
      <c r="W209" s="1">
        <f t="shared" si="210"/>
        <v>64.808920908433379</v>
      </c>
      <c r="X209" s="1">
        <f t="shared" si="210"/>
        <v>145.97204353111741</v>
      </c>
      <c r="Y209" s="1">
        <f t="shared" si="210"/>
        <v>52.052542113607458</v>
      </c>
      <c r="Z209" s="1">
        <f t="shared" si="210"/>
        <v>52.052542113607458</v>
      </c>
      <c r="AA209" s="1">
        <f t="shared" si="210"/>
        <v>53.288625330160357</v>
      </c>
      <c r="AB209" s="1">
        <f t="shared" si="210"/>
        <v>57.19464829446752</v>
      </c>
      <c r="AC209" s="1">
        <f t="shared" si="210"/>
        <v>57.22431429166479</v>
      </c>
      <c r="AD209" s="1">
        <f t="shared" si="210"/>
        <v>127.6019483093207</v>
      </c>
      <c r="AE209" s="1">
        <f t="shared" si="210"/>
        <v>57.19464829446752</v>
      </c>
      <c r="AF209" s="1">
        <f t="shared" si="210"/>
        <v>83.88415710627774</v>
      </c>
    </row>
    <row r="210" spans="1:38">
      <c r="A210" s="106" t="s">
        <v>292</v>
      </c>
      <c r="B210" s="5" t="str">
        <f t="shared" ref="B210:B211" si="213">RIGHT(A210,10)</f>
        <v>8700-05426</v>
      </c>
      <c r="C210" s="5" t="str">
        <f t="shared" ref="C210:C211" si="214">LEFT(B210,4)</f>
        <v>8700</v>
      </c>
      <c r="D210" s="1">
        <f>SUM($F210:K210)</f>
        <v>12699.8</v>
      </c>
      <c r="E210" s="2">
        <f t="shared" ref="E210:E211" si="215">D210/$D$213</f>
        <v>0.51258806966786996</v>
      </c>
      <c r="F210" s="22">
        <f>'Div 91 history (2)'!B208</f>
        <v>0</v>
      </c>
      <c r="G210" s="22">
        <f>'Div 91 history (2)'!C208</f>
        <v>3117.84</v>
      </c>
      <c r="H210" s="22">
        <f>'Div 91 history (2)'!D208</f>
        <v>3820.3</v>
      </c>
      <c r="I210" s="22">
        <f>'Div 91 history (2)'!E208</f>
        <v>1619.36</v>
      </c>
      <c r="J210" s="22">
        <f>'Div 91 history (2)'!F208</f>
        <v>4142.3</v>
      </c>
      <c r="K210" s="22">
        <f>'Div 91 history (2)'!G208</f>
        <v>0</v>
      </c>
      <c r="L210" s="1">
        <f t="shared" ref="L210:AB212" si="216">$E210*L$213</f>
        <v>7185.4339312007178</v>
      </c>
      <c r="M210" s="1">
        <f t="shared" si="216"/>
        <v>2698.1913238138445</v>
      </c>
      <c r="N210" s="1">
        <f t="shared" si="216"/>
        <v>2698.1913238138445</v>
      </c>
      <c r="O210" s="1">
        <f t="shared" si="216"/>
        <v>2762.2648325223281</v>
      </c>
      <c r="P210" s="1">
        <f t="shared" si="216"/>
        <v>2964.7371200411367</v>
      </c>
      <c r="Q210" s="1">
        <f t="shared" si="216"/>
        <v>2966.2748842501405</v>
      </c>
      <c r="R210" s="1">
        <f t="shared" si="216"/>
        <v>6614.3641760763712</v>
      </c>
      <c r="S210" s="1">
        <f t="shared" si="216"/>
        <v>2964.7371200411367</v>
      </c>
      <c r="T210" s="1">
        <f t="shared" si="216"/>
        <v>4348.2123200747183</v>
      </c>
      <c r="U210" s="1">
        <f t="shared" si="216"/>
        <v>3745.9213382149705</v>
      </c>
      <c r="V210" s="1">
        <f t="shared" si="216"/>
        <v>2698.1913238138445</v>
      </c>
      <c r="W210" s="1">
        <f t="shared" si="216"/>
        <v>3359.4299336853969</v>
      </c>
      <c r="X210" s="1">
        <f t="shared" si="216"/>
        <v>7566.5949323938148</v>
      </c>
      <c r="Y210" s="1">
        <f t="shared" si="216"/>
        <v>2698.1913238138445</v>
      </c>
      <c r="Z210" s="1">
        <f t="shared" si="216"/>
        <v>2698.1913238138445</v>
      </c>
      <c r="AA210" s="1">
        <f t="shared" si="216"/>
        <v>2762.2648325223281</v>
      </c>
      <c r="AB210" s="1">
        <f t="shared" si="216"/>
        <v>2964.7371200411367</v>
      </c>
      <c r="AC210" s="1">
        <f t="shared" ref="AC210:AF212" si="217">$E210*AC$213</f>
        <v>2966.2748842501405</v>
      </c>
      <c r="AD210" s="1">
        <f t="shared" si="217"/>
        <v>6614.3641760763712</v>
      </c>
      <c r="AE210" s="1">
        <f t="shared" si="217"/>
        <v>2964.7371200411367</v>
      </c>
      <c r="AF210" s="1">
        <f t="shared" si="217"/>
        <v>4348.2123200747183</v>
      </c>
    </row>
    <row r="211" spans="1:38">
      <c r="A211" s="163" t="s">
        <v>810</v>
      </c>
      <c r="B211" s="5" t="str">
        <f t="shared" si="213"/>
        <v>8700-05427</v>
      </c>
      <c r="C211" s="5" t="str">
        <f t="shared" si="214"/>
        <v>8700</v>
      </c>
      <c r="D211" s="1">
        <f>SUM($F211:K211)</f>
        <v>610</v>
      </c>
      <c r="E211" s="2">
        <f t="shared" si="215"/>
        <v>2.4620759578686334E-2</v>
      </c>
      <c r="F211" s="22">
        <f>'Div 91 history (2)'!B209</f>
        <v>0</v>
      </c>
      <c r="G211" s="22">
        <f>'Div 91 history (2)'!C209</f>
        <v>0</v>
      </c>
      <c r="H211" s="22">
        <f>'Div 91 history (2)'!D209</f>
        <v>0</v>
      </c>
      <c r="I211" s="22">
        <f>'Div 91 history (2)'!E209</f>
        <v>0</v>
      </c>
      <c r="J211" s="22">
        <f>'Div 91 history (2)'!F209</f>
        <v>0</v>
      </c>
      <c r="K211" s="22">
        <f>'Div 91 history (2)'!G209</f>
        <v>610</v>
      </c>
      <c r="L211" s="1">
        <f t="shared" si="216"/>
        <v>345.13257673604613</v>
      </c>
      <c r="M211" s="1">
        <f t="shared" si="216"/>
        <v>129.60020689510426</v>
      </c>
      <c r="N211" s="1">
        <f t="shared" si="216"/>
        <v>129.60020689510426</v>
      </c>
      <c r="O211" s="1">
        <f t="shared" si="216"/>
        <v>132.67780184244006</v>
      </c>
      <c r="P211" s="1">
        <f t="shared" si="216"/>
        <v>142.40300187602116</v>
      </c>
      <c r="Q211" s="1">
        <f t="shared" si="216"/>
        <v>142.47686415475724</v>
      </c>
      <c r="R211" s="1">
        <f t="shared" si="216"/>
        <v>317.70281007626789</v>
      </c>
      <c r="S211" s="1">
        <f t="shared" si="216"/>
        <v>142.40300187602116</v>
      </c>
      <c r="T211" s="1">
        <f t="shared" si="216"/>
        <v>208.85443197889558</v>
      </c>
      <c r="U211" s="1">
        <f t="shared" si="216"/>
        <v>179.92503947393914</v>
      </c>
      <c r="V211" s="1">
        <f t="shared" si="216"/>
        <v>129.60020689510426</v>
      </c>
      <c r="W211" s="1">
        <f t="shared" si="216"/>
        <v>161.36098675160966</v>
      </c>
      <c r="X211" s="1">
        <f t="shared" si="216"/>
        <v>363.44059817951683</v>
      </c>
      <c r="Y211" s="1">
        <f t="shared" si="216"/>
        <v>129.60020689510426</v>
      </c>
      <c r="Z211" s="1">
        <f t="shared" si="216"/>
        <v>129.60020689510426</v>
      </c>
      <c r="AA211" s="1">
        <f t="shared" si="216"/>
        <v>132.67780184244006</v>
      </c>
      <c r="AB211" s="1">
        <f t="shared" si="216"/>
        <v>142.40300187602116</v>
      </c>
      <c r="AC211" s="1">
        <f t="shared" si="217"/>
        <v>142.47686415475724</v>
      </c>
      <c r="AD211" s="1">
        <f t="shared" si="217"/>
        <v>317.70281007626789</v>
      </c>
      <c r="AE211" s="1">
        <f t="shared" si="217"/>
        <v>142.40300187602116</v>
      </c>
      <c r="AF211" s="1">
        <f t="shared" si="217"/>
        <v>208.85443197889558</v>
      </c>
    </row>
    <row r="212" spans="1:38">
      <c r="A212" s="163" t="s">
        <v>882</v>
      </c>
      <c r="B212" s="5" t="str">
        <f t="shared" ref="B212" si="218">RIGHT(A212,10)</f>
        <v>8700-05429</v>
      </c>
      <c r="C212" s="5" t="str">
        <f t="shared" ref="C212" si="219">LEFT(B212,4)</f>
        <v>8700</v>
      </c>
      <c r="D212" s="1">
        <f>SUM($F212:K212)</f>
        <v>15</v>
      </c>
      <c r="E212" s="2">
        <f>D212/$D$213</f>
        <v>6.0542851422999179E-4</v>
      </c>
      <c r="F212" s="22">
        <f>'Div 91 history (2)'!B210</f>
        <v>0</v>
      </c>
      <c r="G212" s="22">
        <f>'Div 91 history (2)'!C210</f>
        <v>0</v>
      </c>
      <c r="H212" s="22">
        <f>'Div 91 history (2)'!D210</f>
        <v>0</v>
      </c>
      <c r="I212" s="22">
        <f>'Div 91 history (2)'!E210</f>
        <v>0</v>
      </c>
      <c r="J212" s="22">
        <f>'Div 91 history (2)'!F210</f>
        <v>0</v>
      </c>
      <c r="K212" s="22">
        <f>'Div 91 history (2)'!G210</f>
        <v>15</v>
      </c>
      <c r="L212" s="1">
        <f t="shared" si="216"/>
        <v>8.4868666410503142</v>
      </c>
      <c r="M212" s="1">
        <f t="shared" si="216"/>
        <v>3.1868903334861707</v>
      </c>
      <c r="N212" s="1">
        <f t="shared" si="216"/>
        <v>3.1868903334861707</v>
      </c>
      <c r="O212" s="1">
        <f t="shared" si="216"/>
        <v>3.2625688977649197</v>
      </c>
      <c r="P212" s="1">
        <f t="shared" si="216"/>
        <v>3.5017131608857661</v>
      </c>
      <c r="Q212" s="1">
        <f t="shared" si="216"/>
        <v>3.5035294464284563</v>
      </c>
      <c r="R212" s="1">
        <f t="shared" si="216"/>
        <v>7.8123641822033081</v>
      </c>
      <c r="S212" s="1">
        <f t="shared" si="216"/>
        <v>3.5017131608857661</v>
      </c>
      <c r="T212" s="1">
        <f t="shared" si="216"/>
        <v>5.1357647207925146</v>
      </c>
      <c r="U212" s="1">
        <f t="shared" si="216"/>
        <v>4.424386216572274</v>
      </c>
      <c r="V212" s="1">
        <f t="shared" si="216"/>
        <v>3.1868903334861707</v>
      </c>
      <c r="W212" s="1">
        <f t="shared" si="216"/>
        <v>3.9678931168428599</v>
      </c>
      <c r="X212" s="1">
        <f t="shared" si="216"/>
        <v>8.9370638896602497</v>
      </c>
      <c r="Y212" s="1">
        <f t="shared" si="216"/>
        <v>3.1868903334861707</v>
      </c>
      <c r="Z212" s="1">
        <f t="shared" si="216"/>
        <v>3.1868903334861707</v>
      </c>
      <c r="AA212" s="1">
        <f t="shared" si="216"/>
        <v>3.2625688977649197</v>
      </c>
      <c r="AB212" s="1">
        <f t="shared" si="216"/>
        <v>3.5017131608857661</v>
      </c>
      <c r="AC212" s="1">
        <f t="shared" si="217"/>
        <v>3.5035294464284563</v>
      </c>
      <c r="AD212" s="1">
        <f t="shared" si="217"/>
        <v>7.8123641822033081</v>
      </c>
      <c r="AE212" s="1">
        <f t="shared" si="217"/>
        <v>3.5017131608857661</v>
      </c>
      <c r="AF212" s="1">
        <f t="shared" si="217"/>
        <v>5.1357647207925146</v>
      </c>
    </row>
    <row r="213" spans="1:38">
      <c r="A213" s="9" t="s">
        <v>36</v>
      </c>
      <c r="B213" s="5"/>
      <c r="C213" s="5"/>
      <c r="D213" s="31">
        <f>SUM(D204:D212)</f>
        <v>24775.84</v>
      </c>
      <c r="E213" s="32">
        <f t="shared" ref="E213:K213" si="220">SUM(E204:E212)</f>
        <v>1</v>
      </c>
      <c r="F213" s="31">
        <f t="shared" si="220"/>
        <v>1520</v>
      </c>
      <c r="G213" s="31">
        <f t="shared" si="220"/>
        <v>4471.46</v>
      </c>
      <c r="H213" s="31">
        <f t="shared" si="220"/>
        <v>5993.99</v>
      </c>
      <c r="I213" s="31">
        <f t="shared" si="220"/>
        <v>3993.09</v>
      </c>
      <c r="J213" s="31">
        <f t="shared" si="220"/>
        <v>6932.3</v>
      </c>
      <c r="K213" s="31">
        <f t="shared" si="220"/>
        <v>1865</v>
      </c>
      <c r="L213" s="34">
        <f>'Div 91 history (2)'!H211</f>
        <v>14017.95</v>
      </c>
      <c r="M213" s="31">
        <f>'Div 91 budget'!B126</f>
        <v>5263.8590000000004</v>
      </c>
      <c r="N213" s="31">
        <f>'Div 91 budget'!C126</f>
        <v>5263.8590000000004</v>
      </c>
      <c r="O213" s="31">
        <f>'Div 91 budget'!D126</f>
        <v>5388.8590000000004</v>
      </c>
      <c r="P213" s="31">
        <f>'Div 91 budget'!E126</f>
        <v>5783.8590000000004</v>
      </c>
      <c r="Q213" s="31">
        <f>'Div 91 budget'!F126</f>
        <v>5786.8590000000004</v>
      </c>
      <c r="R213" s="31">
        <f>'Div 91 budget'!G126</f>
        <v>12903.859</v>
      </c>
      <c r="S213" s="31">
        <f>'Div 91 budget'!H126</f>
        <v>5783.8590000000004</v>
      </c>
      <c r="T213" s="31">
        <f>'Div 91 budget'!I126</f>
        <v>8482.8590000000004</v>
      </c>
      <c r="U213" s="31">
        <f>'Div 91 budget'!J126</f>
        <v>7307.8590000000004</v>
      </c>
      <c r="V213" s="31">
        <f>'Div 91 budget'!K126</f>
        <v>5263.8590000000004</v>
      </c>
      <c r="W213" s="31">
        <f>'Div 91 budget'!L126</f>
        <v>6553.8590000000004</v>
      </c>
      <c r="X213" s="31">
        <f>'Div 91 budget'!M126</f>
        <v>14761.550999999999</v>
      </c>
      <c r="Y213" s="38">
        <f>M213*(1+Y$3)</f>
        <v>5263.8590000000004</v>
      </c>
      <c r="Z213" s="38">
        <f t="shared" ref="Z213" si="221">N213*(1+Z$3)</f>
        <v>5263.8590000000004</v>
      </c>
      <c r="AA213" s="38">
        <f t="shared" ref="AA213" si="222">O213*(1+AA$3)</f>
        <v>5388.8590000000004</v>
      </c>
      <c r="AB213" s="38">
        <f t="shared" ref="AB213" si="223">P213*(1+AB$3)</f>
        <v>5783.8590000000004</v>
      </c>
      <c r="AC213" s="38">
        <f t="shared" ref="AC213" si="224">Q213*(1+AC$3)</f>
        <v>5786.8590000000004</v>
      </c>
      <c r="AD213" s="38">
        <f t="shared" ref="AD213" si="225">R213*(1+AD$3)</f>
        <v>12903.859</v>
      </c>
      <c r="AE213" s="38">
        <f t="shared" ref="AE213" si="226">S213*(1+AE$3)</f>
        <v>5783.8590000000004</v>
      </c>
      <c r="AF213" s="38">
        <f t="shared" ref="AF213" si="227">T213*(1+AF$3)</f>
        <v>8482.8590000000004</v>
      </c>
      <c r="AH213" s="15">
        <f>SUM(F213:Q213)</f>
        <v>66281.084999999992</v>
      </c>
      <c r="AI213" s="15">
        <f>SUM(U213:AF213)</f>
        <v>88544.999999999971</v>
      </c>
      <c r="AK213" s="15">
        <f>AH213*$AK$6</f>
        <v>32540.628479897798</v>
      </c>
      <c r="AL213" s="15">
        <f>AI213*$AL$6</f>
        <v>43467.145373340951</v>
      </c>
    </row>
    <row r="214" spans="1:38">
      <c r="B214" s="5"/>
      <c r="C214" s="5"/>
      <c r="F214" s="1">
        <f>F213-'Div 91 history (2)'!B211</f>
        <v>0</v>
      </c>
      <c r="G214" s="1">
        <f>G213-'Div 91 history (2)'!C211</f>
        <v>0</v>
      </c>
      <c r="H214" s="1">
        <f>H213-'Div 91 history (2)'!D211</f>
        <v>0</v>
      </c>
      <c r="I214" s="1">
        <f>I213-'Div 91 history (2)'!E211</f>
        <v>0</v>
      </c>
      <c r="J214" s="1">
        <f>J213-'Div 91 history (2)'!F211</f>
        <v>0</v>
      </c>
      <c r="K214" s="1">
        <f>K213-'Div 91 history (2)'!G211</f>
        <v>0</v>
      </c>
      <c r="L214" s="1">
        <f>L213-'Div 91 history (2)'!H211</f>
        <v>0</v>
      </c>
      <c r="M214" s="1">
        <f>M213-SUM(M204:M212)</f>
        <v>0</v>
      </c>
      <c r="N214" s="1">
        <f t="shared" ref="N214:AF214" si="228">N213-SUM(N204:N212)</f>
        <v>0</v>
      </c>
      <c r="O214" s="1">
        <f t="shared" si="228"/>
        <v>0</v>
      </c>
      <c r="P214" s="1">
        <f t="shared" si="228"/>
        <v>0</v>
      </c>
      <c r="Q214" s="1">
        <f t="shared" si="228"/>
        <v>0</v>
      </c>
      <c r="R214" s="1">
        <f t="shared" si="228"/>
        <v>0</v>
      </c>
      <c r="S214" s="1">
        <f t="shared" si="228"/>
        <v>0</v>
      </c>
      <c r="T214" s="1">
        <f t="shared" si="228"/>
        <v>0</v>
      </c>
      <c r="U214" s="1">
        <f t="shared" si="228"/>
        <v>0</v>
      </c>
      <c r="V214" s="1">
        <f t="shared" si="228"/>
        <v>0</v>
      </c>
      <c r="W214" s="1">
        <f t="shared" si="228"/>
        <v>0</v>
      </c>
      <c r="X214" s="1">
        <f t="shared" si="228"/>
        <v>0</v>
      </c>
      <c r="Y214" s="1">
        <f t="shared" si="228"/>
        <v>0</v>
      </c>
      <c r="Z214" s="1">
        <f t="shared" si="228"/>
        <v>0</v>
      </c>
      <c r="AA214" s="1">
        <f t="shared" si="228"/>
        <v>0</v>
      </c>
      <c r="AB214" s="1">
        <f t="shared" si="228"/>
        <v>0</v>
      </c>
      <c r="AC214" s="1">
        <f t="shared" si="228"/>
        <v>0</v>
      </c>
      <c r="AD214" s="1">
        <f t="shared" si="228"/>
        <v>0</v>
      </c>
      <c r="AE214" s="1">
        <f t="shared" si="228"/>
        <v>0</v>
      </c>
      <c r="AF214" s="1">
        <f t="shared" si="228"/>
        <v>0</v>
      </c>
    </row>
    <row r="215" spans="1:38">
      <c r="A215" s="106" t="s">
        <v>299</v>
      </c>
      <c r="B215" s="5" t="str">
        <f t="shared" si="206"/>
        <v>8700-06111</v>
      </c>
      <c r="C215" s="5" t="str">
        <f t="shared" ref="C215:C222" si="229">LEFT(B215,4)</f>
        <v>8700</v>
      </c>
      <c r="D215" s="1">
        <f>SUM($F215:K215)</f>
        <v>25388.410000000003</v>
      </c>
      <c r="E215" s="2">
        <f t="shared" ref="E215:E223" si="230">D215/$D$224</f>
        <v>1.7218727142768269E-2</v>
      </c>
      <c r="F215" s="22">
        <f>'Div 91 history (2)'!B213</f>
        <v>5229.38</v>
      </c>
      <c r="G215" s="22">
        <f>'Div 91 history (2)'!C213</f>
        <v>2831.75</v>
      </c>
      <c r="H215" s="22">
        <f>'Div 91 history (2)'!D213</f>
        <v>11327.11</v>
      </c>
      <c r="I215" s="22">
        <f>'Div 91 history (2)'!E213</f>
        <v>3501.13</v>
      </c>
      <c r="J215" s="22">
        <f>'Div 91 history (2)'!F213</f>
        <v>2012.5</v>
      </c>
      <c r="K215" s="22">
        <f>'Div 91 history (2)'!G213</f>
        <v>486.54</v>
      </c>
      <c r="L215" s="1">
        <f t="shared" ref="L215:W221" si="231">$E215*L$224</f>
        <v>5548.4643155536614</v>
      </c>
      <c r="M215" s="1">
        <f t="shared" si="231"/>
        <v>5073.107389699192</v>
      </c>
      <c r="N215" s="1">
        <f t="shared" si="231"/>
        <v>4816.9862812256124</v>
      </c>
      <c r="O215" s="1">
        <f t="shared" si="231"/>
        <v>5274.3857572841926</v>
      </c>
      <c r="P215" s="1">
        <f t="shared" si="231"/>
        <v>5188.038461825201</v>
      </c>
      <c r="Q215" s="1">
        <f t="shared" si="231"/>
        <v>5353.839913799201</v>
      </c>
      <c r="R215" s="1">
        <f t="shared" si="231"/>
        <v>5416.9003554093915</v>
      </c>
      <c r="S215" s="1">
        <f t="shared" si="231"/>
        <v>5071.8237318688243</v>
      </c>
      <c r="T215" s="1">
        <f t="shared" si="231"/>
        <v>5013.7559123664223</v>
      </c>
      <c r="U215" s="1">
        <f t="shared" si="231"/>
        <v>5123.9552849889042</v>
      </c>
      <c r="V215" s="1">
        <f t="shared" si="231"/>
        <v>5121.4061502377872</v>
      </c>
      <c r="W215" s="1">
        <f t="shared" si="231"/>
        <v>5064.5162202958427</v>
      </c>
      <c r="X215" s="1">
        <f t="shared" ref="X215:AF221" si="232">$E215*X$224</f>
        <v>8499.2918811334112</v>
      </c>
      <c r="Y215" s="1">
        <f t="shared" si="232"/>
        <v>5073.107389699192</v>
      </c>
      <c r="Z215" s="1">
        <f t="shared" si="232"/>
        <v>4816.9862812256124</v>
      </c>
      <c r="AA215" s="1">
        <f t="shared" si="232"/>
        <v>5274.3857572841926</v>
      </c>
      <c r="AB215" s="1">
        <f t="shared" si="232"/>
        <v>5188.038461825201</v>
      </c>
      <c r="AC215" s="1">
        <f t="shared" si="232"/>
        <v>5353.839913799201</v>
      </c>
      <c r="AD215" s="1">
        <f t="shared" si="232"/>
        <v>5416.9003554093915</v>
      </c>
      <c r="AE215" s="1">
        <f t="shared" si="232"/>
        <v>5071.8237318688243</v>
      </c>
      <c r="AF215" s="1">
        <f t="shared" si="232"/>
        <v>5013.7559123664223</v>
      </c>
    </row>
    <row r="216" spans="1:38">
      <c r="A216" s="106" t="s">
        <v>300</v>
      </c>
      <c r="B216" s="5" t="str">
        <f t="shared" si="206"/>
        <v>8740-06111</v>
      </c>
      <c r="C216" s="5" t="str">
        <f t="shared" si="229"/>
        <v>8740</v>
      </c>
      <c r="D216" s="1">
        <f>SUM($F216:K216)</f>
        <v>616</v>
      </c>
      <c r="E216" s="2">
        <f t="shared" si="230"/>
        <v>4.1777866041809049E-4</v>
      </c>
      <c r="F216" s="22" t="str">
        <f>'Div 91 history (2)'!B214</f>
        <v>0</v>
      </c>
      <c r="G216" s="22">
        <f>'Div 91 history (2)'!C214</f>
        <v>333.22</v>
      </c>
      <c r="H216" s="22">
        <f>'Div 91 history (2)'!D214</f>
        <v>-333.22</v>
      </c>
      <c r="I216" s="22">
        <f>'Div 91 history (2)'!E214</f>
        <v>616</v>
      </c>
      <c r="J216" s="22">
        <f>'Div 91 history (2)'!F214</f>
        <v>0</v>
      </c>
      <c r="K216" s="22">
        <f>'Div 91 history (2)'!G214</f>
        <v>0</v>
      </c>
      <c r="L216" s="1">
        <f t="shared" si="231"/>
        <v>134.62261001697448</v>
      </c>
      <c r="M216" s="1">
        <f t="shared" si="231"/>
        <v>123.08900604861438</v>
      </c>
      <c r="N216" s="1">
        <f t="shared" si="231"/>
        <v>116.87472942318865</v>
      </c>
      <c r="O216" s="1">
        <f t="shared" si="231"/>
        <v>127.97263107406343</v>
      </c>
      <c r="P216" s="1">
        <f t="shared" si="231"/>
        <v>125.87758321550359</v>
      </c>
      <c r="Q216" s="1">
        <f t="shared" si="231"/>
        <v>129.90043042869985</v>
      </c>
      <c r="R216" s="1">
        <f t="shared" si="231"/>
        <v>131.4304684276087</v>
      </c>
      <c r="S216" s="1">
        <f t="shared" si="231"/>
        <v>123.05786060770232</v>
      </c>
      <c r="T216" s="1">
        <f t="shared" si="231"/>
        <v>121.64895879725104</v>
      </c>
      <c r="U216" s="1">
        <f t="shared" si="231"/>
        <v>124.32273055119107</v>
      </c>
      <c r="V216" s="1">
        <f t="shared" si="231"/>
        <v>124.26088079349894</v>
      </c>
      <c r="W216" s="1">
        <f t="shared" si="231"/>
        <v>122.88055816422685</v>
      </c>
      <c r="X216" s="1">
        <f t="shared" si="232"/>
        <v>206.21865641756142</v>
      </c>
      <c r="Y216" s="1">
        <f t="shared" si="232"/>
        <v>123.08900604861438</v>
      </c>
      <c r="Z216" s="1">
        <f t="shared" si="232"/>
        <v>116.87472942318865</v>
      </c>
      <c r="AA216" s="1">
        <f t="shared" si="232"/>
        <v>127.97263107406343</v>
      </c>
      <c r="AB216" s="1">
        <f t="shared" si="232"/>
        <v>125.87758321550359</v>
      </c>
      <c r="AC216" s="1">
        <f t="shared" si="232"/>
        <v>129.90043042869985</v>
      </c>
      <c r="AD216" s="1">
        <f t="shared" si="232"/>
        <v>131.4304684276087</v>
      </c>
      <c r="AE216" s="1">
        <f t="shared" si="232"/>
        <v>123.05786060770232</v>
      </c>
      <c r="AF216" s="1">
        <f t="shared" si="232"/>
        <v>121.64895879725104</v>
      </c>
    </row>
    <row r="217" spans="1:38">
      <c r="A217" s="106" t="s">
        <v>632</v>
      </c>
      <c r="B217" s="5" t="str">
        <f t="shared" si="206"/>
        <v>8770-06111</v>
      </c>
      <c r="C217" s="5" t="str">
        <f t="shared" si="229"/>
        <v>8770</v>
      </c>
      <c r="D217" s="1">
        <f>SUM($F217:K217)</f>
        <v>3575</v>
      </c>
      <c r="E217" s="2">
        <f t="shared" si="230"/>
        <v>2.4246082970692754E-3</v>
      </c>
      <c r="F217" s="22" t="str">
        <f>'Div 91 history (2)'!B215</f>
        <v>0</v>
      </c>
      <c r="G217" s="22" t="str">
        <f>'Div 91 history (2)'!C215</f>
        <v>0</v>
      </c>
      <c r="H217" s="22" t="str">
        <f>'Div 91 history (2)'!D215</f>
        <v>0</v>
      </c>
      <c r="I217" s="22">
        <f>'Div 91 history (2)'!E215</f>
        <v>3575</v>
      </c>
      <c r="J217" s="22">
        <f>'Div 91 history (2)'!F215</f>
        <v>0</v>
      </c>
      <c r="K217" s="22">
        <f>'Div 91 history (2)'!G215</f>
        <v>0</v>
      </c>
      <c r="L217" s="1">
        <f t="shared" si="231"/>
        <v>781.29193313422695</v>
      </c>
      <c r="M217" s="1">
        <f t="shared" si="231"/>
        <v>714.35583867499417</v>
      </c>
      <c r="N217" s="1">
        <f t="shared" si="231"/>
        <v>678.29084040243424</v>
      </c>
      <c r="O217" s="1">
        <f t="shared" si="231"/>
        <v>742.69830534054677</v>
      </c>
      <c r="P217" s="1">
        <f t="shared" si="231"/>
        <v>730.53954544711917</v>
      </c>
      <c r="Q217" s="1">
        <f t="shared" si="231"/>
        <v>753.88642659513312</v>
      </c>
      <c r="R217" s="1">
        <f t="shared" si="231"/>
        <v>762.76611141022909</v>
      </c>
      <c r="S217" s="1">
        <f t="shared" si="231"/>
        <v>714.17508388398676</v>
      </c>
      <c r="T217" s="1">
        <f t="shared" si="231"/>
        <v>705.99842159118907</v>
      </c>
      <c r="U217" s="1">
        <f t="shared" si="231"/>
        <v>721.51584694887674</v>
      </c>
      <c r="V217" s="1">
        <f t="shared" si="231"/>
        <v>721.15689746227065</v>
      </c>
      <c r="W217" s="1">
        <f t="shared" si="231"/>
        <v>713.14609648881662</v>
      </c>
      <c r="X217" s="1">
        <f t="shared" si="232"/>
        <v>1196.8047024233476</v>
      </c>
      <c r="Y217" s="1">
        <f t="shared" si="232"/>
        <v>714.35583867499417</v>
      </c>
      <c r="Z217" s="1">
        <f t="shared" si="232"/>
        <v>678.29084040243424</v>
      </c>
      <c r="AA217" s="1">
        <f t="shared" si="232"/>
        <v>742.69830534054677</v>
      </c>
      <c r="AB217" s="1">
        <f t="shared" si="232"/>
        <v>730.53954544711917</v>
      </c>
      <c r="AC217" s="1">
        <f t="shared" si="232"/>
        <v>753.88642659513312</v>
      </c>
      <c r="AD217" s="1">
        <f t="shared" si="232"/>
        <v>762.76611141022909</v>
      </c>
      <c r="AE217" s="1">
        <f t="shared" si="232"/>
        <v>714.17508388398676</v>
      </c>
      <c r="AF217" s="1">
        <f t="shared" si="232"/>
        <v>705.99842159118907</v>
      </c>
    </row>
    <row r="218" spans="1:38">
      <c r="A218" s="106" t="s">
        <v>678</v>
      </c>
      <c r="B218" s="5" t="str">
        <f t="shared" si="206"/>
        <v>9030-06111</v>
      </c>
      <c r="C218" s="5" t="str">
        <f t="shared" si="229"/>
        <v>9030</v>
      </c>
      <c r="D218" s="1">
        <f>SUM($F218:K218)</f>
        <v>99.12</v>
      </c>
      <c r="E218" s="2">
        <f t="shared" si="230"/>
        <v>6.7224384449092751E-5</v>
      </c>
      <c r="F218" s="22" t="str">
        <f>'Div 91 history (2)'!B216</f>
        <v>0</v>
      </c>
      <c r="G218" s="22" t="str">
        <f>'Div 91 history (2)'!C216</f>
        <v>0</v>
      </c>
      <c r="H218" s="22">
        <f>'Div 91 history (2)'!D216</f>
        <v>99.12</v>
      </c>
      <c r="I218" s="22">
        <f>'Div 91 history (2)'!E216</f>
        <v>0</v>
      </c>
      <c r="J218" s="22">
        <f>'Div 91 history (2)'!F216</f>
        <v>0</v>
      </c>
      <c r="K218" s="22">
        <f>'Div 91 history (2)'!G216</f>
        <v>0</v>
      </c>
      <c r="L218" s="1">
        <f t="shared" si="231"/>
        <v>21.662001793640442</v>
      </c>
      <c r="M218" s="1">
        <f t="shared" si="231"/>
        <v>19.806140064186135</v>
      </c>
      <c r="N218" s="1">
        <f t="shared" si="231"/>
        <v>18.806206461731268</v>
      </c>
      <c r="O218" s="1">
        <f t="shared" si="231"/>
        <v>20.591959727372025</v>
      </c>
      <c r="P218" s="1">
        <f t="shared" si="231"/>
        <v>20.254847481040127</v>
      </c>
      <c r="Q218" s="1">
        <f t="shared" si="231"/>
        <v>20.902160168981705</v>
      </c>
      <c r="R218" s="1">
        <f t="shared" si="231"/>
        <v>21.148357192442493</v>
      </c>
      <c r="S218" s="1">
        <f t="shared" si="231"/>
        <v>19.801128479603012</v>
      </c>
      <c r="T218" s="1">
        <f t="shared" si="231"/>
        <v>19.574423370103123</v>
      </c>
      <c r="U218" s="1">
        <f t="shared" si="231"/>
        <v>20.00465755232802</v>
      </c>
      <c r="V218" s="1">
        <f t="shared" si="231"/>
        <v>19.994705364044833</v>
      </c>
      <c r="W218" s="1">
        <f t="shared" si="231"/>
        <v>19.772598904607413</v>
      </c>
      <c r="X218" s="1">
        <f t="shared" si="232"/>
        <v>33.182456532643975</v>
      </c>
      <c r="Y218" s="1">
        <f t="shared" si="232"/>
        <v>19.806140064186135</v>
      </c>
      <c r="Z218" s="1">
        <f t="shared" si="232"/>
        <v>18.806206461731268</v>
      </c>
      <c r="AA218" s="1">
        <f t="shared" si="232"/>
        <v>20.591959727372025</v>
      </c>
      <c r="AB218" s="1">
        <f t="shared" si="232"/>
        <v>20.254847481040127</v>
      </c>
      <c r="AC218" s="1">
        <f t="shared" si="232"/>
        <v>20.902160168981705</v>
      </c>
      <c r="AD218" s="1">
        <f t="shared" si="232"/>
        <v>21.148357192442493</v>
      </c>
      <c r="AE218" s="1">
        <f t="shared" si="232"/>
        <v>19.801128479603012</v>
      </c>
      <c r="AF218" s="1">
        <f t="shared" si="232"/>
        <v>19.574423370103123</v>
      </c>
      <c r="AG218" s="41"/>
    </row>
    <row r="219" spans="1:38">
      <c r="A219" s="106" t="s">
        <v>396</v>
      </c>
      <c r="B219" s="5" t="str">
        <f t="shared" si="206"/>
        <v>9210-06111</v>
      </c>
      <c r="C219" s="5" t="str">
        <f t="shared" si="229"/>
        <v>9210</v>
      </c>
      <c r="D219" s="1">
        <f>SUM($F219:K219)</f>
        <v>2250</v>
      </c>
      <c r="E219" s="2">
        <f t="shared" si="230"/>
        <v>1.5259772499037396E-3</v>
      </c>
      <c r="F219" s="22">
        <f>'Div 91 history (2)'!B217</f>
        <v>0</v>
      </c>
      <c r="G219" s="22">
        <f>'Div 91 history (2)'!C217</f>
        <v>0</v>
      </c>
      <c r="H219" s="22">
        <f>'Div 91 history (2)'!D217</f>
        <v>0</v>
      </c>
      <c r="I219" s="22">
        <f>'Div 91 history (2)'!E217</f>
        <v>0</v>
      </c>
      <c r="J219" s="22">
        <f>'Div 91 history (2)'!F217</f>
        <v>2250</v>
      </c>
      <c r="K219" s="22">
        <f>'Div 91 history (2)'!G217</f>
        <v>0</v>
      </c>
      <c r="L219" s="1">
        <f t="shared" si="231"/>
        <v>491.72219567888408</v>
      </c>
      <c r="M219" s="1">
        <f t="shared" si="231"/>
        <v>449.59458378146485</v>
      </c>
      <c r="N219" s="1">
        <f t="shared" si="231"/>
        <v>426.89633312041309</v>
      </c>
      <c r="O219" s="1">
        <f t="shared" si="231"/>
        <v>467.4324998646797</v>
      </c>
      <c r="P219" s="1">
        <f t="shared" si="231"/>
        <v>459.78013349818684</v>
      </c>
      <c r="Q219" s="1">
        <f t="shared" si="231"/>
        <v>474.47397478015364</v>
      </c>
      <c r="R219" s="1">
        <f t="shared" si="231"/>
        <v>480.06258760084341</v>
      </c>
      <c r="S219" s="1">
        <f t="shared" si="231"/>
        <v>449.48082202488672</v>
      </c>
      <c r="T219" s="1">
        <f t="shared" si="231"/>
        <v>444.33467093151756</v>
      </c>
      <c r="U219" s="1">
        <f t="shared" si="231"/>
        <v>454.10088269509725</v>
      </c>
      <c r="V219" s="1">
        <f t="shared" si="231"/>
        <v>453.87497043079969</v>
      </c>
      <c r="W219" s="1">
        <f t="shared" si="231"/>
        <v>448.83320758037405</v>
      </c>
      <c r="X219" s="1">
        <f t="shared" si="232"/>
        <v>753.233728797911</v>
      </c>
      <c r="Y219" s="1">
        <f t="shared" si="232"/>
        <v>449.59458378146485</v>
      </c>
      <c r="Z219" s="1">
        <f t="shared" si="232"/>
        <v>426.89633312041309</v>
      </c>
      <c r="AA219" s="1">
        <f t="shared" si="232"/>
        <v>467.4324998646797</v>
      </c>
      <c r="AB219" s="1">
        <f t="shared" si="232"/>
        <v>459.78013349818684</v>
      </c>
      <c r="AC219" s="1">
        <f t="shared" si="232"/>
        <v>474.47397478015364</v>
      </c>
      <c r="AD219" s="1">
        <f t="shared" si="232"/>
        <v>480.06258760084341</v>
      </c>
      <c r="AE219" s="1">
        <f t="shared" si="232"/>
        <v>449.48082202488672</v>
      </c>
      <c r="AF219" s="1">
        <f t="shared" si="232"/>
        <v>444.33467093151756</v>
      </c>
    </row>
    <row r="220" spans="1:38">
      <c r="A220" s="106" t="s">
        <v>355</v>
      </c>
      <c r="B220" s="5" t="str">
        <f t="shared" si="206"/>
        <v>9230-06111</v>
      </c>
      <c r="C220" s="5" t="str">
        <f t="shared" si="229"/>
        <v>9230</v>
      </c>
      <c r="D220" s="1">
        <f>SUM($F220:K220)</f>
        <v>6985.9</v>
      </c>
      <c r="E220" s="2">
        <f t="shared" si="230"/>
        <v>4.7379219867122379E-3</v>
      </c>
      <c r="F220" s="22">
        <f>'Div 91 history (2)'!B218</f>
        <v>887.5</v>
      </c>
      <c r="G220" s="22">
        <f>'Div 91 history (2)'!C218</f>
        <v>166.21</v>
      </c>
      <c r="H220" s="22">
        <f>'Div 91 history (2)'!D218</f>
        <v>1561.3</v>
      </c>
      <c r="I220" s="22">
        <f>'Div 91 history (2)'!E218</f>
        <v>2766.39</v>
      </c>
      <c r="J220" s="22">
        <f>'Div 91 history (2)'!F218</f>
        <v>0</v>
      </c>
      <c r="K220" s="22">
        <f>'Div 91 history (2)'!G218</f>
        <v>1604.5</v>
      </c>
      <c r="L220" s="1">
        <f t="shared" si="231"/>
        <v>1526.7209274636073</v>
      </c>
      <c r="M220" s="1">
        <f t="shared" si="231"/>
        <v>1395.9212457061935</v>
      </c>
      <c r="N220" s="1">
        <f t="shared" si="231"/>
        <v>1325.4467082426197</v>
      </c>
      <c r="O220" s="1">
        <f t="shared" si="231"/>
        <v>1451.3052003576295</v>
      </c>
      <c r="P220" s="1">
        <f t="shared" si="231"/>
        <v>1427.5457931577705</v>
      </c>
      <c r="Q220" s="1">
        <f t="shared" si="231"/>
        <v>1473.1678846296336</v>
      </c>
      <c r="R220" s="1">
        <f t="shared" si="231"/>
        <v>1490.5196580981033</v>
      </c>
      <c r="S220" s="1">
        <f t="shared" si="231"/>
        <v>1395.5680331482918</v>
      </c>
      <c r="T220" s="1">
        <f t="shared" si="231"/>
        <v>1379.5900345157729</v>
      </c>
      <c r="U220" s="1">
        <f t="shared" si="231"/>
        <v>1409.9126028531912</v>
      </c>
      <c r="V220" s="1">
        <f t="shared" si="231"/>
        <v>1409.2111804144549</v>
      </c>
      <c r="W220" s="1">
        <f t="shared" si="231"/>
        <v>1393.5572910381047</v>
      </c>
      <c r="X220" s="1">
        <f t="shared" si="232"/>
        <v>2338.6735582263677</v>
      </c>
      <c r="Y220" s="1">
        <f t="shared" si="232"/>
        <v>1395.9212457061935</v>
      </c>
      <c r="Z220" s="1">
        <f t="shared" si="232"/>
        <v>1325.4467082426197</v>
      </c>
      <c r="AA220" s="1">
        <f t="shared" si="232"/>
        <v>1451.3052003576295</v>
      </c>
      <c r="AB220" s="1">
        <f t="shared" si="232"/>
        <v>1427.5457931577705</v>
      </c>
      <c r="AC220" s="1">
        <f t="shared" si="232"/>
        <v>1473.1678846296336</v>
      </c>
      <c r="AD220" s="1">
        <f t="shared" si="232"/>
        <v>1490.5196580981033</v>
      </c>
      <c r="AE220" s="1">
        <f t="shared" si="232"/>
        <v>1395.5680331482918</v>
      </c>
      <c r="AF220" s="1">
        <f t="shared" si="232"/>
        <v>1379.5900345157729</v>
      </c>
    </row>
    <row r="221" spans="1:38">
      <c r="A221" s="106" t="s">
        <v>302</v>
      </c>
      <c r="B221" s="5" t="str">
        <f t="shared" si="206"/>
        <v>9030-06112</v>
      </c>
      <c r="C221" s="5" t="str">
        <f t="shared" si="229"/>
        <v>9030</v>
      </c>
      <c r="D221" s="1">
        <f>SUM($F221:K221)</f>
        <v>542091.9</v>
      </c>
      <c r="E221" s="2">
        <f t="shared" si="230"/>
        <v>0.36765329189204138</v>
      </c>
      <c r="F221" s="22">
        <f>'Div 91 history (2)'!B219</f>
        <v>102591.25</v>
      </c>
      <c r="G221" s="22">
        <f>'Div 91 history (2)'!C219</f>
        <v>95876.21</v>
      </c>
      <c r="H221" s="22">
        <f>'Div 91 history (2)'!D219</f>
        <v>89875.35</v>
      </c>
      <c r="I221" s="22">
        <f>'Div 91 history (2)'!E219</f>
        <v>94503.5</v>
      </c>
      <c r="J221" s="22">
        <f>'Div 91 history (2)'!F219</f>
        <v>77408.430000000008</v>
      </c>
      <c r="K221" s="22">
        <f>'Div 91 history (2)'!G219</f>
        <v>81837.16</v>
      </c>
      <c r="L221" s="1">
        <f t="shared" si="231"/>
        <v>118470.4974789947</v>
      </c>
      <c r="M221" s="1">
        <f t="shared" si="231"/>
        <v>108320.70317857932</v>
      </c>
      <c r="N221" s="1">
        <f t="shared" si="231"/>
        <v>102852.01969967897</v>
      </c>
      <c r="O221" s="1">
        <f t="shared" si="231"/>
        <v>112618.38754373067</v>
      </c>
      <c r="P221" s="1">
        <f t="shared" si="231"/>
        <v>110774.70495568257</v>
      </c>
      <c r="Q221" s="1">
        <f t="shared" si="231"/>
        <v>114314.88821738916</v>
      </c>
      <c r="R221" s="1">
        <f t="shared" si="231"/>
        <v>115661.35121398119</v>
      </c>
      <c r="S221" s="1">
        <f t="shared" si="231"/>
        <v>108293.29458890343</v>
      </c>
      <c r="T221" s="1">
        <f t="shared" si="231"/>
        <v>107053.43377828496</v>
      </c>
      <c r="U221" s="1">
        <f t="shared" si="231"/>
        <v>109406.40457416108</v>
      </c>
      <c r="V221" s="1">
        <f t="shared" si="231"/>
        <v>109351.97559256713</v>
      </c>
      <c r="W221" s="1">
        <f t="shared" si="231"/>
        <v>108137.26501348418</v>
      </c>
      <c r="X221" s="1">
        <f t="shared" si="232"/>
        <v>181476.40141695304</v>
      </c>
      <c r="Y221" s="1">
        <f t="shared" si="232"/>
        <v>108320.70317857932</v>
      </c>
      <c r="Z221" s="1">
        <f t="shared" si="232"/>
        <v>102852.01969967897</v>
      </c>
      <c r="AA221" s="1">
        <f t="shared" si="232"/>
        <v>112618.38754373067</v>
      </c>
      <c r="AB221" s="1">
        <f t="shared" si="232"/>
        <v>110774.70495568257</v>
      </c>
      <c r="AC221" s="1">
        <f t="shared" si="232"/>
        <v>114314.88821738916</v>
      </c>
      <c r="AD221" s="1">
        <f t="shared" si="232"/>
        <v>115661.35121398119</v>
      </c>
      <c r="AE221" s="1">
        <f t="shared" si="232"/>
        <v>108293.29458890343</v>
      </c>
      <c r="AF221" s="1">
        <f t="shared" si="232"/>
        <v>107053.43377828496</v>
      </c>
    </row>
    <row r="222" spans="1:38">
      <c r="A222" s="106" t="s">
        <v>356</v>
      </c>
      <c r="B222" s="5" t="str">
        <f t="shared" si="206"/>
        <v>9030-06116</v>
      </c>
      <c r="C222" s="5" t="str">
        <f t="shared" si="229"/>
        <v>9030</v>
      </c>
      <c r="D222" s="1">
        <f>SUM($F222:K222)</f>
        <v>823224.16999999993</v>
      </c>
      <c r="E222" s="2">
        <f t="shared" si="230"/>
        <v>0.5583206022181727</v>
      </c>
      <c r="F222" s="22">
        <f>'Div 91 history (2)'!B220</f>
        <v>145914.54999999999</v>
      </c>
      <c r="G222" s="22">
        <f>'Div 91 history (2)'!C220</f>
        <v>154070.18</v>
      </c>
      <c r="H222" s="22">
        <f>'Div 91 history (2)'!D220</f>
        <v>132809.79999999999</v>
      </c>
      <c r="I222" s="22">
        <f>'Div 91 history (2)'!E220</f>
        <v>131541.10999999999</v>
      </c>
      <c r="J222" s="22">
        <f>'Div 91 history (2)'!F220</f>
        <v>131877.13</v>
      </c>
      <c r="K222" s="22">
        <f>'Div 91 history (2)'!G220</f>
        <v>127011.4</v>
      </c>
      <c r="L222" s="1">
        <f t="shared" ref="L222:AE223" si="233">$E222*L$224</f>
        <v>179910.0428481453</v>
      </c>
      <c r="M222" s="1">
        <f t="shared" si="233"/>
        <v>164496.50136444083</v>
      </c>
      <c r="N222" s="1">
        <f t="shared" si="233"/>
        <v>156191.72422626472</v>
      </c>
      <c r="O222" s="1">
        <f t="shared" si="233"/>
        <v>171022.9918809449</v>
      </c>
      <c r="P222" s="1">
        <f t="shared" si="233"/>
        <v>168223.16390290402</v>
      </c>
      <c r="Q222" s="1">
        <f t="shared" si="233"/>
        <v>173599.30847777464</v>
      </c>
      <c r="R222" s="1">
        <f t="shared" si="233"/>
        <v>175644.05565589183</v>
      </c>
      <c r="S222" s="1">
        <f t="shared" si="233"/>
        <v>164454.87850771338</v>
      </c>
      <c r="T222" s="1">
        <f t="shared" si="233"/>
        <v>162572.01807992073</v>
      </c>
      <c r="U222" s="1">
        <f t="shared" si="233"/>
        <v>166145.25433463947</v>
      </c>
      <c r="V222" s="1">
        <f t="shared" si="233"/>
        <v>166062.59814074205</v>
      </c>
      <c r="W222" s="1">
        <f t="shared" si="233"/>
        <v>164217.93101279606</v>
      </c>
      <c r="X222" s="1">
        <f t="shared" si="233"/>
        <v>275591.20498029573</v>
      </c>
      <c r="Y222" s="1">
        <f t="shared" si="233"/>
        <v>164496.50136444083</v>
      </c>
      <c r="Z222" s="1">
        <f t="shared" si="233"/>
        <v>156191.72422626472</v>
      </c>
      <c r="AA222" s="1">
        <f t="shared" si="233"/>
        <v>171022.9918809449</v>
      </c>
      <c r="AB222" s="1">
        <f t="shared" si="233"/>
        <v>168223.16390290402</v>
      </c>
      <c r="AC222" s="1">
        <f t="shared" si="233"/>
        <v>173599.30847777464</v>
      </c>
      <c r="AD222" s="1">
        <f t="shared" si="233"/>
        <v>175644.05565589183</v>
      </c>
      <c r="AE222" s="1">
        <f t="shared" si="233"/>
        <v>164454.87850771338</v>
      </c>
      <c r="AF222" s="1">
        <f t="shared" ref="AF222:AF223" si="234">$E222*AF$224</f>
        <v>162572.01807992073</v>
      </c>
    </row>
    <row r="223" spans="1:38">
      <c r="A223" s="106" t="s">
        <v>303</v>
      </c>
      <c r="B223" s="5" t="str">
        <f t="shared" ref="B223" si="235">RIGHT(A223,10)</f>
        <v>9230-06121</v>
      </c>
      <c r="C223" s="5" t="str">
        <f t="shared" ref="C223" si="236">LEFT(B223,4)</f>
        <v>9230</v>
      </c>
      <c r="D223" s="1">
        <f>SUM($F223:K223)</f>
        <v>70234.47</v>
      </c>
      <c r="E223" s="2">
        <f t="shared" si="230"/>
        <v>4.7633868168465203E-2</v>
      </c>
      <c r="F223" s="22">
        <f>'Div 91 history (2)'!B221</f>
        <v>21679.74</v>
      </c>
      <c r="G223" s="22">
        <f>'Div 91 history (2)'!C221</f>
        <v>12088.21</v>
      </c>
      <c r="H223" s="22">
        <f>'Div 91 history (2)'!D221</f>
        <v>14292.47</v>
      </c>
      <c r="I223" s="22">
        <f>'Div 91 history (2)'!E221</f>
        <v>7069.24</v>
      </c>
      <c r="J223" s="22">
        <f>'Div 91 history (2)'!F221</f>
        <v>0</v>
      </c>
      <c r="K223" s="22">
        <f>'Div 91 history (2)'!G221</f>
        <v>15104.81</v>
      </c>
      <c r="L223" s="1">
        <f t="shared" si="233"/>
        <v>15349.265689218984</v>
      </c>
      <c r="M223" s="1">
        <f t="shared" si="233"/>
        <v>14034.238803005235</v>
      </c>
      <c r="N223" s="1">
        <f t="shared" si="233"/>
        <v>13325.705645180295</v>
      </c>
      <c r="O223" s="1">
        <f t="shared" si="233"/>
        <v>14591.055061675934</v>
      </c>
      <c r="P223" s="1">
        <f t="shared" si="233"/>
        <v>14352.183996788621</v>
      </c>
      <c r="Q223" s="1">
        <f t="shared" si="233"/>
        <v>14810.856954434426</v>
      </c>
      <c r="R223" s="1">
        <f t="shared" si="233"/>
        <v>14985.30729198836</v>
      </c>
      <c r="S223" s="1">
        <f t="shared" si="233"/>
        <v>14030.687693369888</v>
      </c>
      <c r="T223" s="1">
        <f t="shared" si="233"/>
        <v>13870.048940222019</v>
      </c>
      <c r="U223" s="1">
        <f t="shared" si="233"/>
        <v>14174.904365609924</v>
      </c>
      <c r="V223" s="1">
        <f t="shared" si="233"/>
        <v>14167.85244198795</v>
      </c>
      <c r="W223" s="1">
        <f t="shared" si="233"/>
        <v>14010.472201247803</v>
      </c>
      <c r="X223" s="1">
        <f t="shared" si="233"/>
        <v>23512.43187922001</v>
      </c>
      <c r="Y223" s="1">
        <f t="shared" si="233"/>
        <v>14034.238803005235</v>
      </c>
      <c r="Z223" s="1">
        <f t="shared" si="233"/>
        <v>13325.705645180295</v>
      </c>
      <c r="AA223" s="1">
        <f t="shared" si="233"/>
        <v>14591.055061675934</v>
      </c>
      <c r="AB223" s="1">
        <f t="shared" si="233"/>
        <v>14352.183996788621</v>
      </c>
      <c r="AC223" s="1">
        <f t="shared" si="233"/>
        <v>14810.856954434426</v>
      </c>
      <c r="AD223" s="1">
        <f t="shared" si="233"/>
        <v>14985.30729198836</v>
      </c>
      <c r="AE223" s="1">
        <f t="shared" si="233"/>
        <v>14030.687693369888</v>
      </c>
      <c r="AF223" s="1">
        <f t="shared" si="234"/>
        <v>13870.048940222019</v>
      </c>
    </row>
    <row r="224" spans="1:38">
      <c r="A224" s="9" t="s">
        <v>37</v>
      </c>
      <c r="B224" s="5"/>
      <c r="C224" s="5"/>
      <c r="D224" s="31">
        <f>SUM(D215:D223)</f>
        <v>1474464.97</v>
      </c>
      <c r="E224" s="32">
        <f t="shared" ref="E224:K224" si="237">SUM(E215:E223)</f>
        <v>1</v>
      </c>
      <c r="F224" s="31">
        <f t="shared" si="237"/>
        <v>276302.42</v>
      </c>
      <c r="G224" s="31">
        <f t="shared" si="237"/>
        <v>265365.78000000003</v>
      </c>
      <c r="H224" s="31">
        <f t="shared" si="237"/>
        <v>249631.93</v>
      </c>
      <c r="I224" s="31">
        <f t="shared" si="237"/>
        <v>243572.37</v>
      </c>
      <c r="J224" s="31">
        <f t="shared" si="237"/>
        <v>213548.06</v>
      </c>
      <c r="K224" s="31">
        <f t="shared" si="237"/>
        <v>226044.40999999997</v>
      </c>
      <c r="L224" s="34">
        <f>'Div 91 history (2)'!H222</f>
        <v>322234.28999999998</v>
      </c>
      <c r="M224" s="31">
        <f>'Div 91 budget'!B132</f>
        <v>294627.31755000004</v>
      </c>
      <c r="N224" s="31">
        <f>'Div 91 budget'!C132</f>
        <v>279752.75066999998</v>
      </c>
      <c r="O224" s="31">
        <f>'Div 91 budget'!D132</f>
        <v>306316.82084</v>
      </c>
      <c r="P224" s="31">
        <f>'Div 91 budget'!E132</f>
        <v>301302.08922000002</v>
      </c>
      <c r="Q224" s="31">
        <f>'Div 91 budget'!F132</f>
        <v>310931.22444000002</v>
      </c>
      <c r="R224" s="31">
        <f>'Div 91 budget'!G132</f>
        <v>314593.5417</v>
      </c>
      <c r="S224" s="31">
        <f>'Div 91 budget'!H132</f>
        <v>294552.76744999998</v>
      </c>
      <c r="T224" s="31">
        <f>'Div 91 budget'!I132</f>
        <v>291180.40321999998</v>
      </c>
      <c r="U224" s="31">
        <f>'Div 91 budget'!J132</f>
        <v>297580.37528000004</v>
      </c>
      <c r="V224" s="31">
        <f>'Div 91 budget'!K132</f>
        <v>297432.33095999999</v>
      </c>
      <c r="W224" s="31">
        <f>'Div 91 budget'!L132</f>
        <v>294128.37420000002</v>
      </c>
      <c r="X224" s="31">
        <f>'Div 91 budget'!M132</f>
        <v>493607.44326000003</v>
      </c>
      <c r="Y224" s="38">
        <f>M224*(1+Y$3)</f>
        <v>294627.31755000004</v>
      </c>
      <c r="Z224" s="38">
        <f t="shared" ref="Z224" si="238">N224*(1+Z$3)</f>
        <v>279752.75066999998</v>
      </c>
      <c r="AA224" s="38">
        <f t="shared" ref="AA224" si="239">O224*(1+AA$3)</f>
        <v>306316.82084</v>
      </c>
      <c r="AB224" s="38">
        <f t="shared" ref="AB224" si="240">P224*(1+AB$3)</f>
        <v>301302.08922000002</v>
      </c>
      <c r="AC224" s="38">
        <f t="shared" ref="AC224" si="241">Q224*(1+AC$3)</f>
        <v>310931.22444000002</v>
      </c>
      <c r="AD224" s="38">
        <f t="shared" ref="AD224" si="242">R224*(1+AD$3)</f>
        <v>314593.5417</v>
      </c>
      <c r="AE224" s="38">
        <f t="shared" ref="AE224" si="243">S224*(1+AE$3)</f>
        <v>294552.76744999998</v>
      </c>
      <c r="AF224" s="38">
        <f t="shared" ref="AF224" si="244">T224*(1+AF$3)</f>
        <v>291180.40321999998</v>
      </c>
      <c r="AH224" s="15">
        <f>SUM(F224:Q224)</f>
        <v>3289629.4627199997</v>
      </c>
      <c r="AI224" s="15">
        <f>SUM(U224:AF224)</f>
        <v>3776005.43879</v>
      </c>
      <c r="AK224" s="15">
        <f>AH224*$AK$6</f>
        <v>1615040.1005490078</v>
      </c>
      <c r="AL224" s="15">
        <f>AI224*$AL$6</f>
        <v>1853658.3357435323</v>
      </c>
    </row>
    <row r="225" spans="1:38">
      <c r="A225" s="9"/>
      <c r="B225" s="5"/>
      <c r="C225" s="5"/>
      <c r="D225" s="46"/>
      <c r="E225" s="47"/>
      <c r="F225" s="1">
        <f>F224-'Div 91 history (2)'!B222</f>
        <v>0</v>
      </c>
      <c r="G225" s="1">
        <f>G224-'Div 91 history (2)'!C222</f>
        <v>0</v>
      </c>
      <c r="H225" s="1">
        <f>H224-'Div 91 history (2)'!D222</f>
        <v>0</v>
      </c>
      <c r="I225" s="1">
        <f>I224-'Div 91 history (2)'!E222</f>
        <v>0</v>
      </c>
      <c r="J225" s="1">
        <f>J224-'Div 91 history (2)'!F222</f>
        <v>0</v>
      </c>
      <c r="K225" s="1">
        <f>K224-'Div 91 history (2)'!G222</f>
        <v>0</v>
      </c>
      <c r="L225" s="1">
        <f>L224-'Div 91 history (2)'!H222</f>
        <v>0</v>
      </c>
      <c r="M225" s="1">
        <f>M224-SUM(M215:M223)</f>
        <v>0</v>
      </c>
      <c r="N225" s="1">
        <f t="shared" ref="N225:AF225" si="245">N224-SUM(N215:N223)</f>
        <v>0</v>
      </c>
      <c r="O225" s="1">
        <f t="shared" si="245"/>
        <v>0</v>
      </c>
      <c r="P225" s="1">
        <f t="shared" si="245"/>
        <v>0</v>
      </c>
      <c r="Q225" s="1">
        <f t="shared" si="245"/>
        <v>0</v>
      </c>
      <c r="R225" s="1">
        <f t="shared" si="245"/>
        <v>0</v>
      </c>
      <c r="S225" s="1">
        <f t="shared" si="245"/>
        <v>0</v>
      </c>
      <c r="T225" s="1">
        <f t="shared" si="245"/>
        <v>0</v>
      </c>
      <c r="U225" s="1">
        <f t="shared" si="245"/>
        <v>0</v>
      </c>
      <c r="V225" s="1">
        <f t="shared" si="245"/>
        <v>0</v>
      </c>
      <c r="W225" s="1">
        <f t="shared" si="245"/>
        <v>0</v>
      </c>
      <c r="X225" s="1">
        <f t="shared" si="245"/>
        <v>0</v>
      </c>
      <c r="Y225" s="1">
        <f t="shared" si="245"/>
        <v>0</v>
      </c>
      <c r="Z225" s="1">
        <f t="shared" si="245"/>
        <v>0</v>
      </c>
      <c r="AA225" s="1">
        <f t="shared" si="245"/>
        <v>0</v>
      </c>
      <c r="AB225" s="1">
        <f t="shared" si="245"/>
        <v>0</v>
      </c>
      <c r="AC225" s="1">
        <f t="shared" si="245"/>
        <v>0</v>
      </c>
      <c r="AD225" s="1">
        <f t="shared" si="245"/>
        <v>0</v>
      </c>
      <c r="AE225" s="1">
        <f t="shared" si="245"/>
        <v>0</v>
      </c>
      <c r="AF225" s="1">
        <f t="shared" si="245"/>
        <v>0</v>
      </c>
      <c r="AG225" s="48"/>
    </row>
    <row r="226" spans="1:38">
      <c r="A226" s="54" t="s">
        <v>304</v>
      </c>
      <c r="B226" s="5" t="str">
        <f t="shared" ref="B226" si="246">RIGHT(A226,10)</f>
        <v>9040-09927</v>
      </c>
      <c r="C226" s="5" t="str">
        <f t="shared" ref="C226" si="247">LEFT(B226,4)</f>
        <v>9040</v>
      </c>
      <c r="D226" s="1">
        <f>SUM($F226:K226)</f>
        <v>0</v>
      </c>
      <c r="E226" s="2">
        <f>IF(D227=0,0,D226/$D$227)</f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1">
        <f t="shared" ref="M226:T226" si="248">$E226*M$227</f>
        <v>0</v>
      </c>
      <c r="N226" s="1">
        <f t="shared" si="248"/>
        <v>0</v>
      </c>
      <c r="O226" s="1">
        <f t="shared" si="248"/>
        <v>0</v>
      </c>
      <c r="P226" s="1">
        <f t="shared" si="248"/>
        <v>0</v>
      </c>
      <c r="Q226" s="1">
        <f t="shared" si="248"/>
        <v>0</v>
      </c>
      <c r="R226" s="1">
        <f t="shared" si="248"/>
        <v>0</v>
      </c>
      <c r="S226" s="1">
        <f t="shared" si="248"/>
        <v>0</v>
      </c>
      <c r="T226" s="1">
        <f t="shared" si="248"/>
        <v>0</v>
      </c>
      <c r="U226" s="1">
        <f>$E226*U$227</f>
        <v>0</v>
      </c>
      <c r="V226" s="1">
        <f t="shared" ref="V226:AF226" si="249">$E226*V$227</f>
        <v>0</v>
      </c>
      <c r="W226" s="1">
        <f t="shared" si="249"/>
        <v>0</v>
      </c>
      <c r="X226" s="1">
        <f t="shared" si="249"/>
        <v>0</v>
      </c>
      <c r="Y226" s="1">
        <f t="shared" si="249"/>
        <v>0</v>
      </c>
      <c r="Z226" s="1">
        <f t="shared" si="249"/>
        <v>0</v>
      </c>
      <c r="AA226" s="1">
        <f t="shared" si="249"/>
        <v>0</v>
      </c>
      <c r="AB226" s="1">
        <f t="shared" si="249"/>
        <v>0</v>
      </c>
      <c r="AC226" s="1">
        <f t="shared" si="249"/>
        <v>0</v>
      </c>
      <c r="AD226" s="1">
        <f t="shared" si="249"/>
        <v>0</v>
      </c>
      <c r="AE226" s="1">
        <f t="shared" si="249"/>
        <v>0</v>
      </c>
      <c r="AF226" s="1">
        <f t="shared" si="249"/>
        <v>0</v>
      </c>
      <c r="AG226" s="48"/>
    </row>
    <row r="227" spans="1:38">
      <c r="A227" s="8" t="s">
        <v>38</v>
      </c>
      <c r="B227" s="5"/>
      <c r="C227" s="5"/>
      <c r="D227" s="31">
        <f>SUM(D226)</f>
        <v>0</v>
      </c>
      <c r="E227" s="37">
        <f>SUM(E226)</f>
        <v>0</v>
      </c>
      <c r="F227" s="31">
        <f>SUM(F226)</f>
        <v>0</v>
      </c>
      <c r="G227" s="31">
        <f t="shared" ref="G227:L227" si="250">SUM(G226)</f>
        <v>0</v>
      </c>
      <c r="H227" s="31">
        <f t="shared" si="250"/>
        <v>0</v>
      </c>
      <c r="I227" s="31">
        <f t="shared" si="250"/>
        <v>0</v>
      </c>
      <c r="J227" s="31">
        <f t="shared" si="250"/>
        <v>0</v>
      </c>
      <c r="K227" s="31">
        <f t="shared" si="250"/>
        <v>0</v>
      </c>
      <c r="L227" s="31">
        <f t="shared" si="250"/>
        <v>0</v>
      </c>
      <c r="M227" s="33">
        <f>'Div 91 budget'!F133</f>
        <v>0</v>
      </c>
      <c r="N227" s="33">
        <f>'Div 91 budget'!G133</f>
        <v>0</v>
      </c>
      <c r="O227" s="33">
        <f>'Div 91 budget'!H133</f>
        <v>0</v>
      </c>
      <c r="P227" s="33">
        <f>'Div 91 budget'!I133</f>
        <v>0</v>
      </c>
      <c r="Q227" s="33">
        <f>'Div 91 budget'!J133</f>
        <v>0</v>
      </c>
      <c r="R227" s="33">
        <f>'Div 91 budget'!K133</f>
        <v>0</v>
      </c>
      <c r="S227" s="33">
        <f>'Div 91 budget'!L133</f>
        <v>0</v>
      </c>
      <c r="T227" s="33">
        <f>'Div 91 budget'!M133</f>
        <v>0</v>
      </c>
      <c r="U227" s="38">
        <f>I227</f>
        <v>0</v>
      </c>
      <c r="V227" s="38">
        <f t="shared" ref="V227:AD227" si="251">J227</f>
        <v>0</v>
      </c>
      <c r="W227" s="38">
        <f t="shared" si="251"/>
        <v>0</v>
      </c>
      <c r="X227" s="38">
        <f t="shared" si="251"/>
        <v>0</v>
      </c>
      <c r="Y227" s="38">
        <f t="shared" si="251"/>
        <v>0</v>
      </c>
      <c r="Z227" s="38">
        <f t="shared" si="251"/>
        <v>0</v>
      </c>
      <c r="AA227" s="38">
        <f t="shared" si="251"/>
        <v>0</v>
      </c>
      <c r="AB227" s="38">
        <f t="shared" si="251"/>
        <v>0</v>
      </c>
      <c r="AC227" s="38">
        <f t="shared" si="251"/>
        <v>0</v>
      </c>
      <c r="AD227" s="38">
        <f t="shared" si="251"/>
        <v>0</v>
      </c>
      <c r="AE227" s="38">
        <f>S227</f>
        <v>0</v>
      </c>
      <c r="AF227" s="38">
        <f t="shared" ref="AF227" si="252">T227</f>
        <v>0</v>
      </c>
      <c r="AH227" s="15">
        <f>SUM(F227:Q227)</f>
        <v>0</v>
      </c>
      <c r="AI227" s="15">
        <f>SUM(U227:AF227)</f>
        <v>0</v>
      </c>
      <c r="AK227" s="15">
        <f>AH227*$AK$6</f>
        <v>0</v>
      </c>
      <c r="AL227" s="15">
        <f>AI227*$AL$6</f>
        <v>0</v>
      </c>
    </row>
    <row r="228" spans="1:38">
      <c r="A228" s="9"/>
      <c r="B228" s="5"/>
      <c r="C228" s="5"/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f>M227-SUM(M226)</f>
        <v>0</v>
      </c>
      <c r="N228" s="1">
        <f>N227-SUM(N226)</f>
        <v>0</v>
      </c>
      <c r="O228" s="1">
        <f t="shared" ref="O228:AF228" si="253">O227-SUM(O226)</f>
        <v>0</v>
      </c>
      <c r="P228" s="1">
        <f t="shared" si="253"/>
        <v>0</v>
      </c>
      <c r="Q228" s="1">
        <f t="shared" si="253"/>
        <v>0</v>
      </c>
      <c r="R228" s="1">
        <f t="shared" si="253"/>
        <v>0</v>
      </c>
      <c r="S228" s="1">
        <f t="shared" si="253"/>
        <v>0</v>
      </c>
      <c r="T228" s="1">
        <f t="shared" si="253"/>
        <v>0</v>
      </c>
      <c r="U228" s="1">
        <f t="shared" si="253"/>
        <v>0</v>
      </c>
      <c r="V228" s="1">
        <f t="shared" si="253"/>
        <v>0</v>
      </c>
      <c r="W228" s="1">
        <f t="shared" si="253"/>
        <v>0</v>
      </c>
      <c r="X228" s="1">
        <f t="shared" si="253"/>
        <v>0</v>
      </c>
      <c r="Y228" s="1">
        <f t="shared" si="253"/>
        <v>0</v>
      </c>
      <c r="Z228" s="1">
        <f t="shared" si="253"/>
        <v>0</v>
      </c>
      <c r="AA228" s="1">
        <f t="shared" si="253"/>
        <v>0</v>
      </c>
      <c r="AB228" s="1">
        <f t="shared" si="253"/>
        <v>0</v>
      </c>
      <c r="AC228" s="1">
        <f t="shared" si="253"/>
        <v>0</v>
      </c>
      <c r="AD228" s="1">
        <f t="shared" si="253"/>
        <v>0</v>
      </c>
      <c r="AE228" s="1">
        <f t="shared" si="253"/>
        <v>0</v>
      </c>
      <c r="AF228" s="1">
        <f t="shared" si="253"/>
        <v>0</v>
      </c>
    </row>
    <row r="229" spans="1:38">
      <c r="A229" s="5" t="s">
        <v>357</v>
      </c>
      <c r="B229" s="5" t="str">
        <f t="shared" si="206"/>
        <v>9200-04863</v>
      </c>
      <c r="C229" s="5" t="str">
        <f t="shared" ref="C229:C230" si="254">LEFT(B229,4)</f>
        <v>9200</v>
      </c>
      <c r="D229" s="1">
        <f>SUM($F229:K229)</f>
        <v>-27292.02</v>
      </c>
      <c r="E229" s="2">
        <f>D229/$D$233</f>
        <v>1.1542748146487736</v>
      </c>
      <c r="F229" s="22">
        <f>'Div 91 history (2)'!B224</f>
        <v>-4567.08</v>
      </c>
      <c r="G229" s="22">
        <f>'Div 91 history (2)'!C224</f>
        <v>-4656.62</v>
      </c>
      <c r="H229" s="22">
        <f>'Div 91 history (2)'!D224</f>
        <v>-5150.38</v>
      </c>
      <c r="I229" s="22">
        <f>'Div 91 history (2)'!E224</f>
        <v>-4164.2</v>
      </c>
      <c r="J229" s="22">
        <f>'Div 91 history (2)'!F224</f>
        <v>-4788.71</v>
      </c>
      <c r="K229" s="22">
        <f>'Div 91 history (2)'!G224</f>
        <v>-3965.03</v>
      </c>
      <c r="L229" s="1">
        <f t="shared" ref="L229:V232" si="255">$E229*L$233</f>
        <v>-283.95160440359831</v>
      </c>
      <c r="M229" s="1">
        <f t="shared" si="255"/>
        <v>-4687.5100222886695</v>
      </c>
      <c r="N229" s="1">
        <f t="shared" si="255"/>
        <v>6168.4446094830464</v>
      </c>
      <c r="O229" s="1">
        <f t="shared" si="255"/>
        <v>2090.3916893289288</v>
      </c>
      <c r="P229" s="1">
        <f t="shared" si="255"/>
        <v>-9840.1927948807952</v>
      </c>
      <c r="Q229" s="1">
        <f t="shared" si="255"/>
        <v>201.99809256353538</v>
      </c>
      <c r="R229" s="1">
        <f t="shared" si="255"/>
        <v>1319.3361131435481</v>
      </c>
      <c r="S229" s="1">
        <f t="shared" si="255"/>
        <v>81.95351184006293</v>
      </c>
      <c r="T229" s="1">
        <f t="shared" si="255"/>
        <v>-1052.6986309596814</v>
      </c>
      <c r="U229" s="1">
        <f t="shared" si="255"/>
        <v>-2701.0030662781301</v>
      </c>
      <c r="V229" s="1">
        <f t="shared" si="255"/>
        <v>571.36603325114288</v>
      </c>
      <c r="W229" s="1">
        <f t="shared" ref="W229:AF232" si="256">$E229*W$233</f>
        <v>1356.2729072123088</v>
      </c>
      <c r="X229" s="1">
        <f t="shared" si="256"/>
        <v>42.708168142004624</v>
      </c>
      <c r="Y229" s="1">
        <f t="shared" si="256"/>
        <v>-4687.5100222886695</v>
      </c>
      <c r="Z229" s="1">
        <f t="shared" si="256"/>
        <v>6168.4446094830464</v>
      </c>
      <c r="AA229" s="1">
        <f t="shared" si="256"/>
        <v>2090.3916893289288</v>
      </c>
      <c r="AB229" s="1">
        <f t="shared" si="256"/>
        <v>-9840.1927948807952</v>
      </c>
      <c r="AC229" s="1">
        <f t="shared" si="256"/>
        <v>201.99809256353538</v>
      </c>
      <c r="AD229" s="1">
        <f t="shared" si="256"/>
        <v>1319.3361131435481</v>
      </c>
      <c r="AE229" s="1">
        <f t="shared" si="256"/>
        <v>81.95351184006293</v>
      </c>
      <c r="AF229" s="1">
        <f t="shared" si="256"/>
        <v>-1052.6986309596814</v>
      </c>
    </row>
    <row r="230" spans="1:38">
      <c r="A230" s="5" t="s">
        <v>312</v>
      </c>
      <c r="B230" s="5" t="str">
        <f t="shared" si="206"/>
        <v>8700-07590</v>
      </c>
      <c r="C230" s="5" t="str">
        <f t="shared" si="254"/>
        <v>8700</v>
      </c>
      <c r="D230" s="1">
        <f>SUM($F230:K230)</f>
        <v>1824.9099999999999</v>
      </c>
      <c r="E230" s="2">
        <f>D230/$D$233</f>
        <v>-7.7181815490414168E-2</v>
      </c>
      <c r="F230" s="22">
        <f>'Div 91 history (2)'!B225</f>
        <v>539.95000000000005</v>
      </c>
      <c r="G230" s="22">
        <f>'Div 91 history (2)'!C225</f>
        <v>635.21</v>
      </c>
      <c r="H230" s="22">
        <f>'Div 91 history (2)'!D225</f>
        <v>-19.47</v>
      </c>
      <c r="I230" s="22">
        <f>'Div 91 history (2)'!E225</f>
        <v>26.75</v>
      </c>
      <c r="J230" s="22">
        <f>'Div 91 history (2)'!F225</f>
        <v>-35.929999999999993</v>
      </c>
      <c r="K230" s="22">
        <f>'Div 91 history (2)'!G225</f>
        <v>678.4</v>
      </c>
      <c r="L230" s="1">
        <f t="shared" si="255"/>
        <v>18.986726610641885</v>
      </c>
      <c r="M230" s="1">
        <f t="shared" si="255"/>
        <v>313.43535270657196</v>
      </c>
      <c r="N230" s="1">
        <f t="shared" si="255"/>
        <v>-412.45962198077331</v>
      </c>
      <c r="O230" s="1">
        <f t="shared" si="255"/>
        <v>-139.77626785314007</v>
      </c>
      <c r="P230" s="1">
        <f t="shared" si="255"/>
        <v>657.97497705578076</v>
      </c>
      <c r="Q230" s="1">
        <f t="shared" si="255"/>
        <v>-13.50681771082248</v>
      </c>
      <c r="R230" s="1">
        <f t="shared" si="255"/>
        <v>-88.218815105543399</v>
      </c>
      <c r="S230" s="1">
        <f t="shared" si="255"/>
        <v>-5.4799088998194057</v>
      </c>
      <c r="T230" s="1">
        <f t="shared" si="255"/>
        <v>70.389815727257727</v>
      </c>
      <c r="U230" s="1">
        <f t="shared" si="255"/>
        <v>180.60544824756914</v>
      </c>
      <c r="V230" s="1">
        <f t="shared" si="255"/>
        <v>-38.204998667755014</v>
      </c>
      <c r="W230" s="1">
        <f t="shared" si="256"/>
        <v>-90.688633201236641</v>
      </c>
      <c r="X230" s="1">
        <f t="shared" si="256"/>
        <v>-2.8557271731453242</v>
      </c>
      <c r="Y230" s="1">
        <f t="shared" si="256"/>
        <v>313.43535270657196</v>
      </c>
      <c r="Z230" s="1">
        <f t="shared" si="256"/>
        <v>-412.45962198077331</v>
      </c>
      <c r="AA230" s="1">
        <f t="shared" si="256"/>
        <v>-139.77626785314007</v>
      </c>
      <c r="AB230" s="1">
        <f t="shared" si="256"/>
        <v>657.97497705578076</v>
      </c>
      <c r="AC230" s="1">
        <f t="shared" si="256"/>
        <v>-13.50681771082248</v>
      </c>
      <c r="AD230" s="1">
        <f t="shared" si="256"/>
        <v>-88.218815105543399</v>
      </c>
      <c r="AE230" s="1">
        <f t="shared" si="256"/>
        <v>-5.4799088998194057</v>
      </c>
      <c r="AF230" s="1">
        <f t="shared" si="256"/>
        <v>70.389815727257727</v>
      </c>
    </row>
    <row r="231" spans="1:38">
      <c r="A231" s="5" t="s">
        <v>313</v>
      </c>
      <c r="B231" s="5" t="str">
        <f t="shared" ref="B231:B232" si="257">RIGHT(A231,10)</f>
        <v>8740-07590</v>
      </c>
      <c r="C231" s="5" t="str">
        <f t="shared" ref="C231:C232" si="258">LEFT(B231,4)</f>
        <v>8740</v>
      </c>
      <c r="D231" s="1">
        <f>SUM($F231:K231)</f>
        <v>1823.85</v>
      </c>
      <c r="E231" s="2">
        <f t="shared" ref="E231:E232" si="259">D231/$D$233</f>
        <v>-7.7136984389472293E-2</v>
      </c>
      <c r="F231" s="22">
        <f>'Div 91 history (2)'!B226</f>
        <v>603.52</v>
      </c>
      <c r="G231" s="22">
        <f>'Div 91 history (2)'!C226</f>
        <v>3925.36</v>
      </c>
      <c r="H231" s="22">
        <f>'Div 91 history (2)'!D226</f>
        <v>-3975.57</v>
      </c>
      <c r="I231" s="22">
        <f>'Div 91 history (2)'!E226</f>
        <v>-2227.39</v>
      </c>
      <c r="J231" s="22">
        <f>'Div 91 history (2)'!F226</f>
        <v>1262.21</v>
      </c>
      <c r="K231" s="22">
        <f>'Div 91 history (2)'!G226</f>
        <v>2235.7199999999998</v>
      </c>
      <c r="L231" s="1">
        <f t="shared" si="255"/>
        <v>18.975698159810186</v>
      </c>
      <c r="M231" s="1">
        <f t="shared" si="255"/>
        <v>313.253293605647</v>
      </c>
      <c r="N231" s="1">
        <f t="shared" si="255"/>
        <v>-412.22004457733993</v>
      </c>
      <c r="O231" s="1">
        <f t="shared" si="255"/>
        <v>-139.69507872933431</v>
      </c>
      <c r="P231" s="1">
        <f t="shared" si="255"/>
        <v>657.59279192025133</v>
      </c>
      <c r="Q231" s="1">
        <f t="shared" si="255"/>
        <v>-13.498972268157651</v>
      </c>
      <c r="R231" s="1">
        <f t="shared" si="255"/>
        <v>-88.167573157166828</v>
      </c>
      <c r="S231" s="1">
        <f t="shared" si="255"/>
        <v>-5.4767258916525332</v>
      </c>
      <c r="T231" s="1">
        <f t="shared" si="255"/>
        <v>70.348929763198726</v>
      </c>
      <c r="U231" s="1">
        <f t="shared" si="255"/>
        <v>180.50054347136518</v>
      </c>
      <c r="V231" s="1">
        <f t="shared" si="255"/>
        <v>-38.182807272788786</v>
      </c>
      <c r="W231" s="1">
        <f t="shared" si="256"/>
        <v>-90.635956657629947</v>
      </c>
      <c r="X231" s="1">
        <f t="shared" si="256"/>
        <v>-2.8540684224104749</v>
      </c>
      <c r="Y231" s="1">
        <f t="shared" si="256"/>
        <v>313.253293605647</v>
      </c>
      <c r="Z231" s="1">
        <f t="shared" si="256"/>
        <v>-412.22004457733993</v>
      </c>
      <c r="AA231" s="1">
        <f t="shared" si="256"/>
        <v>-139.69507872933431</v>
      </c>
      <c r="AB231" s="1">
        <f t="shared" si="256"/>
        <v>657.59279192025133</v>
      </c>
      <c r="AC231" s="1">
        <f t="shared" si="256"/>
        <v>-13.498972268157651</v>
      </c>
      <c r="AD231" s="1">
        <f t="shared" si="256"/>
        <v>-88.167573157166828</v>
      </c>
      <c r="AE231" s="1">
        <f t="shared" si="256"/>
        <v>-5.4767258916525332</v>
      </c>
      <c r="AF231" s="1">
        <f t="shared" si="256"/>
        <v>70.348929763198726</v>
      </c>
    </row>
    <row r="232" spans="1:38">
      <c r="A232" s="5" t="s">
        <v>313</v>
      </c>
      <c r="B232" s="5" t="str">
        <f t="shared" si="257"/>
        <v>8740-07590</v>
      </c>
      <c r="C232" s="5" t="str">
        <f t="shared" si="258"/>
        <v>8740</v>
      </c>
      <c r="D232" s="1">
        <f>SUM($F232:K232)</f>
        <v>-1.04</v>
      </c>
      <c r="E232" s="2">
        <f t="shared" si="259"/>
        <v>4.3985231112784048E-5</v>
      </c>
      <c r="F232" s="22">
        <f>'Div 91 history (2)'!B227</f>
        <v>0</v>
      </c>
      <c r="G232" s="22">
        <f>'Div 91 history (2)'!C227</f>
        <v>0</v>
      </c>
      <c r="H232" s="22">
        <f>'Div 91 history (2)'!D227</f>
        <v>0</v>
      </c>
      <c r="I232" s="22">
        <f>'Div 91 history (2)'!E227</f>
        <v>0</v>
      </c>
      <c r="J232" s="22">
        <f>'Div 91 history (2)'!F227</f>
        <v>0</v>
      </c>
      <c r="K232" s="22">
        <f>'Div 91 history (2)'!G227</f>
        <v>-1.04</v>
      </c>
      <c r="L232" s="1">
        <f t="shared" si="255"/>
        <v>-1.0820366853744877E-2</v>
      </c>
      <c r="M232" s="1">
        <f t="shared" si="255"/>
        <v>-0.17862402354901602</v>
      </c>
      <c r="N232" s="1">
        <f t="shared" si="255"/>
        <v>0.23505707506671794</v>
      </c>
      <c r="O232" s="1">
        <f t="shared" si="255"/>
        <v>7.965725354525191E-2</v>
      </c>
      <c r="P232" s="1">
        <f t="shared" si="255"/>
        <v>-0.37497409523648401</v>
      </c>
      <c r="Q232" s="1">
        <f t="shared" si="255"/>
        <v>7.697415444737208E-3</v>
      </c>
      <c r="R232" s="1">
        <f t="shared" si="255"/>
        <v>5.0275119161912164E-2</v>
      </c>
      <c r="S232" s="1">
        <f t="shared" si="255"/>
        <v>3.1229514090076673E-3</v>
      </c>
      <c r="T232" s="1">
        <f t="shared" si="255"/>
        <v>-4.0114530774859054E-2</v>
      </c>
      <c r="U232" s="1">
        <f t="shared" si="255"/>
        <v>-0.10292544080391468</v>
      </c>
      <c r="V232" s="1">
        <f t="shared" si="255"/>
        <v>2.1772689400828105E-2</v>
      </c>
      <c r="W232" s="1">
        <f t="shared" si="256"/>
        <v>5.1682646557521257E-2</v>
      </c>
      <c r="X232" s="1">
        <f t="shared" si="256"/>
        <v>1.6274535511730099E-3</v>
      </c>
      <c r="Y232" s="1">
        <f t="shared" si="256"/>
        <v>-0.17862402354901602</v>
      </c>
      <c r="Z232" s="1">
        <f t="shared" si="256"/>
        <v>0.23505707506671794</v>
      </c>
      <c r="AA232" s="1">
        <f t="shared" si="256"/>
        <v>7.965725354525191E-2</v>
      </c>
      <c r="AB232" s="1">
        <f t="shared" si="256"/>
        <v>-0.37497409523648401</v>
      </c>
      <c r="AC232" s="1">
        <f t="shared" si="256"/>
        <v>7.697415444737208E-3</v>
      </c>
      <c r="AD232" s="1">
        <f t="shared" si="256"/>
        <v>5.0275119161912164E-2</v>
      </c>
      <c r="AE232" s="1">
        <f t="shared" si="256"/>
        <v>3.1229514090076673E-3</v>
      </c>
      <c r="AF232" s="1">
        <f t="shared" si="256"/>
        <v>-4.0114530774859054E-2</v>
      </c>
    </row>
    <row r="233" spans="1:38">
      <c r="A233" s="9" t="s">
        <v>39</v>
      </c>
      <c r="B233" s="9"/>
      <c r="C233" s="9"/>
      <c r="D233" s="31">
        <f t="shared" ref="D233:K233" si="260">SUM(D229:D232)</f>
        <v>-23644.300000000003</v>
      </c>
      <c r="E233" s="37">
        <f t="shared" si="260"/>
        <v>0.99999999999999989</v>
      </c>
      <c r="F233" s="31">
        <f t="shared" si="260"/>
        <v>-3423.61</v>
      </c>
      <c r="G233" s="31">
        <f t="shared" si="260"/>
        <v>-96.049999999999727</v>
      </c>
      <c r="H233" s="31">
        <f t="shared" si="260"/>
        <v>-9145.42</v>
      </c>
      <c r="I233" s="31">
        <f t="shared" si="260"/>
        <v>-6364.84</v>
      </c>
      <c r="J233" s="31">
        <f t="shared" si="260"/>
        <v>-3562.4300000000003</v>
      </c>
      <c r="K233" s="31">
        <f t="shared" si="260"/>
        <v>-1051.9500000000003</v>
      </c>
      <c r="L233" s="34">
        <f>'Div 91 history (2)'!H228</f>
        <v>-246</v>
      </c>
      <c r="M233" s="31">
        <f>'Div 91 budget'!B137</f>
        <v>-4061</v>
      </c>
      <c r="N233" s="31">
        <f>'Div 91 budget'!C137</f>
        <v>5344</v>
      </c>
      <c r="O233" s="31">
        <f>'Div 91 budget'!D137</f>
        <v>1811</v>
      </c>
      <c r="P233" s="31">
        <f>'Div 91 budget'!E137</f>
        <v>-8525</v>
      </c>
      <c r="Q233" s="31">
        <f>'Div 91 budget'!F137</f>
        <v>175</v>
      </c>
      <c r="R233" s="31">
        <f>'Div 91 budget'!G137</f>
        <v>1143</v>
      </c>
      <c r="S233" s="31">
        <f>'Div 91 budget'!H137</f>
        <v>71</v>
      </c>
      <c r="T233" s="31">
        <f>'Div 91 budget'!I137</f>
        <v>-912</v>
      </c>
      <c r="U233" s="31">
        <f>'Div 91 budget'!J137</f>
        <v>-2340</v>
      </c>
      <c r="V233" s="31">
        <f>'Div 91 budget'!K137</f>
        <v>495</v>
      </c>
      <c r="W233" s="31">
        <f>'Div 91 budget'!L137</f>
        <v>1175</v>
      </c>
      <c r="X233" s="31">
        <f>'Div 91 budget'!M137</f>
        <v>37</v>
      </c>
      <c r="Y233" s="38">
        <f>M233*(1+Y$3)</f>
        <v>-4061</v>
      </c>
      <c r="Z233" s="38">
        <f t="shared" ref="Z233" si="261">N233*(1+Z$3)</f>
        <v>5344</v>
      </c>
      <c r="AA233" s="38">
        <f t="shared" ref="AA233" si="262">O233*(1+AA$3)</f>
        <v>1811</v>
      </c>
      <c r="AB233" s="38">
        <f t="shared" ref="AB233" si="263">P233*(1+AB$3)</f>
        <v>-8525</v>
      </c>
      <c r="AC233" s="38">
        <f t="shared" ref="AC233" si="264">Q233*(1+AC$3)</f>
        <v>175</v>
      </c>
      <c r="AD233" s="38">
        <f t="shared" ref="AD233" si="265">R233*(1+AD$3)</f>
        <v>1143</v>
      </c>
      <c r="AE233" s="38">
        <f t="shared" ref="AE233" si="266">S233*(1+AE$3)</f>
        <v>71</v>
      </c>
      <c r="AF233" s="38">
        <f t="shared" ref="AF233" si="267">T233*(1+AF$3)</f>
        <v>-912</v>
      </c>
      <c r="AH233" s="15">
        <f>SUM(F233:Q233)</f>
        <v>-29146.3</v>
      </c>
      <c r="AI233" s="15">
        <f>SUM(U233:AF233)</f>
        <v>-5587</v>
      </c>
      <c r="AK233" s="15">
        <f>AH233*$AK$6</f>
        <v>-14309.345115030106</v>
      </c>
      <c r="AL233" s="15">
        <f>AI233*$AL$6</f>
        <v>-2742.6838466413233</v>
      </c>
    </row>
    <row r="234" spans="1:38">
      <c r="F234" s="1">
        <f>F233-'Div 91 history (2)'!B228</f>
        <v>0</v>
      </c>
      <c r="G234" s="1">
        <f>G233-'Div 91 history (2)'!C228</f>
        <v>4.5474735088646412E-13</v>
      </c>
      <c r="H234" s="1">
        <f>H233-'Div 91 history (2)'!D228</f>
        <v>0</v>
      </c>
      <c r="I234" s="1">
        <f>I233-'Div 91 history (2)'!E228</f>
        <v>0</v>
      </c>
      <c r="J234" s="1">
        <f>J233-'Div 91 history (2)'!F228</f>
        <v>0</v>
      </c>
      <c r="K234" s="1">
        <f>K233-'Div 91 history (2)'!G228</f>
        <v>0</v>
      </c>
      <c r="L234" s="1">
        <f>L233-'Div 91 history (2)'!H228</f>
        <v>0</v>
      </c>
      <c r="M234" s="1">
        <f t="shared" ref="M234" si="268">M233-SUM(M229:M232)</f>
        <v>0</v>
      </c>
      <c r="N234" s="1">
        <f t="shared" ref="N234:AF234" si="269">N233-SUM(N229:N232)</f>
        <v>0</v>
      </c>
      <c r="O234" s="1">
        <f t="shared" si="269"/>
        <v>0</v>
      </c>
      <c r="P234" s="1">
        <f t="shared" si="269"/>
        <v>0</v>
      </c>
      <c r="Q234" s="1">
        <f t="shared" si="269"/>
        <v>0</v>
      </c>
      <c r="R234" s="1">
        <f t="shared" si="269"/>
        <v>0</v>
      </c>
      <c r="S234" s="1">
        <f t="shared" si="269"/>
        <v>0</v>
      </c>
      <c r="T234" s="1">
        <f t="shared" si="269"/>
        <v>0</v>
      </c>
      <c r="U234" s="1">
        <f t="shared" si="269"/>
        <v>0</v>
      </c>
      <c r="V234" s="1">
        <f t="shared" si="269"/>
        <v>0</v>
      </c>
      <c r="W234" s="1">
        <f t="shared" si="269"/>
        <v>0</v>
      </c>
      <c r="X234" s="1">
        <f t="shared" si="269"/>
        <v>0</v>
      </c>
      <c r="Y234" s="1">
        <f t="shared" si="269"/>
        <v>0</v>
      </c>
      <c r="Z234" s="1">
        <f t="shared" si="269"/>
        <v>0</v>
      </c>
      <c r="AA234" s="1">
        <f t="shared" si="269"/>
        <v>0</v>
      </c>
      <c r="AB234" s="1">
        <f t="shared" si="269"/>
        <v>0</v>
      </c>
      <c r="AC234" s="1">
        <f t="shared" si="269"/>
        <v>0</v>
      </c>
      <c r="AD234" s="1">
        <f t="shared" si="269"/>
        <v>0</v>
      </c>
      <c r="AE234" s="1">
        <f t="shared" si="269"/>
        <v>0</v>
      </c>
      <c r="AF234" s="1">
        <f t="shared" si="269"/>
        <v>0</v>
      </c>
    </row>
    <row r="235" spans="1:38">
      <c r="A235" s="9" t="s">
        <v>124</v>
      </c>
      <c r="B235" s="9"/>
      <c r="C235" s="9"/>
      <c r="F235" s="51">
        <f t="shared" ref="F235:AF235" si="270">F26+F55+F79+F85+F107+F119+F135+F139+F156+F166+F169+F178+F183+F202+F213+F224+F227+F233</f>
        <v>755677.7200000002</v>
      </c>
      <c r="G235" s="51">
        <f t="shared" si="270"/>
        <v>785580.10000000009</v>
      </c>
      <c r="H235" s="51">
        <f t="shared" si="270"/>
        <v>919770.80999999994</v>
      </c>
      <c r="I235" s="51">
        <f t="shared" si="270"/>
        <v>721490.01000000013</v>
      </c>
      <c r="J235" s="51">
        <f t="shared" si="270"/>
        <v>1326376.6600000001</v>
      </c>
      <c r="K235" s="51">
        <f>K26+K55+K79+K85+K107+K119+K135+K139+K156+K166+K169+K178+K183+K202+K213+K224+K227+K233</f>
        <v>697810.14999999991</v>
      </c>
      <c r="L235" s="51">
        <f t="shared" si="270"/>
        <v>1017790.1899999997</v>
      </c>
      <c r="M235" s="16">
        <f t="shared" ref="M235" si="271">M26+M55+M79+M85+M107+M119+M135+M139+M156+M166+M169+M178+M183+M202+M213+M224+M227+M233</f>
        <v>916521.27594999992</v>
      </c>
      <c r="N235" s="16">
        <f t="shared" si="270"/>
        <v>1002397.8340699999</v>
      </c>
      <c r="O235" s="16">
        <f t="shared" si="270"/>
        <v>1010687.7516399999</v>
      </c>
      <c r="P235" s="16">
        <f t="shared" si="270"/>
        <v>1017875.4980199998</v>
      </c>
      <c r="Q235" s="16">
        <f t="shared" si="270"/>
        <v>1026475.3120399999</v>
      </c>
      <c r="R235" s="16">
        <f t="shared" si="270"/>
        <v>1010167.3055</v>
      </c>
      <c r="S235" s="16">
        <f t="shared" si="270"/>
        <v>968419.26144999987</v>
      </c>
      <c r="T235" s="16">
        <f t="shared" si="270"/>
        <v>1046596.93502</v>
      </c>
      <c r="U235" s="45">
        <f t="shared" si="270"/>
        <v>972863.32667999982</v>
      </c>
      <c r="V235" s="45">
        <f t="shared" si="270"/>
        <v>1078374.4869600001</v>
      </c>
      <c r="W235" s="45">
        <f t="shared" si="270"/>
        <v>933385.05719999992</v>
      </c>
      <c r="X235" s="45">
        <f t="shared" si="270"/>
        <v>1123912.00666</v>
      </c>
      <c r="Y235" s="45">
        <f>Y26+Y55+Y79+Y85+Y107+Y119+Y135+Y139+Y156+Y166+Y169+Y178+Y183+Y202+Y213+Y224+Y227+Y233</f>
        <v>949351.37966514227</v>
      </c>
      <c r="Z235" s="45">
        <f t="shared" si="270"/>
        <v>1032591.4530757614</v>
      </c>
      <c r="AA235" s="45">
        <f t="shared" si="270"/>
        <v>1046154.3504036851</v>
      </c>
      <c r="AB235" s="45">
        <f t="shared" si="270"/>
        <v>1048069.1170257616</v>
      </c>
      <c r="AC235" s="45">
        <f t="shared" si="270"/>
        <v>1056668.9310457613</v>
      </c>
      <c r="AD235" s="45">
        <f t="shared" si="270"/>
        <v>1045633.9042636852</v>
      </c>
      <c r="AE235" s="45">
        <f t="shared" si="270"/>
        <v>998612.88045576145</v>
      </c>
      <c r="AF235" s="45">
        <f t="shared" si="270"/>
        <v>1079427.0387351424</v>
      </c>
      <c r="AH235" s="15">
        <f>SUM(F235:Q235)</f>
        <v>11198453.311720001</v>
      </c>
      <c r="AI235" s="15">
        <f>SUM(U235:AF235)</f>
        <v>12365043.9321707</v>
      </c>
      <c r="AK235" s="15">
        <f>SUM(AK8:AK233)</f>
        <v>5497868.7926753415</v>
      </c>
      <c r="AL235" s="15">
        <f>SUM(AL8:AL233)</f>
        <v>6070056.6056514932</v>
      </c>
    </row>
    <row r="236" spans="1:38">
      <c r="A236" s="9"/>
      <c r="B236" s="9"/>
      <c r="C236" s="9"/>
      <c r="F236" s="1">
        <f>F235-'Div 91 history (2)'!B230</f>
        <v>0</v>
      </c>
      <c r="G236" s="1">
        <f>G235-'Div 91 history (2)'!C230</f>
        <v>0</v>
      </c>
      <c r="H236" s="1">
        <f>H235-'Div 91 history (2)'!D230</f>
        <v>0</v>
      </c>
      <c r="I236" s="1">
        <f>I235-'Div 91 history (2)'!E230</f>
        <v>0</v>
      </c>
      <c r="J236" s="1">
        <f>J235-'Div 91 history (2)'!F230</f>
        <v>0</v>
      </c>
      <c r="K236" s="51">
        <f>K235-'Div 91 history (2)'!G230</f>
        <v>0</v>
      </c>
      <c r="L236" s="51">
        <f>L235-'Div 91 history (2)'!H230</f>
        <v>1017790.1899999997</v>
      </c>
      <c r="M236" s="1">
        <f>M235-'Div 91 budget'!B139</f>
        <v>-1.4049999881535769E-2</v>
      </c>
      <c r="N236" s="1">
        <f>N235-'Div 91 budget'!C139</f>
        <v>-5.9299999848008156E-3</v>
      </c>
      <c r="O236" s="1">
        <f>O235-'Div 91 budget'!D139</f>
        <v>3.1639999942854047E-2</v>
      </c>
      <c r="P236" s="1">
        <f>P235-'Div 91 budget'!E139</f>
        <v>-1.9799999427050352E-3</v>
      </c>
      <c r="Q236" s="1">
        <f>Q235-'Div 91 budget'!F139</f>
        <v>2.0400000503286719E-3</v>
      </c>
      <c r="R236" s="1">
        <f>R235-'Div 91 budget'!G139</f>
        <v>3.5500000114552677E-2</v>
      </c>
      <c r="S236" s="1">
        <f>S235-'Div 91 budget'!H139</f>
        <v>1.1449999990873039E-2</v>
      </c>
      <c r="T236" s="1">
        <f>T235-'Div 91 budget'!I139</f>
        <v>-4.9799998523667455E-3</v>
      </c>
      <c r="U236" s="1">
        <f>U235-'Div 91 budget'!J139</f>
        <v>-3.3199999015778303E-3</v>
      </c>
      <c r="V236" s="1">
        <f>V235-'Div 91 budget'!K139</f>
        <v>-3.0399998649954796E-3</v>
      </c>
      <c r="W236" s="1">
        <f>W235-'Div 91 budget'!L139</f>
        <v>3.7200000020675361E-2</v>
      </c>
      <c r="X236" s="1">
        <f>X235-'Div 91 budget'!M139</f>
        <v>-3.3400000538676977E-3</v>
      </c>
      <c r="Y236" s="1"/>
      <c r="Z236" s="1"/>
      <c r="AA236" s="1"/>
      <c r="AB236" s="1"/>
      <c r="AC236" s="1"/>
      <c r="AD236" s="1"/>
      <c r="AE236" s="1"/>
      <c r="AF236" s="1"/>
      <c r="AH236" s="15">
        <f>SUM(AH8:AH233)</f>
        <v>11283408.439999608</v>
      </c>
      <c r="AI236" s="15">
        <f>SUM(AI8:AI233)</f>
        <v>12420851.749425698</v>
      </c>
      <c r="AJ236" s="82" t="s">
        <v>706</v>
      </c>
      <c r="AK236" s="2">
        <f>AK235/AH235</f>
        <v>0.49094894086145091</v>
      </c>
      <c r="AL236" s="2">
        <f>AL235/AI235</f>
        <v>0.4909045725150033</v>
      </c>
    </row>
    <row r="237" spans="1:38">
      <c r="D237" s="22"/>
      <c r="F237" s="15">
        <f t="shared" ref="F237:AF237" si="272">F235-F328</f>
        <v>0</v>
      </c>
      <c r="G237" s="19">
        <f t="shared" si="272"/>
        <v>0</v>
      </c>
      <c r="H237" s="19">
        <f t="shared" si="272"/>
        <v>0</v>
      </c>
      <c r="I237" s="19">
        <f t="shared" si="272"/>
        <v>0</v>
      </c>
      <c r="J237" s="19">
        <f t="shared" si="272"/>
        <v>0</v>
      </c>
      <c r="K237" s="19">
        <f t="shared" si="272"/>
        <v>0</v>
      </c>
      <c r="L237" s="19">
        <f t="shared" si="272"/>
        <v>0</v>
      </c>
      <c r="M237" s="19">
        <f t="shared" ref="M237" si="273">M235-M328</f>
        <v>0</v>
      </c>
      <c r="N237" s="19">
        <f t="shared" si="272"/>
        <v>0</v>
      </c>
      <c r="O237" s="19">
        <f t="shared" si="272"/>
        <v>0</v>
      </c>
      <c r="P237" s="19">
        <f t="shared" si="272"/>
        <v>0</v>
      </c>
      <c r="Q237" s="19">
        <f t="shared" si="272"/>
        <v>0</v>
      </c>
      <c r="R237" s="19">
        <f t="shared" si="272"/>
        <v>0</v>
      </c>
      <c r="S237" s="19">
        <f t="shared" si="272"/>
        <v>0</v>
      </c>
      <c r="T237" s="19">
        <f t="shared" si="272"/>
        <v>0</v>
      </c>
      <c r="U237" s="15">
        <f t="shared" si="272"/>
        <v>0</v>
      </c>
      <c r="V237" s="15">
        <f t="shared" si="272"/>
        <v>0</v>
      </c>
      <c r="W237" s="15">
        <f t="shared" si="272"/>
        <v>0</v>
      </c>
      <c r="X237" s="15">
        <f t="shared" si="272"/>
        <v>0</v>
      </c>
      <c r="Y237" s="15">
        <f t="shared" si="272"/>
        <v>0</v>
      </c>
      <c r="Z237" s="15">
        <f t="shared" si="272"/>
        <v>0</v>
      </c>
      <c r="AA237" s="15">
        <f t="shared" si="272"/>
        <v>0</v>
      </c>
      <c r="AB237" s="15">
        <f t="shared" si="272"/>
        <v>0</v>
      </c>
      <c r="AC237" s="15">
        <f t="shared" si="272"/>
        <v>0</v>
      </c>
      <c r="AD237" s="15">
        <f t="shared" si="272"/>
        <v>0</v>
      </c>
      <c r="AE237" s="15">
        <f t="shared" si="272"/>
        <v>0</v>
      </c>
      <c r="AF237" s="15">
        <f t="shared" si="272"/>
        <v>0</v>
      </c>
    </row>
    <row r="238" spans="1:38">
      <c r="F238" s="15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</row>
    <row r="239" spans="1:38">
      <c r="A239" s="217" t="s">
        <v>729</v>
      </c>
      <c r="B239" s="54"/>
      <c r="C239" s="54"/>
      <c r="D239" s="51"/>
      <c r="E239" s="96"/>
      <c r="F239" s="51">
        <f>F68</f>
        <v>8633.8900000000012</v>
      </c>
      <c r="G239" s="51">
        <f t="shared" ref="G239:AF239" si="274">G68</f>
        <v>8355.3799999999992</v>
      </c>
      <c r="H239" s="51">
        <f t="shared" si="274"/>
        <v>49892.729999999996</v>
      </c>
      <c r="I239" s="51">
        <f t="shared" si="274"/>
        <v>8722.89</v>
      </c>
      <c r="J239" s="51">
        <f t="shared" si="274"/>
        <v>26750.14</v>
      </c>
      <c r="K239" s="51">
        <f t="shared" ref="K239" si="275">K68</f>
        <v>0</v>
      </c>
      <c r="L239" s="51">
        <f t="shared" si="274"/>
        <v>5508.3366090432937</v>
      </c>
      <c r="M239" s="51">
        <f t="shared" si="274"/>
        <v>6997.5974134167718</v>
      </c>
      <c r="N239" s="51">
        <f t="shared" si="274"/>
        <v>8754.1109108756227</v>
      </c>
      <c r="O239" s="51">
        <f t="shared" si="274"/>
        <v>9269.1176816158841</v>
      </c>
      <c r="P239" s="51">
        <f t="shared" si="274"/>
        <v>10084.568368219898</v>
      </c>
      <c r="Q239" s="51">
        <f t="shared" si="274"/>
        <v>9138.4283439340634</v>
      </c>
      <c r="R239" s="51">
        <f t="shared" si="274"/>
        <v>8443.9374184882345</v>
      </c>
      <c r="S239" s="51">
        <f t="shared" si="274"/>
        <v>7766.4589783308047</v>
      </c>
      <c r="T239" s="51">
        <f t="shared" si="274"/>
        <v>10136.650317802319</v>
      </c>
      <c r="U239" s="51">
        <f t="shared" si="274"/>
        <v>7358.3608414512619</v>
      </c>
      <c r="V239" s="51">
        <f t="shared" si="274"/>
        <v>19249.590160310079</v>
      </c>
      <c r="W239" s="51">
        <f t="shared" si="274"/>
        <v>1336.3474279443208</v>
      </c>
      <c r="X239" s="51">
        <f t="shared" si="274"/>
        <v>1385.4655006602939</v>
      </c>
      <c r="Y239" s="51">
        <f t="shared" si="274"/>
        <v>6997.5974134167718</v>
      </c>
      <c r="Z239" s="51">
        <f t="shared" si="274"/>
        <v>8754.1109108756227</v>
      </c>
      <c r="AA239" s="51">
        <f t="shared" si="274"/>
        <v>9269.1176816158841</v>
      </c>
      <c r="AB239" s="51">
        <f t="shared" si="274"/>
        <v>10084.568368219898</v>
      </c>
      <c r="AC239" s="51">
        <f t="shared" si="274"/>
        <v>9138.4283439340634</v>
      </c>
      <c r="AD239" s="51">
        <f t="shared" si="274"/>
        <v>8443.9374184882345</v>
      </c>
      <c r="AE239" s="51">
        <f t="shared" si="274"/>
        <v>7766.4589783308047</v>
      </c>
      <c r="AF239" s="51">
        <f t="shared" si="274"/>
        <v>10136.650317802319</v>
      </c>
    </row>
    <row r="240" spans="1:38">
      <c r="A240" s="217" t="s">
        <v>730</v>
      </c>
      <c r="B240" s="54"/>
      <c r="C240" s="54"/>
      <c r="D240" s="51"/>
      <c r="E240" s="96"/>
      <c r="F240" s="51">
        <f>F67</f>
        <v>14404.78</v>
      </c>
      <c r="G240" s="51">
        <f t="shared" ref="G240:AF240" si="276">G67</f>
        <v>13940.170000000002</v>
      </c>
      <c r="H240" s="51">
        <f t="shared" si="276"/>
        <v>44180.630000000005</v>
      </c>
      <c r="I240" s="51">
        <f t="shared" si="276"/>
        <v>17601.120000000003</v>
      </c>
      <c r="J240" s="51">
        <f t="shared" si="276"/>
        <v>126688.76000000001</v>
      </c>
      <c r="K240" s="51">
        <f t="shared" ref="K240" si="277">K67</f>
        <v>0</v>
      </c>
      <c r="L240" s="51">
        <f t="shared" si="276"/>
        <v>11668.137225152121</v>
      </c>
      <c r="M240" s="51">
        <f t="shared" si="276"/>
        <v>14822.791826496144</v>
      </c>
      <c r="N240" s="51">
        <f t="shared" si="276"/>
        <v>18543.559452158992</v>
      </c>
      <c r="O240" s="51">
        <f t="shared" si="276"/>
        <v>19634.482193339027</v>
      </c>
      <c r="P240" s="51">
        <f t="shared" si="276"/>
        <v>21361.825888352014</v>
      </c>
      <c r="Q240" s="51">
        <f t="shared" si="276"/>
        <v>19357.647055226327</v>
      </c>
      <c r="R240" s="51">
        <f t="shared" si="276"/>
        <v>17886.528640563531</v>
      </c>
      <c r="S240" s="51">
        <f t="shared" si="276"/>
        <v>16451.447241605259</v>
      </c>
      <c r="T240" s="51">
        <f t="shared" si="276"/>
        <v>21472.149453851525</v>
      </c>
      <c r="U240" s="51">
        <f t="shared" si="276"/>
        <v>15586.985717118569</v>
      </c>
      <c r="V240" s="51">
        <f t="shared" si="276"/>
        <v>40775.805013384343</v>
      </c>
      <c r="W240" s="51">
        <f t="shared" si="276"/>
        <v>2830.7429767698254</v>
      </c>
      <c r="X240" s="51">
        <f t="shared" si="276"/>
        <v>2934.7882545664042</v>
      </c>
      <c r="Y240" s="51">
        <f t="shared" si="276"/>
        <v>14822.791826496144</v>
      </c>
      <c r="Z240" s="51">
        <f t="shared" si="276"/>
        <v>18543.559452158992</v>
      </c>
      <c r="AA240" s="51">
        <f t="shared" si="276"/>
        <v>19634.482193339027</v>
      </c>
      <c r="AB240" s="51">
        <f t="shared" si="276"/>
        <v>21361.825888352014</v>
      </c>
      <c r="AC240" s="51">
        <f t="shared" si="276"/>
        <v>19357.647055226327</v>
      </c>
      <c r="AD240" s="51">
        <f t="shared" si="276"/>
        <v>17886.528640563531</v>
      </c>
      <c r="AE240" s="51">
        <f t="shared" si="276"/>
        <v>16451.447241605259</v>
      </c>
      <c r="AF240" s="51">
        <f t="shared" si="276"/>
        <v>21472.149453851525</v>
      </c>
    </row>
    <row r="241" spans="1:32">
      <c r="A241" s="217" t="s">
        <v>731</v>
      </c>
      <c r="B241" s="54"/>
      <c r="C241" s="54"/>
      <c r="D241" s="51"/>
      <c r="E241" s="96"/>
      <c r="F241" s="51">
        <f>F64</f>
        <v>-11532.76</v>
      </c>
      <c r="G241" s="51">
        <f t="shared" ref="G241:AF241" si="278">G64</f>
        <v>-11177.320000000002</v>
      </c>
      <c r="H241" s="51">
        <f t="shared" si="278"/>
        <v>-50358.619999999995</v>
      </c>
      <c r="I241" s="51">
        <f t="shared" si="278"/>
        <v>-13169.080000000002</v>
      </c>
      <c r="J241" s="51">
        <f t="shared" si="278"/>
        <v>-77492.159999999989</v>
      </c>
      <c r="K241" s="51">
        <f t="shared" ref="K241" si="279">K64</f>
        <v>0</v>
      </c>
      <c r="L241" s="51">
        <f t="shared" si="278"/>
        <v>-8811.2877549687801</v>
      </c>
      <c r="M241" s="51">
        <f t="shared" si="278"/>
        <v>-11193.550572384018</v>
      </c>
      <c r="N241" s="51">
        <f t="shared" si="278"/>
        <v>-14003.318197366667</v>
      </c>
      <c r="O241" s="51">
        <f t="shared" si="278"/>
        <v>-14827.137287380094</v>
      </c>
      <c r="P241" s="51">
        <f t="shared" si="278"/>
        <v>-16131.554783917723</v>
      </c>
      <c r="Q241" s="51">
        <f t="shared" si="278"/>
        <v>-14618.083004290298</v>
      </c>
      <c r="R241" s="51">
        <f t="shared" si="278"/>
        <v>-13507.156090842178</v>
      </c>
      <c r="S241" s="51">
        <f t="shared" si="278"/>
        <v>-12423.442819904054</v>
      </c>
      <c r="T241" s="51">
        <f t="shared" si="278"/>
        <v>-16214.866512517803</v>
      </c>
      <c r="U241" s="51">
        <f t="shared" si="278"/>
        <v>-11770.637740706683</v>
      </c>
      <c r="V241" s="51">
        <f t="shared" si="278"/>
        <v>-30792.177404199483</v>
      </c>
      <c r="W241" s="51">
        <f t="shared" si="278"/>
        <v>-2137.6583466047341</v>
      </c>
      <c r="X241" s="51">
        <f t="shared" si="278"/>
        <v>-2216.2289757052476</v>
      </c>
      <c r="Y241" s="51">
        <f t="shared" si="278"/>
        <v>-11193.550572384018</v>
      </c>
      <c r="Z241" s="51">
        <f t="shared" si="278"/>
        <v>-14003.318197366667</v>
      </c>
      <c r="AA241" s="51">
        <f t="shared" si="278"/>
        <v>-14827.137287380094</v>
      </c>
      <c r="AB241" s="51">
        <f t="shared" si="278"/>
        <v>-16131.554783917723</v>
      </c>
      <c r="AC241" s="51">
        <f t="shared" si="278"/>
        <v>-14618.083004290298</v>
      </c>
      <c r="AD241" s="51">
        <f t="shared" si="278"/>
        <v>-13507.156090842178</v>
      </c>
      <c r="AE241" s="51">
        <f t="shared" si="278"/>
        <v>-12423.442819904054</v>
      </c>
      <c r="AF241" s="51">
        <f t="shared" si="278"/>
        <v>-16214.866512517803</v>
      </c>
    </row>
    <row r="242" spans="1:32">
      <c r="A242" s="217" t="s">
        <v>732</v>
      </c>
      <c r="B242" s="5"/>
      <c r="C242" s="5"/>
      <c r="E242" s="2"/>
      <c r="F242" s="1">
        <f>SUM(F239:F241)</f>
        <v>11505.910000000002</v>
      </c>
      <c r="G242" s="1">
        <f t="shared" ref="G242:S242" si="280">SUM(G239:G241)</f>
        <v>11118.230000000001</v>
      </c>
      <c r="H242" s="1">
        <f t="shared" si="280"/>
        <v>43714.740000000005</v>
      </c>
      <c r="I242" s="1">
        <f t="shared" si="280"/>
        <v>13154.93</v>
      </c>
      <c r="J242" s="1">
        <f t="shared" si="280"/>
        <v>75946.740000000034</v>
      </c>
      <c r="K242" s="51">
        <f t="shared" ref="K242" si="281">SUM(K239:K241)</f>
        <v>0</v>
      </c>
      <c r="L242" s="1">
        <f t="shared" si="280"/>
        <v>8365.1860792266343</v>
      </c>
      <c r="M242" s="1">
        <f t="shared" si="280"/>
        <v>10626.8386675289</v>
      </c>
      <c r="N242" s="1">
        <f t="shared" si="280"/>
        <v>13294.35216566795</v>
      </c>
      <c r="O242" s="1">
        <f t="shared" si="280"/>
        <v>14076.462587574817</v>
      </c>
      <c r="P242" s="1">
        <f t="shared" si="280"/>
        <v>15314.839472654188</v>
      </c>
      <c r="Q242" s="1">
        <f t="shared" si="280"/>
        <v>13877.992394870094</v>
      </c>
      <c r="R242" s="1">
        <f t="shared" si="280"/>
        <v>12823.309968209589</v>
      </c>
      <c r="S242" s="1">
        <f t="shared" si="280"/>
        <v>11794.463400032009</v>
      </c>
      <c r="T242" s="1">
        <f>SUM(T239:T241)</f>
        <v>15393.933259136042</v>
      </c>
      <c r="U242" s="1">
        <f t="shared" ref="U242:AC242" si="282">SUM(U239:U241)</f>
        <v>11174.708817863146</v>
      </c>
      <c r="V242" s="1">
        <f t="shared" si="282"/>
        <v>29233.217769494939</v>
      </c>
      <c r="W242" s="1">
        <f t="shared" si="282"/>
        <v>2029.4320581094125</v>
      </c>
      <c r="X242" s="1">
        <f t="shared" si="282"/>
        <v>2104.0247795214509</v>
      </c>
      <c r="Y242" s="1">
        <f t="shared" si="282"/>
        <v>10626.8386675289</v>
      </c>
      <c r="Z242" s="1">
        <f t="shared" si="282"/>
        <v>13294.35216566795</v>
      </c>
      <c r="AA242" s="1">
        <f t="shared" si="282"/>
        <v>14076.462587574817</v>
      </c>
      <c r="AB242" s="1">
        <f t="shared" si="282"/>
        <v>15314.839472654188</v>
      </c>
      <c r="AC242" s="1">
        <f t="shared" si="282"/>
        <v>13877.992394870094</v>
      </c>
      <c r="AD242" s="1">
        <f>SUM(AD239:AD241)</f>
        <v>12823.309968209589</v>
      </c>
      <c r="AE242" s="1">
        <f t="shared" ref="AE242:AF242" si="283">SUM(AE239:AE241)</f>
        <v>11794.463400032009</v>
      </c>
      <c r="AF242" s="1">
        <f t="shared" si="283"/>
        <v>15393.933259136042</v>
      </c>
    </row>
    <row r="243" spans="1:32">
      <c r="A243" s="217" t="s">
        <v>733</v>
      </c>
      <c r="B243" s="5"/>
      <c r="C243" s="5"/>
      <c r="E243" s="2"/>
      <c r="F243" s="1">
        <f>F239+F240</f>
        <v>23038.670000000002</v>
      </c>
      <c r="G243" s="1">
        <f t="shared" ref="G243:S243" si="284">G239+G240</f>
        <v>22295.550000000003</v>
      </c>
      <c r="H243" s="1">
        <f t="shared" si="284"/>
        <v>94073.36</v>
      </c>
      <c r="I243" s="1">
        <f t="shared" si="284"/>
        <v>26324.010000000002</v>
      </c>
      <c r="J243" s="1">
        <f t="shared" si="284"/>
        <v>153438.90000000002</v>
      </c>
      <c r="K243" s="51">
        <f t="shared" ref="K243" si="285">K239+K240</f>
        <v>0</v>
      </c>
      <c r="L243" s="1">
        <f t="shared" si="284"/>
        <v>17176.473834195414</v>
      </c>
      <c r="M243" s="1">
        <f t="shared" si="284"/>
        <v>21820.389239912918</v>
      </c>
      <c r="N243" s="1">
        <f t="shared" si="284"/>
        <v>27297.670363034616</v>
      </c>
      <c r="O243" s="1">
        <f t="shared" si="284"/>
        <v>28903.599874954911</v>
      </c>
      <c r="P243" s="1">
        <f t="shared" si="284"/>
        <v>31446.394256571912</v>
      </c>
      <c r="Q243" s="1">
        <f t="shared" si="284"/>
        <v>28496.075399160392</v>
      </c>
      <c r="R243" s="1">
        <f t="shared" si="284"/>
        <v>26330.466059051767</v>
      </c>
      <c r="S243" s="1">
        <f t="shared" si="284"/>
        <v>24217.906219936063</v>
      </c>
      <c r="T243" s="1">
        <f>T239+T240</f>
        <v>31608.799771653845</v>
      </c>
      <c r="U243" s="1">
        <f t="shared" ref="U243:AC243" si="286">U239+U240</f>
        <v>22945.346558569829</v>
      </c>
      <c r="V243" s="1">
        <f t="shared" si="286"/>
        <v>60025.395173694422</v>
      </c>
      <c r="W243" s="1">
        <f t="shared" si="286"/>
        <v>4167.0904047141466</v>
      </c>
      <c r="X243" s="1">
        <f t="shared" si="286"/>
        <v>4320.2537552266986</v>
      </c>
      <c r="Y243" s="1">
        <f t="shared" si="286"/>
        <v>21820.389239912918</v>
      </c>
      <c r="Z243" s="1">
        <f t="shared" si="286"/>
        <v>27297.670363034616</v>
      </c>
      <c r="AA243" s="1">
        <f t="shared" si="286"/>
        <v>28903.599874954911</v>
      </c>
      <c r="AB243" s="1">
        <f t="shared" si="286"/>
        <v>31446.394256571912</v>
      </c>
      <c r="AC243" s="1">
        <f t="shared" si="286"/>
        <v>28496.075399160392</v>
      </c>
      <c r="AD243" s="1">
        <f>AD239+AD240</f>
        <v>26330.466059051767</v>
      </c>
      <c r="AE243" s="1">
        <f t="shared" ref="AE243:AF243" si="287">AE239+AE240</f>
        <v>24217.906219936063</v>
      </c>
      <c r="AF243" s="1">
        <f t="shared" si="287"/>
        <v>31608.799771653845</v>
      </c>
    </row>
    <row r="244" spans="1:32">
      <c r="A244" s="217" t="s">
        <v>734</v>
      </c>
      <c r="B244" s="5"/>
      <c r="C244" s="5"/>
      <c r="E244" s="2"/>
      <c r="F244" s="2">
        <f>-F241/F243</f>
        <v>0.50058271592934833</v>
      </c>
      <c r="G244" s="2">
        <f t="shared" ref="G244:S244" si="288">-G241/G243</f>
        <v>0.50132515232860364</v>
      </c>
      <c r="H244" s="2">
        <f t="shared" si="288"/>
        <v>0.53531222866920025</v>
      </c>
      <c r="I244" s="2">
        <f t="shared" si="288"/>
        <v>0.50026876604286352</v>
      </c>
      <c r="J244" s="2">
        <f t="shared" si="288"/>
        <v>0.5050359459042002</v>
      </c>
      <c r="K244" s="96">
        <v>0</v>
      </c>
      <c r="L244" s="2">
        <f t="shared" si="288"/>
        <v>0.51298583399737241</v>
      </c>
      <c r="M244" s="2">
        <f t="shared" si="288"/>
        <v>0.5129858339973723</v>
      </c>
      <c r="N244" s="2">
        <f t="shared" si="288"/>
        <v>0.51298583399737241</v>
      </c>
      <c r="O244" s="2">
        <f t="shared" si="288"/>
        <v>0.51298583399737241</v>
      </c>
      <c r="P244" s="2">
        <f t="shared" si="288"/>
        <v>0.51298583399737241</v>
      </c>
      <c r="Q244" s="2">
        <f t="shared" si="288"/>
        <v>0.5129858339973723</v>
      </c>
      <c r="R244" s="2">
        <f t="shared" si="288"/>
        <v>0.51298583399737241</v>
      </c>
      <c r="S244" s="2">
        <f t="shared" si="288"/>
        <v>0.51298583399737241</v>
      </c>
      <c r="T244" s="2">
        <f>-T241/T243</f>
        <v>0.51298583399737241</v>
      </c>
      <c r="U244" s="2">
        <f t="shared" ref="U244:AC244" si="289">-U241/U243</f>
        <v>0.51298583399737241</v>
      </c>
      <c r="V244" s="2">
        <f t="shared" si="289"/>
        <v>0.51298583399737241</v>
      </c>
      <c r="W244" s="2">
        <f t="shared" si="289"/>
        <v>0.5129858339973723</v>
      </c>
      <c r="X244" s="2">
        <f t="shared" si="289"/>
        <v>0.5129858339973723</v>
      </c>
      <c r="Y244" s="2">
        <f t="shared" si="289"/>
        <v>0.5129858339973723</v>
      </c>
      <c r="Z244" s="2">
        <f t="shared" si="289"/>
        <v>0.51298583399737241</v>
      </c>
      <c r="AA244" s="2">
        <f t="shared" si="289"/>
        <v>0.51298583399737241</v>
      </c>
      <c r="AB244" s="2">
        <f t="shared" si="289"/>
        <v>0.51298583399737241</v>
      </c>
      <c r="AC244" s="2">
        <f t="shared" si="289"/>
        <v>0.5129858339973723</v>
      </c>
      <c r="AD244" s="2">
        <f>-AD241/AD243</f>
        <v>0.51298583399737241</v>
      </c>
      <c r="AE244" s="2">
        <f t="shared" ref="AE244:AF244" si="290">-AE241/AE243</f>
        <v>0.51298583399737241</v>
      </c>
      <c r="AF244" s="2">
        <f t="shared" si="290"/>
        <v>0.51298583399737241</v>
      </c>
    </row>
    <row r="245" spans="1:32">
      <c r="V245"/>
    </row>
    <row r="246" spans="1:32">
      <c r="A246" s="52" t="s">
        <v>704</v>
      </c>
      <c r="D246" s="20">
        <v>1</v>
      </c>
      <c r="E246" s="20">
        <v>2</v>
      </c>
      <c r="F246" s="20">
        <v>3</v>
      </c>
      <c r="G246" s="20">
        <v>4</v>
      </c>
      <c r="H246" s="20">
        <v>5</v>
      </c>
      <c r="I246" s="20">
        <v>6</v>
      </c>
      <c r="J246" s="20">
        <v>7</v>
      </c>
      <c r="K246" s="20">
        <v>8</v>
      </c>
      <c r="L246" s="20">
        <v>9</v>
      </c>
      <c r="M246" s="20">
        <v>10</v>
      </c>
      <c r="N246" s="20">
        <v>11</v>
      </c>
      <c r="O246" s="20">
        <v>12</v>
      </c>
      <c r="P246" s="20">
        <v>13</v>
      </c>
      <c r="Q246" s="20">
        <v>14</v>
      </c>
      <c r="R246" s="20">
        <v>15</v>
      </c>
      <c r="S246" s="20">
        <v>16</v>
      </c>
      <c r="T246" s="20">
        <v>17</v>
      </c>
      <c r="U246" s="20">
        <v>18</v>
      </c>
      <c r="V246" s="20">
        <v>19</v>
      </c>
      <c r="W246" s="20">
        <v>20</v>
      </c>
      <c r="X246" s="20">
        <v>21</v>
      </c>
      <c r="Y246" s="20">
        <v>22</v>
      </c>
      <c r="Z246" s="20">
        <v>23</v>
      </c>
      <c r="AA246" s="20">
        <v>24</v>
      </c>
      <c r="AB246" s="20">
        <v>25</v>
      </c>
      <c r="AC246" s="20">
        <v>26</v>
      </c>
      <c r="AD246" s="20">
        <v>27</v>
      </c>
      <c r="AE246" s="20">
        <v>28</v>
      </c>
      <c r="AF246" s="20">
        <v>29</v>
      </c>
    </row>
    <row r="247" spans="1:32">
      <c r="D247">
        <v>7590</v>
      </c>
      <c r="E247" s="2"/>
      <c r="F247" s="4">
        <f t="shared" ref="F247:O256" si="291">SUMIF($C$9:$C$235,$D247,F$9:F$235)</f>
        <v>0</v>
      </c>
      <c r="G247" s="4">
        <f t="shared" si="291"/>
        <v>0</v>
      </c>
      <c r="H247" s="4">
        <f t="shared" si="291"/>
        <v>0</v>
      </c>
      <c r="I247" s="4">
        <f t="shared" si="291"/>
        <v>0</v>
      </c>
      <c r="J247" s="4">
        <f t="shared" si="291"/>
        <v>0</v>
      </c>
      <c r="K247" s="4">
        <f t="shared" si="291"/>
        <v>0</v>
      </c>
      <c r="L247" s="4">
        <f t="shared" si="291"/>
        <v>0</v>
      </c>
      <c r="M247" s="4">
        <f t="shared" si="291"/>
        <v>0</v>
      </c>
      <c r="N247" s="4">
        <f t="shared" si="291"/>
        <v>0</v>
      </c>
      <c r="O247" s="4">
        <f t="shared" si="291"/>
        <v>0</v>
      </c>
      <c r="P247" s="4">
        <f t="shared" ref="P247:Y256" si="292">SUMIF($C$9:$C$235,$D247,P$9:P$235)</f>
        <v>0</v>
      </c>
      <c r="Q247" s="4">
        <f t="shared" si="292"/>
        <v>0</v>
      </c>
      <c r="R247" s="4">
        <f t="shared" si="292"/>
        <v>0</v>
      </c>
      <c r="S247" s="4">
        <f t="shared" si="292"/>
        <v>0</v>
      </c>
      <c r="T247" s="4">
        <f t="shared" si="292"/>
        <v>0</v>
      </c>
      <c r="U247" s="4">
        <f t="shared" si="292"/>
        <v>0</v>
      </c>
      <c r="V247" s="4">
        <f t="shared" si="292"/>
        <v>0</v>
      </c>
      <c r="W247" s="4">
        <f t="shared" si="292"/>
        <v>0</v>
      </c>
      <c r="X247" s="4">
        <f t="shared" si="292"/>
        <v>0</v>
      </c>
      <c r="Y247" s="4">
        <f t="shared" si="292"/>
        <v>0</v>
      </c>
      <c r="Z247" s="4">
        <f t="shared" ref="Z247:AF256" si="293">SUMIF($C$9:$C$235,$D247,Z$9:Z$235)</f>
        <v>0</v>
      </c>
      <c r="AA247" s="4">
        <f t="shared" si="293"/>
        <v>0</v>
      </c>
      <c r="AB247" s="4">
        <f t="shared" si="293"/>
        <v>0</v>
      </c>
      <c r="AC247" s="4">
        <f t="shared" si="293"/>
        <v>0</v>
      </c>
      <c r="AD247" s="4">
        <f t="shared" si="293"/>
        <v>0</v>
      </c>
      <c r="AE247" s="4">
        <f t="shared" si="293"/>
        <v>0</v>
      </c>
      <c r="AF247" s="4">
        <f t="shared" si="293"/>
        <v>0</v>
      </c>
    </row>
    <row r="248" spans="1:32">
      <c r="D248" s="13">
        <v>8140</v>
      </c>
      <c r="E248" s="2"/>
      <c r="F248" s="4">
        <f t="shared" si="291"/>
        <v>0</v>
      </c>
      <c r="G248" s="4">
        <f t="shared" si="291"/>
        <v>0</v>
      </c>
      <c r="H248" s="4">
        <f t="shared" si="291"/>
        <v>0</v>
      </c>
      <c r="I248" s="4">
        <f t="shared" si="291"/>
        <v>0</v>
      </c>
      <c r="J248" s="4">
        <f t="shared" si="291"/>
        <v>0</v>
      </c>
      <c r="K248" s="4">
        <f t="shared" si="291"/>
        <v>0</v>
      </c>
      <c r="L248" s="4">
        <f t="shared" si="291"/>
        <v>0</v>
      </c>
      <c r="M248" s="4">
        <f t="shared" si="291"/>
        <v>0</v>
      </c>
      <c r="N248" s="4">
        <f t="shared" si="291"/>
        <v>0</v>
      </c>
      <c r="O248" s="4">
        <f t="shared" si="291"/>
        <v>0</v>
      </c>
      <c r="P248" s="4">
        <f t="shared" si="292"/>
        <v>0</v>
      </c>
      <c r="Q248" s="4">
        <f t="shared" si="292"/>
        <v>0</v>
      </c>
      <c r="R248" s="4">
        <f t="shared" si="292"/>
        <v>0</v>
      </c>
      <c r="S248" s="4">
        <f t="shared" si="292"/>
        <v>0</v>
      </c>
      <c r="T248" s="4">
        <f t="shared" si="292"/>
        <v>0</v>
      </c>
      <c r="U248" s="4">
        <f t="shared" si="292"/>
        <v>0</v>
      </c>
      <c r="V248" s="4">
        <f t="shared" si="292"/>
        <v>0</v>
      </c>
      <c r="W248" s="4">
        <f t="shared" si="292"/>
        <v>0</v>
      </c>
      <c r="X248" s="4">
        <f t="shared" si="292"/>
        <v>0</v>
      </c>
      <c r="Y248" s="4">
        <f t="shared" si="292"/>
        <v>0</v>
      </c>
      <c r="Z248" s="4">
        <f t="shared" si="293"/>
        <v>0</v>
      </c>
      <c r="AA248" s="4">
        <f t="shared" si="293"/>
        <v>0</v>
      </c>
      <c r="AB248" s="4">
        <f t="shared" si="293"/>
        <v>0</v>
      </c>
      <c r="AC248" s="4">
        <f t="shared" si="293"/>
        <v>0</v>
      </c>
      <c r="AD248" s="4">
        <f t="shared" si="293"/>
        <v>0</v>
      </c>
      <c r="AE248" s="4">
        <f t="shared" si="293"/>
        <v>0</v>
      </c>
      <c r="AF248" s="4">
        <f t="shared" si="293"/>
        <v>0</v>
      </c>
    </row>
    <row r="249" spans="1:32">
      <c r="D249" s="14">
        <v>8150</v>
      </c>
      <c r="E249" s="2"/>
      <c r="F249" s="4">
        <f t="shared" si="291"/>
        <v>0</v>
      </c>
      <c r="G249" s="4">
        <f t="shared" si="291"/>
        <v>0</v>
      </c>
      <c r="H249" s="4">
        <f t="shared" si="291"/>
        <v>0</v>
      </c>
      <c r="I249" s="4">
        <f t="shared" si="291"/>
        <v>0</v>
      </c>
      <c r="J249" s="4">
        <f t="shared" si="291"/>
        <v>0</v>
      </c>
      <c r="K249" s="4">
        <f t="shared" si="291"/>
        <v>0</v>
      </c>
      <c r="L249" s="4">
        <f t="shared" si="291"/>
        <v>0</v>
      </c>
      <c r="M249" s="4">
        <f t="shared" si="291"/>
        <v>0</v>
      </c>
      <c r="N249" s="4">
        <f t="shared" si="291"/>
        <v>0</v>
      </c>
      <c r="O249" s="4">
        <f t="shared" si="291"/>
        <v>0</v>
      </c>
      <c r="P249" s="4">
        <f t="shared" si="292"/>
        <v>0</v>
      </c>
      <c r="Q249" s="4">
        <f t="shared" si="292"/>
        <v>0</v>
      </c>
      <c r="R249" s="4">
        <f t="shared" si="292"/>
        <v>0</v>
      </c>
      <c r="S249" s="4">
        <f t="shared" si="292"/>
        <v>0</v>
      </c>
      <c r="T249" s="4">
        <f t="shared" si="292"/>
        <v>0</v>
      </c>
      <c r="U249" s="4">
        <f t="shared" si="292"/>
        <v>0</v>
      </c>
      <c r="V249" s="4">
        <f t="shared" si="292"/>
        <v>0</v>
      </c>
      <c r="W249" s="4">
        <f t="shared" si="292"/>
        <v>0</v>
      </c>
      <c r="X249" s="4">
        <f t="shared" si="292"/>
        <v>0</v>
      </c>
      <c r="Y249" s="4">
        <f t="shared" si="292"/>
        <v>0</v>
      </c>
      <c r="Z249" s="4">
        <f t="shared" si="293"/>
        <v>0</v>
      </c>
      <c r="AA249" s="4">
        <f t="shared" si="293"/>
        <v>0</v>
      </c>
      <c r="AB249" s="4">
        <f t="shared" si="293"/>
        <v>0</v>
      </c>
      <c r="AC249" s="4">
        <f t="shared" si="293"/>
        <v>0</v>
      </c>
      <c r="AD249" s="4">
        <f t="shared" si="293"/>
        <v>0</v>
      </c>
      <c r="AE249" s="4">
        <f t="shared" si="293"/>
        <v>0</v>
      </c>
      <c r="AF249" s="4">
        <f t="shared" si="293"/>
        <v>0</v>
      </c>
    </row>
    <row r="250" spans="1:32">
      <c r="D250" s="13">
        <v>8160</v>
      </c>
      <c r="E250" s="2"/>
      <c r="F250" s="4">
        <f t="shared" si="291"/>
        <v>0</v>
      </c>
      <c r="G250" s="4">
        <f t="shared" si="291"/>
        <v>0</v>
      </c>
      <c r="H250" s="4">
        <f t="shared" si="291"/>
        <v>0</v>
      </c>
      <c r="I250" s="4">
        <f t="shared" si="291"/>
        <v>0</v>
      </c>
      <c r="J250" s="4">
        <f t="shared" si="291"/>
        <v>0</v>
      </c>
      <c r="K250" s="4">
        <f t="shared" si="291"/>
        <v>0</v>
      </c>
      <c r="L250" s="4">
        <f t="shared" si="291"/>
        <v>0</v>
      </c>
      <c r="M250" s="4">
        <f t="shared" si="291"/>
        <v>0</v>
      </c>
      <c r="N250" s="4">
        <f t="shared" si="291"/>
        <v>0</v>
      </c>
      <c r="O250" s="4">
        <f t="shared" si="291"/>
        <v>0</v>
      </c>
      <c r="P250" s="4">
        <f t="shared" si="292"/>
        <v>0</v>
      </c>
      <c r="Q250" s="4">
        <f t="shared" si="292"/>
        <v>0</v>
      </c>
      <c r="R250" s="4">
        <f t="shared" si="292"/>
        <v>0</v>
      </c>
      <c r="S250" s="4">
        <f t="shared" si="292"/>
        <v>0</v>
      </c>
      <c r="T250" s="4">
        <f t="shared" si="292"/>
        <v>0</v>
      </c>
      <c r="U250" s="4">
        <f t="shared" si="292"/>
        <v>0</v>
      </c>
      <c r="V250" s="4">
        <f t="shared" si="292"/>
        <v>0</v>
      </c>
      <c r="W250" s="4">
        <f t="shared" si="292"/>
        <v>0</v>
      </c>
      <c r="X250" s="4">
        <f t="shared" si="292"/>
        <v>0</v>
      </c>
      <c r="Y250" s="4">
        <f t="shared" si="292"/>
        <v>0</v>
      </c>
      <c r="Z250" s="4">
        <f t="shared" si="293"/>
        <v>0</v>
      </c>
      <c r="AA250" s="4">
        <f t="shared" si="293"/>
        <v>0</v>
      </c>
      <c r="AB250" s="4">
        <f t="shared" si="293"/>
        <v>0</v>
      </c>
      <c r="AC250" s="4">
        <f t="shared" si="293"/>
        <v>0</v>
      </c>
      <c r="AD250" s="4">
        <f t="shared" si="293"/>
        <v>0</v>
      </c>
      <c r="AE250" s="4">
        <f t="shared" si="293"/>
        <v>0</v>
      </c>
      <c r="AF250" s="4">
        <f t="shared" si="293"/>
        <v>0</v>
      </c>
    </row>
    <row r="251" spans="1:32">
      <c r="D251" s="13">
        <v>8170</v>
      </c>
      <c r="E251" s="2"/>
      <c r="F251" s="4">
        <f t="shared" si="291"/>
        <v>41.25</v>
      </c>
      <c r="G251" s="4">
        <f t="shared" si="291"/>
        <v>40.92</v>
      </c>
      <c r="H251" s="4">
        <f t="shared" si="291"/>
        <v>38.36</v>
      </c>
      <c r="I251" s="4">
        <f t="shared" si="291"/>
        <v>37.630000000000003</v>
      </c>
      <c r="J251" s="4">
        <f t="shared" si="291"/>
        <v>41.48</v>
      </c>
      <c r="K251" s="4">
        <f t="shared" si="291"/>
        <v>42.81</v>
      </c>
      <c r="L251" s="4">
        <f t="shared" si="291"/>
        <v>38.982137567098867</v>
      </c>
      <c r="M251" s="4">
        <f t="shared" si="291"/>
        <v>40.632852957823019</v>
      </c>
      <c r="N251" s="4">
        <f t="shared" si="291"/>
        <v>41.089256801354722</v>
      </c>
      <c r="O251" s="4">
        <f t="shared" si="291"/>
        <v>44.444441813263438</v>
      </c>
      <c r="P251" s="4">
        <f t="shared" si="292"/>
        <v>47.069106559098891</v>
      </c>
      <c r="Q251" s="4">
        <f t="shared" si="292"/>
        <v>48.143642935461813</v>
      </c>
      <c r="R251" s="4">
        <f t="shared" si="292"/>
        <v>48.997515591678777</v>
      </c>
      <c r="S251" s="4">
        <f t="shared" si="292"/>
        <v>49.351125776757392</v>
      </c>
      <c r="T251" s="4">
        <f t="shared" si="292"/>
        <v>45.121509376941091</v>
      </c>
      <c r="U251" s="4">
        <f t="shared" si="292"/>
        <v>43.397317079154668</v>
      </c>
      <c r="V251" s="4">
        <f t="shared" si="292"/>
        <v>42.787408038999693</v>
      </c>
      <c r="W251" s="4">
        <f t="shared" si="292"/>
        <v>43.25477653943306</v>
      </c>
      <c r="X251" s="4">
        <f t="shared" si="292"/>
        <v>42.019827232598821</v>
      </c>
      <c r="Y251" s="4">
        <f t="shared" si="292"/>
        <v>40.632852957823019</v>
      </c>
      <c r="Z251" s="4">
        <f t="shared" si="293"/>
        <v>41.089256801354722</v>
      </c>
      <c r="AA251" s="4">
        <f t="shared" si="293"/>
        <v>44.444441813263438</v>
      </c>
      <c r="AB251" s="4">
        <f t="shared" si="293"/>
        <v>47.069106559098891</v>
      </c>
      <c r="AC251" s="4">
        <f t="shared" si="293"/>
        <v>48.143642935461813</v>
      </c>
      <c r="AD251" s="4">
        <f t="shared" si="293"/>
        <v>48.997515591678777</v>
      </c>
      <c r="AE251" s="4">
        <f t="shared" si="293"/>
        <v>49.351125776757392</v>
      </c>
      <c r="AF251" s="4">
        <f t="shared" si="293"/>
        <v>45.121509376941091</v>
      </c>
    </row>
    <row r="252" spans="1:32">
      <c r="D252" s="13">
        <v>8180</v>
      </c>
      <c r="E252" s="2"/>
      <c r="F252" s="4">
        <f t="shared" si="291"/>
        <v>43.100000000000023</v>
      </c>
      <c r="G252" s="4">
        <f t="shared" si="291"/>
        <v>42.759999999999991</v>
      </c>
      <c r="H252" s="4">
        <f t="shared" si="291"/>
        <v>40.080000000000013</v>
      </c>
      <c r="I252" s="4">
        <f t="shared" si="291"/>
        <v>39.319999999999965</v>
      </c>
      <c r="J252" s="4">
        <f t="shared" si="291"/>
        <v>43.349999999999994</v>
      </c>
      <c r="K252" s="4">
        <f t="shared" si="291"/>
        <v>30.579999999999984</v>
      </c>
      <c r="L252" s="4">
        <f t="shared" si="291"/>
        <v>38.457980963804403</v>
      </c>
      <c r="M252" s="4">
        <f t="shared" si="291"/>
        <v>40.086500717598199</v>
      </c>
      <c r="N252" s="4">
        <f t="shared" si="291"/>
        <v>40.53676772248312</v>
      </c>
      <c r="O252" s="4">
        <f t="shared" si="291"/>
        <v>43.846838677312746</v>
      </c>
      <c r="P252" s="4">
        <f t="shared" si="292"/>
        <v>46.43621199369295</v>
      </c>
      <c r="Q252" s="4">
        <f t="shared" si="292"/>
        <v>47.496300077265801</v>
      </c>
      <c r="R252" s="4">
        <f t="shared" si="292"/>
        <v>48.338691500819323</v>
      </c>
      <c r="S252" s="4">
        <f t="shared" si="292"/>
        <v>48.687547018117527</v>
      </c>
      <c r="T252" s="4">
        <f t="shared" si="292"/>
        <v>44.514802342217081</v>
      </c>
      <c r="U252" s="4">
        <f t="shared" si="292"/>
        <v>42.813793657096312</v>
      </c>
      <c r="V252" s="4">
        <f t="shared" si="292"/>
        <v>42.212085497415273</v>
      </c>
      <c r="W252" s="4">
        <f t="shared" si="292"/>
        <v>42.673169727642801</v>
      </c>
      <c r="X252" s="4">
        <f t="shared" si="292"/>
        <v>41.454825637307891</v>
      </c>
      <c r="Y252" s="4">
        <f t="shared" si="292"/>
        <v>40.086500717598199</v>
      </c>
      <c r="Z252" s="4">
        <f t="shared" si="293"/>
        <v>40.53676772248312</v>
      </c>
      <c r="AA252" s="4">
        <f t="shared" si="293"/>
        <v>43.846838677312746</v>
      </c>
      <c r="AB252" s="4">
        <f t="shared" si="293"/>
        <v>46.43621199369295</v>
      </c>
      <c r="AC252" s="4">
        <f t="shared" si="293"/>
        <v>47.496300077265801</v>
      </c>
      <c r="AD252" s="4">
        <f t="shared" si="293"/>
        <v>48.338691500819323</v>
      </c>
      <c r="AE252" s="4">
        <f t="shared" si="293"/>
        <v>48.687547018117527</v>
      </c>
      <c r="AF252" s="4">
        <f t="shared" si="293"/>
        <v>44.514802342217081</v>
      </c>
    </row>
    <row r="253" spans="1:32">
      <c r="D253" s="13">
        <v>8190</v>
      </c>
      <c r="E253" s="2"/>
      <c r="F253" s="4">
        <f t="shared" si="291"/>
        <v>880.41</v>
      </c>
      <c r="G253" s="4">
        <f t="shared" si="291"/>
        <v>553.48</v>
      </c>
      <c r="H253" s="4">
        <f t="shared" si="291"/>
        <v>1520.59</v>
      </c>
      <c r="I253" s="4">
        <f t="shared" si="291"/>
        <v>4.5</v>
      </c>
      <c r="J253" s="4">
        <f t="shared" si="291"/>
        <v>0</v>
      </c>
      <c r="K253" s="4">
        <f t="shared" si="291"/>
        <v>5.48</v>
      </c>
      <c r="L253" s="4">
        <f t="shared" si="291"/>
        <v>476.63843073690202</v>
      </c>
      <c r="M253" s="4">
        <f t="shared" si="291"/>
        <v>496.82189020147672</v>
      </c>
      <c r="N253" s="4">
        <f t="shared" si="291"/>
        <v>502.40238489314919</v>
      </c>
      <c r="O253" s="4">
        <f t="shared" si="291"/>
        <v>543.42656208598441</v>
      </c>
      <c r="P253" s="4">
        <f t="shared" si="292"/>
        <v>575.51859612368037</v>
      </c>
      <c r="Q253" s="4">
        <f t="shared" si="292"/>
        <v>588.65705810047075</v>
      </c>
      <c r="R253" s="4">
        <f t="shared" si="292"/>
        <v>599.09744306417019</v>
      </c>
      <c r="S253" s="4">
        <f t="shared" si="292"/>
        <v>603.42106958204249</v>
      </c>
      <c r="T253" s="4">
        <f t="shared" si="292"/>
        <v>551.70513379074771</v>
      </c>
      <c r="U253" s="4">
        <f t="shared" si="292"/>
        <v>530.62326495554078</v>
      </c>
      <c r="V253" s="4">
        <f t="shared" si="292"/>
        <v>523.16584712432677</v>
      </c>
      <c r="W253" s="4">
        <f t="shared" si="292"/>
        <v>528.88040775453794</v>
      </c>
      <c r="X253" s="4">
        <f t="shared" si="292"/>
        <v>513.78056109692682</v>
      </c>
      <c r="Y253" s="4">
        <f t="shared" si="292"/>
        <v>496.82189020147672</v>
      </c>
      <c r="Z253" s="4">
        <f t="shared" si="293"/>
        <v>502.40238489314919</v>
      </c>
      <c r="AA253" s="4">
        <f t="shared" si="293"/>
        <v>543.42656208598441</v>
      </c>
      <c r="AB253" s="4">
        <f t="shared" si="293"/>
        <v>575.51859612368037</v>
      </c>
      <c r="AC253" s="4">
        <f t="shared" si="293"/>
        <v>588.65705810047075</v>
      </c>
      <c r="AD253" s="4">
        <f t="shared" si="293"/>
        <v>599.09744306417019</v>
      </c>
      <c r="AE253" s="4">
        <f t="shared" si="293"/>
        <v>603.42106958204249</v>
      </c>
      <c r="AF253" s="4">
        <f t="shared" si="293"/>
        <v>551.70513379074771</v>
      </c>
    </row>
    <row r="254" spans="1:32">
      <c r="D254" s="13">
        <v>8200</v>
      </c>
      <c r="E254" s="2"/>
      <c r="F254" s="4">
        <f t="shared" si="291"/>
        <v>0</v>
      </c>
      <c r="G254" s="4">
        <f t="shared" si="291"/>
        <v>0</v>
      </c>
      <c r="H254" s="4">
        <f t="shared" si="291"/>
        <v>0</v>
      </c>
      <c r="I254" s="4">
        <f t="shared" si="291"/>
        <v>0</v>
      </c>
      <c r="J254" s="4">
        <f t="shared" si="291"/>
        <v>0</v>
      </c>
      <c r="K254" s="4">
        <f t="shared" si="291"/>
        <v>0</v>
      </c>
      <c r="L254" s="4">
        <f t="shared" si="291"/>
        <v>0</v>
      </c>
      <c r="M254" s="4">
        <f t="shared" si="291"/>
        <v>0</v>
      </c>
      <c r="N254" s="4">
        <f t="shared" si="291"/>
        <v>0</v>
      </c>
      <c r="O254" s="4">
        <f t="shared" si="291"/>
        <v>0</v>
      </c>
      <c r="P254" s="4">
        <f t="shared" si="292"/>
        <v>0</v>
      </c>
      <c r="Q254" s="4">
        <f t="shared" si="292"/>
        <v>0</v>
      </c>
      <c r="R254" s="4">
        <f t="shared" si="292"/>
        <v>0</v>
      </c>
      <c r="S254" s="4">
        <f t="shared" si="292"/>
        <v>0</v>
      </c>
      <c r="T254" s="4">
        <f t="shared" si="292"/>
        <v>0</v>
      </c>
      <c r="U254" s="4">
        <f t="shared" si="292"/>
        <v>0</v>
      </c>
      <c r="V254" s="4">
        <f t="shared" si="292"/>
        <v>0</v>
      </c>
      <c r="W254" s="4">
        <f t="shared" si="292"/>
        <v>0</v>
      </c>
      <c r="X254" s="4">
        <f t="shared" si="292"/>
        <v>0</v>
      </c>
      <c r="Y254" s="4">
        <f t="shared" si="292"/>
        <v>0</v>
      </c>
      <c r="Z254" s="4">
        <f t="shared" si="293"/>
        <v>0</v>
      </c>
      <c r="AA254" s="4">
        <f t="shared" si="293"/>
        <v>0</v>
      </c>
      <c r="AB254" s="4">
        <f t="shared" si="293"/>
        <v>0</v>
      </c>
      <c r="AC254" s="4">
        <f t="shared" si="293"/>
        <v>0</v>
      </c>
      <c r="AD254" s="4">
        <f t="shared" si="293"/>
        <v>0</v>
      </c>
      <c r="AE254" s="4">
        <f t="shared" si="293"/>
        <v>0</v>
      </c>
      <c r="AF254" s="4">
        <f t="shared" si="293"/>
        <v>0</v>
      </c>
    </row>
    <row r="255" spans="1:32">
      <c r="D255" s="13">
        <v>8210</v>
      </c>
      <c r="E255" s="2"/>
      <c r="F255" s="4">
        <f t="shared" si="291"/>
        <v>778.32999999999993</v>
      </c>
      <c r="G255" s="4">
        <f t="shared" si="291"/>
        <v>213.39999999999998</v>
      </c>
      <c r="H255" s="4">
        <f t="shared" si="291"/>
        <v>119.17999999999999</v>
      </c>
      <c r="I255" s="4">
        <f t="shared" si="291"/>
        <v>151.1</v>
      </c>
      <c r="J255" s="4">
        <f t="shared" si="291"/>
        <v>139.33000000000001</v>
      </c>
      <c r="K255" s="4">
        <f t="shared" si="291"/>
        <v>15.97</v>
      </c>
      <c r="L255" s="4">
        <f t="shared" si="291"/>
        <v>227.88110288812078</v>
      </c>
      <c r="M255" s="4">
        <f t="shared" si="291"/>
        <v>237.53082625552543</v>
      </c>
      <c r="N255" s="4">
        <f t="shared" si="291"/>
        <v>240.19886391886183</v>
      </c>
      <c r="O255" s="4">
        <f t="shared" si="291"/>
        <v>259.81254620068631</v>
      </c>
      <c r="P255" s="4">
        <f t="shared" si="292"/>
        <v>275.15576579614947</v>
      </c>
      <c r="Q255" s="4">
        <f t="shared" si="292"/>
        <v>281.43727188640696</v>
      </c>
      <c r="R255" s="4">
        <f t="shared" si="292"/>
        <v>286.42882583312945</v>
      </c>
      <c r="S255" s="4">
        <f t="shared" si="292"/>
        <v>288.49595411283155</v>
      </c>
      <c r="T255" s="4">
        <f t="shared" si="292"/>
        <v>263.77053600755772</v>
      </c>
      <c r="U255" s="4">
        <f t="shared" si="292"/>
        <v>253.69128261273127</v>
      </c>
      <c r="V255" s="4">
        <f t="shared" si="292"/>
        <v>250.12588693650093</v>
      </c>
      <c r="W255" s="4">
        <f t="shared" si="292"/>
        <v>252.85802160075835</v>
      </c>
      <c r="X255" s="4">
        <f t="shared" si="292"/>
        <v>245.63877638702672</v>
      </c>
      <c r="Y255" s="4">
        <f t="shared" si="292"/>
        <v>237.53082625552543</v>
      </c>
      <c r="Z255" s="4">
        <f t="shared" si="293"/>
        <v>240.19886391886183</v>
      </c>
      <c r="AA255" s="4">
        <f t="shared" si="293"/>
        <v>259.81254620068631</v>
      </c>
      <c r="AB255" s="4">
        <f t="shared" si="293"/>
        <v>275.15576579614947</v>
      </c>
      <c r="AC255" s="4">
        <f t="shared" si="293"/>
        <v>281.43727188640696</v>
      </c>
      <c r="AD255" s="4">
        <f t="shared" si="293"/>
        <v>286.42882583312945</v>
      </c>
      <c r="AE255" s="4">
        <f t="shared" si="293"/>
        <v>288.49595411283155</v>
      </c>
      <c r="AF255" s="4">
        <f t="shared" si="293"/>
        <v>263.77053600755772</v>
      </c>
    </row>
    <row r="256" spans="1:32">
      <c r="D256" s="13">
        <v>8240</v>
      </c>
      <c r="E256" s="2"/>
      <c r="F256" s="4">
        <f t="shared" si="291"/>
        <v>58.33</v>
      </c>
      <c r="G256" s="4">
        <f t="shared" si="291"/>
        <v>39.68</v>
      </c>
      <c r="H256" s="4">
        <f t="shared" si="291"/>
        <v>15.11</v>
      </c>
      <c r="I256" s="4">
        <f t="shared" si="291"/>
        <v>4.7699999999999996</v>
      </c>
      <c r="J256" s="4">
        <f t="shared" si="291"/>
        <v>0</v>
      </c>
      <c r="K256" s="4">
        <f t="shared" si="291"/>
        <v>0</v>
      </c>
      <c r="L256" s="4">
        <f t="shared" si="291"/>
        <v>18.954853362694514</v>
      </c>
      <c r="M256" s="4">
        <f t="shared" si="291"/>
        <v>19.757504785307304</v>
      </c>
      <c r="N256" s="4">
        <f t="shared" si="291"/>
        <v>19.979428683488173</v>
      </c>
      <c r="O256" s="4">
        <f t="shared" si="291"/>
        <v>21.610869232277278</v>
      </c>
      <c r="P256" s="4">
        <f t="shared" si="292"/>
        <v>22.887098256350455</v>
      </c>
      <c r="Q256" s="4">
        <f t="shared" si="292"/>
        <v>23.409585752367878</v>
      </c>
      <c r="R256" s="4">
        <f t="shared" si="292"/>
        <v>23.824776709024583</v>
      </c>
      <c r="S256" s="4">
        <f t="shared" si="292"/>
        <v>23.996717747254809</v>
      </c>
      <c r="T256" s="4">
        <f t="shared" si="292"/>
        <v>21.940089669818871</v>
      </c>
      <c r="U256" s="4">
        <f t="shared" si="292"/>
        <v>21.101710498913359</v>
      </c>
      <c r="V256" s="4">
        <f t="shared" si="292"/>
        <v>20.805145529872856</v>
      </c>
      <c r="W256" s="4">
        <f t="shared" si="292"/>
        <v>21.032400933115127</v>
      </c>
      <c r="X256" s="4">
        <f t="shared" si="292"/>
        <v>20.431913518049392</v>
      </c>
      <c r="Y256" s="4">
        <f t="shared" si="292"/>
        <v>19.757504785307304</v>
      </c>
      <c r="Z256" s="4">
        <f t="shared" si="293"/>
        <v>19.979428683488173</v>
      </c>
      <c r="AA256" s="4">
        <f t="shared" si="293"/>
        <v>21.610869232277278</v>
      </c>
      <c r="AB256" s="4">
        <f t="shared" si="293"/>
        <v>22.887098256350455</v>
      </c>
      <c r="AC256" s="4">
        <f t="shared" si="293"/>
        <v>23.409585752367878</v>
      </c>
      <c r="AD256" s="4">
        <f t="shared" si="293"/>
        <v>23.824776709024583</v>
      </c>
      <c r="AE256" s="4">
        <f t="shared" si="293"/>
        <v>23.996717747254809</v>
      </c>
      <c r="AF256" s="4">
        <f t="shared" si="293"/>
        <v>21.940089669818871</v>
      </c>
    </row>
    <row r="257" spans="4:32">
      <c r="D257" s="13">
        <v>8250</v>
      </c>
      <c r="E257" s="2"/>
      <c r="F257" s="4">
        <f t="shared" ref="F257:O268" si="294">SUMIF($C$9:$C$235,$D257,F$9:F$235)</f>
        <v>2558.46</v>
      </c>
      <c r="G257" s="4">
        <f t="shared" si="294"/>
        <v>3774.05</v>
      </c>
      <c r="H257" s="4">
        <f t="shared" si="294"/>
        <v>2399.5500000000002</v>
      </c>
      <c r="I257" s="4">
        <f t="shared" si="294"/>
        <v>1008.2900000000001</v>
      </c>
      <c r="J257" s="4">
        <f t="shared" si="294"/>
        <v>289.12</v>
      </c>
      <c r="K257" s="4">
        <f t="shared" si="294"/>
        <v>544.21</v>
      </c>
      <c r="L257" s="4">
        <f t="shared" si="294"/>
        <v>1700.0810408351495</v>
      </c>
      <c r="M257" s="4">
        <f t="shared" si="294"/>
        <v>1772.0717041166185</v>
      </c>
      <c r="N257" s="4">
        <f t="shared" si="294"/>
        <v>1791.9762955469105</v>
      </c>
      <c r="O257" s="4">
        <f t="shared" si="294"/>
        <v>1938.3019406560832</v>
      </c>
      <c r="P257" s="4">
        <f t="shared" ref="P257:Y268" si="295">SUMIF($C$9:$C$235,$D257,P$9:P$235)</f>
        <v>2052.7682847672213</v>
      </c>
      <c r="Q257" s="4">
        <f t="shared" si="295"/>
        <v>2099.6307462727736</v>
      </c>
      <c r="R257" s="4">
        <f t="shared" si="295"/>
        <v>2136.8696665762923</v>
      </c>
      <c r="S257" s="4">
        <f t="shared" si="295"/>
        <v>2152.2912419186805</v>
      </c>
      <c r="T257" s="4">
        <f t="shared" si="295"/>
        <v>1967.8300732884081</v>
      </c>
      <c r="U257" s="4">
        <f t="shared" si="295"/>
        <v>1892.6349501073055</v>
      </c>
      <c r="V257" s="4">
        <f t="shared" si="295"/>
        <v>1866.0357213190778</v>
      </c>
      <c r="W257" s="4">
        <f t="shared" si="295"/>
        <v>1886.4185011320792</v>
      </c>
      <c r="X257" s="4">
        <f t="shared" si="295"/>
        <v>1832.5601435874844</v>
      </c>
      <c r="Y257" s="4">
        <f t="shared" si="295"/>
        <v>1772.0717041166185</v>
      </c>
      <c r="Z257" s="4">
        <f t="shared" ref="Z257:AF268" si="296">SUMIF($C$9:$C$235,$D257,Z$9:Z$235)</f>
        <v>1791.9762955469105</v>
      </c>
      <c r="AA257" s="4">
        <f t="shared" si="296"/>
        <v>1938.3019406560832</v>
      </c>
      <c r="AB257" s="4">
        <f t="shared" si="296"/>
        <v>2052.7682847672213</v>
      </c>
      <c r="AC257" s="4">
        <f t="shared" si="296"/>
        <v>2099.6307462727736</v>
      </c>
      <c r="AD257" s="4">
        <f t="shared" si="296"/>
        <v>2136.8696665762923</v>
      </c>
      <c r="AE257" s="4">
        <f t="shared" si="296"/>
        <v>2152.2912419186805</v>
      </c>
      <c r="AF257" s="4">
        <f t="shared" si="296"/>
        <v>1967.8300732884081</v>
      </c>
    </row>
    <row r="258" spans="4:32">
      <c r="D258" s="13">
        <v>8310</v>
      </c>
      <c r="E258" s="2"/>
      <c r="F258" s="4">
        <f t="shared" si="294"/>
        <v>0</v>
      </c>
      <c r="G258" s="4">
        <f t="shared" si="294"/>
        <v>0</v>
      </c>
      <c r="H258" s="4">
        <f t="shared" si="294"/>
        <v>0</v>
      </c>
      <c r="I258" s="4">
        <f t="shared" si="294"/>
        <v>0</v>
      </c>
      <c r="J258" s="4">
        <f t="shared" si="294"/>
        <v>0</v>
      </c>
      <c r="K258" s="4">
        <f t="shared" si="294"/>
        <v>0</v>
      </c>
      <c r="L258" s="4">
        <f t="shared" si="294"/>
        <v>0</v>
      </c>
      <c r="M258" s="4">
        <f t="shared" si="294"/>
        <v>0</v>
      </c>
      <c r="N258" s="4">
        <f t="shared" si="294"/>
        <v>0</v>
      </c>
      <c r="O258" s="4">
        <f t="shared" si="294"/>
        <v>0</v>
      </c>
      <c r="P258" s="4">
        <f t="shared" si="295"/>
        <v>0</v>
      </c>
      <c r="Q258" s="4">
        <f t="shared" si="295"/>
        <v>0</v>
      </c>
      <c r="R258" s="4">
        <f t="shared" si="295"/>
        <v>0</v>
      </c>
      <c r="S258" s="4">
        <f t="shared" si="295"/>
        <v>0</v>
      </c>
      <c r="T258" s="4">
        <f t="shared" si="295"/>
        <v>0</v>
      </c>
      <c r="U258" s="4">
        <f t="shared" si="295"/>
        <v>0</v>
      </c>
      <c r="V258" s="4">
        <f t="shared" si="295"/>
        <v>0</v>
      </c>
      <c r="W258" s="4">
        <f t="shared" si="295"/>
        <v>0</v>
      </c>
      <c r="X258" s="4">
        <f t="shared" si="295"/>
        <v>0</v>
      </c>
      <c r="Y258" s="4">
        <f t="shared" si="295"/>
        <v>0</v>
      </c>
      <c r="Z258" s="4">
        <f t="shared" si="296"/>
        <v>0</v>
      </c>
      <c r="AA258" s="4">
        <f t="shared" si="296"/>
        <v>0</v>
      </c>
      <c r="AB258" s="4">
        <f t="shared" si="296"/>
        <v>0</v>
      </c>
      <c r="AC258" s="4">
        <f t="shared" si="296"/>
        <v>0</v>
      </c>
      <c r="AD258" s="4">
        <f t="shared" si="296"/>
        <v>0</v>
      </c>
      <c r="AE258" s="4">
        <f t="shared" si="296"/>
        <v>0</v>
      </c>
      <c r="AF258" s="4">
        <f t="shared" si="296"/>
        <v>0</v>
      </c>
    </row>
    <row r="259" spans="4:32">
      <c r="D259" s="13">
        <v>8320</v>
      </c>
      <c r="E259" s="2"/>
      <c r="F259" s="4">
        <f t="shared" si="294"/>
        <v>0</v>
      </c>
      <c r="G259" s="4">
        <f t="shared" si="294"/>
        <v>0</v>
      </c>
      <c r="H259" s="4">
        <f t="shared" si="294"/>
        <v>0</v>
      </c>
      <c r="I259" s="4">
        <f t="shared" si="294"/>
        <v>0</v>
      </c>
      <c r="J259" s="4">
        <f t="shared" si="294"/>
        <v>0</v>
      </c>
      <c r="K259" s="4">
        <f t="shared" si="294"/>
        <v>0</v>
      </c>
      <c r="L259" s="4">
        <f t="shared" si="294"/>
        <v>0</v>
      </c>
      <c r="M259" s="4">
        <f t="shared" si="294"/>
        <v>0</v>
      </c>
      <c r="N259" s="4">
        <f t="shared" si="294"/>
        <v>0</v>
      </c>
      <c r="O259" s="4">
        <f t="shared" si="294"/>
        <v>0</v>
      </c>
      <c r="P259" s="4">
        <f t="shared" si="295"/>
        <v>0</v>
      </c>
      <c r="Q259" s="4">
        <f t="shared" si="295"/>
        <v>0</v>
      </c>
      <c r="R259" s="4">
        <f t="shared" si="295"/>
        <v>0</v>
      </c>
      <c r="S259" s="4">
        <f t="shared" si="295"/>
        <v>0</v>
      </c>
      <c r="T259" s="4">
        <f t="shared" si="295"/>
        <v>0</v>
      </c>
      <c r="U259" s="4">
        <f t="shared" si="295"/>
        <v>0</v>
      </c>
      <c r="V259" s="4">
        <f t="shared" si="295"/>
        <v>0</v>
      </c>
      <c r="W259" s="4">
        <f t="shared" si="295"/>
        <v>0</v>
      </c>
      <c r="X259" s="4">
        <f t="shared" si="295"/>
        <v>0</v>
      </c>
      <c r="Y259" s="4">
        <f t="shared" si="295"/>
        <v>0</v>
      </c>
      <c r="Z259" s="4">
        <f t="shared" si="296"/>
        <v>0</v>
      </c>
      <c r="AA259" s="4">
        <f t="shared" si="296"/>
        <v>0</v>
      </c>
      <c r="AB259" s="4">
        <f t="shared" si="296"/>
        <v>0</v>
      </c>
      <c r="AC259" s="4">
        <f t="shared" si="296"/>
        <v>0</v>
      </c>
      <c r="AD259" s="4">
        <f t="shared" si="296"/>
        <v>0</v>
      </c>
      <c r="AE259" s="4">
        <f t="shared" si="296"/>
        <v>0</v>
      </c>
      <c r="AF259" s="4">
        <f t="shared" si="296"/>
        <v>0</v>
      </c>
    </row>
    <row r="260" spans="4:32">
      <c r="D260" s="13">
        <v>8340</v>
      </c>
      <c r="E260" s="2"/>
      <c r="F260" s="4">
        <f t="shared" si="294"/>
        <v>0</v>
      </c>
      <c r="G260" s="4">
        <f t="shared" si="294"/>
        <v>0</v>
      </c>
      <c r="H260" s="4">
        <f t="shared" si="294"/>
        <v>0</v>
      </c>
      <c r="I260" s="4">
        <f t="shared" si="294"/>
        <v>0</v>
      </c>
      <c r="J260" s="4">
        <f t="shared" si="294"/>
        <v>0</v>
      </c>
      <c r="K260" s="4">
        <f t="shared" si="294"/>
        <v>0</v>
      </c>
      <c r="L260" s="4">
        <f t="shared" si="294"/>
        <v>0</v>
      </c>
      <c r="M260" s="4">
        <f t="shared" si="294"/>
        <v>0</v>
      </c>
      <c r="N260" s="4">
        <f t="shared" si="294"/>
        <v>0</v>
      </c>
      <c r="O260" s="4">
        <f t="shared" si="294"/>
        <v>0</v>
      </c>
      <c r="P260" s="4">
        <f t="shared" si="295"/>
        <v>0</v>
      </c>
      <c r="Q260" s="4">
        <f t="shared" si="295"/>
        <v>0</v>
      </c>
      <c r="R260" s="4">
        <f t="shared" si="295"/>
        <v>0</v>
      </c>
      <c r="S260" s="4">
        <f t="shared" si="295"/>
        <v>0</v>
      </c>
      <c r="T260" s="4">
        <f t="shared" si="295"/>
        <v>0</v>
      </c>
      <c r="U260" s="4">
        <f t="shared" si="295"/>
        <v>0</v>
      </c>
      <c r="V260" s="4">
        <f t="shared" si="295"/>
        <v>0</v>
      </c>
      <c r="W260" s="4">
        <f t="shared" si="295"/>
        <v>0</v>
      </c>
      <c r="X260" s="4">
        <f t="shared" si="295"/>
        <v>0</v>
      </c>
      <c r="Y260" s="4">
        <f t="shared" si="295"/>
        <v>0</v>
      </c>
      <c r="Z260" s="4">
        <f t="shared" si="296"/>
        <v>0</v>
      </c>
      <c r="AA260" s="4">
        <f t="shared" si="296"/>
        <v>0</v>
      </c>
      <c r="AB260" s="4">
        <f t="shared" si="296"/>
        <v>0</v>
      </c>
      <c r="AC260" s="4">
        <f t="shared" si="296"/>
        <v>0</v>
      </c>
      <c r="AD260" s="4">
        <f t="shared" si="296"/>
        <v>0</v>
      </c>
      <c r="AE260" s="4">
        <f t="shared" si="296"/>
        <v>0</v>
      </c>
      <c r="AF260" s="4">
        <f t="shared" si="296"/>
        <v>0</v>
      </c>
    </row>
    <row r="261" spans="4:32">
      <c r="D261" s="13">
        <v>8350</v>
      </c>
      <c r="E261" s="2"/>
      <c r="F261" s="4">
        <f t="shared" si="294"/>
        <v>0</v>
      </c>
      <c r="G261" s="4">
        <f t="shared" si="294"/>
        <v>0</v>
      </c>
      <c r="H261" s="4">
        <f t="shared" si="294"/>
        <v>0</v>
      </c>
      <c r="I261" s="4">
        <f t="shared" si="294"/>
        <v>0</v>
      </c>
      <c r="J261" s="4">
        <f t="shared" si="294"/>
        <v>0</v>
      </c>
      <c r="K261" s="4">
        <f t="shared" si="294"/>
        <v>0</v>
      </c>
      <c r="L261" s="4">
        <f t="shared" si="294"/>
        <v>0</v>
      </c>
      <c r="M261" s="4">
        <f t="shared" si="294"/>
        <v>0</v>
      </c>
      <c r="N261" s="4">
        <f t="shared" si="294"/>
        <v>0</v>
      </c>
      <c r="O261" s="4">
        <f t="shared" si="294"/>
        <v>0</v>
      </c>
      <c r="P261" s="4">
        <f t="shared" si="295"/>
        <v>0</v>
      </c>
      <c r="Q261" s="4">
        <f t="shared" si="295"/>
        <v>0</v>
      </c>
      <c r="R261" s="4">
        <f t="shared" si="295"/>
        <v>0</v>
      </c>
      <c r="S261" s="4">
        <f t="shared" si="295"/>
        <v>0</v>
      </c>
      <c r="T261" s="4">
        <f t="shared" si="295"/>
        <v>0</v>
      </c>
      <c r="U261" s="4">
        <f t="shared" si="295"/>
        <v>0</v>
      </c>
      <c r="V261" s="4">
        <f t="shared" si="295"/>
        <v>0</v>
      </c>
      <c r="W261" s="4">
        <f t="shared" si="295"/>
        <v>0</v>
      </c>
      <c r="X261" s="4">
        <f t="shared" si="295"/>
        <v>0</v>
      </c>
      <c r="Y261" s="4">
        <f t="shared" si="295"/>
        <v>0</v>
      </c>
      <c r="Z261" s="4">
        <f t="shared" si="296"/>
        <v>0</v>
      </c>
      <c r="AA261" s="4">
        <f t="shared" si="296"/>
        <v>0</v>
      </c>
      <c r="AB261" s="4">
        <f t="shared" si="296"/>
        <v>0</v>
      </c>
      <c r="AC261" s="4">
        <f t="shared" si="296"/>
        <v>0</v>
      </c>
      <c r="AD261" s="4">
        <f t="shared" si="296"/>
        <v>0</v>
      </c>
      <c r="AE261" s="4">
        <f t="shared" si="296"/>
        <v>0</v>
      </c>
      <c r="AF261" s="4">
        <f t="shared" si="296"/>
        <v>0</v>
      </c>
    </row>
    <row r="262" spans="4:32">
      <c r="D262" s="13">
        <v>8360</v>
      </c>
      <c r="E262" s="2"/>
      <c r="F262" s="4">
        <f t="shared" si="294"/>
        <v>0</v>
      </c>
      <c r="G262" s="4">
        <f t="shared" si="294"/>
        <v>0</v>
      </c>
      <c r="H262" s="4">
        <f t="shared" si="294"/>
        <v>0</v>
      </c>
      <c r="I262" s="4">
        <f t="shared" si="294"/>
        <v>0</v>
      </c>
      <c r="J262" s="4">
        <f t="shared" si="294"/>
        <v>0</v>
      </c>
      <c r="K262" s="4">
        <f t="shared" si="294"/>
        <v>0</v>
      </c>
      <c r="L262" s="4">
        <f t="shared" si="294"/>
        <v>0</v>
      </c>
      <c r="M262" s="4">
        <f t="shared" si="294"/>
        <v>0</v>
      </c>
      <c r="N262" s="4">
        <f t="shared" si="294"/>
        <v>0</v>
      </c>
      <c r="O262" s="4">
        <f t="shared" si="294"/>
        <v>0</v>
      </c>
      <c r="P262" s="4">
        <f t="shared" si="295"/>
        <v>0</v>
      </c>
      <c r="Q262" s="4">
        <f t="shared" si="295"/>
        <v>0</v>
      </c>
      <c r="R262" s="4">
        <f t="shared" si="295"/>
        <v>0</v>
      </c>
      <c r="S262" s="4">
        <f t="shared" si="295"/>
        <v>0</v>
      </c>
      <c r="T262" s="4">
        <f t="shared" si="295"/>
        <v>0</v>
      </c>
      <c r="U262" s="4">
        <f t="shared" si="295"/>
        <v>0</v>
      </c>
      <c r="V262" s="4">
        <f t="shared" si="295"/>
        <v>0</v>
      </c>
      <c r="W262" s="4">
        <f t="shared" si="295"/>
        <v>0</v>
      </c>
      <c r="X262" s="4">
        <f t="shared" si="295"/>
        <v>0</v>
      </c>
      <c r="Y262" s="4">
        <f t="shared" si="295"/>
        <v>0</v>
      </c>
      <c r="Z262" s="4">
        <f t="shared" si="296"/>
        <v>0</v>
      </c>
      <c r="AA262" s="4">
        <f t="shared" si="296"/>
        <v>0</v>
      </c>
      <c r="AB262" s="4">
        <f t="shared" si="296"/>
        <v>0</v>
      </c>
      <c r="AC262" s="4">
        <f t="shared" si="296"/>
        <v>0</v>
      </c>
      <c r="AD262" s="4">
        <f t="shared" si="296"/>
        <v>0</v>
      </c>
      <c r="AE262" s="4">
        <f t="shared" si="296"/>
        <v>0</v>
      </c>
      <c r="AF262" s="4">
        <f t="shared" si="296"/>
        <v>0</v>
      </c>
    </row>
    <row r="263" spans="4:32">
      <c r="D263">
        <v>8370</v>
      </c>
      <c r="E263" s="2"/>
      <c r="F263" s="4">
        <f t="shared" si="294"/>
        <v>0</v>
      </c>
      <c r="G263" s="4">
        <f t="shared" si="294"/>
        <v>0</v>
      </c>
      <c r="H263" s="4">
        <f t="shared" si="294"/>
        <v>0</v>
      </c>
      <c r="I263" s="4">
        <f t="shared" si="294"/>
        <v>0</v>
      </c>
      <c r="J263" s="4">
        <f t="shared" si="294"/>
        <v>0</v>
      </c>
      <c r="K263" s="4">
        <f t="shared" si="294"/>
        <v>0</v>
      </c>
      <c r="L263" s="4">
        <f t="shared" si="294"/>
        <v>0</v>
      </c>
      <c r="M263" s="4">
        <f t="shared" si="294"/>
        <v>0</v>
      </c>
      <c r="N263" s="4">
        <f t="shared" si="294"/>
        <v>0</v>
      </c>
      <c r="O263" s="4">
        <f t="shared" si="294"/>
        <v>0</v>
      </c>
      <c r="P263" s="4">
        <f t="shared" si="295"/>
        <v>0</v>
      </c>
      <c r="Q263" s="4">
        <f t="shared" si="295"/>
        <v>0</v>
      </c>
      <c r="R263" s="4">
        <f t="shared" si="295"/>
        <v>0</v>
      </c>
      <c r="S263" s="4">
        <f t="shared" si="295"/>
        <v>0</v>
      </c>
      <c r="T263" s="4">
        <f t="shared" si="295"/>
        <v>0</v>
      </c>
      <c r="U263" s="4">
        <f t="shared" si="295"/>
        <v>0</v>
      </c>
      <c r="V263" s="4">
        <f t="shared" si="295"/>
        <v>0</v>
      </c>
      <c r="W263" s="4">
        <f t="shared" si="295"/>
        <v>0</v>
      </c>
      <c r="X263" s="4">
        <f t="shared" si="295"/>
        <v>0</v>
      </c>
      <c r="Y263" s="4">
        <f t="shared" si="295"/>
        <v>0</v>
      </c>
      <c r="Z263" s="4">
        <f t="shared" si="296"/>
        <v>0</v>
      </c>
      <c r="AA263" s="4">
        <f t="shared" si="296"/>
        <v>0</v>
      </c>
      <c r="AB263" s="4">
        <f t="shared" si="296"/>
        <v>0</v>
      </c>
      <c r="AC263" s="4">
        <f t="shared" si="296"/>
        <v>0</v>
      </c>
      <c r="AD263" s="4">
        <f t="shared" si="296"/>
        <v>0</v>
      </c>
      <c r="AE263" s="4">
        <f t="shared" si="296"/>
        <v>0</v>
      </c>
      <c r="AF263" s="4">
        <f t="shared" si="296"/>
        <v>0</v>
      </c>
    </row>
    <row r="264" spans="4:32">
      <c r="D264" s="14">
        <v>8400</v>
      </c>
      <c r="E264" s="2"/>
      <c r="F264" s="4">
        <f t="shared" si="294"/>
        <v>0</v>
      </c>
      <c r="G264" s="4">
        <f t="shared" si="294"/>
        <v>0</v>
      </c>
      <c r="H264" s="4">
        <f t="shared" si="294"/>
        <v>0</v>
      </c>
      <c r="I264" s="4">
        <f t="shared" si="294"/>
        <v>0</v>
      </c>
      <c r="J264" s="4">
        <f t="shared" si="294"/>
        <v>0</v>
      </c>
      <c r="K264" s="4">
        <f t="shared" si="294"/>
        <v>0</v>
      </c>
      <c r="L264" s="4">
        <f t="shared" si="294"/>
        <v>0</v>
      </c>
      <c r="M264" s="4">
        <f t="shared" si="294"/>
        <v>0</v>
      </c>
      <c r="N264" s="4">
        <f t="shared" si="294"/>
        <v>0</v>
      </c>
      <c r="O264" s="4">
        <f t="shared" si="294"/>
        <v>0</v>
      </c>
      <c r="P264" s="4">
        <f t="shared" si="295"/>
        <v>0</v>
      </c>
      <c r="Q264" s="4">
        <f t="shared" si="295"/>
        <v>0</v>
      </c>
      <c r="R264" s="4">
        <f t="shared" si="295"/>
        <v>0</v>
      </c>
      <c r="S264" s="4">
        <f t="shared" si="295"/>
        <v>0</v>
      </c>
      <c r="T264" s="4">
        <f t="shared" si="295"/>
        <v>0</v>
      </c>
      <c r="U264" s="4">
        <f t="shared" si="295"/>
        <v>0</v>
      </c>
      <c r="V264" s="4">
        <f t="shared" si="295"/>
        <v>0</v>
      </c>
      <c r="W264" s="4">
        <f t="shared" si="295"/>
        <v>0</v>
      </c>
      <c r="X264" s="4">
        <f t="shared" si="295"/>
        <v>0</v>
      </c>
      <c r="Y264" s="4">
        <f t="shared" si="295"/>
        <v>0</v>
      </c>
      <c r="Z264" s="4">
        <f t="shared" si="296"/>
        <v>0</v>
      </c>
      <c r="AA264" s="4">
        <f t="shared" si="296"/>
        <v>0</v>
      </c>
      <c r="AB264" s="4">
        <f t="shared" si="296"/>
        <v>0</v>
      </c>
      <c r="AC264" s="4">
        <f t="shared" si="296"/>
        <v>0</v>
      </c>
      <c r="AD264" s="4">
        <f t="shared" si="296"/>
        <v>0</v>
      </c>
      <c r="AE264" s="4">
        <f t="shared" si="296"/>
        <v>0</v>
      </c>
      <c r="AF264" s="4">
        <f t="shared" si="296"/>
        <v>0</v>
      </c>
    </row>
    <row r="265" spans="4:32">
      <c r="D265" s="13">
        <v>8410</v>
      </c>
      <c r="E265" s="2"/>
      <c r="F265" s="4">
        <f t="shared" si="294"/>
        <v>0</v>
      </c>
      <c r="G265" s="4">
        <f t="shared" si="294"/>
        <v>0</v>
      </c>
      <c r="H265" s="4">
        <f t="shared" si="294"/>
        <v>0</v>
      </c>
      <c r="I265" s="4">
        <f t="shared" si="294"/>
        <v>0</v>
      </c>
      <c r="J265" s="4">
        <f t="shared" si="294"/>
        <v>0</v>
      </c>
      <c r="K265" s="4">
        <f t="shared" si="294"/>
        <v>0</v>
      </c>
      <c r="L265" s="4">
        <f t="shared" si="294"/>
        <v>0</v>
      </c>
      <c r="M265" s="4">
        <f t="shared" si="294"/>
        <v>0</v>
      </c>
      <c r="N265" s="4">
        <f t="shared" si="294"/>
        <v>0</v>
      </c>
      <c r="O265" s="4">
        <f t="shared" si="294"/>
        <v>0</v>
      </c>
      <c r="P265" s="4">
        <f t="shared" si="295"/>
        <v>0</v>
      </c>
      <c r="Q265" s="4">
        <f t="shared" si="295"/>
        <v>0</v>
      </c>
      <c r="R265" s="4">
        <f t="shared" si="295"/>
        <v>0</v>
      </c>
      <c r="S265" s="4">
        <f t="shared" si="295"/>
        <v>0</v>
      </c>
      <c r="T265" s="4">
        <f t="shared" si="295"/>
        <v>0</v>
      </c>
      <c r="U265" s="4">
        <f t="shared" si="295"/>
        <v>0</v>
      </c>
      <c r="V265" s="4">
        <f t="shared" si="295"/>
        <v>0</v>
      </c>
      <c r="W265" s="4">
        <f t="shared" si="295"/>
        <v>0</v>
      </c>
      <c r="X265" s="4">
        <f t="shared" si="295"/>
        <v>0</v>
      </c>
      <c r="Y265" s="4">
        <f t="shared" si="295"/>
        <v>0</v>
      </c>
      <c r="Z265" s="4">
        <f t="shared" si="296"/>
        <v>0</v>
      </c>
      <c r="AA265" s="4">
        <f t="shared" si="296"/>
        <v>0</v>
      </c>
      <c r="AB265" s="4">
        <f t="shared" si="296"/>
        <v>0</v>
      </c>
      <c r="AC265" s="4">
        <f t="shared" si="296"/>
        <v>0</v>
      </c>
      <c r="AD265" s="4">
        <f t="shared" si="296"/>
        <v>0</v>
      </c>
      <c r="AE265" s="4">
        <f t="shared" si="296"/>
        <v>0</v>
      </c>
      <c r="AF265" s="4">
        <f t="shared" si="296"/>
        <v>0</v>
      </c>
    </row>
    <row r="266" spans="4:32">
      <c r="D266" s="13">
        <v>8470</v>
      </c>
      <c r="E266" s="2"/>
      <c r="F266" s="4">
        <f t="shared" si="294"/>
        <v>0</v>
      </c>
      <c r="G266" s="4">
        <f t="shared" si="294"/>
        <v>0</v>
      </c>
      <c r="H266" s="4">
        <f t="shared" si="294"/>
        <v>0</v>
      </c>
      <c r="I266" s="4">
        <f t="shared" si="294"/>
        <v>0</v>
      </c>
      <c r="J266" s="4">
        <f t="shared" si="294"/>
        <v>0</v>
      </c>
      <c r="K266" s="4">
        <f t="shared" si="294"/>
        <v>0</v>
      </c>
      <c r="L266" s="4">
        <f t="shared" si="294"/>
        <v>0</v>
      </c>
      <c r="M266" s="4">
        <f t="shared" si="294"/>
        <v>0</v>
      </c>
      <c r="N266" s="4">
        <f t="shared" si="294"/>
        <v>0</v>
      </c>
      <c r="O266" s="4">
        <f t="shared" si="294"/>
        <v>0</v>
      </c>
      <c r="P266" s="4">
        <f t="shared" si="295"/>
        <v>0</v>
      </c>
      <c r="Q266" s="4">
        <f t="shared" si="295"/>
        <v>0</v>
      </c>
      <c r="R266" s="4">
        <f t="shared" si="295"/>
        <v>0</v>
      </c>
      <c r="S266" s="4">
        <f t="shared" si="295"/>
        <v>0</v>
      </c>
      <c r="T266" s="4">
        <f t="shared" si="295"/>
        <v>0</v>
      </c>
      <c r="U266" s="4">
        <f t="shared" si="295"/>
        <v>0</v>
      </c>
      <c r="V266" s="4">
        <f t="shared" si="295"/>
        <v>0</v>
      </c>
      <c r="W266" s="4">
        <f t="shared" si="295"/>
        <v>0</v>
      </c>
      <c r="X266" s="4">
        <f t="shared" si="295"/>
        <v>0</v>
      </c>
      <c r="Y266" s="4">
        <f t="shared" si="295"/>
        <v>0</v>
      </c>
      <c r="Z266" s="4">
        <f t="shared" si="296"/>
        <v>0</v>
      </c>
      <c r="AA266" s="4">
        <f t="shared" si="296"/>
        <v>0</v>
      </c>
      <c r="AB266" s="4">
        <f t="shared" si="296"/>
        <v>0</v>
      </c>
      <c r="AC266" s="4">
        <f t="shared" si="296"/>
        <v>0</v>
      </c>
      <c r="AD266" s="4">
        <f t="shared" si="296"/>
        <v>0</v>
      </c>
      <c r="AE266" s="4">
        <f t="shared" si="296"/>
        <v>0</v>
      </c>
      <c r="AF266" s="4">
        <f t="shared" si="296"/>
        <v>0</v>
      </c>
    </row>
    <row r="267" spans="4:32">
      <c r="D267" s="13">
        <v>8500</v>
      </c>
      <c r="E267" s="2"/>
      <c r="F267" s="4">
        <f t="shared" si="294"/>
        <v>0</v>
      </c>
      <c r="G267" s="4">
        <f t="shared" si="294"/>
        <v>0</v>
      </c>
      <c r="H267" s="4">
        <f t="shared" si="294"/>
        <v>0</v>
      </c>
      <c r="I267" s="4">
        <f t="shared" si="294"/>
        <v>0</v>
      </c>
      <c r="J267" s="4">
        <f t="shared" si="294"/>
        <v>0</v>
      </c>
      <c r="K267" s="4">
        <f t="shared" si="294"/>
        <v>0</v>
      </c>
      <c r="L267" s="4">
        <f t="shared" si="294"/>
        <v>0</v>
      </c>
      <c r="M267" s="4">
        <f t="shared" si="294"/>
        <v>0</v>
      </c>
      <c r="N267" s="4">
        <f t="shared" si="294"/>
        <v>0</v>
      </c>
      <c r="O267" s="4">
        <f t="shared" si="294"/>
        <v>0</v>
      </c>
      <c r="P267" s="4">
        <f t="shared" si="295"/>
        <v>0</v>
      </c>
      <c r="Q267" s="4">
        <f t="shared" si="295"/>
        <v>0</v>
      </c>
      <c r="R267" s="4">
        <f t="shared" si="295"/>
        <v>0</v>
      </c>
      <c r="S267" s="4">
        <f t="shared" si="295"/>
        <v>0</v>
      </c>
      <c r="T267" s="4">
        <f t="shared" si="295"/>
        <v>0</v>
      </c>
      <c r="U267" s="4">
        <f t="shared" si="295"/>
        <v>0</v>
      </c>
      <c r="V267" s="4">
        <f t="shared" si="295"/>
        <v>0</v>
      </c>
      <c r="W267" s="4">
        <f t="shared" si="295"/>
        <v>0</v>
      </c>
      <c r="X267" s="4">
        <f t="shared" si="295"/>
        <v>0</v>
      </c>
      <c r="Y267" s="4">
        <f t="shared" si="295"/>
        <v>0</v>
      </c>
      <c r="Z267" s="4">
        <f t="shared" si="296"/>
        <v>0</v>
      </c>
      <c r="AA267" s="4">
        <f t="shared" si="296"/>
        <v>0</v>
      </c>
      <c r="AB267" s="4">
        <f t="shared" si="296"/>
        <v>0</v>
      </c>
      <c r="AC267" s="4">
        <f t="shared" si="296"/>
        <v>0</v>
      </c>
      <c r="AD267" s="4">
        <f t="shared" si="296"/>
        <v>0</v>
      </c>
      <c r="AE267" s="4">
        <f t="shared" si="296"/>
        <v>0</v>
      </c>
      <c r="AF267" s="4">
        <f t="shared" si="296"/>
        <v>0</v>
      </c>
    </row>
    <row r="268" spans="4:32">
      <c r="D268">
        <v>8520</v>
      </c>
      <c r="E268" s="2"/>
      <c r="F268" s="4">
        <f t="shared" si="294"/>
        <v>0</v>
      </c>
      <c r="G268" s="4">
        <f t="shared" si="294"/>
        <v>0</v>
      </c>
      <c r="H268" s="4">
        <f t="shared" si="294"/>
        <v>0</v>
      </c>
      <c r="I268" s="4">
        <f t="shared" si="294"/>
        <v>0</v>
      </c>
      <c r="J268" s="4">
        <f t="shared" si="294"/>
        <v>0</v>
      </c>
      <c r="K268" s="4">
        <f t="shared" si="294"/>
        <v>0</v>
      </c>
      <c r="L268" s="4">
        <f t="shared" si="294"/>
        <v>0</v>
      </c>
      <c r="M268" s="4">
        <f t="shared" si="294"/>
        <v>0</v>
      </c>
      <c r="N268" s="4">
        <f t="shared" si="294"/>
        <v>0</v>
      </c>
      <c r="O268" s="4">
        <f t="shared" si="294"/>
        <v>0</v>
      </c>
      <c r="P268" s="4">
        <f t="shared" si="295"/>
        <v>0</v>
      </c>
      <c r="Q268" s="4">
        <f t="shared" si="295"/>
        <v>0</v>
      </c>
      <c r="R268" s="4">
        <f t="shared" si="295"/>
        <v>0</v>
      </c>
      <c r="S268" s="4">
        <f t="shared" si="295"/>
        <v>0</v>
      </c>
      <c r="T268" s="4">
        <f t="shared" si="295"/>
        <v>0</v>
      </c>
      <c r="U268" s="4">
        <f t="shared" si="295"/>
        <v>0</v>
      </c>
      <c r="V268" s="4">
        <f t="shared" si="295"/>
        <v>0</v>
      </c>
      <c r="W268" s="4">
        <f t="shared" si="295"/>
        <v>0</v>
      </c>
      <c r="X268" s="4">
        <f t="shared" si="295"/>
        <v>0</v>
      </c>
      <c r="Y268" s="4">
        <f t="shared" si="295"/>
        <v>0</v>
      </c>
      <c r="Z268" s="4">
        <f t="shared" si="296"/>
        <v>0</v>
      </c>
      <c r="AA268" s="4">
        <f t="shared" si="296"/>
        <v>0</v>
      </c>
      <c r="AB268" s="4">
        <f t="shared" si="296"/>
        <v>0</v>
      </c>
      <c r="AC268" s="4">
        <f t="shared" si="296"/>
        <v>0</v>
      </c>
      <c r="AD268" s="4">
        <f t="shared" si="296"/>
        <v>0</v>
      </c>
      <c r="AE268" s="4">
        <f t="shared" si="296"/>
        <v>0</v>
      </c>
      <c r="AF268" s="4">
        <f t="shared" si="296"/>
        <v>0</v>
      </c>
    </row>
    <row r="269" spans="4:32">
      <c r="D269" s="13">
        <v>8560</v>
      </c>
      <c r="E269" s="2"/>
      <c r="F269" s="4">
        <f>SUMIF($C$9:$C$232,$D269,F$9:F$232)</f>
        <v>615.09999999999991</v>
      </c>
      <c r="G269" s="4">
        <f>SUMIF($C$9:$C$232,$D269,G$9:G$232)</f>
        <v>54.980000000000018</v>
      </c>
      <c r="H269" s="4">
        <f>SUMIF($C$9:$C$232,$D269,H$9:H$232)</f>
        <v>51.529999999999973</v>
      </c>
      <c r="I269" s="4">
        <f>SUMIF($C$9:$C$232,$D269,I$9:I$232)</f>
        <v>50.56</v>
      </c>
      <c r="J269" s="4">
        <f t="shared" ref="J269:S278" si="297">SUMIF($C$9:$C$235,$D269,J$9:J$235)</f>
        <v>55.729999999999961</v>
      </c>
      <c r="K269" s="4">
        <f t="shared" si="297"/>
        <v>125.81</v>
      </c>
      <c r="L269" s="4">
        <f t="shared" si="297"/>
        <v>186.6020142957847</v>
      </c>
      <c r="M269" s="4">
        <f t="shared" si="297"/>
        <v>178.03136367119168</v>
      </c>
      <c r="N269" s="4">
        <f t="shared" si="297"/>
        <v>193.665517757609</v>
      </c>
      <c r="O269" s="4">
        <f t="shared" si="297"/>
        <v>193.23683912238252</v>
      </c>
      <c r="P269" s="4">
        <f t="shared" si="297"/>
        <v>202.36081226440996</v>
      </c>
      <c r="Q269" s="4">
        <f t="shared" si="297"/>
        <v>189.55526525305982</v>
      </c>
      <c r="R269" s="4">
        <f t="shared" si="297"/>
        <v>200.28184586500734</v>
      </c>
      <c r="S269" s="4">
        <f t="shared" si="297"/>
        <v>198.89915501277977</v>
      </c>
      <c r="T269" s="4">
        <f t="shared" ref="T269:AF278" si="298">SUMIF($C$9:$C$235,$D269,T$9:T$235)</f>
        <v>212.01153141088085</v>
      </c>
      <c r="U269" s="4">
        <f t="shared" si="298"/>
        <v>180.53474797225684</v>
      </c>
      <c r="V269" s="4">
        <f t="shared" si="298"/>
        <v>185.05508232658852</v>
      </c>
      <c r="W269" s="4">
        <f t="shared" si="298"/>
        <v>202.49665909877274</v>
      </c>
      <c r="X269" s="4">
        <f t="shared" si="298"/>
        <v>189.56120747297021</v>
      </c>
      <c r="Y269" s="4">
        <f t="shared" si="298"/>
        <v>181.45324336972965</v>
      </c>
      <c r="Z269" s="4">
        <f t="shared" si="298"/>
        <v>196.93241776361486</v>
      </c>
      <c r="AA269" s="4">
        <f t="shared" si="298"/>
        <v>196.81369913695752</v>
      </c>
      <c r="AB269" s="4">
        <f t="shared" si="298"/>
        <v>205.62771227041577</v>
      </c>
      <c r="AC269" s="4">
        <f t="shared" si="298"/>
        <v>192.82216525906563</v>
      </c>
      <c r="AD269" s="4">
        <f t="shared" si="298"/>
        <v>203.85870587958235</v>
      </c>
      <c r="AE269" s="4">
        <f t="shared" si="298"/>
        <v>202.1660550187857</v>
      </c>
      <c r="AF269" s="4">
        <f t="shared" si="298"/>
        <v>215.43341110941881</v>
      </c>
    </row>
    <row r="270" spans="4:32">
      <c r="D270" s="13">
        <v>8570</v>
      </c>
      <c r="E270" s="2"/>
      <c r="F270" s="4">
        <f t="shared" ref="F270:I289" si="299">SUMIF($C$9:$C$235,$D270,F$9:F$235)</f>
        <v>82.49</v>
      </c>
      <c r="G270" s="4">
        <f t="shared" si="299"/>
        <v>81.84</v>
      </c>
      <c r="H270" s="4">
        <f t="shared" si="299"/>
        <v>76.709999999999994</v>
      </c>
      <c r="I270" s="4">
        <f t="shared" si="299"/>
        <v>75.260000000000005</v>
      </c>
      <c r="J270" s="4">
        <f t="shared" si="297"/>
        <v>82.96</v>
      </c>
      <c r="K270" s="4">
        <f t="shared" si="297"/>
        <v>85.63</v>
      </c>
      <c r="L270" s="4">
        <f t="shared" si="297"/>
        <v>77.96266729185632</v>
      </c>
      <c r="M270" s="4">
        <f t="shared" si="297"/>
        <v>81.264029988528776</v>
      </c>
      <c r="N270" s="4">
        <f t="shared" si="297"/>
        <v>82.176818850933742</v>
      </c>
      <c r="O270" s="4">
        <f t="shared" si="297"/>
        <v>88.887050488073015</v>
      </c>
      <c r="P270" s="4">
        <f t="shared" si="297"/>
        <v>94.136271723825345</v>
      </c>
      <c r="Q270" s="4">
        <f t="shared" si="297"/>
        <v>96.285300156634662</v>
      </c>
      <c r="R270" s="4">
        <f t="shared" si="297"/>
        <v>97.993010250563486</v>
      </c>
      <c r="S270" s="4">
        <f t="shared" si="297"/>
        <v>98.700216035850218</v>
      </c>
      <c r="T270" s="4">
        <f t="shared" si="298"/>
        <v>90.241157689358474</v>
      </c>
      <c r="U270" s="4">
        <f t="shared" si="298"/>
        <v>86.792844209161913</v>
      </c>
      <c r="V270" s="4">
        <f t="shared" si="298"/>
        <v>85.573051284927033</v>
      </c>
      <c r="W270" s="4">
        <f t="shared" si="298"/>
        <v>86.507769008891287</v>
      </c>
      <c r="X270" s="4">
        <f t="shared" si="298"/>
        <v>84.037921331469747</v>
      </c>
      <c r="Y270" s="4">
        <f t="shared" si="298"/>
        <v>81.264029988528776</v>
      </c>
      <c r="Z270" s="4">
        <f t="shared" si="298"/>
        <v>82.176818850933742</v>
      </c>
      <c r="AA270" s="4">
        <f t="shared" si="298"/>
        <v>88.887050488073015</v>
      </c>
      <c r="AB270" s="4">
        <f t="shared" si="298"/>
        <v>94.136271723825345</v>
      </c>
      <c r="AC270" s="4">
        <f t="shared" si="298"/>
        <v>96.285300156634662</v>
      </c>
      <c r="AD270" s="4">
        <f t="shared" si="298"/>
        <v>97.993010250563486</v>
      </c>
      <c r="AE270" s="4">
        <f t="shared" si="298"/>
        <v>98.700216035850218</v>
      </c>
      <c r="AF270" s="4">
        <f t="shared" si="298"/>
        <v>90.241157689358474</v>
      </c>
    </row>
    <row r="271" spans="4:32">
      <c r="D271" s="13">
        <v>8580</v>
      </c>
      <c r="E271" s="2"/>
      <c r="F271" s="4">
        <f t="shared" si="299"/>
        <v>0</v>
      </c>
      <c r="G271" s="4">
        <f t="shared" si="299"/>
        <v>0</v>
      </c>
      <c r="H271" s="4">
        <f t="shared" si="299"/>
        <v>0</v>
      </c>
      <c r="I271" s="4">
        <f t="shared" si="299"/>
        <v>0</v>
      </c>
      <c r="J271" s="4">
        <f t="shared" si="297"/>
        <v>0</v>
      </c>
      <c r="K271" s="4">
        <f t="shared" si="297"/>
        <v>0</v>
      </c>
      <c r="L271" s="4">
        <f t="shared" si="297"/>
        <v>0</v>
      </c>
      <c r="M271" s="4">
        <f t="shared" si="297"/>
        <v>0</v>
      </c>
      <c r="N271" s="4">
        <f t="shared" si="297"/>
        <v>0</v>
      </c>
      <c r="O271" s="4">
        <f t="shared" si="297"/>
        <v>0</v>
      </c>
      <c r="P271" s="4">
        <f t="shared" si="297"/>
        <v>0</v>
      </c>
      <c r="Q271" s="4">
        <f t="shared" si="297"/>
        <v>0</v>
      </c>
      <c r="R271" s="4">
        <f t="shared" si="297"/>
        <v>0</v>
      </c>
      <c r="S271" s="4">
        <f t="shared" si="297"/>
        <v>0</v>
      </c>
      <c r="T271" s="4">
        <f t="shared" si="298"/>
        <v>0</v>
      </c>
      <c r="U271" s="4">
        <f t="shared" si="298"/>
        <v>0</v>
      </c>
      <c r="V271" s="4">
        <f t="shared" si="298"/>
        <v>0</v>
      </c>
      <c r="W271" s="4">
        <f t="shared" si="298"/>
        <v>0</v>
      </c>
      <c r="X271" s="4">
        <f t="shared" si="298"/>
        <v>0</v>
      </c>
      <c r="Y271" s="4">
        <f t="shared" si="298"/>
        <v>0</v>
      </c>
      <c r="Z271" s="4">
        <f t="shared" si="298"/>
        <v>0</v>
      </c>
      <c r="AA271" s="4">
        <f t="shared" si="298"/>
        <v>0</v>
      </c>
      <c r="AB271" s="4">
        <f t="shared" si="298"/>
        <v>0</v>
      </c>
      <c r="AC271" s="4">
        <f t="shared" si="298"/>
        <v>0</v>
      </c>
      <c r="AD271" s="4">
        <f t="shared" si="298"/>
        <v>0</v>
      </c>
      <c r="AE271" s="4">
        <f t="shared" si="298"/>
        <v>0</v>
      </c>
      <c r="AF271" s="4">
        <f t="shared" si="298"/>
        <v>0</v>
      </c>
    </row>
    <row r="272" spans="4:32">
      <c r="D272" s="13">
        <v>8590</v>
      </c>
      <c r="E272" s="2"/>
      <c r="F272" s="4">
        <f t="shared" si="299"/>
        <v>0</v>
      </c>
      <c r="G272" s="4">
        <f t="shared" si="299"/>
        <v>0</v>
      </c>
      <c r="H272" s="4">
        <f t="shared" si="299"/>
        <v>0</v>
      </c>
      <c r="I272" s="4">
        <f t="shared" si="299"/>
        <v>0</v>
      </c>
      <c r="J272" s="4">
        <f t="shared" si="297"/>
        <v>0</v>
      </c>
      <c r="K272" s="4">
        <f t="shared" si="297"/>
        <v>0</v>
      </c>
      <c r="L272" s="4">
        <f t="shared" si="297"/>
        <v>0</v>
      </c>
      <c r="M272" s="4">
        <f t="shared" si="297"/>
        <v>0</v>
      </c>
      <c r="N272" s="4">
        <f t="shared" si="297"/>
        <v>0</v>
      </c>
      <c r="O272" s="4">
        <f t="shared" si="297"/>
        <v>0</v>
      </c>
      <c r="P272" s="4">
        <f t="shared" si="297"/>
        <v>0</v>
      </c>
      <c r="Q272" s="4">
        <f t="shared" si="297"/>
        <v>0</v>
      </c>
      <c r="R272" s="4">
        <f t="shared" si="297"/>
        <v>0</v>
      </c>
      <c r="S272" s="4">
        <f t="shared" si="297"/>
        <v>0</v>
      </c>
      <c r="T272" s="4">
        <f t="shared" si="298"/>
        <v>0</v>
      </c>
      <c r="U272" s="4">
        <f t="shared" si="298"/>
        <v>0</v>
      </c>
      <c r="V272" s="4">
        <f t="shared" si="298"/>
        <v>0</v>
      </c>
      <c r="W272" s="4">
        <f t="shared" si="298"/>
        <v>0</v>
      </c>
      <c r="X272" s="4">
        <f t="shared" si="298"/>
        <v>0</v>
      </c>
      <c r="Y272" s="4">
        <f t="shared" si="298"/>
        <v>0</v>
      </c>
      <c r="Z272" s="4">
        <f t="shared" si="298"/>
        <v>0</v>
      </c>
      <c r="AA272" s="4">
        <f t="shared" si="298"/>
        <v>0</v>
      </c>
      <c r="AB272" s="4">
        <f t="shared" si="298"/>
        <v>0</v>
      </c>
      <c r="AC272" s="4">
        <f t="shared" si="298"/>
        <v>0</v>
      </c>
      <c r="AD272" s="4">
        <f t="shared" si="298"/>
        <v>0</v>
      </c>
      <c r="AE272" s="4">
        <f t="shared" si="298"/>
        <v>0</v>
      </c>
      <c r="AF272" s="4">
        <f t="shared" si="298"/>
        <v>0</v>
      </c>
    </row>
    <row r="273" spans="4:32">
      <c r="D273" s="14">
        <v>8600</v>
      </c>
      <c r="E273" s="2"/>
      <c r="F273" s="4">
        <f t="shared" si="299"/>
        <v>0</v>
      </c>
      <c r="G273" s="4">
        <f t="shared" si="299"/>
        <v>0</v>
      </c>
      <c r="H273" s="4">
        <f t="shared" si="299"/>
        <v>0</v>
      </c>
      <c r="I273" s="4">
        <f t="shared" si="299"/>
        <v>0</v>
      </c>
      <c r="J273" s="4">
        <f t="shared" si="297"/>
        <v>0</v>
      </c>
      <c r="K273" s="4">
        <f t="shared" si="297"/>
        <v>0</v>
      </c>
      <c r="L273" s="4">
        <f t="shared" si="297"/>
        <v>0</v>
      </c>
      <c r="M273" s="4">
        <f t="shared" si="297"/>
        <v>0</v>
      </c>
      <c r="N273" s="4">
        <f t="shared" si="297"/>
        <v>0</v>
      </c>
      <c r="O273" s="4">
        <f t="shared" si="297"/>
        <v>0</v>
      </c>
      <c r="P273" s="4">
        <f t="shared" si="297"/>
        <v>0</v>
      </c>
      <c r="Q273" s="4">
        <f t="shared" si="297"/>
        <v>0</v>
      </c>
      <c r="R273" s="4">
        <f t="shared" si="297"/>
        <v>0</v>
      </c>
      <c r="S273" s="4">
        <f t="shared" si="297"/>
        <v>0</v>
      </c>
      <c r="T273" s="4">
        <f t="shared" si="298"/>
        <v>0</v>
      </c>
      <c r="U273" s="4">
        <f t="shared" si="298"/>
        <v>0</v>
      </c>
      <c r="V273" s="4">
        <f t="shared" si="298"/>
        <v>0</v>
      </c>
      <c r="W273" s="4">
        <f t="shared" si="298"/>
        <v>0</v>
      </c>
      <c r="X273" s="4">
        <f t="shared" si="298"/>
        <v>0</v>
      </c>
      <c r="Y273" s="4">
        <f t="shared" si="298"/>
        <v>0</v>
      </c>
      <c r="Z273" s="4">
        <f t="shared" si="298"/>
        <v>0</v>
      </c>
      <c r="AA273" s="4">
        <f t="shared" si="298"/>
        <v>0</v>
      </c>
      <c r="AB273" s="4">
        <f t="shared" si="298"/>
        <v>0</v>
      </c>
      <c r="AC273" s="4">
        <f t="shared" si="298"/>
        <v>0</v>
      </c>
      <c r="AD273" s="4">
        <f t="shared" si="298"/>
        <v>0</v>
      </c>
      <c r="AE273" s="4">
        <f t="shared" si="298"/>
        <v>0</v>
      </c>
      <c r="AF273" s="4">
        <f t="shared" si="298"/>
        <v>0</v>
      </c>
    </row>
    <row r="274" spans="4:32">
      <c r="D274" s="13">
        <v>8620</v>
      </c>
      <c r="E274" s="2"/>
      <c r="F274" s="4">
        <f t="shared" si="299"/>
        <v>0</v>
      </c>
      <c r="G274" s="4">
        <f t="shared" si="299"/>
        <v>0</v>
      </c>
      <c r="H274" s="4">
        <f t="shared" si="299"/>
        <v>0</v>
      </c>
      <c r="I274" s="4">
        <f t="shared" si="299"/>
        <v>0</v>
      </c>
      <c r="J274" s="4">
        <f t="shared" si="297"/>
        <v>0</v>
      </c>
      <c r="K274" s="4">
        <f t="shared" si="297"/>
        <v>0</v>
      </c>
      <c r="L274" s="4">
        <f t="shared" si="297"/>
        <v>0</v>
      </c>
      <c r="M274" s="4">
        <f t="shared" si="297"/>
        <v>0</v>
      </c>
      <c r="N274" s="4">
        <f t="shared" si="297"/>
        <v>0</v>
      </c>
      <c r="O274" s="4">
        <f t="shared" si="297"/>
        <v>0</v>
      </c>
      <c r="P274" s="4">
        <f t="shared" si="297"/>
        <v>0</v>
      </c>
      <c r="Q274" s="4">
        <f t="shared" si="297"/>
        <v>0</v>
      </c>
      <c r="R274" s="4">
        <f t="shared" si="297"/>
        <v>0</v>
      </c>
      <c r="S274" s="4">
        <f t="shared" si="297"/>
        <v>0</v>
      </c>
      <c r="T274" s="4">
        <f t="shared" si="298"/>
        <v>0</v>
      </c>
      <c r="U274" s="4">
        <f t="shared" si="298"/>
        <v>0</v>
      </c>
      <c r="V274" s="4">
        <f t="shared" si="298"/>
        <v>0</v>
      </c>
      <c r="W274" s="4">
        <f t="shared" si="298"/>
        <v>0</v>
      </c>
      <c r="X274" s="4">
        <f t="shared" si="298"/>
        <v>0</v>
      </c>
      <c r="Y274" s="4">
        <f t="shared" si="298"/>
        <v>0</v>
      </c>
      <c r="Z274" s="4">
        <f t="shared" si="298"/>
        <v>0</v>
      </c>
      <c r="AA274" s="4">
        <f t="shared" si="298"/>
        <v>0</v>
      </c>
      <c r="AB274" s="4">
        <f t="shared" si="298"/>
        <v>0</v>
      </c>
      <c r="AC274" s="4">
        <f t="shared" si="298"/>
        <v>0</v>
      </c>
      <c r="AD274" s="4">
        <f t="shared" si="298"/>
        <v>0</v>
      </c>
      <c r="AE274" s="4">
        <f t="shared" si="298"/>
        <v>0</v>
      </c>
      <c r="AF274" s="4">
        <f t="shared" si="298"/>
        <v>0</v>
      </c>
    </row>
    <row r="275" spans="4:32">
      <c r="D275" s="13">
        <v>8630</v>
      </c>
      <c r="E275" s="2"/>
      <c r="F275" s="4">
        <f t="shared" si="299"/>
        <v>0</v>
      </c>
      <c r="G275" s="4">
        <f t="shared" si="299"/>
        <v>0</v>
      </c>
      <c r="H275" s="4">
        <f t="shared" si="299"/>
        <v>0</v>
      </c>
      <c r="I275" s="4">
        <f t="shared" si="299"/>
        <v>0</v>
      </c>
      <c r="J275" s="4">
        <f t="shared" si="297"/>
        <v>0</v>
      </c>
      <c r="K275" s="4">
        <f t="shared" si="297"/>
        <v>0</v>
      </c>
      <c r="L275" s="4">
        <f t="shared" si="297"/>
        <v>0</v>
      </c>
      <c r="M275" s="4">
        <f t="shared" si="297"/>
        <v>0</v>
      </c>
      <c r="N275" s="4">
        <f t="shared" si="297"/>
        <v>0</v>
      </c>
      <c r="O275" s="4">
        <f t="shared" si="297"/>
        <v>0</v>
      </c>
      <c r="P275" s="4">
        <f t="shared" si="297"/>
        <v>0</v>
      </c>
      <c r="Q275" s="4">
        <f t="shared" si="297"/>
        <v>0</v>
      </c>
      <c r="R275" s="4">
        <f t="shared" si="297"/>
        <v>0</v>
      </c>
      <c r="S275" s="4">
        <f t="shared" si="297"/>
        <v>0</v>
      </c>
      <c r="T275" s="4">
        <f t="shared" si="298"/>
        <v>0</v>
      </c>
      <c r="U275" s="4">
        <f t="shared" si="298"/>
        <v>0</v>
      </c>
      <c r="V275" s="4">
        <f t="shared" si="298"/>
        <v>0</v>
      </c>
      <c r="W275" s="4">
        <f t="shared" si="298"/>
        <v>0</v>
      </c>
      <c r="X275" s="4">
        <f t="shared" si="298"/>
        <v>0</v>
      </c>
      <c r="Y275" s="4">
        <f t="shared" si="298"/>
        <v>0</v>
      </c>
      <c r="Z275" s="4">
        <f t="shared" si="298"/>
        <v>0</v>
      </c>
      <c r="AA275" s="4">
        <f t="shared" si="298"/>
        <v>0</v>
      </c>
      <c r="AB275" s="4">
        <f t="shared" si="298"/>
        <v>0</v>
      </c>
      <c r="AC275" s="4">
        <f t="shared" si="298"/>
        <v>0</v>
      </c>
      <c r="AD275" s="4">
        <f t="shared" si="298"/>
        <v>0</v>
      </c>
      <c r="AE275" s="4">
        <f t="shared" si="298"/>
        <v>0</v>
      </c>
      <c r="AF275" s="4">
        <f t="shared" si="298"/>
        <v>0</v>
      </c>
    </row>
    <row r="276" spans="4:32">
      <c r="D276" s="13">
        <v>8640</v>
      </c>
      <c r="E276" s="2"/>
      <c r="F276" s="4">
        <f t="shared" si="299"/>
        <v>0</v>
      </c>
      <c r="G276" s="4">
        <f t="shared" si="299"/>
        <v>0</v>
      </c>
      <c r="H276" s="4">
        <f t="shared" si="299"/>
        <v>0</v>
      </c>
      <c r="I276" s="4">
        <f t="shared" si="299"/>
        <v>0</v>
      </c>
      <c r="J276" s="4">
        <f t="shared" si="297"/>
        <v>0</v>
      </c>
      <c r="K276" s="4">
        <f t="shared" si="297"/>
        <v>0</v>
      </c>
      <c r="L276" s="4">
        <f t="shared" si="297"/>
        <v>0</v>
      </c>
      <c r="M276" s="4">
        <f t="shared" si="297"/>
        <v>0</v>
      </c>
      <c r="N276" s="4">
        <f t="shared" si="297"/>
        <v>0</v>
      </c>
      <c r="O276" s="4">
        <f t="shared" si="297"/>
        <v>0</v>
      </c>
      <c r="P276" s="4">
        <f t="shared" si="297"/>
        <v>0</v>
      </c>
      <c r="Q276" s="4">
        <f t="shared" si="297"/>
        <v>0</v>
      </c>
      <c r="R276" s="4">
        <f t="shared" si="297"/>
        <v>0</v>
      </c>
      <c r="S276" s="4">
        <f t="shared" si="297"/>
        <v>0</v>
      </c>
      <c r="T276" s="4">
        <f t="shared" si="298"/>
        <v>0</v>
      </c>
      <c r="U276" s="4">
        <f t="shared" si="298"/>
        <v>0</v>
      </c>
      <c r="V276" s="4">
        <f t="shared" si="298"/>
        <v>0</v>
      </c>
      <c r="W276" s="4">
        <f t="shared" si="298"/>
        <v>0</v>
      </c>
      <c r="X276" s="4">
        <f t="shared" si="298"/>
        <v>0</v>
      </c>
      <c r="Y276" s="4">
        <f t="shared" si="298"/>
        <v>0</v>
      </c>
      <c r="Z276" s="4">
        <f t="shared" si="298"/>
        <v>0</v>
      </c>
      <c r="AA276" s="4">
        <f t="shared" si="298"/>
        <v>0</v>
      </c>
      <c r="AB276" s="4">
        <f t="shared" si="298"/>
        <v>0</v>
      </c>
      <c r="AC276" s="4">
        <f t="shared" si="298"/>
        <v>0</v>
      </c>
      <c r="AD276" s="4">
        <f t="shared" si="298"/>
        <v>0</v>
      </c>
      <c r="AE276" s="4">
        <f t="shared" si="298"/>
        <v>0</v>
      </c>
      <c r="AF276" s="4">
        <f t="shared" si="298"/>
        <v>0</v>
      </c>
    </row>
    <row r="277" spans="4:32">
      <c r="D277" s="13">
        <v>8650</v>
      </c>
      <c r="E277" s="2"/>
      <c r="F277" s="4">
        <f t="shared" si="299"/>
        <v>0</v>
      </c>
      <c r="G277" s="4">
        <f t="shared" si="299"/>
        <v>0</v>
      </c>
      <c r="H277" s="4">
        <f t="shared" si="299"/>
        <v>0</v>
      </c>
      <c r="I277" s="4">
        <f t="shared" si="299"/>
        <v>0</v>
      </c>
      <c r="J277" s="4">
        <f t="shared" si="297"/>
        <v>0</v>
      </c>
      <c r="K277" s="4">
        <f t="shared" si="297"/>
        <v>15.5</v>
      </c>
      <c r="L277" s="4">
        <f t="shared" si="297"/>
        <v>3.7732903974057486</v>
      </c>
      <c r="M277" s="4">
        <f t="shared" si="297"/>
        <v>2.2271475890565529</v>
      </c>
      <c r="N277" s="4">
        <f t="shared" si="297"/>
        <v>5.8506048296608864</v>
      </c>
      <c r="O277" s="4">
        <f t="shared" si="297"/>
        <v>3.1597896998298647</v>
      </c>
      <c r="P277" s="4">
        <f t="shared" si="297"/>
        <v>6.0495593765710938</v>
      </c>
      <c r="Q277" s="4">
        <f t="shared" si="297"/>
        <v>3.5106920959932033</v>
      </c>
      <c r="R277" s="4">
        <f t="shared" si="297"/>
        <v>3.3873202740588084</v>
      </c>
      <c r="S277" s="4">
        <f t="shared" si="297"/>
        <v>4.9105815934016546</v>
      </c>
      <c r="T277" s="4">
        <f t="shared" si="298"/>
        <v>7.2958513431803098</v>
      </c>
      <c r="U277" s="4">
        <f t="shared" si="298"/>
        <v>2.0473950400979639</v>
      </c>
      <c r="V277" s="4">
        <f t="shared" si="298"/>
        <v>3.9217211403648395</v>
      </c>
      <c r="W277" s="4">
        <f t="shared" si="298"/>
        <v>5.0894631695529045</v>
      </c>
      <c r="X277" s="4">
        <f t="shared" si="298"/>
        <v>3.9779431731910857</v>
      </c>
      <c r="Y277" s="4">
        <f t="shared" si="298"/>
        <v>2.2271475890565529</v>
      </c>
      <c r="Z277" s="4">
        <f t="shared" si="298"/>
        <v>5.8506048296608864</v>
      </c>
      <c r="AA277" s="4">
        <f t="shared" si="298"/>
        <v>3.1597896998298647</v>
      </c>
      <c r="AB277" s="4">
        <f t="shared" si="298"/>
        <v>6.0495593765710938</v>
      </c>
      <c r="AC277" s="4">
        <f t="shared" si="298"/>
        <v>3.5106920959932033</v>
      </c>
      <c r="AD277" s="4">
        <f t="shared" si="298"/>
        <v>3.3873202740588084</v>
      </c>
      <c r="AE277" s="4">
        <f t="shared" si="298"/>
        <v>4.9105815934016546</v>
      </c>
      <c r="AF277" s="4">
        <f t="shared" si="298"/>
        <v>7.2958513431803098</v>
      </c>
    </row>
    <row r="278" spans="4:32">
      <c r="D278" s="13">
        <v>8670</v>
      </c>
      <c r="E278" s="2"/>
      <c r="F278" s="4">
        <f t="shared" si="299"/>
        <v>0</v>
      </c>
      <c r="G278" s="4">
        <f t="shared" si="299"/>
        <v>0</v>
      </c>
      <c r="H278" s="4">
        <f t="shared" si="299"/>
        <v>0</v>
      </c>
      <c r="I278" s="4">
        <f t="shared" si="299"/>
        <v>0</v>
      </c>
      <c r="J278" s="4">
        <f t="shared" si="297"/>
        <v>0</v>
      </c>
      <c r="K278" s="4">
        <f t="shared" si="297"/>
        <v>0</v>
      </c>
      <c r="L278" s="4">
        <f t="shared" si="297"/>
        <v>0</v>
      </c>
      <c r="M278" s="4">
        <f t="shared" si="297"/>
        <v>0</v>
      </c>
      <c r="N278" s="4">
        <f t="shared" si="297"/>
        <v>0</v>
      </c>
      <c r="O278" s="4">
        <f t="shared" si="297"/>
        <v>0</v>
      </c>
      <c r="P278" s="4">
        <f t="shared" si="297"/>
        <v>0</v>
      </c>
      <c r="Q278" s="4">
        <f t="shared" si="297"/>
        <v>0</v>
      </c>
      <c r="R278" s="4">
        <f t="shared" si="297"/>
        <v>0</v>
      </c>
      <c r="S278" s="4">
        <f t="shared" si="297"/>
        <v>0</v>
      </c>
      <c r="T278" s="4">
        <f t="shared" si="298"/>
        <v>0</v>
      </c>
      <c r="U278" s="4">
        <f t="shared" si="298"/>
        <v>0</v>
      </c>
      <c r="V278" s="4">
        <f t="shared" si="298"/>
        <v>0</v>
      </c>
      <c r="W278" s="4">
        <f t="shared" si="298"/>
        <v>0</v>
      </c>
      <c r="X278" s="4">
        <f t="shared" si="298"/>
        <v>0</v>
      </c>
      <c r="Y278" s="4">
        <f t="shared" si="298"/>
        <v>0</v>
      </c>
      <c r="Z278" s="4">
        <f t="shared" si="298"/>
        <v>0</v>
      </c>
      <c r="AA278" s="4">
        <f t="shared" si="298"/>
        <v>0</v>
      </c>
      <c r="AB278" s="4">
        <f t="shared" si="298"/>
        <v>0</v>
      </c>
      <c r="AC278" s="4">
        <f t="shared" si="298"/>
        <v>0</v>
      </c>
      <c r="AD278" s="4">
        <f t="shared" si="298"/>
        <v>0</v>
      </c>
      <c r="AE278" s="4">
        <f t="shared" si="298"/>
        <v>0</v>
      </c>
      <c r="AF278" s="4">
        <f t="shared" si="298"/>
        <v>0</v>
      </c>
    </row>
    <row r="279" spans="4:32">
      <c r="D279" s="13">
        <v>8700</v>
      </c>
      <c r="E279" s="2"/>
      <c r="F279" s="4">
        <f t="shared" si="299"/>
        <v>275325.52</v>
      </c>
      <c r="G279" s="4">
        <f t="shared" si="299"/>
        <v>270421.32000000007</v>
      </c>
      <c r="H279" s="4">
        <f t="shared" si="299"/>
        <v>291024.96000000008</v>
      </c>
      <c r="I279" s="4">
        <f t="shared" si="299"/>
        <v>253628.39999999988</v>
      </c>
      <c r="J279" s="4">
        <f t="shared" ref="J279:S288" si="300">SUMIF($C$9:$C$235,$D279,J$9:J$235)</f>
        <v>320512.67999999993</v>
      </c>
      <c r="K279" s="4">
        <f t="shared" si="300"/>
        <v>247097.18999999992</v>
      </c>
      <c r="L279" s="4">
        <f t="shared" si="300"/>
        <v>406080.52724166895</v>
      </c>
      <c r="M279" s="4">
        <f t="shared" si="300"/>
        <v>346617.30142905965</v>
      </c>
      <c r="N279" s="4">
        <f t="shared" si="300"/>
        <v>405652.82422056032</v>
      </c>
      <c r="O279" s="4">
        <f t="shared" si="300"/>
        <v>378850.93050992128</v>
      </c>
      <c r="P279" s="4">
        <f t="shared" si="300"/>
        <v>401050.26015284751</v>
      </c>
      <c r="Q279" s="4">
        <f t="shared" si="300"/>
        <v>405791.55289602425</v>
      </c>
      <c r="R279" s="4">
        <f t="shared" si="300"/>
        <v>388826.93330663396</v>
      </c>
      <c r="S279" s="4">
        <f t="shared" si="300"/>
        <v>372666.35385559947</v>
      </c>
      <c r="T279" s="4">
        <f t="shared" ref="T279:AF288" si="301">SUMIF($C$9:$C$235,$D279,T$9:T$235)</f>
        <v>417266.91682253743</v>
      </c>
      <c r="U279" s="4">
        <f t="shared" si="301"/>
        <v>390818.04890339996</v>
      </c>
      <c r="V279" s="4">
        <f t="shared" si="301"/>
        <v>355405.60569671937</v>
      </c>
      <c r="W279" s="4">
        <f t="shared" si="301"/>
        <v>397637.26608418446</v>
      </c>
      <c r="X279" s="4">
        <f t="shared" si="301"/>
        <v>406093.24358531245</v>
      </c>
      <c r="Y279" s="4">
        <f t="shared" si="301"/>
        <v>352450.91531155852</v>
      </c>
      <c r="Z279" s="4">
        <f t="shared" si="301"/>
        <v>411222.22902339842</v>
      </c>
      <c r="AA279" s="4">
        <f t="shared" si="301"/>
        <v>384948.7545350311</v>
      </c>
      <c r="AB279" s="4">
        <f t="shared" si="301"/>
        <v>406619.66495568561</v>
      </c>
      <c r="AC279" s="4">
        <f t="shared" si="301"/>
        <v>411360.95769886236</v>
      </c>
      <c r="AD279" s="4">
        <f t="shared" si="301"/>
        <v>394924.75733174384</v>
      </c>
      <c r="AE279" s="4">
        <f t="shared" si="301"/>
        <v>378235.75865843758</v>
      </c>
      <c r="AF279" s="4">
        <f t="shared" si="301"/>
        <v>423100.5307050363</v>
      </c>
    </row>
    <row r="280" spans="4:32">
      <c r="D280" s="13">
        <v>8710</v>
      </c>
      <c r="E280" s="2"/>
      <c r="F280" s="4">
        <f t="shared" si="299"/>
        <v>0</v>
      </c>
      <c r="G280" s="4">
        <f t="shared" si="299"/>
        <v>0</v>
      </c>
      <c r="H280" s="4">
        <f t="shared" si="299"/>
        <v>0</v>
      </c>
      <c r="I280" s="4">
        <f t="shared" si="299"/>
        <v>0</v>
      </c>
      <c r="J280" s="4">
        <f t="shared" si="300"/>
        <v>0</v>
      </c>
      <c r="K280" s="4">
        <f t="shared" si="300"/>
        <v>0</v>
      </c>
      <c r="L280" s="4">
        <f t="shared" si="300"/>
        <v>0</v>
      </c>
      <c r="M280" s="4">
        <f t="shared" si="300"/>
        <v>0</v>
      </c>
      <c r="N280" s="4">
        <f t="shared" si="300"/>
        <v>0</v>
      </c>
      <c r="O280" s="4">
        <f t="shared" si="300"/>
        <v>0</v>
      </c>
      <c r="P280" s="4">
        <f t="shared" si="300"/>
        <v>0</v>
      </c>
      <c r="Q280" s="4">
        <f t="shared" si="300"/>
        <v>0</v>
      </c>
      <c r="R280" s="4">
        <f t="shared" si="300"/>
        <v>0</v>
      </c>
      <c r="S280" s="4">
        <f t="shared" si="300"/>
        <v>0</v>
      </c>
      <c r="T280" s="4">
        <f t="shared" si="301"/>
        <v>0</v>
      </c>
      <c r="U280" s="4">
        <f t="shared" si="301"/>
        <v>0</v>
      </c>
      <c r="V280" s="4">
        <f t="shared" si="301"/>
        <v>0</v>
      </c>
      <c r="W280" s="4">
        <f t="shared" si="301"/>
        <v>0</v>
      </c>
      <c r="X280" s="4">
        <f t="shared" si="301"/>
        <v>0</v>
      </c>
      <c r="Y280" s="4">
        <f t="shared" si="301"/>
        <v>0</v>
      </c>
      <c r="Z280" s="4">
        <f t="shared" si="301"/>
        <v>0</v>
      </c>
      <c r="AA280" s="4">
        <f t="shared" si="301"/>
        <v>0</v>
      </c>
      <c r="AB280" s="4">
        <f t="shared" si="301"/>
        <v>0</v>
      </c>
      <c r="AC280" s="4">
        <f t="shared" si="301"/>
        <v>0</v>
      </c>
      <c r="AD280" s="4">
        <f t="shared" si="301"/>
        <v>0</v>
      </c>
      <c r="AE280" s="4">
        <f t="shared" si="301"/>
        <v>0</v>
      </c>
      <c r="AF280" s="4">
        <f t="shared" si="301"/>
        <v>0</v>
      </c>
    </row>
    <row r="281" spans="4:32">
      <c r="D281" s="14">
        <v>8711</v>
      </c>
      <c r="E281" s="2"/>
      <c r="F281" s="4">
        <f t="shared" si="299"/>
        <v>7997.85</v>
      </c>
      <c r="G281" s="4">
        <f t="shared" si="299"/>
        <v>16844.57</v>
      </c>
      <c r="H281" s="4">
        <f t="shared" si="299"/>
        <v>0</v>
      </c>
      <c r="I281" s="4">
        <f t="shared" si="299"/>
        <v>156.66999999999999</v>
      </c>
      <c r="J281" s="4">
        <f t="shared" si="300"/>
        <v>0</v>
      </c>
      <c r="K281" s="4">
        <f t="shared" si="300"/>
        <v>4309.78</v>
      </c>
      <c r="L281" s="4">
        <f t="shared" si="300"/>
        <v>7134.895337407318</v>
      </c>
      <c r="M281" s="4">
        <f t="shared" si="300"/>
        <v>4211.3018811917382</v>
      </c>
      <c r="N281" s="4">
        <f t="shared" si="300"/>
        <v>11062.878475735681</v>
      </c>
      <c r="O281" s="4">
        <f t="shared" si="300"/>
        <v>5974.830034816292</v>
      </c>
      <c r="P281" s="4">
        <f t="shared" si="300"/>
        <v>11439.080601626016</v>
      </c>
      <c r="Q281" s="4">
        <f t="shared" si="300"/>
        <v>6638.3495646124074</v>
      </c>
      <c r="R281" s="4">
        <f t="shared" si="300"/>
        <v>6405.0664232744512</v>
      </c>
      <c r="S281" s="4">
        <f t="shared" si="300"/>
        <v>9285.3933900259326</v>
      </c>
      <c r="T281" s="4">
        <f t="shared" si="301"/>
        <v>13795.687648812716</v>
      </c>
      <c r="U281" s="4">
        <f t="shared" si="301"/>
        <v>3871.4087141210334</v>
      </c>
      <c r="V281" s="4">
        <f t="shared" si="301"/>
        <v>7415.5622631745055</v>
      </c>
      <c r="W281" s="4">
        <f t="shared" si="301"/>
        <v>9623.6396391105845</v>
      </c>
      <c r="X281" s="4">
        <f t="shared" si="301"/>
        <v>7521.8722148674206</v>
      </c>
      <c r="Y281" s="4">
        <f t="shared" si="301"/>
        <v>4211.3018811917382</v>
      </c>
      <c r="Z281" s="4">
        <f t="shared" si="301"/>
        <v>11062.878475735681</v>
      </c>
      <c r="AA281" s="4">
        <f t="shared" si="301"/>
        <v>5974.830034816292</v>
      </c>
      <c r="AB281" s="4">
        <f t="shared" si="301"/>
        <v>11439.080601626016</v>
      </c>
      <c r="AC281" s="4">
        <f t="shared" si="301"/>
        <v>6638.3495646124074</v>
      </c>
      <c r="AD281" s="4">
        <f t="shared" si="301"/>
        <v>6405.0664232744512</v>
      </c>
      <c r="AE281" s="4">
        <f t="shared" si="301"/>
        <v>9285.3933900259326</v>
      </c>
      <c r="AF281" s="4">
        <f t="shared" si="301"/>
        <v>13795.687648812716</v>
      </c>
    </row>
    <row r="282" spans="4:32">
      <c r="D282" s="13">
        <v>8720</v>
      </c>
      <c r="E282" s="2"/>
      <c r="F282" s="4">
        <f t="shared" si="299"/>
        <v>0</v>
      </c>
      <c r="G282" s="4">
        <f t="shared" si="299"/>
        <v>0</v>
      </c>
      <c r="H282" s="4">
        <f t="shared" si="299"/>
        <v>0</v>
      </c>
      <c r="I282" s="4">
        <f t="shared" si="299"/>
        <v>0</v>
      </c>
      <c r="J282" s="4">
        <f t="shared" si="300"/>
        <v>0</v>
      </c>
      <c r="K282" s="4">
        <f t="shared" si="300"/>
        <v>0</v>
      </c>
      <c r="L282" s="4">
        <f t="shared" si="300"/>
        <v>0</v>
      </c>
      <c r="M282" s="4">
        <f t="shared" si="300"/>
        <v>0</v>
      </c>
      <c r="N282" s="4">
        <f t="shared" si="300"/>
        <v>0</v>
      </c>
      <c r="O282" s="4">
        <f t="shared" si="300"/>
        <v>0</v>
      </c>
      <c r="P282" s="4">
        <f t="shared" si="300"/>
        <v>0</v>
      </c>
      <c r="Q282" s="4">
        <f t="shared" si="300"/>
        <v>0</v>
      </c>
      <c r="R282" s="4">
        <f t="shared" si="300"/>
        <v>0</v>
      </c>
      <c r="S282" s="4">
        <f t="shared" si="300"/>
        <v>0</v>
      </c>
      <c r="T282" s="4">
        <f t="shared" si="301"/>
        <v>0</v>
      </c>
      <c r="U282" s="4">
        <f t="shared" si="301"/>
        <v>0</v>
      </c>
      <c r="V282" s="4">
        <f t="shared" si="301"/>
        <v>0</v>
      </c>
      <c r="W282" s="4">
        <f t="shared" si="301"/>
        <v>0</v>
      </c>
      <c r="X282" s="4">
        <f t="shared" si="301"/>
        <v>0</v>
      </c>
      <c r="Y282" s="4">
        <f t="shared" si="301"/>
        <v>0</v>
      </c>
      <c r="Z282" s="4">
        <f t="shared" si="301"/>
        <v>0</v>
      </c>
      <c r="AA282" s="4">
        <f t="shared" si="301"/>
        <v>0</v>
      </c>
      <c r="AB282" s="4">
        <f t="shared" si="301"/>
        <v>0</v>
      </c>
      <c r="AC282" s="4">
        <f t="shared" si="301"/>
        <v>0</v>
      </c>
      <c r="AD282" s="4">
        <f t="shared" si="301"/>
        <v>0</v>
      </c>
      <c r="AE282" s="4">
        <f t="shared" si="301"/>
        <v>0</v>
      </c>
      <c r="AF282" s="4">
        <f t="shared" si="301"/>
        <v>0</v>
      </c>
    </row>
    <row r="283" spans="4:32">
      <c r="D283" s="13">
        <v>8740</v>
      </c>
      <c r="E283" s="2"/>
      <c r="F283" s="4">
        <f t="shared" si="299"/>
        <v>1055.1800000000037</v>
      </c>
      <c r="G283" s="4">
        <f t="shared" si="299"/>
        <v>1729.5799999999995</v>
      </c>
      <c r="H283" s="4">
        <f t="shared" si="299"/>
        <v>-1155.7900000000022</v>
      </c>
      <c r="I283" s="4">
        <f t="shared" si="299"/>
        <v>-919.01000000000249</v>
      </c>
      <c r="J283" s="4">
        <f t="shared" si="300"/>
        <v>2940.5500000000006</v>
      </c>
      <c r="K283" s="4">
        <f t="shared" si="300"/>
        <v>466.83999999999918</v>
      </c>
      <c r="L283" s="4">
        <f t="shared" si="300"/>
        <v>622.16978309193507</v>
      </c>
      <c r="M283" s="4">
        <f t="shared" si="300"/>
        <v>186.08280391789407</v>
      </c>
      <c r="N283" s="4">
        <f t="shared" si="300"/>
        <v>506.69603624273037</v>
      </c>
      <c r="O283" s="4">
        <f t="shared" si="300"/>
        <v>141.3501852521016</v>
      </c>
      <c r="P283" s="4">
        <f t="shared" si="300"/>
        <v>1758.2683722417257</v>
      </c>
      <c r="Q283" s="4">
        <f t="shared" si="300"/>
        <v>452.12725049548129</v>
      </c>
      <c r="R283" s="4">
        <f t="shared" si="300"/>
        <v>632.05656211767894</v>
      </c>
      <c r="S283" s="4">
        <f t="shared" si="300"/>
        <v>682.65789154267691</v>
      </c>
      <c r="T283" s="4">
        <f t="shared" si="301"/>
        <v>1552.1761898843904</v>
      </c>
      <c r="U283" s="4">
        <f t="shared" si="301"/>
        <v>136.36803927530002</v>
      </c>
      <c r="V283" s="4">
        <f t="shared" si="301"/>
        <v>758.68639394040508</v>
      </c>
      <c r="W283" s="4">
        <f t="shared" si="301"/>
        <v>342.63376193860785</v>
      </c>
      <c r="X283" s="4">
        <f t="shared" si="301"/>
        <v>623.34431273414532</v>
      </c>
      <c r="Y283" s="4">
        <f t="shared" si="301"/>
        <v>186.08280391789407</v>
      </c>
      <c r="Z283" s="4">
        <f t="shared" si="301"/>
        <v>506.69603624273037</v>
      </c>
      <c r="AA283" s="4">
        <f t="shared" si="301"/>
        <v>141.3501852521016</v>
      </c>
      <c r="AB283" s="4">
        <f t="shared" si="301"/>
        <v>1758.2683722417257</v>
      </c>
      <c r="AC283" s="4">
        <f t="shared" si="301"/>
        <v>452.12725049548129</v>
      </c>
      <c r="AD283" s="4">
        <f t="shared" si="301"/>
        <v>632.05656211767894</v>
      </c>
      <c r="AE283" s="4">
        <f t="shared" si="301"/>
        <v>682.65789154267691</v>
      </c>
      <c r="AF283" s="4">
        <f t="shared" si="301"/>
        <v>1552.1761898843904</v>
      </c>
    </row>
    <row r="284" spans="4:32">
      <c r="D284" s="13">
        <v>8750</v>
      </c>
      <c r="E284" s="2"/>
      <c r="F284" s="4">
        <f t="shared" si="299"/>
        <v>7034.62</v>
      </c>
      <c r="G284" s="4">
        <f t="shared" si="299"/>
        <v>10864.18</v>
      </c>
      <c r="H284" s="4">
        <f t="shared" si="299"/>
        <v>7836.47</v>
      </c>
      <c r="I284" s="4">
        <f t="shared" si="299"/>
        <v>9660.130000000001</v>
      </c>
      <c r="J284" s="4">
        <f t="shared" si="300"/>
        <v>9201.52</v>
      </c>
      <c r="K284" s="4">
        <f t="shared" si="300"/>
        <v>15677.46</v>
      </c>
      <c r="L284" s="4">
        <f t="shared" si="300"/>
        <v>11519.457437557836</v>
      </c>
      <c r="M284" s="4">
        <f t="shared" si="300"/>
        <v>10343.893971034831</v>
      </c>
      <c r="N284" s="4">
        <f t="shared" si="300"/>
        <v>12955.74727096441</v>
      </c>
      <c r="O284" s="4">
        <f t="shared" si="300"/>
        <v>10927.545929181664</v>
      </c>
      <c r="P284" s="4">
        <f t="shared" si="300"/>
        <v>13162.272750333235</v>
      </c>
      <c r="Q284" s="4">
        <f t="shared" si="300"/>
        <v>10985.741271633295</v>
      </c>
      <c r="R284" s="4">
        <f t="shared" si="300"/>
        <v>10950.728106863471</v>
      </c>
      <c r="S284" s="4">
        <f t="shared" si="300"/>
        <v>12552.919595280788</v>
      </c>
      <c r="T284" s="4">
        <f t="shared" si="301"/>
        <v>14305.177648547908</v>
      </c>
      <c r="U284" s="4">
        <f t="shared" si="301"/>
        <v>10246.838448876106</v>
      </c>
      <c r="V284" s="4">
        <f t="shared" si="301"/>
        <v>11683.958046423148</v>
      </c>
      <c r="W284" s="4">
        <f t="shared" si="301"/>
        <v>12790.84929448812</v>
      </c>
      <c r="X284" s="4">
        <f t="shared" si="301"/>
        <v>11735.318869082688</v>
      </c>
      <c r="Y284" s="4">
        <f t="shared" si="301"/>
        <v>10343.893971034831</v>
      </c>
      <c r="Z284" s="4">
        <f t="shared" si="301"/>
        <v>12955.74727096441</v>
      </c>
      <c r="AA284" s="4">
        <f t="shared" si="301"/>
        <v>10927.545929181664</v>
      </c>
      <c r="AB284" s="4">
        <f t="shared" si="301"/>
        <v>13162.272750333235</v>
      </c>
      <c r="AC284" s="4">
        <f t="shared" si="301"/>
        <v>10985.741271633295</v>
      </c>
      <c r="AD284" s="4">
        <f t="shared" si="301"/>
        <v>10950.728106863471</v>
      </c>
      <c r="AE284" s="4">
        <f t="shared" si="301"/>
        <v>12552.919595280788</v>
      </c>
      <c r="AF284" s="4">
        <f t="shared" si="301"/>
        <v>14305.177648547908</v>
      </c>
    </row>
    <row r="285" spans="4:32">
      <c r="D285" s="13">
        <v>8760</v>
      </c>
      <c r="E285" s="2"/>
      <c r="F285" s="4">
        <f t="shared" si="299"/>
        <v>0</v>
      </c>
      <c r="G285" s="4">
        <f t="shared" si="299"/>
        <v>0</v>
      </c>
      <c r="H285" s="4">
        <f t="shared" si="299"/>
        <v>0</v>
      </c>
      <c r="I285" s="4">
        <f t="shared" si="299"/>
        <v>720</v>
      </c>
      <c r="J285" s="4">
        <f t="shared" si="300"/>
        <v>0</v>
      </c>
      <c r="K285" s="4">
        <f t="shared" si="300"/>
        <v>0</v>
      </c>
      <c r="L285" s="4">
        <f t="shared" si="300"/>
        <v>175.27542491175089</v>
      </c>
      <c r="M285" s="4">
        <f t="shared" si="300"/>
        <v>103.45459768520762</v>
      </c>
      <c r="N285" s="4">
        <f t="shared" si="300"/>
        <v>271.77003079715081</v>
      </c>
      <c r="O285" s="4">
        <f t="shared" si="300"/>
        <v>146.77732799209693</v>
      </c>
      <c r="P285" s="4">
        <f t="shared" si="300"/>
        <v>281.01179039556047</v>
      </c>
      <c r="Q285" s="4">
        <f t="shared" si="300"/>
        <v>163.07731026549072</v>
      </c>
      <c r="R285" s="4">
        <f t="shared" si="300"/>
        <v>157.3464901498285</v>
      </c>
      <c r="S285" s="4">
        <f t="shared" si="300"/>
        <v>228.10443530639941</v>
      </c>
      <c r="T285" s="4">
        <f t="shared" si="301"/>
        <v>338.90406239289177</v>
      </c>
      <c r="U285" s="4">
        <f t="shared" si="301"/>
        <v>95.104801862615105</v>
      </c>
      <c r="V285" s="4">
        <f t="shared" si="301"/>
        <v>182.1702723266248</v>
      </c>
      <c r="W285" s="4">
        <f t="shared" si="301"/>
        <v>236.41377303729621</v>
      </c>
      <c r="X285" s="4">
        <f t="shared" si="301"/>
        <v>184.78187643210202</v>
      </c>
      <c r="Y285" s="4">
        <f t="shared" si="301"/>
        <v>103.45459768520762</v>
      </c>
      <c r="Z285" s="4">
        <f t="shared" si="301"/>
        <v>271.77003079715081</v>
      </c>
      <c r="AA285" s="4">
        <f t="shared" si="301"/>
        <v>146.77732799209693</v>
      </c>
      <c r="AB285" s="4">
        <f t="shared" si="301"/>
        <v>281.01179039556047</v>
      </c>
      <c r="AC285" s="4">
        <f t="shared" si="301"/>
        <v>163.07731026549072</v>
      </c>
      <c r="AD285" s="4">
        <f t="shared" si="301"/>
        <v>157.3464901498285</v>
      </c>
      <c r="AE285" s="4">
        <f t="shared" si="301"/>
        <v>228.10443530639941</v>
      </c>
      <c r="AF285" s="4">
        <f t="shared" si="301"/>
        <v>338.90406239289177</v>
      </c>
    </row>
    <row r="286" spans="4:32">
      <c r="D286" s="13">
        <v>8770</v>
      </c>
      <c r="E286" s="2"/>
      <c r="F286" s="4">
        <f t="shared" si="299"/>
        <v>572.4</v>
      </c>
      <c r="G286" s="4">
        <f t="shared" si="299"/>
        <v>15.5</v>
      </c>
      <c r="H286" s="4">
        <f t="shared" si="299"/>
        <v>15</v>
      </c>
      <c r="I286" s="4">
        <f t="shared" si="299"/>
        <v>3590.5</v>
      </c>
      <c r="J286" s="4">
        <f t="shared" si="300"/>
        <v>0</v>
      </c>
      <c r="K286" s="4">
        <f t="shared" si="300"/>
        <v>0</v>
      </c>
      <c r="L286" s="4">
        <f t="shared" si="300"/>
        <v>931.83404808620855</v>
      </c>
      <c r="M286" s="4">
        <f t="shared" si="300"/>
        <v>803.21184313128913</v>
      </c>
      <c r="N286" s="4">
        <f t="shared" si="300"/>
        <v>911.71110018709828</v>
      </c>
      <c r="O286" s="4">
        <f t="shared" si="300"/>
        <v>868.76372149375891</v>
      </c>
      <c r="P286" s="4">
        <f t="shared" si="300"/>
        <v>971.89744986463938</v>
      </c>
      <c r="Q286" s="4">
        <f t="shared" si="300"/>
        <v>893.951716412049</v>
      </c>
      <c r="R286" s="4">
        <f t="shared" si="300"/>
        <v>897.90926350558175</v>
      </c>
      <c r="S286" s="4">
        <f t="shared" si="300"/>
        <v>910.09144887492755</v>
      </c>
      <c r="T286" s="4">
        <f t="shared" si="301"/>
        <v>997.07935517975056</v>
      </c>
      <c r="U286" s="4">
        <f t="shared" si="301"/>
        <v>803.20030454865616</v>
      </c>
      <c r="V286" s="4">
        <f t="shared" si="301"/>
        <v>877.62092024947174</v>
      </c>
      <c r="W286" s="4">
        <f t="shared" si="301"/>
        <v>916.19925933084994</v>
      </c>
      <c r="X286" s="4">
        <f t="shared" si="301"/>
        <v>1355.5118029589198</v>
      </c>
      <c r="Y286" s="4">
        <f t="shared" si="301"/>
        <v>803.21184313128913</v>
      </c>
      <c r="Z286" s="4">
        <f t="shared" si="301"/>
        <v>911.71110018709828</v>
      </c>
      <c r="AA286" s="4">
        <f t="shared" si="301"/>
        <v>868.76372149375891</v>
      </c>
      <c r="AB286" s="4">
        <f t="shared" si="301"/>
        <v>971.89744986463938</v>
      </c>
      <c r="AC286" s="4">
        <f t="shared" si="301"/>
        <v>893.951716412049</v>
      </c>
      <c r="AD286" s="4">
        <f t="shared" si="301"/>
        <v>897.90926350558175</v>
      </c>
      <c r="AE286" s="4">
        <f t="shared" si="301"/>
        <v>910.09144887492755</v>
      </c>
      <c r="AF286" s="4">
        <f t="shared" si="301"/>
        <v>997.07935517975056</v>
      </c>
    </row>
    <row r="287" spans="4:32">
      <c r="D287" s="13">
        <v>8780</v>
      </c>
      <c r="E287" s="2"/>
      <c r="F287" s="4">
        <f t="shared" si="299"/>
        <v>0</v>
      </c>
      <c r="G287" s="4">
        <f t="shared" si="299"/>
        <v>0</v>
      </c>
      <c r="H287" s="4">
        <f t="shared" si="299"/>
        <v>0</v>
      </c>
      <c r="I287" s="4">
        <f t="shared" si="299"/>
        <v>0</v>
      </c>
      <c r="J287" s="4">
        <f t="shared" si="300"/>
        <v>0</v>
      </c>
      <c r="K287" s="4">
        <f t="shared" si="300"/>
        <v>0</v>
      </c>
      <c r="L287" s="4">
        <f t="shared" si="300"/>
        <v>0</v>
      </c>
      <c r="M287" s="4">
        <f t="shared" si="300"/>
        <v>0</v>
      </c>
      <c r="N287" s="4">
        <f t="shared" si="300"/>
        <v>0</v>
      </c>
      <c r="O287" s="4">
        <f t="shared" si="300"/>
        <v>0</v>
      </c>
      <c r="P287" s="4">
        <f t="shared" si="300"/>
        <v>0</v>
      </c>
      <c r="Q287" s="4">
        <f t="shared" si="300"/>
        <v>0</v>
      </c>
      <c r="R287" s="4">
        <f t="shared" si="300"/>
        <v>0</v>
      </c>
      <c r="S287" s="4">
        <f t="shared" si="300"/>
        <v>0</v>
      </c>
      <c r="T287" s="4">
        <f t="shared" si="301"/>
        <v>0</v>
      </c>
      <c r="U287" s="4">
        <f t="shared" si="301"/>
        <v>0</v>
      </c>
      <c r="V287" s="4">
        <f t="shared" si="301"/>
        <v>0</v>
      </c>
      <c r="W287" s="4">
        <f t="shared" si="301"/>
        <v>0</v>
      </c>
      <c r="X287" s="4">
        <f t="shared" si="301"/>
        <v>0</v>
      </c>
      <c r="Y287" s="4">
        <f t="shared" si="301"/>
        <v>0</v>
      </c>
      <c r="Z287" s="4">
        <f t="shared" si="301"/>
        <v>0</v>
      </c>
      <c r="AA287" s="4">
        <f t="shared" si="301"/>
        <v>0</v>
      </c>
      <c r="AB287" s="4">
        <f t="shared" si="301"/>
        <v>0</v>
      </c>
      <c r="AC287" s="4">
        <f t="shared" si="301"/>
        <v>0</v>
      </c>
      <c r="AD287" s="4">
        <f t="shared" si="301"/>
        <v>0</v>
      </c>
      <c r="AE287" s="4">
        <f t="shared" si="301"/>
        <v>0</v>
      </c>
      <c r="AF287" s="4">
        <f t="shared" si="301"/>
        <v>0</v>
      </c>
    </row>
    <row r="288" spans="4:32">
      <c r="D288" s="13">
        <v>8790</v>
      </c>
      <c r="E288" s="2"/>
      <c r="F288" s="4">
        <f t="shared" si="299"/>
        <v>0</v>
      </c>
      <c r="G288" s="4">
        <f t="shared" si="299"/>
        <v>0</v>
      </c>
      <c r="H288" s="4">
        <f t="shared" si="299"/>
        <v>0</v>
      </c>
      <c r="I288" s="4">
        <f t="shared" si="299"/>
        <v>0</v>
      </c>
      <c r="J288" s="4">
        <f t="shared" si="300"/>
        <v>0</v>
      </c>
      <c r="K288" s="4">
        <f t="shared" si="300"/>
        <v>0</v>
      </c>
      <c r="L288" s="4">
        <f t="shared" si="300"/>
        <v>0</v>
      </c>
      <c r="M288" s="4">
        <f t="shared" si="300"/>
        <v>0</v>
      </c>
      <c r="N288" s="4">
        <f t="shared" si="300"/>
        <v>0</v>
      </c>
      <c r="O288" s="4">
        <f t="shared" si="300"/>
        <v>0</v>
      </c>
      <c r="P288" s="4">
        <f t="shared" si="300"/>
        <v>0</v>
      </c>
      <c r="Q288" s="4">
        <f t="shared" si="300"/>
        <v>0</v>
      </c>
      <c r="R288" s="4">
        <f t="shared" si="300"/>
        <v>0</v>
      </c>
      <c r="S288" s="4">
        <f t="shared" si="300"/>
        <v>0</v>
      </c>
      <c r="T288" s="4">
        <f t="shared" si="301"/>
        <v>0</v>
      </c>
      <c r="U288" s="4">
        <f t="shared" si="301"/>
        <v>0</v>
      </c>
      <c r="V288" s="4">
        <f t="shared" si="301"/>
        <v>0</v>
      </c>
      <c r="W288" s="4">
        <f t="shared" si="301"/>
        <v>0</v>
      </c>
      <c r="X288" s="4">
        <f t="shared" si="301"/>
        <v>0</v>
      </c>
      <c r="Y288" s="4">
        <f t="shared" si="301"/>
        <v>0</v>
      </c>
      <c r="Z288" s="4">
        <f t="shared" si="301"/>
        <v>0</v>
      </c>
      <c r="AA288" s="4">
        <f t="shared" si="301"/>
        <v>0</v>
      </c>
      <c r="AB288" s="4">
        <f t="shared" si="301"/>
        <v>0</v>
      </c>
      <c r="AC288" s="4">
        <f t="shared" si="301"/>
        <v>0</v>
      </c>
      <c r="AD288" s="4">
        <f t="shared" si="301"/>
        <v>0</v>
      </c>
      <c r="AE288" s="4">
        <f t="shared" si="301"/>
        <v>0</v>
      </c>
      <c r="AF288" s="4">
        <f t="shared" si="301"/>
        <v>0</v>
      </c>
    </row>
    <row r="289" spans="4:32">
      <c r="D289" s="13">
        <v>8800</v>
      </c>
      <c r="E289" s="2"/>
      <c r="F289" s="4">
        <f t="shared" si="299"/>
        <v>0</v>
      </c>
      <c r="G289" s="4">
        <f t="shared" si="299"/>
        <v>0</v>
      </c>
      <c r="H289" s="4">
        <f t="shared" si="299"/>
        <v>503.71</v>
      </c>
      <c r="I289" s="4">
        <f t="shared" si="299"/>
        <v>0</v>
      </c>
      <c r="J289" s="4">
        <f t="shared" ref="J289:S298" si="302">SUMIF($C$9:$C$235,$D289,J$9:J$235)</f>
        <v>0</v>
      </c>
      <c r="K289" s="4">
        <f t="shared" si="302"/>
        <v>0</v>
      </c>
      <c r="L289" s="4">
        <f t="shared" si="302"/>
        <v>119.98222151656657</v>
      </c>
      <c r="M289" s="4">
        <f t="shared" si="302"/>
        <v>105.86530967153556</v>
      </c>
      <c r="N289" s="4">
        <f t="shared" si="302"/>
        <v>171.68814656514871</v>
      </c>
      <c r="O289" s="4">
        <f t="shared" si="302"/>
        <v>95.416527945257712</v>
      </c>
      <c r="P289" s="4">
        <f t="shared" si="302"/>
        <v>118.00720025284338</v>
      </c>
      <c r="Q289" s="4">
        <f t="shared" si="302"/>
        <v>87.317310778426901</v>
      </c>
      <c r="R289" s="4">
        <f t="shared" si="302"/>
        <v>99.525151724225324</v>
      </c>
      <c r="S289" s="4">
        <f t="shared" si="302"/>
        <v>107.95562259722823</v>
      </c>
      <c r="T289" s="4">
        <f t="shared" ref="T289:AF298" si="303">SUMIF($C$9:$C$235,$D289,T$9:T$235)</f>
        <v>103.40646098499563</v>
      </c>
      <c r="U289" s="4">
        <f t="shared" si="303"/>
        <v>103.58240224538814</v>
      </c>
      <c r="V289" s="4">
        <f t="shared" si="303"/>
        <v>102.65569581762655</v>
      </c>
      <c r="W289" s="4">
        <f t="shared" si="303"/>
        <v>89.128052467106215</v>
      </c>
      <c r="X289" s="4">
        <f t="shared" si="303"/>
        <v>126.39146611495735</v>
      </c>
      <c r="Y289" s="4">
        <f t="shared" si="303"/>
        <v>105.86530967153556</v>
      </c>
      <c r="Z289" s="4">
        <f t="shared" si="303"/>
        <v>171.68814656514871</v>
      </c>
      <c r="AA289" s="4">
        <f t="shared" si="303"/>
        <v>95.416527945257712</v>
      </c>
      <c r="AB289" s="4">
        <f t="shared" si="303"/>
        <v>118.00720025284338</v>
      </c>
      <c r="AC289" s="4">
        <f t="shared" si="303"/>
        <v>87.317310778426901</v>
      </c>
      <c r="AD289" s="4">
        <f t="shared" si="303"/>
        <v>99.525151724225324</v>
      </c>
      <c r="AE289" s="4">
        <f t="shared" si="303"/>
        <v>107.95562259722823</v>
      </c>
      <c r="AF289" s="4">
        <f t="shared" si="303"/>
        <v>103.40646098499563</v>
      </c>
    </row>
    <row r="290" spans="4:32">
      <c r="D290" s="13">
        <v>8810</v>
      </c>
      <c r="E290" s="2"/>
      <c r="F290" s="4">
        <f t="shared" ref="F290:I309" si="304">SUMIF($C$9:$C$235,$D290,F$9:F$235)</f>
        <v>25712.249999999989</v>
      </c>
      <c r="G290" s="4">
        <f t="shared" si="304"/>
        <v>27867.590000000022</v>
      </c>
      <c r="H290" s="4">
        <f t="shared" si="304"/>
        <v>22685.139999999996</v>
      </c>
      <c r="I290" s="4">
        <f t="shared" si="304"/>
        <v>24792.539999999986</v>
      </c>
      <c r="J290" s="4">
        <f t="shared" si="302"/>
        <v>23789.679999999986</v>
      </c>
      <c r="K290" s="4">
        <f t="shared" si="302"/>
        <v>25854.180000000026</v>
      </c>
      <c r="L290" s="4">
        <f t="shared" si="302"/>
        <v>24230.405967051531</v>
      </c>
      <c r="M290" s="4">
        <f t="shared" si="302"/>
        <v>25256.452934959845</v>
      </c>
      <c r="N290" s="4">
        <f t="shared" si="302"/>
        <v>25540.143135238384</v>
      </c>
      <c r="O290" s="4">
        <f t="shared" si="302"/>
        <v>27625.649472421137</v>
      </c>
      <c r="P290" s="4">
        <f t="shared" si="302"/>
        <v>29257.081104653567</v>
      </c>
      <c r="Q290" s="4">
        <f t="shared" si="302"/>
        <v>29924.988362966993</v>
      </c>
      <c r="R290" s="4">
        <f t="shared" si="302"/>
        <v>30455.736095019638</v>
      </c>
      <c r="S290" s="4">
        <f t="shared" si="302"/>
        <v>30675.532106046252</v>
      </c>
      <c r="T290" s="4">
        <f t="shared" si="303"/>
        <v>28046.499198960468</v>
      </c>
      <c r="U290" s="4">
        <f t="shared" si="303"/>
        <v>26974.780664574886</v>
      </c>
      <c r="V290" s="4">
        <f t="shared" si="303"/>
        <v>26595.675141680134</v>
      </c>
      <c r="W290" s="4">
        <f t="shared" si="303"/>
        <v>26886.180722145546</v>
      </c>
      <c r="X290" s="4">
        <f t="shared" si="303"/>
        <v>26118.564451698192</v>
      </c>
      <c r="Y290" s="4">
        <f t="shared" si="303"/>
        <v>25256.452934959845</v>
      </c>
      <c r="Z290" s="4">
        <f t="shared" si="303"/>
        <v>25540.143135238384</v>
      </c>
      <c r="AA290" s="4">
        <f t="shared" si="303"/>
        <v>27625.649472421137</v>
      </c>
      <c r="AB290" s="4">
        <f t="shared" si="303"/>
        <v>29257.081104653567</v>
      </c>
      <c r="AC290" s="4">
        <f t="shared" si="303"/>
        <v>29924.988362966993</v>
      </c>
      <c r="AD290" s="4">
        <f t="shared" si="303"/>
        <v>30455.736095019638</v>
      </c>
      <c r="AE290" s="4">
        <f t="shared" si="303"/>
        <v>30675.532106046252</v>
      </c>
      <c r="AF290" s="4">
        <f t="shared" si="303"/>
        <v>28046.499198960468</v>
      </c>
    </row>
    <row r="291" spans="4:32">
      <c r="D291" s="13">
        <v>8850</v>
      </c>
      <c r="E291" s="2"/>
      <c r="F291" s="4">
        <f t="shared" si="304"/>
        <v>0</v>
      </c>
      <c r="G291" s="4">
        <f t="shared" si="304"/>
        <v>0</v>
      </c>
      <c r="H291" s="4">
        <f t="shared" si="304"/>
        <v>0</v>
      </c>
      <c r="I291" s="4">
        <f t="shared" si="304"/>
        <v>0</v>
      </c>
      <c r="J291" s="4">
        <f t="shared" si="302"/>
        <v>0</v>
      </c>
      <c r="K291" s="4">
        <f t="shared" si="302"/>
        <v>0</v>
      </c>
      <c r="L291" s="4">
        <f t="shared" si="302"/>
        <v>0</v>
      </c>
      <c r="M291" s="4">
        <f t="shared" si="302"/>
        <v>0</v>
      </c>
      <c r="N291" s="4">
        <f t="shared" si="302"/>
        <v>0</v>
      </c>
      <c r="O291" s="4">
        <f t="shared" si="302"/>
        <v>0</v>
      </c>
      <c r="P291" s="4">
        <f t="shared" si="302"/>
        <v>0</v>
      </c>
      <c r="Q291" s="4">
        <f t="shared" si="302"/>
        <v>0</v>
      </c>
      <c r="R291" s="4">
        <f t="shared" si="302"/>
        <v>0</v>
      </c>
      <c r="S291" s="4">
        <f t="shared" si="302"/>
        <v>0</v>
      </c>
      <c r="T291" s="4">
        <f t="shared" si="303"/>
        <v>0</v>
      </c>
      <c r="U291" s="4">
        <f t="shared" si="303"/>
        <v>0</v>
      </c>
      <c r="V291" s="4">
        <f t="shared" si="303"/>
        <v>0</v>
      </c>
      <c r="W291" s="4">
        <f t="shared" si="303"/>
        <v>0</v>
      </c>
      <c r="X291" s="4">
        <f t="shared" si="303"/>
        <v>0</v>
      </c>
      <c r="Y291" s="4">
        <f t="shared" si="303"/>
        <v>0</v>
      </c>
      <c r="Z291" s="4">
        <f t="shared" si="303"/>
        <v>0</v>
      </c>
      <c r="AA291" s="4">
        <f t="shared" si="303"/>
        <v>0</v>
      </c>
      <c r="AB291" s="4">
        <f t="shared" si="303"/>
        <v>0</v>
      </c>
      <c r="AC291" s="4">
        <f t="shared" si="303"/>
        <v>0</v>
      </c>
      <c r="AD291" s="4">
        <f t="shared" si="303"/>
        <v>0</v>
      </c>
      <c r="AE291" s="4">
        <f t="shared" si="303"/>
        <v>0</v>
      </c>
      <c r="AF291" s="4">
        <f t="shared" si="303"/>
        <v>0</v>
      </c>
    </row>
    <row r="292" spans="4:32">
      <c r="D292" s="13">
        <v>8860</v>
      </c>
      <c r="E292" s="2"/>
      <c r="F292" s="4">
        <f t="shared" si="304"/>
        <v>0</v>
      </c>
      <c r="G292" s="4">
        <f t="shared" si="304"/>
        <v>0</v>
      </c>
      <c r="H292" s="4">
        <f t="shared" si="304"/>
        <v>0</v>
      </c>
      <c r="I292" s="4">
        <f t="shared" si="304"/>
        <v>0</v>
      </c>
      <c r="J292" s="4">
        <f t="shared" si="302"/>
        <v>0</v>
      </c>
      <c r="K292" s="4">
        <f t="shared" si="302"/>
        <v>0</v>
      </c>
      <c r="L292" s="4">
        <f t="shared" si="302"/>
        <v>0</v>
      </c>
      <c r="M292" s="4">
        <f t="shared" si="302"/>
        <v>0</v>
      </c>
      <c r="N292" s="4">
        <f t="shared" si="302"/>
        <v>0</v>
      </c>
      <c r="O292" s="4">
        <f t="shared" si="302"/>
        <v>0</v>
      </c>
      <c r="P292" s="4">
        <f t="shared" si="302"/>
        <v>0</v>
      </c>
      <c r="Q292" s="4">
        <f t="shared" si="302"/>
        <v>0</v>
      </c>
      <c r="R292" s="4">
        <f t="shared" si="302"/>
        <v>0</v>
      </c>
      <c r="S292" s="4">
        <f t="shared" si="302"/>
        <v>0</v>
      </c>
      <c r="T292" s="4">
        <f t="shared" si="303"/>
        <v>0</v>
      </c>
      <c r="U292" s="4">
        <f t="shared" si="303"/>
        <v>0</v>
      </c>
      <c r="V292" s="4">
        <f t="shared" si="303"/>
        <v>0</v>
      </c>
      <c r="W292" s="4">
        <f t="shared" si="303"/>
        <v>0</v>
      </c>
      <c r="X292" s="4">
        <f t="shared" si="303"/>
        <v>0</v>
      </c>
      <c r="Y292" s="4">
        <f t="shared" si="303"/>
        <v>0</v>
      </c>
      <c r="Z292" s="4">
        <f t="shared" si="303"/>
        <v>0</v>
      </c>
      <c r="AA292" s="4">
        <f t="shared" si="303"/>
        <v>0</v>
      </c>
      <c r="AB292" s="4">
        <f t="shared" si="303"/>
        <v>0</v>
      </c>
      <c r="AC292" s="4">
        <f t="shared" si="303"/>
        <v>0</v>
      </c>
      <c r="AD292" s="4">
        <f t="shared" si="303"/>
        <v>0</v>
      </c>
      <c r="AE292" s="4">
        <f t="shared" si="303"/>
        <v>0</v>
      </c>
      <c r="AF292" s="4">
        <f t="shared" si="303"/>
        <v>0</v>
      </c>
    </row>
    <row r="293" spans="4:32">
      <c r="D293" s="13">
        <v>8870</v>
      </c>
      <c r="E293" s="2"/>
      <c r="F293" s="4">
        <f t="shared" si="304"/>
        <v>0</v>
      </c>
      <c r="G293" s="4">
        <f t="shared" si="304"/>
        <v>0</v>
      </c>
      <c r="H293" s="4">
        <f t="shared" si="304"/>
        <v>0</v>
      </c>
      <c r="I293" s="4">
        <f t="shared" si="304"/>
        <v>0</v>
      </c>
      <c r="J293" s="4">
        <f t="shared" si="302"/>
        <v>0</v>
      </c>
      <c r="K293" s="4">
        <f t="shared" si="302"/>
        <v>0</v>
      </c>
      <c r="L293" s="4">
        <f t="shared" si="302"/>
        <v>0</v>
      </c>
      <c r="M293" s="4">
        <f t="shared" si="302"/>
        <v>0</v>
      </c>
      <c r="N293" s="4">
        <f t="shared" si="302"/>
        <v>0</v>
      </c>
      <c r="O293" s="4">
        <f t="shared" si="302"/>
        <v>0</v>
      </c>
      <c r="P293" s="4">
        <f t="shared" si="302"/>
        <v>0</v>
      </c>
      <c r="Q293" s="4">
        <f t="shared" si="302"/>
        <v>0</v>
      </c>
      <c r="R293" s="4">
        <f t="shared" si="302"/>
        <v>0</v>
      </c>
      <c r="S293" s="4">
        <f t="shared" si="302"/>
        <v>0</v>
      </c>
      <c r="T293" s="4">
        <f t="shared" si="303"/>
        <v>0</v>
      </c>
      <c r="U293" s="4">
        <f t="shared" si="303"/>
        <v>0</v>
      </c>
      <c r="V293" s="4">
        <f t="shared" si="303"/>
        <v>0</v>
      </c>
      <c r="W293" s="4">
        <f t="shared" si="303"/>
        <v>0</v>
      </c>
      <c r="X293" s="4">
        <f t="shared" si="303"/>
        <v>0</v>
      </c>
      <c r="Y293" s="4">
        <f t="shared" si="303"/>
        <v>0</v>
      </c>
      <c r="Z293" s="4">
        <f t="shared" si="303"/>
        <v>0</v>
      </c>
      <c r="AA293" s="4">
        <f t="shared" si="303"/>
        <v>0</v>
      </c>
      <c r="AB293" s="4">
        <f t="shared" si="303"/>
        <v>0</v>
      </c>
      <c r="AC293" s="4">
        <f t="shared" si="303"/>
        <v>0</v>
      </c>
      <c r="AD293" s="4">
        <f t="shared" si="303"/>
        <v>0</v>
      </c>
      <c r="AE293" s="4">
        <f t="shared" si="303"/>
        <v>0</v>
      </c>
      <c r="AF293" s="4">
        <f t="shared" si="303"/>
        <v>0</v>
      </c>
    </row>
    <row r="294" spans="4:32">
      <c r="D294" s="13">
        <v>8890</v>
      </c>
      <c r="E294" s="2"/>
      <c r="F294" s="4">
        <f t="shared" si="304"/>
        <v>0</v>
      </c>
      <c r="G294" s="4">
        <f t="shared" si="304"/>
        <v>0</v>
      </c>
      <c r="H294" s="4">
        <f t="shared" si="304"/>
        <v>0</v>
      </c>
      <c r="I294" s="4">
        <f t="shared" si="304"/>
        <v>0</v>
      </c>
      <c r="J294" s="4">
        <f t="shared" si="302"/>
        <v>0</v>
      </c>
      <c r="K294" s="4">
        <f t="shared" si="302"/>
        <v>0</v>
      </c>
      <c r="L294" s="4">
        <f t="shared" si="302"/>
        <v>0</v>
      </c>
      <c r="M294" s="4">
        <f t="shared" si="302"/>
        <v>0</v>
      </c>
      <c r="N294" s="4">
        <f t="shared" si="302"/>
        <v>0</v>
      </c>
      <c r="O294" s="4">
        <f t="shared" si="302"/>
        <v>0</v>
      </c>
      <c r="P294" s="4">
        <f t="shared" si="302"/>
        <v>0</v>
      </c>
      <c r="Q294" s="4">
        <f t="shared" si="302"/>
        <v>0</v>
      </c>
      <c r="R294" s="4">
        <f t="shared" si="302"/>
        <v>0</v>
      </c>
      <c r="S294" s="4">
        <f t="shared" si="302"/>
        <v>0</v>
      </c>
      <c r="T294" s="4">
        <f t="shared" si="303"/>
        <v>0</v>
      </c>
      <c r="U294" s="4">
        <f t="shared" si="303"/>
        <v>0</v>
      </c>
      <c r="V294" s="4">
        <f t="shared" si="303"/>
        <v>0</v>
      </c>
      <c r="W294" s="4">
        <f t="shared" si="303"/>
        <v>0</v>
      </c>
      <c r="X294" s="4">
        <f t="shared" si="303"/>
        <v>0</v>
      </c>
      <c r="Y294" s="4">
        <f t="shared" si="303"/>
        <v>0</v>
      </c>
      <c r="Z294" s="4">
        <f t="shared" si="303"/>
        <v>0</v>
      </c>
      <c r="AA294" s="4">
        <f t="shared" si="303"/>
        <v>0</v>
      </c>
      <c r="AB294" s="4">
        <f t="shared" si="303"/>
        <v>0</v>
      </c>
      <c r="AC294" s="4">
        <f t="shared" si="303"/>
        <v>0</v>
      </c>
      <c r="AD294" s="4">
        <f t="shared" si="303"/>
        <v>0</v>
      </c>
      <c r="AE294" s="4">
        <f t="shared" si="303"/>
        <v>0</v>
      </c>
      <c r="AF294" s="4">
        <f t="shared" si="303"/>
        <v>0</v>
      </c>
    </row>
    <row r="295" spans="4:32">
      <c r="D295" s="13">
        <v>8900</v>
      </c>
      <c r="E295" s="2"/>
      <c r="F295" s="4">
        <f t="shared" si="304"/>
        <v>0</v>
      </c>
      <c r="G295" s="4">
        <f t="shared" si="304"/>
        <v>0</v>
      </c>
      <c r="H295" s="4">
        <f t="shared" si="304"/>
        <v>0</v>
      </c>
      <c r="I295" s="4">
        <f t="shared" si="304"/>
        <v>0</v>
      </c>
      <c r="J295" s="4">
        <f t="shared" si="302"/>
        <v>0</v>
      </c>
      <c r="K295" s="4">
        <f t="shared" si="302"/>
        <v>0</v>
      </c>
      <c r="L295" s="4">
        <f t="shared" si="302"/>
        <v>0</v>
      </c>
      <c r="M295" s="4">
        <f t="shared" si="302"/>
        <v>0</v>
      </c>
      <c r="N295" s="4">
        <f t="shared" si="302"/>
        <v>0</v>
      </c>
      <c r="O295" s="4">
        <f t="shared" si="302"/>
        <v>0</v>
      </c>
      <c r="P295" s="4">
        <f t="shared" si="302"/>
        <v>0</v>
      </c>
      <c r="Q295" s="4">
        <f t="shared" si="302"/>
        <v>0</v>
      </c>
      <c r="R295" s="4">
        <f t="shared" si="302"/>
        <v>0</v>
      </c>
      <c r="S295" s="4">
        <f t="shared" si="302"/>
        <v>0</v>
      </c>
      <c r="T295" s="4">
        <f t="shared" si="303"/>
        <v>0</v>
      </c>
      <c r="U295" s="4">
        <f t="shared" si="303"/>
        <v>0</v>
      </c>
      <c r="V295" s="4">
        <f t="shared" si="303"/>
        <v>0</v>
      </c>
      <c r="W295" s="4">
        <f t="shared" si="303"/>
        <v>0</v>
      </c>
      <c r="X295" s="4">
        <f t="shared" si="303"/>
        <v>0</v>
      </c>
      <c r="Y295" s="4">
        <f t="shared" si="303"/>
        <v>0</v>
      </c>
      <c r="Z295" s="4">
        <f t="shared" si="303"/>
        <v>0</v>
      </c>
      <c r="AA295" s="4">
        <f t="shared" si="303"/>
        <v>0</v>
      </c>
      <c r="AB295" s="4">
        <f t="shared" si="303"/>
        <v>0</v>
      </c>
      <c r="AC295" s="4">
        <f t="shared" si="303"/>
        <v>0</v>
      </c>
      <c r="AD295" s="4">
        <f t="shared" si="303"/>
        <v>0</v>
      </c>
      <c r="AE295" s="4">
        <f t="shared" si="303"/>
        <v>0</v>
      </c>
      <c r="AF295" s="4">
        <f t="shared" si="303"/>
        <v>0</v>
      </c>
    </row>
    <row r="296" spans="4:32">
      <c r="D296" s="13">
        <v>8910</v>
      </c>
      <c r="E296" s="2"/>
      <c r="F296" s="4">
        <f t="shared" si="304"/>
        <v>0</v>
      </c>
      <c r="G296" s="4">
        <f t="shared" si="304"/>
        <v>0</v>
      </c>
      <c r="H296" s="4">
        <f t="shared" si="304"/>
        <v>0</v>
      </c>
      <c r="I296" s="4">
        <f t="shared" si="304"/>
        <v>0</v>
      </c>
      <c r="J296" s="4">
        <f t="shared" si="302"/>
        <v>0</v>
      </c>
      <c r="K296" s="4">
        <f t="shared" si="302"/>
        <v>0</v>
      </c>
      <c r="L296" s="4">
        <f t="shared" si="302"/>
        <v>0</v>
      </c>
      <c r="M296" s="4">
        <f t="shared" si="302"/>
        <v>0</v>
      </c>
      <c r="N296" s="4">
        <f t="shared" si="302"/>
        <v>0</v>
      </c>
      <c r="O296" s="4">
        <f t="shared" si="302"/>
        <v>0</v>
      </c>
      <c r="P296" s="4">
        <f t="shared" si="302"/>
        <v>0</v>
      </c>
      <c r="Q296" s="4">
        <f t="shared" si="302"/>
        <v>0</v>
      </c>
      <c r="R296" s="4">
        <f t="shared" si="302"/>
        <v>0</v>
      </c>
      <c r="S296" s="4">
        <f t="shared" si="302"/>
        <v>0</v>
      </c>
      <c r="T296" s="4">
        <f t="shared" si="303"/>
        <v>0</v>
      </c>
      <c r="U296" s="4">
        <f t="shared" si="303"/>
        <v>0</v>
      </c>
      <c r="V296" s="4">
        <f t="shared" si="303"/>
        <v>0</v>
      </c>
      <c r="W296" s="4">
        <f t="shared" si="303"/>
        <v>0</v>
      </c>
      <c r="X296" s="4">
        <f t="shared" si="303"/>
        <v>0</v>
      </c>
      <c r="Y296" s="4">
        <f t="shared" si="303"/>
        <v>0</v>
      </c>
      <c r="Z296" s="4">
        <f t="shared" si="303"/>
        <v>0</v>
      </c>
      <c r="AA296" s="4">
        <f t="shared" si="303"/>
        <v>0</v>
      </c>
      <c r="AB296" s="4">
        <f t="shared" si="303"/>
        <v>0</v>
      </c>
      <c r="AC296" s="4">
        <f t="shared" si="303"/>
        <v>0</v>
      </c>
      <c r="AD296" s="4">
        <f t="shared" si="303"/>
        <v>0</v>
      </c>
      <c r="AE296" s="4">
        <f t="shared" si="303"/>
        <v>0</v>
      </c>
      <c r="AF296" s="4">
        <f t="shared" si="303"/>
        <v>0</v>
      </c>
    </row>
    <row r="297" spans="4:32">
      <c r="D297" s="13">
        <v>8920</v>
      </c>
      <c r="E297" s="2"/>
      <c r="F297" s="4">
        <f t="shared" si="304"/>
        <v>0</v>
      </c>
      <c r="G297" s="4">
        <f t="shared" si="304"/>
        <v>0</v>
      </c>
      <c r="H297" s="4">
        <f t="shared" si="304"/>
        <v>0</v>
      </c>
      <c r="I297" s="4">
        <f t="shared" si="304"/>
        <v>0</v>
      </c>
      <c r="J297" s="4">
        <f t="shared" si="302"/>
        <v>0</v>
      </c>
      <c r="K297" s="4">
        <f t="shared" si="302"/>
        <v>0</v>
      </c>
      <c r="L297" s="4">
        <f t="shared" si="302"/>
        <v>0</v>
      </c>
      <c r="M297" s="4">
        <f t="shared" si="302"/>
        <v>0</v>
      </c>
      <c r="N297" s="4">
        <f t="shared" si="302"/>
        <v>0</v>
      </c>
      <c r="O297" s="4">
        <f t="shared" si="302"/>
        <v>0</v>
      </c>
      <c r="P297" s="4">
        <f t="shared" si="302"/>
        <v>0</v>
      </c>
      <c r="Q297" s="4">
        <f t="shared" si="302"/>
        <v>0</v>
      </c>
      <c r="R297" s="4">
        <f t="shared" si="302"/>
        <v>0</v>
      </c>
      <c r="S297" s="4">
        <f t="shared" si="302"/>
        <v>0</v>
      </c>
      <c r="T297" s="4">
        <f t="shared" si="303"/>
        <v>0</v>
      </c>
      <c r="U297" s="4">
        <f t="shared" si="303"/>
        <v>0</v>
      </c>
      <c r="V297" s="4">
        <f t="shared" si="303"/>
        <v>0</v>
      </c>
      <c r="W297" s="4">
        <f t="shared" si="303"/>
        <v>0</v>
      </c>
      <c r="X297" s="4">
        <f t="shared" si="303"/>
        <v>0</v>
      </c>
      <c r="Y297" s="4">
        <f t="shared" si="303"/>
        <v>0</v>
      </c>
      <c r="Z297" s="4">
        <f t="shared" si="303"/>
        <v>0</v>
      </c>
      <c r="AA297" s="4">
        <f t="shared" si="303"/>
        <v>0</v>
      </c>
      <c r="AB297" s="4">
        <f t="shared" si="303"/>
        <v>0</v>
      </c>
      <c r="AC297" s="4">
        <f t="shared" si="303"/>
        <v>0</v>
      </c>
      <c r="AD297" s="4">
        <f t="shared" si="303"/>
        <v>0</v>
      </c>
      <c r="AE297" s="4">
        <f t="shared" si="303"/>
        <v>0</v>
      </c>
      <c r="AF297" s="4">
        <f t="shared" si="303"/>
        <v>0</v>
      </c>
    </row>
    <row r="298" spans="4:32">
      <c r="D298" s="13">
        <v>8930</v>
      </c>
      <c r="E298" s="2"/>
      <c r="F298" s="4">
        <f t="shared" si="304"/>
        <v>0</v>
      </c>
      <c r="G298" s="4">
        <f t="shared" si="304"/>
        <v>0</v>
      </c>
      <c r="H298" s="4">
        <f t="shared" si="304"/>
        <v>0</v>
      </c>
      <c r="I298" s="4">
        <f t="shared" si="304"/>
        <v>0</v>
      </c>
      <c r="J298" s="4">
        <f t="shared" si="302"/>
        <v>0</v>
      </c>
      <c r="K298" s="4">
        <f t="shared" si="302"/>
        <v>0</v>
      </c>
      <c r="L298" s="4">
        <f t="shared" si="302"/>
        <v>0</v>
      </c>
      <c r="M298" s="4">
        <f t="shared" si="302"/>
        <v>0</v>
      </c>
      <c r="N298" s="4">
        <f t="shared" si="302"/>
        <v>0</v>
      </c>
      <c r="O298" s="4">
        <f t="shared" si="302"/>
        <v>0</v>
      </c>
      <c r="P298" s="4">
        <f t="shared" si="302"/>
        <v>0</v>
      </c>
      <c r="Q298" s="4">
        <f t="shared" si="302"/>
        <v>0</v>
      </c>
      <c r="R298" s="4">
        <f t="shared" si="302"/>
        <v>0</v>
      </c>
      <c r="S298" s="4">
        <f t="shared" si="302"/>
        <v>0</v>
      </c>
      <c r="T298" s="4">
        <f t="shared" si="303"/>
        <v>0</v>
      </c>
      <c r="U298" s="4">
        <f t="shared" si="303"/>
        <v>0</v>
      </c>
      <c r="V298" s="4">
        <f t="shared" si="303"/>
        <v>0</v>
      </c>
      <c r="W298" s="4">
        <f t="shared" si="303"/>
        <v>0</v>
      </c>
      <c r="X298" s="4">
        <f t="shared" si="303"/>
        <v>0</v>
      </c>
      <c r="Y298" s="4">
        <f t="shared" si="303"/>
        <v>0</v>
      </c>
      <c r="Z298" s="4">
        <f t="shared" si="303"/>
        <v>0</v>
      </c>
      <c r="AA298" s="4">
        <f t="shared" si="303"/>
        <v>0</v>
      </c>
      <c r="AB298" s="4">
        <f t="shared" si="303"/>
        <v>0</v>
      </c>
      <c r="AC298" s="4">
        <f t="shared" si="303"/>
        <v>0</v>
      </c>
      <c r="AD298" s="4">
        <f t="shared" si="303"/>
        <v>0</v>
      </c>
      <c r="AE298" s="4">
        <f t="shared" si="303"/>
        <v>0</v>
      </c>
      <c r="AF298" s="4">
        <f t="shared" si="303"/>
        <v>0</v>
      </c>
    </row>
    <row r="299" spans="4:32">
      <c r="D299" s="13">
        <v>8940</v>
      </c>
      <c r="E299" s="2"/>
      <c r="F299" s="4">
        <f t="shared" si="304"/>
        <v>0</v>
      </c>
      <c r="G299" s="4">
        <f t="shared" si="304"/>
        <v>0</v>
      </c>
      <c r="H299" s="4">
        <f t="shared" si="304"/>
        <v>0</v>
      </c>
      <c r="I299" s="4">
        <f t="shared" si="304"/>
        <v>0</v>
      </c>
      <c r="J299" s="4">
        <f t="shared" ref="J299:S308" si="305">SUMIF($C$9:$C$235,$D299,J$9:J$235)</f>
        <v>0</v>
      </c>
      <c r="K299" s="4">
        <f t="shared" si="305"/>
        <v>0</v>
      </c>
      <c r="L299" s="4">
        <f t="shared" si="305"/>
        <v>0</v>
      </c>
      <c r="M299" s="4">
        <f t="shared" si="305"/>
        <v>0</v>
      </c>
      <c r="N299" s="4">
        <f t="shared" si="305"/>
        <v>0</v>
      </c>
      <c r="O299" s="4">
        <f t="shared" si="305"/>
        <v>0</v>
      </c>
      <c r="P299" s="4">
        <f t="shared" si="305"/>
        <v>0</v>
      </c>
      <c r="Q299" s="4">
        <f t="shared" si="305"/>
        <v>0</v>
      </c>
      <c r="R299" s="4">
        <f t="shared" si="305"/>
        <v>0</v>
      </c>
      <c r="S299" s="4">
        <f t="shared" si="305"/>
        <v>0</v>
      </c>
      <c r="T299" s="4">
        <f t="shared" ref="T299:AF308" si="306">SUMIF($C$9:$C$235,$D299,T$9:T$235)</f>
        <v>0</v>
      </c>
      <c r="U299" s="4">
        <f t="shared" si="306"/>
        <v>0</v>
      </c>
      <c r="V299" s="4">
        <f t="shared" si="306"/>
        <v>0</v>
      </c>
      <c r="W299" s="4">
        <f t="shared" si="306"/>
        <v>0</v>
      </c>
      <c r="X299" s="4">
        <f t="shared" si="306"/>
        <v>0</v>
      </c>
      <c r="Y299" s="4">
        <f t="shared" si="306"/>
        <v>0</v>
      </c>
      <c r="Z299" s="4">
        <f t="shared" si="306"/>
        <v>0</v>
      </c>
      <c r="AA299" s="4">
        <f t="shared" si="306"/>
        <v>0</v>
      </c>
      <c r="AB299" s="4">
        <f t="shared" si="306"/>
        <v>0</v>
      </c>
      <c r="AC299" s="4">
        <f t="shared" si="306"/>
        <v>0</v>
      </c>
      <c r="AD299" s="4">
        <f t="shared" si="306"/>
        <v>0</v>
      </c>
      <c r="AE299" s="4">
        <f t="shared" si="306"/>
        <v>0</v>
      </c>
      <c r="AF299" s="4">
        <f t="shared" si="306"/>
        <v>0</v>
      </c>
    </row>
    <row r="300" spans="4:32">
      <c r="D300" s="14">
        <v>8950</v>
      </c>
      <c r="E300" s="2"/>
      <c r="F300" s="4">
        <f t="shared" si="304"/>
        <v>0</v>
      </c>
      <c r="G300" s="4">
        <f t="shared" si="304"/>
        <v>0</v>
      </c>
      <c r="H300" s="4">
        <f t="shared" si="304"/>
        <v>0</v>
      </c>
      <c r="I300" s="4">
        <f t="shared" si="304"/>
        <v>0</v>
      </c>
      <c r="J300" s="4">
        <f t="shared" si="305"/>
        <v>0</v>
      </c>
      <c r="K300" s="4">
        <f t="shared" si="305"/>
        <v>0</v>
      </c>
      <c r="L300" s="4">
        <f t="shared" si="305"/>
        <v>0</v>
      </c>
      <c r="M300" s="4">
        <f t="shared" si="305"/>
        <v>0</v>
      </c>
      <c r="N300" s="4">
        <f t="shared" si="305"/>
        <v>0</v>
      </c>
      <c r="O300" s="4">
        <f t="shared" si="305"/>
        <v>0</v>
      </c>
      <c r="P300" s="4">
        <f t="shared" si="305"/>
        <v>0</v>
      </c>
      <c r="Q300" s="4">
        <f t="shared" si="305"/>
        <v>0</v>
      </c>
      <c r="R300" s="4">
        <f t="shared" si="305"/>
        <v>0</v>
      </c>
      <c r="S300" s="4">
        <f t="shared" si="305"/>
        <v>0</v>
      </c>
      <c r="T300" s="4">
        <f t="shared" si="306"/>
        <v>0</v>
      </c>
      <c r="U300" s="4">
        <f t="shared" si="306"/>
        <v>0</v>
      </c>
      <c r="V300" s="4">
        <f t="shared" si="306"/>
        <v>0</v>
      </c>
      <c r="W300" s="4">
        <f t="shared" si="306"/>
        <v>0</v>
      </c>
      <c r="X300" s="4">
        <f t="shared" si="306"/>
        <v>0</v>
      </c>
      <c r="Y300" s="4">
        <f t="shared" si="306"/>
        <v>0</v>
      </c>
      <c r="Z300" s="4">
        <f t="shared" si="306"/>
        <v>0</v>
      </c>
      <c r="AA300" s="4">
        <f t="shared" si="306"/>
        <v>0</v>
      </c>
      <c r="AB300" s="4">
        <f t="shared" si="306"/>
        <v>0</v>
      </c>
      <c r="AC300" s="4">
        <f t="shared" si="306"/>
        <v>0</v>
      </c>
      <c r="AD300" s="4">
        <f t="shared" si="306"/>
        <v>0</v>
      </c>
      <c r="AE300" s="4">
        <f t="shared" si="306"/>
        <v>0</v>
      </c>
      <c r="AF300" s="4">
        <f t="shared" si="306"/>
        <v>0</v>
      </c>
    </row>
    <row r="301" spans="4:32">
      <c r="D301" s="13">
        <v>9010</v>
      </c>
      <c r="E301" s="2"/>
      <c r="F301" s="4">
        <f t="shared" si="304"/>
        <v>0</v>
      </c>
      <c r="G301" s="4">
        <f t="shared" si="304"/>
        <v>0</v>
      </c>
      <c r="H301" s="4">
        <f t="shared" si="304"/>
        <v>5000</v>
      </c>
      <c r="I301" s="4">
        <f t="shared" si="304"/>
        <v>0</v>
      </c>
      <c r="J301" s="4">
        <f t="shared" si="305"/>
        <v>0</v>
      </c>
      <c r="K301" s="4">
        <f t="shared" si="305"/>
        <v>0</v>
      </c>
      <c r="L301" s="4">
        <f t="shared" si="305"/>
        <v>1454.2343243365067</v>
      </c>
      <c r="M301" s="4">
        <f t="shared" si="305"/>
        <v>693.73047083823781</v>
      </c>
      <c r="N301" s="4">
        <f t="shared" si="305"/>
        <v>1508.435452625813</v>
      </c>
      <c r="O301" s="4">
        <f t="shared" si="305"/>
        <v>657.67943269280556</v>
      </c>
      <c r="P301" s="4">
        <f t="shared" si="305"/>
        <v>2238.760859782531</v>
      </c>
      <c r="Q301" s="4">
        <f t="shared" si="305"/>
        <v>3439.51083849305</v>
      </c>
      <c r="R301" s="4">
        <f t="shared" si="305"/>
        <v>624.87522646403932</v>
      </c>
      <c r="S301" s="4">
        <f t="shared" si="305"/>
        <v>903.21366041065414</v>
      </c>
      <c r="T301" s="4">
        <f t="shared" si="306"/>
        <v>2641.902851743328</v>
      </c>
      <c r="U301" s="4">
        <f t="shared" si="306"/>
        <v>1394.1081679045922</v>
      </c>
      <c r="V301" s="4">
        <f t="shared" si="306"/>
        <v>669.89943920930909</v>
      </c>
      <c r="W301" s="4">
        <f t="shared" si="306"/>
        <v>2300.851832821827</v>
      </c>
      <c r="X301" s="4">
        <f t="shared" si="306"/>
        <v>695.73384983263315</v>
      </c>
      <c r="Y301" s="4">
        <f t="shared" si="306"/>
        <v>693.73047083823781</v>
      </c>
      <c r="Z301" s="4">
        <f t="shared" si="306"/>
        <v>1508.435452625813</v>
      </c>
      <c r="AA301" s="4">
        <f t="shared" si="306"/>
        <v>657.67943269280556</v>
      </c>
      <c r="AB301" s="4">
        <f t="shared" si="306"/>
        <v>2238.760859782531</v>
      </c>
      <c r="AC301" s="4">
        <f t="shared" si="306"/>
        <v>3439.51083849305</v>
      </c>
      <c r="AD301" s="4">
        <f t="shared" si="306"/>
        <v>624.87522646403932</v>
      </c>
      <c r="AE301" s="4">
        <f t="shared" si="306"/>
        <v>903.21366041065414</v>
      </c>
      <c r="AF301" s="4">
        <f t="shared" si="306"/>
        <v>2641.902851743328</v>
      </c>
    </row>
    <row r="302" spans="4:32">
      <c r="D302" s="13">
        <v>9020</v>
      </c>
      <c r="E302" s="2"/>
      <c r="F302" s="4">
        <f t="shared" si="304"/>
        <v>0</v>
      </c>
      <c r="G302" s="4">
        <f t="shared" si="304"/>
        <v>0</v>
      </c>
      <c r="H302" s="4">
        <f t="shared" si="304"/>
        <v>0</v>
      </c>
      <c r="I302" s="4">
        <f t="shared" si="304"/>
        <v>0</v>
      </c>
      <c r="J302" s="4">
        <f t="shared" si="305"/>
        <v>0</v>
      </c>
      <c r="K302" s="4">
        <f t="shared" si="305"/>
        <v>0</v>
      </c>
      <c r="L302" s="4">
        <f t="shared" si="305"/>
        <v>0</v>
      </c>
      <c r="M302" s="4">
        <f t="shared" si="305"/>
        <v>0</v>
      </c>
      <c r="N302" s="4">
        <f t="shared" si="305"/>
        <v>0</v>
      </c>
      <c r="O302" s="4">
        <f t="shared" si="305"/>
        <v>0</v>
      </c>
      <c r="P302" s="4">
        <f t="shared" si="305"/>
        <v>0</v>
      </c>
      <c r="Q302" s="4">
        <f t="shared" si="305"/>
        <v>0</v>
      </c>
      <c r="R302" s="4">
        <f t="shared" si="305"/>
        <v>0</v>
      </c>
      <c r="S302" s="4">
        <f t="shared" si="305"/>
        <v>0</v>
      </c>
      <c r="T302" s="4">
        <f t="shared" si="306"/>
        <v>0</v>
      </c>
      <c r="U302" s="4">
        <f t="shared" si="306"/>
        <v>0</v>
      </c>
      <c r="V302" s="4">
        <f t="shared" si="306"/>
        <v>0</v>
      </c>
      <c r="W302" s="4">
        <f t="shared" si="306"/>
        <v>0</v>
      </c>
      <c r="X302" s="4">
        <f t="shared" si="306"/>
        <v>0</v>
      </c>
      <c r="Y302" s="4">
        <f t="shared" si="306"/>
        <v>0</v>
      </c>
      <c r="Z302" s="4">
        <f t="shared" si="306"/>
        <v>0</v>
      </c>
      <c r="AA302" s="4">
        <f t="shared" si="306"/>
        <v>0</v>
      </c>
      <c r="AB302" s="4">
        <f t="shared" si="306"/>
        <v>0</v>
      </c>
      <c r="AC302" s="4">
        <f t="shared" si="306"/>
        <v>0</v>
      </c>
      <c r="AD302" s="4">
        <f t="shared" si="306"/>
        <v>0</v>
      </c>
      <c r="AE302" s="4">
        <f t="shared" si="306"/>
        <v>0</v>
      </c>
      <c r="AF302" s="4">
        <f t="shared" si="306"/>
        <v>0</v>
      </c>
    </row>
    <row r="303" spans="4:32">
      <c r="D303" s="13">
        <v>9030</v>
      </c>
      <c r="E303" s="2"/>
      <c r="F303" s="4">
        <f t="shared" si="304"/>
        <v>261150.09999999998</v>
      </c>
      <c r="G303" s="4">
        <f t="shared" si="304"/>
        <v>262590.69</v>
      </c>
      <c r="H303" s="4">
        <f t="shared" si="304"/>
        <v>235445.97999999998</v>
      </c>
      <c r="I303" s="4">
        <f t="shared" si="304"/>
        <v>239238.05</v>
      </c>
      <c r="J303" s="4">
        <f t="shared" si="305"/>
        <v>222692.06</v>
      </c>
      <c r="K303" s="4">
        <f t="shared" si="305"/>
        <v>220918.12</v>
      </c>
      <c r="L303" s="4">
        <f t="shared" si="305"/>
        <v>314343.05825612717</v>
      </c>
      <c r="M303" s="4">
        <f t="shared" si="305"/>
        <v>288462.75780198793</v>
      </c>
      <c r="N303" s="4">
        <f t="shared" si="305"/>
        <v>274148.50667064369</v>
      </c>
      <c r="O303" s="4">
        <f t="shared" si="305"/>
        <v>299979.43386213487</v>
      </c>
      <c r="P303" s="4">
        <f t="shared" si="305"/>
        <v>293961.31332805741</v>
      </c>
      <c r="Q303" s="4">
        <f t="shared" si="305"/>
        <v>302813.92033512215</v>
      </c>
      <c r="R303" s="4">
        <f t="shared" si="305"/>
        <v>307615.65518770291</v>
      </c>
      <c r="S303" s="4">
        <f t="shared" si="305"/>
        <v>287709.10819122265</v>
      </c>
      <c r="T303" s="4">
        <f t="shared" si="306"/>
        <v>285264.80962162971</v>
      </c>
      <c r="U303" s="4">
        <f t="shared" si="306"/>
        <v>291191.88127310091</v>
      </c>
      <c r="V303" s="4">
        <f t="shared" si="306"/>
        <v>290351.32145474787</v>
      </c>
      <c r="W303" s="4">
        <f t="shared" si="306"/>
        <v>288684.71529841115</v>
      </c>
      <c r="X303" s="4">
        <f t="shared" si="306"/>
        <v>472792.72380139411</v>
      </c>
      <c r="Y303" s="4">
        <f t="shared" si="306"/>
        <v>288923.08688988496</v>
      </c>
      <c r="Z303" s="4">
        <f t="shared" si="306"/>
        <v>274587.98708272772</v>
      </c>
      <c r="AA303" s="4">
        <f t="shared" si="306"/>
        <v>300460.61170972197</v>
      </c>
      <c r="AB303" s="4">
        <f t="shared" si="306"/>
        <v>294400.79374014144</v>
      </c>
      <c r="AC303" s="4">
        <f t="shared" si="306"/>
        <v>303253.40074720618</v>
      </c>
      <c r="AD303" s="4">
        <f t="shared" si="306"/>
        <v>308096.83303529007</v>
      </c>
      <c r="AE303" s="4">
        <f t="shared" si="306"/>
        <v>288148.58860330662</v>
      </c>
      <c r="AF303" s="4">
        <f t="shared" si="306"/>
        <v>285725.13870952674</v>
      </c>
    </row>
    <row r="304" spans="4:32">
      <c r="D304" s="13">
        <v>9040</v>
      </c>
      <c r="E304" s="2"/>
      <c r="F304" s="4">
        <f t="shared" si="304"/>
        <v>0</v>
      </c>
      <c r="G304" s="4">
        <f t="shared" si="304"/>
        <v>0</v>
      </c>
      <c r="H304" s="4">
        <f t="shared" si="304"/>
        <v>0</v>
      </c>
      <c r="I304" s="4">
        <f t="shared" si="304"/>
        <v>0</v>
      </c>
      <c r="J304" s="4">
        <f t="shared" si="305"/>
        <v>0</v>
      </c>
      <c r="K304" s="4">
        <f t="shared" si="305"/>
        <v>0</v>
      </c>
      <c r="L304" s="4">
        <f t="shared" si="305"/>
        <v>0</v>
      </c>
      <c r="M304" s="4">
        <f t="shared" si="305"/>
        <v>0</v>
      </c>
      <c r="N304" s="4">
        <f t="shared" si="305"/>
        <v>0</v>
      </c>
      <c r="O304" s="4">
        <f t="shared" si="305"/>
        <v>0</v>
      </c>
      <c r="P304" s="4">
        <f t="shared" si="305"/>
        <v>0</v>
      </c>
      <c r="Q304" s="4">
        <f t="shared" si="305"/>
        <v>0</v>
      </c>
      <c r="R304" s="4">
        <f t="shared" si="305"/>
        <v>0</v>
      </c>
      <c r="S304" s="4">
        <f t="shared" si="305"/>
        <v>0</v>
      </c>
      <c r="T304" s="4">
        <f t="shared" si="306"/>
        <v>0</v>
      </c>
      <c r="U304" s="4">
        <f t="shared" si="306"/>
        <v>0</v>
      </c>
      <c r="V304" s="4">
        <f t="shared" si="306"/>
        <v>0</v>
      </c>
      <c r="W304" s="4">
        <f t="shared" si="306"/>
        <v>0</v>
      </c>
      <c r="X304" s="4">
        <f t="shared" si="306"/>
        <v>0</v>
      </c>
      <c r="Y304" s="4">
        <f t="shared" si="306"/>
        <v>0</v>
      </c>
      <c r="Z304" s="4">
        <f t="shared" si="306"/>
        <v>0</v>
      </c>
      <c r="AA304" s="4">
        <f t="shared" si="306"/>
        <v>0</v>
      </c>
      <c r="AB304" s="4">
        <f t="shared" si="306"/>
        <v>0</v>
      </c>
      <c r="AC304" s="4">
        <f t="shared" si="306"/>
        <v>0</v>
      </c>
      <c r="AD304" s="4">
        <f t="shared" si="306"/>
        <v>0</v>
      </c>
      <c r="AE304" s="4">
        <f t="shared" si="306"/>
        <v>0</v>
      </c>
      <c r="AF304" s="4">
        <f t="shared" si="306"/>
        <v>0</v>
      </c>
    </row>
    <row r="305" spans="4:32">
      <c r="D305" s="14">
        <v>9070</v>
      </c>
      <c r="E305" s="2"/>
      <c r="F305" s="4">
        <f t="shared" si="304"/>
        <v>0</v>
      </c>
      <c r="G305" s="4">
        <f t="shared" si="304"/>
        <v>0</v>
      </c>
      <c r="H305" s="4">
        <f t="shared" si="304"/>
        <v>0</v>
      </c>
      <c r="I305" s="4">
        <f t="shared" si="304"/>
        <v>0</v>
      </c>
      <c r="J305" s="4">
        <f t="shared" si="305"/>
        <v>0</v>
      </c>
      <c r="K305" s="4">
        <f t="shared" si="305"/>
        <v>0</v>
      </c>
      <c r="L305" s="4">
        <f t="shared" si="305"/>
        <v>0</v>
      </c>
      <c r="M305" s="4">
        <f t="shared" si="305"/>
        <v>0</v>
      </c>
      <c r="N305" s="4">
        <f t="shared" si="305"/>
        <v>0</v>
      </c>
      <c r="O305" s="4">
        <f t="shared" si="305"/>
        <v>0</v>
      </c>
      <c r="P305" s="4">
        <f t="shared" si="305"/>
        <v>0</v>
      </c>
      <c r="Q305" s="4">
        <f t="shared" si="305"/>
        <v>0</v>
      </c>
      <c r="R305" s="4">
        <f t="shared" si="305"/>
        <v>0</v>
      </c>
      <c r="S305" s="4">
        <f t="shared" si="305"/>
        <v>0</v>
      </c>
      <c r="T305" s="4">
        <f t="shared" si="306"/>
        <v>0</v>
      </c>
      <c r="U305" s="4">
        <f t="shared" si="306"/>
        <v>0</v>
      </c>
      <c r="V305" s="4">
        <f t="shared" si="306"/>
        <v>0</v>
      </c>
      <c r="W305" s="4">
        <f t="shared" si="306"/>
        <v>0</v>
      </c>
      <c r="X305" s="4">
        <f t="shared" si="306"/>
        <v>0</v>
      </c>
      <c r="Y305" s="4">
        <f t="shared" si="306"/>
        <v>0</v>
      </c>
      <c r="Z305" s="4">
        <f t="shared" si="306"/>
        <v>0</v>
      </c>
      <c r="AA305" s="4">
        <f t="shared" si="306"/>
        <v>0</v>
      </c>
      <c r="AB305" s="4">
        <f t="shared" si="306"/>
        <v>0</v>
      </c>
      <c r="AC305" s="4">
        <f t="shared" si="306"/>
        <v>0</v>
      </c>
      <c r="AD305" s="4">
        <f t="shared" si="306"/>
        <v>0</v>
      </c>
      <c r="AE305" s="4">
        <f t="shared" si="306"/>
        <v>0</v>
      </c>
      <c r="AF305" s="4">
        <f t="shared" si="306"/>
        <v>0</v>
      </c>
    </row>
    <row r="306" spans="4:32">
      <c r="D306" s="14">
        <v>9080</v>
      </c>
      <c r="E306" s="2"/>
      <c r="F306" s="4">
        <f t="shared" si="304"/>
        <v>0</v>
      </c>
      <c r="G306" s="4">
        <f t="shared" si="304"/>
        <v>0</v>
      </c>
      <c r="H306" s="4">
        <f t="shared" si="304"/>
        <v>0</v>
      </c>
      <c r="I306" s="4">
        <f t="shared" si="304"/>
        <v>0</v>
      </c>
      <c r="J306" s="4">
        <f t="shared" si="305"/>
        <v>0</v>
      </c>
      <c r="K306" s="4">
        <f t="shared" si="305"/>
        <v>0</v>
      </c>
      <c r="L306" s="4">
        <f t="shared" si="305"/>
        <v>0</v>
      </c>
      <c r="M306" s="4">
        <f t="shared" si="305"/>
        <v>0</v>
      </c>
      <c r="N306" s="4">
        <f t="shared" si="305"/>
        <v>0</v>
      </c>
      <c r="O306" s="4">
        <f t="shared" si="305"/>
        <v>0</v>
      </c>
      <c r="P306" s="4">
        <f t="shared" si="305"/>
        <v>0</v>
      </c>
      <c r="Q306" s="4">
        <f t="shared" si="305"/>
        <v>0</v>
      </c>
      <c r="R306" s="4">
        <f t="shared" si="305"/>
        <v>0</v>
      </c>
      <c r="S306" s="4">
        <f t="shared" si="305"/>
        <v>0</v>
      </c>
      <c r="T306" s="4">
        <f t="shared" si="306"/>
        <v>0</v>
      </c>
      <c r="U306" s="4">
        <f t="shared" si="306"/>
        <v>0</v>
      </c>
      <c r="V306" s="4">
        <f t="shared" si="306"/>
        <v>0</v>
      </c>
      <c r="W306" s="4">
        <f t="shared" si="306"/>
        <v>0</v>
      </c>
      <c r="X306" s="4">
        <f t="shared" si="306"/>
        <v>0</v>
      </c>
      <c r="Y306" s="4">
        <f t="shared" si="306"/>
        <v>0</v>
      </c>
      <c r="Z306" s="4">
        <f t="shared" si="306"/>
        <v>0</v>
      </c>
      <c r="AA306" s="4">
        <f t="shared" si="306"/>
        <v>0</v>
      </c>
      <c r="AB306" s="4">
        <f t="shared" si="306"/>
        <v>0</v>
      </c>
      <c r="AC306" s="4">
        <f t="shared" si="306"/>
        <v>0</v>
      </c>
      <c r="AD306" s="4">
        <f t="shared" si="306"/>
        <v>0</v>
      </c>
      <c r="AE306" s="4">
        <f t="shared" si="306"/>
        <v>0</v>
      </c>
      <c r="AF306" s="4">
        <f t="shared" si="306"/>
        <v>0</v>
      </c>
    </row>
    <row r="307" spans="4:32">
      <c r="D307" s="13">
        <v>9090</v>
      </c>
      <c r="E307" s="2"/>
      <c r="F307" s="4">
        <f t="shared" si="304"/>
        <v>0</v>
      </c>
      <c r="G307" s="4">
        <f t="shared" si="304"/>
        <v>0</v>
      </c>
      <c r="H307" s="4">
        <f t="shared" si="304"/>
        <v>0</v>
      </c>
      <c r="I307" s="4">
        <f t="shared" si="304"/>
        <v>0</v>
      </c>
      <c r="J307" s="4">
        <f t="shared" si="305"/>
        <v>0</v>
      </c>
      <c r="K307" s="4">
        <f t="shared" si="305"/>
        <v>0</v>
      </c>
      <c r="L307" s="4">
        <f t="shared" si="305"/>
        <v>0</v>
      </c>
      <c r="M307" s="4">
        <f t="shared" si="305"/>
        <v>0</v>
      </c>
      <c r="N307" s="4">
        <f t="shared" si="305"/>
        <v>0</v>
      </c>
      <c r="O307" s="4">
        <f t="shared" si="305"/>
        <v>0</v>
      </c>
      <c r="P307" s="4">
        <f t="shared" si="305"/>
        <v>0</v>
      </c>
      <c r="Q307" s="4">
        <f t="shared" si="305"/>
        <v>0</v>
      </c>
      <c r="R307" s="4">
        <f t="shared" si="305"/>
        <v>0</v>
      </c>
      <c r="S307" s="4">
        <f t="shared" si="305"/>
        <v>0</v>
      </c>
      <c r="T307" s="4">
        <f t="shared" si="306"/>
        <v>0</v>
      </c>
      <c r="U307" s="4">
        <f t="shared" si="306"/>
        <v>0</v>
      </c>
      <c r="V307" s="4">
        <f t="shared" si="306"/>
        <v>0</v>
      </c>
      <c r="W307" s="4">
        <f t="shared" si="306"/>
        <v>0</v>
      </c>
      <c r="X307" s="4">
        <f t="shared" si="306"/>
        <v>0</v>
      </c>
      <c r="Y307" s="4">
        <f t="shared" si="306"/>
        <v>0</v>
      </c>
      <c r="Z307" s="4">
        <f t="shared" si="306"/>
        <v>0</v>
      </c>
      <c r="AA307" s="4">
        <f t="shared" si="306"/>
        <v>0</v>
      </c>
      <c r="AB307" s="4">
        <f t="shared" si="306"/>
        <v>0</v>
      </c>
      <c r="AC307" s="4">
        <f t="shared" si="306"/>
        <v>0</v>
      </c>
      <c r="AD307" s="4">
        <f t="shared" si="306"/>
        <v>0</v>
      </c>
      <c r="AE307" s="4">
        <f t="shared" si="306"/>
        <v>0</v>
      </c>
      <c r="AF307" s="4">
        <f t="shared" si="306"/>
        <v>0</v>
      </c>
    </row>
    <row r="308" spans="4:32">
      <c r="D308" s="13">
        <v>9100</v>
      </c>
      <c r="E308" s="2"/>
      <c r="F308" s="4">
        <f t="shared" si="304"/>
        <v>80.69</v>
      </c>
      <c r="G308" s="4">
        <f t="shared" si="304"/>
        <v>6.83</v>
      </c>
      <c r="H308" s="4">
        <f t="shared" si="304"/>
        <v>0</v>
      </c>
      <c r="I308" s="4">
        <f t="shared" si="304"/>
        <v>0</v>
      </c>
      <c r="J308" s="4">
        <f t="shared" si="305"/>
        <v>61.29</v>
      </c>
      <c r="K308" s="4">
        <f t="shared" si="305"/>
        <v>72.63</v>
      </c>
      <c r="L308" s="4">
        <f t="shared" si="305"/>
        <v>64.405129756215203</v>
      </c>
      <c r="M308" s="4">
        <f t="shared" si="305"/>
        <v>30.723935092483874</v>
      </c>
      <c r="N308" s="4">
        <f t="shared" si="305"/>
        <v>66.805589325892001</v>
      </c>
      <c r="O308" s="4">
        <f t="shared" si="305"/>
        <v>29.127306715098971</v>
      </c>
      <c r="P308" s="4">
        <f t="shared" si="305"/>
        <v>99.150240958048727</v>
      </c>
      <c r="Q308" s="4">
        <f t="shared" si="305"/>
        <v>152.32905601518019</v>
      </c>
      <c r="R308" s="4">
        <f t="shared" si="305"/>
        <v>27.67447402963937</v>
      </c>
      <c r="S308" s="4">
        <f t="shared" si="305"/>
        <v>40.001526592267048</v>
      </c>
      <c r="T308" s="4">
        <f t="shared" si="306"/>
        <v>117.0045934980085</v>
      </c>
      <c r="U308" s="4">
        <f t="shared" si="306"/>
        <v>61.742262540158578</v>
      </c>
      <c r="V308" s="4">
        <f t="shared" si="306"/>
        <v>29.668506363701876</v>
      </c>
      <c r="W308" s="4">
        <f t="shared" si="306"/>
        <v>101.90012597201306</v>
      </c>
      <c r="X308" s="4">
        <f t="shared" si="306"/>
        <v>30.812660741387656</v>
      </c>
      <c r="Y308" s="4">
        <f t="shared" si="306"/>
        <v>30.723935092483874</v>
      </c>
      <c r="Z308" s="4">
        <f t="shared" si="306"/>
        <v>66.805589325892001</v>
      </c>
      <c r="AA308" s="4">
        <f t="shared" si="306"/>
        <v>29.127306715098971</v>
      </c>
      <c r="AB308" s="4">
        <f t="shared" si="306"/>
        <v>99.150240958048727</v>
      </c>
      <c r="AC308" s="4">
        <f t="shared" si="306"/>
        <v>152.32905601518019</v>
      </c>
      <c r="AD308" s="4">
        <f t="shared" si="306"/>
        <v>27.67447402963937</v>
      </c>
      <c r="AE308" s="4">
        <f t="shared" si="306"/>
        <v>40.001526592267048</v>
      </c>
      <c r="AF308" s="4">
        <f t="shared" si="306"/>
        <v>117.0045934980085</v>
      </c>
    </row>
    <row r="309" spans="4:32">
      <c r="D309" s="13">
        <v>9110</v>
      </c>
      <c r="E309" s="2"/>
      <c r="F309" s="4">
        <f t="shared" si="304"/>
        <v>8143.9500000000007</v>
      </c>
      <c r="G309" s="4">
        <f t="shared" si="304"/>
        <v>11938.72</v>
      </c>
      <c r="H309" s="4">
        <f t="shared" si="304"/>
        <v>8546.0500000000011</v>
      </c>
      <c r="I309" s="4">
        <f t="shared" si="304"/>
        <v>15806.23</v>
      </c>
      <c r="J309" s="4">
        <f t="shared" ref="J309:S318" si="307">SUMIF($C$9:$C$235,$D309,J$9:J$235)</f>
        <v>9151.119999999999</v>
      </c>
      <c r="K309" s="4">
        <f t="shared" si="307"/>
        <v>9859.86</v>
      </c>
      <c r="L309" s="4">
        <f t="shared" si="307"/>
        <v>13670.830328662136</v>
      </c>
      <c r="M309" s="4">
        <f t="shared" si="307"/>
        <v>13022.559284605268</v>
      </c>
      <c r="N309" s="4">
        <f t="shared" si="307"/>
        <v>14699.802734631512</v>
      </c>
      <c r="O309" s="4">
        <f t="shared" si="307"/>
        <v>13127.955055746314</v>
      </c>
      <c r="P309" s="4">
        <f t="shared" si="307"/>
        <v>12988.494378943051</v>
      </c>
      <c r="Q309" s="4">
        <f t="shared" si="307"/>
        <v>11999.957307701816</v>
      </c>
      <c r="R309" s="4">
        <f t="shared" si="307"/>
        <v>13277.806787088781</v>
      </c>
      <c r="S309" s="4">
        <f t="shared" si="307"/>
        <v>12662.21095562116</v>
      </c>
      <c r="T309" s="4">
        <f t="shared" ref="T309:AF318" si="308">SUMIF($C$9:$C$235,$D309,T$9:T$235)</f>
        <v>12963.792909237947</v>
      </c>
      <c r="U309" s="4">
        <f t="shared" si="308"/>
        <v>12955.137929415927</v>
      </c>
      <c r="V309" s="4">
        <f t="shared" si="308"/>
        <v>12496.880862451713</v>
      </c>
      <c r="W309" s="4">
        <f t="shared" si="308"/>
        <v>12930.253529591417</v>
      </c>
      <c r="X309" s="4">
        <f t="shared" si="308"/>
        <v>13702.493634509494</v>
      </c>
      <c r="Y309" s="4">
        <f t="shared" si="308"/>
        <v>13310.956770510811</v>
      </c>
      <c r="Z309" s="4">
        <f t="shared" si="308"/>
        <v>14975.138465703369</v>
      </c>
      <c r="AA309" s="4">
        <f t="shared" si="308"/>
        <v>13429.414349034809</v>
      </c>
      <c r="AB309" s="4">
        <f t="shared" si="308"/>
        <v>13263.830110014907</v>
      </c>
      <c r="AC309" s="4">
        <f t="shared" si="308"/>
        <v>12275.293038773672</v>
      </c>
      <c r="AD309" s="4">
        <f t="shared" si="308"/>
        <v>13579.266080377276</v>
      </c>
      <c r="AE309" s="4">
        <f t="shared" si="308"/>
        <v>12937.546686693016</v>
      </c>
      <c r="AF309" s="4">
        <f t="shared" si="308"/>
        <v>13252.190395143491</v>
      </c>
    </row>
    <row r="310" spans="4:32">
      <c r="D310" s="14">
        <v>9120</v>
      </c>
      <c r="E310" s="2"/>
      <c r="F310" s="4">
        <f t="shared" ref="F310:I326" si="309">SUMIF($C$9:$C$235,$D310,F$9:F$235)</f>
        <v>138.62</v>
      </c>
      <c r="G310" s="4">
        <f t="shared" si="309"/>
        <v>0</v>
      </c>
      <c r="H310" s="4">
        <f t="shared" si="309"/>
        <v>0</v>
      </c>
      <c r="I310" s="4">
        <f t="shared" si="309"/>
        <v>0</v>
      </c>
      <c r="J310" s="4">
        <f t="shared" si="307"/>
        <v>0</v>
      </c>
      <c r="K310" s="4">
        <f t="shared" si="307"/>
        <v>0</v>
      </c>
      <c r="L310" s="4">
        <f t="shared" si="307"/>
        <v>40.31719240790531</v>
      </c>
      <c r="M310" s="4">
        <f t="shared" si="307"/>
        <v>19.232983573519306</v>
      </c>
      <c r="N310" s="4">
        <f t="shared" si="307"/>
        <v>41.819864488598043</v>
      </c>
      <c r="O310" s="4">
        <f t="shared" si="307"/>
        <v>18.23350459197534</v>
      </c>
      <c r="P310" s="4">
        <f t="shared" si="307"/>
        <v>62.067406076610887</v>
      </c>
      <c r="Q310" s="4">
        <f t="shared" si="307"/>
        <v>95.356998486381315</v>
      </c>
      <c r="R310" s="4">
        <f t="shared" si="307"/>
        <v>17.324040778489024</v>
      </c>
      <c r="S310" s="4">
        <f t="shared" si="307"/>
        <v>25.040695521224976</v>
      </c>
      <c r="T310" s="4">
        <f t="shared" si="308"/>
        <v>73.244114661732027</v>
      </c>
      <c r="U310" s="4">
        <f t="shared" si="308"/>
        <v>38.650254846986918</v>
      </c>
      <c r="V310" s="4">
        <f t="shared" si="308"/>
        <v>18.572292052638883</v>
      </c>
      <c r="W310" s="4">
        <f t="shared" si="308"/>
        <v>63.788816213152323</v>
      </c>
      <c r="X310" s="4">
        <f t="shared" si="308"/>
        <v>19.288525252759921</v>
      </c>
      <c r="Y310" s="4">
        <f t="shared" si="308"/>
        <v>19.232983573519306</v>
      </c>
      <c r="Z310" s="4">
        <f t="shared" si="308"/>
        <v>41.819864488598043</v>
      </c>
      <c r="AA310" s="4">
        <f t="shared" si="308"/>
        <v>18.23350459197534</v>
      </c>
      <c r="AB310" s="4">
        <f t="shared" si="308"/>
        <v>62.067406076610887</v>
      </c>
      <c r="AC310" s="4">
        <f t="shared" si="308"/>
        <v>95.356998486381315</v>
      </c>
      <c r="AD310" s="4">
        <f t="shared" si="308"/>
        <v>17.324040778489024</v>
      </c>
      <c r="AE310" s="4">
        <f t="shared" si="308"/>
        <v>25.040695521224976</v>
      </c>
      <c r="AF310" s="4">
        <f t="shared" si="308"/>
        <v>73.244114661732027</v>
      </c>
    </row>
    <row r="311" spans="4:32">
      <c r="D311" s="14">
        <v>9130</v>
      </c>
      <c r="E311" s="2"/>
      <c r="F311" s="4">
        <f t="shared" si="309"/>
        <v>0</v>
      </c>
      <c r="G311" s="4">
        <f t="shared" si="309"/>
        <v>0</v>
      </c>
      <c r="H311" s="4">
        <f t="shared" si="309"/>
        <v>2321.0499999999997</v>
      </c>
      <c r="I311" s="4">
        <f t="shared" si="309"/>
        <v>149.52000000000001</v>
      </c>
      <c r="J311" s="4">
        <f t="shared" si="307"/>
        <v>0</v>
      </c>
      <c r="K311" s="4">
        <f t="shared" si="307"/>
        <v>0</v>
      </c>
      <c r="L311" s="4">
        <f t="shared" si="307"/>
        <v>718.55753893520853</v>
      </c>
      <c r="M311" s="4">
        <f t="shared" si="307"/>
        <v>342.78193786776501</v>
      </c>
      <c r="N311" s="4">
        <f t="shared" si="307"/>
        <v>745.33907523875087</v>
      </c>
      <c r="O311" s="4">
        <f t="shared" si="307"/>
        <v>324.96861520557286</v>
      </c>
      <c r="P311" s="4">
        <f t="shared" si="307"/>
        <v>1106.2030834705852</v>
      </c>
      <c r="Q311" s="4">
        <f t="shared" si="307"/>
        <v>1699.5104584511546</v>
      </c>
      <c r="R311" s="4">
        <f t="shared" si="307"/>
        <v>308.7595976490523</v>
      </c>
      <c r="S311" s="4">
        <f t="shared" si="307"/>
        <v>446.29051460014995</v>
      </c>
      <c r="T311" s="4">
        <f t="shared" si="308"/>
        <v>1305.4011856863026</v>
      </c>
      <c r="U311" s="4">
        <f t="shared" si="308"/>
        <v>688.84836327600965</v>
      </c>
      <c r="V311" s="4">
        <f t="shared" si="308"/>
        <v>331.0066915054685</v>
      </c>
      <c r="W311" s="4">
        <f t="shared" si="308"/>
        <v>1136.883102522924</v>
      </c>
      <c r="X311" s="4">
        <f t="shared" si="308"/>
        <v>343.77183547620166</v>
      </c>
      <c r="Y311" s="4">
        <f t="shared" si="308"/>
        <v>342.78193786776501</v>
      </c>
      <c r="Z311" s="4">
        <f t="shared" si="308"/>
        <v>745.33907523875087</v>
      </c>
      <c r="AA311" s="4">
        <f t="shared" si="308"/>
        <v>324.96861520557286</v>
      </c>
      <c r="AB311" s="4">
        <f t="shared" si="308"/>
        <v>1106.2030834705852</v>
      </c>
      <c r="AC311" s="4">
        <f t="shared" si="308"/>
        <v>1699.5104584511546</v>
      </c>
      <c r="AD311" s="4">
        <f t="shared" si="308"/>
        <v>308.7595976490523</v>
      </c>
      <c r="AE311" s="4">
        <f t="shared" si="308"/>
        <v>446.29051460014995</v>
      </c>
      <c r="AF311" s="4">
        <f t="shared" si="308"/>
        <v>1305.4011856863026</v>
      </c>
    </row>
    <row r="312" spans="4:32">
      <c r="D312" s="13">
        <v>9160</v>
      </c>
      <c r="E312" s="2"/>
      <c r="F312" s="4">
        <f t="shared" si="309"/>
        <v>0</v>
      </c>
      <c r="G312" s="4">
        <f t="shared" si="309"/>
        <v>0</v>
      </c>
      <c r="H312" s="4">
        <f t="shared" si="309"/>
        <v>0</v>
      </c>
      <c r="I312" s="4">
        <f t="shared" si="309"/>
        <v>0</v>
      </c>
      <c r="J312" s="4">
        <f t="shared" si="307"/>
        <v>0</v>
      </c>
      <c r="K312" s="4">
        <f t="shared" si="307"/>
        <v>0</v>
      </c>
      <c r="L312" s="4">
        <f t="shared" si="307"/>
        <v>0</v>
      </c>
      <c r="M312" s="4">
        <f t="shared" si="307"/>
        <v>0</v>
      </c>
      <c r="N312" s="4">
        <f t="shared" si="307"/>
        <v>0</v>
      </c>
      <c r="O312" s="4">
        <f t="shared" si="307"/>
        <v>0</v>
      </c>
      <c r="P312" s="4">
        <f t="shared" si="307"/>
        <v>0</v>
      </c>
      <c r="Q312" s="4">
        <f t="shared" si="307"/>
        <v>0</v>
      </c>
      <c r="R312" s="4">
        <f t="shared" si="307"/>
        <v>0</v>
      </c>
      <c r="S312" s="4">
        <f t="shared" si="307"/>
        <v>0</v>
      </c>
      <c r="T312" s="4">
        <f t="shared" si="308"/>
        <v>0</v>
      </c>
      <c r="U312" s="4">
        <f t="shared" si="308"/>
        <v>0</v>
      </c>
      <c r="V312" s="4">
        <f t="shared" si="308"/>
        <v>0</v>
      </c>
      <c r="W312" s="4">
        <f t="shared" si="308"/>
        <v>0</v>
      </c>
      <c r="X312" s="4">
        <f t="shared" si="308"/>
        <v>0</v>
      </c>
      <c r="Y312" s="4">
        <f t="shared" si="308"/>
        <v>0</v>
      </c>
      <c r="Z312" s="4">
        <f t="shared" si="308"/>
        <v>0</v>
      </c>
      <c r="AA312" s="4">
        <f t="shared" si="308"/>
        <v>0</v>
      </c>
      <c r="AB312" s="4">
        <f t="shared" si="308"/>
        <v>0</v>
      </c>
      <c r="AC312" s="4">
        <f t="shared" si="308"/>
        <v>0</v>
      </c>
      <c r="AD312" s="4">
        <f t="shared" si="308"/>
        <v>0</v>
      </c>
      <c r="AE312" s="4">
        <f t="shared" si="308"/>
        <v>0</v>
      </c>
      <c r="AF312" s="4">
        <f t="shared" si="308"/>
        <v>0</v>
      </c>
    </row>
    <row r="313" spans="4:32">
      <c r="D313" s="13">
        <v>9200</v>
      </c>
      <c r="E313" s="2"/>
      <c r="F313" s="4">
        <f t="shared" si="309"/>
        <v>-4567.08</v>
      </c>
      <c r="G313" s="4">
        <f t="shared" si="309"/>
        <v>-4656.62</v>
      </c>
      <c r="H313" s="4">
        <f t="shared" si="309"/>
        <v>-5150.38</v>
      </c>
      <c r="I313" s="4">
        <f t="shared" si="309"/>
        <v>-4164.2</v>
      </c>
      <c r="J313" s="4">
        <f t="shared" si="307"/>
        <v>-4788.71</v>
      </c>
      <c r="K313" s="4">
        <f t="shared" si="307"/>
        <v>-3965.03</v>
      </c>
      <c r="L313" s="4">
        <f t="shared" si="307"/>
        <v>-283.95160440359831</v>
      </c>
      <c r="M313" s="4">
        <f t="shared" si="307"/>
        <v>-4687.5100222886695</v>
      </c>
      <c r="N313" s="4">
        <f t="shared" si="307"/>
        <v>6168.4446094830464</v>
      </c>
      <c r="O313" s="4">
        <f t="shared" si="307"/>
        <v>2090.3916893289288</v>
      </c>
      <c r="P313" s="4">
        <f t="shared" si="307"/>
        <v>-9840.1927948807952</v>
      </c>
      <c r="Q313" s="4">
        <f t="shared" si="307"/>
        <v>201.99809256353538</v>
      </c>
      <c r="R313" s="4">
        <f t="shared" si="307"/>
        <v>1319.3361131435481</v>
      </c>
      <c r="S313" s="4">
        <f t="shared" si="307"/>
        <v>81.95351184006293</v>
      </c>
      <c r="T313" s="4">
        <f t="shared" si="308"/>
        <v>-1052.6986309596814</v>
      </c>
      <c r="U313" s="4">
        <f t="shared" si="308"/>
        <v>-2701.0030662781301</v>
      </c>
      <c r="V313" s="4">
        <f t="shared" si="308"/>
        <v>571.36603325114288</v>
      </c>
      <c r="W313" s="4">
        <f t="shared" si="308"/>
        <v>1356.2729072123088</v>
      </c>
      <c r="X313" s="4">
        <f t="shared" si="308"/>
        <v>42.708168142004624</v>
      </c>
      <c r="Y313" s="4">
        <f t="shared" si="308"/>
        <v>-4687.5100222886695</v>
      </c>
      <c r="Z313" s="4">
        <f t="shared" si="308"/>
        <v>6168.4446094830464</v>
      </c>
      <c r="AA313" s="4">
        <f t="shared" si="308"/>
        <v>2090.3916893289288</v>
      </c>
      <c r="AB313" s="4">
        <f t="shared" si="308"/>
        <v>-9840.1927948807952</v>
      </c>
      <c r="AC313" s="4">
        <f t="shared" si="308"/>
        <v>201.99809256353538</v>
      </c>
      <c r="AD313" s="4">
        <f t="shared" si="308"/>
        <v>1319.3361131435481</v>
      </c>
      <c r="AE313" s="4">
        <f t="shared" si="308"/>
        <v>81.95351184006293</v>
      </c>
      <c r="AF313" s="4">
        <f t="shared" si="308"/>
        <v>-1052.6986309596814</v>
      </c>
    </row>
    <row r="314" spans="4:32">
      <c r="D314" s="13">
        <v>9210</v>
      </c>
      <c r="E314" s="2"/>
      <c r="F314" s="4">
        <f t="shared" si="309"/>
        <v>0</v>
      </c>
      <c r="G314" s="4">
        <f t="shared" si="309"/>
        <v>579.5200000000001</v>
      </c>
      <c r="H314" s="4">
        <f t="shared" si="309"/>
        <v>358</v>
      </c>
      <c r="I314" s="4">
        <f t="shared" si="309"/>
        <v>46.04</v>
      </c>
      <c r="J314" s="4">
        <f t="shared" si="307"/>
        <v>2250</v>
      </c>
      <c r="K314" s="4">
        <f t="shared" si="307"/>
        <v>0</v>
      </c>
      <c r="L314" s="4">
        <f t="shared" si="307"/>
        <v>729.83285910272127</v>
      </c>
      <c r="M314" s="4">
        <f t="shared" si="307"/>
        <v>652.13282996501925</v>
      </c>
      <c r="N314" s="4">
        <f t="shared" si="307"/>
        <v>749.66413721502727</v>
      </c>
      <c r="O314" s="4">
        <f t="shared" si="307"/>
        <v>650.33386263195234</v>
      </c>
      <c r="P314" s="4">
        <f t="shared" si="307"/>
        <v>695.48782963388658</v>
      </c>
      <c r="Q314" s="4">
        <f t="shared" si="307"/>
        <v>643.74142306234444</v>
      </c>
      <c r="R314" s="4">
        <f t="shared" si="307"/>
        <v>671.82600988066474</v>
      </c>
      <c r="S314" s="4">
        <f t="shared" si="307"/>
        <v>656.94360739210288</v>
      </c>
      <c r="T314" s="4">
        <f t="shared" si="308"/>
        <v>641.62188354917589</v>
      </c>
      <c r="U314" s="4">
        <f t="shared" si="308"/>
        <v>652.71895510959303</v>
      </c>
      <c r="V314" s="4">
        <f t="shared" si="308"/>
        <v>653.56304290202218</v>
      </c>
      <c r="W314" s="4">
        <f t="shared" si="308"/>
        <v>633.35714667020807</v>
      </c>
      <c r="X314" s="4">
        <f t="shared" si="308"/>
        <v>994.87116696229782</v>
      </c>
      <c r="Y314" s="4">
        <f t="shared" si="308"/>
        <v>652.13282996501925</v>
      </c>
      <c r="Z314" s="4">
        <f t="shared" si="308"/>
        <v>749.66413721502727</v>
      </c>
      <c r="AA314" s="4">
        <f t="shared" si="308"/>
        <v>650.33386263195234</v>
      </c>
      <c r="AB314" s="4">
        <f t="shared" si="308"/>
        <v>695.48782963388658</v>
      </c>
      <c r="AC314" s="4">
        <f t="shared" si="308"/>
        <v>643.74142306234444</v>
      </c>
      <c r="AD314" s="4">
        <f t="shared" si="308"/>
        <v>671.82600988066474</v>
      </c>
      <c r="AE314" s="4">
        <f t="shared" si="308"/>
        <v>656.94360739210288</v>
      </c>
      <c r="AF314" s="4">
        <f t="shared" si="308"/>
        <v>641.62188354917589</v>
      </c>
    </row>
    <row r="315" spans="4:32">
      <c r="D315" s="13">
        <v>9220</v>
      </c>
      <c r="E315" s="2"/>
      <c r="F315" s="4">
        <f t="shared" si="309"/>
        <v>0</v>
      </c>
      <c r="G315" s="4">
        <f t="shared" si="309"/>
        <v>0</v>
      </c>
      <c r="H315" s="4">
        <f t="shared" si="309"/>
        <v>0</v>
      </c>
      <c r="I315" s="4">
        <f t="shared" si="309"/>
        <v>0</v>
      </c>
      <c r="J315" s="4">
        <f t="shared" si="307"/>
        <v>0</v>
      </c>
      <c r="K315" s="4">
        <f t="shared" si="307"/>
        <v>0</v>
      </c>
      <c r="L315" s="4">
        <f t="shared" si="307"/>
        <v>0</v>
      </c>
      <c r="M315" s="4">
        <f t="shared" si="307"/>
        <v>0</v>
      </c>
      <c r="N315" s="4">
        <f t="shared" si="307"/>
        <v>0</v>
      </c>
      <c r="O315" s="4">
        <f t="shared" si="307"/>
        <v>0</v>
      </c>
      <c r="P315" s="4">
        <f t="shared" si="307"/>
        <v>0</v>
      </c>
      <c r="Q315" s="4">
        <f t="shared" si="307"/>
        <v>0</v>
      </c>
      <c r="R315" s="4">
        <f t="shared" si="307"/>
        <v>0</v>
      </c>
      <c r="S315" s="4">
        <f t="shared" si="307"/>
        <v>0</v>
      </c>
      <c r="T315" s="4">
        <f t="shared" si="308"/>
        <v>0</v>
      </c>
      <c r="U315" s="4">
        <f t="shared" si="308"/>
        <v>0</v>
      </c>
      <c r="V315" s="4">
        <f t="shared" si="308"/>
        <v>0</v>
      </c>
      <c r="W315" s="4">
        <f t="shared" si="308"/>
        <v>0</v>
      </c>
      <c r="X315" s="4">
        <f t="shared" si="308"/>
        <v>0</v>
      </c>
      <c r="Y315" s="4">
        <f t="shared" si="308"/>
        <v>0</v>
      </c>
      <c r="Z315" s="4">
        <f t="shared" si="308"/>
        <v>0</v>
      </c>
      <c r="AA315" s="4">
        <f t="shared" si="308"/>
        <v>0</v>
      </c>
      <c r="AB315" s="4">
        <f t="shared" si="308"/>
        <v>0</v>
      </c>
      <c r="AC315" s="4">
        <f t="shared" si="308"/>
        <v>0</v>
      </c>
      <c r="AD315" s="4">
        <f t="shared" si="308"/>
        <v>0</v>
      </c>
      <c r="AE315" s="4">
        <f t="shared" si="308"/>
        <v>0</v>
      </c>
      <c r="AF315" s="4">
        <f t="shared" si="308"/>
        <v>0</v>
      </c>
    </row>
    <row r="316" spans="4:32">
      <c r="D316" s="13">
        <v>9230</v>
      </c>
      <c r="E316" s="2"/>
      <c r="F316" s="4">
        <f t="shared" si="309"/>
        <v>22567.24</v>
      </c>
      <c r="G316" s="4">
        <f t="shared" si="309"/>
        <v>12254.419999999998</v>
      </c>
      <c r="H316" s="4">
        <f t="shared" si="309"/>
        <v>15853.769999999999</v>
      </c>
      <c r="I316" s="4">
        <f t="shared" si="309"/>
        <v>9835.6299999999992</v>
      </c>
      <c r="J316" s="4">
        <f t="shared" si="307"/>
        <v>0</v>
      </c>
      <c r="K316" s="4">
        <f t="shared" si="307"/>
        <v>16709.309999999998</v>
      </c>
      <c r="L316" s="4">
        <f t="shared" si="307"/>
        <v>16875.986616682592</v>
      </c>
      <c r="M316" s="4">
        <f t="shared" si="307"/>
        <v>15430.160048711428</v>
      </c>
      <c r="N316" s="4">
        <f t="shared" si="307"/>
        <v>14651.152353422915</v>
      </c>
      <c r="O316" s="4">
        <f t="shared" si="307"/>
        <v>16042.360262033562</v>
      </c>
      <c r="P316" s="4">
        <f t="shared" si="307"/>
        <v>15779.729789946392</v>
      </c>
      <c r="Q316" s="4">
        <f t="shared" si="307"/>
        <v>16284.024839064059</v>
      </c>
      <c r="R316" s="4">
        <f t="shared" si="307"/>
        <v>16475.826950086463</v>
      </c>
      <c r="S316" s="4">
        <f t="shared" si="307"/>
        <v>15426.255726518179</v>
      </c>
      <c r="T316" s="4">
        <f t="shared" si="308"/>
        <v>15249.638974737793</v>
      </c>
      <c r="U316" s="4">
        <f t="shared" si="308"/>
        <v>15584.816968463116</v>
      </c>
      <c r="V316" s="4">
        <f t="shared" si="308"/>
        <v>15577.063622402406</v>
      </c>
      <c r="W316" s="4">
        <f t="shared" si="308"/>
        <v>15404.029492285908</v>
      </c>
      <c r="X316" s="4">
        <f t="shared" si="308"/>
        <v>25851.105437446378</v>
      </c>
      <c r="Y316" s="4">
        <f t="shared" si="308"/>
        <v>15430.160048711428</v>
      </c>
      <c r="Z316" s="4">
        <f t="shared" si="308"/>
        <v>14651.152353422915</v>
      </c>
      <c r="AA316" s="4">
        <f t="shared" si="308"/>
        <v>16042.360262033562</v>
      </c>
      <c r="AB316" s="4">
        <f t="shared" si="308"/>
        <v>15779.729789946392</v>
      </c>
      <c r="AC316" s="4">
        <f t="shared" si="308"/>
        <v>16284.024839064059</v>
      </c>
      <c r="AD316" s="4">
        <f t="shared" si="308"/>
        <v>16475.826950086463</v>
      </c>
      <c r="AE316" s="4">
        <f t="shared" si="308"/>
        <v>15426.255726518179</v>
      </c>
      <c r="AF316" s="4">
        <f t="shared" si="308"/>
        <v>15249.638974737793</v>
      </c>
    </row>
    <row r="317" spans="4:32">
      <c r="D317" s="13">
        <v>9240</v>
      </c>
      <c r="E317" s="2"/>
      <c r="F317" s="4">
        <f t="shared" si="309"/>
        <v>-668.09000000000015</v>
      </c>
      <c r="G317" s="4">
        <f t="shared" si="309"/>
        <v>-827.91000000000008</v>
      </c>
      <c r="H317" s="4">
        <f t="shared" si="309"/>
        <v>-800.05</v>
      </c>
      <c r="I317" s="4">
        <f t="shared" si="309"/>
        <v>-873.82999999999993</v>
      </c>
      <c r="J317" s="4">
        <f t="shared" si="307"/>
        <v>-836.98</v>
      </c>
      <c r="K317" s="4">
        <f t="shared" si="307"/>
        <v>-886.79</v>
      </c>
      <c r="L317" s="4">
        <f t="shared" si="307"/>
        <v>-9034.7089966792264</v>
      </c>
      <c r="M317" s="4">
        <f t="shared" si="307"/>
        <v>-6911.2243741196362</v>
      </c>
      <c r="N317" s="4">
        <f t="shared" si="307"/>
        <v>-7030.016583731237</v>
      </c>
      <c r="O317" s="4">
        <f t="shared" si="307"/>
        <v>-6899.7982577722532</v>
      </c>
      <c r="P317" s="4">
        <f t="shared" si="307"/>
        <v>-6999.0872687909032</v>
      </c>
      <c r="Q317" s="4">
        <f t="shared" si="307"/>
        <v>-7021.7424994796829</v>
      </c>
      <c r="R317" s="4">
        <f t="shared" si="307"/>
        <v>-7403.7293890931014</v>
      </c>
      <c r="S317" s="4">
        <f t="shared" si="307"/>
        <v>-7370.0420460689156</v>
      </c>
      <c r="T317" s="4">
        <f t="shared" si="308"/>
        <v>-7357.8279216975743</v>
      </c>
      <c r="U317" s="4">
        <f t="shared" si="308"/>
        <v>-7357.8279216975743</v>
      </c>
      <c r="V317" s="4">
        <f t="shared" si="308"/>
        <v>-7388.3632326259285</v>
      </c>
      <c r="W317" s="4">
        <f t="shared" si="308"/>
        <v>-7355.8579016376807</v>
      </c>
      <c r="X317" s="4">
        <f t="shared" si="308"/>
        <v>-7357.8279216975743</v>
      </c>
      <c r="Y317" s="4">
        <f t="shared" si="308"/>
        <v>-6911.2243741196362</v>
      </c>
      <c r="Z317" s="4">
        <f t="shared" si="308"/>
        <v>-7030.016583731237</v>
      </c>
      <c r="AA317" s="4">
        <f t="shared" si="308"/>
        <v>-6899.7982577722532</v>
      </c>
      <c r="AB317" s="4">
        <f t="shared" si="308"/>
        <v>-6999.0872687909032</v>
      </c>
      <c r="AC317" s="4">
        <f t="shared" si="308"/>
        <v>-7021.7424994796829</v>
      </c>
      <c r="AD317" s="4">
        <f t="shared" si="308"/>
        <v>-7403.7293890931014</v>
      </c>
      <c r="AE317" s="4">
        <f t="shared" si="308"/>
        <v>-7370.0420460689156</v>
      </c>
      <c r="AF317" s="4">
        <f t="shared" si="308"/>
        <v>-7357.8279216975743</v>
      </c>
    </row>
    <row r="318" spans="4:32">
      <c r="D318" s="13">
        <v>9250</v>
      </c>
      <c r="E318" s="2"/>
      <c r="F318" s="4">
        <f t="shared" si="309"/>
        <v>25270.670000000006</v>
      </c>
      <c r="G318" s="4">
        <f t="shared" si="309"/>
        <v>14117.620000000003</v>
      </c>
      <c r="H318" s="4">
        <f t="shared" si="309"/>
        <v>24049.98</v>
      </c>
      <c r="I318" s="4">
        <f t="shared" si="309"/>
        <v>23671.69</v>
      </c>
      <c r="J318" s="4">
        <f t="shared" si="307"/>
        <v>23973.8</v>
      </c>
      <c r="K318" s="4">
        <f t="shared" si="307"/>
        <v>72437.689999999988</v>
      </c>
      <c r="L318" s="4">
        <f t="shared" si="307"/>
        <v>69118.86138759664</v>
      </c>
      <c r="M318" s="4">
        <f t="shared" si="307"/>
        <v>57886.239977794605</v>
      </c>
      <c r="N318" s="4">
        <f t="shared" si="307"/>
        <v>56709.994827744944</v>
      </c>
      <c r="O318" s="4">
        <f t="shared" si="307"/>
        <v>59314.163914020392</v>
      </c>
      <c r="P318" s="4">
        <f t="shared" si="307"/>
        <v>56639.380554347248</v>
      </c>
      <c r="Q318" s="4">
        <f t="shared" si="307"/>
        <v>56691.125887914241</v>
      </c>
      <c r="R318" s="4">
        <f t="shared" si="307"/>
        <v>60480.470262991221</v>
      </c>
      <c r="S318" s="4">
        <f t="shared" si="307"/>
        <v>57496.629011955345</v>
      </c>
      <c r="T318" s="4">
        <f t="shared" si="308"/>
        <v>58922.796955628452</v>
      </c>
      <c r="U318" s="4">
        <f t="shared" si="308"/>
        <v>58920.693322476109</v>
      </c>
      <c r="V318" s="4">
        <f t="shared" si="308"/>
        <v>57547.749242295475</v>
      </c>
      <c r="W318" s="4">
        <f t="shared" si="308"/>
        <v>60364.234722746529</v>
      </c>
      <c r="X318" s="4">
        <f t="shared" si="308"/>
        <v>58915.398410623719</v>
      </c>
      <c r="Y318" s="4">
        <f t="shared" si="308"/>
        <v>68022.118383068577</v>
      </c>
      <c r="Z318" s="4">
        <f t="shared" si="308"/>
        <v>65942.828491783832</v>
      </c>
      <c r="AA318" s="4">
        <f t="shared" si="308"/>
        <v>70353.09059018307</v>
      </c>
      <c r="AB318" s="4">
        <f t="shared" si="308"/>
        <v>65872.214218386143</v>
      </c>
      <c r="AC318" s="4">
        <f t="shared" si="308"/>
        <v>65923.959551953129</v>
      </c>
      <c r="AD318" s="4">
        <f t="shared" si="308"/>
        <v>71519.396939153885</v>
      </c>
      <c r="AE318" s="4">
        <f t="shared" si="308"/>
        <v>66729.462675994248</v>
      </c>
      <c r="AF318" s="4">
        <f t="shared" si="308"/>
        <v>69058.675360902416</v>
      </c>
    </row>
    <row r="319" spans="4:32">
      <c r="D319" s="13">
        <v>9260</v>
      </c>
      <c r="E319" s="2"/>
      <c r="F319" s="4">
        <f t="shared" si="309"/>
        <v>113470.75</v>
      </c>
      <c r="G319" s="4">
        <f t="shared" si="309"/>
        <v>149784.32000000001</v>
      </c>
      <c r="H319" s="4">
        <f t="shared" si="309"/>
        <v>293007.15000000002</v>
      </c>
      <c r="I319" s="4">
        <f t="shared" si="309"/>
        <v>137531.18</v>
      </c>
      <c r="J319" s="4">
        <f t="shared" ref="J319:S326" si="310">SUMIF($C$9:$C$235,$D319,J$9:J$235)</f>
        <v>709528.64</v>
      </c>
      <c r="K319" s="4">
        <f t="shared" si="310"/>
        <v>81144.22</v>
      </c>
      <c r="L319" s="4">
        <f t="shared" si="310"/>
        <v>141759.23581915745</v>
      </c>
      <c r="M319" s="4">
        <f t="shared" si="310"/>
        <v>149339.82045462413</v>
      </c>
      <c r="N319" s="4">
        <f t="shared" si="310"/>
        <v>167812.05951962198</v>
      </c>
      <c r="O319" s="4">
        <f t="shared" si="310"/>
        <v>178522.26228787206</v>
      </c>
      <c r="P319" s="4">
        <f t="shared" si="310"/>
        <v>183552.37270742506</v>
      </c>
      <c r="Q319" s="4">
        <f t="shared" si="310"/>
        <v>172358.82403770534</v>
      </c>
      <c r="R319" s="4">
        <f t="shared" si="310"/>
        <v>168759.75864198359</v>
      </c>
      <c r="S319" s="4">
        <f t="shared" si="310"/>
        <v>156127.39372818384</v>
      </c>
      <c r="T319" s="4">
        <f t="shared" ref="T319:AF326" si="311">SUMIF($C$9:$C$235,$D319,T$9:T$235)</f>
        <v>186477.17915434387</v>
      </c>
      <c r="U319" s="4">
        <f t="shared" si="311"/>
        <v>153607.92336360647</v>
      </c>
      <c r="V319" s="4">
        <f t="shared" si="311"/>
        <v>291981.47924082557</v>
      </c>
      <c r="W319" s="4">
        <f t="shared" si="311"/>
        <v>84671.618999420098</v>
      </c>
      <c r="X319" s="4">
        <f t="shared" si="311"/>
        <v>82942.84796356436</v>
      </c>
      <c r="Y319" s="4">
        <f t="shared" si="311"/>
        <v>165448.28342849249</v>
      </c>
      <c r="Z319" s="4">
        <f t="shared" si="311"/>
        <v>182485.35701534463</v>
      </c>
      <c r="AA319" s="4">
        <f t="shared" si="311"/>
        <v>196065.89634939437</v>
      </c>
      <c r="AB319" s="4">
        <f t="shared" si="311"/>
        <v>198225.67020314772</v>
      </c>
      <c r="AC319" s="4">
        <f t="shared" si="311"/>
        <v>187032.121533428</v>
      </c>
      <c r="AD319" s="4">
        <f t="shared" si="311"/>
        <v>186303.39270350596</v>
      </c>
      <c r="AE319" s="4">
        <f t="shared" si="311"/>
        <v>170800.6912239065</v>
      </c>
      <c r="AF319" s="4">
        <f t="shared" si="311"/>
        <v>202585.64212821223</v>
      </c>
    </row>
    <row r="320" spans="4:32">
      <c r="D320" s="13">
        <v>9270</v>
      </c>
      <c r="E320" s="2"/>
      <c r="F320" s="4">
        <f t="shared" si="309"/>
        <v>0</v>
      </c>
      <c r="G320" s="4">
        <f t="shared" si="309"/>
        <v>0</v>
      </c>
      <c r="H320" s="4">
        <f t="shared" si="309"/>
        <v>0</v>
      </c>
      <c r="I320" s="4">
        <f t="shared" si="309"/>
        <v>0</v>
      </c>
      <c r="J320" s="4">
        <f t="shared" si="310"/>
        <v>0</v>
      </c>
      <c r="K320" s="4">
        <f t="shared" si="310"/>
        <v>0</v>
      </c>
      <c r="L320" s="4">
        <f t="shared" si="310"/>
        <v>0</v>
      </c>
      <c r="M320" s="4">
        <f t="shared" si="310"/>
        <v>0</v>
      </c>
      <c r="N320" s="4">
        <f t="shared" si="310"/>
        <v>0</v>
      </c>
      <c r="O320" s="4">
        <f t="shared" si="310"/>
        <v>0</v>
      </c>
      <c r="P320" s="4">
        <f t="shared" si="310"/>
        <v>0</v>
      </c>
      <c r="Q320" s="4">
        <f t="shared" si="310"/>
        <v>0</v>
      </c>
      <c r="R320" s="4">
        <f t="shared" si="310"/>
        <v>0</v>
      </c>
      <c r="S320" s="4">
        <f t="shared" si="310"/>
        <v>0</v>
      </c>
      <c r="T320" s="4">
        <f t="shared" si="311"/>
        <v>0</v>
      </c>
      <c r="U320" s="4">
        <f t="shared" si="311"/>
        <v>0</v>
      </c>
      <c r="V320" s="4">
        <f t="shared" si="311"/>
        <v>0</v>
      </c>
      <c r="W320" s="4">
        <f t="shared" si="311"/>
        <v>0</v>
      </c>
      <c r="X320" s="4">
        <f t="shared" si="311"/>
        <v>0</v>
      </c>
      <c r="Y320" s="4">
        <f t="shared" si="311"/>
        <v>0</v>
      </c>
      <c r="Z320" s="4">
        <f t="shared" si="311"/>
        <v>0</v>
      </c>
      <c r="AA320" s="4">
        <f t="shared" si="311"/>
        <v>0</v>
      </c>
      <c r="AB320" s="4">
        <f t="shared" si="311"/>
        <v>0</v>
      </c>
      <c r="AC320" s="4">
        <f t="shared" si="311"/>
        <v>0</v>
      </c>
      <c r="AD320" s="4">
        <f t="shared" si="311"/>
        <v>0</v>
      </c>
      <c r="AE320" s="4">
        <f t="shared" si="311"/>
        <v>0</v>
      </c>
      <c r="AF320" s="4">
        <f t="shared" si="311"/>
        <v>0</v>
      </c>
    </row>
    <row r="321" spans="4:37">
      <c r="D321" s="13">
        <v>9280</v>
      </c>
      <c r="E321" s="2"/>
      <c r="F321" s="4">
        <f t="shared" si="309"/>
        <v>0</v>
      </c>
      <c r="G321" s="4">
        <f t="shared" si="309"/>
        <v>0</v>
      </c>
      <c r="H321" s="4">
        <f t="shared" si="309"/>
        <v>0</v>
      </c>
      <c r="I321" s="4">
        <f t="shared" si="309"/>
        <v>0</v>
      </c>
      <c r="J321" s="4">
        <f t="shared" si="310"/>
        <v>0</v>
      </c>
      <c r="K321" s="4">
        <f t="shared" si="310"/>
        <v>0</v>
      </c>
      <c r="L321" s="4">
        <f t="shared" si="310"/>
        <v>0</v>
      </c>
      <c r="M321" s="4">
        <f t="shared" si="310"/>
        <v>0</v>
      </c>
      <c r="N321" s="4">
        <f t="shared" si="310"/>
        <v>0</v>
      </c>
      <c r="O321" s="4">
        <f t="shared" si="310"/>
        <v>0</v>
      </c>
      <c r="P321" s="4">
        <f t="shared" si="310"/>
        <v>0</v>
      </c>
      <c r="Q321" s="4">
        <f t="shared" si="310"/>
        <v>0</v>
      </c>
      <c r="R321" s="4">
        <f t="shared" si="310"/>
        <v>0</v>
      </c>
      <c r="S321" s="4">
        <f t="shared" si="310"/>
        <v>0</v>
      </c>
      <c r="T321" s="4">
        <f t="shared" si="311"/>
        <v>0</v>
      </c>
      <c r="U321" s="4">
        <f t="shared" si="311"/>
        <v>0</v>
      </c>
      <c r="V321" s="4">
        <f t="shared" si="311"/>
        <v>0</v>
      </c>
      <c r="W321" s="4">
        <f t="shared" si="311"/>
        <v>0</v>
      </c>
      <c r="X321" s="4">
        <f t="shared" si="311"/>
        <v>0</v>
      </c>
      <c r="Y321" s="4">
        <f t="shared" si="311"/>
        <v>0</v>
      </c>
      <c r="Z321" s="4">
        <f t="shared" si="311"/>
        <v>0</v>
      </c>
      <c r="AA321" s="4">
        <f t="shared" si="311"/>
        <v>0</v>
      </c>
      <c r="AB321" s="4">
        <f t="shared" si="311"/>
        <v>0</v>
      </c>
      <c r="AC321" s="4">
        <f t="shared" si="311"/>
        <v>0</v>
      </c>
      <c r="AD321" s="4">
        <f t="shared" si="311"/>
        <v>0</v>
      </c>
      <c r="AE321" s="4">
        <f t="shared" si="311"/>
        <v>0</v>
      </c>
      <c r="AF321" s="4">
        <f t="shared" si="311"/>
        <v>0</v>
      </c>
    </row>
    <row r="322" spans="4:37">
      <c r="D322" s="14">
        <v>9290</v>
      </c>
      <c r="E322" s="2"/>
      <c r="F322" s="4">
        <f t="shared" si="309"/>
        <v>0</v>
      </c>
      <c r="G322" s="4">
        <f t="shared" si="309"/>
        <v>0</v>
      </c>
      <c r="H322" s="4">
        <f t="shared" si="309"/>
        <v>0</v>
      </c>
      <c r="I322" s="4">
        <f t="shared" si="309"/>
        <v>0</v>
      </c>
      <c r="J322" s="4">
        <f t="shared" si="310"/>
        <v>0</v>
      </c>
      <c r="K322" s="4">
        <f t="shared" si="310"/>
        <v>0</v>
      </c>
      <c r="L322" s="4">
        <f t="shared" si="310"/>
        <v>0</v>
      </c>
      <c r="M322" s="4">
        <f t="shared" si="310"/>
        <v>0</v>
      </c>
      <c r="N322" s="4">
        <f t="shared" si="310"/>
        <v>0</v>
      </c>
      <c r="O322" s="4">
        <f t="shared" si="310"/>
        <v>0</v>
      </c>
      <c r="P322" s="4">
        <f t="shared" si="310"/>
        <v>0</v>
      </c>
      <c r="Q322" s="4">
        <f t="shared" si="310"/>
        <v>0</v>
      </c>
      <c r="R322" s="4">
        <f t="shared" si="310"/>
        <v>0</v>
      </c>
      <c r="S322" s="4">
        <f t="shared" si="310"/>
        <v>0</v>
      </c>
      <c r="T322" s="4">
        <f t="shared" si="311"/>
        <v>0</v>
      </c>
      <c r="U322" s="4">
        <f t="shared" si="311"/>
        <v>0</v>
      </c>
      <c r="V322" s="4">
        <f t="shared" si="311"/>
        <v>0</v>
      </c>
      <c r="W322" s="4">
        <f t="shared" si="311"/>
        <v>0</v>
      </c>
      <c r="X322" s="4">
        <f t="shared" si="311"/>
        <v>0</v>
      </c>
      <c r="Y322" s="4">
        <f t="shared" si="311"/>
        <v>0</v>
      </c>
      <c r="Z322" s="4">
        <f t="shared" si="311"/>
        <v>0</v>
      </c>
      <c r="AA322" s="4">
        <f t="shared" si="311"/>
        <v>0</v>
      </c>
      <c r="AB322" s="4">
        <f t="shared" si="311"/>
        <v>0</v>
      </c>
      <c r="AC322" s="4">
        <f t="shared" si="311"/>
        <v>0</v>
      </c>
      <c r="AD322" s="4">
        <f t="shared" si="311"/>
        <v>0</v>
      </c>
      <c r="AE322" s="4">
        <f t="shared" si="311"/>
        <v>0</v>
      </c>
      <c r="AF322" s="4">
        <f t="shared" si="311"/>
        <v>0</v>
      </c>
    </row>
    <row r="323" spans="4:37">
      <c r="D323" s="13">
        <v>9301</v>
      </c>
      <c r="E323" s="2"/>
      <c r="F323" s="4">
        <f t="shared" si="309"/>
        <v>0</v>
      </c>
      <c r="G323" s="4">
        <f t="shared" si="309"/>
        <v>0</v>
      </c>
      <c r="H323" s="4">
        <f t="shared" si="309"/>
        <v>0</v>
      </c>
      <c r="I323" s="4">
        <f t="shared" si="309"/>
        <v>0</v>
      </c>
      <c r="J323" s="4">
        <f t="shared" si="310"/>
        <v>0</v>
      </c>
      <c r="K323" s="4">
        <f t="shared" si="310"/>
        <v>0</v>
      </c>
      <c r="L323" s="4">
        <f t="shared" si="310"/>
        <v>0</v>
      </c>
      <c r="M323" s="4">
        <f t="shared" si="310"/>
        <v>0</v>
      </c>
      <c r="N323" s="4">
        <f t="shared" si="310"/>
        <v>0</v>
      </c>
      <c r="O323" s="4">
        <f t="shared" si="310"/>
        <v>0</v>
      </c>
      <c r="P323" s="4">
        <f t="shared" si="310"/>
        <v>0</v>
      </c>
      <c r="Q323" s="4">
        <f t="shared" si="310"/>
        <v>0</v>
      </c>
      <c r="R323" s="4">
        <f t="shared" si="310"/>
        <v>0</v>
      </c>
      <c r="S323" s="4">
        <f t="shared" si="310"/>
        <v>0</v>
      </c>
      <c r="T323" s="4">
        <f t="shared" si="311"/>
        <v>0</v>
      </c>
      <c r="U323" s="4">
        <f t="shared" si="311"/>
        <v>0</v>
      </c>
      <c r="V323" s="4">
        <f t="shared" si="311"/>
        <v>0</v>
      </c>
      <c r="W323" s="4">
        <f t="shared" si="311"/>
        <v>0</v>
      </c>
      <c r="X323" s="4">
        <f t="shared" si="311"/>
        <v>0</v>
      </c>
      <c r="Y323" s="4">
        <f t="shared" si="311"/>
        <v>0</v>
      </c>
      <c r="Z323" s="4">
        <f t="shared" si="311"/>
        <v>0</v>
      </c>
      <c r="AA323" s="4">
        <f t="shared" si="311"/>
        <v>0</v>
      </c>
      <c r="AB323" s="4">
        <f t="shared" si="311"/>
        <v>0</v>
      </c>
      <c r="AC323" s="4">
        <f t="shared" si="311"/>
        <v>0</v>
      </c>
      <c r="AD323" s="4">
        <f t="shared" si="311"/>
        <v>0</v>
      </c>
      <c r="AE323" s="4">
        <f t="shared" si="311"/>
        <v>0</v>
      </c>
      <c r="AF323" s="4">
        <f t="shared" si="311"/>
        <v>0</v>
      </c>
    </row>
    <row r="324" spans="4:37">
      <c r="D324" s="13">
        <v>9302</v>
      </c>
      <c r="E324" s="2"/>
      <c r="F324" s="4">
        <f t="shared" si="309"/>
        <v>7323.2</v>
      </c>
      <c r="G324" s="4">
        <f t="shared" si="309"/>
        <v>7243.6</v>
      </c>
      <c r="H324" s="4">
        <f t="shared" si="309"/>
        <v>15963.6</v>
      </c>
      <c r="I324" s="4">
        <f t="shared" si="309"/>
        <v>7243.6</v>
      </c>
      <c r="J324" s="4">
        <f t="shared" si="310"/>
        <v>7243.6</v>
      </c>
      <c r="K324" s="4">
        <f t="shared" si="310"/>
        <v>7243.6</v>
      </c>
      <c r="L324" s="4">
        <f t="shared" si="310"/>
        <v>14743.463191357721</v>
      </c>
      <c r="M324" s="4">
        <f t="shared" si="310"/>
        <v>11737.433062865735</v>
      </c>
      <c r="N324" s="4">
        <f t="shared" si="310"/>
        <v>12127.970059160927</v>
      </c>
      <c r="O324" s="4">
        <f t="shared" si="310"/>
        <v>19055.595601028941</v>
      </c>
      <c r="P324" s="4">
        <f t="shared" si="310"/>
        <v>6224.086290409844</v>
      </c>
      <c r="Q324" s="4">
        <f t="shared" si="310"/>
        <v>8793.8826905976894</v>
      </c>
      <c r="R324" s="4">
        <f t="shared" si="310"/>
        <v>6113.4245529495875</v>
      </c>
      <c r="S324" s="4">
        <f t="shared" si="310"/>
        <v>13628.667740166695</v>
      </c>
      <c r="T324" s="4">
        <f t="shared" si="311"/>
        <v>11732.629879434166</v>
      </c>
      <c r="U324" s="4">
        <f t="shared" si="311"/>
        <v>11715.779497880436</v>
      </c>
      <c r="V324" s="4">
        <f t="shared" si="311"/>
        <v>9485.8724613470367</v>
      </c>
      <c r="W324" s="4">
        <f t="shared" si="311"/>
        <v>21494.622270839907</v>
      </c>
      <c r="X324" s="4">
        <f t="shared" si="311"/>
        <v>18198.918330529603</v>
      </c>
      <c r="Y324" s="4">
        <f t="shared" si="311"/>
        <v>11737.433062865735</v>
      </c>
      <c r="Z324" s="4">
        <f t="shared" si="311"/>
        <v>12127.970059160927</v>
      </c>
      <c r="AA324" s="4">
        <f t="shared" si="311"/>
        <v>19055.595601028941</v>
      </c>
      <c r="AB324" s="4">
        <f t="shared" si="311"/>
        <v>6224.086290409844</v>
      </c>
      <c r="AC324" s="4">
        <f t="shared" si="311"/>
        <v>8793.8826905976894</v>
      </c>
      <c r="AD324" s="4">
        <f t="shared" si="311"/>
        <v>6113.4245529495875</v>
      </c>
      <c r="AE324" s="4">
        <f t="shared" si="311"/>
        <v>13628.667740166695</v>
      </c>
      <c r="AF324" s="4">
        <f t="shared" si="311"/>
        <v>11732.629879434166</v>
      </c>
    </row>
    <row r="325" spans="4:37">
      <c r="D325" s="13">
        <v>9310</v>
      </c>
      <c r="E325" s="2"/>
      <c r="F325" s="4">
        <f t="shared" si="309"/>
        <v>12.38</v>
      </c>
      <c r="G325" s="4">
        <f t="shared" si="309"/>
        <v>5.0599999999999996</v>
      </c>
      <c r="H325" s="4">
        <f t="shared" si="309"/>
        <v>5.0599999999999996</v>
      </c>
      <c r="I325" s="4">
        <f t="shared" si="309"/>
        <v>5.44</v>
      </c>
      <c r="J325" s="4">
        <f t="shared" si="310"/>
        <v>5.44</v>
      </c>
      <c r="K325" s="4">
        <f t="shared" si="310"/>
        <v>5.0999999999999996</v>
      </c>
      <c r="L325" s="4">
        <f t="shared" si="310"/>
        <v>6.1869773296843249</v>
      </c>
      <c r="M325" s="4">
        <f t="shared" si="310"/>
        <v>6.4489675471933596</v>
      </c>
      <c r="N325" s="4">
        <f t="shared" si="310"/>
        <v>6.5214048328155494</v>
      </c>
      <c r="O325" s="4">
        <f t="shared" si="310"/>
        <v>7.0539167703624557</v>
      </c>
      <c r="P325" s="4">
        <f t="shared" si="310"/>
        <v>7.4704855450366079</v>
      </c>
      <c r="Q325" s="4">
        <f t="shared" si="310"/>
        <v>7.6410285838588194</v>
      </c>
      <c r="R325" s="4">
        <f t="shared" si="310"/>
        <v>7.7765493914943269</v>
      </c>
      <c r="S325" s="4">
        <f t="shared" si="310"/>
        <v>7.8326719731475549</v>
      </c>
      <c r="T325" s="4">
        <f t="shared" si="311"/>
        <v>7.1613762871713487</v>
      </c>
      <c r="U325" s="4">
        <f t="shared" si="311"/>
        <v>6.8877243192652999</v>
      </c>
      <c r="V325" s="4">
        <f t="shared" si="311"/>
        <v>6.7909237423827946</v>
      </c>
      <c r="W325" s="4">
        <f t="shared" si="311"/>
        <v>6.8651012630950063</v>
      </c>
      <c r="X325" s="4">
        <f t="shared" si="311"/>
        <v>6.6690985849057665</v>
      </c>
      <c r="Y325" s="4">
        <f t="shared" si="311"/>
        <v>6.4489675471933596</v>
      </c>
      <c r="Z325" s="4">
        <f t="shared" si="311"/>
        <v>6.5214048328155494</v>
      </c>
      <c r="AA325" s="4">
        <f t="shared" si="311"/>
        <v>7.0539167703624557</v>
      </c>
      <c r="AB325" s="4">
        <f t="shared" si="311"/>
        <v>7.4704855450366079</v>
      </c>
      <c r="AC325" s="4">
        <f t="shared" si="311"/>
        <v>7.6410285838588194</v>
      </c>
      <c r="AD325" s="4">
        <f t="shared" si="311"/>
        <v>7.7765493914943269</v>
      </c>
      <c r="AE325" s="4">
        <f t="shared" si="311"/>
        <v>7.8326719731475549</v>
      </c>
      <c r="AF325" s="4">
        <f t="shared" si="311"/>
        <v>7.1613762871713487</v>
      </c>
    </row>
    <row r="326" spans="4:37">
      <c r="D326" s="13">
        <v>9320</v>
      </c>
      <c r="E326" s="2"/>
      <c r="F326" s="4">
        <f t="shared" si="309"/>
        <v>0</v>
      </c>
      <c r="G326" s="4">
        <f t="shared" si="309"/>
        <v>0</v>
      </c>
      <c r="H326" s="4">
        <f t="shared" si="309"/>
        <v>0</v>
      </c>
      <c r="I326" s="4">
        <f t="shared" si="309"/>
        <v>0</v>
      </c>
      <c r="J326" s="4">
        <f t="shared" si="310"/>
        <v>0</v>
      </c>
      <c r="K326" s="4">
        <f t="shared" si="310"/>
        <v>0</v>
      </c>
      <c r="L326" s="4">
        <f t="shared" si="310"/>
        <v>0</v>
      </c>
      <c r="M326" s="4">
        <f t="shared" si="310"/>
        <v>0</v>
      </c>
      <c r="N326" s="4">
        <f t="shared" si="310"/>
        <v>0</v>
      </c>
      <c r="O326" s="4">
        <f t="shared" si="310"/>
        <v>0</v>
      </c>
      <c r="P326" s="4">
        <f t="shared" si="310"/>
        <v>0</v>
      </c>
      <c r="Q326" s="4">
        <f t="shared" si="310"/>
        <v>0</v>
      </c>
      <c r="R326" s="4">
        <f t="shared" si="310"/>
        <v>0</v>
      </c>
      <c r="S326" s="4">
        <f t="shared" si="310"/>
        <v>0</v>
      </c>
      <c r="T326" s="4">
        <f t="shared" si="311"/>
        <v>0</v>
      </c>
      <c r="U326" s="4">
        <f t="shared" si="311"/>
        <v>0</v>
      </c>
      <c r="V326" s="4">
        <f t="shared" si="311"/>
        <v>0</v>
      </c>
      <c r="W326" s="4">
        <f t="shared" si="311"/>
        <v>0</v>
      </c>
      <c r="X326" s="4">
        <f t="shared" si="311"/>
        <v>0</v>
      </c>
      <c r="Y326" s="4">
        <f t="shared" si="311"/>
        <v>0</v>
      </c>
      <c r="Z326" s="4">
        <f t="shared" si="311"/>
        <v>0</v>
      </c>
      <c r="AA326" s="4">
        <f t="shared" si="311"/>
        <v>0</v>
      </c>
      <c r="AB326" s="4">
        <f t="shared" si="311"/>
        <v>0</v>
      </c>
      <c r="AC326" s="4">
        <f t="shared" si="311"/>
        <v>0</v>
      </c>
      <c r="AD326" s="4">
        <f t="shared" si="311"/>
        <v>0</v>
      </c>
      <c r="AE326" s="4">
        <f t="shared" si="311"/>
        <v>0</v>
      </c>
      <c r="AF326" s="4">
        <f t="shared" si="311"/>
        <v>0</v>
      </c>
    </row>
    <row r="327" spans="4:37">
      <c r="E327" s="2"/>
      <c r="V327"/>
    </row>
    <row r="328" spans="4:37">
      <c r="E328" s="2"/>
      <c r="F328" s="4">
        <f t="shared" ref="F328:AF328" si="312">SUM(F247:F326)</f>
        <v>755677.71999999986</v>
      </c>
      <c r="G328" s="4">
        <f t="shared" si="312"/>
        <v>785580.1</v>
      </c>
      <c r="H328" s="4">
        <f t="shared" si="312"/>
        <v>919770.81000000017</v>
      </c>
      <c r="I328" s="4">
        <f t="shared" si="312"/>
        <v>721490.00999999989</v>
      </c>
      <c r="J328" s="4">
        <f t="shared" si="312"/>
        <v>1326376.6600000001</v>
      </c>
      <c r="K328" s="4">
        <f t="shared" si="312"/>
        <v>697810.14999999967</v>
      </c>
      <c r="L328" s="4">
        <f t="shared" si="312"/>
        <v>1017790.1900000002</v>
      </c>
      <c r="M328" s="4">
        <f t="shared" si="312"/>
        <v>916521.27595000016</v>
      </c>
      <c r="N328" s="4">
        <f t="shared" si="312"/>
        <v>1002397.8340699999</v>
      </c>
      <c r="O328" s="4">
        <f t="shared" si="312"/>
        <v>1010687.7516400003</v>
      </c>
      <c r="P328" s="4">
        <f t="shared" si="312"/>
        <v>1017875.4980199998</v>
      </c>
      <c r="Q328" s="4">
        <f t="shared" si="312"/>
        <v>1026475.31204</v>
      </c>
      <c r="R328" s="4">
        <f t="shared" si="312"/>
        <v>1010167.3055000001</v>
      </c>
      <c r="S328" s="4">
        <f t="shared" si="312"/>
        <v>968419.26145000011</v>
      </c>
      <c r="T328" s="4">
        <f t="shared" si="312"/>
        <v>1046596.9350200001</v>
      </c>
      <c r="U328" s="4">
        <f t="shared" si="312"/>
        <v>972863.32668000006</v>
      </c>
      <c r="V328" s="4">
        <f t="shared" si="312"/>
        <v>1078374.4869600004</v>
      </c>
      <c r="W328" s="4">
        <f t="shared" si="312"/>
        <v>933385.05720000016</v>
      </c>
      <c r="X328" s="4">
        <f t="shared" si="312"/>
        <v>1123912.0066600002</v>
      </c>
      <c r="Y328" s="4">
        <f t="shared" si="312"/>
        <v>949351.37966514239</v>
      </c>
      <c r="Z328" s="4">
        <f t="shared" si="312"/>
        <v>1032591.4530757616</v>
      </c>
      <c r="AA328" s="4">
        <f t="shared" si="312"/>
        <v>1046154.350403685</v>
      </c>
      <c r="AB328" s="4">
        <f t="shared" si="312"/>
        <v>1048069.1170257614</v>
      </c>
      <c r="AC328" s="4">
        <f t="shared" si="312"/>
        <v>1056668.9310457616</v>
      </c>
      <c r="AD328" s="4">
        <f t="shared" si="312"/>
        <v>1045633.9042636851</v>
      </c>
      <c r="AE328" s="4">
        <f t="shared" si="312"/>
        <v>998612.88045576145</v>
      </c>
      <c r="AF328" s="4">
        <f t="shared" si="312"/>
        <v>1079427.0387351424</v>
      </c>
    </row>
    <row r="333" spans="4:37" ht="15">
      <c r="D333" s="88" t="s">
        <v>714</v>
      </c>
    </row>
    <row r="335" spans="4:37">
      <c r="AH335" s="89"/>
      <c r="AI335" s="89"/>
      <c r="AK335" s="90"/>
    </row>
    <row r="336" spans="4:37">
      <c r="AH336" s="89"/>
      <c r="AI336" s="89"/>
      <c r="AK336" s="90"/>
    </row>
    <row r="337" spans="34:37">
      <c r="AH337" s="89"/>
      <c r="AI337" s="89"/>
      <c r="AK337" s="90"/>
    </row>
    <row r="338" spans="34:37">
      <c r="AH338" s="90"/>
      <c r="AI338" s="78"/>
      <c r="AK338" s="90"/>
    </row>
  </sheetData>
  <mergeCells count="2">
    <mergeCell ref="F4:Q4"/>
    <mergeCell ref="U4:AF4"/>
  </mergeCells>
  <pageMargins left="0.75" right="0.75" top="1" bottom="1" header="0.5" footer="0.5"/>
  <pageSetup scale="40" orientation="landscape" r:id="rId1"/>
  <headerFooter alignWithMargins="0"/>
  <ignoredErrors>
    <ignoredError sqref="D226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6008"/>
  <sheetViews>
    <sheetView view="pageBreakPreview" zoomScale="60" zoomScaleNormal="85" workbookViewId="0">
      <pane xSplit="1" ySplit="8" topLeftCell="B9" activePane="bottomRight" state="frozen"/>
      <selection activeCell="N19" sqref="N19"/>
      <selection pane="topRight" activeCell="N19" sqref="N19"/>
      <selection pane="bottomLeft" activeCell="N19" sqref="N19"/>
      <selection pane="bottomRight" activeCell="B9" sqref="B9"/>
    </sheetView>
  </sheetViews>
  <sheetFormatPr defaultRowHeight="12.75"/>
  <cols>
    <col min="1" max="1" width="64.28515625" customWidth="1"/>
    <col min="2" max="3" width="10.85546875" style="1" bestFit="1" customWidth="1"/>
    <col min="4" max="5" width="11.85546875" bestFit="1" customWidth="1"/>
    <col min="6" max="6" width="13" bestFit="1" customWidth="1"/>
    <col min="7" max="9" width="11.85546875" bestFit="1" customWidth="1"/>
    <col min="10" max="10" width="13" bestFit="1" customWidth="1"/>
    <col min="11" max="13" width="11.85546875" bestFit="1" customWidth="1"/>
    <col min="14" max="14" width="14.28515625" customWidth="1"/>
    <col min="15" max="15" width="15.42578125" bestFit="1" customWidth="1"/>
    <col min="16" max="17" width="7" bestFit="1" customWidth="1"/>
    <col min="18" max="18" width="11.28515625" bestFit="1" customWidth="1"/>
    <col min="19" max="19" width="10.5703125" bestFit="1" customWidth="1"/>
    <col min="20" max="21" width="5" customWidth="1"/>
    <col min="22" max="22" width="5.140625" bestFit="1" customWidth="1"/>
    <col min="23" max="26" width="5" customWidth="1"/>
  </cols>
  <sheetData>
    <row r="1" spans="1:15">
      <c r="A1" s="5" t="s">
        <v>0</v>
      </c>
    </row>
    <row r="2" spans="1:15">
      <c r="A2" s="5" t="s">
        <v>1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5">
      <c r="A3" s="5" t="s">
        <v>2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5">
      <c r="A4" s="5" t="s">
        <v>3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5">
      <c r="A5" s="5" t="s">
        <v>43</v>
      </c>
      <c r="D5" s="4"/>
      <c r="E5" s="4"/>
      <c r="F5" s="4"/>
      <c r="G5" s="4"/>
      <c r="H5" s="4"/>
      <c r="I5" s="4"/>
      <c r="J5" s="4"/>
      <c r="K5" s="4"/>
      <c r="L5" s="4"/>
      <c r="M5" s="4"/>
    </row>
    <row r="6" spans="1:15">
      <c r="D6" s="4"/>
      <c r="E6" s="4"/>
      <c r="F6" s="4"/>
      <c r="G6" s="4"/>
      <c r="H6" s="4"/>
      <c r="I6" s="4"/>
      <c r="J6" s="4"/>
      <c r="K6" s="4"/>
      <c r="L6" s="4"/>
      <c r="M6" s="4"/>
      <c r="N6" s="2"/>
    </row>
    <row r="7" spans="1:15">
      <c r="B7" s="7" t="s">
        <v>466</v>
      </c>
      <c r="C7" s="7" t="s">
        <v>466</v>
      </c>
      <c r="D7" s="7" t="s">
        <v>466</v>
      </c>
      <c r="E7" s="7" t="s">
        <v>466</v>
      </c>
      <c r="F7" s="7" t="s">
        <v>466</v>
      </c>
      <c r="G7" s="7" t="s">
        <v>466</v>
      </c>
      <c r="H7" s="219" t="s">
        <v>940</v>
      </c>
      <c r="I7" s="7"/>
      <c r="J7" s="7"/>
      <c r="K7" s="7"/>
      <c r="L7" s="7"/>
      <c r="M7" s="7"/>
      <c r="N7" s="2"/>
    </row>
    <row r="8" spans="1:15">
      <c r="B8" s="7" t="s">
        <v>13</v>
      </c>
      <c r="C8" s="7" t="s">
        <v>14</v>
      </c>
      <c r="D8" s="7" t="s">
        <v>15</v>
      </c>
      <c r="E8" s="7" t="s">
        <v>16</v>
      </c>
      <c r="F8" s="7" t="s">
        <v>5</v>
      </c>
      <c r="G8" s="7" t="s">
        <v>6</v>
      </c>
      <c r="H8" s="219" t="s">
        <v>7</v>
      </c>
      <c r="I8" s="7"/>
      <c r="J8" s="7"/>
      <c r="K8" s="7"/>
      <c r="L8" s="7"/>
      <c r="M8" s="7"/>
      <c r="O8" s="53"/>
    </row>
    <row r="9" spans="1:15">
      <c r="B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>
      <c r="A10" s="5" t="s">
        <v>48</v>
      </c>
      <c r="B10" s="128">
        <v>3369.38</v>
      </c>
      <c r="C10" s="128">
        <v>3369.38</v>
      </c>
      <c r="D10" s="129">
        <v>5054.0600000000004</v>
      </c>
      <c r="E10" s="129">
        <v>3369.37</v>
      </c>
      <c r="F10" s="129">
        <v>3369.39</v>
      </c>
      <c r="G10" s="147">
        <v>3369.38</v>
      </c>
      <c r="H10" s="147" t="s">
        <v>40</v>
      </c>
      <c r="I10" s="129" t="s">
        <v>927</v>
      </c>
      <c r="J10" s="129"/>
      <c r="K10" s="129"/>
      <c r="L10" s="129"/>
      <c r="M10" s="129"/>
    </row>
    <row r="11" spans="1:15">
      <c r="A11" s="5" t="s">
        <v>50</v>
      </c>
      <c r="B11" s="128">
        <v>2868799.08</v>
      </c>
      <c r="C11" s="128">
        <v>2847270.9699999997</v>
      </c>
      <c r="D11" s="129">
        <v>4266708.51</v>
      </c>
      <c r="E11" s="129">
        <v>2863286.0400000005</v>
      </c>
      <c r="F11" s="129">
        <v>2854180.41</v>
      </c>
      <c r="G11" s="147">
        <v>2834062.96</v>
      </c>
      <c r="H11" s="147" t="s">
        <v>40</v>
      </c>
      <c r="I11" s="129"/>
      <c r="J11" s="129"/>
      <c r="K11" s="129"/>
      <c r="L11" s="129"/>
      <c r="M11" s="129"/>
    </row>
    <row r="12" spans="1:15">
      <c r="A12" s="5" t="s">
        <v>59</v>
      </c>
      <c r="B12" s="128">
        <v>0</v>
      </c>
      <c r="C12" s="128">
        <v>0</v>
      </c>
      <c r="D12" s="129">
        <v>0</v>
      </c>
      <c r="E12" s="129">
        <v>0</v>
      </c>
      <c r="F12" s="129">
        <v>146.4</v>
      </c>
      <c r="G12" s="147">
        <v>0</v>
      </c>
      <c r="H12" s="147" t="s">
        <v>40</v>
      </c>
      <c r="I12" s="129"/>
      <c r="J12" s="129"/>
      <c r="K12" s="129"/>
      <c r="L12" s="129"/>
      <c r="M12" s="129"/>
    </row>
    <row r="13" spans="1:15">
      <c r="A13" s="5" t="s">
        <v>360</v>
      </c>
      <c r="B13" s="128">
        <v>82479.22</v>
      </c>
      <c r="C13" s="128">
        <v>112981.96</v>
      </c>
      <c r="D13" s="129">
        <v>164419.98000000001</v>
      </c>
      <c r="E13" s="129">
        <v>128573.90000000002</v>
      </c>
      <c r="F13" s="129">
        <v>137768.66999999998</v>
      </c>
      <c r="G13" s="147">
        <v>119352.25</v>
      </c>
      <c r="H13" s="147" t="s">
        <v>40</v>
      </c>
      <c r="I13" s="129"/>
      <c r="J13" s="129"/>
      <c r="K13" s="129"/>
      <c r="L13" s="129"/>
      <c r="M13" s="129"/>
    </row>
    <row r="14" spans="1:15">
      <c r="A14" s="5" t="s">
        <v>397</v>
      </c>
      <c r="B14" s="128">
        <v>-255.49</v>
      </c>
      <c r="C14" s="128">
        <v>-1896.41</v>
      </c>
      <c r="D14" s="129">
        <v>-6617.38</v>
      </c>
      <c r="E14" s="129">
        <v>-931.16</v>
      </c>
      <c r="F14" s="129">
        <v>-417.66</v>
      </c>
      <c r="G14" s="147">
        <v>-680.75</v>
      </c>
      <c r="H14" s="147" t="s">
        <v>40</v>
      </c>
      <c r="I14" s="129"/>
      <c r="J14" s="129"/>
      <c r="K14" s="129"/>
      <c r="L14" s="129"/>
      <c r="M14" s="129"/>
    </row>
    <row r="15" spans="1:15">
      <c r="A15" s="5" t="s">
        <v>67</v>
      </c>
      <c r="B15" s="128">
        <v>-1703.19</v>
      </c>
      <c r="C15" s="128">
        <v>-1214.1199999999999</v>
      </c>
      <c r="D15" s="129">
        <v>-20648.87</v>
      </c>
      <c r="E15" s="129">
        <v>-39193.89</v>
      </c>
      <c r="F15" s="129">
        <v>-33539.47</v>
      </c>
      <c r="G15" s="147">
        <v>-28356.67</v>
      </c>
      <c r="H15" s="147" t="s">
        <v>40</v>
      </c>
      <c r="I15" s="129"/>
      <c r="J15" s="129"/>
      <c r="K15" s="129"/>
      <c r="L15" s="129"/>
      <c r="M15" s="129"/>
    </row>
    <row r="16" spans="1:15">
      <c r="A16" s="5" t="s">
        <v>361</v>
      </c>
      <c r="B16" s="128">
        <v>-53795.21</v>
      </c>
      <c r="C16" s="128">
        <v>-100089.65</v>
      </c>
      <c r="D16" s="129">
        <v>-156249.4</v>
      </c>
      <c r="E16" s="129">
        <v>-141484.65</v>
      </c>
      <c r="F16" s="129">
        <v>-138978.25</v>
      </c>
      <c r="G16" s="147">
        <v>-108032.85</v>
      </c>
      <c r="H16" s="147" t="s">
        <v>40</v>
      </c>
      <c r="I16" s="129"/>
      <c r="J16" s="129"/>
      <c r="K16" s="129"/>
      <c r="L16" s="129"/>
      <c r="M16" s="129"/>
    </row>
    <row r="17" spans="1:13">
      <c r="A17" s="5" t="s">
        <v>68</v>
      </c>
      <c r="B17" s="128" t="s">
        <v>40</v>
      </c>
      <c r="C17" s="128" t="s">
        <v>40</v>
      </c>
      <c r="D17" s="129">
        <v>1379.46</v>
      </c>
      <c r="E17" s="129">
        <v>625.52</v>
      </c>
      <c r="F17" s="129">
        <v>344.87</v>
      </c>
      <c r="G17" s="147">
        <v>114.96</v>
      </c>
      <c r="H17" s="147" t="s">
        <v>40</v>
      </c>
      <c r="I17" s="129"/>
      <c r="J17" s="129"/>
      <c r="K17" s="129"/>
      <c r="L17" s="129"/>
      <c r="M17" s="129"/>
    </row>
    <row r="18" spans="1:13">
      <c r="A18" s="5" t="s">
        <v>816</v>
      </c>
      <c r="B18" s="128" t="s">
        <v>40</v>
      </c>
      <c r="C18" s="128" t="s">
        <v>40</v>
      </c>
      <c r="D18" s="129" t="s">
        <v>40</v>
      </c>
      <c r="E18" s="129" t="s">
        <v>40</v>
      </c>
      <c r="F18" s="129">
        <v>222.6</v>
      </c>
      <c r="G18" s="147">
        <v>0</v>
      </c>
      <c r="H18" s="147" t="s">
        <v>40</v>
      </c>
      <c r="I18" s="129"/>
      <c r="J18" s="129"/>
      <c r="K18" s="129"/>
      <c r="L18" s="129"/>
      <c r="M18" s="129"/>
    </row>
    <row r="19" spans="1:13">
      <c r="A19" s="5" t="s">
        <v>362</v>
      </c>
      <c r="B19" s="128">
        <v>117.81</v>
      </c>
      <c r="C19" s="128">
        <v>58.91</v>
      </c>
      <c r="D19" s="129">
        <v>353.42</v>
      </c>
      <c r="E19" s="129">
        <v>0</v>
      </c>
      <c r="F19" s="129">
        <v>0</v>
      </c>
      <c r="G19" s="147">
        <v>0</v>
      </c>
      <c r="H19" s="147" t="s">
        <v>40</v>
      </c>
      <c r="I19" s="129"/>
      <c r="J19" s="129"/>
      <c r="K19" s="129"/>
      <c r="L19" s="129"/>
      <c r="M19" s="129"/>
    </row>
    <row r="20" spans="1:13">
      <c r="A20" s="5" t="s">
        <v>93</v>
      </c>
      <c r="B20" s="128">
        <v>336.94</v>
      </c>
      <c r="C20" s="128">
        <v>336.94</v>
      </c>
      <c r="D20" s="129">
        <v>-1516.23</v>
      </c>
      <c r="E20" s="129">
        <v>336.94</v>
      </c>
      <c r="F20" s="129">
        <v>505.42</v>
      </c>
      <c r="G20" s="147">
        <v>168.46</v>
      </c>
      <c r="H20" s="147" t="s">
        <v>40</v>
      </c>
      <c r="I20" s="129"/>
      <c r="J20" s="129"/>
      <c r="K20" s="129"/>
      <c r="L20" s="129"/>
      <c r="M20" s="129"/>
    </row>
    <row r="21" spans="1:13">
      <c r="A21" s="5" t="s">
        <v>96</v>
      </c>
      <c r="B21" s="128">
        <v>301775.56000000006</v>
      </c>
      <c r="C21" s="128">
        <v>271839.71000000014</v>
      </c>
      <c r="D21" s="129">
        <v>-1281989.1399999999</v>
      </c>
      <c r="E21" s="129">
        <v>284090.82</v>
      </c>
      <c r="F21" s="129">
        <v>431940.16</v>
      </c>
      <c r="G21" s="147">
        <v>131644.41</v>
      </c>
      <c r="H21" s="147" t="s">
        <v>40</v>
      </c>
      <c r="I21" s="129"/>
      <c r="J21" s="129"/>
      <c r="K21" s="129"/>
      <c r="L21" s="129"/>
      <c r="M21" s="129"/>
    </row>
    <row r="22" spans="1:13">
      <c r="A22" s="5" t="s">
        <v>77</v>
      </c>
      <c r="B22" s="128" t="s">
        <v>40</v>
      </c>
      <c r="C22" s="128" t="s">
        <v>40</v>
      </c>
      <c r="D22" s="129">
        <v>-229.91</v>
      </c>
      <c r="E22" s="129">
        <v>10.979999999999997</v>
      </c>
      <c r="F22" s="129">
        <v>46.49</v>
      </c>
      <c r="G22" s="147">
        <v>109.21</v>
      </c>
      <c r="H22" s="147" t="s">
        <v>40</v>
      </c>
      <c r="I22" s="129"/>
      <c r="J22" s="129"/>
      <c r="K22" s="129"/>
      <c r="L22" s="129"/>
      <c r="M22" s="129"/>
    </row>
    <row r="23" spans="1:13">
      <c r="A23" s="5" t="s">
        <v>81</v>
      </c>
      <c r="B23" s="128" t="s">
        <v>40</v>
      </c>
      <c r="C23" s="128" t="s">
        <v>40</v>
      </c>
      <c r="D23" s="129" t="s">
        <v>40</v>
      </c>
      <c r="E23" s="129" t="s">
        <v>40</v>
      </c>
      <c r="F23" s="4">
        <v>73.2</v>
      </c>
      <c r="G23" s="148">
        <v>-73.2</v>
      </c>
      <c r="H23" s="147" t="s">
        <v>40</v>
      </c>
      <c r="I23" s="129"/>
      <c r="J23" s="129"/>
      <c r="K23" s="129"/>
      <c r="L23" s="129"/>
      <c r="M23" s="129"/>
    </row>
    <row r="24" spans="1:13">
      <c r="A24" s="5" t="s">
        <v>82</v>
      </c>
      <c r="B24" s="128" t="s">
        <v>40</v>
      </c>
      <c r="C24" s="128" t="s">
        <v>40</v>
      </c>
      <c r="D24" s="129" t="s">
        <v>40</v>
      </c>
      <c r="E24" s="129" t="s">
        <v>40</v>
      </c>
      <c r="F24" s="129">
        <v>-111.3</v>
      </c>
      <c r="G24" s="147">
        <v>111.3</v>
      </c>
      <c r="H24" s="147" t="s">
        <v>40</v>
      </c>
      <c r="I24" s="129"/>
      <c r="J24" s="129"/>
      <c r="K24" s="129"/>
      <c r="L24" s="129"/>
      <c r="M24" s="129"/>
    </row>
    <row r="25" spans="1:13">
      <c r="A25" s="5" t="s">
        <v>86</v>
      </c>
      <c r="B25" s="128">
        <v>-1002.23</v>
      </c>
      <c r="C25" s="128" t="s">
        <v>40</v>
      </c>
      <c r="D25" s="129" t="s">
        <v>40</v>
      </c>
      <c r="E25" s="129" t="s">
        <v>40</v>
      </c>
      <c r="F25" s="129" t="s">
        <v>40</v>
      </c>
      <c r="G25" s="147">
        <v>0</v>
      </c>
      <c r="H25" s="147" t="s">
        <v>40</v>
      </c>
      <c r="I25" s="129"/>
      <c r="J25" s="129"/>
      <c r="K25" s="129"/>
      <c r="L25" s="129"/>
      <c r="M25" s="129"/>
    </row>
    <row r="26" spans="1:13">
      <c r="A26" s="5" t="s">
        <v>358</v>
      </c>
      <c r="B26" s="128">
        <v>-9838</v>
      </c>
      <c r="C26" s="128">
        <v>0</v>
      </c>
      <c r="D26" s="129">
        <v>0</v>
      </c>
      <c r="E26" s="129">
        <v>-53315</v>
      </c>
      <c r="F26" s="129">
        <v>0</v>
      </c>
      <c r="G26" s="147">
        <v>0</v>
      </c>
      <c r="H26" s="147" t="s">
        <v>40</v>
      </c>
      <c r="I26" s="129"/>
      <c r="J26" s="129"/>
      <c r="K26" s="129"/>
      <c r="L26" s="129"/>
      <c r="M26" s="129"/>
    </row>
    <row r="27" spans="1:13">
      <c r="A27" s="5" t="s">
        <v>363</v>
      </c>
      <c r="B27" s="128">
        <v>34633.869999999995</v>
      </c>
      <c r="C27" s="128">
        <v>64833.71</v>
      </c>
      <c r="D27" s="129">
        <v>103630.7</v>
      </c>
      <c r="E27" s="129">
        <v>109839.90000000001</v>
      </c>
      <c r="F27" s="129">
        <v>116494.59</v>
      </c>
      <c r="G27" s="147">
        <v>94920.799999999988</v>
      </c>
      <c r="H27" s="147" t="s">
        <v>40</v>
      </c>
      <c r="I27" s="129"/>
      <c r="J27" s="129"/>
      <c r="K27" s="129"/>
      <c r="L27" s="129"/>
      <c r="M27" s="129"/>
    </row>
    <row r="28" spans="1:13">
      <c r="A28" s="5" t="s">
        <v>398</v>
      </c>
      <c r="B28" s="128">
        <v>255.49</v>
      </c>
      <c r="C28" s="128">
        <v>1896.41</v>
      </c>
      <c r="D28" s="129">
        <v>6617.38</v>
      </c>
      <c r="E28" s="129">
        <v>931.16</v>
      </c>
      <c r="F28" s="129">
        <v>417.66</v>
      </c>
      <c r="G28" s="147">
        <v>680.75</v>
      </c>
      <c r="H28" s="147" t="s">
        <v>40</v>
      </c>
      <c r="I28" s="129"/>
      <c r="J28" s="129"/>
      <c r="K28" s="129"/>
      <c r="L28" s="129"/>
      <c r="M28" s="129"/>
    </row>
    <row r="29" spans="1:13">
      <c r="A29" s="5" t="s">
        <v>97</v>
      </c>
      <c r="B29" s="128">
        <v>1703.19</v>
      </c>
      <c r="C29" s="128">
        <v>1214.1199999999999</v>
      </c>
      <c r="D29" s="129">
        <v>20648.87</v>
      </c>
      <c r="E29" s="129">
        <v>39193.89</v>
      </c>
      <c r="F29" s="129">
        <v>33539.47</v>
      </c>
      <c r="G29" s="147">
        <v>28356.67</v>
      </c>
      <c r="H29" s="147" t="s">
        <v>40</v>
      </c>
      <c r="I29" s="129"/>
      <c r="J29" s="129"/>
      <c r="K29" s="129"/>
      <c r="L29" s="129"/>
      <c r="M29" s="129"/>
    </row>
    <row r="30" spans="1:13">
      <c r="A30" s="5" t="s">
        <v>364</v>
      </c>
      <c r="B30" s="128">
        <v>-63317.88</v>
      </c>
      <c r="C30" s="128">
        <v>-77726.01999999999</v>
      </c>
      <c r="D30" s="129">
        <v>-111801.28</v>
      </c>
      <c r="E30" s="129">
        <v>-96929.200000000012</v>
      </c>
      <c r="F30" s="129">
        <v>-115284.95999999999</v>
      </c>
      <c r="G30" s="147">
        <v>-106240.2</v>
      </c>
      <c r="H30" s="147" t="s">
        <v>40</v>
      </c>
      <c r="I30" s="129"/>
      <c r="J30" s="129"/>
      <c r="K30" s="129"/>
      <c r="L30" s="129"/>
      <c r="M30" s="129"/>
    </row>
    <row r="31" spans="1:13">
      <c r="A31" s="5" t="s">
        <v>102</v>
      </c>
      <c r="B31" s="128" t="s">
        <v>40</v>
      </c>
      <c r="C31" s="128" t="s">
        <v>40</v>
      </c>
      <c r="D31" s="129">
        <v>-1379.46</v>
      </c>
      <c r="E31" s="129">
        <v>-625.52</v>
      </c>
      <c r="F31" s="129">
        <v>-344.87</v>
      </c>
      <c r="G31" s="147">
        <v>-114.96</v>
      </c>
      <c r="H31" s="147" t="s">
        <v>40</v>
      </c>
      <c r="I31" s="129"/>
      <c r="J31" s="129"/>
      <c r="K31" s="129"/>
      <c r="L31" s="129"/>
      <c r="M31" s="129"/>
    </row>
    <row r="32" spans="1:13">
      <c r="A32" s="5" t="s">
        <v>365</v>
      </c>
      <c r="B32" s="128">
        <v>-117.81</v>
      </c>
      <c r="C32" s="128">
        <v>-58.91</v>
      </c>
      <c r="D32" s="129">
        <v>-353.42</v>
      </c>
      <c r="E32" s="129">
        <v>0</v>
      </c>
      <c r="F32" s="129">
        <v>0</v>
      </c>
      <c r="G32" s="147">
        <v>0</v>
      </c>
      <c r="H32" s="147" t="s">
        <v>40</v>
      </c>
      <c r="I32" s="129"/>
      <c r="J32" s="129"/>
      <c r="K32" s="129"/>
      <c r="L32" s="129"/>
      <c r="M32" s="129"/>
    </row>
    <row r="33" spans="1:14">
      <c r="A33" s="5" t="s">
        <v>817</v>
      </c>
      <c r="B33" s="128" t="s">
        <v>40</v>
      </c>
      <c r="C33" s="128" t="s">
        <v>40</v>
      </c>
      <c r="D33" s="129" t="s">
        <v>40</v>
      </c>
      <c r="E33" s="129" t="s">
        <v>40</v>
      </c>
      <c r="F33" s="129">
        <v>-222.6</v>
      </c>
      <c r="G33" s="147">
        <v>0</v>
      </c>
      <c r="H33" s="147" t="s">
        <v>40</v>
      </c>
      <c r="I33" s="129"/>
      <c r="J33" s="129"/>
      <c r="K33" s="129"/>
      <c r="L33" s="129"/>
      <c r="M33" s="129"/>
    </row>
    <row r="34" spans="1:14" s="52" customFormat="1">
      <c r="A34" s="9" t="s">
        <v>890</v>
      </c>
      <c r="B34" s="140">
        <v>3163440.73</v>
      </c>
      <c r="C34" s="140">
        <v>3122816.9999999995</v>
      </c>
      <c r="D34" s="141">
        <v>2988027.29</v>
      </c>
      <c r="E34" s="141">
        <v>3097779.1</v>
      </c>
      <c r="F34" s="142">
        <v>3290150.2200000007</v>
      </c>
      <c r="G34" s="149">
        <v>2969392.52</v>
      </c>
      <c r="H34" s="150">
        <v>3404881.9900000007</v>
      </c>
      <c r="I34" s="141">
        <f>B34-SUM(B10:B33)</f>
        <v>0</v>
      </c>
      <c r="J34" s="141">
        <f t="shared" ref="J34:N34" si="0">C34-SUM(C10:C33)</f>
        <v>0</v>
      </c>
      <c r="K34" s="141">
        <f t="shared" si="0"/>
        <v>0</v>
      </c>
      <c r="L34" s="141">
        <f t="shared" si="0"/>
        <v>0</v>
      </c>
      <c r="M34" s="141">
        <f t="shared" si="0"/>
        <v>0</v>
      </c>
      <c r="N34" s="141">
        <f t="shared" si="0"/>
        <v>0</v>
      </c>
    </row>
    <row r="35" spans="1:14">
      <c r="A35" s="5"/>
      <c r="B35" s="128"/>
      <c r="C35" s="128"/>
      <c r="D35" s="129"/>
      <c r="E35" s="129"/>
      <c r="F35" s="4"/>
      <c r="G35" s="4"/>
      <c r="H35" s="147"/>
      <c r="I35" s="129"/>
      <c r="J35" s="129"/>
      <c r="K35" s="129"/>
      <c r="L35" s="129"/>
      <c r="M35" s="129"/>
    </row>
    <row r="36" spans="1:14">
      <c r="A36" s="5" t="s">
        <v>120</v>
      </c>
      <c r="B36" s="128">
        <v>253862.26999999996</v>
      </c>
      <c r="C36" s="128">
        <v>249825.33999999997</v>
      </c>
      <c r="D36" s="129">
        <v>239042.13999999998</v>
      </c>
      <c r="E36" s="129">
        <v>250487.53999999992</v>
      </c>
      <c r="F36" s="129">
        <v>263212.03999999992</v>
      </c>
      <c r="G36" s="147">
        <v>237551.35</v>
      </c>
      <c r="H36" s="147" t="s">
        <v>40</v>
      </c>
      <c r="I36" s="129"/>
      <c r="J36" s="129"/>
      <c r="K36" s="129"/>
      <c r="L36" s="129"/>
      <c r="M36" s="129"/>
    </row>
    <row r="37" spans="1:14">
      <c r="A37" s="5" t="s">
        <v>475</v>
      </c>
      <c r="B37" s="128">
        <v>203089.83999999997</v>
      </c>
      <c r="C37" s="128">
        <v>199860.29999999993</v>
      </c>
      <c r="D37" s="129">
        <v>191233.74999999994</v>
      </c>
      <c r="E37" s="129">
        <v>200390.03</v>
      </c>
      <c r="F37" s="129">
        <v>210569.60000000001</v>
      </c>
      <c r="G37" s="147">
        <v>190041.13999999993</v>
      </c>
      <c r="H37" s="147" t="s">
        <v>40</v>
      </c>
      <c r="I37" s="129"/>
      <c r="J37" s="129"/>
      <c r="K37" s="129"/>
      <c r="L37" s="129"/>
      <c r="M37" s="129"/>
    </row>
    <row r="38" spans="1:14">
      <c r="A38" s="5" t="s">
        <v>331</v>
      </c>
      <c r="B38" s="128">
        <v>-5463.6</v>
      </c>
      <c r="C38" s="128">
        <v>11621.09</v>
      </c>
      <c r="D38" s="129">
        <v>44892.17</v>
      </c>
      <c r="E38" s="129">
        <v>12233.07</v>
      </c>
      <c r="F38" s="129">
        <v>-14008.56</v>
      </c>
      <c r="G38" s="147">
        <v>39760.76</v>
      </c>
      <c r="H38" s="147" t="s">
        <v>40</v>
      </c>
      <c r="I38" s="129"/>
      <c r="J38" s="129"/>
      <c r="K38" s="129"/>
      <c r="L38" s="129"/>
      <c r="M38" s="129"/>
    </row>
    <row r="39" spans="1:14">
      <c r="A39" s="5" t="s">
        <v>477</v>
      </c>
      <c r="B39" s="128">
        <v>-54128.41</v>
      </c>
      <c r="C39" s="128">
        <v>-43849.64</v>
      </c>
      <c r="D39" s="129">
        <v>-27817.64</v>
      </c>
      <c r="E39" s="129">
        <v>-39915.03</v>
      </c>
      <c r="F39" s="129">
        <v>-61361.46</v>
      </c>
      <c r="G39" s="147">
        <v>-19003.330000000002</v>
      </c>
      <c r="H39" s="147" t="s">
        <v>40</v>
      </c>
      <c r="I39" s="129"/>
      <c r="J39" s="129"/>
      <c r="K39" s="129"/>
      <c r="L39" s="129"/>
      <c r="M39" s="129"/>
    </row>
    <row r="40" spans="1:14">
      <c r="A40" s="5" t="s">
        <v>478</v>
      </c>
      <c r="B40" s="128">
        <v>-880.05</v>
      </c>
      <c r="C40" s="128">
        <v>50340.03</v>
      </c>
      <c r="D40" s="129">
        <v>717.6</v>
      </c>
      <c r="E40" s="129">
        <v>536.25</v>
      </c>
      <c r="F40" s="129">
        <v>-246.79</v>
      </c>
      <c r="G40" s="147">
        <v>85548.15</v>
      </c>
      <c r="H40" s="147" t="s">
        <v>40</v>
      </c>
      <c r="I40" s="129"/>
      <c r="J40" s="129"/>
      <c r="K40" s="129"/>
      <c r="L40" s="129"/>
      <c r="M40" s="129"/>
    </row>
    <row r="41" spans="1:14">
      <c r="A41" s="5" t="s">
        <v>479</v>
      </c>
      <c r="B41" s="128">
        <v>12025.36</v>
      </c>
      <c r="C41" s="128">
        <v>11838.42</v>
      </c>
      <c r="D41" s="129">
        <v>11304.24</v>
      </c>
      <c r="E41" s="129">
        <v>11681.79</v>
      </c>
      <c r="F41" s="129">
        <v>12261.07</v>
      </c>
      <c r="G41" s="147">
        <v>11084.81</v>
      </c>
      <c r="H41" s="147" t="s">
        <v>40</v>
      </c>
      <c r="I41" s="129"/>
      <c r="J41" s="129"/>
      <c r="K41" s="129"/>
      <c r="L41" s="129"/>
      <c r="M41" s="129"/>
    </row>
    <row r="42" spans="1:14">
      <c r="A42" s="5" t="s">
        <v>121</v>
      </c>
      <c r="B42" s="128">
        <v>523591.01</v>
      </c>
      <c r="C42" s="128">
        <v>515264.82999999996</v>
      </c>
      <c r="D42" s="129">
        <v>493024.49</v>
      </c>
      <c r="E42" s="129">
        <v>516630.56000000006</v>
      </c>
      <c r="F42" s="129">
        <v>542874.75000000012</v>
      </c>
      <c r="G42" s="147">
        <v>489949.77</v>
      </c>
      <c r="H42" s="147" t="s">
        <v>40</v>
      </c>
      <c r="I42" s="129"/>
      <c r="J42" s="129"/>
      <c r="K42" s="129"/>
      <c r="L42" s="129"/>
      <c r="M42" s="129"/>
    </row>
    <row r="43" spans="1:14">
      <c r="A43" s="5" t="s">
        <v>332</v>
      </c>
      <c r="B43" s="128">
        <v>-78419.199999999997</v>
      </c>
      <c r="C43" s="128">
        <v>105793.94</v>
      </c>
      <c r="D43" s="129">
        <v>-69419.839999999997</v>
      </c>
      <c r="E43" s="129">
        <v>62495.62</v>
      </c>
      <c r="F43" s="129">
        <v>176347.65</v>
      </c>
      <c r="G43" s="147">
        <v>87635.92</v>
      </c>
      <c r="H43" s="147" t="s">
        <v>40</v>
      </c>
      <c r="I43" s="129"/>
      <c r="J43" s="129"/>
      <c r="K43" s="129"/>
      <c r="L43" s="129"/>
      <c r="M43" s="129"/>
    </row>
    <row r="44" spans="1:14">
      <c r="A44" s="5" t="s">
        <v>483</v>
      </c>
      <c r="B44" s="128">
        <v>114238.03</v>
      </c>
      <c r="C44" s="128">
        <v>112421.40000000002</v>
      </c>
      <c r="D44" s="129">
        <v>107568.97999999997</v>
      </c>
      <c r="E44" s="129">
        <v>112719.35999999999</v>
      </c>
      <c r="F44" s="129">
        <v>118445.40999999999</v>
      </c>
      <c r="G44" s="147">
        <v>106898.15999999999</v>
      </c>
      <c r="H44" s="147" t="s">
        <v>40</v>
      </c>
      <c r="I44" s="129"/>
      <c r="J44" s="129"/>
      <c r="K44" s="129"/>
      <c r="L44" s="129"/>
      <c r="M44" s="129"/>
    </row>
    <row r="45" spans="1:14">
      <c r="A45" s="5" t="s">
        <v>484</v>
      </c>
      <c r="B45" s="128">
        <v>14899.83</v>
      </c>
      <c r="C45" s="128">
        <v>1357.78</v>
      </c>
      <c r="D45" s="129">
        <v>-1649.11</v>
      </c>
      <c r="E45" s="129">
        <v>490.95</v>
      </c>
      <c r="F45" s="129">
        <v>-2893.79</v>
      </c>
      <c r="G45" s="147">
        <v>4687.7700000000004</v>
      </c>
      <c r="H45" s="147" t="s">
        <v>40</v>
      </c>
      <c r="I45" s="129"/>
      <c r="J45" s="129"/>
      <c r="K45" s="129"/>
      <c r="L45" s="129"/>
      <c r="M45" s="129"/>
    </row>
    <row r="46" spans="1:14">
      <c r="A46" s="5" t="s">
        <v>485</v>
      </c>
      <c r="B46" s="128">
        <v>3173.2900000000009</v>
      </c>
      <c r="C46" s="128">
        <v>3122.8400000000011</v>
      </c>
      <c r="D46" s="129">
        <v>2988.0200000000004</v>
      </c>
      <c r="E46" s="129">
        <v>3131.1300000000006</v>
      </c>
      <c r="F46" s="129">
        <v>3290.1599999999994</v>
      </c>
      <c r="G46" s="147">
        <v>2969.4200000000005</v>
      </c>
      <c r="H46" s="147" t="s">
        <v>40</v>
      </c>
      <c r="I46" s="129"/>
      <c r="J46" s="129"/>
      <c r="K46" s="129"/>
      <c r="L46" s="129"/>
      <c r="M46" s="129"/>
    </row>
    <row r="47" spans="1:14">
      <c r="A47" s="5" t="s">
        <v>487</v>
      </c>
      <c r="B47" s="128">
        <v>-6416.99</v>
      </c>
      <c r="C47" s="128">
        <v>-5820.84</v>
      </c>
      <c r="D47" s="129">
        <v>-5569.95</v>
      </c>
      <c r="E47" s="129">
        <v>-5566.28</v>
      </c>
      <c r="F47" s="129">
        <v>-7774.08</v>
      </c>
      <c r="G47" s="147">
        <v>-5327.42</v>
      </c>
      <c r="H47" s="147" t="s">
        <v>40</v>
      </c>
      <c r="I47" s="129"/>
      <c r="J47" s="129"/>
      <c r="K47" s="129"/>
      <c r="L47" s="129"/>
      <c r="M47" s="129"/>
    </row>
    <row r="48" spans="1:14">
      <c r="A48" s="5" t="s">
        <v>122</v>
      </c>
      <c r="B48" s="128">
        <v>22212.949999999993</v>
      </c>
      <c r="C48" s="128">
        <v>21859.720000000008</v>
      </c>
      <c r="D48" s="129">
        <v>20916.19000000001</v>
      </c>
      <c r="E48" s="129">
        <v>21917.679999999997</v>
      </c>
      <c r="F48" s="129">
        <v>23031.010000000006</v>
      </c>
      <c r="G48" s="147">
        <v>20785.759999999998</v>
      </c>
      <c r="H48" s="147" t="s">
        <v>40</v>
      </c>
      <c r="I48" s="129"/>
      <c r="J48" s="129"/>
      <c r="K48" s="129"/>
      <c r="L48" s="129"/>
      <c r="M48" s="129"/>
    </row>
    <row r="49" spans="1:14">
      <c r="A49" s="5" t="s">
        <v>333</v>
      </c>
      <c r="B49" s="128">
        <v>5255.62</v>
      </c>
      <c r="C49" s="128">
        <v>7112.63</v>
      </c>
      <c r="D49" s="129">
        <v>34509.410000000003</v>
      </c>
      <c r="E49" s="129">
        <v>8300.81</v>
      </c>
      <c r="F49" s="129">
        <v>6478.31</v>
      </c>
      <c r="G49" s="147">
        <v>9833.14</v>
      </c>
      <c r="H49" s="147" t="s">
        <v>40</v>
      </c>
      <c r="I49" s="129"/>
      <c r="J49" s="129"/>
      <c r="K49" s="129"/>
      <c r="L49" s="129"/>
      <c r="M49" s="129"/>
    </row>
    <row r="50" spans="1:14">
      <c r="A50" s="5" t="s">
        <v>489</v>
      </c>
      <c r="B50" s="128">
        <v>15866.430000000002</v>
      </c>
      <c r="C50" s="128">
        <v>15614.110000000002</v>
      </c>
      <c r="D50" s="129">
        <v>14940.149999999998</v>
      </c>
      <c r="E50" s="129">
        <v>15655.500000000002</v>
      </c>
      <c r="F50" s="129">
        <v>16450.759999999998</v>
      </c>
      <c r="G50" s="147">
        <v>14846.980000000001</v>
      </c>
      <c r="H50" s="147" t="s">
        <v>40</v>
      </c>
      <c r="I50" s="129"/>
      <c r="J50" s="129"/>
      <c r="K50" s="129"/>
      <c r="L50" s="129"/>
      <c r="M50" s="129"/>
    </row>
    <row r="51" spans="1:14">
      <c r="A51" s="5" t="s">
        <v>491</v>
      </c>
      <c r="B51" s="128">
        <v>1595.76</v>
      </c>
      <c r="C51" s="128">
        <v>-4998.45</v>
      </c>
      <c r="D51" s="129">
        <v>3684.42</v>
      </c>
      <c r="E51" s="129">
        <v>2726.17</v>
      </c>
      <c r="F51" s="129">
        <v>-5626.71</v>
      </c>
      <c r="G51" s="147">
        <v>4430.2</v>
      </c>
      <c r="H51" s="147" t="s">
        <v>40</v>
      </c>
      <c r="I51" s="129"/>
      <c r="J51" s="129"/>
      <c r="K51" s="129"/>
      <c r="L51" s="129"/>
      <c r="M51" s="129"/>
    </row>
    <row r="52" spans="1:14">
      <c r="A52" s="5" t="s">
        <v>123</v>
      </c>
      <c r="B52" s="128">
        <v>25386.239999999998</v>
      </c>
      <c r="C52" s="128">
        <v>24982.529999999995</v>
      </c>
      <c r="D52" s="129">
        <v>23904.229999999992</v>
      </c>
      <c r="E52" s="129">
        <v>25048.730000000003</v>
      </c>
      <c r="F52" s="129">
        <v>26321.199999999993</v>
      </c>
      <c r="G52" s="147">
        <v>23755.14</v>
      </c>
      <c r="H52" s="147" t="s">
        <v>40</v>
      </c>
      <c r="I52" s="129"/>
      <c r="J52" s="129"/>
      <c r="K52" s="129"/>
      <c r="L52" s="129"/>
      <c r="M52" s="129"/>
    </row>
    <row r="53" spans="1:14">
      <c r="A53" s="5" t="s">
        <v>334</v>
      </c>
      <c r="B53" s="128">
        <v>-2751.35</v>
      </c>
      <c r="C53" s="128">
        <v>-21077.59</v>
      </c>
      <c r="D53" s="129">
        <v>524.32000000000005</v>
      </c>
      <c r="E53" s="129">
        <v>-1005.8</v>
      </c>
      <c r="F53" s="129">
        <v>-21802.29</v>
      </c>
      <c r="G53" s="147">
        <v>1623.99</v>
      </c>
      <c r="H53" s="147" t="s">
        <v>40</v>
      </c>
      <c r="I53" s="129"/>
      <c r="J53" s="129"/>
      <c r="K53" s="129"/>
      <c r="L53" s="129"/>
      <c r="M53" s="129"/>
    </row>
    <row r="54" spans="1:14" s="52" customFormat="1">
      <c r="A54" s="9" t="s">
        <v>891</v>
      </c>
      <c r="B54" s="140">
        <v>1047137.03</v>
      </c>
      <c r="C54" s="140">
        <v>1255268.4400000002</v>
      </c>
      <c r="D54" s="141">
        <v>1084793.57</v>
      </c>
      <c r="E54" s="141">
        <v>1197958.0799999996</v>
      </c>
      <c r="F54" s="141">
        <v>1285568.2799999998</v>
      </c>
      <c r="G54" s="150">
        <v>1307071.7099999997</v>
      </c>
      <c r="H54" s="150">
        <v>1254925.6399999999</v>
      </c>
      <c r="I54" s="141">
        <f>B54-SUM(B36:B53)</f>
        <v>0</v>
      </c>
      <c r="J54" s="141">
        <f t="shared" ref="J54:N54" si="1">C54-SUM(C36:C53)</f>
        <v>0</v>
      </c>
      <c r="K54" s="141">
        <f t="shared" si="1"/>
        <v>0</v>
      </c>
      <c r="L54" s="141">
        <f t="shared" si="1"/>
        <v>0</v>
      </c>
      <c r="M54" s="141">
        <f t="shared" si="1"/>
        <v>0</v>
      </c>
      <c r="N54" s="141">
        <f t="shared" si="1"/>
        <v>0</v>
      </c>
    </row>
    <row r="55" spans="1:14">
      <c r="A55" s="5"/>
      <c r="B55" s="128"/>
      <c r="C55" s="128"/>
      <c r="D55" s="129"/>
      <c r="E55" s="129"/>
      <c r="F55" s="129"/>
      <c r="G55" s="129"/>
      <c r="H55" s="147"/>
      <c r="I55" s="129"/>
      <c r="J55" s="129"/>
      <c r="K55" s="129"/>
      <c r="L55" s="129"/>
      <c r="M55" s="129"/>
    </row>
    <row r="56" spans="1:14">
      <c r="A56" s="5" t="s">
        <v>319</v>
      </c>
      <c r="B56" s="128">
        <v>2620.61</v>
      </c>
      <c r="C56" s="128">
        <v>7300.21</v>
      </c>
      <c r="D56" s="129">
        <v>7393.1</v>
      </c>
      <c r="E56" s="129">
        <v>6393.07</v>
      </c>
      <c r="F56" s="129">
        <v>6470.88</v>
      </c>
      <c r="G56" s="147">
        <v>6722.12</v>
      </c>
      <c r="H56" s="147" t="s">
        <v>40</v>
      </c>
      <c r="I56" s="129"/>
      <c r="J56" s="129"/>
      <c r="K56" s="129"/>
      <c r="L56" s="129"/>
      <c r="M56" s="129"/>
    </row>
    <row r="57" spans="1:14">
      <c r="A57" s="5" t="s">
        <v>494</v>
      </c>
      <c r="B57" s="128">
        <v>389.79</v>
      </c>
      <c r="C57" s="128">
        <v>-110.95</v>
      </c>
      <c r="D57" s="129">
        <v>150</v>
      </c>
      <c r="E57" s="129">
        <v>186.2</v>
      </c>
      <c r="F57" s="129">
        <v>716.76</v>
      </c>
      <c r="G57" s="147">
        <v>205.91</v>
      </c>
      <c r="H57" s="147" t="s">
        <v>40</v>
      </c>
      <c r="I57" s="129"/>
      <c r="J57" s="129"/>
      <c r="K57" s="129"/>
      <c r="L57" s="129"/>
      <c r="M57" s="129"/>
    </row>
    <row r="58" spans="1:14">
      <c r="A58" s="5" t="s">
        <v>399</v>
      </c>
      <c r="B58" s="128">
        <v>16598.099999999999</v>
      </c>
      <c r="C58" s="128">
        <v>10384.68</v>
      </c>
      <c r="D58" s="129">
        <v>59208.68</v>
      </c>
      <c r="E58" s="129">
        <v>18982.849999999999</v>
      </c>
      <c r="F58" s="129">
        <v>26334.799999999999</v>
      </c>
      <c r="G58" s="147">
        <v>29590.63</v>
      </c>
      <c r="H58" s="147" t="s">
        <v>40</v>
      </c>
      <c r="I58" s="129"/>
      <c r="J58" s="129"/>
      <c r="K58" s="129"/>
      <c r="L58" s="129"/>
      <c r="M58" s="129"/>
    </row>
    <row r="59" spans="1:14">
      <c r="A59" s="5" t="s">
        <v>324</v>
      </c>
      <c r="B59" s="128">
        <v>1280000</v>
      </c>
      <c r="C59" s="128">
        <v>1094000</v>
      </c>
      <c r="D59" s="129">
        <v>-2114529.5</v>
      </c>
      <c r="E59" s="129">
        <v>10401983.859999999</v>
      </c>
      <c r="F59" s="129">
        <v>-3169797.1799999997</v>
      </c>
      <c r="G59" s="147">
        <v>0</v>
      </c>
      <c r="H59" s="147" t="s">
        <v>40</v>
      </c>
      <c r="I59" s="129"/>
      <c r="J59" s="129"/>
      <c r="K59" s="129"/>
      <c r="L59" s="129"/>
      <c r="M59" s="129"/>
    </row>
    <row r="60" spans="1:14">
      <c r="A60" s="5" t="s">
        <v>400</v>
      </c>
      <c r="B60" s="128">
        <v>0</v>
      </c>
      <c r="C60" s="128">
        <v>54</v>
      </c>
      <c r="D60" s="129">
        <v>27</v>
      </c>
      <c r="E60" s="129">
        <v>27</v>
      </c>
      <c r="F60" s="129">
        <v>27</v>
      </c>
      <c r="G60" s="147">
        <v>27</v>
      </c>
      <c r="H60" s="147" t="s">
        <v>40</v>
      </c>
      <c r="I60" s="129"/>
      <c r="J60" s="129"/>
      <c r="K60" s="129"/>
      <c r="L60" s="129"/>
      <c r="M60" s="129"/>
    </row>
    <row r="61" spans="1:14">
      <c r="A61" s="5" t="s">
        <v>325</v>
      </c>
      <c r="B61" s="128" t="s">
        <v>40</v>
      </c>
      <c r="C61" s="128" t="s">
        <v>40</v>
      </c>
      <c r="D61" s="129" t="s">
        <v>40</v>
      </c>
      <c r="E61" s="129">
        <v>-4752510</v>
      </c>
      <c r="F61" s="129">
        <v>4752510</v>
      </c>
      <c r="G61" s="147">
        <v>0</v>
      </c>
      <c r="H61" s="147" t="s">
        <v>40</v>
      </c>
      <c r="I61" s="129"/>
      <c r="J61" s="129"/>
      <c r="K61" s="129"/>
      <c r="L61" s="129"/>
      <c r="M61" s="129"/>
    </row>
    <row r="62" spans="1:14">
      <c r="A62" s="5" t="s">
        <v>326</v>
      </c>
      <c r="B62" s="128">
        <v>325758.88</v>
      </c>
      <c r="C62" s="128">
        <v>315251.02</v>
      </c>
      <c r="D62" s="129">
        <v>1053115.6799999997</v>
      </c>
      <c r="E62" s="129">
        <v>411130.01999999996</v>
      </c>
      <c r="F62" s="129">
        <v>2936044.0700000008</v>
      </c>
      <c r="G62" s="147">
        <v>8068.35</v>
      </c>
      <c r="H62" s="147" t="s">
        <v>40</v>
      </c>
      <c r="I62" s="129"/>
      <c r="J62" s="129"/>
      <c r="K62" s="129"/>
      <c r="L62" s="129"/>
      <c r="M62" s="129"/>
    </row>
    <row r="63" spans="1:14">
      <c r="A63" s="5" t="s">
        <v>327</v>
      </c>
      <c r="B63" s="128">
        <v>131923.78000000003</v>
      </c>
      <c r="C63" s="128">
        <v>158783.46999999997</v>
      </c>
      <c r="D63" s="129">
        <v>1849941.6199999999</v>
      </c>
      <c r="E63" s="129">
        <v>586174.46</v>
      </c>
      <c r="F63" s="129">
        <v>596010.88</v>
      </c>
      <c r="G63" s="147">
        <v>477.48</v>
      </c>
      <c r="H63" s="147" t="s">
        <v>40</v>
      </c>
      <c r="I63" s="129"/>
      <c r="J63" s="129"/>
      <c r="K63" s="129"/>
      <c r="L63" s="129"/>
      <c r="M63" s="129"/>
    </row>
    <row r="64" spans="1:14">
      <c r="A64" s="5" t="s">
        <v>318</v>
      </c>
      <c r="B64" s="128">
        <v>15453.56</v>
      </c>
      <c r="C64" s="128">
        <v>14955.06</v>
      </c>
      <c r="D64" s="129">
        <v>15453.63</v>
      </c>
      <c r="E64" s="129">
        <v>95167.21</v>
      </c>
      <c r="F64" s="129">
        <v>32633.21</v>
      </c>
      <c r="G64" s="147">
        <v>0</v>
      </c>
      <c r="H64" s="147" t="s">
        <v>40</v>
      </c>
      <c r="I64" s="129"/>
      <c r="J64" s="129"/>
      <c r="K64" s="129"/>
      <c r="L64" s="129"/>
      <c r="M64" s="129"/>
    </row>
    <row r="65" spans="1:14">
      <c r="A65" s="5" t="s">
        <v>401</v>
      </c>
      <c r="B65" s="128">
        <v>-35930.35</v>
      </c>
      <c r="C65" s="128">
        <v>-564212.28</v>
      </c>
      <c r="D65" s="129">
        <v>-14432.28</v>
      </c>
      <c r="E65" s="129">
        <v>-34447</v>
      </c>
      <c r="F65" s="129">
        <v>-392639.61</v>
      </c>
      <c r="G65" s="147">
        <v>-11115.13</v>
      </c>
      <c r="H65" s="147" t="s">
        <v>40</v>
      </c>
      <c r="I65" s="129"/>
      <c r="J65" s="129"/>
      <c r="K65" s="129"/>
      <c r="L65" s="129"/>
      <c r="M65" s="129"/>
    </row>
    <row r="66" spans="1:14">
      <c r="A66" s="5" t="s">
        <v>328</v>
      </c>
      <c r="B66" s="128">
        <v>-430141.85</v>
      </c>
      <c r="C66" s="128">
        <v>-23788.65</v>
      </c>
      <c r="D66" s="129">
        <v>-17411.849999999999</v>
      </c>
      <c r="E66" s="129">
        <v>-36872.870000000003</v>
      </c>
      <c r="F66" s="129">
        <v>-36872.870000000003</v>
      </c>
      <c r="G66" s="147">
        <v>-264987.96999999997</v>
      </c>
      <c r="H66" s="147" t="s">
        <v>40</v>
      </c>
      <c r="I66" s="129"/>
      <c r="J66" s="129"/>
      <c r="K66" s="129"/>
      <c r="L66" s="129"/>
      <c r="M66" s="129"/>
    </row>
    <row r="67" spans="1:14">
      <c r="A67" s="5" t="s">
        <v>402</v>
      </c>
      <c r="B67" s="128">
        <v>93049.18</v>
      </c>
      <c r="C67" s="128">
        <v>66852.2</v>
      </c>
      <c r="D67" s="129">
        <v>81447.259999999995</v>
      </c>
      <c r="E67" s="129">
        <v>90709.53</v>
      </c>
      <c r="F67" s="129">
        <v>90709.53</v>
      </c>
      <c r="G67" s="147">
        <v>32159.17</v>
      </c>
      <c r="H67" s="147" t="s">
        <v>40</v>
      </c>
      <c r="I67" s="129"/>
      <c r="J67" s="129"/>
      <c r="K67" s="129"/>
      <c r="L67" s="129"/>
      <c r="M67" s="129"/>
    </row>
    <row r="68" spans="1:14">
      <c r="A68" s="5" t="s">
        <v>329</v>
      </c>
      <c r="B68" s="128">
        <v>752458.94</v>
      </c>
      <c r="C68" s="128">
        <v>785011.36</v>
      </c>
      <c r="D68" s="129">
        <v>762275.37</v>
      </c>
      <c r="E68" s="129">
        <v>761739.07</v>
      </c>
      <c r="F68" s="129">
        <v>767920.03999999992</v>
      </c>
      <c r="G68" s="147">
        <v>748623.92</v>
      </c>
      <c r="H68" s="147" t="s">
        <v>40</v>
      </c>
      <c r="I68" s="129"/>
      <c r="J68" s="129"/>
      <c r="K68" s="129"/>
      <c r="L68" s="129"/>
      <c r="M68" s="129"/>
    </row>
    <row r="69" spans="1:14">
      <c r="A69" s="5" t="s">
        <v>403</v>
      </c>
      <c r="B69" s="128">
        <v>20154.509999999998</v>
      </c>
      <c r="C69" s="128">
        <v>21905.45</v>
      </c>
      <c r="D69" s="129">
        <v>1613.6</v>
      </c>
      <c r="E69" s="129">
        <v>83664.31</v>
      </c>
      <c r="F69" s="129">
        <v>19084.34</v>
      </c>
      <c r="G69" s="147">
        <v>59331.6</v>
      </c>
      <c r="H69" s="147" t="s">
        <v>40</v>
      </c>
      <c r="I69" s="129"/>
      <c r="J69" s="129"/>
      <c r="K69" s="129"/>
      <c r="L69" s="129"/>
      <c r="M69" s="129"/>
    </row>
    <row r="70" spans="1:14">
      <c r="A70" s="5" t="s">
        <v>112</v>
      </c>
      <c r="B70" s="128">
        <v>5283.8700000000008</v>
      </c>
      <c r="C70" s="128">
        <v>11204.67</v>
      </c>
      <c r="D70" s="129">
        <v>15567.790000000003</v>
      </c>
      <c r="E70" s="129">
        <v>5629.43</v>
      </c>
      <c r="F70" s="129">
        <v>14884.49</v>
      </c>
      <c r="G70" s="147">
        <v>23527.420000000002</v>
      </c>
      <c r="H70" s="147" t="s">
        <v>40</v>
      </c>
      <c r="I70" s="129"/>
      <c r="J70" s="129"/>
      <c r="K70" s="129"/>
      <c r="L70" s="129"/>
      <c r="M70" s="129"/>
    </row>
    <row r="71" spans="1:14">
      <c r="A71" s="5" t="s">
        <v>114</v>
      </c>
      <c r="B71" s="128">
        <v>3294</v>
      </c>
      <c r="C71" s="128">
        <v>0</v>
      </c>
      <c r="D71" s="129">
        <v>6410</v>
      </c>
      <c r="E71" s="129">
        <v>1800</v>
      </c>
      <c r="F71" s="129">
        <v>0</v>
      </c>
      <c r="G71" s="147">
        <v>2798</v>
      </c>
      <c r="H71" s="147" t="s">
        <v>40</v>
      </c>
      <c r="I71" s="129"/>
      <c r="J71" s="129"/>
      <c r="K71" s="129"/>
      <c r="L71" s="129"/>
      <c r="M71" s="129"/>
    </row>
    <row r="72" spans="1:14">
      <c r="A72" s="5" t="s">
        <v>505</v>
      </c>
      <c r="B72" s="128">
        <v>206.34</v>
      </c>
      <c r="C72" s="128">
        <v>5800</v>
      </c>
      <c r="D72" s="129">
        <v>0</v>
      </c>
      <c r="E72" s="129">
        <v>0</v>
      </c>
      <c r="F72" s="129">
        <v>24789.25</v>
      </c>
      <c r="G72" s="147">
        <v>0</v>
      </c>
      <c r="H72" s="147" t="s">
        <v>40</v>
      </c>
      <c r="I72" s="129"/>
      <c r="J72" s="129"/>
      <c r="K72" s="129"/>
      <c r="L72" s="129"/>
      <c r="M72" s="129"/>
    </row>
    <row r="73" spans="1:14" s="52" customFormat="1">
      <c r="A73" s="9" t="s">
        <v>892</v>
      </c>
      <c r="B73" s="140">
        <v>2181119.3599999994</v>
      </c>
      <c r="C73" s="140">
        <v>1903390.24</v>
      </c>
      <c r="D73" s="141">
        <v>1706230.0999999996</v>
      </c>
      <c r="E73" s="141">
        <v>7639757.1399999978</v>
      </c>
      <c r="F73" s="141">
        <v>5668825.5900000008</v>
      </c>
      <c r="G73" s="150">
        <v>635428.50000000012</v>
      </c>
      <c r="H73" s="150">
        <v>2314470.08</v>
      </c>
      <c r="I73" s="141">
        <f>B73-SUM(B56:B72)</f>
        <v>0</v>
      </c>
      <c r="J73" s="141">
        <f t="shared" ref="J73:N73" si="2">C73-SUM(C56:C72)</f>
        <v>0</v>
      </c>
      <c r="K73" s="141">
        <f t="shared" si="2"/>
        <v>0</v>
      </c>
      <c r="L73" s="141">
        <f t="shared" si="2"/>
        <v>0</v>
      </c>
      <c r="M73" s="141">
        <f t="shared" si="2"/>
        <v>0</v>
      </c>
      <c r="N73" s="141">
        <f t="shared" si="2"/>
        <v>0</v>
      </c>
    </row>
    <row r="74" spans="1:14">
      <c r="A74" s="5"/>
      <c r="B74" s="128"/>
      <c r="C74" s="128"/>
      <c r="D74" s="129"/>
      <c r="E74" s="129"/>
      <c r="F74" s="129"/>
      <c r="G74" s="129"/>
      <c r="H74" s="147"/>
      <c r="I74" s="129"/>
      <c r="J74" s="129"/>
      <c r="K74" s="129"/>
      <c r="L74" s="129"/>
      <c r="M74" s="129"/>
    </row>
    <row r="75" spans="1:14">
      <c r="A75" s="5" t="s">
        <v>125</v>
      </c>
      <c r="B75" s="128">
        <v>13536.98</v>
      </c>
      <c r="C75" s="128">
        <v>13536.98</v>
      </c>
      <c r="D75" s="129">
        <v>13536.98</v>
      </c>
      <c r="E75" s="129">
        <v>13536.98</v>
      </c>
      <c r="F75" s="129">
        <v>13536.98</v>
      </c>
      <c r="G75" s="147">
        <v>13536.98</v>
      </c>
      <c r="H75" s="147" t="s">
        <v>40</v>
      </c>
      <c r="I75" s="129"/>
      <c r="J75" s="129"/>
      <c r="K75" s="129"/>
      <c r="L75" s="129"/>
      <c r="M75" s="129"/>
    </row>
    <row r="76" spans="1:14">
      <c r="A76" s="5" t="s">
        <v>404</v>
      </c>
      <c r="B76" s="128">
        <v>6484.37</v>
      </c>
      <c r="C76" s="128">
        <v>6496.39</v>
      </c>
      <c r="D76" s="129">
        <v>6530.64</v>
      </c>
      <c r="E76" s="129">
        <v>6530.64</v>
      </c>
      <c r="F76" s="129">
        <v>6646.22</v>
      </c>
      <c r="G76" s="147">
        <v>6646.22</v>
      </c>
      <c r="H76" s="147" t="s">
        <v>40</v>
      </c>
      <c r="I76" s="129"/>
      <c r="J76" s="129"/>
      <c r="K76" s="129"/>
      <c r="L76" s="129"/>
      <c r="M76" s="129"/>
    </row>
    <row r="77" spans="1:14">
      <c r="A77" s="5" t="s">
        <v>126</v>
      </c>
      <c r="B77" s="128">
        <v>0</v>
      </c>
      <c r="C77" s="128">
        <v>71</v>
      </c>
      <c r="D77" s="129">
        <v>0</v>
      </c>
      <c r="E77" s="129">
        <v>0</v>
      </c>
      <c r="F77" s="129">
        <v>0</v>
      </c>
      <c r="G77" s="147">
        <v>0</v>
      </c>
      <c r="H77" s="147" t="s">
        <v>40</v>
      </c>
      <c r="I77" s="129"/>
      <c r="J77" s="129"/>
      <c r="K77" s="129"/>
      <c r="L77" s="129"/>
      <c r="M77" s="129"/>
    </row>
    <row r="78" spans="1:14">
      <c r="A78" s="5" t="s">
        <v>335</v>
      </c>
      <c r="B78" s="128" t="s">
        <v>40</v>
      </c>
      <c r="C78" s="128">
        <v>-1000000</v>
      </c>
      <c r="D78" s="129">
        <v>-1000000</v>
      </c>
      <c r="E78" s="129">
        <v>0</v>
      </c>
      <c r="F78" s="129">
        <v>0</v>
      </c>
      <c r="G78" s="147">
        <v>0</v>
      </c>
      <c r="H78" s="147" t="s">
        <v>40</v>
      </c>
      <c r="I78" s="129"/>
      <c r="J78" s="129"/>
      <c r="K78" s="129"/>
      <c r="L78" s="129"/>
      <c r="M78" s="129"/>
    </row>
    <row r="79" spans="1:14">
      <c r="A79" s="5" t="s">
        <v>405</v>
      </c>
      <c r="B79" s="128">
        <v>141158.96</v>
      </c>
      <c r="C79" s="128">
        <v>141158.96</v>
      </c>
      <c r="D79" s="129">
        <v>141158.96</v>
      </c>
      <c r="E79" s="129">
        <v>141158.96</v>
      </c>
      <c r="F79" s="129">
        <v>144262.72</v>
      </c>
      <c r="G79" s="147">
        <v>144262.72</v>
      </c>
      <c r="H79" s="147" t="s">
        <v>40</v>
      </c>
      <c r="I79" s="129"/>
      <c r="J79" s="129"/>
      <c r="K79" s="129"/>
      <c r="L79" s="129"/>
      <c r="M79" s="129"/>
    </row>
    <row r="80" spans="1:14">
      <c r="A80" s="5" t="s">
        <v>406</v>
      </c>
      <c r="B80" s="128">
        <v>1397310.94</v>
      </c>
      <c r="C80" s="128">
        <v>1305077.94</v>
      </c>
      <c r="D80" s="129">
        <v>1397310.94</v>
      </c>
      <c r="E80" s="129">
        <v>1397310.94</v>
      </c>
      <c r="F80" s="129">
        <v>1397310.94</v>
      </c>
      <c r="G80" s="147">
        <v>1397310.94</v>
      </c>
      <c r="H80" s="147" t="s">
        <v>40</v>
      </c>
      <c r="I80" s="129"/>
      <c r="J80" s="129"/>
      <c r="K80" s="129"/>
      <c r="L80" s="129"/>
      <c r="M80" s="129"/>
    </row>
    <row r="81" spans="1:14" s="52" customFormat="1">
      <c r="A81" s="9" t="s">
        <v>893</v>
      </c>
      <c r="B81" s="140">
        <v>1558491.25</v>
      </c>
      <c r="C81" s="140">
        <v>466341.2699999999</v>
      </c>
      <c r="D81" s="141">
        <v>558537.5199999999</v>
      </c>
      <c r="E81" s="141">
        <v>1558537.52</v>
      </c>
      <c r="F81" s="141">
        <v>1561756.8599999999</v>
      </c>
      <c r="G81" s="150">
        <v>1561756.8599999999</v>
      </c>
      <c r="H81" s="150">
        <v>1576479</v>
      </c>
      <c r="I81" s="141">
        <f>B81-SUM(B75:B80)</f>
        <v>0</v>
      </c>
      <c r="J81" s="141">
        <f t="shared" ref="J81:N81" si="3">C81-SUM(C75:C80)</f>
        <v>0</v>
      </c>
      <c r="K81" s="141">
        <f t="shared" si="3"/>
        <v>0</v>
      </c>
      <c r="L81" s="141">
        <f t="shared" si="3"/>
        <v>0</v>
      </c>
      <c r="M81" s="141">
        <f t="shared" si="3"/>
        <v>0</v>
      </c>
      <c r="N81" s="141">
        <f t="shared" si="3"/>
        <v>0</v>
      </c>
    </row>
    <row r="82" spans="1:14">
      <c r="A82" s="5"/>
      <c r="B82" s="128"/>
      <c r="C82" s="128"/>
      <c r="D82" s="129"/>
      <c r="E82" s="129"/>
      <c r="F82" s="129"/>
      <c r="G82" s="129"/>
      <c r="H82" s="147"/>
      <c r="I82" s="129"/>
      <c r="J82" s="129"/>
      <c r="K82" s="129"/>
      <c r="L82" s="129"/>
      <c r="M82" s="129"/>
    </row>
    <row r="83" spans="1:14">
      <c r="A83" s="5" t="s">
        <v>407</v>
      </c>
      <c r="B83" s="128">
        <v>2174.67</v>
      </c>
      <c r="C83" s="128">
        <v>2174.67</v>
      </c>
      <c r="D83" s="129">
        <v>6811.28</v>
      </c>
      <c r="E83" s="129">
        <v>2389.6800000000003</v>
      </c>
      <c r="F83" s="129">
        <v>2174.67</v>
      </c>
      <c r="G83" s="147">
        <v>2174.67</v>
      </c>
      <c r="H83" s="147" t="s">
        <v>40</v>
      </c>
      <c r="I83" s="129"/>
      <c r="J83" s="129"/>
      <c r="K83" s="129"/>
      <c r="L83" s="129"/>
      <c r="M83" s="129"/>
    </row>
    <row r="84" spans="1:14">
      <c r="A84" s="5" t="s">
        <v>133</v>
      </c>
      <c r="B84" s="128">
        <v>359669.17</v>
      </c>
      <c r="C84" s="128">
        <v>353719.11999999994</v>
      </c>
      <c r="D84" s="129">
        <v>359618.38</v>
      </c>
      <c r="E84" s="129">
        <v>357095.99</v>
      </c>
      <c r="F84" s="129">
        <v>357825.82999999996</v>
      </c>
      <c r="G84" s="147">
        <v>356787.5</v>
      </c>
      <c r="H84" s="147" t="s">
        <v>40</v>
      </c>
      <c r="I84" s="129"/>
      <c r="J84" s="129"/>
      <c r="K84" s="129"/>
      <c r="L84" s="129"/>
      <c r="M84" s="129"/>
    </row>
    <row r="85" spans="1:14">
      <c r="A85" s="5" t="s">
        <v>366</v>
      </c>
      <c r="B85" s="128">
        <v>23577.08</v>
      </c>
      <c r="C85" s="128">
        <v>8994.67</v>
      </c>
      <c r="D85" s="129">
        <v>14079.170000000002</v>
      </c>
      <c r="E85" s="129">
        <v>12536.92</v>
      </c>
      <c r="F85" s="129">
        <v>13256.74</v>
      </c>
      <c r="G85" s="147">
        <v>11558.060000000001</v>
      </c>
      <c r="H85" s="147" t="s">
        <v>40</v>
      </c>
      <c r="I85" s="129"/>
      <c r="J85" s="129"/>
      <c r="K85" s="129"/>
      <c r="L85" s="129"/>
      <c r="M85" s="129"/>
    </row>
    <row r="86" spans="1:14">
      <c r="A86" s="5" t="s">
        <v>337</v>
      </c>
      <c r="B86" s="128">
        <v>39997.390000000007</v>
      </c>
      <c r="C86" s="128">
        <v>35654.07</v>
      </c>
      <c r="D86" s="129">
        <v>38687.299999999996</v>
      </c>
      <c r="E86" s="129">
        <v>41627.58</v>
      </c>
      <c r="F86" s="129">
        <v>27657.74</v>
      </c>
      <c r="G86" s="147">
        <v>23059.26</v>
      </c>
      <c r="H86" s="147" t="s">
        <v>40</v>
      </c>
      <c r="I86" s="129"/>
      <c r="J86" s="129"/>
      <c r="K86" s="129"/>
      <c r="L86" s="129"/>
      <c r="M86" s="129"/>
    </row>
    <row r="87" spans="1:14">
      <c r="A87" s="5" t="s">
        <v>512</v>
      </c>
      <c r="B87" s="128">
        <v>10092.16</v>
      </c>
      <c r="C87" s="128">
        <v>1407.25</v>
      </c>
      <c r="D87" s="129">
        <v>8757.18</v>
      </c>
      <c r="E87" s="129">
        <v>8677.49</v>
      </c>
      <c r="F87" s="129">
        <v>3007.19</v>
      </c>
      <c r="G87" s="147">
        <v>3888.13</v>
      </c>
      <c r="H87" s="147" t="s">
        <v>40</v>
      </c>
      <c r="I87" s="129"/>
      <c r="J87" s="129"/>
      <c r="K87" s="129"/>
      <c r="L87" s="129"/>
      <c r="M87" s="129"/>
    </row>
    <row r="88" spans="1:14">
      <c r="A88" s="5" t="s">
        <v>367</v>
      </c>
      <c r="B88" s="128">
        <v>3798.73</v>
      </c>
      <c r="C88" s="128">
        <v>3653.41</v>
      </c>
      <c r="D88" s="129">
        <v>3927.0299999999997</v>
      </c>
      <c r="E88" s="129">
        <v>3955.38</v>
      </c>
      <c r="F88" s="129">
        <v>4064.71</v>
      </c>
      <c r="G88" s="147">
        <v>4537.41</v>
      </c>
      <c r="H88" s="147" t="s">
        <v>40</v>
      </c>
      <c r="I88" s="129"/>
      <c r="J88" s="129"/>
      <c r="K88" s="129"/>
      <c r="L88" s="129"/>
      <c r="M88" s="129"/>
    </row>
    <row r="89" spans="1:14">
      <c r="A89" s="5" t="s">
        <v>368</v>
      </c>
      <c r="B89" s="128">
        <v>17643.48</v>
      </c>
      <c r="C89" s="128">
        <v>16684.16</v>
      </c>
      <c r="D89" s="129">
        <v>31439.72</v>
      </c>
      <c r="E89" s="129">
        <v>3710.46</v>
      </c>
      <c r="F89" s="129">
        <v>36475.040000000001</v>
      </c>
      <c r="G89" s="147">
        <v>17114.57</v>
      </c>
      <c r="H89" s="147" t="s">
        <v>40</v>
      </c>
      <c r="I89" s="129"/>
      <c r="J89" s="129"/>
      <c r="K89" s="129"/>
      <c r="L89" s="129"/>
      <c r="M89" s="129"/>
    </row>
    <row r="90" spans="1:14">
      <c r="A90" s="5" t="s">
        <v>825</v>
      </c>
      <c r="B90" s="128" t="s">
        <v>40</v>
      </c>
      <c r="C90" s="128">
        <v>947.19</v>
      </c>
      <c r="D90" s="129">
        <v>0</v>
      </c>
      <c r="E90" s="129">
        <v>0</v>
      </c>
      <c r="F90" s="129">
        <v>0</v>
      </c>
      <c r="G90" s="147">
        <v>0</v>
      </c>
      <c r="H90" s="147" t="s">
        <v>40</v>
      </c>
      <c r="I90" s="129"/>
      <c r="J90" s="129"/>
      <c r="K90" s="129"/>
      <c r="L90" s="129"/>
      <c r="M90" s="129"/>
    </row>
    <row r="91" spans="1:14" s="52" customFormat="1">
      <c r="A91" s="9" t="s">
        <v>894</v>
      </c>
      <c r="B91" s="140">
        <v>456952.68</v>
      </c>
      <c r="C91" s="140">
        <v>423234.53999999992</v>
      </c>
      <c r="D91" s="141">
        <v>463320.06000000006</v>
      </c>
      <c r="E91" s="141">
        <v>429993.5</v>
      </c>
      <c r="F91" s="141">
        <v>444461.91999999993</v>
      </c>
      <c r="G91" s="150">
        <v>419119.6</v>
      </c>
      <c r="H91" s="150">
        <v>462932.25</v>
      </c>
      <c r="I91" s="141"/>
      <c r="J91" s="141"/>
      <c r="K91" s="141"/>
      <c r="L91" s="141"/>
      <c r="M91" s="141"/>
    </row>
    <row r="92" spans="1:14">
      <c r="A92" s="5"/>
      <c r="B92" s="128"/>
      <c r="C92" s="128"/>
      <c r="D92" s="129"/>
      <c r="E92" s="129"/>
      <c r="F92" s="129"/>
      <c r="G92" s="129"/>
      <c r="H92" s="147"/>
      <c r="I92" s="129"/>
      <c r="J92" s="129"/>
      <c r="K92" s="129"/>
      <c r="L92" s="129"/>
      <c r="M92" s="129"/>
    </row>
    <row r="93" spans="1:14">
      <c r="A93" s="5" t="s">
        <v>162</v>
      </c>
      <c r="B93" s="128">
        <v>4714.62</v>
      </c>
      <c r="C93" s="128">
        <v>-4619.99</v>
      </c>
      <c r="D93" s="129">
        <v>4722.3100000000004</v>
      </c>
      <c r="E93" s="129">
        <v>4756.09</v>
      </c>
      <c r="F93" s="129">
        <v>-8268.42</v>
      </c>
      <c r="G93" s="147">
        <v>4608.33</v>
      </c>
      <c r="H93" s="147" t="s">
        <v>40</v>
      </c>
      <c r="I93" s="129"/>
      <c r="J93" s="129"/>
      <c r="K93" s="129"/>
      <c r="L93" s="129"/>
      <c r="M93" s="129"/>
    </row>
    <row r="94" spans="1:14">
      <c r="A94" s="5" t="s">
        <v>369</v>
      </c>
      <c r="B94" s="128">
        <v>977.28</v>
      </c>
      <c r="C94" s="128">
        <v>1218.83</v>
      </c>
      <c r="D94" s="129">
        <v>1475.11</v>
      </c>
      <c r="E94" s="129">
        <v>1006.6800000000001</v>
      </c>
      <c r="F94" s="129">
        <v>280.39999999999998</v>
      </c>
      <c r="G94" s="147">
        <v>95.63</v>
      </c>
      <c r="H94" s="147" t="s">
        <v>40</v>
      </c>
      <c r="I94" s="129"/>
      <c r="J94" s="129"/>
      <c r="K94" s="129"/>
      <c r="L94" s="129"/>
      <c r="M94" s="129"/>
    </row>
    <row r="95" spans="1:14">
      <c r="A95" s="5" t="s">
        <v>171</v>
      </c>
      <c r="B95" s="128">
        <v>8612.7999999999993</v>
      </c>
      <c r="C95" s="128">
        <v>6487.6900000000005</v>
      </c>
      <c r="D95" s="129">
        <v>4535.07</v>
      </c>
      <c r="E95" s="129">
        <v>6466.77</v>
      </c>
      <c r="F95" s="129">
        <v>6621.63</v>
      </c>
      <c r="G95" s="147">
        <v>5182.5499999999993</v>
      </c>
      <c r="H95" s="147" t="s">
        <v>40</v>
      </c>
      <c r="I95" s="129"/>
      <c r="J95" s="129"/>
      <c r="K95" s="129"/>
      <c r="L95" s="129"/>
      <c r="M95" s="129"/>
    </row>
    <row r="96" spans="1:14">
      <c r="A96" s="5" t="s">
        <v>408</v>
      </c>
      <c r="B96" s="128">
        <v>0</v>
      </c>
      <c r="C96" s="128">
        <v>16.45</v>
      </c>
      <c r="D96" s="129">
        <v>0</v>
      </c>
      <c r="E96" s="129">
        <v>0</v>
      </c>
      <c r="F96" s="129">
        <v>0</v>
      </c>
      <c r="G96" s="147">
        <v>0</v>
      </c>
      <c r="H96" s="147" t="s">
        <v>40</v>
      </c>
      <c r="I96" s="129"/>
      <c r="J96" s="129"/>
      <c r="K96" s="129"/>
      <c r="L96" s="129"/>
      <c r="M96" s="129"/>
    </row>
    <row r="97" spans="1:13">
      <c r="A97" s="5" t="s">
        <v>175</v>
      </c>
      <c r="B97" s="128">
        <v>24</v>
      </c>
      <c r="C97" s="128">
        <v>24</v>
      </c>
      <c r="D97" s="129">
        <v>24</v>
      </c>
      <c r="E97" s="129">
        <v>24</v>
      </c>
      <c r="F97" s="129">
        <v>24</v>
      </c>
      <c r="G97" s="147">
        <v>24</v>
      </c>
      <c r="H97" s="147" t="s">
        <v>40</v>
      </c>
      <c r="I97" s="129"/>
      <c r="J97" s="129"/>
      <c r="K97" s="129"/>
      <c r="L97" s="129"/>
      <c r="M97" s="129"/>
    </row>
    <row r="98" spans="1:13">
      <c r="A98" s="5" t="s">
        <v>409</v>
      </c>
      <c r="B98" s="128">
        <v>0</v>
      </c>
      <c r="C98" s="128">
        <v>1547.03</v>
      </c>
      <c r="D98" s="129">
        <v>0</v>
      </c>
      <c r="E98" s="129">
        <v>1105.3599999999999</v>
      </c>
      <c r="F98" s="129">
        <v>0</v>
      </c>
      <c r="G98" s="147">
        <v>0</v>
      </c>
      <c r="H98" s="147" t="s">
        <v>40</v>
      </c>
      <c r="I98" s="129"/>
      <c r="J98" s="129"/>
      <c r="K98" s="129"/>
      <c r="L98" s="129"/>
      <c r="M98" s="129"/>
    </row>
    <row r="99" spans="1:13">
      <c r="A99" s="5" t="s">
        <v>176</v>
      </c>
      <c r="B99" s="128">
        <v>-47</v>
      </c>
      <c r="C99" s="128">
        <v>110.5</v>
      </c>
      <c r="D99" s="129">
        <v>0</v>
      </c>
      <c r="E99" s="129">
        <v>156.13</v>
      </c>
      <c r="F99" s="129">
        <v>169.35</v>
      </c>
      <c r="G99" s="147">
        <v>97.5</v>
      </c>
      <c r="H99" s="147" t="s">
        <v>40</v>
      </c>
      <c r="I99" s="129"/>
      <c r="J99" s="129"/>
      <c r="K99" s="129"/>
      <c r="L99" s="129"/>
      <c r="M99" s="129"/>
    </row>
    <row r="100" spans="1:13" s="52" customFormat="1">
      <c r="A100" s="9" t="s">
        <v>895</v>
      </c>
      <c r="B100" s="140">
        <v>14281.7</v>
      </c>
      <c r="C100" s="140">
        <v>4784.51</v>
      </c>
      <c r="D100" s="141">
        <v>10756.49</v>
      </c>
      <c r="E100" s="141">
        <v>13515.03</v>
      </c>
      <c r="F100" s="141">
        <v>-1173.0400000000004</v>
      </c>
      <c r="G100" s="150">
        <v>10008.009999999998</v>
      </c>
      <c r="H100" s="150">
        <v>10741</v>
      </c>
      <c r="I100" s="141"/>
      <c r="J100" s="141"/>
      <c r="K100" s="141"/>
      <c r="L100" s="141"/>
      <c r="M100" s="141"/>
    </row>
    <row r="101" spans="1:13">
      <c r="A101" s="5"/>
      <c r="B101" s="128"/>
      <c r="C101" s="128"/>
      <c r="D101" s="129"/>
      <c r="E101" s="129"/>
      <c r="F101" s="129"/>
      <c r="G101" s="129"/>
      <c r="H101" s="147"/>
      <c r="I101" s="129"/>
      <c r="J101" s="129"/>
      <c r="K101" s="129"/>
      <c r="L101" s="129"/>
      <c r="M101" s="129"/>
    </row>
    <row r="102" spans="1:13">
      <c r="A102" s="5" t="s">
        <v>410</v>
      </c>
      <c r="B102" s="128">
        <v>12141.72</v>
      </c>
      <c r="C102" s="128">
        <v>28912.94</v>
      </c>
      <c r="D102" s="129">
        <v>9702.59</v>
      </c>
      <c r="E102" s="129">
        <v>23789.05</v>
      </c>
      <c r="F102" s="129">
        <v>9689.18</v>
      </c>
      <c r="G102" s="147">
        <v>9193.48</v>
      </c>
      <c r="H102" s="147" t="s">
        <v>40</v>
      </c>
      <c r="I102" s="129"/>
      <c r="J102" s="129"/>
      <c r="K102" s="129"/>
      <c r="L102" s="129"/>
      <c r="M102" s="129"/>
    </row>
    <row r="103" spans="1:13">
      <c r="A103" s="5" t="s">
        <v>371</v>
      </c>
      <c r="B103" s="3">
        <v>444.18</v>
      </c>
      <c r="C103" s="3">
        <v>0</v>
      </c>
      <c r="D103" s="4">
        <v>0</v>
      </c>
      <c r="E103" s="4">
        <v>0</v>
      </c>
      <c r="F103" s="4">
        <v>0</v>
      </c>
      <c r="G103" s="148">
        <v>0</v>
      </c>
      <c r="H103" s="147" t="s">
        <v>40</v>
      </c>
      <c r="I103" s="4"/>
      <c r="J103" s="4"/>
      <c r="K103" s="4"/>
      <c r="L103" s="4"/>
      <c r="M103" s="4"/>
    </row>
    <row r="104" spans="1:13">
      <c r="A104" s="5" t="s">
        <v>370</v>
      </c>
      <c r="B104" s="128">
        <v>7813.34</v>
      </c>
      <c r="C104" s="128">
        <v>3966.2599999999998</v>
      </c>
      <c r="D104" s="129">
        <v>19515.66</v>
      </c>
      <c r="E104" s="129">
        <v>15978.74</v>
      </c>
      <c r="F104" s="129">
        <v>10198.76</v>
      </c>
      <c r="G104" s="147">
        <v>4884.25</v>
      </c>
      <c r="H104" s="147" t="s">
        <v>40</v>
      </c>
      <c r="I104" s="129"/>
      <c r="J104" s="129"/>
      <c r="K104" s="129"/>
      <c r="L104" s="129"/>
      <c r="M104" s="129"/>
    </row>
    <row r="105" spans="1:13">
      <c r="A105" s="5" t="s">
        <v>843</v>
      </c>
      <c r="B105" s="128" t="s">
        <v>40</v>
      </c>
      <c r="C105" s="128" t="s">
        <v>40</v>
      </c>
      <c r="D105" s="129" t="s">
        <v>40</v>
      </c>
      <c r="E105" s="129" t="s">
        <v>40</v>
      </c>
      <c r="F105" s="129">
        <v>78.3</v>
      </c>
      <c r="G105" s="147">
        <v>6.46</v>
      </c>
      <c r="H105" s="147" t="s">
        <v>40</v>
      </c>
      <c r="I105" s="129"/>
      <c r="J105" s="129"/>
      <c r="K105" s="129"/>
      <c r="L105" s="129"/>
      <c r="M105" s="129"/>
    </row>
    <row r="106" spans="1:13">
      <c r="A106" s="5" t="s">
        <v>193</v>
      </c>
      <c r="B106" s="128" t="s">
        <v>40</v>
      </c>
      <c r="C106" s="128" t="s">
        <v>40</v>
      </c>
      <c r="D106" s="129" t="s">
        <v>40</v>
      </c>
      <c r="E106" s="129">
        <v>517.41999999999996</v>
      </c>
      <c r="F106" s="129">
        <v>40.46</v>
      </c>
      <c r="G106" s="147">
        <v>0</v>
      </c>
      <c r="H106" s="147" t="s">
        <v>40</v>
      </c>
      <c r="I106" s="129"/>
      <c r="J106" s="129"/>
      <c r="K106" s="129"/>
      <c r="L106" s="129"/>
      <c r="M106" s="129"/>
    </row>
    <row r="107" spans="1:13">
      <c r="A107" s="5" t="s">
        <v>372</v>
      </c>
      <c r="B107" s="128">
        <v>0</v>
      </c>
      <c r="C107" s="128">
        <v>0</v>
      </c>
      <c r="D107" s="129">
        <v>770.8</v>
      </c>
      <c r="E107" s="129">
        <v>-770.8</v>
      </c>
      <c r="F107" s="129">
        <v>0</v>
      </c>
      <c r="G107" s="147">
        <v>0</v>
      </c>
      <c r="H107" s="147" t="s">
        <v>40</v>
      </c>
      <c r="I107" s="129"/>
      <c r="J107" s="129"/>
      <c r="K107" s="129"/>
      <c r="L107" s="129"/>
      <c r="M107" s="129"/>
    </row>
    <row r="108" spans="1:13">
      <c r="A108" s="5" t="s">
        <v>210</v>
      </c>
      <c r="B108" s="128" t="s">
        <v>40</v>
      </c>
      <c r="C108" s="128" t="s">
        <v>40</v>
      </c>
      <c r="D108" s="129">
        <v>7088.05</v>
      </c>
      <c r="E108" s="129">
        <v>0</v>
      </c>
      <c r="F108" s="129">
        <v>0</v>
      </c>
      <c r="G108" s="147">
        <v>0</v>
      </c>
      <c r="H108" s="147" t="s">
        <v>40</v>
      </c>
      <c r="I108" s="129"/>
      <c r="J108" s="129"/>
      <c r="K108" s="129"/>
      <c r="L108" s="129"/>
      <c r="M108" s="129"/>
    </row>
    <row r="109" spans="1:13">
      <c r="A109" s="5" t="s">
        <v>849</v>
      </c>
      <c r="B109" s="128">
        <v>446.95</v>
      </c>
      <c r="C109" s="128">
        <v>0</v>
      </c>
      <c r="D109" s="129">
        <v>0</v>
      </c>
      <c r="E109" s="129">
        <v>0</v>
      </c>
      <c r="F109" s="129">
        <v>0</v>
      </c>
      <c r="G109" s="147">
        <v>0</v>
      </c>
      <c r="H109" s="147" t="s">
        <v>40</v>
      </c>
      <c r="I109" s="129"/>
      <c r="J109" s="129"/>
      <c r="K109" s="129"/>
      <c r="L109" s="129"/>
      <c r="M109" s="129"/>
    </row>
    <row r="110" spans="1:13">
      <c r="A110" s="5" t="s">
        <v>214</v>
      </c>
      <c r="B110" s="128">
        <v>40000.880000000012</v>
      </c>
      <c r="C110" s="128">
        <v>31346.339999999997</v>
      </c>
      <c r="D110" s="129">
        <v>35409.839999999997</v>
      </c>
      <c r="E110" s="129">
        <v>32118.92</v>
      </c>
      <c r="F110" s="129">
        <v>31157.97</v>
      </c>
      <c r="G110" s="147">
        <v>34953.520000000004</v>
      </c>
      <c r="H110" s="147" t="s">
        <v>40</v>
      </c>
      <c r="I110" s="129"/>
      <c r="J110" s="129"/>
      <c r="K110" s="129"/>
      <c r="L110" s="129"/>
      <c r="M110" s="129"/>
    </row>
    <row r="111" spans="1:13">
      <c r="A111" s="5" t="s">
        <v>411</v>
      </c>
      <c r="B111" s="128">
        <v>37.880000000000003</v>
      </c>
      <c r="C111" s="128">
        <v>0</v>
      </c>
      <c r="D111" s="129">
        <v>0</v>
      </c>
      <c r="E111" s="129">
        <v>0</v>
      </c>
      <c r="F111" s="4">
        <v>0</v>
      </c>
      <c r="G111" s="148">
        <v>0</v>
      </c>
      <c r="H111" s="147" t="s">
        <v>40</v>
      </c>
      <c r="I111" s="129"/>
      <c r="J111" s="129"/>
      <c r="K111" s="129"/>
      <c r="L111" s="129"/>
      <c r="M111" s="129"/>
    </row>
    <row r="112" spans="1:13">
      <c r="A112" s="5" t="s">
        <v>412</v>
      </c>
      <c r="B112" s="128">
        <v>0</v>
      </c>
      <c r="C112" s="128">
        <v>153.87</v>
      </c>
      <c r="D112" s="129">
        <v>12.69</v>
      </c>
      <c r="E112" s="129">
        <v>0</v>
      </c>
      <c r="F112" s="129">
        <v>0</v>
      </c>
      <c r="G112" s="147">
        <v>160.12</v>
      </c>
      <c r="H112" s="147" t="s">
        <v>40</v>
      </c>
      <c r="I112" s="129"/>
      <c r="J112" s="129"/>
      <c r="K112" s="129"/>
      <c r="L112" s="129"/>
      <c r="M112" s="129"/>
    </row>
    <row r="113" spans="1:13">
      <c r="A113" s="5" t="s">
        <v>614</v>
      </c>
      <c r="B113" s="128" t="s">
        <v>40</v>
      </c>
      <c r="C113" s="128" t="s">
        <v>40</v>
      </c>
      <c r="D113" s="129" t="s">
        <v>40</v>
      </c>
      <c r="E113" s="129">
        <v>57.76</v>
      </c>
      <c r="F113" s="129">
        <v>0</v>
      </c>
      <c r="G113" s="147">
        <v>0</v>
      </c>
      <c r="H113" s="147" t="s">
        <v>40</v>
      </c>
      <c r="I113" s="129"/>
      <c r="J113" s="129"/>
      <c r="K113" s="129"/>
      <c r="L113" s="129"/>
      <c r="M113" s="129"/>
    </row>
    <row r="114" spans="1:13" s="52" customFormat="1">
      <c r="A114" s="9" t="s">
        <v>896</v>
      </c>
      <c r="B114" s="140">
        <v>60884.950000000004</v>
      </c>
      <c r="C114" s="140">
        <v>64379.409999999989</v>
      </c>
      <c r="D114" s="141">
        <v>72499.63</v>
      </c>
      <c r="E114" s="141">
        <v>71691.09</v>
      </c>
      <c r="F114" s="141">
        <v>51164.67</v>
      </c>
      <c r="G114" s="150">
        <v>49197.83</v>
      </c>
      <c r="H114" s="150">
        <v>67984.739999999991</v>
      </c>
      <c r="I114" s="141"/>
      <c r="J114" s="141"/>
      <c r="K114" s="141"/>
      <c r="L114" s="141"/>
      <c r="M114" s="141"/>
    </row>
    <row r="115" spans="1:13">
      <c r="A115" s="5"/>
      <c r="B115" s="128"/>
      <c r="C115" s="128"/>
      <c r="D115" s="129"/>
      <c r="E115" s="129"/>
      <c r="F115" s="129"/>
      <c r="G115" s="129"/>
      <c r="H115" s="147"/>
      <c r="I115" s="129"/>
      <c r="J115" s="129"/>
      <c r="K115" s="129"/>
      <c r="L115" s="129"/>
      <c r="M115" s="129"/>
    </row>
    <row r="116" spans="1:13">
      <c r="A116" s="5" t="s">
        <v>341</v>
      </c>
      <c r="B116" s="128">
        <v>16141.64</v>
      </c>
      <c r="C116" s="128">
        <v>17600.54</v>
      </c>
      <c r="D116" s="129">
        <v>31087.08</v>
      </c>
      <c r="E116" s="129">
        <v>32457.96</v>
      </c>
      <c r="F116" s="129">
        <v>0</v>
      </c>
      <c r="G116" s="147">
        <v>17287.919999999998</v>
      </c>
      <c r="H116" s="147" t="s">
        <v>40</v>
      </c>
      <c r="I116" s="129"/>
      <c r="J116" s="129"/>
      <c r="K116" s="129"/>
      <c r="L116" s="129"/>
      <c r="M116" s="129"/>
    </row>
    <row r="117" spans="1:13">
      <c r="A117" s="5" t="s">
        <v>413</v>
      </c>
      <c r="B117" s="128">
        <v>8868.34</v>
      </c>
      <c r="C117" s="128">
        <v>4274.97</v>
      </c>
      <c r="D117" s="129">
        <v>4261.7700000000004</v>
      </c>
      <c r="E117" s="129">
        <v>4292.97</v>
      </c>
      <c r="F117" s="129">
        <v>4317.37</v>
      </c>
      <c r="G117" s="147">
        <v>4289.37</v>
      </c>
      <c r="H117" s="147" t="s">
        <v>40</v>
      </c>
      <c r="I117" s="129"/>
      <c r="J117" s="129"/>
      <c r="K117" s="129"/>
      <c r="L117" s="129"/>
      <c r="M117" s="129"/>
    </row>
    <row r="118" spans="1:13">
      <c r="A118" s="5" t="s">
        <v>373</v>
      </c>
      <c r="B118" s="128">
        <v>23494.81</v>
      </c>
      <c r="C118" s="128">
        <v>19381.120000000003</v>
      </c>
      <c r="D118" s="129">
        <v>39379.450000000004</v>
      </c>
      <c r="E118" s="129">
        <v>9440.51</v>
      </c>
      <c r="F118" s="129">
        <v>11480.47</v>
      </c>
      <c r="G118" s="147">
        <v>7988.7999999999993</v>
      </c>
      <c r="H118" s="147" t="s">
        <v>40</v>
      </c>
      <c r="I118" s="129"/>
      <c r="J118" s="129"/>
      <c r="K118" s="129"/>
      <c r="L118" s="129"/>
      <c r="M118" s="129"/>
    </row>
    <row r="119" spans="1:13">
      <c r="A119" s="5" t="s">
        <v>414</v>
      </c>
      <c r="B119" s="128">
        <v>2045.53</v>
      </c>
      <c r="C119" s="128">
        <v>2798.41</v>
      </c>
      <c r="D119" s="129">
        <v>1340.8</v>
      </c>
      <c r="E119" s="129">
        <v>2417.9499999999998</v>
      </c>
      <c r="F119" s="129">
        <v>1923.43</v>
      </c>
      <c r="G119" s="147">
        <v>1922.35</v>
      </c>
      <c r="H119" s="147" t="s">
        <v>40</v>
      </c>
      <c r="I119" s="129"/>
      <c r="J119" s="129"/>
      <c r="K119" s="129"/>
      <c r="L119" s="129"/>
      <c r="M119" s="129"/>
    </row>
    <row r="120" spans="1:13">
      <c r="A120" s="5" t="s">
        <v>415</v>
      </c>
      <c r="B120" s="128">
        <v>0</v>
      </c>
      <c r="C120" s="128">
        <v>11685.560000000001</v>
      </c>
      <c r="D120" s="129">
        <v>2922.75</v>
      </c>
      <c r="E120" s="129">
        <v>5845.5</v>
      </c>
      <c r="F120" s="129">
        <v>2922.75</v>
      </c>
      <c r="G120" s="147">
        <v>5842.9</v>
      </c>
      <c r="H120" s="147" t="s">
        <v>40</v>
      </c>
      <c r="I120" s="129"/>
      <c r="J120" s="129"/>
      <c r="K120" s="129"/>
      <c r="L120" s="129"/>
      <c r="M120" s="129"/>
    </row>
    <row r="121" spans="1:13">
      <c r="A121" s="5" t="s">
        <v>524</v>
      </c>
      <c r="B121" s="128">
        <v>0</v>
      </c>
      <c r="C121" s="128">
        <v>0</v>
      </c>
      <c r="D121" s="129">
        <v>0</v>
      </c>
      <c r="E121" s="129">
        <v>0</v>
      </c>
      <c r="F121" s="129">
        <v>-5313.51</v>
      </c>
      <c r="G121" s="147">
        <v>0</v>
      </c>
      <c r="H121" s="147" t="s">
        <v>40</v>
      </c>
      <c r="I121" s="129"/>
      <c r="J121" s="129"/>
      <c r="K121" s="129"/>
      <c r="L121" s="129"/>
      <c r="M121" s="129"/>
    </row>
    <row r="122" spans="1:13">
      <c r="A122" s="5" t="s">
        <v>374</v>
      </c>
      <c r="B122" s="128">
        <v>872658.59</v>
      </c>
      <c r="C122" s="128">
        <v>863598.7699999999</v>
      </c>
      <c r="D122" s="129">
        <v>851265.22</v>
      </c>
      <c r="E122" s="129">
        <v>873612.48</v>
      </c>
      <c r="F122" s="129">
        <v>900889.2300000001</v>
      </c>
      <c r="G122" s="147">
        <v>882585.94000000018</v>
      </c>
      <c r="H122" s="147" t="s">
        <v>40</v>
      </c>
      <c r="I122" s="129"/>
      <c r="J122" s="129"/>
      <c r="K122" s="129"/>
      <c r="L122" s="129"/>
      <c r="M122" s="129"/>
    </row>
    <row r="123" spans="1:13">
      <c r="A123" s="5" t="s">
        <v>375</v>
      </c>
      <c r="B123" s="128">
        <v>74343.92</v>
      </c>
      <c r="C123" s="128">
        <v>43938.03</v>
      </c>
      <c r="D123" s="129">
        <v>86020.31</v>
      </c>
      <c r="E123" s="129">
        <v>75925.990000000005</v>
      </c>
      <c r="F123" s="129">
        <v>76647.61</v>
      </c>
      <c r="G123" s="147">
        <v>78244.25</v>
      </c>
      <c r="H123" s="147" t="s">
        <v>40</v>
      </c>
      <c r="I123" s="129"/>
      <c r="J123" s="129"/>
      <c r="K123" s="129"/>
      <c r="L123" s="129"/>
      <c r="M123" s="129"/>
    </row>
    <row r="124" spans="1:13">
      <c r="A124" s="5" t="s">
        <v>376</v>
      </c>
      <c r="B124" s="128">
        <v>3556.4700000000003</v>
      </c>
      <c r="C124" s="128">
        <v>3563.61</v>
      </c>
      <c r="D124" s="129">
        <v>438.51</v>
      </c>
      <c r="E124" s="129">
        <v>1496.64</v>
      </c>
      <c r="F124" s="129">
        <v>2200.58</v>
      </c>
      <c r="G124" s="147">
        <v>2120.31</v>
      </c>
      <c r="H124" s="147" t="s">
        <v>40</v>
      </c>
      <c r="I124" s="129"/>
      <c r="J124" s="129"/>
      <c r="K124" s="129"/>
      <c r="L124" s="129"/>
      <c r="M124" s="129"/>
    </row>
    <row r="125" spans="1:13" s="52" customFormat="1">
      <c r="A125" s="9" t="s">
        <v>897</v>
      </c>
      <c r="B125" s="140">
        <v>1001109.3</v>
      </c>
      <c r="C125" s="140">
        <v>966841.01</v>
      </c>
      <c r="D125" s="141">
        <v>1016715.8899999999</v>
      </c>
      <c r="E125" s="141">
        <v>1005490</v>
      </c>
      <c r="F125" s="141">
        <v>995067.93000000017</v>
      </c>
      <c r="G125" s="150">
        <v>1000281.8400000003</v>
      </c>
      <c r="H125" s="150">
        <v>1307626</v>
      </c>
      <c r="I125" s="141"/>
      <c r="J125" s="141"/>
      <c r="K125" s="141"/>
      <c r="L125" s="141"/>
      <c r="M125" s="141"/>
    </row>
    <row r="126" spans="1:13">
      <c r="A126" s="5"/>
      <c r="B126" s="128"/>
      <c r="C126" s="128"/>
      <c r="D126" s="129"/>
      <c r="E126" s="129"/>
      <c r="F126" s="129"/>
      <c r="G126" s="129"/>
      <c r="H126" s="147"/>
      <c r="I126" s="129"/>
      <c r="J126" s="129"/>
      <c r="K126" s="129"/>
      <c r="L126" s="129"/>
      <c r="M126" s="129"/>
    </row>
    <row r="127" spans="1:13">
      <c r="A127" s="5" t="s">
        <v>377</v>
      </c>
      <c r="B127" s="128">
        <v>15777.49</v>
      </c>
      <c r="C127" s="128">
        <v>15848.4</v>
      </c>
      <c r="D127" s="129">
        <v>11007.68</v>
      </c>
      <c r="E127" s="129">
        <v>7570.61</v>
      </c>
      <c r="F127" s="129">
        <v>21131.07</v>
      </c>
      <c r="G127" s="147">
        <v>11798.79</v>
      </c>
      <c r="H127" s="147" t="s">
        <v>40</v>
      </c>
      <c r="I127" s="129"/>
      <c r="J127" s="129"/>
      <c r="K127" s="129"/>
      <c r="L127" s="129"/>
      <c r="M127" s="129"/>
    </row>
    <row r="128" spans="1:13">
      <c r="A128" s="5" t="s">
        <v>378</v>
      </c>
      <c r="B128" s="128">
        <v>2414.1799999999998</v>
      </c>
      <c r="C128" s="128">
        <v>2812.5199999999995</v>
      </c>
      <c r="D128" s="129">
        <v>2154.2900000000004</v>
      </c>
      <c r="E128" s="129">
        <v>2343.6600000000003</v>
      </c>
      <c r="F128" s="129">
        <v>2592.5500000000002</v>
      </c>
      <c r="G128" s="147">
        <v>2552.06</v>
      </c>
      <c r="H128" s="147" t="s">
        <v>40</v>
      </c>
      <c r="I128" s="129"/>
      <c r="J128" s="129"/>
      <c r="K128" s="129"/>
      <c r="L128" s="129"/>
      <c r="M128" s="129"/>
    </row>
    <row r="129" spans="1:13">
      <c r="A129" s="5" t="s">
        <v>852</v>
      </c>
      <c r="B129" s="128">
        <v>9.9499999999999993</v>
      </c>
      <c r="C129" s="128">
        <v>0</v>
      </c>
      <c r="D129" s="129">
        <v>0</v>
      </c>
      <c r="E129" s="129">
        <v>0</v>
      </c>
      <c r="F129" s="129">
        <v>0</v>
      </c>
      <c r="G129" s="147">
        <v>0</v>
      </c>
      <c r="H129" s="147" t="s">
        <v>40</v>
      </c>
      <c r="I129" s="129"/>
      <c r="J129" s="129"/>
      <c r="K129" s="129"/>
      <c r="L129" s="129"/>
      <c r="M129" s="129"/>
    </row>
    <row r="130" spans="1:13">
      <c r="A130" s="5" t="s">
        <v>379</v>
      </c>
      <c r="B130" s="128">
        <v>871.68999999999994</v>
      </c>
      <c r="C130" s="128">
        <v>893.3</v>
      </c>
      <c r="D130" s="129">
        <v>825.1</v>
      </c>
      <c r="E130" s="129">
        <v>818.88</v>
      </c>
      <c r="F130" s="129">
        <v>835.27</v>
      </c>
      <c r="G130" s="147">
        <v>864.93</v>
      </c>
      <c r="H130" s="147" t="s">
        <v>40</v>
      </c>
      <c r="I130" s="129"/>
      <c r="J130" s="129"/>
      <c r="K130" s="129"/>
      <c r="L130" s="129"/>
      <c r="M130" s="129"/>
    </row>
    <row r="131" spans="1:13">
      <c r="A131" s="5" t="s">
        <v>380</v>
      </c>
      <c r="B131" s="128">
        <v>18269.73</v>
      </c>
      <c r="C131" s="128">
        <v>18374.710000000003</v>
      </c>
      <c r="D131" s="129">
        <v>19429.02</v>
      </c>
      <c r="E131" s="129">
        <v>23885.890000000003</v>
      </c>
      <c r="F131" s="129">
        <v>19293.009999999998</v>
      </c>
      <c r="G131" s="147">
        <v>19901.059999999998</v>
      </c>
      <c r="H131" s="147" t="s">
        <v>40</v>
      </c>
      <c r="I131" s="129"/>
      <c r="J131" s="129"/>
      <c r="K131" s="129"/>
      <c r="L131" s="129"/>
      <c r="M131" s="129"/>
    </row>
    <row r="132" spans="1:13">
      <c r="A132" s="5" t="s">
        <v>381</v>
      </c>
      <c r="B132" s="128">
        <v>46850.79</v>
      </c>
      <c r="C132" s="128">
        <v>42077.58</v>
      </c>
      <c r="D132" s="129">
        <v>38964.589999999997</v>
      </c>
      <c r="E132" s="129">
        <v>47499.360000000001</v>
      </c>
      <c r="F132" s="129">
        <v>40904.550000000003</v>
      </c>
      <c r="G132" s="147">
        <v>40150.920000000006</v>
      </c>
      <c r="H132" s="147" t="s">
        <v>40</v>
      </c>
      <c r="I132" s="129"/>
      <c r="J132" s="129"/>
      <c r="K132" s="129"/>
      <c r="L132" s="129"/>
      <c r="M132" s="129"/>
    </row>
    <row r="133" spans="1:13">
      <c r="A133" s="5" t="s">
        <v>226</v>
      </c>
      <c r="B133" s="3">
        <v>149.27000000000001</v>
      </c>
      <c r="C133" s="3">
        <v>157.19999999999999</v>
      </c>
      <c r="D133" s="4">
        <v>150.88999999999999</v>
      </c>
      <c r="E133" s="4">
        <v>150.88999999999999</v>
      </c>
      <c r="F133" s="4">
        <v>150.88999999999999</v>
      </c>
      <c r="G133" s="148">
        <v>153.22999999999999</v>
      </c>
      <c r="H133" s="147" t="s">
        <v>40</v>
      </c>
      <c r="I133" s="4"/>
      <c r="J133" s="4"/>
      <c r="K133" s="4"/>
      <c r="L133" s="4"/>
      <c r="M133" s="4"/>
    </row>
    <row r="134" spans="1:13">
      <c r="A134" s="5" t="s">
        <v>227</v>
      </c>
      <c r="B134" s="128">
        <v>116.52</v>
      </c>
      <c r="C134" s="128">
        <v>107.07</v>
      </c>
      <c r="D134" s="129">
        <v>326.84000000000003</v>
      </c>
      <c r="E134" s="129">
        <v>0</v>
      </c>
      <c r="F134" s="129">
        <v>120.82</v>
      </c>
      <c r="G134" s="147">
        <v>120.82</v>
      </c>
      <c r="H134" s="147" t="s">
        <v>40</v>
      </c>
      <c r="I134" s="129"/>
      <c r="J134" s="129"/>
      <c r="K134" s="129"/>
      <c r="L134" s="129"/>
      <c r="M134" s="129"/>
    </row>
    <row r="135" spans="1:13">
      <c r="A135" s="5" t="s">
        <v>382</v>
      </c>
      <c r="B135" s="128">
        <v>20221.489999999998</v>
      </c>
      <c r="C135" s="128">
        <v>1333.63</v>
      </c>
      <c r="D135" s="129">
        <v>40285.68</v>
      </c>
      <c r="E135" s="129">
        <v>21673.810000000009</v>
      </c>
      <c r="F135" s="129">
        <v>20654.22</v>
      </c>
      <c r="G135" s="147">
        <v>21324.11</v>
      </c>
      <c r="H135" s="147" t="s">
        <v>40</v>
      </c>
      <c r="I135" s="129"/>
      <c r="J135" s="129"/>
      <c r="K135" s="129"/>
      <c r="L135" s="129"/>
      <c r="M135" s="129"/>
    </row>
    <row r="136" spans="1:13">
      <c r="A136" s="5" t="s">
        <v>383</v>
      </c>
      <c r="B136" s="128">
        <v>1891.6299999999999</v>
      </c>
      <c r="C136" s="128">
        <v>692.8</v>
      </c>
      <c r="D136" s="129">
        <v>3275.1000000000017</v>
      </c>
      <c r="E136" s="129">
        <v>2614.1200000000008</v>
      </c>
      <c r="F136" s="129">
        <v>2341.15</v>
      </c>
      <c r="G136" s="147">
        <v>2840.75</v>
      </c>
      <c r="H136" s="147" t="s">
        <v>40</v>
      </c>
      <c r="I136" s="129"/>
      <c r="J136" s="129"/>
      <c r="K136" s="129"/>
      <c r="L136" s="129"/>
      <c r="M136" s="129"/>
    </row>
    <row r="137" spans="1:13">
      <c r="A137" s="5" t="s">
        <v>384</v>
      </c>
      <c r="B137" s="128">
        <v>5527.2899999999991</v>
      </c>
      <c r="C137" s="128">
        <v>664.92</v>
      </c>
      <c r="D137" s="129">
        <v>6793.68</v>
      </c>
      <c r="E137" s="129">
        <v>5126.22</v>
      </c>
      <c r="F137" s="129">
        <v>199.79000000000011</v>
      </c>
      <c r="G137" s="147">
        <v>4226.41</v>
      </c>
      <c r="H137" s="147" t="s">
        <v>40</v>
      </c>
      <c r="I137" s="129"/>
      <c r="J137" s="129"/>
      <c r="K137" s="129"/>
      <c r="L137" s="129"/>
      <c r="M137" s="129"/>
    </row>
    <row r="138" spans="1:13">
      <c r="A138" s="5" t="s">
        <v>416</v>
      </c>
      <c r="B138" s="128">
        <v>1239.5999999999999</v>
      </c>
      <c r="C138" s="128">
        <v>1246.03</v>
      </c>
      <c r="D138" s="129">
        <v>1227.3699999999999</v>
      </c>
      <c r="E138" s="129">
        <v>1186.1500000000001</v>
      </c>
      <c r="F138" s="129">
        <v>1178.23</v>
      </c>
      <c r="G138" s="147">
        <v>1183.5</v>
      </c>
      <c r="H138" s="147" t="s">
        <v>40</v>
      </c>
      <c r="I138" s="129"/>
      <c r="J138" s="129"/>
      <c r="K138" s="129"/>
      <c r="L138" s="129"/>
      <c r="M138" s="129"/>
    </row>
    <row r="139" spans="1:13" s="52" customFormat="1">
      <c r="A139" s="9" t="s">
        <v>898</v>
      </c>
      <c r="B139" s="143">
        <v>113339.62999999999</v>
      </c>
      <c r="C139" s="143">
        <v>84208.159999999989</v>
      </c>
      <c r="D139" s="142">
        <v>124440.23999999999</v>
      </c>
      <c r="E139" s="142">
        <v>112869.59000000001</v>
      </c>
      <c r="F139" s="142">
        <v>109401.54999999999</v>
      </c>
      <c r="G139" s="149">
        <v>105116.58000000002</v>
      </c>
      <c r="H139" s="150">
        <v>218812.91999999998</v>
      </c>
      <c r="I139" s="142"/>
      <c r="J139" s="142"/>
      <c r="K139" s="142"/>
      <c r="L139" s="142"/>
      <c r="M139" s="142"/>
    </row>
    <row r="140" spans="1:13">
      <c r="A140" s="5"/>
      <c r="B140" s="3"/>
      <c r="C140" s="3"/>
      <c r="D140" s="4"/>
      <c r="E140" s="4"/>
      <c r="F140" s="4"/>
      <c r="G140" s="4"/>
      <c r="H140" s="147"/>
      <c r="I140" s="4"/>
      <c r="J140" s="4"/>
      <c r="K140" s="4"/>
      <c r="L140" s="4"/>
      <c r="M140" s="4"/>
    </row>
    <row r="141" spans="1:13">
      <c r="A141" s="5" t="s">
        <v>715</v>
      </c>
      <c r="B141" s="128" t="s">
        <v>40</v>
      </c>
      <c r="C141" s="3">
        <v>371.37</v>
      </c>
      <c r="D141" s="4">
        <v>0</v>
      </c>
      <c r="E141" s="4">
        <v>0</v>
      </c>
      <c r="F141" s="4">
        <v>0</v>
      </c>
      <c r="G141" s="148">
        <v>0</v>
      </c>
      <c r="H141" s="147" t="s">
        <v>40</v>
      </c>
      <c r="I141" s="4"/>
      <c r="J141" s="4"/>
      <c r="K141" s="4"/>
      <c r="L141" s="4"/>
      <c r="M141" s="4"/>
    </row>
    <row r="142" spans="1:13">
      <c r="A142" s="5" t="s">
        <v>417</v>
      </c>
      <c r="B142" s="128">
        <v>1378.23</v>
      </c>
      <c r="C142" s="128">
        <v>167.28</v>
      </c>
      <c r="D142" s="129">
        <v>1868.97</v>
      </c>
      <c r="E142" s="129">
        <v>5267.24</v>
      </c>
      <c r="F142" s="129">
        <v>5494.37</v>
      </c>
      <c r="G142" s="147">
        <v>6.95</v>
      </c>
      <c r="H142" s="147" t="s">
        <v>40</v>
      </c>
      <c r="I142" s="129"/>
      <c r="J142" s="129"/>
      <c r="K142" s="129"/>
      <c r="L142" s="129"/>
      <c r="M142" s="129"/>
    </row>
    <row r="143" spans="1:13">
      <c r="A143" s="5" t="s">
        <v>418</v>
      </c>
      <c r="B143" s="128">
        <v>790.3</v>
      </c>
      <c r="C143" s="128">
        <v>266.86</v>
      </c>
      <c r="D143" s="129">
        <v>2194.29</v>
      </c>
      <c r="E143" s="129">
        <v>6131.09</v>
      </c>
      <c r="F143" s="129">
        <v>4413.33</v>
      </c>
      <c r="G143" s="147">
        <v>1643.4899999999998</v>
      </c>
      <c r="H143" s="147" t="s">
        <v>40</v>
      </c>
      <c r="I143" s="129"/>
      <c r="J143" s="129"/>
      <c r="K143" s="129"/>
      <c r="L143" s="129"/>
      <c r="M143" s="129"/>
    </row>
    <row r="144" spans="1:13">
      <c r="A144" s="5" t="s">
        <v>419</v>
      </c>
      <c r="B144" s="128">
        <v>0</v>
      </c>
      <c r="C144" s="128">
        <v>0</v>
      </c>
      <c r="D144" s="129">
        <v>0</v>
      </c>
      <c r="E144" s="129">
        <v>0</v>
      </c>
      <c r="F144" s="129">
        <v>275</v>
      </c>
      <c r="G144" s="147">
        <v>2244.69</v>
      </c>
      <c r="H144" s="147" t="s">
        <v>40</v>
      </c>
      <c r="I144" s="129"/>
      <c r="J144" s="129"/>
      <c r="K144" s="129"/>
      <c r="L144" s="129"/>
      <c r="M144" s="129"/>
    </row>
    <row r="145" spans="1:13">
      <c r="A145" s="5" t="s">
        <v>420</v>
      </c>
      <c r="B145" s="128">
        <v>3000</v>
      </c>
      <c r="C145" s="128">
        <v>3274.57</v>
      </c>
      <c r="D145" s="129">
        <v>1190.75</v>
      </c>
      <c r="E145" s="129">
        <v>0</v>
      </c>
      <c r="F145" s="129">
        <v>0</v>
      </c>
      <c r="G145" s="147">
        <v>10735.5</v>
      </c>
      <c r="H145" s="147" t="s">
        <v>40</v>
      </c>
      <c r="I145" s="129"/>
      <c r="J145" s="129"/>
      <c r="K145" s="129"/>
      <c r="L145" s="129"/>
      <c r="M145" s="129"/>
    </row>
    <row r="146" spans="1:13">
      <c r="A146" s="5" t="s">
        <v>246</v>
      </c>
      <c r="B146" s="128">
        <v>0</v>
      </c>
      <c r="C146" s="128">
        <v>0</v>
      </c>
      <c r="D146" s="129">
        <v>399.75</v>
      </c>
      <c r="E146" s="129">
        <v>0</v>
      </c>
      <c r="F146" s="129">
        <v>0</v>
      </c>
      <c r="G146" s="147">
        <v>0</v>
      </c>
      <c r="H146" s="147" t="s">
        <v>40</v>
      </c>
      <c r="I146" s="129"/>
      <c r="J146" s="129"/>
      <c r="K146" s="129"/>
      <c r="L146" s="129"/>
      <c r="M146" s="129"/>
    </row>
    <row r="147" spans="1:13">
      <c r="A147" s="5" t="s">
        <v>421</v>
      </c>
      <c r="B147" s="3">
        <v>20735.809999999998</v>
      </c>
      <c r="C147" s="3">
        <v>7453.59</v>
      </c>
      <c r="D147" s="4">
        <v>16191.57</v>
      </c>
      <c r="E147" s="4">
        <v>38553.56</v>
      </c>
      <c r="F147" s="4">
        <v>10500.220000000001</v>
      </c>
      <c r="G147" s="148">
        <v>22807.200000000001</v>
      </c>
      <c r="H147" s="147" t="s">
        <v>40</v>
      </c>
      <c r="I147" s="4"/>
      <c r="J147" s="4"/>
      <c r="K147" s="4"/>
      <c r="L147" s="4"/>
      <c r="M147" s="4"/>
    </row>
    <row r="148" spans="1:13" s="52" customFormat="1">
      <c r="A148" s="9" t="s">
        <v>899</v>
      </c>
      <c r="B148" s="140">
        <v>25904.339999999997</v>
      </c>
      <c r="C148" s="140">
        <v>11533.67</v>
      </c>
      <c r="D148" s="141">
        <v>21845.33</v>
      </c>
      <c r="E148" s="141">
        <v>49951.89</v>
      </c>
      <c r="F148" s="141">
        <v>20682.920000000002</v>
      </c>
      <c r="G148" s="150">
        <v>37437.83</v>
      </c>
      <c r="H148" s="150">
        <v>49942</v>
      </c>
      <c r="I148" s="141"/>
      <c r="J148" s="141"/>
      <c r="K148" s="141"/>
      <c r="L148" s="141"/>
      <c r="M148" s="141"/>
    </row>
    <row r="149" spans="1:13">
      <c r="A149" s="5"/>
      <c r="B149" s="128"/>
      <c r="C149" s="128"/>
      <c r="D149" s="129"/>
      <c r="E149" s="129"/>
      <c r="F149" s="129"/>
      <c r="G149" s="129"/>
      <c r="H149" s="147"/>
      <c r="I149" s="129"/>
      <c r="J149" s="129"/>
      <c r="K149" s="129"/>
      <c r="L149" s="129"/>
      <c r="M149" s="129"/>
    </row>
    <row r="150" spans="1:13">
      <c r="A150" s="5" t="s">
        <v>422</v>
      </c>
      <c r="B150" s="128">
        <v>0</v>
      </c>
      <c r="C150" s="128">
        <v>95033.33</v>
      </c>
      <c r="D150" s="129">
        <v>0</v>
      </c>
      <c r="E150" s="129">
        <v>140500</v>
      </c>
      <c r="F150" s="129">
        <v>235538.65</v>
      </c>
      <c r="G150" s="147">
        <v>-150</v>
      </c>
      <c r="H150" s="147" t="s">
        <v>40</v>
      </c>
      <c r="I150" s="129"/>
      <c r="J150" s="129"/>
      <c r="K150" s="129"/>
      <c r="L150" s="129"/>
      <c r="M150" s="129"/>
    </row>
    <row r="151" spans="1:13">
      <c r="A151" s="5" t="s">
        <v>423</v>
      </c>
      <c r="B151" s="128">
        <v>314.62</v>
      </c>
      <c r="C151" s="128">
        <v>953.11</v>
      </c>
      <c r="D151" s="129">
        <v>76.489999999999995</v>
      </c>
      <c r="E151" s="129">
        <v>0</v>
      </c>
      <c r="F151" s="129">
        <v>0</v>
      </c>
      <c r="G151" s="147">
        <v>0</v>
      </c>
      <c r="H151" s="147" t="s">
        <v>40</v>
      </c>
      <c r="I151" s="129"/>
      <c r="J151" s="129"/>
      <c r="K151" s="129"/>
      <c r="L151" s="129"/>
      <c r="M151" s="129"/>
    </row>
    <row r="152" spans="1:13">
      <c r="A152" s="5" t="s">
        <v>860</v>
      </c>
      <c r="B152" s="128">
        <v>-1008.35</v>
      </c>
      <c r="C152" s="128">
        <v>0</v>
      </c>
      <c r="D152" s="129">
        <v>0</v>
      </c>
      <c r="E152" s="129">
        <v>0</v>
      </c>
      <c r="F152" s="129">
        <v>0</v>
      </c>
      <c r="G152" s="147">
        <v>0</v>
      </c>
      <c r="H152" s="147" t="s">
        <v>40</v>
      </c>
      <c r="I152" s="129"/>
      <c r="J152" s="129"/>
      <c r="K152" s="129"/>
      <c r="L152" s="129"/>
      <c r="M152" s="129"/>
    </row>
    <row r="153" spans="1:13">
      <c r="A153" s="5" t="s">
        <v>424</v>
      </c>
      <c r="B153" s="128">
        <v>1689160.72</v>
      </c>
      <c r="C153" s="128">
        <v>0</v>
      </c>
      <c r="D153" s="129">
        <v>0</v>
      </c>
      <c r="E153" s="129">
        <v>129020.97</v>
      </c>
      <c r="F153" s="129">
        <v>0</v>
      </c>
      <c r="G153" s="147">
        <v>0</v>
      </c>
      <c r="H153" s="147" t="s">
        <v>40</v>
      </c>
      <c r="I153" s="129"/>
      <c r="J153" s="129"/>
      <c r="K153" s="129"/>
      <c r="L153" s="129"/>
      <c r="M153" s="129"/>
    </row>
    <row r="154" spans="1:13">
      <c r="A154" s="5" t="s">
        <v>425</v>
      </c>
      <c r="B154" s="128">
        <v>0</v>
      </c>
      <c r="C154" s="128">
        <v>275.35000000000002</v>
      </c>
      <c r="D154" s="129">
        <v>2202.7800000000002</v>
      </c>
      <c r="E154" s="129">
        <v>0</v>
      </c>
      <c r="F154" s="129">
        <v>275.35000000000002</v>
      </c>
      <c r="G154" s="147">
        <v>2202.7800000000002</v>
      </c>
      <c r="H154" s="147" t="s">
        <v>40</v>
      </c>
      <c r="I154" s="129"/>
      <c r="J154" s="129"/>
      <c r="K154" s="129"/>
      <c r="L154" s="129"/>
      <c r="M154" s="129"/>
    </row>
    <row r="155" spans="1:13">
      <c r="A155" s="5" t="s">
        <v>426</v>
      </c>
      <c r="B155" s="128">
        <v>100</v>
      </c>
      <c r="C155" s="128">
        <v>60000</v>
      </c>
      <c r="D155" s="129">
        <v>0</v>
      </c>
      <c r="E155" s="129">
        <v>0</v>
      </c>
      <c r="F155" s="129">
        <v>0</v>
      </c>
      <c r="G155" s="147">
        <v>125</v>
      </c>
      <c r="H155" s="147" t="s">
        <v>40</v>
      </c>
      <c r="I155" s="129"/>
      <c r="J155" s="129"/>
      <c r="K155" s="129"/>
      <c r="L155" s="129"/>
      <c r="M155" s="129"/>
    </row>
    <row r="156" spans="1:13">
      <c r="A156" s="5" t="s">
        <v>427</v>
      </c>
      <c r="B156" s="128">
        <v>35803.08</v>
      </c>
      <c r="C156" s="128">
        <v>1620</v>
      </c>
      <c r="D156" s="129">
        <v>810</v>
      </c>
      <c r="E156" s="129">
        <v>810</v>
      </c>
      <c r="F156" s="129">
        <v>810</v>
      </c>
      <c r="G156" s="147">
        <v>810</v>
      </c>
      <c r="H156" s="147" t="s">
        <v>40</v>
      </c>
      <c r="I156" s="129"/>
      <c r="J156" s="129"/>
      <c r="K156" s="129"/>
      <c r="L156" s="129"/>
      <c r="M156" s="129"/>
    </row>
    <row r="157" spans="1:13">
      <c r="A157" s="5" t="s">
        <v>428</v>
      </c>
      <c r="B157" s="128">
        <v>0</v>
      </c>
      <c r="C157" s="128">
        <v>14865.64</v>
      </c>
      <c r="D157" s="129">
        <v>6233.7</v>
      </c>
      <c r="E157" s="129">
        <v>13765.01</v>
      </c>
      <c r="F157" s="129">
        <v>6535.85</v>
      </c>
      <c r="G157" s="147">
        <v>5872.55</v>
      </c>
      <c r="H157" s="147" t="s">
        <v>40</v>
      </c>
      <c r="I157" s="129"/>
      <c r="J157" s="129"/>
      <c r="K157" s="129"/>
      <c r="L157" s="129"/>
      <c r="M157" s="129"/>
    </row>
    <row r="158" spans="1:13">
      <c r="A158" s="5" t="s">
        <v>861</v>
      </c>
      <c r="B158" s="128" t="s">
        <v>40</v>
      </c>
      <c r="C158" s="128" t="s">
        <v>40</v>
      </c>
      <c r="D158" s="129" t="s">
        <v>40</v>
      </c>
      <c r="E158" s="129">
        <v>49000</v>
      </c>
      <c r="F158" s="129">
        <v>0</v>
      </c>
      <c r="G158" s="147">
        <v>0</v>
      </c>
      <c r="H158" s="147" t="s">
        <v>40</v>
      </c>
      <c r="I158" s="129"/>
      <c r="J158" s="129"/>
      <c r="K158" s="129"/>
      <c r="L158" s="129"/>
      <c r="M158" s="129"/>
    </row>
    <row r="159" spans="1:13">
      <c r="A159" s="5" t="s">
        <v>429</v>
      </c>
      <c r="B159" s="128">
        <v>0</v>
      </c>
      <c r="C159" s="128">
        <v>43000</v>
      </c>
      <c r="D159" s="129">
        <v>34304.5</v>
      </c>
      <c r="E159" s="129">
        <v>0</v>
      </c>
      <c r="F159" s="129">
        <v>53870</v>
      </c>
      <c r="G159" s="147">
        <v>30830</v>
      </c>
      <c r="H159" s="147" t="s">
        <v>40</v>
      </c>
      <c r="I159" s="129"/>
      <c r="J159" s="129"/>
      <c r="K159" s="129"/>
      <c r="L159" s="129"/>
      <c r="M159" s="129"/>
    </row>
    <row r="160" spans="1:13">
      <c r="A160" s="5" t="s">
        <v>430</v>
      </c>
      <c r="B160" s="128">
        <v>68</v>
      </c>
      <c r="C160" s="128">
        <v>138.36000000000001</v>
      </c>
      <c r="D160" s="129">
        <v>68</v>
      </c>
      <c r="E160" s="129">
        <v>68</v>
      </c>
      <c r="F160" s="129">
        <v>68</v>
      </c>
      <c r="G160" s="147">
        <v>138.36000000000001</v>
      </c>
      <c r="H160" s="147" t="s">
        <v>40</v>
      </c>
      <c r="I160" s="129"/>
      <c r="J160" s="129"/>
      <c r="K160" s="129"/>
      <c r="L160" s="129"/>
      <c r="M160" s="129"/>
    </row>
    <row r="161" spans="1:13">
      <c r="A161" s="5" t="s">
        <v>862</v>
      </c>
      <c r="B161" s="128" t="s">
        <v>40</v>
      </c>
      <c r="C161" s="128" t="s">
        <v>40</v>
      </c>
      <c r="D161" s="129">
        <v>132.12</v>
      </c>
      <c r="E161" s="129">
        <v>95.03</v>
      </c>
      <c r="F161" s="129">
        <v>0</v>
      </c>
      <c r="G161" s="147">
        <v>0</v>
      </c>
      <c r="H161" s="147" t="s">
        <v>40</v>
      </c>
      <c r="I161" s="129"/>
      <c r="J161" s="129"/>
      <c r="K161" s="129"/>
      <c r="L161" s="129"/>
      <c r="M161" s="129"/>
    </row>
    <row r="162" spans="1:13">
      <c r="A162" s="5" t="s">
        <v>432</v>
      </c>
      <c r="B162" s="128">
        <v>2726</v>
      </c>
      <c r="C162" s="128">
        <v>0</v>
      </c>
      <c r="D162" s="129">
        <v>0</v>
      </c>
      <c r="E162" s="129">
        <v>593</v>
      </c>
      <c r="F162" s="129">
        <v>0</v>
      </c>
      <c r="G162" s="147">
        <v>0</v>
      </c>
      <c r="H162" s="147" t="s">
        <v>40</v>
      </c>
      <c r="I162" s="129"/>
      <c r="J162" s="129"/>
      <c r="K162" s="129"/>
      <c r="L162" s="129"/>
      <c r="M162" s="129"/>
    </row>
    <row r="163" spans="1:13">
      <c r="A163" s="5" t="s">
        <v>431</v>
      </c>
      <c r="B163" s="128">
        <v>4827.78</v>
      </c>
      <c r="C163" s="128">
        <v>3543.38</v>
      </c>
      <c r="D163" s="129">
        <v>0</v>
      </c>
      <c r="E163" s="129">
        <v>0</v>
      </c>
      <c r="F163" s="129">
        <v>5558.89</v>
      </c>
      <c r="G163" s="147">
        <v>0</v>
      </c>
      <c r="H163" s="147" t="s">
        <v>40</v>
      </c>
      <c r="I163" s="129"/>
      <c r="J163" s="129"/>
      <c r="K163" s="129"/>
      <c r="L163" s="129"/>
      <c r="M163" s="129"/>
    </row>
    <row r="164" spans="1:13">
      <c r="A164" s="5" t="s">
        <v>434</v>
      </c>
      <c r="B164" s="128">
        <v>0</v>
      </c>
      <c r="C164" s="128">
        <v>0</v>
      </c>
      <c r="D164" s="129">
        <v>319.8</v>
      </c>
      <c r="E164" s="129">
        <v>0</v>
      </c>
      <c r="F164" s="129">
        <v>0</v>
      </c>
      <c r="G164" s="147">
        <v>0</v>
      </c>
      <c r="H164" s="147" t="s">
        <v>40</v>
      </c>
      <c r="I164" s="129"/>
      <c r="J164" s="129"/>
      <c r="K164" s="129"/>
      <c r="L164" s="129"/>
      <c r="M164" s="129"/>
    </row>
    <row r="165" spans="1:13">
      <c r="A165" s="5" t="s">
        <v>433</v>
      </c>
      <c r="B165" s="128">
        <v>676.56</v>
      </c>
      <c r="C165" s="128">
        <v>676.56</v>
      </c>
      <c r="D165" s="129">
        <v>625</v>
      </c>
      <c r="E165" s="129">
        <v>728.12</v>
      </c>
      <c r="F165" s="129">
        <v>676.56</v>
      </c>
      <c r="G165" s="147">
        <v>625</v>
      </c>
      <c r="H165" s="147" t="s">
        <v>40</v>
      </c>
      <c r="I165" s="129"/>
      <c r="J165" s="129"/>
      <c r="K165" s="129"/>
      <c r="L165" s="129"/>
      <c r="M165" s="129"/>
    </row>
    <row r="166" spans="1:13">
      <c r="A166" s="5" t="s">
        <v>435</v>
      </c>
      <c r="B166" s="128">
        <v>947.19</v>
      </c>
      <c r="C166" s="128">
        <v>0</v>
      </c>
      <c r="D166" s="129">
        <v>0</v>
      </c>
      <c r="E166" s="129">
        <v>0</v>
      </c>
      <c r="F166" s="129">
        <v>187.5</v>
      </c>
      <c r="G166" s="147">
        <v>0</v>
      </c>
      <c r="H166" s="147" t="s">
        <v>40</v>
      </c>
      <c r="I166" s="129"/>
      <c r="J166" s="129"/>
      <c r="K166" s="129"/>
      <c r="L166" s="129"/>
      <c r="M166" s="129"/>
    </row>
    <row r="167" spans="1:13">
      <c r="A167" s="5" t="s">
        <v>386</v>
      </c>
      <c r="B167" s="128">
        <v>701.38</v>
      </c>
      <c r="C167" s="128">
        <v>4731.3300000000008</v>
      </c>
      <c r="D167" s="129">
        <v>6019.8</v>
      </c>
      <c r="E167" s="129">
        <v>6000</v>
      </c>
      <c r="F167" s="129">
        <v>2233.31</v>
      </c>
      <c r="G167" s="147">
        <v>1064.3900000000001</v>
      </c>
      <c r="H167" s="147" t="s">
        <v>40</v>
      </c>
      <c r="I167" s="129"/>
      <c r="J167" s="129"/>
      <c r="K167" s="129"/>
      <c r="L167" s="129"/>
      <c r="M167" s="129"/>
    </row>
    <row r="168" spans="1:13" s="52" customFormat="1">
      <c r="A168" s="9" t="s">
        <v>900</v>
      </c>
      <c r="B168" s="140">
        <v>1734316.98</v>
      </c>
      <c r="C168" s="140">
        <v>224837.05999999997</v>
      </c>
      <c r="D168" s="141">
        <v>50792.19000000001</v>
      </c>
      <c r="E168" s="141">
        <v>340580.13</v>
      </c>
      <c r="F168" s="141">
        <v>305754.11</v>
      </c>
      <c r="G168" s="150">
        <v>41518.080000000002</v>
      </c>
      <c r="H168" s="150">
        <v>298903.33</v>
      </c>
      <c r="I168" s="141"/>
      <c r="J168" s="141"/>
      <c r="K168" s="141"/>
      <c r="L168" s="141"/>
      <c r="M168" s="141"/>
    </row>
    <row r="169" spans="1:13">
      <c r="A169" s="5"/>
      <c r="B169" s="128"/>
      <c r="C169" s="128"/>
      <c r="D169" s="129"/>
      <c r="E169" s="129"/>
      <c r="F169" s="129"/>
      <c r="G169" s="129"/>
      <c r="H169" s="147"/>
      <c r="I169" s="129"/>
      <c r="J169" s="129"/>
      <c r="K169" s="129"/>
      <c r="L169" s="129"/>
      <c r="M169" s="129"/>
    </row>
    <row r="170" spans="1:13">
      <c r="A170" s="5" t="s">
        <v>436</v>
      </c>
      <c r="B170" s="128">
        <v>0</v>
      </c>
      <c r="C170" s="128">
        <v>0</v>
      </c>
      <c r="D170" s="129">
        <v>1913</v>
      </c>
      <c r="E170" s="129">
        <v>1220</v>
      </c>
      <c r="F170" s="129">
        <v>0</v>
      </c>
      <c r="G170" s="147">
        <v>130</v>
      </c>
      <c r="H170" s="147" t="s">
        <v>40</v>
      </c>
      <c r="I170" s="129"/>
      <c r="J170" s="129"/>
      <c r="K170" s="129"/>
      <c r="L170" s="129"/>
      <c r="M170" s="129"/>
    </row>
    <row r="171" spans="1:13">
      <c r="A171" s="5" t="s">
        <v>387</v>
      </c>
      <c r="B171" s="128">
        <v>9273.26</v>
      </c>
      <c r="C171" s="128">
        <v>32557.440000000002</v>
      </c>
      <c r="D171" s="129">
        <v>10233.9</v>
      </c>
      <c r="E171" s="129">
        <v>5868.67</v>
      </c>
      <c r="F171" s="129">
        <v>31768.01</v>
      </c>
      <c r="G171" s="147">
        <v>67791</v>
      </c>
      <c r="H171" s="147" t="s">
        <v>40</v>
      </c>
      <c r="I171" s="129"/>
      <c r="J171" s="129"/>
      <c r="K171" s="129"/>
      <c r="L171" s="129"/>
      <c r="M171" s="129"/>
    </row>
    <row r="172" spans="1:13">
      <c r="A172" s="5" t="s">
        <v>388</v>
      </c>
      <c r="B172" s="128" t="s">
        <v>40</v>
      </c>
      <c r="C172" s="128" t="s">
        <v>40</v>
      </c>
      <c r="D172" s="129" t="s">
        <v>40</v>
      </c>
      <c r="E172" s="129">
        <v>527</v>
      </c>
      <c r="F172" s="129">
        <v>5902</v>
      </c>
      <c r="G172" s="147">
        <v>2000</v>
      </c>
      <c r="H172" s="147" t="s">
        <v>40</v>
      </c>
      <c r="I172" s="129"/>
      <c r="J172" s="129"/>
      <c r="K172" s="129"/>
      <c r="L172" s="129"/>
      <c r="M172" s="129"/>
    </row>
    <row r="173" spans="1:13">
      <c r="A173" s="5" t="s">
        <v>437</v>
      </c>
      <c r="B173" s="128">
        <v>-950</v>
      </c>
      <c r="C173" s="128">
        <v>0</v>
      </c>
      <c r="D173" s="129">
        <v>40830</v>
      </c>
      <c r="E173" s="129">
        <v>0</v>
      </c>
      <c r="F173" s="129">
        <v>0</v>
      </c>
      <c r="G173" s="147">
        <v>50</v>
      </c>
      <c r="H173" s="147" t="s">
        <v>40</v>
      </c>
      <c r="I173" s="129"/>
      <c r="J173" s="129"/>
      <c r="K173" s="129"/>
      <c r="L173" s="129"/>
      <c r="M173" s="129"/>
    </row>
    <row r="174" spans="1:13">
      <c r="A174" s="5" t="s">
        <v>248</v>
      </c>
      <c r="B174" s="128">
        <v>3450</v>
      </c>
      <c r="C174" s="128">
        <v>3450</v>
      </c>
      <c r="D174" s="129">
        <v>3450</v>
      </c>
      <c r="E174" s="129">
        <v>3450</v>
      </c>
      <c r="F174" s="129">
        <v>3450</v>
      </c>
      <c r="G174" s="147">
        <v>3450</v>
      </c>
      <c r="H174" s="147" t="s">
        <v>40</v>
      </c>
      <c r="I174" s="129"/>
      <c r="J174" s="129"/>
      <c r="K174" s="129"/>
      <c r="L174" s="129"/>
      <c r="M174" s="129"/>
    </row>
    <row r="175" spans="1:13" s="52" customFormat="1">
      <c r="A175" s="9" t="s">
        <v>901</v>
      </c>
      <c r="B175" s="140">
        <v>11773.26</v>
      </c>
      <c r="C175" s="140">
        <v>36007.440000000002</v>
      </c>
      <c r="D175" s="141">
        <v>56426.9</v>
      </c>
      <c r="E175" s="141">
        <v>11065.67</v>
      </c>
      <c r="F175" s="141">
        <v>41120.009999999995</v>
      </c>
      <c r="G175" s="150">
        <v>73421</v>
      </c>
      <c r="H175" s="150">
        <v>21559.93</v>
      </c>
      <c r="I175" s="141"/>
      <c r="J175" s="141"/>
      <c r="K175" s="141"/>
      <c r="L175" s="141"/>
      <c r="M175" s="141"/>
    </row>
    <row r="176" spans="1:13">
      <c r="A176" s="5"/>
      <c r="B176" s="128"/>
      <c r="C176" s="128"/>
      <c r="D176" s="129"/>
      <c r="E176" s="129"/>
      <c r="F176" s="129"/>
      <c r="G176" s="129"/>
      <c r="H176" s="147"/>
      <c r="I176" s="129"/>
      <c r="J176" s="129"/>
      <c r="K176" s="129"/>
      <c r="L176" s="129"/>
      <c r="M176" s="129"/>
    </row>
    <row r="177" spans="1:13">
      <c r="A177" s="5" t="s">
        <v>622</v>
      </c>
      <c r="B177" s="128" t="s">
        <v>40</v>
      </c>
      <c r="C177" s="128">
        <v>10.81</v>
      </c>
      <c r="D177" s="4">
        <v>0</v>
      </c>
      <c r="E177" s="4">
        <v>0</v>
      </c>
      <c r="F177" s="4">
        <v>0</v>
      </c>
      <c r="G177" s="148">
        <v>0</v>
      </c>
      <c r="H177" s="147" t="s">
        <v>40</v>
      </c>
      <c r="I177" s="129"/>
      <c r="J177" s="129"/>
      <c r="K177" s="129"/>
      <c r="L177" s="129"/>
      <c r="M177" s="129"/>
    </row>
    <row r="178" spans="1:13">
      <c r="A178" s="5" t="s">
        <v>254</v>
      </c>
      <c r="B178" s="128">
        <v>15468.180000000002</v>
      </c>
      <c r="C178" s="128">
        <v>11266.670000000002</v>
      </c>
      <c r="D178" s="129">
        <v>9298.18</v>
      </c>
      <c r="E178" s="129">
        <v>16087.939999999997</v>
      </c>
      <c r="F178" s="129">
        <v>21014.750000000004</v>
      </c>
      <c r="G178" s="147">
        <v>11178.46</v>
      </c>
      <c r="H178" s="147" t="s">
        <v>40</v>
      </c>
      <c r="I178" s="129"/>
      <c r="J178" s="129"/>
      <c r="K178" s="129"/>
      <c r="L178" s="129"/>
      <c r="M178" s="129"/>
    </row>
    <row r="179" spans="1:13">
      <c r="A179" s="5" t="s">
        <v>870</v>
      </c>
      <c r="B179" s="128" t="s">
        <v>40</v>
      </c>
      <c r="C179" s="128">
        <v>124.47</v>
      </c>
      <c r="D179" s="129">
        <v>0</v>
      </c>
      <c r="E179" s="129">
        <v>0</v>
      </c>
      <c r="F179" s="129">
        <v>612.78</v>
      </c>
      <c r="G179" s="147">
        <v>0</v>
      </c>
      <c r="H179" s="147" t="s">
        <v>40</v>
      </c>
      <c r="I179" s="129"/>
      <c r="J179" s="129"/>
      <c r="K179" s="129"/>
      <c r="L179" s="129"/>
      <c r="M179" s="129"/>
    </row>
    <row r="180" spans="1:13">
      <c r="A180" s="5" t="s">
        <v>438</v>
      </c>
      <c r="B180" s="128">
        <v>227.15</v>
      </c>
      <c r="C180" s="128">
        <v>180.4</v>
      </c>
      <c r="D180" s="129">
        <v>0</v>
      </c>
      <c r="E180" s="129">
        <v>0</v>
      </c>
      <c r="F180" s="4">
        <v>429.07</v>
      </c>
      <c r="G180" s="148">
        <v>73.709999999999994</v>
      </c>
      <c r="H180" s="147" t="s">
        <v>40</v>
      </c>
      <c r="I180" s="129"/>
      <c r="J180" s="129"/>
      <c r="K180" s="129"/>
      <c r="L180" s="129"/>
      <c r="M180" s="129"/>
    </row>
    <row r="181" spans="1:13">
      <c r="A181" s="5" t="s">
        <v>871</v>
      </c>
      <c r="B181" s="128" t="s">
        <v>40</v>
      </c>
      <c r="C181" s="128" t="s">
        <v>40</v>
      </c>
      <c r="D181" s="129" t="s">
        <v>40</v>
      </c>
      <c r="E181" s="129">
        <v>51.15</v>
      </c>
      <c r="F181" s="129">
        <v>0</v>
      </c>
      <c r="G181" s="147">
        <v>0</v>
      </c>
      <c r="H181" s="147" t="s">
        <v>40</v>
      </c>
      <c r="I181" s="129"/>
      <c r="J181" s="129"/>
      <c r="K181" s="129"/>
      <c r="L181" s="129"/>
      <c r="M181" s="129"/>
    </row>
    <row r="182" spans="1:13" s="52" customFormat="1">
      <c r="A182" s="9" t="s">
        <v>902</v>
      </c>
      <c r="B182" s="140">
        <v>15695.330000000002</v>
      </c>
      <c r="C182" s="140">
        <v>11582.35</v>
      </c>
      <c r="D182" s="141">
        <v>9298.18</v>
      </c>
      <c r="E182" s="141">
        <v>16139.089999999997</v>
      </c>
      <c r="F182" s="141">
        <v>22056.600000000002</v>
      </c>
      <c r="G182" s="150">
        <v>11252.169999999998</v>
      </c>
      <c r="H182" s="150">
        <v>20862.169999999998</v>
      </c>
      <c r="I182" s="141"/>
      <c r="J182" s="141"/>
      <c r="K182" s="141"/>
      <c r="L182" s="141"/>
      <c r="M182" s="141"/>
    </row>
    <row r="183" spans="1:13">
      <c r="A183" s="5"/>
      <c r="B183" s="128"/>
      <c r="C183" s="128"/>
      <c r="D183" s="129"/>
      <c r="E183" s="129"/>
      <c r="F183" s="129"/>
      <c r="G183" s="129"/>
      <c r="H183" s="147"/>
      <c r="I183" s="129"/>
      <c r="J183" s="129"/>
      <c r="K183" s="129"/>
      <c r="L183" s="129"/>
      <c r="M183" s="129"/>
    </row>
    <row r="184" spans="1:13">
      <c r="A184" s="5" t="s">
        <v>389</v>
      </c>
      <c r="B184" s="128" t="s">
        <v>40</v>
      </c>
      <c r="C184" s="128">
        <v>43.91</v>
      </c>
      <c r="D184" s="129">
        <v>0</v>
      </c>
      <c r="E184" s="129">
        <v>153.49</v>
      </c>
      <c r="F184" s="129">
        <v>97.59</v>
      </c>
      <c r="G184" s="147">
        <v>0</v>
      </c>
      <c r="H184" s="147" t="s">
        <v>40</v>
      </c>
      <c r="I184" s="129"/>
      <c r="J184" s="129"/>
      <c r="K184" s="129"/>
      <c r="L184" s="129"/>
      <c r="M184" s="129"/>
    </row>
    <row r="185" spans="1:13">
      <c r="A185" s="5" t="s">
        <v>563</v>
      </c>
      <c r="B185" s="128">
        <v>0</v>
      </c>
      <c r="C185" s="128">
        <v>0</v>
      </c>
      <c r="D185" s="129">
        <v>0</v>
      </c>
      <c r="E185" s="129">
        <v>16.72</v>
      </c>
      <c r="F185" s="129">
        <v>0</v>
      </c>
      <c r="G185" s="147">
        <v>0</v>
      </c>
      <c r="H185" s="147" t="s">
        <v>40</v>
      </c>
      <c r="I185" s="129"/>
      <c r="J185" s="129"/>
      <c r="K185" s="129"/>
      <c r="L185" s="129"/>
      <c r="M185" s="129"/>
    </row>
    <row r="186" spans="1:13">
      <c r="A186" s="5" t="s">
        <v>259</v>
      </c>
      <c r="B186" s="128">
        <v>46710.529999999992</v>
      </c>
      <c r="C186" s="128">
        <v>37663.01</v>
      </c>
      <c r="D186" s="129">
        <v>55888.420000000027</v>
      </c>
      <c r="E186" s="129">
        <v>43472.36</v>
      </c>
      <c r="F186" s="129">
        <v>39335.17</v>
      </c>
      <c r="G186" s="147">
        <v>68067.67</v>
      </c>
      <c r="H186" s="147" t="s">
        <v>40</v>
      </c>
      <c r="I186" s="129"/>
      <c r="J186" s="129"/>
      <c r="K186" s="129"/>
      <c r="L186" s="129"/>
      <c r="M186" s="129"/>
    </row>
    <row r="187" spans="1:13">
      <c r="A187" s="5" t="s">
        <v>439</v>
      </c>
      <c r="B187" s="128">
        <v>553.65</v>
      </c>
      <c r="C187" s="128">
        <v>32.78</v>
      </c>
      <c r="D187" s="129">
        <v>768.3900000000001</v>
      </c>
      <c r="E187" s="129">
        <v>1062.21</v>
      </c>
      <c r="F187" s="129">
        <v>4674.1099999999997</v>
      </c>
      <c r="G187" s="147">
        <v>348.04</v>
      </c>
      <c r="H187" s="147" t="s">
        <v>40</v>
      </c>
      <c r="I187" s="129"/>
      <c r="J187" s="129"/>
      <c r="K187" s="129"/>
      <c r="L187" s="129"/>
      <c r="M187" s="129"/>
    </row>
    <row r="188" spans="1:13">
      <c r="A188" s="5" t="s">
        <v>260</v>
      </c>
      <c r="B188" s="128" t="s">
        <v>40</v>
      </c>
      <c r="C188" s="128">
        <v>39.06</v>
      </c>
      <c r="D188" s="129">
        <v>0</v>
      </c>
      <c r="E188" s="129">
        <v>0</v>
      </c>
      <c r="F188" s="129">
        <v>0</v>
      </c>
      <c r="G188" s="147">
        <v>0</v>
      </c>
      <c r="H188" s="147" t="s">
        <v>40</v>
      </c>
      <c r="I188" s="129"/>
      <c r="J188" s="129"/>
      <c r="K188" s="129"/>
      <c r="L188" s="129"/>
      <c r="M188" s="129"/>
    </row>
    <row r="189" spans="1:13">
      <c r="A189" s="5" t="s">
        <v>261</v>
      </c>
      <c r="B189" s="128">
        <v>0</v>
      </c>
      <c r="C189" s="128">
        <v>0</v>
      </c>
      <c r="D189" s="129">
        <v>0</v>
      </c>
      <c r="E189" s="129">
        <v>0</v>
      </c>
      <c r="F189" s="129">
        <v>482.33</v>
      </c>
      <c r="G189" s="147">
        <v>0</v>
      </c>
      <c r="H189" s="147" t="s">
        <v>40</v>
      </c>
      <c r="I189" s="129"/>
      <c r="J189" s="129"/>
      <c r="K189" s="129"/>
      <c r="L189" s="129"/>
      <c r="M189" s="129"/>
    </row>
    <row r="190" spans="1:13">
      <c r="A190" s="5" t="s">
        <v>390</v>
      </c>
      <c r="B190" s="3">
        <v>529.61</v>
      </c>
      <c r="C190" s="3">
        <v>0</v>
      </c>
      <c r="D190" s="4">
        <v>762.07</v>
      </c>
      <c r="E190" s="4">
        <v>200.83999999999997</v>
      </c>
      <c r="F190" s="4">
        <v>49.68</v>
      </c>
      <c r="G190" s="148">
        <v>59.93</v>
      </c>
      <c r="H190" s="147" t="s">
        <v>40</v>
      </c>
      <c r="I190" s="129"/>
      <c r="J190" s="129"/>
      <c r="K190" s="4"/>
      <c r="L190" s="4"/>
      <c r="M190" s="4"/>
    </row>
    <row r="191" spans="1:13">
      <c r="A191" s="5" t="s">
        <v>440</v>
      </c>
      <c r="B191" s="128" t="s">
        <v>40</v>
      </c>
      <c r="C191" s="128" t="s">
        <v>40</v>
      </c>
      <c r="D191" s="129" t="s">
        <v>40</v>
      </c>
      <c r="E191" s="129" t="s">
        <v>40</v>
      </c>
      <c r="F191" s="129">
        <v>145.91999999999999</v>
      </c>
      <c r="G191" s="147">
        <v>0</v>
      </c>
      <c r="H191" s="147" t="s">
        <v>40</v>
      </c>
      <c r="I191" s="129"/>
      <c r="J191" s="129"/>
      <c r="K191" s="129"/>
      <c r="L191" s="129"/>
      <c r="M191" s="129"/>
    </row>
    <row r="192" spans="1:13">
      <c r="A192" s="5" t="s">
        <v>677</v>
      </c>
      <c r="B192" s="128" t="s">
        <v>40</v>
      </c>
      <c r="C192" s="128">
        <v>219.08</v>
      </c>
      <c r="D192" s="129">
        <v>0</v>
      </c>
      <c r="E192" s="129">
        <v>0</v>
      </c>
      <c r="F192" s="129">
        <v>0</v>
      </c>
      <c r="G192" s="147">
        <v>0</v>
      </c>
      <c r="H192" s="147" t="s">
        <v>40</v>
      </c>
      <c r="I192" s="129"/>
      <c r="J192" s="129"/>
      <c r="K192" s="129"/>
      <c r="L192" s="129"/>
      <c r="M192" s="129"/>
    </row>
    <row r="193" spans="1:13">
      <c r="A193" s="5" t="s">
        <v>270</v>
      </c>
      <c r="B193" s="128">
        <v>0</v>
      </c>
      <c r="C193" s="128">
        <v>25</v>
      </c>
      <c r="D193" s="129">
        <v>296.38</v>
      </c>
      <c r="E193" s="129">
        <v>0</v>
      </c>
      <c r="F193" s="129">
        <v>0</v>
      </c>
      <c r="G193" s="147">
        <v>125.35</v>
      </c>
      <c r="H193" s="147" t="s">
        <v>40</v>
      </c>
      <c r="I193" s="129"/>
      <c r="J193" s="129"/>
      <c r="K193" s="129"/>
      <c r="L193" s="129"/>
      <c r="M193" s="129"/>
    </row>
    <row r="194" spans="1:13">
      <c r="A194" s="5" t="s">
        <v>567</v>
      </c>
      <c r="B194" s="128">
        <v>0</v>
      </c>
      <c r="C194" s="128">
        <v>10.35</v>
      </c>
      <c r="D194" s="129">
        <v>0</v>
      </c>
      <c r="E194" s="129">
        <v>0</v>
      </c>
      <c r="F194" s="129">
        <v>264.2</v>
      </c>
      <c r="G194" s="147">
        <v>0</v>
      </c>
      <c r="H194" s="147" t="s">
        <v>40</v>
      </c>
      <c r="I194" s="129"/>
      <c r="J194" s="129"/>
      <c r="K194" s="129"/>
      <c r="L194" s="129"/>
      <c r="M194" s="129"/>
    </row>
    <row r="195" spans="1:13">
      <c r="A195" s="5" t="s">
        <v>568</v>
      </c>
      <c r="B195" s="128">
        <v>0</v>
      </c>
      <c r="C195" s="128">
        <v>0</v>
      </c>
      <c r="D195" s="129">
        <v>0</v>
      </c>
      <c r="E195" s="129">
        <v>898.39</v>
      </c>
      <c r="F195" s="129">
        <v>0</v>
      </c>
      <c r="G195" s="147">
        <v>0</v>
      </c>
      <c r="H195" s="147" t="s">
        <v>40</v>
      </c>
      <c r="I195" s="129"/>
      <c r="J195" s="129"/>
      <c r="K195" s="129"/>
      <c r="L195" s="129"/>
      <c r="M195" s="129"/>
    </row>
    <row r="196" spans="1:13">
      <c r="A196" s="5" t="s">
        <v>269</v>
      </c>
      <c r="B196" s="128">
        <v>55158.28</v>
      </c>
      <c r="C196" s="128">
        <v>41577.360000000008</v>
      </c>
      <c r="D196" s="129">
        <v>29388.480000000003</v>
      </c>
      <c r="E196" s="129">
        <v>46739.119999999995</v>
      </c>
      <c r="F196" s="129">
        <v>24591.439999999999</v>
      </c>
      <c r="G196" s="147">
        <v>39870.12999999999</v>
      </c>
      <c r="H196" s="147" t="s">
        <v>40</v>
      </c>
      <c r="I196" s="129"/>
      <c r="J196" s="129"/>
      <c r="K196" s="129"/>
      <c r="L196" s="129"/>
      <c r="M196" s="129"/>
    </row>
    <row r="197" spans="1:13">
      <c r="A197" s="5" t="s">
        <v>441</v>
      </c>
      <c r="B197" s="128">
        <v>2164.7800000000002</v>
      </c>
      <c r="C197" s="128">
        <v>1657.32</v>
      </c>
      <c r="D197" s="129">
        <v>1541.1</v>
      </c>
      <c r="E197" s="129">
        <v>5482.67</v>
      </c>
      <c r="F197" s="129">
        <v>4073.09</v>
      </c>
      <c r="G197" s="147">
        <v>2320.17</v>
      </c>
      <c r="H197" s="147" t="s">
        <v>40</v>
      </c>
      <c r="I197" s="129"/>
      <c r="J197" s="129"/>
      <c r="K197" s="129"/>
      <c r="L197" s="129"/>
      <c r="M197" s="129"/>
    </row>
    <row r="198" spans="1:13">
      <c r="A198" s="5" t="s">
        <v>569</v>
      </c>
      <c r="B198" s="128">
        <v>0</v>
      </c>
      <c r="C198" s="128">
        <v>445.5</v>
      </c>
      <c r="D198" s="129">
        <v>0</v>
      </c>
      <c r="E198" s="129">
        <v>250.7</v>
      </c>
      <c r="F198" s="129">
        <v>0</v>
      </c>
      <c r="G198" s="147">
        <v>0</v>
      </c>
      <c r="H198" s="147" t="s">
        <v>40</v>
      </c>
      <c r="I198" s="129"/>
      <c r="J198" s="129"/>
      <c r="K198" s="129"/>
      <c r="L198" s="129"/>
      <c r="M198" s="129"/>
    </row>
    <row r="199" spans="1:13">
      <c r="A199" s="5" t="s">
        <v>279</v>
      </c>
      <c r="B199" s="128">
        <v>33699.03</v>
      </c>
      <c r="C199" s="128">
        <v>34987.279999999999</v>
      </c>
      <c r="D199" s="129">
        <v>26207.81</v>
      </c>
      <c r="E199" s="129">
        <v>39282.86</v>
      </c>
      <c r="F199" s="129">
        <v>17472.25</v>
      </c>
      <c r="G199" s="147">
        <v>31780.14</v>
      </c>
      <c r="H199" s="147" t="s">
        <v>40</v>
      </c>
      <c r="I199" s="129"/>
      <c r="J199" s="129"/>
      <c r="K199" s="129"/>
      <c r="L199" s="129"/>
      <c r="M199" s="129"/>
    </row>
    <row r="200" spans="1:13">
      <c r="A200" s="5" t="s">
        <v>442</v>
      </c>
      <c r="B200" s="128">
        <v>1017.2</v>
      </c>
      <c r="C200" s="128">
        <v>1233.74</v>
      </c>
      <c r="D200" s="129">
        <v>641.07000000000005</v>
      </c>
      <c r="E200" s="129">
        <v>1639.62</v>
      </c>
      <c r="F200" s="129">
        <v>2354.62</v>
      </c>
      <c r="G200" s="147">
        <v>648.19000000000005</v>
      </c>
      <c r="H200" s="147" t="s">
        <v>40</v>
      </c>
      <c r="I200" s="129"/>
      <c r="J200" s="129"/>
      <c r="K200" s="129"/>
      <c r="L200" s="129"/>
      <c r="M200" s="129"/>
    </row>
    <row r="201" spans="1:13">
      <c r="A201" s="5" t="s">
        <v>280</v>
      </c>
      <c r="B201" s="128" t="s">
        <v>40</v>
      </c>
      <c r="C201" s="128">
        <v>297.06</v>
      </c>
      <c r="D201" s="129">
        <v>0</v>
      </c>
      <c r="E201" s="129">
        <v>0</v>
      </c>
      <c r="F201" s="129">
        <v>0</v>
      </c>
      <c r="G201" s="147">
        <v>0</v>
      </c>
      <c r="H201" s="147" t="s">
        <v>40</v>
      </c>
      <c r="I201" s="129"/>
      <c r="J201" s="129"/>
      <c r="K201" s="129"/>
      <c r="L201" s="129"/>
      <c r="M201" s="129"/>
    </row>
    <row r="202" spans="1:13">
      <c r="A202" s="5" t="s">
        <v>281</v>
      </c>
      <c r="B202" s="128">
        <v>0</v>
      </c>
      <c r="C202" s="128">
        <v>297</v>
      </c>
      <c r="D202" s="129">
        <v>0</v>
      </c>
      <c r="E202" s="129">
        <v>0</v>
      </c>
      <c r="F202" s="129">
        <v>0</v>
      </c>
      <c r="G202" s="147">
        <v>284.66000000000003</v>
      </c>
      <c r="H202" s="147" t="s">
        <v>40</v>
      </c>
      <c r="I202" s="129"/>
      <c r="J202" s="129"/>
      <c r="K202" s="129"/>
      <c r="L202" s="129"/>
      <c r="M202" s="129"/>
    </row>
    <row r="203" spans="1:13">
      <c r="A203" s="5" t="s">
        <v>571</v>
      </c>
      <c r="B203" s="128" t="s">
        <v>40</v>
      </c>
      <c r="C203" s="128">
        <v>445.5</v>
      </c>
      <c r="D203" s="129">
        <v>0</v>
      </c>
      <c r="E203" s="129">
        <v>0</v>
      </c>
      <c r="F203" s="129">
        <v>0</v>
      </c>
      <c r="G203" s="147">
        <v>0</v>
      </c>
      <c r="H203" s="147" t="s">
        <v>40</v>
      </c>
      <c r="I203" s="129"/>
      <c r="J203" s="129"/>
      <c r="K203" s="129"/>
      <c r="L203" s="129"/>
      <c r="M203" s="129"/>
    </row>
    <row r="204" spans="1:13">
      <c r="A204" s="5" t="s">
        <v>285</v>
      </c>
      <c r="B204" s="128">
        <v>7094.7</v>
      </c>
      <c r="C204" s="128">
        <v>-3446.77</v>
      </c>
      <c r="D204" s="129">
        <v>17329.93</v>
      </c>
      <c r="E204" s="129">
        <v>25324.2</v>
      </c>
      <c r="F204" s="129">
        <v>5146.8</v>
      </c>
      <c r="G204" s="147">
        <v>5405.9699999999993</v>
      </c>
      <c r="H204" s="147" t="s">
        <v>40</v>
      </c>
      <c r="I204" s="129"/>
      <c r="J204" s="129"/>
      <c r="K204" s="129"/>
      <c r="L204" s="129"/>
      <c r="M204" s="129"/>
    </row>
    <row r="205" spans="1:13">
      <c r="A205" s="5" t="s">
        <v>286</v>
      </c>
      <c r="B205" s="128">
        <v>12079.08</v>
      </c>
      <c r="C205" s="128">
        <v>5052.17</v>
      </c>
      <c r="D205" s="129">
        <v>0</v>
      </c>
      <c r="E205" s="129">
        <v>0</v>
      </c>
      <c r="F205" s="129">
        <v>9216</v>
      </c>
      <c r="G205" s="147">
        <v>0</v>
      </c>
      <c r="H205" s="147" t="s">
        <v>40</v>
      </c>
      <c r="I205" s="129"/>
      <c r="J205" s="129"/>
      <c r="K205" s="129"/>
      <c r="L205" s="129"/>
      <c r="M205" s="129"/>
    </row>
    <row r="206" spans="1:13" s="52" customFormat="1">
      <c r="A206" s="9" t="s">
        <v>903</v>
      </c>
      <c r="B206" s="140">
        <v>159006.85999999999</v>
      </c>
      <c r="C206" s="140">
        <v>120579.35</v>
      </c>
      <c r="D206" s="141">
        <v>132823.65000000002</v>
      </c>
      <c r="E206" s="141">
        <v>164523.18</v>
      </c>
      <c r="F206" s="141">
        <v>107903.2</v>
      </c>
      <c r="G206" s="150">
        <v>148910.24999999997</v>
      </c>
      <c r="H206" s="150">
        <v>254163.72</v>
      </c>
      <c r="I206" s="141"/>
      <c r="J206" s="141"/>
      <c r="K206" s="141"/>
      <c r="L206" s="141"/>
      <c r="M206" s="141"/>
    </row>
    <row r="207" spans="1:13">
      <c r="A207" s="5"/>
      <c r="B207" s="128"/>
      <c r="C207" s="128"/>
      <c r="D207" s="129"/>
      <c r="E207" s="129"/>
      <c r="F207" s="129"/>
      <c r="G207" s="129"/>
      <c r="H207" s="147"/>
      <c r="I207" s="129"/>
      <c r="J207" s="129"/>
      <c r="K207" s="129"/>
      <c r="L207" s="129"/>
      <c r="M207" s="129"/>
    </row>
    <row r="208" spans="1:13">
      <c r="A208" s="5" t="s">
        <v>393</v>
      </c>
      <c r="B208" s="128">
        <v>50572.02</v>
      </c>
      <c r="C208" s="128">
        <v>26042.66</v>
      </c>
      <c r="D208" s="129">
        <v>29378.71</v>
      </c>
      <c r="E208" s="129">
        <v>23408.38</v>
      </c>
      <c r="F208" s="129">
        <v>18496.96</v>
      </c>
      <c r="G208" s="147">
        <v>13427.18</v>
      </c>
      <c r="H208" s="147" t="s">
        <v>40</v>
      </c>
      <c r="I208" s="129"/>
      <c r="J208" s="129"/>
      <c r="K208" s="129"/>
      <c r="L208" s="129"/>
      <c r="M208" s="129"/>
    </row>
    <row r="209" spans="1:13">
      <c r="A209" s="5" t="s">
        <v>443</v>
      </c>
      <c r="B209" s="128">
        <v>30.82</v>
      </c>
      <c r="C209" s="128">
        <v>1320.13</v>
      </c>
      <c r="D209" s="129">
        <v>394</v>
      </c>
      <c r="E209" s="129">
        <v>100</v>
      </c>
      <c r="F209" s="4">
        <v>428</v>
      </c>
      <c r="G209" s="148">
        <v>0</v>
      </c>
      <c r="H209" s="147" t="s">
        <v>40</v>
      </c>
      <c r="I209" s="129"/>
      <c r="J209" s="129"/>
      <c r="K209" s="129"/>
      <c r="L209" s="129"/>
      <c r="M209" s="129"/>
    </row>
    <row r="210" spans="1:13">
      <c r="A210" s="5" t="s">
        <v>291</v>
      </c>
      <c r="B210" s="128">
        <v>9192.4699999999993</v>
      </c>
      <c r="C210" s="128">
        <v>13832.49</v>
      </c>
      <c r="D210" s="129">
        <v>15357.19</v>
      </c>
      <c r="E210" s="129">
        <v>37525.79</v>
      </c>
      <c r="F210" s="129">
        <v>8065.89</v>
      </c>
      <c r="G210" s="147">
        <v>56106.25</v>
      </c>
      <c r="H210" s="147" t="s">
        <v>40</v>
      </c>
      <c r="I210" s="129"/>
      <c r="J210" s="129"/>
      <c r="K210" s="129"/>
      <c r="L210" s="129"/>
      <c r="M210" s="129"/>
    </row>
    <row r="211" spans="1:13">
      <c r="A211" s="5" t="s">
        <v>394</v>
      </c>
      <c r="B211" s="128">
        <v>15815.359999999999</v>
      </c>
      <c r="C211" s="128">
        <v>39593.899999999994</v>
      </c>
      <c r="D211" s="129">
        <v>15458.079999999998</v>
      </c>
      <c r="E211" s="129">
        <v>43679.270000000004</v>
      </c>
      <c r="F211" s="129">
        <v>153916.48000000001</v>
      </c>
      <c r="G211" s="147">
        <v>17067.850000000002</v>
      </c>
      <c r="H211" s="147" t="s">
        <v>40</v>
      </c>
      <c r="I211" s="129"/>
      <c r="J211" s="129"/>
      <c r="K211" s="129"/>
      <c r="L211" s="129"/>
      <c r="M211" s="129"/>
    </row>
    <row r="212" spans="1:13">
      <c r="A212" s="5" t="s">
        <v>878</v>
      </c>
      <c r="B212" s="128" t="s">
        <v>40</v>
      </c>
      <c r="C212" s="128" t="s">
        <v>40</v>
      </c>
      <c r="D212" s="129" t="s">
        <v>40</v>
      </c>
      <c r="E212" s="129">
        <v>16674.59</v>
      </c>
      <c r="F212" s="129">
        <v>0</v>
      </c>
      <c r="G212" s="147">
        <v>0</v>
      </c>
      <c r="H212" s="147" t="s">
        <v>40</v>
      </c>
      <c r="I212" s="129"/>
      <c r="J212" s="129"/>
      <c r="K212" s="129"/>
      <c r="L212" s="129"/>
      <c r="M212" s="129"/>
    </row>
    <row r="213" spans="1:13">
      <c r="A213" s="5" t="s">
        <v>445</v>
      </c>
      <c r="B213" s="128">
        <v>1350.96</v>
      </c>
      <c r="C213" s="128">
        <v>4135.71</v>
      </c>
      <c r="D213" s="129">
        <v>2656.49</v>
      </c>
      <c r="E213" s="129">
        <v>0</v>
      </c>
      <c r="F213" s="129">
        <v>0</v>
      </c>
      <c r="G213" s="147">
        <v>4797</v>
      </c>
      <c r="H213" s="147" t="s">
        <v>40</v>
      </c>
      <c r="I213" s="129"/>
      <c r="J213" s="129"/>
      <c r="K213" s="129"/>
      <c r="L213" s="129"/>
      <c r="M213" s="129"/>
    </row>
    <row r="214" spans="1:13">
      <c r="A214" s="5" t="s">
        <v>446</v>
      </c>
      <c r="B214" s="128">
        <v>41198.910000000003</v>
      </c>
      <c r="C214" s="128">
        <v>17609.48</v>
      </c>
      <c r="D214" s="129">
        <v>11287.6</v>
      </c>
      <c r="E214" s="129">
        <v>62795.15</v>
      </c>
      <c r="F214" s="129">
        <v>16032.5</v>
      </c>
      <c r="G214" s="147">
        <v>22907.5</v>
      </c>
      <c r="H214" s="147" t="s">
        <v>40</v>
      </c>
      <c r="I214" s="129"/>
      <c r="J214" s="129"/>
      <c r="K214" s="129"/>
      <c r="L214" s="129"/>
      <c r="M214" s="129"/>
    </row>
    <row r="215" spans="1:13">
      <c r="A215" s="5" t="s">
        <v>447</v>
      </c>
      <c r="B215" s="128" t="s">
        <v>40</v>
      </c>
      <c r="C215" s="128" t="s">
        <v>40</v>
      </c>
      <c r="D215" s="129" t="s">
        <v>40</v>
      </c>
      <c r="E215" s="129">
        <v>33.53</v>
      </c>
      <c r="F215" s="129">
        <v>2.77</v>
      </c>
      <c r="G215" s="147">
        <v>0</v>
      </c>
      <c r="H215" s="147" t="s">
        <v>40</v>
      </c>
      <c r="I215" s="129"/>
      <c r="J215" s="129"/>
      <c r="K215" s="129"/>
      <c r="L215" s="129"/>
      <c r="M215" s="129"/>
    </row>
    <row r="216" spans="1:13">
      <c r="A216" s="5" t="s">
        <v>448</v>
      </c>
      <c r="B216" s="128">
        <v>2434.12</v>
      </c>
      <c r="C216" s="128">
        <v>10296.299999999999</v>
      </c>
      <c r="D216" s="129">
        <v>9849.25</v>
      </c>
      <c r="E216" s="129">
        <v>9615</v>
      </c>
      <c r="F216" s="129">
        <v>19614</v>
      </c>
      <c r="G216" s="147">
        <v>3081.5</v>
      </c>
      <c r="H216" s="147" t="s">
        <v>40</v>
      </c>
      <c r="I216" s="129"/>
      <c r="J216" s="129"/>
      <c r="K216" s="129"/>
      <c r="L216" s="129"/>
      <c r="M216" s="129"/>
    </row>
    <row r="217" spans="1:13">
      <c r="A217" s="5" t="s">
        <v>880</v>
      </c>
      <c r="B217" s="128">
        <v>6695.76</v>
      </c>
      <c r="C217" s="128">
        <v>650</v>
      </c>
      <c r="D217" s="129">
        <v>0</v>
      </c>
      <c r="E217" s="129">
        <v>0</v>
      </c>
      <c r="F217" s="129">
        <v>0</v>
      </c>
      <c r="G217" s="147">
        <v>0</v>
      </c>
      <c r="H217" s="147" t="s">
        <v>40</v>
      </c>
      <c r="I217" s="129"/>
      <c r="J217" s="129"/>
      <c r="K217" s="129"/>
      <c r="L217" s="129"/>
      <c r="M217" s="129"/>
    </row>
    <row r="218" spans="1:13">
      <c r="A218" s="5" t="s">
        <v>449</v>
      </c>
      <c r="B218" s="128">
        <v>0</v>
      </c>
      <c r="C218" s="128">
        <v>0</v>
      </c>
      <c r="D218" s="129">
        <v>0</v>
      </c>
      <c r="E218" s="129">
        <v>0</v>
      </c>
      <c r="F218" s="129">
        <v>495</v>
      </c>
      <c r="G218" s="147">
        <v>0</v>
      </c>
      <c r="H218" s="147" t="s">
        <v>40</v>
      </c>
      <c r="I218" s="129"/>
      <c r="J218" s="129"/>
      <c r="K218" s="129"/>
      <c r="L218" s="129"/>
      <c r="M218" s="129"/>
    </row>
    <row r="219" spans="1:13">
      <c r="A219" s="5" t="s">
        <v>882</v>
      </c>
      <c r="B219" s="128" t="s">
        <v>40</v>
      </c>
      <c r="C219" s="128">
        <v>367.7</v>
      </c>
      <c r="D219" s="129">
        <v>0</v>
      </c>
      <c r="E219" s="129">
        <v>0</v>
      </c>
      <c r="F219" s="129">
        <v>0</v>
      </c>
      <c r="G219" s="147">
        <v>0</v>
      </c>
      <c r="H219" s="147" t="s">
        <v>40</v>
      </c>
      <c r="I219" s="129"/>
      <c r="J219" s="129"/>
      <c r="K219" s="129"/>
      <c r="L219" s="129"/>
      <c r="M219" s="129"/>
    </row>
    <row r="220" spans="1:13">
      <c r="A220" s="5" t="s">
        <v>450</v>
      </c>
      <c r="B220" s="128">
        <v>2175.1999999999998</v>
      </c>
      <c r="C220" s="3">
        <v>2688.45</v>
      </c>
      <c r="D220" s="4">
        <v>0</v>
      </c>
      <c r="E220" s="4">
        <v>25</v>
      </c>
      <c r="F220" s="4">
        <v>0</v>
      </c>
      <c r="G220" s="148">
        <v>485.88</v>
      </c>
      <c r="H220" s="147" t="s">
        <v>40</v>
      </c>
      <c r="I220" s="129"/>
      <c r="J220" s="129"/>
      <c r="K220" s="129"/>
      <c r="L220" s="129"/>
      <c r="M220" s="129"/>
    </row>
    <row r="221" spans="1:13">
      <c r="A221" s="165" t="s">
        <v>938</v>
      </c>
      <c r="B221" s="134">
        <v>0</v>
      </c>
      <c r="C221" s="130">
        <v>0</v>
      </c>
      <c r="D221" s="148">
        <v>0</v>
      </c>
      <c r="E221" s="148">
        <v>0</v>
      </c>
      <c r="F221" s="148">
        <v>0</v>
      </c>
      <c r="G221" s="148">
        <v>72.55</v>
      </c>
      <c r="H221" s="147" t="s">
        <v>40</v>
      </c>
      <c r="I221" s="129"/>
      <c r="J221" s="129"/>
      <c r="K221" s="129"/>
      <c r="L221" s="129"/>
      <c r="M221" s="129"/>
    </row>
    <row r="222" spans="1:13" s="52" customFormat="1">
      <c r="A222" s="9" t="s">
        <v>904</v>
      </c>
      <c r="B222" s="140">
        <v>129465.62000000001</v>
      </c>
      <c r="C222" s="140">
        <v>116536.81999999998</v>
      </c>
      <c r="D222" s="141">
        <v>84381.32</v>
      </c>
      <c r="E222" s="141">
        <v>193856.71</v>
      </c>
      <c r="F222" s="141">
        <v>217051.6</v>
      </c>
      <c r="G222" s="221">
        <v>117945.71</v>
      </c>
      <c r="H222" s="150">
        <v>81370.080000000002</v>
      </c>
      <c r="I222" s="141"/>
      <c r="J222" s="141"/>
      <c r="K222" s="141"/>
      <c r="L222" s="141"/>
      <c r="M222" s="141"/>
    </row>
    <row r="223" spans="1:13">
      <c r="A223" s="5"/>
      <c r="B223" s="128"/>
      <c r="C223" s="128"/>
      <c r="D223" s="129"/>
      <c r="E223" s="129"/>
      <c r="F223" s="129"/>
      <c r="G223" s="129"/>
      <c r="H223" s="147"/>
      <c r="I223" s="129"/>
      <c r="J223" s="129"/>
      <c r="K223" s="129"/>
      <c r="L223" s="129"/>
      <c r="M223" s="129"/>
    </row>
    <row r="224" spans="1:13">
      <c r="A224" s="5" t="s">
        <v>883</v>
      </c>
      <c r="B224" s="128" t="s">
        <v>40</v>
      </c>
      <c r="C224" s="128" t="s">
        <v>40</v>
      </c>
      <c r="D224" s="129" t="s">
        <v>40</v>
      </c>
      <c r="E224" s="129" t="s">
        <v>40</v>
      </c>
      <c r="F224" s="129">
        <v>11543</v>
      </c>
      <c r="G224" s="147">
        <v>952.3</v>
      </c>
      <c r="H224" s="147" t="s">
        <v>40</v>
      </c>
      <c r="I224" s="129"/>
      <c r="J224" s="129"/>
      <c r="K224" s="129"/>
      <c r="L224" s="129"/>
      <c r="M224" s="129"/>
    </row>
    <row r="225" spans="1:13">
      <c r="A225" s="5" t="s">
        <v>395</v>
      </c>
      <c r="B225" s="128">
        <v>0</v>
      </c>
      <c r="C225" s="128">
        <v>0</v>
      </c>
      <c r="D225" s="129">
        <v>8316</v>
      </c>
      <c r="E225" s="129">
        <v>0</v>
      </c>
      <c r="F225" s="129">
        <v>0</v>
      </c>
      <c r="G225" s="147">
        <v>0</v>
      </c>
      <c r="H225" s="147" t="s">
        <v>40</v>
      </c>
      <c r="I225" s="129"/>
      <c r="J225" s="129"/>
      <c r="K225" s="129"/>
      <c r="L225" s="129"/>
      <c r="M225" s="129"/>
    </row>
    <row r="226" spans="1:13">
      <c r="A226" s="5" t="s">
        <v>396</v>
      </c>
      <c r="B226" s="128">
        <v>98268.09</v>
      </c>
      <c r="C226" s="128">
        <v>113589.61</v>
      </c>
      <c r="D226" s="129">
        <v>133858.81</v>
      </c>
      <c r="E226" s="129">
        <v>116601.2</v>
      </c>
      <c r="F226" s="129">
        <v>90965.43</v>
      </c>
      <c r="G226" s="147">
        <v>239499.35</v>
      </c>
      <c r="H226" s="147" t="s">
        <v>40</v>
      </c>
      <c r="I226" s="129"/>
      <c r="J226" s="129"/>
      <c r="K226" s="129"/>
      <c r="L226" s="129"/>
      <c r="M226" s="129"/>
    </row>
    <row r="227" spans="1:13">
      <c r="A227" s="5" t="s">
        <v>355</v>
      </c>
      <c r="B227" s="128">
        <v>539774.90999999992</v>
      </c>
      <c r="C227" s="128">
        <v>479901.35</v>
      </c>
      <c r="D227" s="129">
        <v>551361.28000000003</v>
      </c>
      <c r="E227" s="129">
        <v>898065.49999999988</v>
      </c>
      <c r="F227" s="129">
        <v>629067.21000000008</v>
      </c>
      <c r="G227" s="147">
        <v>670473.25</v>
      </c>
      <c r="H227" s="147" t="s">
        <v>40</v>
      </c>
      <c r="I227" s="129"/>
      <c r="J227" s="129"/>
      <c r="K227" s="129"/>
      <c r="L227" s="129"/>
      <c r="M227" s="129"/>
    </row>
    <row r="228" spans="1:13">
      <c r="A228" s="5" t="s">
        <v>451</v>
      </c>
      <c r="B228" s="128">
        <v>13066.880000000001</v>
      </c>
      <c r="C228" s="128">
        <v>15231.29</v>
      </c>
      <c r="D228" s="129">
        <v>17234.2</v>
      </c>
      <c r="E228" s="129">
        <v>13338.86</v>
      </c>
      <c r="F228" s="129">
        <v>16746.78</v>
      </c>
      <c r="G228" s="147">
        <v>22548.879999999997</v>
      </c>
      <c r="H228" s="147" t="s">
        <v>40</v>
      </c>
      <c r="I228" s="129"/>
      <c r="J228" s="129"/>
      <c r="K228" s="129"/>
      <c r="L228" s="129"/>
      <c r="M228" s="129"/>
    </row>
    <row r="229" spans="1:13">
      <c r="A229" s="5" t="s">
        <v>452</v>
      </c>
      <c r="B229" s="128">
        <v>5299.37</v>
      </c>
      <c r="C229" s="128">
        <v>5189.57</v>
      </c>
      <c r="D229" s="129">
        <v>7053.95</v>
      </c>
      <c r="E229" s="129">
        <v>5891.35</v>
      </c>
      <c r="F229" s="129">
        <v>7380.07</v>
      </c>
      <c r="G229" s="147">
        <v>5411.29</v>
      </c>
      <c r="H229" s="147" t="s">
        <v>40</v>
      </c>
      <c r="I229" s="129"/>
      <c r="J229" s="129"/>
      <c r="K229" s="129"/>
      <c r="L229" s="129"/>
      <c r="M229" s="129"/>
    </row>
    <row r="230" spans="1:13">
      <c r="A230" s="5" t="s">
        <v>582</v>
      </c>
      <c r="B230" s="128">
        <v>0</v>
      </c>
      <c r="C230" s="128">
        <v>1379.4</v>
      </c>
      <c r="D230" s="129">
        <v>337.59</v>
      </c>
      <c r="E230" s="129">
        <v>0</v>
      </c>
      <c r="F230" s="129">
        <v>0</v>
      </c>
      <c r="G230" s="147">
        <v>0</v>
      </c>
      <c r="H230" s="147" t="s">
        <v>40</v>
      </c>
      <c r="I230" s="129"/>
      <c r="J230" s="129"/>
      <c r="K230" s="129"/>
      <c r="L230" s="129"/>
      <c r="M230" s="129"/>
    </row>
    <row r="231" spans="1:13">
      <c r="A231" s="5" t="s">
        <v>888</v>
      </c>
      <c r="B231" s="128" t="s">
        <v>40</v>
      </c>
      <c r="C231" s="128" t="s">
        <v>40</v>
      </c>
      <c r="D231" s="129" t="s">
        <v>40</v>
      </c>
      <c r="E231" s="129">
        <v>0.42</v>
      </c>
      <c r="F231" s="129">
        <v>0</v>
      </c>
      <c r="G231" s="147">
        <v>0</v>
      </c>
      <c r="H231" s="147" t="s">
        <v>40</v>
      </c>
      <c r="I231" s="129"/>
      <c r="J231" s="129"/>
      <c r="K231" s="129"/>
      <c r="L231" s="129"/>
      <c r="M231" s="129"/>
    </row>
    <row r="232" spans="1:13">
      <c r="A232" s="5" t="s">
        <v>453</v>
      </c>
      <c r="B232" s="128">
        <v>623.5</v>
      </c>
      <c r="C232" s="128">
        <v>0</v>
      </c>
      <c r="D232" s="129">
        <v>940.3</v>
      </c>
      <c r="E232" s="129">
        <v>0</v>
      </c>
      <c r="F232" s="129">
        <v>0</v>
      </c>
      <c r="G232" s="147">
        <v>1832.5</v>
      </c>
      <c r="H232" s="147" t="s">
        <v>40</v>
      </c>
      <c r="I232" s="129"/>
      <c r="J232" s="129"/>
      <c r="K232" s="129"/>
      <c r="L232" s="129"/>
      <c r="M232" s="129"/>
    </row>
    <row r="233" spans="1:13">
      <c r="A233" s="5" t="s">
        <v>303</v>
      </c>
      <c r="B233" s="128">
        <v>8163.67</v>
      </c>
      <c r="C233" s="128">
        <v>756.85</v>
      </c>
      <c r="D233" s="129">
        <v>4623.2</v>
      </c>
      <c r="E233" s="129">
        <v>3134</v>
      </c>
      <c r="F233" s="129">
        <v>2821.5</v>
      </c>
      <c r="G233" s="147">
        <v>11531.98</v>
      </c>
      <c r="H233" s="147" t="s">
        <v>40</v>
      </c>
      <c r="I233" s="129"/>
      <c r="J233" s="129"/>
      <c r="K233" s="129"/>
      <c r="L233" s="129"/>
      <c r="M233" s="129"/>
    </row>
    <row r="234" spans="1:13" s="52" customFormat="1">
      <c r="A234" s="9" t="s">
        <v>905</v>
      </c>
      <c r="B234" s="140">
        <v>665196.41999999993</v>
      </c>
      <c r="C234" s="140">
        <v>616048.06999999995</v>
      </c>
      <c r="D234" s="141">
        <v>723725.33</v>
      </c>
      <c r="E234" s="141">
        <v>1037031.3299999998</v>
      </c>
      <c r="F234" s="141">
        <v>758523.99000000011</v>
      </c>
      <c r="G234" s="150">
        <v>952249.55</v>
      </c>
      <c r="H234" s="150">
        <v>817109.66</v>
      </c>
      <c r="I234" s="141"/>
      <c r="J234" s="141"/>
      <c r="K234" s="141"/>
      <c r="L234" s="141"/>
      <c r="M234" s="141"/>
    </row>
    <row r="235" spans="1:13">
      <c r="A235" s="5"/>
      <c r="B235" s="128"/>
      <c r="C235" s="128"/>
      <c r="D235" s="129"/>
      <c r="E235" s="129"/>
      <c r="F235" s="129"/>
      <c r="G235" s="129"/>
      <c r="H235" s="147"/>
      <c r="I235" s="129"/>
      <c r="J235" s="129"/>
      <c r="K235" s="129"/>
      <c r="L235" s="129"/>
      <c r="M235" s="129"/>
    </row>
    <row r="236" spans="1:13">
      <c r="A236" s="5" t="s">
        <v>357</v>
      </c>
      <c r="B236" s="128">
        <v>-4740220.9800000004</v>
      </c>
      <c r="C236" s="128">
        <v>-4321278.3600000003</v>
      </c>
      <c r="D236" s="129">
        <v>-3254665.02</v>
      </c>
      <c r="E236" s="129">
        <v>-5980828.0599999996</v>
      </c>
      <c r="F236" s="129">
        <v>-8767439.1699999999</v>
      </c>
      <c r="G236" s="147">
        <v>-7774361.1899999995</v>
      </c>
      <c r="H236" s="147" t="s">
        <v>40</v>
      </c>
      <c r="I236" s="129"/>
      <c r="J236" s="129"/>
      <c r="K236" s="129"/>
      <c r="L236" s="129"/>
      <c r="M236" s="129"/>
    </row>
    <row r="237" spans="1:13">
      <c r="A237" s="5" t="s">
        <v>306</v>
      </c>
      <c r="B237" s="128">
        <v>-351065.72000000003</v>
      </c>
      <c r="C237" s="128">
        <v>-141.11999999999989</v>
      </c>
      <c r="D237" s="129">
        <v>-4682.37</v>
      </c>
      <c r="E237" s="129">
        <v>-901.86</v>
      </c>
      <c r="F237" s="129">
        <v>-151.76</v>
      </c>
      <c r="G237" s="147">
        <v>824.93000000000006</v>
      </c>
      <c r="H237" s="147" t="s">
        <v>40</v>
      </c>
      <c r="I237" s="129"/>
      <c r="J237" s="129"/>
      <c r="K237" s="129"/>
      <c r="L237" s="129"/>
      <c r="M237" s="129"/>
    </row>
    <row r="238" spans="1:13">
      <c r="A238" s="5" t="s">
        <v>454</v>
      </c>
      <c r="B238" s="128">
        <v>47.63</v>
      </c>
      <c r="C238" s="128">
        <v>104.35</v>
      </c>
      <c r="D238" s="129">
        <v>0</v>
      </c>
      <c r="E238" s="129">
        <v>0</v>
      </c>
      <c r="F238" s="129">
        <v>0</v>
      </c>
      <c r="G238" s="147">
        <v>0</v>
      </c>
      <c r="H238" s="147" t="s">
        <v>40</v>
      </c>
      <c r="I238" s="129"/>
      <c r="J238" s="129"/>
      <c r="K238" s="129"/>
      <c r="L238" s="129"/>
      <c r="M238" s="129"/>
    </row>
    <row r="239" spans="1:13" s="52" customFormat="1">
      <c r="A239" s="9" t="s">
        <v>906</v>
      </c>
      <c r="B239" s="140">
        <v>-5091239.07</v>
      </c>
      <c r="C239" s="140">
        <v>-4321315.13</v>
      </c>
      <c r="D239" s="141">
        <v>-3259347.39</v>
      </c>
      <c r="E239" s="141">
        <v>-5981729.9199999999</v>
      </c>
      <c r="F239" s="141">
        <v>-8767590.9299999997</v>
      </c>
      <c r="G239" s="150">
        <v>-7773536.2599999998</v>
      </c>
      <c r="H239" s="150">
        <v>-5438854.3300000001</v>
      </c>
      <c r="I239" s="141"/>
      <c r="J239" s="141"/>
      <c r="K239" s="141"/>
      <c r="L239" s="141"/>
      <c r="M239" s="141"/>
    </row>
    <row r="240" spans="1:13">
      <c r="A240" s="5"/>
      <c r="B240" s="128"/>
      <c r="C240" s="128"/>
      <c r="D240" s="129"/>
      <c r="E240" s="129"/>
      <c r="F240" s="129"/>
      <c r="G240" s="129"/>
      <c r="H240" s="147"/>
      <c r="I240" s="129"/>
      <c r="J240" s="129"/>
      <c r="K240" s="129"/>
      <c r="L240" s="129"/>
      <c r="M240" s="129"/>
    </row>
    <row r="241" spans="1:13" s="52" customFormat="1">
      <c r="A241" s="9" t="s">
        <v>907</v>
      </c>
      <c r="B241" s="140">
        <v>7246876.3699999973</v>
      </c>
      <c r="C241" s="140">
        <v>5107074.2099999981</v>
      </c>
      <c r="D241" s="141">
        <v>5845266.2999999989</v>
      </c>
      <c r="E241" s="141">
        <v>10959009.129999997</v>
      </c>
      <c r="F241" s="141">
        <v>6110725.4799999986</v>
      </c>
      <c r="G241" s="150">
        <v>1666571.7800000012</v>
      </c>
      <c r="H241" s="150">
        <v>6723910.1800000016</v>
      </c>
      <c r="I241" s="141"/>
      <c r="J241" s="141"/>
      <c r="K241" s="141"/>
      <c r="L241" s="141"/>
      <c r="M241" s="141"/>
    </row>
    <row r="242" spans="1:13">
      <c r="A242" s="5"/>
      <c r="B242" s="128"/>
      <c r="C242" s="128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</row>
    <row r="243" spans="1:13">
      <c r="A243" s="5"/>
      <c r="B243" s="128"/>
      <c r="C243" s="128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</row>
    <row r="244" spans="1:13">
      <c r="A244" s="5"/>
      <c r="B244" s="128"/>
      <c r="C244" s="128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</row>
    <row r="245" spans="1:13">
      <c r="A245" s="5"/>
      <c r="B245" s="128"/>
      <c r="C245" s="128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</row>
    <row r="246" spans="1:13">
      <c r="A246" s="5"/>
      <c r="B246" s="128"/>
      <c r="C246" s="128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</row>
    <row r="247" spans="1:13">
      <c r="A247" s="5"/>
      <c r="B247" s="128"/>
      <c r="C247" s="128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</row>
    <row r="248" spans="1:13">
      <c r="A248" s="5"/>
      <c r="B248" s="128"/>
      <c r="C248" s="128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</row>
    <row r="249" spans="1:13">
      <c r="A249" s="5"/>
      <c r="B249" s="128"/>
      <c r="C249" s="128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</row>
    <row r="250" spans="1:13">
      <c r="A250" s="5"/>
      <c r="B250" s="128"/>
      <c r="C250" s="128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</row>
    <row r="251" spans="1:13">
      <c r="A251" s="5"/>
      <c r="B251" s="128"/>
      <c r="C251" s="128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</row>
    <row r="252" spans="1:13">
      <c r="A252" s="5"/>
      <c r="B252" s="128"/>
      <c r="C252" s="128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</row>
    <row r="253" spans="1:13">
      <c r="A253" s="5"/>
      <c r="B253" s="128"/>
      <c r="C253" s="128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</row>
    <row r="254" spans="1:13">
      <c r="A254" s="5"/>
      <c r="B254" s="128"/>
      <c r="C254" s="128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</row>
    <row r="255" spans="1:13">
      <c r="A255" s="5"/>
      <c r="B255" s="128"/>
      <c r="C255" s="128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</row>
    <row r="256" spans="1:13">
      <c r="A256" s="5"/>
      <c r="B256" s="128"/>
      <c r="C256" s="128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</row>
    <row r="257" spans="1:13">
      <c r="A257" s="5"/>
      <c r="B257" s="128"/>
      <c r="C257" s="128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</row>
    <row r="258" spans="1:13">
      <c r="A258" s="5"/>
      <c r="B258" s="128"/>
      <c r="C258" s="128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</row>
    <row r="259" spans="1:13">
      <c r="A259" s="5"/>
      <c r="B259" s="128"/>
      <c r="C259" s="128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</row>
    <row r="260" spans="1:13">
      <c r="A260" s="5"/>
      <c r="B260" s="128"/>
      <c r="C260" s="128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</row>
    <row r="261" spans="1:13">
      <c r="A261" s="5"/>
      <c r="B261" s="128"/>
      <c r="C261" s="128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</row>
    <row r="262" spans="1:13">
      <c r="A262" s="5"/>
      <c r="B262" s="128"/>
      <c r="C262" s="128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</row>
    <row r="263" spans="1:13">
      <c r="A263" s="5"/>
      <c r="B263" s="128"/>
      <c r="C263" s="128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</row>
    <row r="264" spans="1:13">
      <c r="A264" s="5"/>
      <c r="B264" s="128"/>
      <c r="C264" s="128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</row>
    <row r="265" spans="1:13">
      <c r="A265" s="5"/>
      <c r="B265" s="128"/>
      <c r="C265" s="128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</row>
    <row r="266" spans="1:13">
      <c r="A266" s="5"/>
      <c r="B266" s="128"/>
      <c r="C266" s="128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</row>
    <row r="267" spans="1:13">
      <c r="A267" s="5"/>
      <c r="B267" s="128"/>
      <c r="C267" s="128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</row>
    <row r="268" spans="1:13">
      <c r="A268" s="5"/>
      <c r="B268" s="128"/>
      <c r="C268" s="128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</row>
    <row r="269" spans="1:13">
      <c r="A269" s="5"/>
      <c r="B269" s="128"/>
      <c r="C269" s="128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</row>
    <row r="270" spans="1:13">
      <c r="A270" s="5"/>
      <c r="B270" s="128"/>
      <c r="C270" s="128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</row>
    <row r="271" spans="1:13">
      <c r="A271" s="5"/>
      <c r="B271" s="128"/>
      <c r="C271" s="128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</row>
    <row r="272" spans="1:13">
      <c r="A272" s="5"/>
      <c r="B272" s="128"/>
      <c r="C272" s="128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</row>
    <row r="273" spans="1:13">
      <c r="A273" s="5"/>
      <c r="B273" s="128"/>
      <c r="C273" s="128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</row>
    <row r="274" spans="1:13">
      <c r="A274" s="5"/>
      <c r="B274" s="128"/>
      <c r="C274" s="128"/>
      <c r="D274" s="4"/>
      <c r="E274" s="4"/>
      <c r="F274" s="4"/>
      <c r="G274" s="4"/>
      <c r="H274" s="129"/>
      <c r="I274" s="129"/>
      <c r="J274" s="129"/>
      <c r="K274" s="129"/>
      <c r="L274" s="129"/>
      <c r="M274" s="129"/>
    </row>
    <row r="275" spans="1:13">
      <c r="A275" s="5"/>
      <c r="B275" s="128"/>
      <c r="C275" s="128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</row>
    <row r="276" spans="1:13">
      <c r="A276" s="5"/>
      <c r="B276" s="128"/>
      <c r="C276" s="128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</row>
    <row r="277" spans="1:13">
      <c r="A277" s="5"/>
      <c r="B277" s="128"/>
      <c r="C277" s="128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</row>
    <row r="278" spans="1:13">
      <c r="A278" s="5"/>
      <c r="B278" s="128"/>
      <c r="C278" s="128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</row>
    <row r="279" spans="1:13">
      <c r="A279" s="5"/>
      <c r="B279" s="128"/>
      <c r="C279" s="128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</row>
    <row r="280" spans="1:13">
      <c r="A280" s="5"/>
      <c r="B280" s="128"/>
      <c r="C280" s="128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</row>
    <row r="281" spans="1:13">
      <c r="A281" s="5"/>
      <c r="B281" s="128"/>
      <c r="C281" s="128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</row>
    <row r="282" spans="1:13">
      <c r="A282" s="5"/>
      <c r="B282" s="128"/>
      <c r="C282" s="128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</row>
    <row r="283" spans="1:13">
      <c r="A283" s="5"/>
      <c r="B283" s="128"/>
      <c r="C283" s="128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</row>
    <row r="284" spans="1:13">
      <c r="A284" s="5"/>
      <c r="B284" s="128"/>
      <c r="C284" s="128"/>
      <c r="D284" s="129"/>
      <c r="E284" s="129"/>
      <c r="F284" s="4"/>
      <c r="G284" s="4"/>
      <c r="H284" s="129"/>
      <c r="I284" s="4"/>
      <c r="J284" s="4"/>
      <c r="K284" s="129"/>
      <c r="L284" s="129"/>
      <c r="M284" s="129"/>
    </row>
    <row r="285" spans="1:13">
      <c r="A285" s="5"/>
      <c r="B285" s="128"/>
      <c r="C285" s="128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</row>
    <row r="286" spans="1:13">
      <c r="A286" s="5"/>
      <c r="B286" s="128"/>
      <c r="C286" s="128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</row>
    <row r="287" spans="1:13">
      <c r="A287" s="5"/>
      <c r="B287" s="128"/>
      <c r="C287" s="128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</row>
    <row r="288" spans="1:13">
      <c r="A288" s="5"/>
      <c r="B288" s="128"/>
      <c r="C288" s="128"/>
      <c r="D288" s="129"/>
      <c r="E288" s="129"/>
      <c r="F288" s="4"/>
      <c r="G288" s="4"/>
      <c r="H288" s="129"/>
      <c r="I288" s="129"/>
      <c r="J288" s="129"/>
      <c r="K288" s="129"/>
      <c r="L288" s="129"/>
      <c r="M288" s="129"/>
    </row>
    <row r="289" spans="1:13">
      <c r="A289" s="5"/>
      <c r="B289" s="128"/>
      <c r="C289" s="128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</row>
    <row r="290" spans="1:13">
      <c r="A290" s="5"/>
      <c r="B290" s="128"/>
      <c r="C290" s="128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</row>
    <row r="291" spans="1:13">
      <c r="A291" s="5"/>
      <c r="B291" s="128"/>
      <c r="C291" s="128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</row>
    <row r="292" spans="1:13">
      <c r="A292" s="5"/>
      <c r="B292" s="3"/>
      <c r="C292" s="128"/>
      <c r="D292" s="129"/>
      <c r="E292" s="129"/>
      <c r="F292" s="129"/>
      <c r="G292" s="129"/>
      <c r="H292" s="129"/>
      <c r="I292" s="129"/>
      <c r="J292" s="129"/>
      <c r="K292" s="129"/>
      <c r="L292" s="129"/>
      <c r="M292" s="4"/>
    </row>
    <row r="293" spans="1:13">
      <c r="A293" s="5"/>
      <c r="B293" s="128"/>
      <c r="C293" s="128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</row>
    <row r="294" spans="1:13">
      <c r="A294" s="5"/>
      <c r="B294" s="128"/>
      <c r="C294" s="128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</row>
    <row r="295" spans="1:13">
      <c r="A295" s="5"/>
      <c r="B295" s="128"/>
      <c r="C295" s="128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</row>
    <row r="296" spans="1:13">
      <c r="A296" s="5"/>
      <c r="B296" s="128"/>
      <c r="C296" s="128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</row>
    <row r="297" spans="1:13">
      <c r="A297" s="5"/>
      <c r="B297" s="128"/>
      <c r="C297" s="128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</row>
    <row r="298" spans="1:13">
      <c r="A298" s="5"/>
      <c r="B298" s="128"/>
      <c r="C298" s="128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</row>
    <row r="299" spans="1:13">
      <c r="A299" s="5"/>
      <c r="B299" s="128"/>
      <c r="C299" s="128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</row>
    <row r="300" spans="1:13">
      <c r="A300" s="5"/>
      <c r="B300" s="3"/>
      <c r="C300" s="3"/>
      <c r="D300" s="4"/>
      <c r="E300" s="4"/>
      <c r="F300" s="4"/>
      <c r="G300" s="4"/>
      <c r="H300" s="129"/>
      <c r="I300" s="129"/>
      <c r="J300" s="129"/>
      <c r="K300" s="4"/>
      <c r="L300" s="4"/>
      <c r="M300" s="4"/>
    </row>
    <row r="301" spans="1:13">
      <c r="A301" s="5"/>
      <c r="B301" s="128"/>
      <c r="C301" s="128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</row>
    <row r="302" spans="1:13">
      <c r="A302" s="5"/>
      <c r="B302" s="128"/>
      <c r="C302" s="128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</row>
    <row r="303" spans="1:13">
      <c r="A303" s="5"/>
      <c r="B303" s="3"/>
      <c r="C303" s="3"/>
      <c r="D303" s="4"/>
      <c r="E303" s="4"/>
      <c r="F303" s="4"/>
      <c r="G303" s="4"/>
      <c r="H303" s="129"/>
      <c r="I303" s="4"/>
      <c r="J303" s="4"/>
      <c r="K303" s="4"/>
      <c r="L303" s="4"/>
      <c r="M303" s="4"/>
    </row>
    <row r="304" spans="1:13">
      <c r="A304" s="5"/>
      <c r="B304" s="3"/>
      <c r="C304" s="3"/>
      <c r="D304" s="4"/>
      <c r="E304" s="4"/>
      <c r="F304" s="4"/>
      <c r="G304" s="4"/>
      <c r="H304" s="129"/>
      <c r="I304" s="4"/>
      <c r="J304" s="4"/>
      <c r="K304" s="4"/>
      <c r="L304" s="4"/>
      <c r="M304" s="4"/>
    </row>
    <row r="305" spans="1:13">
      <c r="A305" s="5"/>
      <c r="B305" s="128"/>
      <c r="C305" s="128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</row>
    <row r="306" spans="1:13">
      <c r="A306" s="5"/>
      <c r="B306" s="128"/>
      <c r="C306" s="128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</row>
    <row r="307" spans="1:13">
      <c r="A307" s="5"/>
      <c r="B307" s="3"/>
      <c r="C307" s="3"/>
      <c r="D307" s="4"/>
      <c r="E307" s="4"/>
      <c r="F307" s="4"/>
      <c r="G307" s="4"/>
      <c r="H307" s="129"/>
      <c r="I307" s="4"/>
      <c r="J307" s="4"/>
      <c r="K307" s="4"/>
      <c r="L307" s="4"/>
      <c r="M307" s="4"/>
    </row>
    <row r="308" spans="1:13">
      <c r="A308" s="5"/>
      <c r="B308" s="128"/>
      <c r="C308" s="128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</row>
    <row r="309" spans="1:13">
      <c r="A309" s="5"/>
      <c r="B309" s="128"/>
      <c r="C309" s="128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</row>
    <row r="310" spans="1:13">
      <c r="A310" s="5"/>
      <c r="B310" s="3"/>
      <c r="C310" s="3"/>
      <c r="D310" s="4"/>
      <c r="E310" s="4"/>
      <c r="F310" s="4"/>
      <c r="G310" s="4"/>
      <c r="H310" s="129"/>
      <c r="I310" s="4"/>
      <c r="J310" s="4"/>
      <c r="K310" s="4"/>
      <c r="L310" s="4"/>
      <c r="M310" s="4"/>
    </row>
    <row r="311" spans="1:13">
      <c r="A311" s="5"/>
      <c r="B311" s="128"/>
      <c r="C311" s="128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</row>
    <row r="312" spans="1:13">
      <c r="A312" s="5"/>
      <c r="B312" s="128"/>
      <c r="C312" s="128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</row>
    <row r="313" spans="1:13">
      <c r="A313" s="5"/>
      <c r="B313" s="128"/>
      <c r="C313" s="128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</row>
    <row r="314" spans="1:13">
      <c r="A314" s="5"/>
      <c r="B314" s="128"/>
      <c r="C314" s="128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</row>
    <row r="315" spans="1:13">
      <c r="A315" s="5"/>
      <c r="B315" s="128"/>
      <c r="C315" s="128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</row>
    <row r="316" spans="1:13">
      <c r="A316" s="5"/>
      <c r="B316" s="128"/>
      <c r="C316" s="128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</row>
    <row r="317" spans="1:13">
      <c r="A317" s="5"/>
      <c r="B317" s="128"/>
      <c r="C317" s="128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</row>
    <row r="318" spans="1:13">
      <c r="A318" s="5"/>
      <c r="B318" s="128"/>
      <c r="C318" s="128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</row>
    <row r="319" spans="1:13">
      <c r="A319" s="5"/>
      <c r="B319" s="128"/>
      <c r="C319" s="128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</row>
    <row r="320" spans="1:13">
      <c r="A320" s="5"/>
      <c r="B320" s="128"/>
      <c r="C320" s="128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</row>
    <row r="321" spans="1:13">
      <c r="A321" s="5"/>
      <c r="B321" s="128"/>
      <c r="C321" s="128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</row>
    <row r="322" spans="1:13">
      <c r="A322" s="5"/>
      <c r="B322" s="128"/>
      <c r="C322" s="128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</row>
    <row r="323" spans="1:13">
      <c r="A323" s="5"/>
      <c r="B323" s="128"/>
      <c r="C323" s="128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</row>
    <row r="324" spans="1:13">
      <c r="A324" s="5"/>
      <c r="B324" s="128"/>
      <c r="C324" s="128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</row>
    <row r="325" spans="1:13">
      <c r="A325" s="5"/>
      <c r="B325" s="128"/>
      <c r="C325" s="128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</row>
    <row r="326" spans="1:13">
      <c r="A326" s="5"/>
      <c r="B326" s="128"/>
      <c r="C326" s="128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</row>
    <row r="327" spans="1:13">
      <c r="A327" s="5"/>
      <c r="B327" s="128"/>
      <c r="C327" s="128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</row>
    <row r="328" spans="1:13">
      <c r="A328" s="5"/>
      <c r="B328" s="128"/>
      <c r="C328" s="128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</row>
    <row r="329" spans="1:13">
      <c r="A329" s="5"/>
      <c r="B329" s="128"/>
      <c r="C329" s="128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</row>
    <row r="330" spans="1:13">
      <c r="A330" s="5"/>
      <c r="B330" s="128"/>
      <c r="C330" s="128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</row>
    <row r="331" spans="1:13">
      <c r="A331" s="5"/>
      <c r="B331" s="128"/>
      <c r="C331" s="128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</row>
    <row r="332" spans="1:13">
      <c r="A332" s="5"/>
      <c r="B332" s="128"/>
      <c r="C332" s="128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</row>
    <row r="333" spans="1:13">
      <c r="A333" s="5"/>
      <c r="B333" s="128"/>
      <c r="C333" s="128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</row>
    <row r="334" spans="1:13">
      <c r="A334" s="5"/>
      <c r="B334" s="128"/>
      <c r="C334" s="128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</row>
    <row r="335" spans="1:13">
      <c r="A335" s="5"/>
      <c r="B335" s="128"/>
      <c r="C335" s="128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</row>
    <row r="336" spans="1:13">
      <c r="A336" s="5"/>
      <c r="B336" s="128"/>
      <c r="C336" s="128"/>
      <c r="D336" s="4"/>
      <c r="E336" s="4"/>
      <c r="F336" s="4"/>
      <c r="G336" s="4"/>
      <c r="H336" s="129"/>
      <c r="I336" s="129"/>
      <c r="J336" s="129"/>
      <c r="K336" s="129"/>
      <c r="L336" s="129"/>
      <c r="M336" s="129"/>
    </row>
    <row r="337" spans="1:13">
      <c r="A337" s="5"/>
      <c r="B337" s="128"/>
      <c r="C337" s="128"/>
      <c r="D337" s="129"/>
      <c r="E337" s="129"/>
      <c r="F337" s="129"/>
      <c r="G337" s="129"/>
      <c r="H337" s="129"/>
      <c r="I337" s="129"/>
      <c r="J337" s="129"/>
      <c r="K337" s="129"/>
      <c r="L337" s="129"/>
      <c r="M337" s="129"/>
    </row>
    <row r="338" spans="1:13">
      <c r="A338" s="5"/>
      <c r="B338" s="128"/>
      <c r="C338" s="128"/>
      <c r="D338" s="129"/>
      <c r="E338" s="129"/>
      <c r="F338" s="129"/>
      <c r="G338" s="129"/>
      <c r="H338" s="129"/>
      <c r="I338" s="129"/>
      <c r="J338" s="129"/>
      <c r="K338" s="129"/>
      <c r="L338" s="129"/>
      <c r="M338" s="129"/>
    </row>
    <row r="339" spans="1:13">
      <c r="A339" s="5"/>
      <c r="B339" s="128"/>
      <c r="C339" s="128"/>
      <c r="D339" s="129"/>
      <c r="E339" s="129"/>
      <c r="F339" s="129"/>
      <c r="G339" s="129"/>
      <c r="H339" s="129"/>
      <c r="I339" s="129"/>
      <c r="J339" s="129"/>
      <c r="K339" s="129"/>
      <c r="L339" s="129"/>
      <c r="M339" s="129"/>
    </row>
    <row r="340" spans="1:13">
      <c r="A340" s="5"/>
      <c r="B340" s="128"/>
      <c r="C340" s="128"/>
      <c r="D340" s="129"/>
      <c r="E340" s="129"/>
      <c r="F340" s="129"/>
      <c r="G340" s="129"/>
      <c r="H340" s="129"/>
      <c r="I340" s="129"/>
      <c r="J340" s="129"/>
      <c r="K340" s="129"/>
      <c r="L340" s="129"/>
      <c r="M340" s="129"/>
    </row>
    <row r="341" spans="1:13">
      <c r="A341" s="5"/>
      <c r="B341" s="128"/>
      <c r="C341" s="128"/>
      <c r="D341" s="129"/>
      <c r="E341" s="129"/>
      <c r="F341" s="129"/>
      <c r="G341" s="129"/>
      <c r="H341" s="129"/>
      <c r="I341" s="129"/>
      <c r="J341" s="129"/>
      <c r="K341" s="129"/>
      <c r="L341" s="129"/>
      <c r="M341" s="129"/>
    </row>
    <row r="342" spans="1:13">
      <c r="A342" s="5"/>
      <c r="B342" s="3"/>
      <c r="C342" s="3"/>
      <c r="D342" s="4"/>
      <c r="E342" s="4"/>
      <c r="F342" s="4"/>
      <c r="G342" s="4"/>
      <c r="H342" s="129"/>
      <c r="I342" s="129"/>
      <c r="J342" s="129"/>
      <c r="K342" s="4"/>
      <c r="L342" s="4"/>
      <c r="M342" s="4"/>
    </row>
    <row r="343" spans="1:13">
      <c r="A343" s="5"/>
      <c r="B343" s="128"/>
      <c r="C343" s="128"/>
      <c r="D343" s="129"/>
      <c r="E343" s="129"/>
      <c r="F343" s="129"/>
      <c r="G343" s="129"/>
      <c r="H343" s="129"/>
      <c r="I343" s="129"/>
      <c r="J343" s="129"/>
      <c r="K343" s="129"/>
      <c r="L343" s="129"/>
      <c r="M343" s="129"/>
    </row>
    <row r="344" spans="1:13">
      <c r="A344" s="5"/>
      <c r="B344" s="128"/>
      <c r="C344" s="128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</row>
    <row r="345" spans="1:13">
      <c r="A345" s="5"/>
      <c r="B345" s="128"/>
      <c r="C345" s="128"/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</row>
    <row r="346" spans="1:13">
      <c r="A346" s="5"/>
      <c r="B346" s="128"/>
      <c r="C346" s="128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</row>
    <row r="347" spans="1:13">
      <c r="A347" s="5"/>
      <c r="B347" s="128"/>
      <c r="C347" s="128"/>
      <c r="D347" s="129"/>
      <c r="E347" s="129"/>
      <c r="F347" s="4"/>
      <c r="G347" s="4"/>
      <c r="H347" s="129"/>
      <c r="I347" s="129"/>
      <c r="J347" s="129"/>
      <c r="K347" s="129"/>
      <c r="L347" s="129"/>
      <c r="M347" s="129"/>
    </row>
    <row r="348" spans="1:13">
      <c r="A348" s="5"/>
      <c r="B348" s="128"/>
      <c r="C348" s="128"/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</row>
    <row r="349" spans="1:13">
      <c r="A349" s="5"/>
      <c r="B349" s="128"/>
      <c r="C349" s="128"/>
      <c r="D349" s="129"/>
      <c r="E349" s="129"/>
      <c r="F349" s="129"/>
      <c r="G349" s="129"/>
      <c r="H349" s="129"/>
      <c r="I349" s="129"/>
      <c r="J349" s="129"/>
      <c r="K349" s="129"/>
      <c r="L349" s="129"/>
      <c r="M349" s="129"/>
    </row>
    <row r="350" spans="1:13">
      <c r="A350" s="5"/>
      <c r="B350" s="128"/>
      <c r="C350" s="128"/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</row>
    <row r="351" spans="1:13">
      <c r="A351" s="5"/>
      <c r="B351" s="128"/>
      <c r="C351" s="128"/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</row>
    <row r="352" spans="1:13">
      <c r="A352" s="5"/>
      <c r="B352" s="128"/>
      <c r="C352" s="128"/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</row>
    <row r="353" spans="1:13">
      <c r="A353" s="5"/>
      <c r="B353" s="128"/>
      <c r="C353" s="128"/>
      <c r="D353" s="129"/>
      <c r="E353" s="129"/>
      <c r="F353" s="129"/>
      <c r="G353" s="129"/>
      <c r="H353" s="129"/>
      <c r="I353" s="129"/>
      <c r="J353" s="129"/>
      <c r="K353" s="129"/>
      <c r="L353" s="129"/>
      <c r="M353" s="129"/>
    </row>
    <row r="354" spans="1:13">
      <c r="A354" s="5"/>
      <c r="B354" s="128"/>
      <c r="C354" s="128"/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</row>
    <row r="355" spans="1:13">
      <c r="A355" s="5"/>
      <c r="B355" s="128"/>
      <c r="C355" s="128"/>
      <c r="D355" s="129"/>
      <c r="E355" s="129"/>
      <c r="F355" s="129"/>
      <c r="G355" s="129"/>
      <c r="H355" s="129"/>
      <c r="I355" s="129"/>
      <c r="J355" s="129"/>
      <c r="K355" s="129"/>
      <c r="L355" s="129"/>
      <c r="M355" s="129"/>
    </row>
    <row r="356" spans="1:13">
      <c r="A356" s="5"/>
      <c r="B356" s="128"/>
      <c r="C356" s="128"/>
      <c r="D356" s="129"/>
      <c r="E356" s="129"/>
      <c r="F356" s="129"/>
      <c r="G356" s="129"/>
      <c r="H356" s="129"/>
      <c r="I356" s="129"/>
      <c r="J356" s="129"/>
      <c r="K356" s="129"/>
      <c r="L356" s="129"/>
      <c r="M356" s="129"/>
    </row>
    <row r="357" spans="1:13">
      <c r="A357" s="5"/>
      <c r="B357" s="128"/>
      <c r="C357" s="128"/>
      <c r="D357" s="129"/>
      <c r="E357" s="129"/>
      <c r="F357" s="129"/>
      <c r="G357" s="129"/>
      <c r="H357" s="129"/>
      <c r="I357" s="129"/>
      <c r="J357" s="129"/>
      <c r="K357" s="129"/>
      <c r="L357" s="129"/>
      <c r="M357" s="129"/>
    </row>
    <row r="358" spans="1:13">
      <c r="A358" s="5"/>
      <c r="B358" s="128"/>
      <c r="C358" s="128"/>
      <c r="D358" s="129"/>
      <c r="E358" s="129"/>
      <c r="F358" s="129"/>
      <c r="G358" s="129"/>
      <c r="H358" s="129"/>
      <c r="I358" s="129"/>
      <c r="J358" s="129"/>
      <c r="K358" s="129"/>
      <c r="L358" s="129"/>
      <c r="M358" s="129"/>
    </row>
    <row r="359" spans="1:13">
      <c r="A359" s="5"/>
      <c r="B359" s="128"/>
      <c r="C359" s="128"/>
      <c r="D359" s="129"/>
      <c r="E359" s="129"/>
      <c r="F359" s="129"/>
      <c r="G359" s="129"/>
      <c r="H359" s="129"/>
      <c r="I359" s="129"/>
      <c r="J359" s="129"/>
      <c r="K359" s="129"/>
      <c r="L359" s="129"/>
      <c r="M359" s="129"/>
    </row>
    <row r="360" spans="1:13">
      <c r="A360" s="5"/>
      <c r="B360" s="128"/>
      <c r="C360" s="128"/>
      <c r="D360" s="129"/>
      <c r="E360" s="129"/>
      <c r="F360" s="129"/>
      <c r="G360" s="129"/>
      <c r="H360" s="129"/>
      <c r="I360" s="129"/>
      <c r="J360" s="129"/>
      <c r="K360" s="129"/>
      <c r="L360" s="129"/>
      <c r="M360" s="129"/>
    </row>
    <row r="361" spans="1:13">
      <c r="A361" s="5"/>
      <c r="B361" s="128"/>
      <c r="C361" s="128"/>
      <c r="D361" s="129"/>
      <c r="E361" s="129"/>
      <c r="F361" s="129"/>
      <c r="G361" s="129"/>
      <c r="H361" s="129"/>
      <c r="I361" s="129"/>
      <c r="J361" s="129"/>
      <c r="K361" s="129"/>
      <c r="L361" s="129"/>
      <c r="M361" s="129"/>
    </row>
    <row r="362" spans="1:13">
      <c r="A362" s="5"/>
      <c r="B362" s="128"/>
      <c r="C362" s="128"/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</row>
    <row r="363" spans="1:13">
      <c r="A363" s="5"/>
      <c r="B363" s="128"/>
      <c r="C363" s="128"/>
      <c r="D363" s="129"/>
      <c r="E363" s="129"/>
      <c r="F363" s="129"/>
      <c r="G363" s="129"/>
      <c r="H363" s="129"/>
      <c r="I363" s="129"/>
      <c r="J363" s="129"/>
      <c r="K363" s="129"/>
      <c r="L363" s="129"/>
      <c r="M363" s="129"/>
    </row>
    <row r="364" spans="1:13">
      <c r="A364" s="5"/>
      <c r="B364" s="128"/>
      <c r="C364" s="128"/>
      <c r="D364" s="129"/>
      <c r="E364" s="129"/>
      <c r="F364" s="129"/>
      <c r="G364" s="129"/>
      <c r="H364" s="129"/>
      <c r="I364" s="129"/>
      <c r="J364" s="129"/>
      <c r="K364" s="129"/>
      <c r="L364" s="129"/>
      <c r="M364" s="129"/>
    </row>
    <row r="365" spans="1:13">
      <c r="A365" s="5"/>
      <c r="B365" s="128"/>
      <c r="C365" s="128"/>
      <c r="D365" s="129"/>
      <c r="E365" s="129"/>
      <c r="F365" s="129"/>
      <c r="G365" s="129"/>
      <c r="H365" s="129"/>
      <c r="I365" s="129"/>
      <c r="J365" s="129"/>
      <c r="K365" s="129"/>
      <c r="L365" s="129"/>
      <c r="M365" s="129"/>
    </row>
    <row r="366" spans="1:13">
      <c r="A366" s="5"/>
      <c r="B366" s="128"/>
      <c r="C366" s="128"/>
      <c r="D366" s="129"/>
      <c r="E366" s="129"/>
      <c r="F366" s="129"/>
      <c r="G366" s="129"/>
      <c r="H366" s="129"/>
      <c r="I366" s="129"/>
      <c r="J366" s="129"/>
      <c r="K366" s="129"/>
      <c r="L366" s="129"/>
      <c r="M366" s="129"/>
    </row>
    <row r="367" spans="1:13">
      <c r="A367" s="5"/>
      <c r="B367" s="128"/>
      <c r="C367" s="128"/>
      <c r="D367" s="129"/>
      <c r="E367" s="129"/>
      <c r="F367" s="129"/>
      <c r="G367" s="129"/>
      <c r="H367" s="129"/>
      <c r="I367" s="129"/>
      <c r="J367" s="129"/>
      <c r="K367" s="129"/>
      <c r="L367" s="129"/>
      <c r="M367" s="129"/>
    </row>
    <row r="368" spans="1:13">
      <c r="A368" s="5"/>
      <c r="B368" s="128"/>
      <c r="C368" s="128"/>
      <c r="D368" s="129"/>
      <c r="E368" s="129"/>
      <c r="F368" s="129"/>
      <c r="G368" s="129"/>
      <c r="H368" s="129"/>
      <c r="I368" s="129"/>
      <c r="J368" s="129"/>
      <c r="K368" s="129"/>
      <c r="L368" s="129"/>
      <c r="M368" s="129"/>
    </row>
    <row r="369" spans="1:13">
      <c r="A369" s="5"/>
      <c r="B369" s="128"/>
      <c r="C369" s="128"/>
      <c r="D369" s="129"/>
      <c r="E369" s="129"/>
      <c r="F369" s="129"/>
      <c r="G369" s="129"/>
      <c r="H369" s="129"/>
      <c r="I369" s="129"/>
      <c r="J369" s="129"/>
      <c r="K369" s="129"/>
      <c r="L369" s="129"/>
      <c r="M369" s="129"/>
    </row>
    <row r="370" spans="1:13">
      <c r="A370" s="5"/>
      <c r="B370" s="3"/>
      <c r="C370" s="3"/>
      <c r="D370" s="4"/>
      <c r="E370" s="4"/>
      <c r="F370" s="4"/>
      <c r="G370" s="4"/>
      <c r="H370" s="129"/>
      <c r="I370" s="4"/>
      <c r="J370" s="4"/>
      <c r="K370" s="4"/>
      <c r="L370" s="4"/>
      <c r="M370" s="4"/>
    </row>
    <row r="371" spans="1:13">
      <c r="A371" s="5"/>
      <c r="B371" s="128"/>
      <c r="C371" s="128"/>
      <c r="D371" s="129"/>
      <c r="E371" s="129"/>
      <c r="F371" s="129"/>
      <c r="G371" s="129"/>
      <c r="H371" s="129"/>
      <c r="I371" s="129"/>
      <c r="J371" s="129"/>
      <c r="K371" s="129"/>
      <c r="L371" s="129"/>
      <c r="M371" s="129"/>
    </row>
    <row r="372" spans="1:13">
      <c r="A372" s="5"/>
      <c r="B372" s="128"/>
      <c r="C372" s="128"/>
      <c r="D372" s="129"/>
      <c r="E372" s="129"/>
      <c r="F372" s="129"/>
      <c r="G372" s="129"/>
      <c r="H372" s="129"/>
      <c r="I372" s="129"/>
      <c r="J372" s="129"/>
      <c r="K372" s="129"/>
      <c r="L372" s="129"/>
      <c r="M372" s="129"/>
    </row>
    <row r="373" spans="1:13">
      <c r="A373" s="5"/>
      <c r="B373" s="128"/>
      <c r="C373" s="128"/>
      <c r="D373" s="129"/>
      <c r="E373" s="129"/>
      <c r="F373" s="129"/>
      <c r="G373" s="129"/>
      <c r="H373" s="129"/>
      <c r="I373" s="129"/>
      <c r="J373" s="129"/>
      <c r="K373" s="129"/>
      <c r="L373" s="129"/>
      <c r="M373" s="129"/>
    </row>
    <row r="374" spans="1:13">
      <c r="A374" s="5"/>
      <c r="B374" s="3"/>
      <c r="C374" s="3"/>
      <c r="D374" s="4"/>
      <c r="E374" s="4"/>
      <c r="F374" s="4"/>
      <c r="G374" s="4"/>
      <c r="H374" s="129"/>
      <c r="I374" s="4"/>
      <c r="J374" s="4"/>
      <c r="K374" s="4"/>
      <c r="L374" s="4"/>
      <c r="M374" s="4"/>
    </row>
    <row r="375" spans="1:13">
      <c r="A375" s="5"/>
      <c r="B375" s="128"/>
      <c r="C375" s="128"/>
      <c r="D375" s="129"/>
      <c r="E375" s="129"/>
      <c r="F375" s="129"/>
      <c r="G375" s="129"/>
      <c r="H375" s="129"/>
      <c r="I375" s="129"/>
      <c r="J375" s="129"/>
      <c r="K375" s="129"/>
      <c r="L375" s="129"/>
      <c r="M375" s="129"/>
    </row>
    <row r="376" spans="1:13">
      <c r="A376" s="5"/>
      <c r="B376" s="3"/>
      <c r="C376" s="3"/>
      <c r="D376" s="4"/>
      <c r="E376" s="4"/>
      <c r="F376" s="4"/>
      <c r="G376" s="4"/>
      <c r="H376" s="129"/>
      <c r="I376" s="4"/>
      <c r="J376" s="4"/>
      <c r="K376" s="4"/>
      <c r="L376" s="4"/>
      <c r="M376" s="4"/>
    </row>
    <row r="377" spans="1:13">
      <c r="A377" s="5"/>
      <c r="B377" s="3"/>
      <c r="C377" s="3"/>
      <c r="D377" s="4"/>
      <c r="E377" s="4"/>
      <c r="F377" s="4"/>
      <c r="G377" s="4"/>
      <c r="H377" s="129"/>
      <c r="I377" s="4"/>
      <c r="J377" s="4"/>
      <c r="K377" s="4"/>
      <c r="L377" s="4"/>
      <c r="M377" s="4"/>
    </row>
    <row r="378" spans="1:13">
      <c r="A378" s="5"/>
      <c r="B378" s="128"/>
      <c r="C378" s="128"/>
      <c r="D378" s="129"/>
      <c r="E378" s="129"/>
      <c r="F378" s="129"/>
      <c r="G378" s="129"/>
      <c r="H378" s="129"/>
      <c r="I378" s="129"/>
      <c r="J378" s="129"/>
      <c r="K378" s="129"/>
      <c r="L378" s="129"/>
      <c r="M378" s="129"/>
    </row>
    <row r="379" spans="1:13">
      <c r="A379" s="5"/>
      <c r="B379" s="3"/>
      <c r="C379" s="3"/>
      <c r="D379" s="4"/>
      <c r="E379" s="4"/>
      <c r="F379" s="4"/>
      <c r="G379" s="4"/>
      <c r="H379" s="129"/>
      <c r="I379" s="4"/>
      <c r="J379" s="4"/>
      <c r="K379" s="4"/>
      <c r="L379" s="4"/>
      <c r="M379" s="4"/>
    </row>
    <row r="380" spans="1:13">
      <c r="A380" s="5"/>
      <c r="B380" s="128"/>
      <c r="C380" s="128"/>
      <c r="D380" s="129"/>
      <c r="E380" s="129"/>
      <c r="F380" s="129"/>
      <c r="G380" s="129"/>
      <c r="H380" s="129"/>
      <c r="I380" s="129"/>
      <c r="J380" s="129"/>
      <c r="K380" s="129"/>
      <c r="L380" s="129"/>
      <c r="M380" s="129"/>
    </row>
    <row r="381" spans="1:13">
      <c r="A381" s="5"/>
      <c r="B381" s="128"/>
      <c r="C381" s="128"/>
      <c r="D381" s="129"/>
      <c r="E381" s="129"/>
      <c r="F381" s="129"/>
      <c r="G381" s="129"/>
      <c r="H381" s="129"/>
      <c r="I381" s="129"/>
      <c r="J381" s="129"/>
      <c r="K381" s="129"/>
      <c r="L381" s="129"/>
      <c r="M381" s="129"/>
    </row>
    <row r="382" spans="1:13">
      <c r="A382" s="5"/>
      <c r="B382" s="128"/>
      <c r="C382" s="128"/>
      <c r="D382" s="129"/>
      <c r="E382" s="129"/>
      <c r="F382" s="129"/>
      <c r="G382" s="129"/>
      <c r="H382" s="129"/>
      <c r="I382" s="129"/>
      <c r="J382" s="129"/>
      <c r="K382" s="129"/>
      <c r="L382" s="129"/>
      <c r="M382" s="129"/>
    </row>
    <row r="383" spans="1:13">
      <c r="A383" s="5"/>
      <c r="B383" s="3"/>
      <c r="C383" s="3"/>
      <c r="D383" s="4"/>
      <c r="E383" s="4"/>
      <c r="F383" s="4"/>
      <c r="G383" s="4"/>
      <c r="H383" s="129"/>
      <c r="I383" s="4"/>
      <c r="J383" s="4"/>
      <c r="K383" s="4"/>
      <c r="L383" s="4"/>
      <c r="M383" s="4"/>
    </row>
    <row r="384" spans="1:13">
      <c r="A384" s="5"/>
      <c r="B384" s="128"/>
      <c r="C384" s="128"/>
      <c r="D384" s="129"/>
      <c r="E384" s="129"/>
      <c r="F384" s="129"/>
      <c r="G384" s="129"/>
      <c r="H384" s="129"/>
      <c r="I384" s="129"/>
      <c r="J384" s="129"/>
      <c r="K384" s="129"/>
      <c r="L384" s="129"/>
      <c r="M384" s="129"/>
    </row>
    <row r="385" spans="1:13">
      <c r="A385" s="5"/>
      <c r="B385" s="128"/>
      <c r="C385" s="128"/>
      <c r="D385" s="129"/>
      <c r="E385" s="129"/>
      <c r="F385" s="129"/>
      <c r="G385" s="129"/>
      <c r="H385" s="129"/>
      <c r="I385" s="129"/>
      <c r="J385" s="129"/>
      <c r="K385" s="129"/>
      <c r="L385" s="129"/>
      <c r="M385" s="129"/>
    </row>
    <row r="386" spans="1:13">
      <c r="A386" s="5"/>
      <c r="B386" s="128"/>
      <c r="C386" s="128"/>
      <c r="D386" s="129"/>
      <c r="E386" s="129"/>
      <c r="F386" s="129"/>
      <c r="G386" s="129"/>
      <c r="H386" s="129"/>
      <c r="I386" s="129"/>
      <c r="J386" s="129"/>
      <c r="K386" s="129"/>
      <c r="L386" s="129"/>
      <c r="M386" s="129"/>
    </row>
    <row r="387" spans="1:13">
      <c r="A387" s="5"/>
      <c r="B387" s="128"/>
      <c r="C387" s="128"/>
      <c r="D387" s="129"/>
      <c r="E387" s="129"/>
      <c r="F387" s="129"/>
      <c r="G387" s="129"/>
      <c r="H387" s="129"/>
      <c r="I387" s="129"/>
      <c r="J387" s="129"/>
      <c r="K387" s="129"/>
      <c r="L387" s="129"/>
      <c r="M387" s="129"/>
    </row>
    <row r="388" spans="1:13">
      <c r="A388" s="5"/>
      <c r="B388" s="128"/>
      <c r="C388" s="128"/>
      <c r="D388" s="129"/>
      <c r="E388" s="129"/>
      <c r="F388" s="129"/>
      <c r="G388" s="129"/>
      <c r="H388" s="129"/>
      <c r="I388" s="129"/>
      <c r="J388" s="129"/>
      <c r="K388" s="129"/>
      <c r="L388" s="129"/>
      <c r="M388" s="129"/>
    </row>
    <row r="389" spans="1:13">
      <c r="A389" s="5"/>
      <c r="B389" s="128"/>
      <c r="C389" s="128"/>
      <c r="D389" s="129"/>
      <c r="E389" s="129"/>
      <c r="F389" s="129"/>
      <c r="G389" s="129"/>
      <c r="H389" s="129"/>
      <c r="I389" s="129"/>
      <c r="J389" s="129"/>
      <c r="K389" s="129"/>
      <c r="L389" s="129"/>
      <c r="M389" s="129"/>
    </row>
    <row r="390" spans="1:13">
      <c r="A390" s="5"/>
      <c r="B390" s="128"/>
      <c r="C390" s="128"/>
      <c r="D390" s="129"/>
      <c r="E390" s="129"/>
      <c r="F390" s="129"/>
      <c r="G390" s="129"/>
      <c r="H390" s="129"/>
      <c r="I390" s="129"/>
      <c r="J390" s="129"/>
      <c r="K390" s="129"/>
      <c r="L390" s="129"/>
      <c r="M390" s="129"/>
    </row>
    <row r="391" spans="1:13">
      <c r="A391" s="5"/>
      <c r="B391" s="128"/>
      <c r="C391" s="128"/>
      <c r="D391" s="129"/>
      <c r="E391" s="129"/>
      <c r="F391" s="129"/>
      <c r="G391" s="129"/>
      <c r="H391" s="129"/>
      <c r="I391" s="129"/>
      <c r="J391" s="129"/>
      <c r="K391" s="129"/>
      <c r="L391" s="129"/>
      <c r="M391" s="129"/>
    </row>
    <row r="392" spans="1:13">
      <c r="A392" s="5"/>
      <c r="B392" s="128"/>
      <c r="C392" s="128"/>
      <c r="D392" s="129"/>
      <c r="E392" s="129"/>
      <c r="F392" s="129"/>
      <c r="G392" s="129"/>
      <c r="H392" s="129"/>
      <c r="I392" s="129"/>
      <c r="J392" s="129"/>
      <c r="K392" s="129"/>
      <c r="L392" s="129"/>
      <c r="M392" s="129"/>
    </row>
    <row r="393" spans="1:13">
      <c r="A393" s="5"/>
      <c r="B393" s="128"/>
      <c r="C393" s="128"/>
      <c r="D393" s="129"/>
      <c r="E393" s="129"/>
      <c r="F393" s="129"/>
      <c r="G393" s="129"/>
      <c r="H393" s="129"/>
      <c r="I393" s="129"/>
      <c r="J393" s="129"/>
      <c r="K393" s="129"/>
      <c r="L393" s="129"/>
      <c r="M393" s="129"/>
    </row>
    <row r="394" spans="1:13">
      <c r="A394" s="5"/>
      <c r="B394" s="128"/>
      <c r="C394" s="128"/>
      <c r="D394" s="129"/>
      <c r="E394" s="129"/>
      <c r="F394" s="129"/>
      <c r="G394" s="129"/>
      <c r="H394" s="129"/>
      <c r="I394" s="129"/>
      <c r="J394" s="129"/>
      <c r="K394" s="129"/>
      <c r="L394" s="129"/>
      <c r="M394" s="129"/>
    </row>
    <row r="395" spans="1:13">
      <c r="A395" s="5"/>
      <c r="B395" s="128"/>
      <c r="C395" s="128"/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</row>
    <row r="396" spans="1:13">
      <c r="A396" s="5"/>
      <c r="B396" s="128"/>
      <c r="C396" s="128"/>
      <c r="D396" s="129"/>
      <c r="E396" s="129"/>
      <c r="F396" s="129"/>
      <c r="G396" s="129"/>
      <c r="H396" s="129"/>
      <c r="I396" s="129"/>
      <c r="J396" s="129"/>
      <c r="K396" s="129"/>
      <c r="L396" s="129"/>
      <c r="M396" s="129"/>
    </row>
    <row r="397" spans="1:13">
      <c r="A397" s="5"/>
      <c r="B397" s="128"/>
      <c r="C397" s="128"/>
      <c r="D397" s="129"/>
      <c r="E397" s="129"/>
      <c r="F397" s="129"/>
      <c r="G397" s="129"/>
      <c r="H397" s="129"/>
      <c r="I397" s="129"/>
      <c r="J397" s="129"/>
      <c r="K397" s="129"/>
      <c r="L397" s="129"/>
      <c r="M397" s="129"/>
    </row>
    <row r="398" spans="1:13">
      <c r="A398" s="5"/>
      <c r="B398" s="128"/>
      <c r="C398" s="128"/>
      <c r="D398" s="129"/>
      <c r="E398" s="129"/>
      <c r="F398" s="129"/>
      <c r="G398" s="129"/>
      <c r="H398" s="129"/>
      <c r="I398" s="129"/>
      <c r="J398" s="129"/>
      <c r="K398" s="129"/>
      <c r="L398" s="129"/>
      <c r="M398" s="129"/>
    </row>
    <row r="399" spans="1:13">
      <c r="A399" s="5"/>
      <c r="B399" s="128"/>
      <c r="C399" s="128"/>
      <c r="D399" s="129"/>
      <c r="E399" s="129"/>
      <c r="F399" s="129"/>
      <c r="G399" s="129"/>
      <c r="H399" s="129"/>
      <c r="I399" s="129"/>
      <c r="J399" s="129"/>
      <c r="K399" s="129"/>
      <c r="L399" s="129"/>
      <c r="M399" s="129"/>
    </row>
    <row r="400" spans="1:13">
      <c r="A400" s="5"/>
      <c r="B400" s="128"/>
      <c r="C400" s="128"/>
      <c r="D400" s="129"/>
      <c r="E400" s="129"/>
      <c r="F400" s="129"/>
      <c r="G400" s="129"/>
      <c r="H400" s="129"/>
      <c r="I400" s="129"/>
      <c r="J400" s="129"/>
      <c r="K400" s="129"/>
      <c r="L400" s="129"/>
      <c r="M400" s="129"/>
    </row>
    <row r="401" spans="1:13">
      <c r="A401" s="5"/>
      <c r="B401" s="128"/>
      <c r="C401" s="128"/>
      <c r="D401" s="129"/>
      <c r="E401" s="129"/>
      <c r="F401" s="129"/>
      <c r="G401" s="129"/>
      <c r="H401" s="129"/>
      <c r="I401" s="129"/>
      <c r="J401" s="129"/>
      <c r="K401" s="129"/>
      <c r="L401" s="129"/>
      <c r="M401" s="129"/>
    </row>
    <row r="402" spans="1:13">
      <c r="A402" s="5"/>
      <c r="B402" s="128"/>
      <c r="C402" s="128"/>
      <c r="D402" s="129"/>
      <c r="E402" s="129"/>
      <c r="F402" s="129"/>
      <c r="G402" s="129"/>
      <c r="H402" s="129"/>
      <c r="I402" s="129"/>
      <c r="J402" s="129"/>
      <c r="K402" s="129"/>
      <c r="L402" s="129"/>
      <c r="M402" s="129"/>
    </row>
    <row r="403" spans="1:13">
      <c r="A403" s="5"/>
      <c r="B403" s="128"/>
      <c r="C403" s="128"/>
      <c r="D403" s="129"/>
      <c r="E403" s="129"/>
      <c r="F403" s="129"/>
      <c r="G403" s="129"/>
      <c r="H403" s="129"/>
      <c r="I403" s="129"/>
      <c r="J403" s="129"/>
      <c r="K403" s="129"/>
      <c r="L403" s="129"/>
      <c r="M403" s="129"/>
    </row>
    <row r="404" spans="1:13">
      <c r="A404" s="5"/>
      <c r="B404" s="128"/>
      <c r="C404" s="128"/>
      <c r="D404" s="129"/>
      <c r="E404" s="129"/>
      <c r="F404" s="129"/>
      <c r="G404" s="129"/>
      <c r="H404" s="129"/>
      <c r="I404" s="129"/>
      <c r="J404" s="129"/>
      <c r="K404" s="129"/>
      <c r="L404" s="129"/>
      <c r="M404" s="129"/>
    </row>
    <row r="405" spans="1:13">
      <c r="A405" s="5"/>
      <c r="B405" s="128"/>
      <c r="C405" s="128"/>
      <c r="D405" s="129"/>
      <c r="E405" s="129"/>
      <c r="F405" s="129"/>
      <c r="G405" s="129"/>
      <c r="H405" s="129"/>
      <c r="I405" s="129"/>
      <c r="J405" s="129"/>
      <c r="K405" s="129"/>
      <c r="L405" s="129"/>
      <c r="M405" s="129"/>
    </row>
    <row r="406" spans="1:13">
      <c r="A406" s="5"/>
      <c r="B406" s="128"/>
      <c r="C406" s="128"/>
      <c r="D406" s="129"/>
      <c r="E406" s="129"/>
      <c r="F406" s="129"/>
      <c r="G406" s="129"/>
      <c r="H406" s="129"/>
      <c r="I406" s="129"/>
      <c r="J406" s="129"/>
      <c r="K406" s="129"/>
      <c r="L406" s="129"/>
      <c r="M406" s="129"/>
    </row>
    <row r="407" spans="1:13">
      <c r="A407" s="5"/>
      <c r="B407" s="128"/>
      <c r="C407" s="128"/>
      <c r="D407" s="129"/>
      <c r="E407" s="129"/>
      <c r="F407" s="129"/>
      <c r="G407" s="129"/>
      <c r="H407" s="129"/>
      <c r="I407" s="129"/>
      <c r="J407" s="129"/>
      <c r="K407" s="129"/>
      <c r="L407" s="129"/>
      <c r="M407" s="129"/>
    </row>
    <row r="408" spans="1:13">
      <c r="A408" s="5"/>
      <c r="B408" s="128"/>
      <c r="C408" s="128"/>
      <c r="D408" s="129"/>
      <c r="E408" s="129"/>
      <c r="F408" s="129"/>
      <c r="G408" s="129"/>
      <c r="H408" s="129"/>
      <c r="I408" s="129"/>
      <c r="J408" s="129"/>
      <c r="K408" s="129"/>
      <c r="L408" s="129"/>
      <c r="M408" s="129"/>
    </row>
    <row r="409" spans="1:13">
      <c r="A409" s="5"/>
      <c r="B409" s="128"/>
      <c r="C409" s="128"/>
      <c r="D409" s="129"/>
      <c r="E409" s="129"/>
      <c r="F409" s="129"/>
      <c r="G409" s="129"/>
      <c r="H409" s="129"/>
      <c r="I409" s="129"/>
      <c r="J409" s="129"/>
      <c r="K409" s="129"/>
      <c r="L409" s="129"/>
      <c r="M409" s="129"/>
    </row>
    <row r="410" spans="1:13">
      <c r="A410" s="5"/>
      <c r="B410" s="128"/>
      <c r="C410" s="128"/>
      <c r="D410" s="129"/>
      <c r="E410" s="129"/>
      <c r="F410" s="129"/>
      <c r="G410" s="129"/>
      <c r="H410" s="129"/>
      <c r="I410" s="129"/>
      <c r="J410" s="129"/>
      <c r="K410" s="129"/>
      <c r="L410" s="129"/>
      <c r="M410" s="129"/>
    </row>
    <row r="411" spans="1:13">
      <c r="A411" s="5"/>
      <c r="B411" s="128"/>
      <c r="C411" s="128"/>
      <c r="D411" s="129"/>
      <c r="E411" s="129"/>
      <c r="F411" s="129"/>
      <c r="G411" s="129"/>
      <c r="H411" s="129"/>
      <c r="I411" s="129"/>
      <c r="J411" s="129"/>
      <c r="K411" s="129"/>
      <c r="L411" s="129"/>
      <c r="M411" s="129"/>
    </row>
    <row r="412" spans="1:13">
      <c r="A412" s="5"/>
      <c r="B412" s="128"/>
      <c r="C412" s="128"/>
      <c r="D412" s="129"/>
      <c r="E412" s="129"/>
      <c r="F412" s="129"/>
      <c r="G412" s="129"/>
      <c r="H412" s="129"/>
      <c r="I412" s="129"/>
      <c r="J412" s="129"/>
      <c r="K412" s="129"/>
      <c r="L412" s="129"/>
      <c r="M412" s="129"/>
    </row>
    <row r="413" spans="1:13">
      <c r="A413" s="5"/>
      <c r="B413" s="128"/>
      <c r="C413" s="128"/>
      <c r="D413" s="129"/>
      <c r="E413" s="129"/>
      <c r="F413" s="129"/>
      <c r="G413" s="129"/>
      <c r="H413" s="129"/>
      <c r="I413" s="129"/>
      <c r="J413" s="129"/>
      <c r="K413" s="129"/>
      <c r="L413" s="129"/>
      <c r="M413" s="129"/>
    </row>
    <row r="414" spans="1:13">
      <c r="A414" s="5"/>
      <c r="B414" s="128"/>
      <c r="C414" s="128"/>
      <c r="D414" s="129"/>
      <c r="E414" s="129"/>
      <c r="F414" s="129"/>
      <c r="G414" s="129"/>
      <c r="H414" s="129"/>
      <c r="I414" s="129"/>
      <c r="J414" s="129"/>
      <c r="K414" s="129"/>
      <c r="L414" s="129"/>
      <c r="M414" s="129"/>
    </row>
    <row r="415" spans="1:13">
      <c r="A415" s="5"/>
      <c r="B415" s="128"/>
      <c r="C415" s="128"/>
      <c r="D415" s="129"/>
      <c r="E415" s="129"/>
      <c r="F415" s="129"/>
      <c r="G415" s="129"/>
      <c r="H415" s="129"/>
      <c r="I415" s="129"/>
      <c r="J415" s="129"/>
      <c r="K415" s="129"/>
      <c r="L415" s="129"/>
      <c r="M415" s="129"/>
    </row>
    <row r="416" spans="1:13">
      <c r="A416" s="5"/>
      <c r="B416" s="128"/>
      <c r="C416" s="128"/>
      <c r="D416" s="129"/>
      <c r="E416" s="129"/>
      <c r="F416" s="129"/>
      <c r="G416" s="129"/>
      <c r="H416" s="129"/>
      <c r="I416" s="129"/>
      <c r="J416" s="4"/>
      <c r="K416" s="4"/>
      <c r="L416" s="129"/>
      <c r="M416" s="129"/>
    </row>
    <row r="417" spans="1:13">
      <c r="A417" s="5"/>
      <c r="B417" s="128"/>
      <c r="C417" s="128"/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</row>
    <row r="418" spans="1:13">
      <c r="A418" s="5"/>
      <c r="B418" s="128"/>
      <c r="C418" s="128"/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</row>
    <row r="419" spans="1:13">
      <c r="A419" s="5"/>
      <c r="B419" s="128"/>
      <c r="C419" s="128"/>
      <c r="D419" s="129"/>
      <c r="E419" s="129"/>
      <c r="F419" s="129"/>
      <c r="G419" s="129"/>
      <c r="H419" s="129"/>
      <c r="I419" s="129"/>
      <c r="J419" s="129"/>
      <c r="K419" s="129"/>
      <c r="L419" s="129"/>
      <c r="M419" s="129"/>
    </row>
    <row r="420" spans="1:13">
      <c r="A420" s="5"/>
      <c r="B420" s="128"/>
      <c r="C420" s="128"/>
      <c r="D420" s="129"/>
      <c r="E420" s="129"/>
      <c r="F420" s="129"/>
      <c r="G420" s="129"/>
      <c r="H420" s="129"/>
      <c r="I420" s="129"/>
      <c r="J420" s="129"/>
      <c r="K420" s="129"/>
      <c r="L420" s="129"/>
      <c r="M420" s="129"/>
    </row>
    <row r="421" spans="1:13">
      <c r="A421" s="5"/>
      <c r="B421" s="128"/>
      <c r="C421" s="128"/>
      <c r="D421" s="129"/>
      <c r="E421" s="129"/>
      <c r="F421" s="129"/>
      <c r="G421" s="129"/>
      <c r="H421" s="129"/>
      <c r="I421" s="129"/>
      <c r="J421" s="129"/>
      <c r="K421" s="129"/>
      <c r="L421" s="129"/>
      <c r="M421" s="129"/>
    </row>
    <row r="422" spans="1:13">
      <c r="A422" s="5"/>
      <c r="B422" s="128"/>
      <c r="C422" s="128"/>
      <c r="D422" s="129"/>
      <c r="E422" s="129"/>
      <c r="F422" s="129"/>
      <c r="G422" s="129"/>
      <c r="H422" s="129"/>
      <c r="I422" s="129"/>
      <c r="J422" s="129"/>
      <c r="K422" s="129"/>
      <c r="L422" s="129"/>
      <c r="M422" s="129"/>
    </row>
    <row r="423" spans="1:13">
      <c r="A423" s="5"/>
      <c r="B423" s="3"/>
      <c r="C423" s="3"/>
      <c r="D423" s="4"/>
      <c r="E423" s="4"/>
      <c r="F423" s="4"/>
      <c r="G423" s="4"/>
      <c r="H423" s="129"/>
      <c r="I423" s="4"/>
      <c r="J423" s="4"/>
      <c r="K423" s="4"/>
      <c r="L423" s="4"/>
      <c r="M423" s="4"/>
    </row>
    <row r="424" spans="1:13">
      <c r="A424" s="5"/>
      <c r="B424" s="128"/>
      <c r="C424" s="128"/>
      <c r="D424" s="129"/>
      <c r="E424" s="129"/>
      <c r="F424" s="129"/>
      <c r="G424" s="129"/>
      <c r="H424" s="129"/>
      <c r="I424" s="129"/>
      <c r="J424" s="129"/>
      <c r="K424" s="129"/>
      <c r="L424" s="129"/>
      <c r="M424" s="129"/>
    </row>
    <row r="425" spans="1:13">
      <c r="A425" s="5"/>
      <c r="B425" s="128"/>
      <c r="C425" s="128"/>
      <c r="D425" s="129"/>
      <c r="E425" s="129"/>
      <c r="F425" s="129"/>
      <c r="G425" s="129"/>
      <c r="H425" s="129"/>
      <c r="I425" s="129"/>
      <c r="J425" s="129"/>
      <c r="K425" s="129"/>
      <c r="L425" s="129"/>
      <c r="M425" s="129"/>
    </row>
    <row r="426" spans="1:13">
      <c r="A426" s="5"/>
      <c r="B426" s="3"/>
      <c r="C426" s="3"/>
      <c r="D426" s="4"/>
      <c r="E426" s="4"/>
      <c r="F426" s="4"/>
      <c r="G426" s="4"/>
      <c r="H426" s="129"/>
      <c r="I426" s="4"/>
      <c r="J426" s="4"/>
      <c r="K426" s="4"/>
      <c r="L426" s="4"/>
      <c r="M426" s="4"/>
    </row>
    <row r="427" spans="1:13">
      <c r="A427" s="5"/>
      <c r="B427" s="128"/>
      <c r="C427" s="128"/>
      <c r="D427" s="129"/>
      <c r="E427" s="129"/>
      <c r="F427" s="129"/>
      <c r="G427" s="129"/>
      <c r="H427" s="129"/>
      <c r="I427" s="129"/>
      <c r="J427" s="129"/>
      <c r="K427" s="129"/>
      <c r="L427" s="129"/>
      <c r="M427" s="129"/>
    </row>
    <row r="428" spans="1:13">
      <c r="A428" s="5"/>
      <c r="B428" s="128"/>
      <c r="C428" s="128"/>
      <c r="D428" s="129"/>
      <c r="E428" s="129"/>
      <c r="F428" s="129"/>
      <c r="G428" s="129"/>
      <c r="H428" s="129"/>
      <c r="I428" s="129"/>
      <c r="J428" s="129"/>
      <c r="K428" s="129"/>
      <c r="L428" s="129"/>
      <c r="M428" s="129"/>
    </row>
    <row r="429" spans="1:13">
      <c r="A429" s="5"/>
      <c r="B429" s="128"/>
      <c r="C429" s="128"/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</row>
    <row r="430" spans="1:13">
      <c r="A430" s="5"/>
      <c r="B430" s="128"/>
      <c r="C430" s="128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</row>
    <row r="431" spans="1:13">
      <c r="A431" s="5"/>
      <c r="B431" s="128"/>
      <c r="C431" s="128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</row>
    <row r="432" spans="1:13">
      <c r="A432" s="5"/>
      <c r="B432" s="128"/>
      <c r="C432" s="128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</row>
    <row r="433" spans="1:13">
      <c r="A433" s="5"/>
      <c r="B433" s="128"/>
      <c r="C433" s="128"/>
      <c r="D433" s="129"/>
      <c r="E433" s="129"/>
      <c r="F433" s="129"/>
      <c r="G433" s="129"/>
      <c r="H433" s="129"/>
      <c r="I433" s="129"/>
      <c r="J433" s="129"/>
      <c r="K433" s="129"/>
      <c r="L433" s="129"/>
      <c r="M433" s="129"/>
    </row>
    <row r="434" spans="1:13">
      <c r="A434" s="5"/>
      <c r="B434" s="128"/>
      <c r="C434" s="128"/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</row>
    <row r="435" spans="1:13">
      <c r="A435" s="5"/>
      <c r="B435" s="128"/>
      <c r="C435" s="128"/>
      <c r="D435" s="129"/>
      <c r="E435" s="129"/>
      <c r="F435" s="129"/>
      <c r="G435" s="129"/>
      <c r="H435" s="129"/>
      <c r="I435" s="129"/>
      <c r="J435" s="129"/>
      <c r="K435" s="129"/>
      <c r="L435" s="129"/>
      <c r="M435" s="129"/>
    </row>
    <row r="436" spans="1:13">
      <c r="A436" s="5"/>
      <c r="B436" s="3"/>
      <c r="C436" s="3"/>
      <c r="D436" s="4"/>
      <c r="E436" s="4"/>
      <c r="F436" s="4"/>
      <c r="G436" s="4"/>
      <c r="H436" s="129"/>
      <c r="I436" s="4"/>
      <c r="J436" s="4"/>
      <c r="K436" s="4"/>
      <c r="L436" s="4"/>
      <c r="M436" s="4"/>
    </row>
    <row r="437" spans="1:13">
      <c r="A437" s="5"/>
      <c r="B437" s="3"/>
      <c r="C437" s="3"/>
      <c r="D437" s="4"/>
      <c r="E437" s="4"/>
      <c r="F437" s="4"/>
      <c r="G437" s="4"/>
      <c r="H437" s="129"/>
      <c r="I437" s="4"/>
      <c r="J437" s="4"/>
      <c r="K437" s="4"/>
      <c r="L437" s="4"/>
      <c r="M437" s="4"/>
    </row>
    <row r="438" spans="1:13">
      <c r="A438" s="5"/>
      <c r="B438" s="128"/>
      <c r="C438" s="128"/>
      <c r="D438" s="129"/>
      <c r="E438" s="129"/>
      <c r="F438" s="129"/>
      <c r="G438" s="129"/>
      <c r="H438" s="129"/>
      <c r="I438" s="129"/>
      <c r="J438" s="129"/>
      <c r="K438" s="129"/>
      <c r="L438" s="129"/>
      <c r="M438" s="129"/>
    </row>
    <row r="439" spans="1:13">
      <c r="A439" s="5"/>
      <c r="B439" s="128"/>
      <c r="C439" s="128"/>
      <c r="D439" s="129"/>
      <c r="E439" s="129"/>
      <c r="F439" s="129"/>
      <c r="G439" s="129"/>
      <c r="H439" s="129"/>
      <c r="I439" s="129"/>
      <c r="J439" s="129"/>
      <c r="K439" s="129"/>
      <c r="L439" s="129"/>
      <c r="M439" s="129"/>
    </row>
    <row r="440" spans="1:13">
      <c r="A440" s="5"/>
      <c r="B440" s="128"/>
      <c r="C440" s="128"/>
      <c r="D440" s="129"/>
      <c r="E440" s="129"/>
      <c r="F440" s="129"/>
      <c r="G440" s="129"/>
      <c r="H440" s="129"/>
      <c r="I440" s="129"/>
      <c r="J440" s="129"/>
      <c r="K440" s="129"/>
      <c r="L440" s="129"/>
      <c r="M440" s="129"/>
    </row>
    <row r="441" spans="1:13">
      <c r="A441" s="5"/>
      <c r="B441" s="128"/>
      <c r="C441" s="128"/>
      <c r="D441" s="129"/>
      <c r="E441" s="129"/>
      <c r="F441" s="129"/>
      <c r="G441" s="129"/>
      <c r="H441" s="129"/>
      <c r="I441" s="129"/>
      <c r="J441" s="129"/>
      <c r="K441" s="129"/>
      <c r="L441" s="129"/>
      <c r="M441" s="129"/>
    </row>
    <row r="442" spans="1:13">
      <c r="A442" s="5"/>
      <c r="B442" s="128"/>
      <c r="C442" s="128"/>
      <c r="D442" s="129"/>
      <c r="E442" s="129"/>
      <c r="F442" s="129"/>
      <c r="G442" s="129"/>
      <c r="H442" s="129"/>
      <c r="I442" s="129"/>
      <c r="J442" s="129"/>
      <c r="K442" s="129"/>
      <c r="L442" s="129"/>
      <c r="M442" s="129"/>
    </row>
    <row r="443" spans="1:13">
      <c r="A443" s="5"/>
      <c r="B443" s="3"/>
      <c r="C443" s="3"/>
      <c r="D443" s="4"/>
      <c r="E443" s="4"/>
      <c r="F443" s="4"/>
      <c r="G443" s="4"/>
      <c r="H443" s="129"/>
      <c r="I443" s="4"/>
      <c r="J443" s="4"/>
      <c r="K443" s="4"/>
      <c r="L443" s="4"/>
      <c r="M443" s="4"/>
    </row>
    <row r="444" spans="1:13">
      <c r="A444" s="5"/>
      <c r="B444" s="128"/>
      <c r="C444" s="128"/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</row>
    <row r="445" spans="1:13">
      <c r="A445" s="5"/>
      <c r="B445" s="3"/>
      <c r="C445" s="3"/>
      <c r="D445" s="4"/>
      <c r="E445" s="4"/>
      <c r="F445" s="4"/>
      <c r="G445" s="4"/>
      <c r="H445" s="129"/>
      <c r="I445" s="4"/>
      <c r="J445" s="4"/>
      <c r="K445" s="4"/>
      <c r="L445" s="4"/>
      <c r="M445" s="4"/>
    </row>
    <row r="446" spans="1:13">
      <c r="A446" s="5"/>
      <c r="B446" s="128"/>
      <c r="C446" s="128"/>
      <c r="D446" s="129"/>
      <c r="E446" s="129"/>
      <c r="F446" s="129"/>
      <c r="G446" s="129"/>
      <c r="H446" s="129"/>
      <c r="I446" s="129"/>
      <c r="J446" s="129"/>
      <c r="K446" s="129"/>
      <c r="L446" s="129"/>
      <c r="M446" s="129"/>
    </row>
    <row r="447" spans="1:13">
      <c r="A447" s="5"/>
      <c r="B447" s="128"/>
      <c r="C447" s="128"/>
      <c r="D447" s="129"/>
      <c r="E447" s="129"/>
      <c r="F447" s="129"/>
      <c r="G447" s="129"/>
      <c r="H447" s="129"/>
      <c r="I447" s="129"/>
      <c r="J447" s="129"/>
      <c r="K447" s="129"/>
      <c r="L447" s="129"/>
      <c r="M447" s="129"/>
    </row>
    <row r="448" spans="1:13">
      <c r="A448" s="5"/>
      <c r="B448" s="128"/>
      <c r="C448" s="128"/>
      <c r="D448" s="129"/>
      <c r="E448" s="129"/>
      <c r="F448" s="129"/>
      <c r="G448" s="129"/>
      <c r="H448" s="129"/>
      <c r="I448" s="129"/>
      <c r="J448" s="129"/>
      <c r="K448" s="129"/>
      <c r="L448" s="129"/>
      <c r="M448" s="129"/>
    </row>
    <row r="449" spans="1:13">
      <c r="A449" s="5"/>
      <c r="B449" s="128"/>
      <c r="C449" s="128"/>
      <c r="D449" s="129"/>
      <c r="E449" s="129"/>
      <c r="F449" s="129"/>
      <c r="G449" s="129"/>
      <c r="H449" s="129"/>
      <c r="I449" s="129"/>
      <c r="J449" s="129"/>
      <c r="K449" s="129"/>
      <c r="L449" s="129"/>
      <c r="M449" s="129"/>
    </row>
    <row r="450" spans="1:13">
      <c r="A450" s="5"/>
      <c r="B450" s="3"/>
      <c r="C450" s="3"/>
      <c r="D450" s="4"/>
      <c r="E450" s="4"/>
      <c r="F450" s="4"/>
      <c r="G450" s="4"/>
      <c r="H450" s="129"/>
      <c r="I450" s="4"/>
      <c r="J450" s="4"/>
      <c r="K450" s="4"/>
      <c r="L450" s="4"/>
      <c r="M450" s="4"/>
    </row>
    <row r="451" spans="1:13">
      <c r="A451" s="5"/>
      <c r="B451" s="128"/>
      <c r="C451" s="128"/>
      <c r="D451" s="129"/>
      <c r="E451" s="129"/>
      <c r="F451" s="129"/>
      <c r="G451" s="129"/>
      <c r="H451" s="129"/>
      <c r="I451" s="129"/>
      <c r="J451" s="129"/>
      <c r="K451" s="129"/>
      <c r="L451" s="129"/>
      <c r="M451" s="129"/>
    </row>
    <row r="452" spans="1:13">
      <c r="A452" s="5"/>
      <c r="B452" s="3"/>
      <c r="C452" s="3"/>
      <c r="D452" s="4"/>
      <c r="E452" s="4"/>
      <c r="F452" s="4"/>
      <c r="G452" s="4"/>
      <c r="H452" s="129"/>
      <c r="I452" s="4"/>
      <c r="J452" s="4"/>
      <c r="K452" s="4"/>
      <c r="L452" s="4"/>
      <c r="M452" s="4"/>
    </row>
    <row r="453" spans="1:13">
      <c r="A453" s="5"/>
      <c r="B453" s="128"/>
      <c r="C453" s="128"/>
      <c r="D453" s="129"/>
      <c r="E453" s="129"/>
      <c r="F453" s="129"/>
      <c r="G453" s="129"/>
      <c r="H453" s="129"/>
      <c r="I453" s="129"/>
      <c r="J453" s="129"/>
      <c r="K453" s="129"/>
      <c r="L453" s="129"/>
      <c r="M453" s="129"/>
    </row>
    <row r="454" spans="1:13">
      <c r="A454" s="5"/>
      <c r="B454" s="128"/>
      <c r="C454" s="128"/>
      <c r="D454" s="129"/>
      <c r="E454" s="129"/>
      <c r="F454" s="129"/>
      <c r="G454" s="129"/>
      <c r="H454" s="129"/>
      <c r="I454" s="129"/>
      <c r="J454" s="129"/>
      <c r="K454" s="129"/>
      <c r="L454" s="129"/>
      <c r="M454" s="129"/>
    </row>
    <row r="455" spans="1:13">
      <c r="A455" s="5"/>
      <c r="B455" s="128"/>
      <c r="C455" s="128"/>
      <c r="D455" s="129"/>
      <c r="E455" s="129"/>
      <c r="F455" s="129"/>
      <c r="G455" s="129"/>
      <c r="H455" s="129"/>
      <c r="I455" s="129"/>
      <c r="J455" s="129"/>
      <c r="K455" s="129"/>
      <c r="L455" s="129"/>
      <c r="M455" s="129"/>
    </row>
    <row r="456" spans="1:13">
      <c r="A456" s="5"/>
      <c r="B456" s="3"/>
      <c r="C456" s="3"/>
      <c r="D456" s="4"/>
      <c r="E456" s="4"/>
      <c r="F456" s="4"/>
      <c r="G456" s="4"/>
      <c r="H456" s="129"/>
      <c r="I456" s="4"/>
      <c r="J456" s="4"/>
      <c r="K456" s="4"/>
      <c r="L456" s="4"/>
      <c r="M456" s="4"/>
    </row>
    <row r="457" spans="1:13">
      <c r="A457" s="5"/>
      <c r="B457" s="128"/>
      <c r="C457" s="128"/>
      <c r="D457" s="129"/>
      <c r="E457" s="129"/>
      <c r="F457" s="129"/>
      <c r="G457" s="129"/>
      <c r="H457" s="129"/>
      <c r="I457" s="129"/>
      <c r="J457" s="129"/>
      <c r="K457" s="129"/>
      <c r="L457" s="129"/>
      <c r="M457" s="129"/>
    </row>
    <row r="458" spans="1:13">
      <c r="A458" s="5"/>
      <c r="B458" s="128"/>
      <c r="C458" s="128"/>
      <c r="D458" s="129"/>
      <c r="E458" s="129"/>
      <c r="F458" s="129"/>
      <c r="G458" s="129"/>
      <c r="H458" s="129"/>
      <c r="I458" s="129"/>
      <c r="J458" s="129"/>
      <c r="K458" s="129"/>
      <c r="L458" s="129"/>
      <c r="M458" s="129"/>
    </row>
    <row r="459" spans="1:13">
      <c r="A459" s="5"/>
      <c r="B459" s="3"/>
      <c r="C459" s="3"/>
      <c r="D459" s="4"/>
      <c r="E459" s="4"/>
      <c r="F459" s="4"/>
      <c r="G459" s="4"/>
      <c r="H459" s="129"/>
      <c r="I459" s="4"/>
      <c r="J459" s="4"/>
      <c r="K459" s="4"/>
      <c r="L459" s="4"/>
      <c r="M459" s="4"/>
    </row>
    <row r="460" spans="1:13">
      <c r="A460" s="5"/>
      <c r="B460" s="128"/>
      <c r="C460" s="128"/>
      <c r="D460" s="129"/>
      <c r="E460" s="129"/>
      <c r="F460" s="129"/>
      <c r="G460" s="129"/>
      <c r="H460" s="129"/>
      <c r="I460" s="129"/>
      <c r="J460" s="129"/>
      <c r="K460" s="129"/>
      <c r="L460" s="129"/>
      <c r="M460" s="129"/>
    </row>
    <row r="461" spans="1:13">
      <c r="A461" s="5"/>
      <c r="B461" s="128"/>
      <c r="C461" s="128"/>
      <c r="D461" s="129"/>
      <c r="E461" s="129"/>
      <c r="F461" s="129"/>
      <c r="G461" s="129"/>
      <c r="H461" s="129"/>
      <c r="I461" s="129"/>
      <c r="J461" s="129"/>
      <c r="K461" s="129"/>
      <c r="L461" s="129"/>
      <c r="M461" s="129"/>
    </row>
    <row r="462" spans="1:13">
      <c r="A462" s="5"/>
      <c r="B462" s="128"/>
      <c r="C462" s="128"/>
      <c r="D462" s="129"/>
      <c r="E462" s="129"/>
      <c r="F462" s="129"/>
      <c r="G462" s="129"/>
      <c r="H462" s="129"/>
      <c r="I462" s="129"/>
      <c r="J462" s="129"/>
      <c r="K462" s="129"/>
      <c r="L462" s="129"/>
      <c r="M462" s="129"/>
    </row>
    <row r="463" spans="1:13">
      <c r="A463" s="5"/>
      <c r="B463" s="128"/>
      <c r="C463" s="128"/>
      <c r="D463" s="129"/>
      <c r="E463" s="129"/>
      <c r="F463" s="129"/>
      <c r="G463" s="129"/>
      <c r="H463" s="129"/>
      <c r="I463" s="129"/>
      <c r="J463" s="129"/>
      <c r="K463" s="129"/>
      <c r="L463" s="129"/>
      <c r="M463" s="129"/>
    </row>
    <row r="464" spans="1:13">
      <c r="A464" s="5"/>
      <c r="B464" s="128"/>
      <c r="C464" s="128"/>
      <c r="D464" s="129"/>
      <c r="E464" s="129"/>
      <c r="F464" s="129"/>
      <c r="G464" s="129"/>
      <c r="H464" s="129"/>
      <c r="I464" s="129"/>
      <c r="J464" s="129"/>
      <c r="K464" s="129"/>
      <c r="L464" s="129"/>
      <c r="M464" s="129"/>
    </row>
    <row r="465" spans="1:13">
      <c r="A465" s="5"/>
      <c r="B465" s="3"/>
      <c r="C465" s="3"/>
      <c r="D465" s="4"/>
      <c r="E465" s="4"/>
      <c r="F465" s="4"/>
      <c r="G465" s="4"/>
      <c r="H465" s="129"/>
      <c r="I465" s="4"/>
      <c r="J465" s="4"/>
      <c r="K465" s="4"/>
      <c r="L465" s="4"/>
      <c r="M465" s="4"/>
    </row>
    <row r="466" spans="1:13">
      <c r="A466" s="5"/>
      <c r="B466" s="3"/>
      <c r="C466" s="3"/>
      <c r="D466" s="4"/>
      <c r="E466" s="4"/>
      <c r="F466" s="4"/>
      <c r="G466" s="4"/>
      <c r="H466" s="129"/>
      <c r="I466" s="4"/>
      <c r="J466" s="4"/>
      <c r="K466" s="4"/>
      <c r="L466" s="4"/>
      <c r="M466" s="4"/>
    </row>
    <row r="467" spans="1:13">
      <c r="A467" s="5"/>
      <c r="B467" s="128"/>
      <c r="C467" s="128"/>
      <c r="D467" s="129"/>
      <c r="E467" s="129"/>
      <c r="F467" s="129"/>
      <c r="G467" s="129"/>
      <c r="H467" s="129"/>
      <c r="I467" s="129"/>
      <c r="J467" s="129"/>
      <c r="K467" s="129"/>
      <c r="L467" s="129"/>
      <c r="M467" s="129"/>
    </row>
    <row r="468" spans="1:13">
      <c r="A468" s="5"/>
      <c r="B468" s="128"/>
      <c r="C468" s="128"/>
      <c r="D468" s="129"/>
      <c r="E468" s="129"/>
      <c r="F468" s="129"/>
      <c r="G468" s="129"/>
      <c r="H468" s="129"/>
      <c r="I468" s="129"/>
      <c r="J468" s="129"/>
      <c r="K468" s="129"/>
      <c r="L468" s="129"/>
      <c r="M468" s="129"/>
    </row>
    <row r="469" spans="1:13">
      <c r="A469" s="5"/>
      <c r="B469" s="128"/>
      <c r="C469" s="128"/>
      <c r="D469" s="129"/>
      <c r="E469" s="129"/>
      <c r="F469" s="129"/>
      <c r="G469" s="129"/>
      <c r="H469" s="129"/>
      <c r="I469" s="129"/>
      <c r="J469" s="129"/>
      <c r="K469" s="129"/>
      <c r="L469" s="129"/>
      <c r="M469" s="129"/>
    </row>
    <row r="470" spans="1:13">
      <c r="A470" s="5"/>
      <c r="B470" s="128"/>
      <c r="C470" s="128"/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</row>
    <row r="471" spans="1:13">
      <c r="A471" s="5"/>
      <c r="B471" s="128"/>
      <c r="C471" s="128"/>
      <c r="D471" s="129"/>
      <c r="E471" s="129"/>
      <c r="F471" s="129"/>
      <c r="G471" s="129"/>
      <c r="H471" s="129"/>
      <c r="I471" s="129"/>
      <c r="J471" s="129"/>
      <c r="K471" s="129"/>
      <c r="L471" s="129"/>
      <c r="M471" s="129"/>
    </row>
    <row r="472" spans="1:13">
      <c r="A472" s="5"/>
      <c r="B472" s="128"/>
      <c r="C472" s="128"/>
      <c r="D472" s="129"/>
      <c r="E472" s="129"/>
      <c r="F472" s="129"/>
      <c r="G472" s="129"/>
      <c r="H472" s="129"/>
      <c r="I472" s="129"/>
      <c r="J472" s="129"/>
      <c r="K472" s="129"/>
      <c r="L472" s="129"/>
      <c r="M472" s="129"/>
    </row>
    <row r="473" spans="1:13">
      <c r="A473" s="5"/>
      <c r="B473" s="128"/>
      <c r="C473" s="128"/>
      <c r="D473" s="129"/>
      <c r="E473" s="129"/>
      <c r="F473" s="129"/>
      <c r="G473" s="129"/>
      <c r="H473" s="129"/>
      <c r="I473" s="129"/>
      <c r="J473" s="129"/>
      <c r="K473" s="129"/>
      <c r="L473" s="129"/>
      <c r="M473" s="129"/>
    </row>
    <row r="474" spans="1:13">
      <c r="A474" s="5"/>
      <c r="B474" s="128"/>
      <c r="C474" s="128"/>
      <c r="D474" s="129"/>
      <c r="E474" s="129"/>
      <c r="F474" s="129"/>
      <c r="G474" s="129"/>
      <c r="H474" s="129"/>
      <c r="I474" s="129"/>
      <c r="J474" s="129"/>
      <c r="K474" s="129"/>
      <c r="L474" s="129"/>
      <c r="M474" s="129"/>
    </row>
    <row r="475" spans="1:13">
      <c r="A475" s="5"/>
      <c r="B475" s="128"/>
      <c r="C475" s="128"/>
      <c r="D475" s="129"/>
      <c r="E475" s="129"/>
      <c r="F475" s="129"/>
      <c r="G475" s="129"/>
      <c r="H475" s="129"/>
      <c r="I475" s="129"/>
      <c r="J475" s="129"/>
      <c r="K475" s="129"/>
      <c r="L475" s="129"/>
      <c r="M475" s="129"/>
    </row>
    <row r="476" spans="1:13">
      <c r="A476" s="5"/>
      <c r="B476" s="128"/>
      <c r="C476" s="128"/>
      <c r="D476" s="129"/>
      <c r="E476" s="129"/>
      <c r="F476" s="129"/>
      <c r="G476" s="129"/>
      <c r="H476" s="129"/>
      <c r="I476" s="129"/>
      <c r="J476" s="129"/>
      <c r="K476" s="129"/>
      <c r="L476" s="129"/>
      <c r="M476" s="129"/>
    </row>
    <row r="477" spans="1:13">
      <c r="A477" s="5"/>
      <c r="B477" s="128"/>
      <c r="C477" s="128"/>
      <c r="D477" s="129"/>
      <c r="E477" s="129"/>
      <c r="F477" s="129"/>
      <c r="G477" s="129"/>
      <c r="H477" s="129"/>
      <c r="I477" s="129"/>
      <c r="J477" s="129"/>
      <c r="K477" s="129"/>
      <c r="L477" s="129"/>
      <c r="M477" s="129"/>
    </row>
    <row r="478" spans="1:13">
      <c r="A478" s="5"/>
      <c r="B478" s="128"/>
      <c r="C478" s="128"/>
      <c r="D478" s="129"/>
      <c r="E478" s="129"/>
      <c r="F478" s="129"/>
      <c r="G478" s="129"/>
      <c r="H478" s="129"/>
      <c r="I478" s="129"/>
      <c r="J478" s="129"/>
      <c r="K478" s="129"/>
      <c r="L478" s="129"/>
      <c r="M478" s="129"/>
    </row>
    <row r="479" spans="1:13">
      <c r="A479" s="5"/>
      <c r="B479" s="128"/>
      <c r="C479" s="128"/>
      <c r="D479" s="129"/>
      <c r="E479" s="129"/>
      <c r="F479" s="129"/>
      <c r="G479" s="129"/>
      <c r="H479" s="129"/>
      <c r="I479" s="129"/>
      <c r="J479" s="129"/>
      <c r="K479" s="129"/>
      <c r="L479" s="129"/>
      <c r="M479" s="129"/>
    </row>
    <row r="480" spans="1:13">
      <c r="A480" s="5"/>
      <c r="B480" s="128"/>
      <c r="C480" s="128"/>
      <c r="D480" s="129"/>
      <c r="E480" s="129"/>
      <c r="F480" s="129"/>
      <c r="G480" s="129"/>
      <c r="H480" s="129"/>
      <c r="I480" s="129"/>
      <c r="J480" s="129"/>
      <c r="K480" s="129"/>
      <c r="L480" s="129"/>
      <c r="M480" s="129"/>
    </row>
    <row r="481" spans="1:13">
      <c r="A481" s="5"/>
      <c r="B481" s="128"/>
      <c r="C481" s="128"/>
      <c r="D481" s="129"/>
      <c r="E481" s="129"/>
      <c r="F481" s="129"/>
      <c r="G481" s="129"/>
      <c r="H481" s="129"/>
      <c r="I481" s="129"/>
      <c r="J481" s="129"/>
      <c r="K481" s="129"/>
      <c r="L481" s="129"/>
      <c r="M481" s="129"/>
    </row>
    <row r="482" spans="1:13">
      <c r="A482" s="5"/>
      <c r="B482" s="128"/>
      <c r="C482" s="128"/>
      <c r="D482" s="129"/>
      <c r="E482" s="129"/>
      <c r="F482" s="129"/>
      <c r="G482" s="129"/>
      <c r="H482" s="129"/>
      <c r="I482" s="129"/>
      <c r="J482" s="129"/>
      <c r="K482" s="129"/>
      <c r="L482" s="129"/>
      <c r="M482" s="129"/>
    </row>
    <row r="483" spans="1:13">
      <c r="A483" s="5"/>
      <c r="B483" s="128"/>
      <c r="C483" s="128"/>
      <c r="D483" s="129"/>
      <c r="E483" s="129"/>
      <c r="F483" s="129"/>
      <c r="G483" s="129"/>
      <c r="H483" s="129"/>
      <c r="I483" s="129"/>
      <c r="J483" s="129"/>
      <c r="K483" s="129"/>
      <c r="L483" s="129"/>
      <c r="M483" s="129"/>
    </row>
    <row r="484" spans="1:13">
      <c r="A484" s="5"/>
      <c r="B484" s="128"/>
      <c r="C484" s="128"/>
      <c r="D484" s="129"/>
      <c r="E484" s="129"/>
      <c r="F484" s="129"/>
      <c r="G484" s="129"/>
      <c r="H484" s="129"/>
      <c r="I484" s="129"/>
      <c r="J484" s="129"/>
      <c r="K484" s="129"/>
      <c r="L484" s="129"/>
      <c r="M484" s="129"/>
    </row>
    <row r="485" spans="1:13">
      <c r="A485" s="5"/>
      <c r="B485" s="128"/>
      <c r="C485" s="128"/>
      <c r="D485" s="129"/>
      <c r="E485" s="129"/>
      <c r="F485" s="129"/>
      <c r="G485" s="129"/>
      <c r="H485" s="129"/>
      <c r="I485" s="129"/>
      <c r="J485" s="129"/>
      <c r="K485" s="129"/>
      <c r="L485" s="129"/>
      <c r="M485" s="129"/>
    </row>
    <row r="486" spans="1:13">
      <c r="A486" s="5"/>
      <c r="B486" s="128"/>
      <c r="C486" s="128"/>
      <c r="D486" s="129"/>
      <c r="E486" s="129"/>
      <c r="F486" s="129"/>
      <c r="G486" s="129"/>
      <c r="H486" s="129"/>
      <c r="I486" s="129"/>
      <c r="J486" s="129"/>
      <c r="K486" s="129"/>
      <c r="L486" s="129"/>
      <c r="M486" s="129"/>
    </row>
    <row r="487" spans="1:13">
      <c r="A487" s="5"/>
      <c r="B487" s="128"/>
      <c r="C487" s="128"/>
      <c r="D487" s="129"/>
      <c r="E487" s="129"/>
      <c r="F487" s="129"/>
      <c r="G487" s="129"/>
      <c r="H487" s="129"/>
      <c r="I487" s="129"/>
      <c r="J487" s="129"/>
      <c r="K487" s="129"/>
      <c r="L487" s="129"/>
      <c r="M487" s="129"/>
    </row>
    <row r="488" spans="1:13">
      <c r="A488" s="5"/>
      <c r="B488" s="128"/>
      <c r="C488" s="128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</row>
    <row r="489" spans="1:13">
      <c r="A489" s="5"/>
      <c r="B489" s="128"/>
      <c r="C489" s="128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</row>
    <row r="490" spans="1:13">
      <c r="A490" s="5"/>
      <c r="B490" s="128"/>
      <c r="C490" s="128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</row>
    <row r="491" spans="1:13">
      <c r="A491" s="5"/>
      <c r="B491" s="128"/>
      <c r="C491" s="128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</row>
    <row r="492" spans="1:13">
      <c r="A492" s="5"/>
      <c r="B492" s="128"/>
      <c r="C492" s="128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</row>
    <row r="493" spans="1:13">
      <c r="A493" s="5"/>
      <c r="B493" s="128"/>
      <c r="C493" s="128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</row>
    <row r="494" spans="1:13">
      <c r="A494" s="5"/>
      <c r="B494" s="128"/>
      <c r="C494" s="128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</row>
    <row r="495" spans="1:13">
      <c r="A495" s="5"/>
      <c r="B495" s="128"/>
      <c r="C495" s="128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</row>
    <row r="496" spans="1:13">
      <c r="A496" s="5"/>
      <c r="B496" s="128"/>
      <c r="C496" s="128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</row>
    <row r="497" spans="1:13">
      <c r="A497" s="5"/>
      <c r="B497" s="128"/>
      <c r="C497" s="128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</row>
    <row r="498" spans="1:13">
      <c r="A498" s="5"/>
      <c r="B498" s="128"/>
      <c r="C498" s="128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</row>
    <row r="499" spans="1:13">
      <c r="A499" s="5"/>
      <c r="B499" s="128"/>
      <c r="C499" s="128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</row>
    <row r="500" spans="1:13">
      <c r="A500" s="5"/>
      <c r="B500" s="128"/>
      <c r="C500" s="128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</row>
    <row r="501" spans="1:13">
      <c r="A501" s="5"/>
      <c r="B501" s="128"/>
      <c r="C501" s="128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</row>
    <row r="502" spans="1:13">
      <c r="A502" s="5"/>
      <c r="B502" s="128"/>
      <c r="C502" s="128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</row>
    <row r="503" spans="1:13">
      <c r="A503" s="5"/>
      <c r="B503" s="128"/>
      <c r="C503" s="128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</row>
    <row r="504" spans="1:13">
      <c r="A504" s="5"/>
      <c r="B504" s="128"/>
      <c r="C504" s="128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</row>
    <row r="505" spans="1:13">
      <c r="A505" s="5"/>
      <c r="B505" s="128"/>
      <c r="C505" s="128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</row>
    <row r="506" spans="1:13">
      <c r="A506" s="5"/>
      <c r="B506" s="128"/>
      <c r="C506" s="128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</row>
    <row r="507" spans="1:13">
      <c r="A507" s="5"/>
      <c r="B507" s="128"/>
      <c r="C507" s="128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</row>
    <row r="508" spans="1:13">
      <c r="A508" s="5"/>
      <c r="B508" s="128"/>
      <c r="C508" s="128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</row>
    <row r="509" spans="1:13">
      <c r="A509" s="5"/>
      <c r="B509" s="128"/>
      <c r="C509" s="128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</row>
    <row r="510" spans="1:13">
      <c r="A510" s="5"/>
      <c r="B510" s="128"/>
      <c r="C510" s="128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</row>
    <row r="511" spans="1:13">
      <c r="A511" s="5"/>
      <c r="B511" s="128"/>
      <c r="C511" s="128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</row>
    <row r="512" spans="1:13">
      <c r="A512" s="5"/>
      <c r="B512" s="128"/>
      <c r="C512" s="128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</row>
    <row r="513" spans="1:13">
      <c r="A513" s="5"/>
      <c r="B513" s="128"/>
      <c r="C513" s="128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</row>
    <row r="514" spans="1:13">
      <c r="A514" s="5"/>
      <c r="B514" s="128"/>
      <c r="C514" s="128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</row>
    <row r="515" spans="1:13">
      <c r="A515" s="5"/>
      <c r="B515" s="128"/>
      <c r="C515" s="128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</row>
    <row r="516" spans="1:13">
      <c r="A516" s="5"/>
      <c r="B516" s="128"/>
      <c r="C516" s="128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</row>
    <row r="517" spans="1:13">
      <c r="A517" s="5"/>
      <c r="B517" s="128"/>
      <c r="C517" s="128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</row>
    <row r="518" spans="1:13">
      <c r="A518" s="5"/>
      <c r="B518" s="128"/>
      <c r="C518" s="128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</row>
    <row r="519" spans="1:13">
      <c r="A519" s="5"/>
      <c r="B519" s="128"/>
      <c r="C519" s="128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</row>
    <row r="520" spans="1:13">
      <c r="A520" s="5"/>
      <c r="B520" s="128"/>
      <c r="C520" s="128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</row>
    <row r="521" spans="1:13">
      <c r="A521" s="5"/>
      <c r="B521" s="128"/>
      <c r="C521" s="128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</row>
    <row r="522" spans="1:13">
      <c r="A522" s="5"/>
      <c r="B522" s="3"/>
      <c r="C522" s="3"/>
      <c r="D522" s="4"/>
      <c r="E522" s="4"/>
      <c r="F522" s="4"/>
      <c r="G522" s="4"/>
      <c r="H522" s="129"/>
      <c r="I522" s="4"/>
      <c r="J522" s="4"/>
      <c r="K522" s="4"/>
      <c r="L522" s="4"/>
      <c r="M522" s="4"/>
    </row>
    <row r="523" spans="1:13">
      <c r="A523" s="5"/>
      <c r="B523" s="128"/>
      <c r="C523" s="128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</row>
    <row r="524" spans="1:13">
      <c r="A524" s="5"/>
      <c r="B524" s="128"/>
      <c r="C524" s="128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</row>
    <row r="525" spans="1:13">
      <c r="A525" s="5"/>
      <c r="B525" s="128"/>
      <c r="C525" s="128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</row>
    <row r="526" spans="1:13">
      <c r="A526" s="5"/>
      <c r="B526" s="128"/>
      <c r="C526" s="128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</row>
    <row r="527" spans="1:13">
      <c r="A527" s="5"/>
      <c r="B527" s="128"/>
      <c r="C527" s="128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</row>
    <row r="528" spans="1:13">
      <c r="A528" s="5"/>
      <c r="B528" s="128"/>
      <c r="C528" s="128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</row>
    <row r="529" spans="1:13">
      <c r="A529" s="5"/>
      <c r="B529" s="128"/>
      <c r="C529" s="128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</row>
    <row r="530" spans="1:13">
      <c r="A530" s="5"/>
      <c r="B530" s="128"/>
      <c r="C530" s="128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</row>
    <row r="531" spans="1:13">
      <c r="A531" s="5"/>
      <c r="B531" s="128"/>
      <c r="C531" s="128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</row>
    <row r="532" spans="1:13">
      <c r="A532" s="5"/>
      <c r="B532" s="128"/>
      <c r="C532" s="128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</row>
    <row r="533" spans="1:13">
      <c r="A533" s="5"/>
      <c r="B533" s="128"/>
      <c r="C533" s="128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</row>
    <row r="534" spans="1:13">
      <c r="A534" s="5"/>
      <c r="B534" s="128"/>
      <c r="C534" s="128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</row>
    <row r="535" spans="1:13">
      <c r="A535" s="5"/>
      <c r="B535" s="128"/>
      <c r="C535" s="128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</row>
    <row r="536" spans="1:13">
      <c r="A536" s="5"/>
      <c r="B536" s="128"/>
      <c r="C536" s="128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</row>
    <row r="537" spans="1:13">
      <c r="A537" s="5"/>
      <c r="B537" s="128"/>
      <c r="C537" s="128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</row>
    <row r="538" spans="1:13">
      <c r="A538" s="5"/>
      <c r="B538" s="128"/>
      <c r="C538" s="128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</row>
    <row r="539" spans="1:13">
      <c r="A539" s="5"/>
      <c r="B539" s="128"/>
      <c r="C539" s="128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</row>
    <row r="540" spans="1:13">
      <c r="A540" s="5"/>
      <c r="B540" s="128"/>
      <c r="C540" s="128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</row>
    <row r="541" spans="1:13">
      <c r="A541" s="5"/>
      <c r="B541" s="128"/>
      <c r="C541" s="128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</row>
    <row r="542" spans="1:13">
      <c r="A542" s="5"/>
      <c r="B542" s="128"/>
      <c r="C542" s="128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</row>
    <row r="543" spans="1:13">
      <c r="A543" s="5"/>
      <c r="B543" s="128"/>
      <c r="C543" s="128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</row>
    <row r="544" spans="1:13">
      <c r="A544" s="5"/>
      <c r="B544" s="128"/>
      <c r="C544" s="128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</row>
    <row r="545" spans="1:13">
      <c r="A545" s="5"/>
      <c r="B545" s="128"/>
      <c r="C545" s="128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</row>
    <row r="546" spans="1:13">
      <c r="A546" s="5"/>
      <c r="B546" s="128"/>
      <c r="C546" s="128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</row>
    <row r="547" spans="1:13">
      <c r="A547" s="5"/>
      <c r="B547" s="128"/>
      <c r="C547" s="128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</row>
    <row r="548" spans="1:13">
      <c r="A548" s="5"/>
      <c r="B548" s="128"/>
      <c r="C548" s="128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</row>
    <row r="549" spans="1:13">
      <c r="A549" s="5"/>
      <c r="B549" s="128"/>
      <c r="C549" s="128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</row>
    <row r="550" spans="1:13">
      <c r="A550" s="5"/>
      <c r="B550" s="128"/>
      <c r="C550" s="128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</row>
    <row r="551" spans="1:13">
      <c r="A551" s="5"/>
      <c r="B551" s="128"/>
      <c r="C551" s="128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</row>
    <row r="552" spans="1:13">
      <c r="A552" s="5"/>
      <c r="B552" s="128"/>
      <c r="C552" s="128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</row>
    <row r="553" spans="1:13">
      <c r="A553" s="5"/>
      <c r="B553" s="128"/>
      <c r="C553" s="128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</row>
    <row r="554" spans="1:13">
      <c r="A554" s="5"/>
      <c r="B554" s="128"/>
      <c r="C554" s="128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</row>
    <row r="555" spans="1:13">
      <c r="A555" s="5"/>
      <c r="B555" s="128"/>
      <c r="C555" s="128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</row>
    <row r="556" spans="1:13">
      <c r="A556" s="5"/>
      <c r="B556" s="128"/>
      <c r="C556" s="128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</row>
    <row r="557" spans="1:13">
      <c r="A557" s="5"/>
      <c r="B557" s="128"/>
      <c r="C557" s="128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</row>
    <row r="558" spans="1:13">
      <c r="A558" s="5"/>
      <c r="B558" s="128"/>
      <c r="C558" s="128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</row>
    <row r="559" spans="1:13">
      <c r="A559" s="5"/>
      <c r="B559" s="128"/>
      <c r="C559" s="128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</row>
    <row r="560" spans="1:13">
      <c r="A560" s="5"/>
      <c r="B560" s="128"/>
      <c r="C560" s="128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</row>
    <row r="561" spans="1:13">
      <c r="A561" s="5"/>
      <c r="B561" s="128"/>
      <c r="C561" s="128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</row>
    <row r="562" spans="1:13">
      <c r="A562" s="5"/>
      <c r="B562" s="128"/>
      <c r="C562" s="128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</row>
    <row r="563" spans="1:13">
      <c r="A563" s="5"/>
      <c r="B563" s="128"/>
      <c r="C563" s="128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</row>
    <row r="564" spans="1:13">
      <c r="A564" s="5"/>
      <c r="B564" s="128"/>
      <c r="C564" s="128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</row>
    <row r="565" spans="1:13">
      <c r="A565" s="5"/>
      <c r="B565" s="128"/>
      <c r="C565" s="128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</row>
    <row r="566" spans="1:13">
      <c r="A566" s="5"/>
      <c r="B566" s="128"/>
      <c r="C566" s="128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</row>
    <row r="567" spans="1:13">
      <c r="A567" s="5"/>
      <c r="B567" s="128"/>
      <c r="C567" s="128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</row>
    <row r="568" spans="1:13">
      <c r="A568" s="5"/>
      <c r="B568" s="128"/>
      <c r="C568" s="128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</row>
    <row r="569" spans="1:13">
      <c r="A569" s="5"/>
      <c r="B569" s="128"/>
      <c r="C569" s="128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</row>
    <row r="570" spans="1:13">
      <c r="A570" s="5"/>
      <c r="B570" s="128"/>
      <c r="C570" s="128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</row>
    <row r="571" spans="1:13">
      <c r="A571" s="5"/>
      <c r="B571" s="128"/>
      <c r="C571" s="128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</row>
    <row r="572" spans="1:13">
      <c r="A572" s="5"/>
      <c r="B572" s="128"/>
      <c r="C572" s="128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</row>
    <row r="573" spans="1:13">
      <c r="A573" s="5"/>
      <c r="B573" s="128"/>
      <c r="C573" s="128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</row>
    <row r="574" spans="1:13">
      <c r="A574" s="5"/>
      <c r="B574" s="128"/>
      <c r="C574" s="128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</row>
    <row r="575" spans="1:13">
      <c r="A575" s="5"/>
      <c r="B575" s="128"/>
      <c r="C575" s="128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</row>
    <row r="576" spans="1:13">
      <c r="A576" s="5"/>
      <c r="B576" s="128"/>
      <c r="C576" s="128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</row>
    <row r="577" spans="1:13">
      <c r="A577" s="5"/>
      <c r="B577" s="128"/>
      <c r="C577" s="128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</row>
    <row r="578" spans="1:13">
      <c r="A578" s="5"/>
      <c r="B578" s="128"/>
      <c r="C578" s="128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</row>
    <row r="579" spans="1:13">
      <c r="A579" s="5"/>
      <c r="B579" s="128"/>
      <c r="C579" s="128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</row>
    <row r="580" spans="1:13">
      <c r="A580" s="5"/>
      <c r="B580" s="128"/>
      <c r="C580" s="128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</row>
    <row r="581" spans="1:13">
      <c r="A581" s="5"/>
      <c r="B581" s="128"/>
      <c r="C581" s="128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</row>
    <row r="582" spans="1:13">
      <c r="A582" s="5"/>
      <c r="B582" s="128"/>
      <c r="C582" s="128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</row>
    <row r="583" spans="1:13">
      <c r="A583" s="5"/>
      <c r="B583" s="128"/>
      <c r="C583" s="128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</row>
    <row r="584" spans="1:13">
      <c r="A584" s="5"/>
      <c r="B584" s="128"/>
      <c r="C584" s="128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</row>
    <row r="585" spans="1:13">
      <c r="A585" s="5"/>
      <c r="B585" s="128"/>
      <c r="C585" s="128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</row>
    <row r="586" spans="1:13">
      <c r="A586" s="5"/>
      <c r="B586" s="128"/>
      <c r="C586" s="128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</row>
    <row r="587" spans="1:13">
      <c r="A587" s="5"/>
      <c r="B587" s="128"/>
      <c r="C587" s="128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</row>
    <row r="588" spans="1:13">
      <c r="A588" s="5"/>
      <c r="B588" s="128"/>
      <c r="C588" s="128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</row>
    <row r="589" spans="1:13">
      <c r="A589" s="5"/>
      <c r="B589" s="128"/>
      <c r="C589" s="128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</row>
    <row r="590" spans="1:13">
      <c r="A590" s="5"/>
      <c r="B590" s="128"/>
      <c r="C590" s="128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</row>
    <row r="591" spans="1:13">
      <c r="A591" s="5"/>
      <c r="B591" s="128"/>
      <c r="C591" s="128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</row>
    <row r="592" spans="1:13">
      <c r="A592" s="5"/>
      <c r="B592" s="128"/>
      <c r="C592" s="128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</row>
    <row r="593" spans="1:13">
      <c r="A593" s="5"/>
      <c r="B593" s="128"/>
      <c r="C593" s="128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</row>
    <row r="594" spans="1:13">
      <c r="A594" s="5"/>
      <c r="B594" s="128"/>
      <c r="C594" s="128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</row>
    <row r="595" spans="1:13">
      <c r="A595" s="5"/>
      <c r="B595" s="128"/>
      <c r="C595" s="128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</row>
    <row r="596" spans="1:13">
      <c r="A596" s="5"/>
      <c r="B596" s="128"/>
      <c r="C596" s="128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</row>
    <row r="597" spans="1:13">
      <c r="A597" s="5"/>
      <c r="B597" s="128"/>
      <c r="C597" s="128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</row>
    <row r="598" spans="1:13">
      <c r="A598" s="5"/>
      <c r="B598" s="128"/>
      <c r="C598" s="128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</row>
    <row r="599" spans="1:13">
      <c r="A599" s="5"/>
      <c r="B599" s="128"/>
      <c r="C599" s="128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</row>
    <row r="600" spans="1:13">
      <c r="A600" s="5"/>
      <c r="B600" s="128"/>
      <c r="C600" s="128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</row>
    <row r="601" spans="1:13">
      <c r="A601" s="5"/>
      <c r="B601" s="128"/>
      <c r="C601" s="128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</row>
    <row r="602" spans="1:13">
      <c r="A602" s="5"/>
      <c r="B602" s="128"/>
      <c r="C602" s="128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</row>
    <row r="603" spans="1:13">
      <c r="A603" s="5"/>
      <c r="B603" s="128"/>
      <c r="C603" s="128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</row>
    <row r="604" spans="1:13">
      <c r="A604" s="5"/>
      <c r="B604" s="128"/>
      <c r="C604" s="128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</row>
    <row r="605" spans="1:13">
      <c r="A605" s="5"/>
      <c r="B605" s="128"/>
      <c r="C605" s="128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</row>
    <row r="606" spans="1:13">
      <c r="A606" s="5"/>
      <c r="B606" s="128"/>
      <c r="C606" s="128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</row>
    <row r="607" spans="1:13">
      <c r="A607" s="5"/>
      <c r="B607" s="128"/>
      <c r="C607" s="128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</row>
    <row r="608" spans="1:13">
      <c r="A608" s="5"/>
      <c r="B608" s="128"/>
      <c r="C608" s="128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</row>
    <row r="609" spans="1:13">
      <c r="A609" s="5"/>
      <c r="B609" s="128"/>
      <c r="C609" s="128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</row>
    <row r="610" spans="1:13">
      <c r="A610" s="5"/>
      <c r="B610" s="128"/>
      <c r="C610" s="128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</row>
    <row r="611" spans="1:13">
      <c r="A611" s="5"/>
      <c r="B611" s="128"/>
      <c r="C611" s="128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</row>
    <row r="612" spans="1:13">
      <c r="A612" s="5"/>
      <c r="B612" s="128"/>
      <c r="C612" s="128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</row>
    <row r="613" spans="1:13">
      <c r="A613" s="5"/>
      <c r="B613" s="128"/>
      <c r="C613" s="128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</row>
    <row r="614" spans="1:13">
      <c r="A614" s="5"/>
      <c r="B614" s="128"/>
      <c r="C614" s="128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</row>
    <row r="615" spans="1:13">
      <c r="A615" s="5"/>
      <c r="B615" s="128"/>
      <c r="C615" s="128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</row>
    <row r="616" spans="1:13">
      <c r="A616" s="5"/>
      <c r="B616" s="128"/>
      <c r="C616" s="128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</row>
    <row r="617" spans="1:13">
      <c r="A617" s="5"/>
      <c r="B617" s="128"/>
      <c r="C617" s="128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</row>
    <row r="618" spans="1:13">
      <c r="A618" s="5"/>
      <c r="B618" s="128"/>
      <c r="C618" s="128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</row>
    <row r="619" spans="1:13">
      <c r="A619" s="5"/>
      <c r="B619" s="128"/>
      <c r="C619" s="128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</row>
    <row r="620" spans="1:13">
      <c r="A620" s="5"/>
      <c r="B620" s="128"/>
      <c r="C620" s="128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</row>
    <row r="621" spans="1:13">
      <c r="A621" s="5"/>
      <c r="B621" s="128"/>
      <c r="C621" s="128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</row>
    <row r="622" spans="1:13">
      <c r="A622" s="5"/>
      <c r="B622" s="128"/>
      <c r="C622" s="128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</row>
    <row r="623" spans="1:13">
      <c r="A623" s="5"/>
      <c r="B623" s="128"/>
      <c r="C623" s="128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</row>
    <row r="624" spans="1:13">
      <c r="A624" s="5"/>
      <c r="B624" s="128"/>
      <c r="C624" s="128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</row>
    <row r="625" spans="1:13">
      <c r="A625" s="5"/>
      <c r="B625" s="128"/>
      <c r="C625" s="128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</row>
    <row r="626" spans="1:13">
      <c r="A626" s="5"/>
      <c r="B626" s="128"/>
      <c r="C626" s="128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</row>
    <row r="627" spans="1:13">
      <c r="A627" s="5"/>
      <c r="B627" s="128"/>
      <c r="C627" s="128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</row>
    <row r="628" spans="1:13">
      <c r="A628" s="5"/>
      <c r="B628" s="128"/>
      <c r="C628" s="128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</row>
    <row r="629" spans="1:13">
      <c r="A629" s="5"/>
      <c r="B629" s="128"/>
      <c r="C629" s="128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</row>
    <row r="630" spans="1:13">
      <c r="A630" s="5"/>
      <c r="B630" s="128"/>
      <c r="C630" s="128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</row>
    <row r="631" spans="1:13">
      <c r="A631" s="5"/>
      <c r="B631" s="128"/>
      <c r="C631" s="128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</row>
    <row r="632" spans="1:13">
      <c r="A632" s="5"/>
      <c r="B632" s="128"/>
      <c r="C632" s="128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</row>
    <row r="633" spans="1:13">
      <c r="A633" s="5"/>
      <c r="B633" s="128"/>
      <c r="C633" s="128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</row>
    <row r="634" spans="1:13">
      <c r="A634" s="5"/>
      <c r="B634" s="128"/>
      <c r="C634" s="128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</row>
    <row r="635" spans="1:13">
      <c r="A635" s="5"/>
      <c r="B635" s="128"/>
      <c r="C635" s="128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</row>
    <row r="636" spans="1:13">
      <c r="A636" s="5"/>
      <c r="B636" s="128"/>
      <c r="C636" s="128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</row>
    <row r="637" spans="1:13">
      <c r="A637" s="5"/>
      <c r="B637" s="128"/>
      <c r="C637" s="128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</row>
    <row r="638" spans="1:13">
      <c r="A638" s="5"/>
      <c r="B638" s="128"/>
      <c r="C638" s="128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</row>
    <row r="639" spans="1:13">
      <c r="A639" s="5"/>
      <c r="B639" s="128"/>
      <c r="C639" s="128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</row>
    <row r="640" spans="1:13">
      <c r="A640" s="5"/>
      <c r="B640" s="128"/>
      <c r="C640" s="128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</row>
    <row r="641" spans="1:13">
      <c r="A641" s="5"/>
      <c r="B641" s="128"/>
      <c r="C641" s="128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</row>
    <row r="642" spans="1:13">
      <c r="A642" s="5"/>
      <c r="B642" s="128"/>
      <c r="C642" s="128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</row>
    <row r="643" spans="1:13">
      <c r="A643" s="5"/>
      <c r="B643" s="128"/>
      <c r="C643" s="128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</row>
    <row r="644" spans="1:13">
      <c r="A644" s="5"/>
      <c r="B644" s="128"/>
      <c r="C644" s="128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</row>
    <row r="645" spans="1:13">
      <c r="A645" s="5"/>
      <c r="B645" s="128"/>
      <c r="C645" s="128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</row>
    <row r="646" spans="1:13">
      <c r="A646" s="5"/>
      <c r="B646" s="128"/>
      <c r="C646" s="128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</row>
    <row r="647" spans="1:13">
      <c r="A647" s="5"/>
      <c r="B647" s="128"/>
      <c r="C647" s="128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</row>
    <row r="648" spans="1:13">
      <c r="A648" s="5"/>
      <c r="B648" s="128"/>
      <c r="C648" s="128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</row>
    <row r="649" spans="1:13">
      <c r="A649" s="5"/>
      <c r="B649" s="128"/>
      <c r="C649" s="128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</row>
    <row r="650" spans="1:13">
      <c r="A650" s="5"/>
      <c r="B650" s="128"/>
      <c r="C650" s="128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</row>
    <row r="651" spans="1:13">
      <c r="A651" s="5"/>
      <c r="B651" s="128"/>
      <c r="C651" s="128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</row>
    <row r="652" spans="1:13">
      <c r="A652" s="5"/>
      <c r="B652" s="128"/>
      <c r="C652" s="128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</row>
    <row r="653" spans="1:13">
      <c r="A653" s="5"/>
      <c r="B653" s="128"/>
      <c r="C653" s="128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</row>
    <row r="654" spans="1:13">
      <c r="A654" s="5"/>
      <c r="B654" s="128"/>
      <c r="C654" s="128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</row>
    <row r="655" spans="1:13">
      <c r="A655" s="5"/>
      <c r="B655" s="128"/>
      <c r="C655" s="128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</row>
    <row r="656" spans="1:13">
      <c r="A656" s="5"/>
      <c r="B656" s="128"/>
      <c r="C656" s="128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</row>
    <row r="657" spans="1:13">
      <c r="A657" s="5"/>
      <c r="B657" s="128"/>
      <c r="C657" s="128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</row>
    <row r="658" spans="1:13">
      <c r="A658" s="5"/>
      <c r="B658" s="128"/>
      <c r="C658" s="128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</row>
    <row r="659" spans="1:13">
      <c r="A659" s="5"/>
      <c r="B659" s="128"/>
      <c r="C659" s="128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</row>
    <row r="660" spans="1:13">
      <c r="A660" s="5"/>
      <c r="B660" s="128"/>
      <c r="C660" s="128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</row>
    <row r="661" spans="1:13">
      <c r="A661" s="5"/>
      <c r="B661" s="128"/>
      <c r="C661" s="128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</row>
    <row r="662" spans="1:13">
      <c r="A662" s="5"/>
      <c r="B662" s="128"/>
      <c r="C662" s="128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</row>
    <row r="663" spans="1:13">
      <c r="A663" s="5"/>
      <c r="B663" s="128"/>
      <c r="C663" s="128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</row>
    <row r="664" spans="1:13">
      <c r="A664" s="5"/>
      <c r="B664" s="128"/>
      <c r="C664" s="128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</row>
    <row r="665" spans="1:13">
      <c r="A665" s="5"/>
      <c r="B665" s="128"/>
      <c r="C665" s="128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</row>
    <row r="666" spans="1:13">
      <c r="A666" s="5"/>
      <c r="B666" s="128"/>
      <c r="C666" s="128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</row>
    <row r="667" spans="1:13">
      <c r="A667" s="5"/>
      <c r="B667" s="128"/>
      <c r="C667" s="128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</row>
    <row r="668" spans="1:13">
      <c r="A668" s="5"/>
      <c r="B668" s="128"/>
      <c r="C668" s="128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</row>
    <row r="669" spans="1:13">
      <c r="A669" s="5"/>
      <c r="B669" s="128"/>
      <c r="C669" s="128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</row>
    <row r="670" spans="1:13">
      <c r="A670" s="5"/>
      <c r="B670" s="3"/>
      <c r="C670" s="3"/>
      <c r="D670" s="4"/>
      <c r="E670" s="4"/>
      <c r="F670" s="4"/>
      <c r="G670" s="4"/>
      <c r="H670" s="129"/>
      <c r="I670" s="129"/>
      <c r="J670" s="129"/>
      <c r="K670" s="4"/>
      <c r="L670" s="4"/>
      <c r="M670" s="4"/>
    </row>
    <row r="671" spans="1:13">
      <c r="A671" s="5"/>
      <c r="B671" s="128"/>
      <c r="C671" s="128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</row>
    <row r="672" spans="1:13">
      <c r="A672" s="5"/>
      <c r="B672" s="128"/>
      <c r="C672" s="128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</row>
    <row r="673" spans="1:13">
      <c r="A673" s="5"/>
      <c r="B673" s="128"/>
      <c r="C673" s="128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</row>
    <row r="674" spans="1:13">
      <c r="A674" s="5"/>
      <c r="B674" s="128"/>
      <c r="C674" s="128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</row>
    <row r="675" spans="1:13">
      <c r="A675" s="5"/>
      <c r="B675" s="128"/>
      <c r="C675" s="128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</row>
    <row r="676" spans="1:13">
      <c r="A676" s="5"/>
      <c r="B676" s="128"/>
      <c r="C676" s="128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</row>
    <row r="677" spans="1:13">
      <c r="A677" s="5"/>
      <c r="B677" s="128"/>
      <c r="C677" s="128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</row>
    <row r="678" spans="1:13">
      <c r="A678" s="5"/>
      <c r="B678" s="128"/>
      <c r="C678" s="128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</row>
    <row r="679" spans="1:13">
      <c r="A679" s="5"/>
      <c r="B679" s="128"/>
      <c r="C679" s="128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</row>
    <row r="680" spans="1:13">
      <c r="A680" s="5"/>
      <c r="B680" s="128"/>
      <c r="C680" s="128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</row>
    <row r="681" spans="1:13">
      <c r="A681" s="5"/>
      <c r="B681" s="128"/>
      <c r="C681" s="128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</row>
    <row r="682" spans="1:13">
      <c r="A682" s="5"/>
      <c r="B682" s="128"/>
      <c r="C682" s="128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</row>
    <row r="683" spans="1:13">
      <c r="A683" s="5"/>
      <c r="B683" s="128"/>
      <c r="C683" s="128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</row>
    <row r="684" spans="1:13">
      <c r="A684" s="5"/>
      <c r="B684" s="128"/>
      <c r="C684" s="128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</row>
    <row r="685" spans="1:13">
      <c r="A685" s="5"/>
      <c r="B685" s="128"/>
      <c r="C685" s="128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</row>
    <row r="686" spans="1:13">
      <c r="A686" s="5"/>
      <c r="B686" s="128"/>
      <c r="C686" s="128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</row>
    <row r="687" spans="1:13">
      <c r="A687" s="5"/>
      <c r="B687" s="128"/>
      <c r="C687" s="128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</row>
    <row r="688" spans="1:13">
      <c r="A688" s="5"/>
      <c r="B688" s="128"/>
      <c r="C688" s="128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</row>
    <row r="689" spans="1:13">
      <c r="A689" s="5"/>
      <c r="B689" s="128"/>
      <c r="C689" s="128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</row>
    <row r="690" spans="1:13">
      <c r="A690" s="5"/>
      <c r="B690" s="128"/>
      <c r="C690" s="128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</row>
    <row r="691" spans="1:13">
      <c r="A691" s="5"/>
      <c r="B691" s="128"/>
      <c r="C691" s="128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</row>
    <row r="692" spans="1:13">
      <c r="A692" s="5"/>
      <c r="B692" s="128"/>
      <c r="C692" s="128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</row>
    <row r="693" spans="1:13">
      <c r="A693" s="5"/>
      <c r="B693" s="128"/>
      <c r="C693" s="128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</row>
    <row r="694" spans="1:13">
      <c r="A694" s="5"/>
      <c r="B694" s="128"/>
      <c r="C694" s="128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</row>
    <row r="695" spans="1:13">
      <c r="A695" s="5"/>
      <c r="B695" s="128"/>
      <c r="C695" s="128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</row>
    <row r="696" spans="1:13">
      <c r="A696" s="5"/>
      <c r="B696" s="128"/>
      <c r="C696" s="128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</row>
    <row r="697" spans="1:13">
      <c r="A697" s="5"/>
      <c r="B697" s="128"/>
      <c r="C697" s="128"/>
      <c r="D697" s="129"/>
      <c r="E697" s="129"/>
      <c r="F697" s="129"/>
      <c r="G697" s="129"/>
      <c r="H697" s="129"/>
      <c r="I697" s="129"/>
      <c r="J697" s="129"/>
      <c r="K697" s="129"/>
      <c r="L697" s="129"/>
      <c r="M697" s="129"/>
    </row>
    <row r="698" spans="1:13">
      <c r="A698" s="5"/>
      <c r="B698" s="128"/>
      <c r="C698" s="128"/>
      <c r="D698" s="129"/>
      <c r="E698" s="129"/>
      <c r="F698" s="129"/>
      <c r="G698" s="129"/>
      <c r="H698" s="129"/>
      <c r="I698" s="129"/>
      <c r="J698" s="129"/>
      <c r="K698" s="129"/>
      <c r="L698" s="129"/>
      <c r="M698" s="129"/>
    </row>
    <row r="699" spans="1:13">
      <c r="A699" s="5"/>
      <c r="B699" s="128"/>
      <c r="C699" s="128"/>
      <c r="D699" s="129"/>
      <c r="E699" s="129"/>
      <c r="F699" s="129"/>
      <c r="G699" s="129"/>
      <c r="H699" s="129"/>
      <c r="I699" s="129"/>
      <c r="J699" s="129"/>
      <c r="K699" s="129"/>
      <c r="L699" s="129"/>
      <c r="M699" s="129"/>
    </row>
    <row r="700" spans="1:13">
      <c r="A700" s="5"/>
      <c r="B700" s="128"/>
      <c r="C700" s="128"/>
      <c r="D700" s="129"/>
      <c r="E700" s="129"/>
      <c r="F700" s="129"/>
      <c r="G700" s="129"/>
      <c r="H700" s="129"/>
      <c r="I700" s="129"/>
      <c r="J700" s="129"/>
      <c r="K700" s="129"/>
      <c r="L700" s="129"/>
      <c r="M700" s="129"/>
    </row>
    <row r="701" spans="1:13">
      <c r="A701" s="5"/>
      <c r="B701" s="128"/>
      <c r="C701" s="128"/>
      <c r="D701" s="129"/>
      <c r="E701" s="129"/>
      <c r="F701" s="129"/>
      <c r="G701" s="129"/>
      <c r="H701" s="129"/>
      <c r="I701" s="129"/>
      <c r="J701" s="129"/>
      <c r="K701" s="129"/>
      <c r="L701" s="129"/>
      <c r="M701" s="129"/>
    </row>
    <row r="702" spans="1:13">
      <c r="A702" s="5"/>
      <c r="B702" s="128"/>
      <c r="C702" s="128"/>
      <c r="D702" s="129"/>
      <c r="E702" s="129"/>
      <c r="F702" s="129"/>
      <c r="G702" s="129"/>
      <c r="H702" s="129"/>
      <c r="I702" s="129"/>
      <c r="J702" s="129"/>
      <c r="K702" s="129"/>
      <c r="L702" s="129"/>
      <c r="M702" s="129"/>
    </row>
    <row r="703" spans="1:13">
      <c r="A703" s="5"/>
      <c r="B703" s="128"/>
      <c r="C703" s="128"/>
      <c r="D703" s="129"/>
      <c r="E703" s="129"/>
      <c r="F703" s="129"/>
      <c r="G703" s="129"/>
      <c r="H703" s="129"/>
      <c r="I703" s="129"/>
      <c r="J703" s="129"/>
      <c r="K703" s="129"/>
      <c r="L703" s="129"/>
      <c r="M703" s="129"/>
    </row>
    <row r="704" spans="1:13">
      <c r="A704" s="5"/>
      <c r="B704" s="128"/>
      <c r="C704" s="128"/>
      <c r="D704" s="129"/>
      <c r="E704" s="129"/>
      <c r="F704" s="129"/>
      <c r="G704" s="129"/>
      <c r="H704" s="129"/>
      <c r="I704" s="129"/>
      <c r="J704" s="129"/>
      <c r="K704" s="129"/>
      <c r="L704" s="129"/>
      <c r="M704" s="129"/>
    </row>
    <row r="705" spans="1:13">
      <c r="A705" s="5"/>
      <c r="B705" s="128"/>
      <c r="C705" s="128"/>
      <c r="D705" s="129"/>
      <c r="E705" s="129"/>
      <c r="F705" s="129"/>
      <c r="G705" s="129"/>
      <c r="H705" s="129"/>
      <c r="I705" s="129"/>
      <c r="J705" s="129"/>
      <c r="K705" s="129"/>
      <c r="L705" s="129"/>
      <c r="M705" s="129"/>
    </row>
    <row r="706" spans="1:13">
      <c r="A706" s="5"/>
      <c r="B706" s="128"/>
      <c r="C706" s="128"/>
      <c r="D706" s="129"/>
      <c r="E706" s="129"/>
      <c r="F706" s="129"/>
      <c r="G706" s="129"/>
      <c r="H706" s="129"/>
      <c r="I706" s="129"/>
      <c r="J706" s="129"/>
      <c r="K706" s="129"/>
      <c r="L706" s="129"/>
      <c r="M706" s="129"/>
    </row>
    <row r="707" spans="1:13">
      <c r="A707" s="5"/>
      <c r="B707" s="128"/>
      <c r="C707" s="128"/>
      <c r="D707" s="129"/>
      <c r="E707" s="129"/>
      <c r="F707" s="129"/>
      <c r="G707" s="129"/>
      <c r="H707" s="129"/>
      <c r="I707" s="129"/>
      <c r="J707" s="129"/>
      <c r="K707" s="129"/>
      <c r="L707" s="129"/>
      <c r="M707" s="129"/>
    </row>
    <row r="708" spans="1:13">
      <c r="A708" s="5"/>
      <c r="B708" s="128"/>
      <c r="C708" s="128"/>
      <c r="D708" s="129"/>
      <c r="E708" s="129"/>
      <c r="F708" s="129"/>
      <c r="G708" s="129"/>
      <c r="H708" s="129"/>
      <c r="I708" s="129"/>
      <c r="J708" s="129"/>
      <c r="K708" s="129"/>
      <c r="L708" s="129"/>
      <c r="M708" s="129"/>
    </row>
    <row r="709" spans="1:13">
      <c r="A709" s="5"/>
      <c r="B709" s="128"/>
      <c r="C709" s="128"/>
      <c r="D709" s="129"/>
      <c r="E709" s="129"/>
      <c r="F709" s="129"/>
      <c r="G709" s="129"/>
      <c r="H709" s="129"/>
      <c r="I709" s="129"/>
      <c r="J709" s="129"/>
      <c r="K709" s="129"/>
      <c r="L709" s="129"/>
      <c r="M709" s="129"/>
    </row>
    <row r="710" spans="1:13">
      <c r="A710" s="5"/>
      <c r="B710" s="128"/>
      <c r="C710" s="128"/>
      <c r="D710" s="129"/>
      <c r="E710" s="129"/>
      <c r="F710" s="129"/>
      <c r="G710" s="129"/>
      <c r="H710" s="129"/>
      <c r="I710" s="129"/>
      <c r="J710" s="129"/>
      <c r="K710" s="129"/>
      <c r="L710" s="129"/>
      <c r="M710" s="129"/>
    </row>
    <row r="711" spans="1:13">
      <c r="A711" s="5"/>
      <c r="B711" s="128"/>
      <c r="C711" s="128"/>
      <c r="D711" s="129"/>
      <c r="E711" s="129"/>
      <c r="F711" s="129"/>
      <c r="G711" s="129"/>
      <c r="H711" s="129"/>
      <c r="I711" s="129"/>
      <c r="J711" s="129"/>
      <c r="K711" s="129"/>
      <c r="L711" s="129"/>
      <c r="M711" s="129"/>
    </row>
    <row r="712" spans="1:13">
      <c r="A712" s="5"/>
      <c r="B712" s="128"/>
      <c r="C712" s="128"/>
      <c r="D712" s="129"/>
      <c r="E712" s="129"/>
      <c r="F712" s="129"/>
      <c r="G712" s="129"/>
      <c r="H712" s="129"/>
      <c r="I712" s="129"/>
      <c r="J712" s="129"/>
      <c r="K712" s="129"/>
      <c r="L712" s="129"/>
      <c r="M712" s="129"/>
    </row>
    <row r="713" spans="1:13">
      <c r="A713" s="5"/>
      <c r="B713" s="128"/>
      <c r="C713" s="128"/>
      <c r="D713" s="129"/>
      <c r="E713" s="129"/>
      <c r="F713" s="129"/>
      <c r="G713" s="129"/>
      <c r="H713" s="129"/>
      <c r="I713" s="129"/>
      <c r="J713" s="129"/>
      <c r="K713" s="129"/>
      <c r="L713" s="129"/>
      <c r="M713" s="129"/>
    </row>
    <row r="714" spans="1:13">
      <c r="A714" s="5"/>
      <c r="B714" s="128"/>
      <c r="C714" s="128"/>
      <c r="D714" s="129"/>
      <c r="E714" s="129"/>
      <c r="F714" s="129"/>
      <c r="G714" s="129"/>
      <c r="H714" s="129"/>
      <c r="I714" s="129"/>
      <c r="J714" s="129"/>
      <c r="K714" s="129"/>
      <c r="L714" s="129"/>
      <c r="M714" s="129"/>
    </row>
    <row r="715" spans="1:13">
      <c r="A715" s="5"/>
      <c r="B715" s="128"/>
      <c r="C715" s="128"/>
      <c r="D715" s="129"/>
      <c r="E715" s="129"/>
      <c r="F715" s="129"/>
      <c r="G715" s="129"/>
      <c r="H715" s="129"/>
      <c r="I715" s="129"/>
      <c r="J715" s="129"/>
      <c r="K715" s="129"/>
      <c r="L715" s="129"/>
      <c r="M715" s="129"/>
    </row>
    <row r="716" spans="1:13">
      <c r="A716" s="5"/>
      <c r="B716" s="128"/>
      <c r="C716" s="128"/>
      <c r="D716" s="129"/>
      <c r="E716" s="129"/>
      <c r="F716" s="129"/>
      <c r="G716" s="129"/>
      <c r="H716" s="129"/>
      <c r="I716" s="129"/>
      <c r="J716" s="129"/>
      <c r="K716" s="129"/>
      <c r="L716" s="129"/>
      <c r="M716" s="129"/>
    </row>
    <row r="717" spans="1:13">
      <c r="A717" s="5"/>
      <c r="B717" s="128"/>
      <c r="C717" s="128"/>
      <c r="D717" s="129"/>
      <c r="E717" s="129"/>
      <c r="F717" s="129"/>
      <c r="G717" s="129"/>
      <c r="H717" s="129"/>
      <c r="I717" s="129"/>
      <c r="J717" s="129"/>
      <c r="K717" s="129"/>
      <c r="L717" s="129"/>
      <c r="M717" s="129"/>
    </row>
    <row r="718" spans="1:13">
      <c r="A718" s="5"/>
      <c r="B718" s="128"/>
      <c r="C718" s="128"/>
      <c r="D718" s="129"/>
      <c r="E718" s="129"/>
      <c r="F718" s="129"/>
      <c r="G718" s="129"/>
      <c r="H718" s="129"/>
      <c r="I718" s="129"/>
      <c r="J718" s="129"/>
      <c r="K718" s="129"/>
      <c r="L718" s="129"/>
      <c r="M718" s="129"/>
    </row>
    <row r="719" spans="1:13">
      <c r="A719" s="5"/>
      <c r="B719" s="128"/>
      <c r="C719" s="128"/>
      <c r="D719" s="129"/>
      <c r="E719" s="129"/>
      <c r="F719" s="129"/>
      <c r="G719" s="129"/>
      <c r="H719" s="129"/>
      <c r="I719" s="129"/>
      <c r="J719" s="129"/>
      <c r="K719" s="129"/>
      <c r="L719" s="129"/>
      <c r="M719" s="129"/>
    </row>
    <row r="720" spans="1:13">
      <c r="A720" s="5"/>
      <c r="B720" s="128"/>
      <c r="C720" s="128"/>
      <c r="D720" s="129"/>
      <c r="E720" s="129"/>
      <c r="F720" s="129"/>
      <c r="G720" s="129"/>
      <c r="H720" s="129"/>
      <c r="I720" s="129"/>
      <c r="J720" s="129"/>
      <c r="K720" s="129"/>
      <c r="L720" s="129"/>
      <c r="M720" s="129"/>
    </row>
    <row r="721" spans="1:13">
      <c r="A721" s="5"/>
      <c r="B721" s="128"/>
      <c r="C721" s="128"/>
      <c r="D721" s="129"/>
      <c r="E721" s="129"/>
      <c r="F721" s="129"/>
      <c r="G721" s="129"/>
      <c r="H721" s="129"/>
      <c r="I721" s="129"/>
      <c r="J721" s="129"/>
      <c r="K721" s="129"/>
      <c r="L721" s="129"/>
      <c r="M721" s="129"/>
    </row>
    <row r="722" spans="1:13">
      <c r="A722" s="5"/>
      <c r="B722" s="128"/>
      <c r="C722" s="128"/>
      <c r="D722" s="129"/>
      <c r="E722" s="129"/>
      <c r="F722" s="129"/>
      <c r="G722" s="129"/>
      <c r="H722" s="129"/>
      <c r="I722" s="129"/>
      <c r="J722" s="129"/>
      <c r="K722" s="129"/>
      <c r="L722" s="129"/>
      <c r="M722" s="129"/>
    </row>
    <row r="723" spans="1:13">
      <c r="A723" s="5"/>
      <c r="B723" s="128"/>
      <c r="C723" s="128"/>
      <c r="D723" s="129"/>
      <c r="E723" s="129"/>
      <c r="F723" s="129"/>
      <c r="G723" s="129"/>
      <c r="H723" s="129"/>
      <c r="I723" s="129"/>
      <c r="J723" s="129"/>
      <c r="K723" s="129"/>
      <c r="L723" s="129"/>
      <c r="M723" s="129"/>
    </row>
    <row r="724" spans="1:13">
      <c r="A724" s="5"/>
      <c r="B724" s="128"/>
      <c r="C724" s="128"/>
      <c r="D724" s="129"/>
      <c r="E724" s="129"/>
      <c r="F724" s="129"/>
      <c r="G724" s="129"/>
      <c r="H724" s="129"/>
      <c r="I724" s="129"/>
      <c r="J724" s="129"/>
      <c r="K724" s="129"/>
      <c r="L724" s="129"/>
      <c r="M724" s="129"/>
    </row>
    <row r="725" spans="1:13">
      <c r="A725" s="5"/>
      <c r="B725" s="128"/>
      <c r="C725" s="128"/>
      <c r="D725" s="129"/>
      <c r="E725" s="129"/>
      <c r="F725" s="129"/>
      <c r="G725" s="129"/>
      <c r="H725" s="129"/>
      <c r="I725" s="129"/>
      <c r="J725" s="129"/>
      <c r="K725" s="129"/>
      <c r="L725" s="129"/>
      <c r="M725" s="129"/>
    </row>
    <row r="726" spans="1:13">
      <c r="A726" s="5"/>
      <c r="B726" s="128"/>
      <c r="C726" s="128"/>
      <c r="D726" s="129"/>
      <c r="E726" s="129"/>
      <c r="F726" s="129"/>
      <c r="G726" s="129"/>
      <c r="H726" s="129"/>
      <c r="I726" s="129"/>
      <c r="J726" s="129"/>
      <c r="K726" s="129"/>
      <c r="L726" s="129"/>
      <c r="M726" s="129"/>
    </row>
    <row r="727" spans="1:13">
      <c r="A727" s="5"/>
      <c r="B727" s="128"/>
      <c r="C727" s="128"/>
      <c r="D727" s="129"/>
      <c r="E727" s="129"/>
      <c r="F727" s="129"/>
      <c r="G727" s="129"/>
      <c r="H727" s="129"/>
      <c r="I727" s="129"/>
      <c r="J727" s="129"/>
      <c r="K727" s="129"/>
      <c r="L727" s="129"/>
      <c r="M727" s="129"/>
    </row>
    <row r="728" spans="1:13">
      <c r="A728" s="5"/>
      <c r="B728" s="128"/>
      <c r="C728" s="128"/>
      <c r="D728" s="129"/>
      <c r="E728" s="129"/>
      <c r="F728" s="129"/>
      <c r="G728" s="129"/>
      <c r="H728" s="129"/>
      <c r="I728" s="129"/>
      <c r="J728" s="129"/>
      <c r="K728" s="129"/>
      <c r="L728" s="129"/>
      <c r="M728" s="129"/>
    </row>
    <row r="729" spans="1:13">
      <c r="A729" s="5"/>
      <c r="B729" s="128"/>
      <c r="C729" s="128"/>
      <c r="D729" s="129"/>
      <c r="E729" s="129"/>
      <c r="F729" s="129"/>
      <c r="G729" s="129"/>
      <c r="H729" s="129"/>
      <c r="I729" s="129"/>
      <c r="J729" s="129"/>
      <c r="K729" s="129"/>
      <c r="L729" s="129"/>
      <c r="M729" s="129"/>
    </row>
    <row r="730" spans="1:13">
      <c r="A730" s="5"/>
      <c r="B730" s="128"/>
      <c r="C730" s="128"/>
      <c r="D730" s="129"/>
      <c r="E730" s="129"/>
      <c r="F730" s="129"/>
      <c r="G730" s="129"/>
      <c r="H730" s="129"/>
      <c r="I730" s="129"/>
      <c r="J730" s="129"/>
      <c r="K730" s="129"/>
      <c r="L730" s="129"/>
      <c r="M730" s="129"/>
    </row>
    <row r="731" spans="1:13">
      <c r="A731" s="5"/>
      <c r="B731" s="128"/>
      <c r="C731" s="128"/>
      <c r="D731" s="129"/>
      <c r="E731" s="129"/>
      <c r="F731" s="129"/>
      <c r="G731" s="129"/>
      <c r="H731" s="129"/>
      <c r="I731" s="129"/>
      <c r="J731" s="129"/>
      <c r="K731" s="129"/>
      <c r="L731" s="129"/>
      <c r="M731" s="129"/>
    </row>
    <row r="732" spans="1:13">
      <c r="A732" s="5"/>
      <c r="B732" s="128"/>
      <c r="C732" s="128"/>
      <c r="D732" s="129"/>
      <c r="E732" s="129"/>
      <c r="F732" s="129"/>
      <c r="G732" s="129"/>
      <c r="H732" s="129"/>
      <c r="I732" s="129"/>
      <c r="J732" s="129"/>
      <c r="K732" s="129"/>
      <c r="L732" s="129"/>
      <c r="M732" s="129"/>
    </row>
    <row r="733" spans="1:13">
      <c r="A733" s="5"/>
      <c r="B733" s="128"/>
      <c r="C733" s="128"/>
      <c r="D733" s="129"/>
      <c r="E733" s="129"/>
      <c r="F733" s="129"/>
      <c r="G733" s="129"/>
      <c r="H733" s="129"/>
      <c r="I733" s="129"/>
      <c r="J733" s="129"/>
      <c r="K733" s="129"/>
      <c r="L733" s="129"/>
      <c r="M733" s="129"/>
    </row>
    <row r="734" spans="1:13">
      <c r="A734" s="5"/>
      <c r="B734" s="128"/>
      <c r="C734" s="128"/>
      <c r="D734" s="129"/>
      <c r="E734" s="129"/>
      <c r="F734" s="129"/>
      <c r="G734" s="129"/>
      <c r="H734" s="129"/>
      <c r="I734" s="129"/>
      <c r="J734" s="129"/>
      <c r="K734" s="129"/>
      <c r="L734" s="129"/>
      <c r="M734" s="129"/>
    </row>
    <row r="735" spans="1:13">
      <c r="A735" s="5"/>
      <c r="B735" s="128"/>
      <c r="C735" s="128"/>
      <c r="D735" s="129"/>
      <c r="E735" s="129"/>
      <c r="F735" s="129"/>
      <c r="G735" s="129"/>
      <c r="H735" s="129"/>
      <c r="I735" s="129"/>
      <c r="J735" s="129"/>
      <c r="K735" s="129"/>
      <c r="L735" s="129"/>
      <c r="M735" s="129"/>
    </row>
    <row r="736" spans="1:13">
      <c r="A736" s="5"/>
      <c r="B736" s="128"/>
      <c r="C736" s="128"/>
      <c r="D736" s="129"/>
      <c r="E736" s="129"/>
      <c r="F736" s="129"/>
      <c r="G736" s="129"/>
      <c r="H736" s="129"/>
      <c r="I736" s="129"/>
      <c r="J736" s="129"/>
      <c r="K736" s="129"/>
      <c r="L736" s="129"/>
      <c r="M736" s="129"/>
    </row>
    <row r="737" spans="1:13">
      <c r="A737" s="5"/>
      <c r="B737" s="128"/>
      <c r="C737" s="128"/>
      <c r="D737" s="129"/>
      <c r="E737" s="129"/>
      <c r="F737" s="129"/>
      <c r="G737" s="129"/>
      <c r="H737" s="129"/>
      <c r="I737" s="129"/>
      <c r="J737" s="129"/>
      <c r="K737" s="129"/>
      <c r="L737" s="129"/>
      <c r="M737" s="129"/>
    </row>
    <row r="738" spans="1:13">
      <c r="A738" s="5"/>
      <c r="B738" s="128"/>
      <c r="C738" s="128"/>
      <c r="D738" s="129"/>
      <c r="E738" s="129"/>
      <c r="F738" s="129"/>
      <c r="G738" s="129"/>
      <c r="H738" s="129"/>
      <c r="I738" s="129"/>
      <c r="J738" s="129"/>
      <c r="K738" s="129"/>
      <c r="L738" s="129"/>
      <c r="M738" s="129"/>
    </row>
    <row r="739" spans="1:13">
      <c r="A739" s="5"/>
      <c r="B739" s="128"/>
      <c r="C739" s="128"/>
      <c r="D739" s="129"/>
      <c r="E739" s="129"/>
      <c r="F739" s="129"/>
      <c r="G739" s="129"/>
      <c r="H739" s="129"/>
      <c r="I739" s="129"/>
      <c r="J739" s="129"/>
      <c r="K739" s="129"/>
      <c r="L739" s="129"/>
      <c r="M739" s="129"/>
    </row>
    <row r="740" spans="1:13">
      <c r="A740" s="5"/>
      <c r="B740" s="128"/>
      <c r="C740" s="128"/>
      <c r="D740" s="129"/>
      <c r="E740" s="129"/>
      <c r="F740" s="129"/>
      <c r="G740" s="129"/>
      <c r="H740" s="129"/>
      <c r="I740" s="129"/>
      <c r="J740" s="129"/>
      <c r="K740" s="129"/>
      <c r="L740" s="129"/>
      <c r="M740" s="129"/>
    </row>
    <row r="741" spans="1:13">
      <c r="A741" s="5"/>
      <c r="B741" s="128"/>
      <c r="C741" s="128"/>
      <c r="D741" s="129"/>
      <c r="E741" s="129"/>
      <c r="F741" s="129"/>
      <c r="G741" s="129"/>
      <c r="H741" s="129"/>
      <c r="I741" s="129"/>
      <c r="J741" s="129"/>
      <c r="K741" s="129"/>
      <c r="L741" s="129"/>
      <c r="M741" s="129"/>
    </row>
    <row r="742" spans="1:13">
      <c r="A742" s="5"/>
      <c r="B742" s="128"/>
      <c r="C742" s="128"/>
      <c r="D742" s="129"/>
      <c r="E742" s="129"/>
      <c r="F742" s="129"/>
      <c r="G742" s="129"/>
      <c r="H742" s="129"/>
      <c r="I742" s="129"/>
      <c r="J742" s="129"/>
      <c r="K742" s="129"/>
      <c r="L742" s="129"/>
      <c r="M742" s="129"/>
    </row>
    <row r="743" spans="1:13">
      <c r="A743" s="5"/>
      <c r="B743" s="128"/>
      <c r="C743" s="128"/>
      <c r="D743" s="129"/>
      <c r="E743" s="129"/>
      <c r="F743" s="129"/>
      <c r="G743" s="129"/>
      <c r="H743" s="129"/>
      <c r="I743" s="129"/>
      <c r="J743" s="129"/>
      <c r="K743" s="129"/>
      <c r="L743" s="129"/>
      <c r="M743" s="129"/>
    </row>
    <row r="744" spans="1:13">
      <c r="A744" s="5"/>
      <c r="B744" s="128"/>
      <c r="C744" s="128"/>
      <c r="D744" s="129"/>
      <c r="E744" s="129"/>
      <c r="F744" s="129"/>
      <c r="G744" s="129"/>
      <c r="H744" s="129"/>
      <c r="I744" s="129"/>
      <c r="J744" s="129"/>
      <c r="K744" s="129"/>
      <c r="L744" s="129"/>
      <c r="M744" s="129"/>
    </row>
    <row r="745" spans="1:13">
      <c r="A745" s="5"/>
      <c r="B745" s="128"/>
      <c r="C745" s="128"/>
      <c r="D745" s="129"/>
      <c r="E745" s="129"/>
      <c r="F745" s="129"/>
      <c r="G745" s="129"/>
      <c r="H745" s="129"/>
      <c r="I745" s="129"/>
      <c r="J745" s="129"/>
      <c r="K745" s="129"/>
      <c r="L745" s="129"/>
      <c r="M745" s="129"/>
    </row>
    <row r="746" spans="1:13">
      <c r="A746" s="5"/>
      <c r="B746" s="128"/>
      <c r="C746" s="128"/>
      <c r="D746" s="129"/>
      <c r="E746" s="129"/>
      <c r="F746" s="129"/>
      <c r="G746" s="129"/>
      <c r="H746" s="129"/>
      <c r="I746" s="129"/>
      <c r="J746" s="129"/>
      <c r="K746" s="129"/>
      <c r="L746" s="129"/>
      <c r="M746" s="129"/>
    </row>
    <row r="747" spans="1:13">
      <c r="A747" s="5"/>
      <c r="B747" s="128"/>
      <c r="C747" s="128"/>
      <c r="D747" s="129"/>
      <c r="E747" s="129"/>
      <c r="F747" s="129"/>
      <c r="G747" s="129"/>
      <c r="H747" s="129"/>
      <c r="I747" s="129"/>
      <c r="J747" s="129"/>
      <c r="K747" s="129"/>
      <c r="L747" s="129"/>
      <c r="M747" s="129"/>
    </row>
    <row r="748" spans="1:13">
      <c r="A748" s="5"/>
      <c r="B748" s="128"/>
      <c r="C748" s="128"/>
      <c r="D748" s="129"/>
      <c r="E748" s="129"/>
      <c r="F748" s="129"/>
      <c r="G748" s="129"/>
      <c r="H748" s="129"/>
      <c r="I748" s="129"/>
      <c r="J748" s="129"/>
      <c r="K748" s="129"/>
      <c r="L748" s="129"/>
      <c r="M748" s="129"/>
    </row>
    <row r="749" spans="1:13">
      <c r="A749" s="5"/>
      <c r="B749" s="128"/>
      <c r="C749" s="128"/>
      <c r="D749" s="129"/>
      <c r="E749" s="129"/>
      <c r="F749" s="129"/>
      <c r="G749" s="129"/>
      <c r="H749" s="129"/>
      <c r="I749" s="129"/>
      <c r="J749" s="129"/>
      <c r="K749" s="129"/>
      <c r="L749" s="129"/>
      <c r="M749" s="129"/>
    </row>
    <row r="750" spans="1:13">
      <c r="A750" s="5"/>
      <c r="B750" s="128"/>
      <c r="C750" s="128"/>
      <c r="D750" s="129"/>
      <c r="E750" s="129"/>
      <c r="F750" s="129"/>
      <c r="G750" s="129"/>
      <c r="H750" s="129"/>
      <c r="I750" s="129"/>
      <c r="J750" s="129"/>
      <c r="K750" s="129"/>
      <c r="L750" s="129"/>
      <c r="M750" s="129"/>
    </row>
    <row r="751" spans="1:13">
      <c r="A751" s="5"/>
      <c r="B751" s="128"/>
      <c r="C751" s="128"/>
      <c r="D751" s="129"/>
      <c r="E751" s="129"/>
      <c r="F751" s="129"/>
      <c r="G751" s="129"/>
      <c r="H751" s="129"/>
      <c r="I751" s="129"/>
      <c r="J751" s="129"/>
      <c r="K751" s="129"/>
      <c r="L751" s="129"/>
      <c r="M751" s="129"/>
    </row>
    <row r="752" spans="1:13">
      <c r="A752" s="5"/>
      <c r="B752" s="128"/>
      <c r="C752" s="128"/>
      <c r="D752" s="129"/>
      <c r="E752" s="129"/>
      <c r="F752" s="129"/>
      <c r="G752" s="129"/>
      <c r="H752" s="129"/>
      <c r="I752" s="129"/>
      <c r="J752" s="129"/>
      <c r="K752" s="129"/>
      <c r="L752" s="129"/>
      <c r="M752" s="129"/>
    </row>
    <row r="753" spans="1:13">
      <c r="A753" s="5"/>
      <c r="B753" s="128"/>
      <c r="C753" s="128"/>
      <c r="D753" s="129"/>
      <c r="E753" s="129"/>
      <c r="F753" s="129"/>
      <c r="G753" s="129"/>
      <c r="H753" s="129"/>
      <c r="I753" s="129"/>
      <c r="J753" s="129"/>
      <c r="K753" s="129"/>
      <c r="L753" s="129"/>
      <c r="M753" s="129"/>
    </row>
    <row r="754" spans="1:13">
      <c r="A754" s="5"/>
      <c r="B754" s="128"/>
      <c r="C754" s="128"/>
      <c r="D754" s="129"/>
      <c r="E754" s="129"/>
      <c r="F754" s="129"/>
      <c r="G754" s="129"/>
      <c r="H754" s="129"/>
      <c r="I754" s="129"/>
      <c r="J754" s="129"/>
      <c r="K754" s="129"/>
      <c r="L754" s="129"/>
      <c r="M754" s="129"/>
    </row>
    <row r="755" spans="1:13">
      <c r="A755" s="5"/>
      <c r="B755" s="128"/>
      <c r="C755" s="128"/>
      <c r="D755" s="129"/>
      <c r="E755" s="129"/>
      <c r="F755" s="129"/>
      <c r="G755" s="129"/>
      <c r="H755" s="129"/>
      <c r="I755" s="129"/>
      <c r="J755" s="129"/>
      <c r="K755" s="129"/>
      <c r="L755" s="129"/>
      <c r="M755" s="129"/>
    </row>
    <row r="756" spans="1:13">
      <c r="A756" s="5"/>
      <c r="B756" s="128"/>
      <c r="C756" s="128"/>
      <c r="D756" s="129"/>
      <c r="E756" s="129"/>
      <c r="F756" s="129"/>
      <c r="G756" s="129"/>
      <c r="H756" s="129"/>
      <c r="I756" s="129"/>
      <c r="J756" s="129"/>
      <c r="K756" s="129"/>
      <c r="L756" s="129"/>
      <c r="M756" s="129"/>
    </row>
    <row r="757" spans="1:13">
      <c r="A757" s="5"/>
      <c r="B757" s="128"/>
      <c r="C757" s="128"/>
      <c r="D757" s="129"/>
      <c r="E757" s="129"/>
      <c r="F757" s="129"/>
      <c r="G757" s="129"/>
      <c r="H757" s="129"/>
      <c r="I757" s="129"/>
      <c r="J757" s="129"/>
      <c r="K757" s="129"/>
      <c r="L757" s="129"/>
      <c r="M757" s="129"/>
    </row>
    <row r="758" spans="1:13">
      <c r="A758" s="5"/>
      <c r="B758" s="128"/>
      <c r="C758" s="128"/>
      <c r="D758" s="129"/>
      <c r="E758" s="129"/>
      <c r="F758" s="129"/>
      <c r="G758" s="129"/>
      <c r="H758" s="129"/>
      <c r="I758" s="129"/>
      <c r="J758" s="129"/>
      <c r="K758" s="129"/>
      <c r="L758" s="129"/>
      <c r="M758" s="129"/>
    </row>
    <row r="759" spans="1:13">
      <c r="A759" s="5"/>
      <c r="B759" s="128"/>
      <c r="C759" s="128"/>
      <c r="D759" s="129"/>
      <c r="E759" s="129"/>
      <c r="F759" s="129"/>
      <c r="G759" s="129"/>
      <c r="H759" s="129"/>
      <c r="I759" s="129"/>
      <c r="J759" s="129"/>
      <c r="K759" s="129"/>
      <c r="L759" s="129"/>
      <c r="M759" s="129"/>
    </row>
    <row r="760" spans="1:13">
      <c r="A760" s="5"/>
      <c r="B760" s="128"/>
      <c r="C760" s="128"/>
      <c r="D760" s="129"/>
      <c r="E760" s="129"/>
      <c r="F760" s="129"/>
      <c r="G760" s="129"/>
      <c r="H760" s="129"/>
      <c r="I760" s="129"/>
      <c r="J760" s="129"/>
      <c r="K760" s="129"/>
      <c r="L760" s="129"/>
      <c r="M760" s="129"/>
    </row>
    <row r="761" spans="1:13">
      <c r="A761" s="5"/>
      <c r="B761" s="128"/>
      <c r="C761" s="128"/>
      <c r="D761" s="129"/>
      <c r="E761" s="129"/>
      <c r="F761" s="129"/>
      <c r="G761" s="129"/>
      <c r="H761" s="129"/>
      <c r="I761" s="129"/>
      <c r="J761" s="129"/>
      <c r="K761" s="129"/>
      <c r="L761" s="129"/>
      <c r="M761" s="129"/>
    </row>
    <row r="762" spans="1:13">
      <c r="A762" s="5"/>
      <c r="B762" s="3"/>
      <c r="C762" s="3"/>
      <c r="D762" s="4"/>
      <c r="E762" s="4"/>
      <c r="F762" s="4"/>
      <c r="G762" s="4"/>
      <c r="H762" s="129"/>
      <c r="I762" s="4"/>
      <c r="J762" s="4"/>
      <c r="K762" s="4"/>
      <c r="L762" s="4"/>
      <c r="M762" s="4"/>
    </row>
    <row r="763" spans="1:13">
      <c r="A763" s="5"/>
      <c r="B763" s="128"/>
      <c r="C763" s="128"/>
      <c r="D763" s="129"/>
      <c r="E763" s="129"/>
      <c r="F763" s="129"/>
      <c r="G763" s="129"/>
      <c r="H763" s="129"/>
      <c r="I763" s="129"/>
      <c r="J763" s="129"/>
      <c r="K763" s="129"/>
      <c r="L763" s="129"/>
      <c r="M763" s="129"/>
    </row>
    <row r="764" spans="1:13">
      <c r="A764" s="5"/>
      <c r="B764" s="128"/>
      <c r="C764" s="128"/>
      <c r="D764" s="129"/>
      <c r="E764" s="129"/>
      <c r="F764" s="129"/>
      <c r="G764" s="129"/>
      <c r="H764" s="129"/>
      <c r="I764" s="129"/>
      <c r="J764" s="129"/>
      <c r="K764" s="129"/>
      <c r="L764" s="129"/>
      <c r="M764" s="129"/>
    </row>
    <row r="765" spans="1:13">
      <c r="A765" s="5"/>
      <c r="B765" s="128"/>
      <c r="C765" s="128"/>
      <c r="D765" s="129"/>
      <c r="E765" s="129"/>
      <c r="F765" s="129"/>
      <c r="G765" s="129"/>
      <c r="H765" s="129"/>
      <c r="I765" s="129"/>
      <c r="J765" s="129"/>
      <c r="K765" s="129"/>
      <c r="L765" s="129"/>
      <c r="M765" s="129"/>
    </row>
    <row r="766" spans="1:13">
      <c r="A766" s="5"/>
      <c r="B766" s="128"/>
      <c r="C766" s="128"/>
      <c r="D766" s="129"/>
      <c r="E766" s="129"/>
      <c r="F766" s="129"/>
      <c r="G766" s="129"/>
      <c r="H766" s="129"/>
      <c r="I766" s="129"/>
      <c r="J766" s="129"/>
      <c r="K766" s="129"/>
      <c r="L766" s="129"/>
      <c r="M766" s="129"/>
    </row>
    <row r="767" spans="1:13">
      <c r="A767" s="5"/>
      <c r="B767" s="128"/>
      <c r="C767" s="128"/>
      <c r="D767" s="129"/>
      <c r="E767" s="129"/>
      <c r="F767" s="129"/>
      <c r="G767" s="129"/>
      <c r="H767" s="129"/>
      <c r="I767" s="129"/>
      <c r="J767" s="129"/>
      <c r="K767" s="129"/>
      <c r="L767" s="129"/>
      <c r="M767" s="129"/>
    </row>
    <row r="768" spans="1:13">
      <c r="A768" s="5"/>
      <c r="B768" s="128"/>
      <c r="C768" s="128"/>
      <c r="D768" s="129"/>
      <c r="E768" s="129"/>
      <c r="F768" s="129"/>
      <c r="G768" s="129"/>
      <c r="H768" s="129"/>
      <c r="I768" s="129"/>
      <c r="J768" s="129"/>
      <c r="K768" s="129"/>
      <c r="L768" s="129"/>
      <c r="M768" s="129"/>
    </row>
    <row r="769" spans="1:13">
      <c r="A769" s="5"/>
      <c r="B769" s="128"/>
      <c r="C769" s="128"/>
      <c r="D769" s="129"/>
      <c r="E769" s="129"/>
      <c r="F769" s="129"/>
      <c r="G769" s="129"/>
      <c r="H769" s="129"/>
      <c r="I769" s="129"/>
      <c r="J769" s="129"/>
      <c r="K769" s="129"/>
      <c r="L769" s="129"/>
      <c r="M769" s="129"/>
    </row>
    <row r="770" spans="1:13">
      <c r="A770" s="5"/>
      <c r="B770" s="128"/>
      <c r="C770" s="128"/>
      <c r="D770" s="129"/>
      <c r="E770" s="129"/>
      <c r="F770" s="129"/>
      <c r="G770" s="129"/>
      <c r="H770" s="129"/>
      <c r="I770" s="129"/>
      <c r="J770" s="129"/>
      <c r="K770" s="129"/>
      <c r="L770" s="129"/>
      <c r="M770" s="129"/>
    </row>
    <row r="771" spans="1:13">
      <c r="A771" s="5"/>
      <c r="B771" s="128"/>
      <c r="C771" s="128"/>
      <c r="D771" s="129"/>
      <c r="E771" s="129"/>
      <c r="F771" s="129"/>
      <c r="G771" s="129"/>
      <c r="H771" s="129"/>
      <c r="I771" s="129"/>
      <c r="J771" s="129"/>
      <c r="K771" s="129"/>
      <c r="L771" s="129"/>
      <c r="M771" s="129"/>
    </row>
    <row r="772" spans="1:13">
      <c r="A772" s="5"/>
      <c r="B772" s="128"/>
      <c r="C772" s="128"/>
      <c r="D772" s="129"/>
      <c r="E772" s="129"/>
      <c r="F772" s="129"/>
      <c r="G772" s="129"/>
      <c r="H772" s="129"/>
      <c r="I772" s="129"/>
      <c r="J772" s="129"/>
      <c r="K772" s="129"/>
      <c r="L772" s="129"/>
      <c r="M772" s="129"/>
    </row>
    <row r="773" spans="1:13">
      <c r="A773" s="5"/>
      <c r="B773" s="128"/>
      <c r="C773" s="128"/>
      <c r="D773" s="129"/>
      <c r="E773" s="129"/>
      <c r="F773" s="129"/>
      <c r="G773" s="129"/>
      <c r="H773" s="129"/>
      <c r="I773" s="129"/>
      <c r="J773" s="129"/>
      <c r="K773" s="129"/>
      <c r="L773" s="129"/>
      <c r="M773" s="129"/>
    </row>
    <row r="774" spans="1:13">
      <c r="A774" s="5"/>
      <c r="B774" s="128"/>
      <c r="C774" s="128"/>
      <c r="D774" s="129"/>
      <c r="E774" s="129"/>
      <c r="F774" s="129"/>
      <c r="G774" s="129"/>
      <c r="H774" s="129"/>
      <c r="I774" s="129"/>
      <c r="J774" s="129"/>
      <c r="K774" s="129"/>
      <c r="L774" s="129"/>
      <c r="M774" s="129"/>
    </row>
    <row r="775" spans="1:13">
      <c r="A775" s="5"/>
      <c r="B775" s="128"/>
      <c r="C775" s="128"/>
      <c r="D775" s="129"/>
      <c r="E775" s="129"/>
      <c r="F775" s="129"/>
      <c r="G775" s="129"/>
      <c r="H775" s="129"/>
      <c r="I775" s="129"/>
      <c r="J775" s="129"/>
      <c r="K775" s="129"/>
      <c r="L775" s="129"/>
      <c r="M775" s="129"/>
    </row>
    <row r="776" spans="1:13">
      <c r="A776" s="5"/>
      <c r="B776" s="128"/>
      <c r="C776" s="128"/>
      <c r="D776" s="129"/>
      <c r="E776" s="129"/>
      <c r="F776" s="129"/>
      <c r="G776" s="129"/>
      <c r="H776" s="129"/>
      <c r="I776" s="129"/>
      <c r="J776" s="129"/>
      <c r="K776" s="129"/>
      <c r="L776" s="129"/>
      <c r="M776" s="129"/>
    </row>
    <row r="777" spans="1:13">
      <c r="A777" s="5"/>
      <c r="B777" s="128"/>
      <c r="C777" s="128"/>
      <c r="D777" s="129"/>
      <c r="E777" s="129"/>
      <c r="F777" s="129"/>
      <c r="G777" s="129"/>
      <c r="H777" s="129"/>
      <c r="I777" s="129"/>
      <c r="J777" s="129"/>
      <c r="K777" s="129"/>
      <c r="L777" s="129"/>
      <c r="M777" s="129"/>
    </row>
    <row r="778" spans="1:13">
      <c r="A778" s="5"/>
      <c r="B778" s="128"/>
      <c r="C778" s="128"/>
      <c r="D778" s="129"/>
      <c r="E778" s="129"/>
      <c r="F778" s="129"/>
      <c r="G778" s="129"/>
      <c r="H778" s="129"/>
      <c r="I778" s="129"/>
      <c r="J778" s="129"/>
      <c r="K778" s="129"/>
      <c r="L778" s="129"/>
      <c r="M778" s="129"/>
    </row>
    <row r="779" spans="1:13">
      <c r="A779" s="5"/>
      <c r="B779" s="128"/>
      <c r="C779" s="128"/>
      <c r="D779" s="129"/>
      <c r="E779" s="129"/>
      <c r="F779" s="129"/>
      <c r="G779" s="129"/>
      <c r="H779" s="129"/>
      <c r="I779" s="129"/>
      <c r="J779" s="129"/>
      <c r="K779" s="129"/>
      <c r="L779" s="129"/>
      <c r="M779" s="129"/>
    </row>
    <row r="780" spans="1:13">
      <c r="A780" s="5"/>
      <c r="B780" s="128"/>
      <c r="C780" s="128"/>
      <c r="D780" s="129"/>
      <c r="E780" s="129"/>
      <c r="F780" s="129"/>
      <c r="G780" s="129"/>
      <c r="H780" s="129"/>
      <c r="I780" s="129"/>
      <c r="J780" s="129"/>
      <c r="K780" s="129"/>
      <c r="L780" s="129"/>
      <c r="M780" s="129"/>
    </row>
    <row r="781" spans="1:13">
      <c r="A781" s="5"/>
      <c r="B781" s="128"/>
      <c r="C781" s="128"/>
      <c r="D781" s="129"/>
      <c r="E781" s="129"/>
      <c r="F781" s="129"/>
      <c r="G781" s="129"/>
      <c r="H781" s="129"/>
      <c r="I781" s="129"/>
      <c r="J781" s="129"/>
      <c r="K781" s="129"/>
      <c r="L781" s="129"/>
      <c r="M781" s="129"/>
    </row>
    <row r="782" spans="1:13">
      <c r="A782" s="5"/>
      <c r="B782" s="128"/>
      <c r="C782" s="128"/>
      <c r="D782" s="129"/>
      <c r="E782" s="129"/>
      <c r="F782" s="129"/>
      <c r="G782" s="129"/>
      <c r="H782" s="129"/>
      <c r="I782" s="129"/>
      <c r="J782" s="129"/>
      <c r="K782" s="129"/>
      <c r="L782" s="129"/>
      <c r="M782" s="129"/>
    </row>
    <row r="783" spans="1:13">
      <c r="A783" s="5"/>
      <c r="B783" s="128"/>
      <c r="C783" s="128"/>
      <c r="D783" s="129"/>
      <c r="E783" s="129"/>
      <c r="F783" s="129"/>
      <c r="G783" s="129"/>
      <c r="H783" s="129"/>
      <c r="I783" s="129"/>
      <c r="J783" s="129"/>
      <c r="K783" s="129"/>
      <c r="L783" s="129"/>
      <c r="M783" s="129"/>
    </row>
    <row r="784" spans="1:13">
      <c r="A784" s="5"/>
      <c r="B784" s="128"/>
      <c r="C784" s="128"/>
      <c r="D784" s="129"/>
      <c r="E784" s="129"/>
      <c r="F784" s="129"/>
      <c r="G784" s="129"/>
      <c r="H784" s="129"/>
      <c r="I784" s="129"/>
      <c r="J784" s="129"/>
      <c r="K784" s="129"/>
      <c r="L784" s="129"/>
      <c r="M784" s="129"/>
    </row>
    <row r="785" spans="1:13">
      <c r="A785" s="5"/>
      <c r="B785" s="128"/>
      <c r="C785" s="128"/>
      <c r="D785" s="129"/>
      <c r="E785" s="129"/>
      <c r="F785" s="129"/>
      <c r="G785" s="129"/>
      <c r="H785" s="129"/>
      <c r="I785" s="129"/>
      <c r="J785" s="129"/>
      <c r="K785" s="129"/>
      <c r="L785" s="129"/>
      <c r="M785" s="129"/>
    </row>
    <row r="786" spans="1:13">
      <c r="A786" s="5"/>
      <c r="B786" s="128"/>
      <c r="C786" s="128"/>
      <c r="D786" s="129"/>
      <c r="E786" s="129"/>
      <c r="F786" s="129"/>
      <c r="G786" s="129"/>
      <c r="H786" s="129"/>
      <c r="I786" s="129"/>
      <c r="J786" s="129"/>
      <c r="K786" s="129"/>
      <c r="L786" s="129"/>
      <c r="M786" s="129"/>
    </row>
    <row r="787" spans="1:13">
      <c r="A787" s="5"/>
      <c r="B787" s="128"/>
      <c r="C787" s="128"/>
      <c r="D787" s="129"/>
      <c r="E787" s="129"/>
      <c r="F787" s="129"/>
      <c r="G787" s="129"/>
      <c r="H787" s="129"/>
      <c r="I787" s="129"/>
      <c r="J787" s="129"/>
      <c r="K787" s="129"/>
      <c r="L787" s="129"/>
      <c r="M787" s="129"/>
    </row>
    <row r="788" spans="1:13">
      <c r="A788" s="5"/>
      <c r="B788" s="128"/>
      <c r="C788" s="128"/>
      <c r="D788" s="129"/>
      <c r="E788" s="129"/>
      <c r="F788" s="129"/>
      <c r="G788" s="129"/>
      <c r="H788" s="129"/>
      <c r="I788" s="129"/>
      <c r="J788" s="129"/>
      <c r="K788" s="129"/>
      <c r="L788" s="129"/>
      <c r="M788" s="129"/>
    </row>
    <row r="789" spans="1:13">
      <c r="A789" s="5"/>
      <c r="B789" s="128"/>
      <c r="C789" s="128"/>
      <c r="D789" s="129"/>
      <c r="E789" s="129"/>
      <c r="F789" s="129"/>
      <c r="G789" s="129"/>
      <c r="H789" s="129"/>
      <c r="I789" s="129"/>
      <c r="J789" s="129"/>
      <c r="K789" s="129"/>
      <c r="L789" s="129"/>
      <c r="M789" s="129"/>
    </row>
    <row r="790" spans="1:13">
      <c r="A790" s="5"/>
      <c r="B790" s="128"/>
      <c r="C790" s="128"/>
      <c r="D790" s="129"/>
      <c r="E790" s="129"/>
      <c r="F790" s="129"/>
      <c r="G790" s="129"/>
      <c r="H790" s="129"/>
      <c r="I790" s="129"/>
      <c r="J790" s="129"/>
      <c r="K790" s="129"/>
      <c r="L790" s="129"/>
      <c r="M790" s="129"/>
    </row>
    <row r="791" spans="1:13">
      <c r="A791" s="5"/>
      <c r="B791" s="128"/>
      <c r="C791" s="128"/>
      <c r="D791" s="129"/>
      <c r="E791" s="129"/>
      <c r="F791" s="129"/>
      <c r="G791" s="129"/>
      <c r="H791" s="129"/>
      <c r="I791" s="129"/>
      <c r="J791" s="129"/>
      <c r="K791" s="129"/>
      <c r="L791" s="129"/>
      <c r="M791" s="129"/>
    </row>
    <row r="792" spans="1:13">
      <c r="A792" s="5"/>
      <c r="B792" s="128"/>
      <c r="C792" s="128"/>
      <c r="D792" s="129"/>
      <c r="E792" s="129"/>
      <c r="F792" s="129"/>
      <c r="G792" s="129"/>
      <c r="H792" s="129"/>
      <c r="I792" s="129"/>
      <c r="J792" s="129"/>
      <c r="K792" s="129"/>
      <c r="L792" s="129"/>
      <c r="M792" s="129"/>
    </row>
    <row r="793" spans="1:13">
      <c r="A793" s="5"/>
      <c r="B793" s="128"/>
      <c r="C793" s="128"/>
      <c r="D793" s="129"/>
      <c r="E793" s="129"/>
      <c r="F793" s="129"/>
      <c r="G793" s="129"/>
      <c r="H793" s="129"/>
      <c r="I793" s="129"/>
      <c r="J793" s="129"/>
      <c r="K793" s="129"/>
      <c r="L793" s="129"/>
      <c r="M793" s="129"/>
    </row>
    <row r="794" spans="1:13">
      <c r="A794" s="5"/>
      <c r="B794" s="3"/>
      <c r="C794" s="3"/>
      <c r="D794" s="4"/>
      <c r="E794" s="4"/>
      <c r="F794" s="4"/>
      <c r="G794" s="4"/>
      <c r="H794" s="129"/>
      <c r="I794" s="4"/>
      <c r="J794" s="4"/>
      <c r="K794" s="4"/>
      <c r="L794" s="4"/>
      <c r="M794" s="4"/>
    </row>
    <row r="795" spans="1:13">
      <c r="A795" s="5"/>
      <c r="B795" s="3"/>
      <c r="C795" s="3"/>
      <c r="D795" s="4"/>
      <c r="E795" s="4"/>
      <c r="F795" s="4"/>
      <c r="G795" s="4"/>
      <c r="H795" s="129"/>
      <c r="I795" s="4"/>
      <c r="J795" s="4"/>
      <c r="K795" s="4"/>
      <c r="L795" s="4"/>
      <c r="M795" s="4"/>
    </row>
    <row r="796" spans="1:13">
      <c r="A796" s="5"/>
      <c r="B796" s="128"/>
      <c r="C796" s="128"/>
      <c r="D796" s="129"/>
      <c r="E796" s="129"/>
      <c r="F796" s="129"/>
      <c r="G796" s="129"/>
      <c r="H796" s="129"/>
      <c r="I796" s="129"/>
      <c r="J796" s="129"/>
      <c r="K796" s="129"/>
      <c r="L796" s="129"/>
      <c r="M796" s="129"/>
    </row>
    <row r="797" spans="1:13">
      <c r="A797" s="5"/>
      <c r="B797" s="128"/>
      <c r="C797" s="128"/>
      <c r="D797" s="129"/>
      <c r="E797" s="129"/>
      <c r="F797" s="129"/>
      <c r="G797" s="129"/>
      <c r="H797" s="129"/>
      <c r="I797" s="129"/>
      <c r="J797" s="129"/>
      <c r="K797" s="129"/>
      <c r="L797" s="129"/>
      <c r="M797" s="129"/>
    </row>
    <row r="798" spans="1:13">
      <c r="A798" s="5"/>
      <c r="B798" s="128"/>
      <c r="C798" s="128"/>
      <c r="D798" s="129"/>
      <c r="E798" s="129"/>
      <c r="F798" s="129"/>
      <c r="G798" s="129"/>
      <c r="H798" s="129"/>
      <c r="I798" s="129"/>
      <c r="J798" s="129"/>
      <c r="K798" s="129"/>
      <c r="L798" s="129"/>
      <c r="M798" s="129"/>
    </row>
    <row r="799" spans="1:13">
      <c r="A799" s="5"/>
      <c r="B799" s="128"/>
      <c r="C799" s="128"/>
      <c r="D799" s="129"/>
      <c r="E799" s="129"/>
      <c r="F799" s="129"/>
      <c r="G799" s="129"/>
      <c r="H799" s="129"/>
      <c r="I799" s="129"/>
      <c r="J799" s="129"/>
      <c r="K799" s="129"/>
      <c r="L799" s="129"/>
      <c r="M799" s="129"/>
    </row>
    <row r="800" spans="1:13">
      <c r="A800" s="5"/>
      <c r="B800" s="128"/>
      <c r="C800" s="128"/>
      <c r="D800" s="129"/>
      <c r="E800" s="4"/>
      <c r="F800" s="4"/>
      <c r="G800" s="129"/>
      <c r="H800" s="129"/>
      <c r="I800" s="129"/>
      <c r="J800" s="129"/>
      <c r="K800" s="129"/>
      <c r="L800" s="129"/>
      <c r="M800" s="129"/>
    </row>
    <row r="801" spans="1:13">
      <c r="A801" s="5"/>
      <c r="B801" s="128"/>
      <c r="C801" s="128"/>
      <c r="D801" s="129"/>
      <c r="E801" s="129"/>
      <c r="F801" s="129"/>
      <c r="G801" s="129"/>
      <c r="H801" s="129"/>
      <c r="I801" s="129"/>
      <c r="J801" s="129"/>
      <c r="K801" s="129"/>
      <c r="L801" s="129"/>
      <c r="M801" s="129"/>
    </row>
    <row r="802" spans="1:13">
      <c r="A802" s="5"/>
      <c r="B802" s="128"/>
      <c r="C802" s="128"/>
      <c r="D802" s="129"/>
      <c r="E802" s="129"/>
      <c r="F802" s="129"/>
      <c r="G802" s="129"/>
      <c r="H802" s="129"/>
      <c r="I802" s="129"/>
      <c r="J802" s="129"/>
      <c r="K802" s="129"/>
      <c r="L802" s="129"/>
      <c r="M802" s="129"/>
    </row>
    <row r="803" spans="1:13">
      <c r="A803" s="5"/>
      <c r="B803" s="128"/>
      <c r="C803" s="128"/>
      <c r="D803" s="129"/>
      <c r="E803" s="129"/>
      <c r="F803" s="129"/>
      <c r="G803" s="129"/>
      <c r="H803" s="129"/>
      <c r="I803" s="129"/>
      <c r="J803" s="129"/>
      <c r="K803" s="129"/>
      <c r="L803" s="129"/>
      <c r="M803" s="129"/>
    </row>
    <row r="804" spans="1:13">
      <c r="A804" s="5"/>
      <c r="B804" s="128"/>
      <c r="C804" s="128"/>
      <c r="D804" s="129"/>
      <c r="E804" s="129"/>
      <c r="F804" s="129"/>
      <c r="G804" s="129"/>
      <c r="H804" s="129"/>
      <c r="I804" s="129"/>
      <c r="J804" s="129"/>
      <c r="K804" s="129"/>
      <c r="L804" s="129"/>
      <c r="M804" s="129"/>
    </row>
    <row r="805" spans="1:13">
      <c r="A805" s="5"/>
      <c r="B805" s="128"/>
      <c r="C805" s="128"/>
      <c r="D805" s="129"/>
      <c r="E805" s="129"/>
      <c r="F805" s="129"/>
      <c r="G805" s="129"/>
      <c r="H805" s="129"/>
      <c r="I805" s="129"/>
      <c r="J805" s="129"/>
      <c r="K805" s="129"/>
      <c r="L805" s="129"/>
      <c r="M805" s="129"/>
    </row>
    <row r="806" spans="1:13">
      <c r="A806" s="5"/>
      <c r="B806" s="128"/>
      <c r="C806" s="128"/>
      <c r="D806" s="129"/>
      <c r="E806" s="129"/>
      <c r="F806" s="129"/>
      <c r="G806" s="129"/>
      <c r="H806" s="129"/>
      <c r="I806" s="129"/>
      <c r="J806" s="129"/>
      <c r="K806" s="129"/>
      <c r="L806" s="129"/>
      <c r="M806" s="129"/>
    </row>
    <row r="807" spans="1:13">
      <c r="A807" s="5"/>
      <c r="B807" s="3"/>
      <c r="C807" s="3"/>
      <c r="D807" s="4"/>
      <c r="E807" s="4"/>
      <c r="F807" s="4"/>
      <c r="G807" s="4"/>
      <c r="H807" s="129"/>
      <c r="I807" s="4"/>
      <c r="J807" s="4"/>
      <c r="K807" s="4"/>
      <c r="L807" s="4"/>
      <c r="M807" s="4"/>
    </row>
    <row r="808" spans="1:13">
      <c r="A808" s="5"/>
      <c r="B808" s="128"/>
      <c r="C808" s="128"/>
      <c r="D808" s="129"/>
      <c r="E808" s="129"/>
      <c r="F808" s="129"/>
      <c r="G808" s="129"/>
      <c r="H808" s="129"/>
      <c r="I808" s="129"/>
      <c r="J808" s="129"/>
      <c r="K808" s="129"/>
      <c r="L808" s="129"/>
      <c r="M808" s="129"/>
    </row>
    <row r="809" spans="1:13">
      <c r="A809" s="5"/>
      <c r="B809" s="128"/>
      <c r="C809" s="128"/>
      <c r="D809" s="129"/>
      <c r="E809" s="129"/>
      <c r="F809" s="129"/>
      <c r="G809" s="129"/>
      <c r="H809" s="129"/>
      <c r="I809" s="129"/>
      <c r="J809" s="129"/>
      <c r="K809" s="129"/>
      <c r="L809" s="129"/>
      <c r="M809" s="129"/>
    </row>
    <row r="810" spans="1:13">
      <c r="A810" s="5"/>
      <c r="B810" s="128"/>
      <c r="C810" s="128"/>
      <c r="D810" s="129"/>
      <c r="E810" s="129"/>
      <c r="F810" s="129"/>
      <c r="G810" s="129"/>
      <c r="H810" s="129"/>
      <c r="I810" s="129"/>
      <c r="J810" s="129"/>
      <c r="K810" s="129"/>
      <c r="L810" s="129"/>
      <c r="M810" s="129"/>
    </row>
    <row r="811" spans="1:13">
      <c r="A811" s="5"/>
      <c r="B811" s="3"/>
      <c r="C811" s="3"/>
      <c r="D811" s="4"/>
      <c r="E811" s="4"/>
      <c r="F811" s="4"/>
      <c r="G811" s="4"/>
      <c r="H811" s="129"/>
      <c r="I811" s="4"/>
      <c r="J811" s="4"/>
      <c r="K811" s="4"/>
      <c r="L811" s="4"/>
      <c r="M811" s="4"/>
    </row>
    <row r="812" spans="1:13">
      <c r="A812" s="5"/>
      <c r="B812" s="128"/>
      <c r="C812" s="128"/>
      <c r="D812" s="129"/>
      <c r="E812" s="129"/>
      <c r="F812" s="129"/>
      <c r="G812" s="129"/>
      <c r="H812" s="129"/>
      <c r="I812" s="129"/>
      <c r="J812" s="129"/>
      <c r="K812" s="129"/>
      <c r="L812" s="129"/>
      <c r="M812" s="129"/>
    </row>
    <row r="813" spans="1:13">
      <c r="A813" s="5"/>
      <c r="B813" s="128"/>
      <c r="C813" s="128"/>
      <c r="D813" s="129"/>
      <c r="E813" s="129"/>
      <c r="F813" s="129"/>
      <c r="G813" s="129"/>
      <c r="H813" s="129"/>
      <c r="I813" s="129"/>
      <c r="J813" s="129"/>
      <c r="K813" s="129"/>
      <c r="L813" s="129"/>
      <c r="M813" s="129"/>
    </row>
    <row r="814" spans="1:13">
      <c r="A814" s="5"/>
      <c r="B814" s="128"/>
      <c r="C814" s="128"/>
      <c r="D814" s="129"/>
      <c r="E814" s="129"/>
      <c r="F814" s="129"/>
      <c r="G814" s="129"/>
      <c r="H814" s="129"/>
      <c r="I814" s="129"/>
      <c r="J814" s="129"/>
      <c r="K814" s="129"/>
      <c r="L814" s="129"/>
      <c r="M814" s="129"/>
    </row>
    <row r="815" spans="1:13">
      <c r="A815" s="5"/>
      <c r="B815" s="3"/>
      <c r="C815" s="3"/>
      <c r="D815" s="4"/>
      <c r="E815" s="4"/>
      <c r="F815" s="4"/>
      <c r="G815" s="4"/>
      <c r="H815" s="129"/>
      <c r="I815" s="4"/>
      <c r="J815" s="4"/>
      <c r="K815" s="4"/>
      <c r="L815" s="4"/>
      <c r="M815" s="4"/>
    </row>
    <row r="816" spans="1:13">
      <c r="A816" s="5"/>
      <c r="B816" s="3"/>
      <c r="C816" s="3"/>
      <c r="D816" s="4"/>
      <c r="E816" s="4"/>
      <c r="F816" s="4"/>
      <c r="G816" s="4"/>
      <c r="H816" s="129"/>
      <c r="I816" s="4"/>
      <c r="J816" s="4"/>
      <c r="K816" s="4"/>
      <c r="L816" s="4"/>
      <c r="M816" s="4"/>
    </row>
    <row r="817" spans="1:13">
      <c r="A817" s="5"/>
      <c r="B817" s="128"/>
      <c r="C817" s="128"/>
      <c r="D817" s="129"/>
      <c r="E817" s="129"/>
      <c r="F817" s="129"/>
      <c r="G817" s="129"/>
      <c r="H817" s="129"/>
      <c r="I817" s="129"/>
      <c r="J817" s="129"/>
      <c r="K817" s="129"/>
      <c r="L817" s="129"/>
      <c r="M817" s="129"/>
    </row>
    <row r="818" spans="1:13">
      <c r="A818" s="5"/>
      <c r="B818" s="3"/>
      <c r="C818" s="3"/>
      <c r="D818" s="4"/>
      <c r="E818" s="4"/>
      <c r="F818" s="4"/>
      <c r="G818" s="4"/>
      <c r="H818" s="129"/>
      <c r="I818" s="4"/>
      <c r="J818" s="4"/>
      <c r="K818" s="4"/>
      <c r="L818" s="4"/>
      <c r="M818" s="4"/>
    </row>
    <row r="819" spans="1:13">
      <c r="A819" s="5"/>
      <c r="B819" s="128"/>
      <c r="C819" s="128"/>
      <c r="D819" s="129"/>
      <c r="E819" s="129"/>
      <c r="F819" s="129"/>
      <c r="G819" s="129"/>
      <c r="H819" s="129"/>
      <c r="I819" s="129"/>
      <c r="J819" s="129"/>
      <c r="K819" s="129"/>
      <c r="L819" s="129"/>
      <c r="M819" s="129"/>
    </row>
    <row r="820" spans="1:13">
      <c r="A820" s="5"/>
      <c r="B820" s="3"/>
      <c r="C820" s="3"/>
      <c r="D820" s="4"/>
      <c r="E820" s="4"/>
      <c r="F820" s="4"/>
      <c r="G820" s="4"/>
      <c r="H820" s="129"/>
      <c r="I820" s="4"/>
      <c r="J820" s="4"/>
      <c r="K820" s="4"/>
      <c r="L820" s="4"/>
      <c r="M820" s="4"/>
    </row>
    <row r="821" spans="1:13">
      <c r="A821" s="5"/>
      <c r="B821" s="128"/>
      <c r="C821" s="128"/>
      <c r="D821" s="129"/>
      <c r="E821" s="129"/>
      <c r="F821" s="129"/>
      <c r="G821" s="129"/>
      <c r="H821" s="129"/>
      <c r="I821" s="129"/>
      <c r="J821" s="129"/>
      <c r="K821" s="129"/>
      <c r="L821" s="129"/>
      <c r="M821" s="129"/>
    </row>
    <row r="822" spans="1:13">
      <c r="A822" s="5"/>
      <c r="B822" s="128"/>
      <c r="C822" s="128"/>
      <c r="D822" s="129"/>
      <c r="E822" s="129"/>
      <c r="F822" s="129"/>
      <c r="G822" s="129"/>
      <c r="H822" s="129"/>
      <c r="I822" s="129"/>
      <c r="J822" s="129"/>
      <c r="K822" s="129"/>
      <c r="L822" s="129"/>
      <c r="M822" s="129"/>
    </row>
    <row r="823" spans="1:13">
      <c r="A823" s="5"/>
      <c r="B823" s="128"/>
      <c r="C823" s="128"/>
      <c r="D823" s="129"/>
      <c r="E823" s="129"/>
      <c r="F823" s="129"/>
      <c r="G823" s="129"/>
      <c r="H823" s="129"/>
      <c r="I823" s="129"/>
      <c r="J823" s="129"/>
      <c r="K823" s="129"/>
      <c r="L823" s="129"/>
      <c r="M823" s="129"/>
    </row>
    <row r="824" spans="1:13">
      <c r="A824" s="5"/>
      <c r="B824" s="128"/>
      <c r="C824" s="128"/>
      <c r="D824" s="129"/>
      <c r="E824" s="129"/>
      <c r="F824" s="129"/>
      <c r="G824" s="129"/>
      <c r="H824" s="129"/>
      <c r="I824" s="129"/>
      <c r="J824" s="129"/>
      <c r="K824" s="129"/>
      <c r="L824" s="129"/>
      <c r="M824" s="129"/>
    </row>
    <row r="825" spans="1:13">
      <c r="A825" s="5"/>
      <c r="B825" s="3"/>
      <c r="C825" s="3"/>
      <c r="D825" s="4"/>
      <c r="E825" s="4"/>
      <c r="F825" s="4"/>
      <c r="G825" s="4"/>
      <c r="H825" s="129"/>
      <c r="I825" s="4"/>
      <c r="J825" s="4"/>
      <c r="K825" s="4"/>
      <c r="L825" s="4"/>
      <c r="M825" s="4"/>
    </row>
    <row r="826" spans="1:13">
      <c r="A826" s="5"/>
      <c r="B826" s="128"/>
      <c r="C826" s="128"/>
      <c r="D826" s="129"/>
      <c r="E826" s="129"/>
      <c r="F826" s="129"/>
      <c r="G826" s="129"/>
      <c r="H826" s="129"/>
      <c r="I826" s="129"/>
      <c r="J826" s="129"/>
      <c r="K826" s="129"/>
      <c r="L826" s="129"/>
      <c r="M826" s="129"/>
    </row>
    <row r="827" spans="1:13">
      <c r="A827" s="5"/>
      <c r="B827" s="128"/>
      <c r="C827" s="128"/>
      <c r="D827" s="129"/>
      <c r="E827" s="129"/>
      <c r="F827" s="129"/>
      <c r="G827" s="129"/>
      <c r="H827" s="129"/>
      <c r="I827" s="129"/>
      <c r="J827" s="129"/>
      <c r="K827" s="129"/>
      <c r="L827" s="129"/>
      <c r="M827" s="129"/>
    </row>
    <row r="828" spans="1:13">
      <c r="A828" s="5"/>
      <c r="B828" s="128"/>
      <c r="C828" s="128"/>
      <c r="D828" s="129"/>
      <c r="E828" s="129"/>
      <c r="F828" s="129"/>
      <c r="G828" s="129"/>
      <c r="H828" s="129"/>
      <c r="I828" s="129"/>
      <c r="J828" s="129"/>
      <c r="K828" s="129"/>
      <c r="L828" s="129"/>
      <c r="M828" s="129"/>
    </row>
    <row r="829" spans="1:13">
      <c r="A829" s="5"/>
      <c r="B829" s="128"/>
      <c r="C829" s="128"/>
      <c r="D829" s="129"/>
      <c r="E829" s="129"/>
      <c r="F829" s="129"/>
      <c r="G829" s="129"/>
      <c r="H829" s="129"/>
      <c r="I829" s="129"/>
      <c r="J829" s="129"/>
      <c r="K829" s="129"/>
      <c r="L829" s="129"/>
      <c r="M829" s="129"/>
    </row>
    <row r="830" spans="1:13">
      <c r="A830" s="5"/>
      <c r="B830" s="128"/>
      <c r="C830" s="128"/>
      <c r="D830" s="129"/>
      <c r="E830" s="129"/>
      <c r="F830" s="129"/>
      <c r="G830" s="129"/>
      <c r="H830" s="129"/>
      <c r="I830" s="129"/>
      <c r="J830" s="129"/>
      <c r="K830" s="129"/>
      <c r="L830" s="129"/>
      <c r="M830" s="129"/>
    </row>
    <row r="831" spans="1:13">
      <c r="A831" s="5"/>
      <c r="B831" s="128"/>
      <c r="C831" s="128"/>
      <c r="D831" s="129"/>
      <c r="E831" s="129"/>
      <c r="F831" s="129"/>
      <c r="G831" s="129"/>
      <c r="H831" s="129"/>
      <c r="I831" s="129"/>
      <c r="J831" s="129"/>
      <c r="K831" s="129"/>
      <c r="L831" s="129"/>
      <c r="M831" s="129"/>
    </row>
    <row r="832" spans="1:13">
      <c r="A832" s="5"/>
      <c r="B832" s="128"/>
      <c r="C832" s="128"/>
      <c r="D832" s="129"/>
      <c r="E832" s="129"/>
      <c r="F832" s="129"/>
      <c r="G832" s="129"/>
      <c r="H832" s="129"/>
      <c r="I832" s="129"/>
      <c r="J832" s="129"/>
      <c r="K832" s="129"/>
      <c r="L832" s="129"/>
      <c r="M832" s="129"/>
    </row>
    <row r="833" spans="1:13">
      <c r="A833" s="5"/>
      <c r="B833" s="128"/>
      <c r="C833" s="128"/>
      <c r="D833" s="129"/>
      <c r="E833" s="129"/>
      <c r="F833" s="129"/>
      <c r="G833" s="129"/>
      <c r="H833" s="129"/>
      <c r="I833" s="129"/>
      <c r="J833" s="129"/>
      <c r="K833" s="129"/>
      <c r="L833" s="129"/>
      <c r="M833" s="129"/>
    </row>
    <row r="834" spans="1:13">
      <c r="A834" s="5"/>
      <c r="B834" s="128"/>
      <c r="C834" s="128"/>
      <c r="D834" s="129"/>
      <c r="E834" s="129"/>
      <c r="F834" s="129"/>
      <c r="G834" s="129"/>
      <c r="H834" s="129"/>
      <c r="I834" s="129"/>
      <c r="J834" s="129"/>
      <c r="K834" s="129"/>
      <c r="L834" s="129"/>
      <c r="M834" s="129"/>
    </row>
    <row r="835" spans="1:13">
      <c r="A835" s="5"/>
      <c r="B835" s="128"/>
      <c r="C835" s="128"/>
      <c r="D835" s="129"/>
      <c r="E835" s="129"/>
      <c r="F835" s="129"/>
      <c r="G835" s="129"/>
      <c r="H835" s="129"/>
      <c r="I835" s="129"/>
      <c r="J835" s="129"/>
      <c r="K835" s="129"/>
      <c r="L835" s="129"/>
      <c r="M835" s="129"/>
    </row>
    <row r="836" spans="1:13">
      <c r="A836" s="5"/>
      <c r="B836" s="128"/>
      <c r="C836" s="128"/>
      <c r="D836" s="129"/>
      <c r="E836" s="129"/>
      <c r="F836" s="129"/>
      <c r="G836" s="129"/>
      <c r="H836" s="129"/>
      <c r="I836" s="129"/>
      <c r="J836" s="129"/>
      <c r="K836" s="129"/>
      <c r="L836" s="129"/>
      <c r="M836" s="129"/>
    </row>
    <row r="837" spans="1:13">
      <c r="A837" s="5"/>
      <c r="B837" s="128"/>
      <c r="C837" s="128"/>
      <c r="D837" s="129"/>
      <c r="E837" s="129"/>
      <c r="F837" s="129"/>
      <c r="G837" s="129"/>
      <c r="H837" s="129"/>
      <c r="I837" s="129"/>
      <c r="J837" s="129"/>
      <c r="K837" s="129"/>
      <c r="L837" s="129"/>
      <c r="M837" s="129"/>
    </row>
    <row r="838" spans="1:13">
      <c r="A838" s="5"/>
      <c r="B838" s="128"/>
      <c r="C838" s="128"/>
      <c r="D838" s="129"/>
      <c r="E838" s="129"/>
      <c r="F838" s="129"/>
      <c r="G838" s="129"/>
      <c r="H838" s="129"/>
      <c r="I838" s="129"/>
      <c r="J838" s="129"/>
      <c r="K838" s="129"/>
      <c r="L838" s="129"/>
      <c r="M838" s="129"/>
    </row>
    <row r="839" spans="1:13">
      <c r="A839" s="5"/>
      <c r="B839" s="128"/>
      <c r="C839" s="128"/>
      <c r="D839" s="129"/>
      <c r="E839" s="129"/>
      <c r="F839" s="129"/>
      <c r="G839" s="129"/>
      <c r="H839" s="129"/>
      <c r="I839" s="129"/>
      <c r="J839" s="129"/>
      <c r="K839" s="129"/>
      <c r="L839" s="129"/>
      <c r="M839" s="129"/>
    </row>
    <row r="840" spans="1:13">
      <c r="A840" s="5"/>
      <c r="B840" s="128"/>
      <c r="C840" s="128"/>
      <c r="D840" s="129"/>
      <c r="E840" s="129"/>
      <c r="F840" s="129"/>
      <c r="G840" s="129"/>
      <c r="H840" s="129"/>
      <c r="I840" s="129"/>
      <c r="J840" s="129"/>
      <c r="K840" s="129"/>
      <c r="L840" s="129"/>
      <c r="M840" s="129"/>
    </row>
    <row r="841" spans="1:13">
      <c r="A841" s="5"/>
      <c r="B841" s="128"/>
      <c r="C841" s="128"/>
      <c r="D841" s="129"/>
      <c r="E841" s="129"/>
      <c r="F841" s="129"/>
      <c r="G841" s="129"/>
      <c r="H841" s="129"/>
      <c r="I841" s="129"/>
      <c r="J841" s="129"/>
      <c r="K841" s="129"/>
      <c r="L841" s="129"/>
      <c r="M841" s="129"/>
    </row>
    <row r="842" spans="1:13">
      <c r="A842" s="5"/>
      <c r="B842" s="128"/>
      <c r="C842" s="128"/>
      <c r="D842" s="129"/>
      <c r="E842" s="129"/>
      <c r="F842" s="129"/>
      <c r="G842" s="129"/>
      <c r="H842" s="129"/>
      <c r="I842" s="129"/>
      <c r="J842" s="129"/>
      <c r="K842" s="129"/>
      <c r="L842" s="129"/>
      <c r="M842" s="129"/>
    </row>
    <row r="843" spans="1:13">
      <c r="A843" s="5"/>
      <c r="B843" s="128"/>
      <c r="C843" s="128"/>
      <c r="D843" s="129"/>
      <c r="E843" s="129"/>
      <c r="F843" s="129"/>
      <c r="G843" s="129"/>
      <c r="H843" s="129"/>
      <c r="I843" s="129"/>
      <c r="J843" s="129"/>
      <c r="K843" s="129"/>
      <c r="L843" s="129"/>
      <c r="M843" s="129"/>
    </row>
    <row r="844" spans="1:13">
      <c r="A844" s="5"/>
      <c r="B844" s="3"/>
      <c r="C844" s="3"/>
      <c r="D844" s="4"/>
      <c r="E844" s="4"/>
      <c r="F844" s="4"/>
      <c r="G844" s="4"/>
      <c r="H844" s="129"/>
      <c r="I844" s="4"/>
      <c r="J844" s="4"/>
      <c r="K844" s="4"/>
      <c r="L844" s="4"/>
      <c r="M844" s="4"/>
    </row>
    <row r="845" spans="1:13">
      <c r="A845" s="5"/>
      <c r="B845" s="128"/>
      <c r="C845" s="128"/>
      <c r="D845" s="129"/>
      <c r="E845" s="129"/>
      <c r="F845" s="129"/>
      <c r="G845" s="129"/>
      <c r="H845" s="129"/>
      <c r="I845" s="129"/>
      <c r="J845" s="129"/>
      <c r="K845" s="129"/>
      <c r="L845" s="129"/>
      <c r="M845" s="129"/>
    </row>
    <row r="846" spans="1:13">
      <c r="A846" s="5"/>
      <c r="B846" s="128"/>
      <c r="C846" s="128"/>
      <c r="D846" s="129"/>
      <c r="E846" s="129"/>
      <c r="F846" s="129"/>
      <c r="G846" s="129"/>
      <c r="H846" s="129"/>
      <c r="I846" s="129"/>
      <c r="J846" s="129"/>
      <c r="K846" s="129"/>
      <c r="L846" s="129"/>
      <c r="M846" s="129"/>
    </row>
    <row r="847" spans="1:13">
      <c r="A847" s="5"/>
      <c r="B847" s="128"/>
      <c r="C847" s="128"/>
      <c r="D847" s="129"/>
      <c r="E847" s="129"/>
      <c r="F847" s="129"/>
      <c r="G847" s="129"/>
      <c r="H847" s="129"/>
      <c r="I847" s="129"/>
      <c r="J847" s="129"/>
      <c r="K847" s="129"/>
      <c r="L847" s="129"/>
      <c r="M847" s="129"/>
    </row>
    <row r="848" spans="1:13">
      <c r="A848" s="5"/>
      <c r="B848" s="128"/>
      <c r="C848" s="128"/>
      <c r="D848" s="129"/>
      <c r="E848" s="129"/>
      <c r="F848" s="129"/>
      <c r="G848" s="129"/>
      <c r="H848" s="129"/>
      <c r="I848" s="129"/>
      <c r="J848" s="129"/>
      <c r="K848" s="129"/>
      <c r="L848" s="129"/>
      <c r="M848" s="129"/>
    </row>
    <row r="849" spans="1:13">
      <c r="A849" s="5"/>
      <c r="B849" s="128"/>
      <c r="C849" s="128"/>
      <c r="D849" s="129"/>
      <c r="E849" s="129"/>
      <c r="F849" s="129"/>
      <c r="G849" s="129"/>
      <c r="H849" s="129"/>
      <c r="I849" s="129"/>
      <c r="J849" s="129"/>
      <c r="K849" s="129"/>
      <c r="L849" s="129"/>
      <c r="M849" s="129"/>
    </row>
    <row r="850" spans="1:13">
      <c r="A850" s="5"/>
      <c r="B850" s="128"/>
      <c r="C850" s="128"/>
      <c r="D850" s="129"/>
      <c r="E850" s="129"/>
      <c r="F850" s="129"/>
      <c r="G850" s="129"/>
      <c r="H850" s="129"/>
      <c r="I850" s="129"/>
      <c r="J850" s="129"/>
      <c r="K850" s="129"/>
      <c r="L850" s="129"/>
      <c r="M850" s="129"/>
    </row>
    <row r="851" spans="1:13">
      <c r="A851" s="5"/>
      <c r="B851" s="128"/>
      <c r="C851" s="128"/>
      <c r="D851" s="129"/>
      <c r="E851" s="129"/>
      <c r="F851" s="129"/>
      <c r="G851" s="129"/>
      <c r="H851" s="129"/>
      <c r="I851" s="129"/>
      <c r="J851" s="129"/>
      <c r="K851" s="129"/>
      <c r="L851" s="129"/>
      <c r="M851" s="129"/>
    </row>
    <row r="852" spans="1:13">
      <c r="A852" s="5"/>
      <c r="B852" s="128"/>
      <c r="C852" s="128"/>
      <c r="D852" s="129"/>
      <c r="E852" s="129"/>
      <c r="F852" s="129"/>
      <c r="G852" s="129"/>
      <c r="H852" s="129"/>
      <c r="I852" s="129"/>
      <c r="J852" s="129"/>
      <c r="K852" s="129"/>
      <c r="L852" s="129"/>
      <c r="M852" s="129"/>
    </row>
    <row r="853" spans="1:13">
      <c r="A853" s="5"/>
      <c r="B853" s="128"/>
      <c r="C853" s="128"/>
      <c r="D853" s="129"/>
      <c r="E853" s="129"/>
      <c r="F853" s="129"/>
      <c r="G853" s="129"/>
      <c r="H853" s="129"/>
      <c r="I853" s="129"/>
      <c r="J853" s="129"/>
      <c r="K853" s="129"/>
      <c r="L853" s="129"/>
      <c r="M853" s="129"/>
    </row>
    <row r="854" spans="1:13">
      <c r="A854" s="5"/>
      <c r="B854" s="128"/>
      <c r="C854" s="128"/>
      <c r="D854" s="129"/>
      <c r="E854" s="129"/>
      <c r="F854" s="129"/>
      <c r="G854" s="129"/>
      <c r="H854" s="129"/>
      <c r="I854" s="129"/>
      <c r="J854" s="129"/>
      <c r="K854" s="129"/>
      <c r="L854" s="129"/>
      <c r="M854" s="129"/>
    </row>
    <row r="855" spans="1:13">
      <c r="A855" s="5"/>
      <c r="B855" s="128"/>
      <c r="C855" s="128"/>
      <c r="D855" s="129"/>
      <c r="E855" s="129"/>
      <c r="F855" s="129"/>
      <c r="G855" s="129"/>
      <c r="H855" s="129"/>
      <c r="I855" s="129"/>
      <c r="J855" s="129"/>
      <c r="K855" s="129"/>
      <c r="L855" s="129"/>
      <c r="M855" s="129"/>
    </row>
    <row r="856" spans="1:13">
      <c r="A856" s="5"/>
      <c r="B856" s="128"/>
      <c r="C856" s="128"/>
      <c r="D856" s="129"/>
      <c r="E856" s="129"/>
      <c r="F856" s="129"/>
      <c r="G856" s="129"/>
      <c r="H856" s="129"/>
      <c r="I856" s="129"/>
      <c r="J856" s="129"/>
      <c r="K856" s="129"/>
      <c r="L856" s="129"/>
      <c r="M856" s="129"/>
    </row>
    <row r="857" spans="1:13">
      <c r="A857" s="5"/>
      <c r="B857" s="128"/>
      <c r="C857" s="128"/>
      <c r="D857" s="129"/>
      <c r="E857" s="129"/>
      <c r="F857" s="129"/>
      <c r="G857" s="129"/>
      <c r="H857" s="129"/>
      <c r="I857" s="129"/>
      <c r="J857" s="129"/>
      <c r="K857" s="129"/>
      <c r="L857" s="129"/>
      <c r="M857" s="129"/>
    </row>
    <row r="858" spans="1:13">
      <c r="A858" s="5"/>
      <c r="B858" s="128"/>
      <c r="C858" s="128"/>
      <c r="D858" s="129"/>
      <c r="E858" s="129"/>
      <c r="F858" s="129"/>
      <c r="G858" s="129"/>
      <c r="H858" s="129"/>
      <c r="I858" s="129"/>
      <c r="J858" s="129"/>
      <c r="K858" s="129"/>
      <c r="L858" s="129"/>
      <c r="M858" s="129"/>
    </row>
    <row r="859" spans="1:13">
      <c r="A859" s="5"/>
      <c r="B859" s="3"/>
      <c r="C859" s="3"/>
      <c r="D859" s="4"/>
      <c r="E859" s="4"/>
      <c r="F859" s="4"/>
      <c r="G859" s="4"/>
      <c r="H859" s="129"/>
      <c r="I859" s="4"/>
      <c r="J859" s="4"/>
      <c r="K859" s="4"/>
      <c r="L859" s="4"/>
      <c r="M859" s="4"/>
    </row>
    <row r="860" spans="1:13">
      <c r="A860" s="5"/>
      <c r="B860" s="128"/>
      <c r="C860" s="128"/>
      <c r="D860" s="129"/>
      <c r="E860" s="129"/>
      <c r="F860" s="129"/>
      <c r="G860" s="129"/>
      <c r="H860" s="129"/>
      <c r="I860" s="129"/>
      <c r="J860" s="129"/>
      <c r="K860" s="129"/>
      <c r="L860" s="129"/>
      <c r="M860" s="129"/>
    </row>
    <row r="861" spans="1:13">
      <c r="A861" s="5"/>
      <c r="B861" s="128"/>
      <c r="C861" s="128"/>
      <c r="D861" s="129"/>
      <c r="E861" s="129"/>
      <c r="F861" s="129"/>
      <c r="G861" s="129"/>
      <c r="H861" s="129"/>
      <c r="I861" s="129"/>
      <c r="J861" s="129"/>
      <c r="K861" s="129"/>
      <c r="L861" s="129"/>
      <c r="M861" s="129"/>
    </row>
    <row r="862" spans="1:13">
      <c r="A862" s="5"/>
      <c r="B862" s="128"/>
      <c r="C862" s="128"/>
      <c r="D862" s="129"/>
      <c r="E862" s="129"/>
      <c r="F862" s="129"/>
      <c r="G862" s="129"/>
      <c r="H862" s="129"/>
      <c r="I862" s="129"/>
      <c r="J862" s="129"/>
      <c r="K862" s="129"/>
      <c r="L862" s="129"/>
      <c r="M862" s="129"/>
    </row>
    <row r="863" spans="1:13">
      <c r="A863" s="5"/>
      <c r="B863" s="3"/>
      <c r="C863" s="3"/>
      <c r="D863" s="4"/>
      <c r="E863" s="4"/>
      <c r="F863" s="4"/>
      <c r="G863" s="4"/>
      <c r="H863" s="129"/>
      <c r="I863" s="4"/>
      <c r="J863" s="4"/>
      <c r="K863" s="4"/>
      <c r="L863" s="4"/>
      <c r="M863" s="4"/>
    </row>
    <row r="864" spans="1:13">
      <c r="A864" s="5"/>
      <c r="B864" s="128"/>
      <c r="C864" s="128"/>
      <c r="D864" s="129"/>
      <c r="E864" s="129"/>
      <c r="F864" s="129"/>
      <c r="G864" s="129"/>
      <c r="H864" s="129"/>
      <c r="I864" s="129"/>
      <c r="J864" s="129"/>
      <c r="K864" s="129"/>
      <c r="L864" s="129"/>
      <c r="M864" s="129"/>
    </row>
    <row r="865" spans="1:13">
      <c r="A865" s="5"/>
      <c r="B865" s="128"/>
      <c r="C865" s="128"/>
      <c r="D865" s="129"/>
      <c r="E865" s="129"/>
      <c r="F865" s="129"/>
      <c r="G865" s="129"/>
      <c r="H865" s="129"/>
      <c r="I865" s="129"/>
      <c r="J865" s="129"/>
      <c r="K865" s="129"/>
      <c r="L865" s="129"/>
      <c r="M865" s="129"/>
    </row>
    <row r="866" spans="1:13">
      <c r="A866" s="5"/>
      <c r="B866" s="128"/>
      <c r="C866" s="128"/>
      <c r="D866" s="129"/>
      <c r="E866" s="129"/>
      <c r="F866" s="129"/>
      <c r="G866" s="129"/>
      <c r="H866" s="129"/>
      <c r="I866" s="129"/>
      <c r="J866" s="129"/>
      <c r="K866" s="129"/>
      <c r="L866" s="129"/>
      <c r="M866" s="129"/>
    </row>
    <row r="867" spans="1:13">
      <c r="A867" s="5"/>
      <c r="B867" s="128"/>
      <c r="C867" s="128"/>
      <c r="D867" s="129"/>
      <c r="E867" s="129"/>
      <c r="F867" s="129"/>
      <c r="G867" s="129"/>
      <c r="H867" s="129"/>
      <c r="I867" s="129"/>
      <c r="J867" s="129"/>
      <c r="K867" s="129"/>
      <c r="L867" s="129"/>
      <c r="M867" s="129"/>
    </row>
    <row r="868" spans="1:13">
      <c r="A868" s="5"/>
      <c r="B868" s="3"/>
      <c r="C868" s="3"/>
      <c r="D868" s="4"/>
      <c r="E868" s="4"/>
      <c r="F868" s="4"/>
      <c r="G868" s="4"/>
      <c r="H868" s="129"/>
      <c r="I868" s="129"/>
      <c r="J868" s="129"/>
      <c r="K868" s="129"/>
      <c r="L868" s="129"/>
      <c r="M868" s="129"/>
    </row>
    <row r="869" spans="1:13">
      <c r="A869" s="5"/>
      <c r="B869" s="3"/>
      <c r="C869" s="3"/>
      <c r="D869" s="4"/>
      <c r="E869" s="4"/>
      <c r="F869" s="4"/>
      <c r="G869" s="4"/>
      <c r="H869" s="129"/>
      <c r="I869" s="4"/>
      <c r="J869" s="4"/>
      <c r="K869" s="4"/>
      <c r="L869" s="4"/>
      <c r="M869" s="4"/>
    </row>
    <row r="870" spans="1:13">
      <c r="A870" s="5"/>
      <c r="B870" s="128"/>
      <c r="C870" s="128"/>
      <c r="D870" s="129"/>
      <c r="E870" s="129"/>
      <c r="F870" s="129"/>
      <c r="G870" s="129"/>
      <c r="H870" s="129"/>
      <c r="I870" s="129"/>
      <c r="J870" s="129"/>
      <c r="K870" s="129"/>
      <c r="L870" s="129"/>
      <c r="M870" s="129"/>
    </row>
    <row r="871" spans="1:13">
      <c r="A871" s="5"/>
      <c r="B871" s="128"/>
      <c r="C871" s="128"/>
      <c r="D871" s="129"/>
      <c r="E871" s="129"/>
      <c r="F871" s="129"/>
      <c r="G871" s="129"/>
      <c r="H871" s="129"/>
      <c r="I871" s="129"/>
      <c r="J871" s="129"/>
      <c r="K871" s="129"/>
      <c r="L871" s="129"/>
      <c r="M871" s="129"/>
    </row>
    <row r="872" spans="1:13">
      <c r="A872" s="5"/>
      <c r="B872" s="128"/>
      <c r="C872" s="128"/>
      <c r="D872" s="129"/>
      <c r="E872" s="129"/>
      <c r="F872" s="129"/>
      <c r="G872" s="129"/>
      <c r="H872" s="129"/>
      <c r="I872" s="129"/>
      <c r="J872" s="129"/>
      <c r="K872" s="129"/>
      <c r="L872" s="129"/>
      <c r="M872" s="129"/>
    </row>
    <row r="873" spans="1:13">
      <c r="A873" s="5"/>
      <c r="B873" s="128"/>
      <c r="C873" s="128"/>
      <c r="D873" s="129"/>
      <c r="E873" s="129"/>
      <c r="F873" s="129"/>
      <c r="G873" s="129"/>
      <c r="H873" s="129"/>
      <c r="I873" s="129"/>
      <c r="J873" s="129"/>
      <c r="K873" s="129"/>
      <c r="L873" s="129"/>
      <c r="M873" s="129"/>
    </row>
    <row r="874" spans="1:13">
      <c r="A874" s="5"/>
      <c r="B874" s="128"/>
      <c r="C874" s="128"/>
      <c r="D874" s="129"/>
      <c r="E874" s="129"/>
      <c r="F874" s="129"/>
      <c r="G874" s="129"/>
      <c r="H874" s="129"/>
      <c r="I874" s="129"/>
      <c r="J874" s="129"/>
      <c r="K874" s="129"/>
      <c r="L874" s="129"/>
      <c r="M874" s="129"/>
    </row>
    <row r="875" spans="1:13">
      <c r="A875" s="5"/>
      <c r="B875" s="128"/>
      <c r="C875" s="128"/>
      <c r="D875" s="129"/>
      <c r="E875" s="129"/>
      <c r="F875" s="129"/>
      <c r="G875" s="129"/>
      <c r="H875" s="129"/>
      <c r="I875" s="129"/>
      <c r="J875" s="129"/>
      <c r="K875" s="129"/>
      <c r="L875" s="129"/>
      <c r="M875" s="129"/>
    </row>
    <row r="876" spans="1:13">
      <c r="A876" s="5"/>
      <c r="B876" s="128"/>
      <c r="C876" s="128"/>
      <c r="D876" s="129"/>
      <c r="E876" s="129"/>
      <c r="F876" s="129"/>
      <c r="G876" s="129"/>
      <c r="H876" s="129"/>
      <c r="I876" s="129"/>
      <c r="J876" s="129"/>
      <c r="K876" s="129"/>
      <c r="L876" s="129"/>
      <c r="M876" s="129"/>
    </row>
    <row r="877" spans="1:13">
      <c r="A877" s="5"/>
      <c r="B877" s="128"/>
      <c r="C877" s="128"/>
      <c r="D877" s="129"/>
      <c r="E877" s="129"/>
      <c r="F877" s="129"/>
      <c r="G877" s="129"/>
      <c r="H877" s="129"/>
      <c r="I877" s="129"/>
      <c r="J877" s="129"/>
      <c r="K877" s="129"/>
      <c r="L877" s="129"/>
      <c r="M877" s="129"/>
    </row>
    <row r="878" spans="1:13">
      <c r="A878" s="5"/>
      <c r="B878" s="128"/>
      <c r="C878" s="128"/>
      <c r="D878" s="129"/>
      <c r="E878" s="129"/>
      <c r="F878" s="129"/>
      <c r="G878" s="129"/>
      <c r="H878" s="129"/>
      <c r="I878" s="129"/>
      <c r="J878" s="129"/>
      <c r="K878" s="129"/>
      <c r="L878" s="129"/>
      <c r="M878" s="129"/>
    </row>
    <row r="879" spans="1:13">
      <c r="A879" s="5"/>
      <c r="B879" s="128"/>
      <c r="C879" s="128"/>
      <c r="D879" s="129"/>
      <c r="E879" s="129"/>
      <c r="F879" s="129"/>
      <c r="G879" s="129"/>
      <c r="H879" s="129"/>
      <c r="I879" s="129"/>
      <c r="J879" s="129"/>
      <c r="K879" s="129"/>
      <c r="L879" s="129"/>
      <c r="M879" s="129"/>
    </row>
    <row r="880" spans="1:13">
      <c r="A880" s="5"/>
      <c r="B880" s="128"/>
      <c r="C880" s="128"/>
      <c r="D880" s="129"/>
      <c r="E880" s="129"/>
      <c r="F880" s="129"/>
      <c r="G880" s="129"/>
      <c r="H880" s="129"/>
      <c r="I880" s="129"/>
      <c r="J880" s="129"/>
      <c r="K880" s="129"/>
      <c r="L880" s="129"/>
      <c r="M880" s="129"/>
    </row>
    <row r="881" spans="1:13">
      <c r="A881" s="5"/>
      <c r="B881" s="128"/>
      <c r="C881" s="128"/>
      <c r="D881" s="129"/>
      <c r="E881" s="129"/>
      <c r="F881" s="129"/>
      <c r="G881" s="129"/>
      <c r="H881" s="129"/>
      <c r="I881" s="129"/>
      <c r="J881" s="129"/>
      <c r="K881" s="129"/>
      <c r="L881" s="129"/>
      <c r="M881" s="129"/>
    </row>
    <row r="882" spans="1:13">
      <c r="A882" s="5"/>
      <c r="B882" s="128"/>
      <c r="C882" s="128"/>
      <c r="D882" s="129"/>
      <c r="E882" s="129"/>
      <c r="F882" s="129"/>
      <c r="G882" s="129"/>
      <c r="H882" s="129"/>
      <c r="I882" s="129"/>
      <c r="J882" s="129"/>
      <c r="K882" s="129"/>
      <c r="L882" s="129"/>
      <c r="M882" s="129"/>
    </row>
    <row r="883" spans="1:13">
      <c r="A883" s="5"/>
      <c r="B883" s="128"/>
      <c r="C883" s="128"/>
      <c r="D883" s="129"/>
      <c r="E883" s="129"/>
      <c r="F883" s="129"/>
      <c r="G883" s="129"/>
      <c r="H883" s="129"/>
      <c r="I883" s="129"/>
      <c r="J883" s="129"/>
      <c r="K883" s="129"/>
      <c r="L883" s="129"/>
      <c r="M883" s="129"/>
    </row>
    <row r="884" spans="1:13">
      <c r="A884" s="5"/>
      <c r="B884" s="128"/>
      <c r="C884" s="128"/>
      <c r="D884" s="129"/>
      <c r="E884" s="129"/>
      <c r="F884" s="129"/>
      <c r="G884" s="129"/>
      <c r="H884" s="129"/>
      <c r="I884" s="129"/>
      <c r="J884" s="129"/>
      <c r="K884" s="129"/>
      <c r="L884" s="129"/>
      <c r="M884" s="129"/>
    </row>
    <row r="885" spans="1:13">
      <c r="A885" s="5"/>
      <c r="B885" s="128"/>
      <c r="C885" s="128"/>
      <c r="D885" s="129"/>
      <c r="E885" s="129"/>
      <c r="F885" s="129"/>
      <c r="G885" s="129"/>
      <c r="H885" s="129"/>
      <c r="I885" s="129"/>
      <c r="J885" s="129"/>
      <c r="K885" s="129"/>
      <c r="L885" s="129"/>
      <c r="M885" s="129"/>
    </row>
    <row r="886" spans="1:13">
      <c r="A886" s="5"/>
      <c r="B886" s="128"/>
      <c r="C886" s="128"/>
      <c r="D886" s="129"/>
      <c r="E886" s="129"/>
      <c r="F886" s="129"/>
      <c r="G886" s="129"/>
      <c r="H886" s="129"/>
      <c r="I886" s="129"/>
      <c r="J886" s="129"/>
      <c r="K886" s="129"/>
      <c r="L886" s="129"/>
      <c r="M886" s="129"/>
    </row>
    <row r="887" spans="1:13">
      <c r="A887" s="5"/>
      <c r="B887" s="128"/>
      <c r="C887" s="128"/>
      <c r="D887" s="129"/>
      <c r="E887" s="129"/>
      <c r="F887" s="129"/>
      <c r="G887" s="129"/>
      <c r="H887" s="129"/>
      <c r="I887" s="129"/>
      <c r="J887" s="129"/>
      <c r="K887" s="129"/>
      <c r="L887" s="129"/>
      <c r="M887" s="129"/>
    </row>
    <row r="888" spans="1:13">
      <c r="A888" s="5"/>
      <c r="B888" s="128"/>
      <c r="C888" s="128"/>
      <c r="D888" s="129"/>
      <c r="E888" s="129"/>
      <c r="F888" s="129"/>
      <c r="G888" s="129"/>
      <c r="H888" s="129"/>
      <c r="I888" s="129"/>
      <c r="J888" s="129"/>
      <c r="K888" s="129"/>
      <c r="L888" s="129"/>
      <c r="M888" s="129"/>
    </row>
    <row r="889" spans="1:13">
      <c r="A889" s="5"/>
      <c r="B889" s="128"/>
      <c r="C889" s="128"/>
      <c r="D889" s="129"/>
      <c r="E889" s="129"/>
      <c r="F889" s="129"/>
      <c r="G889" s="129"/>
      <c r="H889" s="129"/>
      <c r="I889" s="129"/>
      <c r="J889" s="129"/>
      <c r="K889" s="129"/>
      <c r="L889" s="129"/>
      <c r="M889" s="129"/>
    </row>
    <row r="890" spans="1:13">
      <c r="A890" s="5"/>
      <c r="B890" s="128"/>
      <c r="C890" s="128"/>
      <c r="D890" s="129"/>
      <c r="E890" s="129"/>
      <c r="F890" s="129"/>
      <c r="G890" s="129"/>
      <c r="H890" s="129"/>
      <c r="I890" s="129"/>
      <c r="J890" s="129"/>
      <c r="K890" s="129"/>
      <c r="L890" s="129"/>
      <c r="M890" s="129"/>
    </row>
    <row r="891" spans="1:13">
      <c r="A891" s="5"/>
      <c r="B891" s="128"/>
      <c r="C891" s="128"/>
      <c r="D891" s="129"/>
      <c r="E891" s="129"/>
      <c r="F891" s="129"/>
      <c r="G891" s="129"/>
      <c r="H891" s="129"/>
      <c r="I891" s="129"/>
      <c r="J891" s="129"/>
      <c r="K891" s="129"/>
      <c r="L891" s="129"/>
      <c r="M891" s="129"/>
    </row>
    <row r="892" spans="1:13">
      <c r="A892" s="5"/>
      <c r="B892" s="128"/>
      <c r="C892" s="128"/>
      <c r="D892" s="129"/>
      <c r="E892" s="129"/>
      <c r="F892" s="129"/>
      <c r="G892" s="129"/>
      <c r="H892" s="129"/>
      <c r="I892" s="129"/>
      <c r="J892" s="129"/>
      <c r="K892" s="129"/>
      <c r="L892" s="129"/>
      <c r="M892" s="129"/>
    </row>
    <row r="893" spans="1:13">
      <c r="A893" s="5"/>
      <c r="B893" s="128"/>
      <c r="C893" s="128"/>
      <c r="D893" s="129"/>
      <c r="E893" s="129"/>
      <c r="F893" s="129"/>
      <c r="G893" s="129"/>
      <c r="H893" s="129"/>
      <c r="I893" s="129"/>
      <c r="J893" s="129"/>
      <c r="K893" s="129"/>
      <c r="L893" s="129"/>
      <c r="M893" s="129"/>
    </row>
    <row r="894" spans="1:13">
      <c r="A894" s="5"/>
      <c r="B894" s="128"/>
      <c r="C894" s="128"/>
      <c r="D894" s="129"/>
      <c r="E894" s="129"/>
      <c r="F894" s="129"/>
      <c r="G894" s="129"/>
      <c r="H894" s="129"/>
      <c r="I894" s="129"/>
      <c r="J894" s="129"/>
      <c r="K894" s="129"/>
      <c r="L894" s="129"/>
      <c r="M894" s="129"/>
    </row>
    <row r="895" spans="1:13">
      <c r="A895" s="5"/>
      <c r="B895" s="128"/>
      <c r="C895" s="128"/>
      <c r="D895" s="129"/>
      <c r="E895" s="129"/>
      <c r="F895" s="129"/>
      <c r="G895" s="129"/>
      <c r="H895" s="129"/>
      <c r="I895" s="129"/>
      <c r="J895" s="129"/>
      <c r="K895" s="129"/>
      <c r="L895" s="129"/>
      <c r="M895" s="129"/>
    </row>
    <row r="896" spans="1:13">
      <c r="A896" s="5"/>
      <c r="B896" s="128"/>
      <c r="C896" s="128"/>
      <c r="D896" s="129"/>
      <c r="E896" s="129"/>
      <c r="F896" s="129"/>
      <c r="G896" s="129"/>
      <c r="H896" s="129"/>
      <c r="I896" s="129"/>
      <c r="J896" s="129"/>
      <c r="K896" s="129"/>
      <c r="L896" s="129"/>
      <c r="M896" s="129"/>
    </row>
    <row r="897" spans="1:13">
      <c r="A897" s="5"/>
      <c r="B897" s="128"/>
      <c r="C897" s="128"/>
      <c r="D897" s="129"/>
      <c r="E897" s="129"/>
      <c r="F897" s="129"/>
      <c r="G897" s="129"/>
      <c r="H897" s="129"/>
      <c r="I897" s="129"/>
      <c r="J897" s="129"/>
      <c r="K897" s="129"/>
      <c r="L897" s="129"/>
      <c r="M897" s="129"/>
    </row>
    <row r="898" spans="1:13">
      <c r="A898" s="5"/>
      <c r="B898" s="128"/>
      <c r="C898" s="128"/>
      <c r="D898" s="129"/>
      <c r="E898" s="129"/>
      <c r="F898" s="129"/>
      <c r="G898" s="129"/>
      <c r="H898" s="129"/>
      <c r="I898" s="129"/>
      <c r="J898" s="129"/>
      <c r="K898" s="129"/>
      <c r="L898" s="129"/>
      <c r="M898" s="129"/>
    </row>
    <row r="899" spans="1:13">
      <c r="A899" s="5"/>
      <c r="B899" s="128"/>
      <c r="C899" s="128"/>
      <c r="D899" s="129"/>
      <c r="E899" s="129"/>
      <c r="F899" s="129"/>
      <c r="G899" s="129"/>
      <c r="H899" s="129"/>
      <c r="I899" s="129"/>
      <c r="J899" s="129"/>
      <c r="K899" s="129"/>
      <c r="L899" s="129"/>
      <c r="M899" s="129"/>
    </row>
    <row r="900" spans="1:13">
      <c r="A900" s="5"/>
      <c r="B900" s="128"/>
      <c r="C900" s="128"/>
      <c r="D900" s="129"/>
      <c r="E900" s="129"/>
      <c r="F900" s="129"/>
      <c r="G900" s="129"/>
      <c r="H900" s="129"/>
      <c r="I900" s="129"/>
      <c r="J900" s="129"/>
      <c r="K900" s="129"/>
      <c r="L900" s="129"/>
      <c r="M900" s="129"/>
    </row>
    <row r="901" spans="1:13">
      <c r="A901" s="5"/>
      <c r="B901" s="128"/>
      <c r="C901" s="128"/>
      <c r="D901" s="129"/>
      <c r="E901" s="129"/>
      <c r="F901" s="129"/>
      <c r="G901" s="129"/>
      <c r="H901" s="129"/>
      <c r="I901" s="129"/>
      <c r="J901" s="129"/>
      <c r="K901" s="129"/>
      <c r="L901" s="129"/>
      <c r="M901" s="129"/>
    </row>
    <row r="902" spans="1:13">
      <c r="A902" s="5"/>
      <c r="B902" s="128"/>
      <c r="C902" s="128"/>
      <c r="D902" s="129"/>
      <c r="E902" s="129"/>
      <c r="F902" s="129"/>
      <c r="G902" s="129"/>
      <c r="H902" s="129"/>
      <c r="I902" s="129"/>
      <c r="J902" s="129"/>
      <c r="K902" s="129"/>
      <c r="L902" s="129"/>
      <c r="M902" s="129"/>
    </row>
    <row r="903" spans="1:13">
      <c r="A903" s="5"/>
      <c r="B903" s="128"/>
      <c r="C903" s="128"/>
      <c r="D903" s="129"/>
      <c r="E903" s="129"/>
      <c r="F903" s="129"/>
      <c r="G903" s="129"/>
      <c r="H903" s="129"/>
      <c r="I903" s="129"/>
      <c r="J903" s="129"/>
      <c r="K903" s="129"/>
      <c r="L903" s="129"/>
      <c r="M903" s="129"/>
    </row>
    <row r="904" spans="1:13">
      <c r="A904" s="5"/>
      <c r="B904" s="128"/>
      <c r="C904" s="128"/>
      <c r="D904" s="129"/>
      <c r="E904" s="129"/>
      <c r="F904" s="129"/>
      <c r="G904" s="129"/>
      <c r="H904" s="129"/>
      <c r="I904" s="129"/>
      <c r="J904" s="129"/>
      <c r="K904" s="129"/>
      <c r="L904" s="129"/>
      <c r="M904" s="129"/>
    </row>
    <row r="905" spans="1:13">
      <c r="A905" s="5"/>
      <c r="B905" s="128"/>
      <c r="C905" s="128"/>
      <c r="D905" s="129"/>
      <c r="E905" s="129"/>
      <c r="F905" s="129"/>
      <c r="G905" s="129"/>
      <c r="H905" s="129"/>
      <c r="I905" s="129"/>
      <c r="J905" s="129"/>
      <c r="K905" s="129"/>
      <c r="L905" s="129"/>
      <c r="M905" s="129"/>
    </row>
    <row r="906" spans="1:13">
      <c r="A906" s="5"/>
      <c r="B906" s="128"/>
      <c r="C906" s="128"/>
      <c r="D906" s="129"/>
      <c r="E906" s="129"/>
      <c r="F906" s="129"/>
      <c r="G906" s="129"/>
      <c r="H906" s="129"/>
      <c r="I906" s="129"/>
      <c r="J906" s="129"/>
      <c r="K906" s="129"/>
      <c r="L906" s="129"/>
      <c r="M906" s="129"/>
    </row>
    <row r="907" spans="1:13">
      <c r="A907" s="5"/>
      <c r="B907" s="128"/>
      <c r="C907" s="128"/>
      <c r="D907" s="129"/>
      <c r="E907" s="129"/>
      <c r="F907" s="129"/>
      <c r="G907" s="129"/>
      <c r="H907" s="129"/>
      <c r="I907" s="129"/>
      <c r="J907" s="129"/>
      <c r="K907" s="129"/>
      <c r="L907" s="129"/>
      <c r="M907" s="129"/>
    </row>
    <row r="908" spans="1:13">
      <c r="A908" s="5"/>
      <c r="B908" s="128"/>
      <c r="C908" s="128"/>
      <c r="D908" s="129"/>
      <c r="E908" s="129"/>
      <c r="F908" s="129"/>
      <c r="G908" s="129"/>
      <c r="H908" s="129"/>
      <c r="I908" s="129"/>
      <c r="J908" s="129"/>
      <c r="K908" s="129"/>
      <c r="L908" s="129"/>
      <c r="M908" s="129"/>
    </row>
    <row r="909" spans="1:13">
      <c r="A909" s="5"/>
      <c r="B909" s="128"/>
      <c r="C909" s="128"/>
      <c r="D909" s="129"/>
      <c r="E909" s="129"/>
      <c r="F909" s="129"/>
      <c r="G909" s="129"/>
      <c r="H909" s="129"/>
      <c r="I909" s="129"/>
      <c r="J909" s="129"/>
      <c r="K909" s="129"/>
      <c r="L909" s="129"/>
      <c r="M909" s="129"/>
    </row>
    <row r="910" spans="1:13">
      <c r="A910" s="5"/>
      <c r="B910" s="128"/>
      <c r="C910" s="128"/>
      <c r="D910" s="129"/>
      <c r="E910" s="129"/>
      <c r="F910" s="129"/>
      <c r="G910" s="129"/>
      <c r="H910" s="129"/>
      <c r="I910" s="129"/>
      <c r="J910" s="129"/>
      <c r="K910" s="129"/>
      <c r="L910" s="129"/>
      <c r="M910" s="129"/>
    </row>
    <row r="911" spans="1:13">
      <c r="A911" s="5"/>
      <c r="B911" s="128"/>
      <c r="C911" s="128"/>
      <c r="D911" s="129"/>
      <c r="E911" s="129"/>
      <c r="F911" s="129"/>
      <c r="G911" s="129"/>
      <c r="H911" s="129"/>
      <c r="I911" s="129"/>
      <c r="J911" s="129"/>
      <c r="K911" s="129"/>
      <c r="L911" s="129"/>
      <c r="M911" s="129"/>
    </row>
    <row r="912" spans="1:13">
      <c r="A912" s="5"/>
      <c r="B912" s="128"/>
      <c r="C912" s="128"/>
      <c r="D912" s="129"/>
      <c r="E912" s="129"/>
      <c r="F912" s="129"/>
      <c r="G912" s="129"/>
      <c r="H912" s="129"/>
      <c r="I912" s="129"/>
      <c r="J912" s="129"/>
      <c r="K912" s="129"/>
      <c r="L912" s="129"/>
      <c r="M912" s="129"/>
    </row>
    <row r="913" spans="1:13">
      <c r="A913" s="5"/>
      <c r="B913" s="128"/>
      <c r="C913" s="128"/>
      <c r="D913" s="129"/>
      <c r="E913" s="129"/>
      <c r="F913" s="129"/>
      <c r="G913" s="129"/>
      <c r="H913" s="129"/>
      <c r="I913" s="129"/>
      <c r="J913" s="129"/>
      <c r="K913" s="129"/>
      <c r="L913" s="129"/>
      <c r="M913" s="129"/>
    </row>
    <row r="914" spans="1:13">
      <c r="A914" s="5"/>
      <c r="B914" s="128"/>
      <c r="C914" s="128"/>
      <c r="D914" s="129"/>
      <c r="E914" s="129"/>
      <c r="F914" s="129"/>
      <c r="G914" s="129"/>
      <c r="H914" s="129"/>
      <c r="I914" s="129"/>
      <c r="J914" s="129"/>
      <c r="K914" s="129"/>
      <c r="L914" s="129"/>
      <c r="M914" s="129"/>
    </row>
    <row r="915" spans="1:13">
      <c r="A915" s="5"/>
      <c r="B915" s="128"/>
      <c r="C915" s="128"/>
      <c r="D915" s="129"/>
      <c r="E915" s="129"/>
      <c r="F915" s="129"/>
      <c r="G915" s="129"/>
      <c r="H915" s="129"/>
      <c r="I915" s="129"/>
      <c r="J915" s="129"/>
      <c r="K915" s="129"/>
      <c r="L915" s="129"/>
      <c r="M915" s="129"/>
    </row>
    <row r="916" spans="1:13">
      <c r="A916" s="5"/>
      <c r="B916" s="128"/>
      <c r="C916" s="128"/>
      <c r="D916" s="129"/>
      <c r="E916" s="129"/>
      <c r="F916" s="129"/>
      <c r="G916" s="129"/>
      <c r="H916" s="129"/>
      <c r="I916" s="129"/>
      <c r="J916" s="129"/>
      <c r="K916" s="129"/>
      <c r="L916" s="129"/>
      <c r="M916" s="129"/>
    </row>
    <row r="917" spans="1:13">
      <c r="A917" s="5"/>
      <c r="B917" s="128"/>
      <c r="C917" s="128"/>
      <c r="D917" s="129"/>
      <c r="E917" s="129"/>
      <c r="F917" s="129"/>
      <c r="G917" s="129"/>
      <c r="H917" s="129"/>
      <c r="I917" s="129"/>
      <c r="J917" s="129"/>
      <c r="K917" s="129"/>
      <c r="L917" s="129"/>
      <c r="M917" s="129"/>
    </row>
    <row r="918" spans="1:13">
      <c r="A918" s="5"/>
      <c r="B918" s="128"/>
      <c r="C918" s="128"/>
      <c r="D918" s="129"/>
      <c r="E918" s="129"/>
      <c r="F918" s="129"/>
      <c r="G918" s="129"/>
      <c r="H918" s="129"/>
      <c r="I918" s="129"/>
      <c r="J918" s="129"/>
      <c r="K918" s="129"/>
      <c r="L918" s="129"/>
      <c r="M918" s="129"/>
    </row>
    <row r="919" spans="1:13">
      <c r="A919" s="5"/>
      <c r="B919" s="128"/>
      <c r="C919" s="128"/>
      <c r="D919" s="129"/>
      <c r="E919" s="129"/>
      <c r="F919" s="129"/>
      <c r="G919" s="129"/>
      <c r="H919" s="129"/>
      <c r="I919" s="129"/>
      <c r="J919" s="129"/>
      <c r="K919" s="129"/>
      <c r="L919" s="129"/>
      <c r="M919" s="129"/>
    </row>
    <row r="920" spans="1:13">
      <c r="A920" s="5"/>
      <c r="B920" s="128"/>
      <c r="C920" s="128"/>
      <c r="D920" s="129"/>
      <c r="E920" s="129"/>
      <c r="F920" s="129"/>
      <c r="G920" s="129"/>
      <c r="H920" s="129"/>
      <c r="I920" s="129"/>
      <c r="J920" s="129"/>
      <c r="K920" s="129"/>
      <c r="L920" s="129"/>
      <c r="M920" s="129"/>
    </row>
    <row r="921" spans="1:13">
      <c r="A921" s="5"/>
      <c r="B921" s="128"/>
      <c r="C921" s="128"/>
      <c r="D921" s="129"/>
      <c r="E921" s="129"/>
      <c r="F921" s="129"/>
      <c r="G921" s="129"/>
      <c r="H921" s="129"/>
      <c r="I921" s="129"/>
      <c r="J921" s="129"/>
      <c r="K921" s="129"/>
      <c r="L921" s="129"/>
      <c r="M921" s="129"/>
    </row>
    <row r="922" spans="1:13">
      <c r="A922" s="5"/>
      <c r="B922" s="128"/>
      <c r="C922" s="128"/>
      <c r="D922" s="129"/>
      <c r="E922" s="129"/>
      <c r="F922" s="129"/>
      <c r="G922" s="129"/>
      <c r="H922" s="129"/>
      <c r="I922" s="129"/>
      <c r="J922" s="129"/>
      <c r="K922" s="129"/>
      <c r="L922" s="129"/>
      <c r="M922" s="129"/>
    </row>
    <row r="923" spans="1:13">
      <c r="A923" s="5"/>
      <c r="B923" s="128"/>
      <c r="C923" s="128"/>
      <c r="D923" s="129"/>
      <c r="E923" s="129"/>
      <c r="F923" s="129"/>
      <c r="G923" s="129"/>
      <c r="H923" s="129"/>
      <c r="I923" s="129"/>
      <c r="J923" s="129"/>
      <c r="K923" s="129"/>
      <c r="L923" s="129"/>
      <c r="M923" s="129"/>
    </row>
    <row r="924" spans="1:13">
      <c r="A924" s="5"/>
      <c r="B924" s="128"/>
      <c r="C924" s="128"/>
      <c r="D924" s="129"/>
      <c r="E924" s="129"/>
      <c r="F924" s="129"/>
      <c r="G924" s="129"/>
      <c r="H924" s="129"/>
      <c r="I924" s="129"/>
      <c r="J924" s="129"/>
      <c r="K924" s="129"/>
      <c r="L924" s="129"/>
      <c r="M924" s="129"/>
    </row>
    <row r="925" spans="1:13">
      <c r="A925" s="5"/>
      <c r="B925" s="128"/>
      <c r="C925" s="128"/>
      <c r="D925" s="129"/>
      <c r="E925" s="129"/>
      <c r="F925" s="129"/>
      <c r="G925" s="129"/>
      <c r="H925" s="129"/>
      <c r="I925" s="129"/>
      <c r="J925" s="129"/>
      <c r="K925" s="129"/>
      <c r="L925" s="129"/>
      <c r="M925" s="129"/>
    </row>
    <row r="926" spans="1:13">
      <c r="A926" s="5"/>
      <c r="B926" s="128"/>
      <c r="C926" s="128"/>
      <c r="D926" s="129"/>
      <c r="E926" s="129"/>
      <c r="F926" s="129"/>
      <c r="G926" s="129"/>
      <c r="H926" s="129"/>
      <c r="I926" s="129"/>
      <c r="J926" s="129"/>
      <c r="K926" s="129"/>
      <c r="L926" s="129"/>
      <c r="M926" s="129"/>
    </row>
    <row r="927" spans="1:13">
      <c r="A927" s="5"/>
      <c r="B927" s="3"/>
      <c r="C927" s="3"/>
      <c r="D927" s="4"/>
      <c r="E927" s="4"/>
      <c r="F927" s="4"/>
      <c r="G927" s="4"/>
      <c r="H927" s="129"/>
      <c r="I927" s="4"/>
      <c r="J927" s="4"/>
      <c r="K927" s="4"/>
      <c r="L927" s="4"/>
      <c r="M927" s="4"/>
    </row>
    <row r="928" spans="1:13">
      <c r="A928" s="5"/>
      <c r="B928" s="128"/>
      <c r="C928" s="128"/>
      <c r="D928" s="129"/>
      <c r="E928" s="129"/>
      <c r="F928" s="129"/>
      <c r="G928" s="129"/>
      <c r="H928" s="129"/>
      <c r="I928" s="129"/>
      <c r="J928" s="129"/>
      <c r="K928" s="129"/>
      <c r="L928" s="129"/>
      <c r="M928" s="129"/>
    </row>
    <row r="929" spans="1:13">
      <c r="A929" s="5"/>
      <c r="B929" s="128"/>
      <c r="C929" s="128"/>
      <c r="D929" s="129"/>
      <c r="E929" s="129"/>
      <c r="F929" s="129"/>
      <c r="G929" s="129"/>
      <c r="H929" s="129"/>
      <c r="I929" s="129"/>
      <c r="J929" s="129"/>
      <c r="K929" s="129"/>
      <c r="L929" s="129"/>
      <c r="M929" s="129"/>
    </row>
    <row r="930" spans="1:13">
      <c r="A930" s="5"/>
      <c r="B930" s="128"/>
      <c r="C930" s="128"/>
      <c r="D930" s="129"/>
      <c r="E930" s="129"/>
      <c r="F930" s="129"/>
      <c r="G930" s="129"/>
      <c r="H930" s="129"/>
      <c r="I930" s="129"/>
      <c r="J930" s="129"/>
      <c r="K930" s="129"/>
      <c r="L930" s="129"/>
      <c r="M930" s="129"/>
    </row>
    <row r="931" spans="1:13">
      <c r="A931" s="5"/>
      <c r="B931" s="128"/>
      <c r="C931" s="128"/>
      <c r="D931" s="129"/>
      <c r="E931" s="129"/>
      <c r="F931" s="129"/>
      <c r="G931" s="129"/>
      <c r="H931" s="129"/>
      <c r="I931" s="129"/>
      <c r="J931" s="129"/>
      <c r="K931" s="129"/>
      <c r="L931" s="129"/>
      <c r="M931" s="129"/>
    </row>
    <row r="932" spans="1:13">
      <c r="A932" s="5"/>
      <c r="B932" s="128"/>
      <c r="C932" s="128"/>
      <c r="D932" s="129"/>
      <c r="E932" s="129"/>
      <c r="F932" s="129"/>
      <c r="G932" s="129"/>
      <c r="H932" s="129"/>
      <c r="I932" s="129"/>
      <c r="J932" s="129"/>
      <c r="K932" s="129"/>
      <c r="L932" s="129"/>
      <c r="M932" s="129"/>
    </row>
    <row r="933" spans="1:13">
      <c r="A933" s="5"/>
      <c r="B933" s="128"/>
      <c r="C933" s="128"/>
      <c r="D933" s="129"/>
      <c r="E933" s="129"/>
      <c r="F933" s="129"/>
      <c r="G933" s="129"/>
      <c r="H933" s="129"/>
      <c r="I933" s="129"/>
      <c r="J933" s="129"/>
      <c r="K933" s="129"/>
      <c r="L933" s="129"/>
      <c r="M933" s="129"/>
    </row>
    <row r="934" spans="1:13">
      <c r="A934" s="5"/>
      <c r="B934" s="128"/>
      <c r="C934" s="128"/>
      <c r="D934" s="129"/>
      <c r="E934" s="129"/>
      <c r="F934" s="129"/>
      <c r="G934" s="129"/>
      <c r="H934" s="129"/>
      <c r="I934" s="129"/>
      <c r="J934" s="129"/>
      <c r="K934" s="129"/>
      <c r="L934" s="129"/>
      <c r="M934" s="129"/>
    </row>
    <row r="935" spans="1:13">
      <c r="A935" s="5"/>
      <c r="B935" s="128"/>
      <c r="C935" s="128"/>
      <c r="D935" s="129"/>
      <c r="E935" s="129"/>
      <c r="F935" s="129"/>
      <c r="G935" s="129"/>
      <c r="H935" s="129"/>
      <c r="I935" s="129"/>
      <c r="J935" s="129"/>
      <c r="K935" s="129"/>
      <c r="L935" s="129"/>
      <c r="M935" s="129"/>
    </row>
    <row r="936" spans="1:13">
      <c r="A936" s="5"/>
      <c r="B936" s="3"/>
      <c r="C936" s="3"/>
      <c r="D936" s="4"/>
      <c r="E936" s="4"/>
      <c r="F936" s="4"/>
      <c r="G936" s="4"/>
      <c r="H936" s="129"/>
      <c r="I936" s="4"/>
      <c r="J936" s="4"/>
      <c r="K936" s="4"/>
      <c r="L936" s="4"/>
      <c r="M936" s="4"/>
    </row>
    <row r="937" spans="1:13">
      <c r="A937" s="5"/>
      <c r="B937" s="128"/>
      <c r="C937" s="128"/>
      <c r="D937" s="129"/>
      <c r="E937" s="129"/>
      <c r="F937" s="129"/>
      <c r="G937" s="129"/>
      <c r="H937" s="129"/>
      <c r="I937" s="129"/>
      <c r="J937" s="129"/>
      <c r="K937" s="129"/>
      <c r="L937" s="129"/>
      <c r="M937" s="129"/>
    </row>
    <row r="938" spans="1:13">
      <c r="A938" s="5"/>
      <c r="B938" s="128"/>
      <c r="C938" s="128"/>
      <c r="D938" s="129"/>
      <c r="E938" s="129"/>
      <c r="F938" s="129"/>
      <c r="G938" s="129"/>
      <c r="H938" s="129"/>
      <c r="I938" s="129"/>
      <c r="J938" s="129"/>
      <c r="K938" s="129"/>
      <c r="L938" s="129"/>
      <c r="M938" s="129"/>
    </row>
    <row r="939" spans="1:13">
      <c r="A939" s="5"/>
      <c r="B939" s="3"/>
      <c r="C939" s="3"/>
      <c r="D939" s="4"/>
      <c r="E939" s="4"/>
      <c r="F939" s="4"/>
      <c r="G939" s="4"/>
      <c r="H939" s="129"/>
      <c r="I939" s="129"/>
      <c r="J939" s="4"/>
      <c r="K939" s="4"/>
      <c r="L939" s="4"/>
      <c r="M939" s="4"/>
    </row>
    <row r="940" spans="1:13">
      <c r="A940" s="5"/>
      <c r="B940" s="128"/>
      <c r="C940" s="128"/>
      <c r="D940" s="129"/>
      <c r="E940" s="129"/>
      <c r="F940" s="129"/>
      <c r="G940" s="129"/>
      <c r="H940" s="129"/>
      <c r="I940" s="129"/>
      <c r="J940" s="129"/>
      <c r="K940" s="129"/>
      <c r="L940" s="129"/>
      <c r="M940" s="129"/>
    </row>
    <row r="941" spans="1:13">
      <c r="A941" s="5"/>
      <c r="B941" s="128"/>
      <c r="C941" s="128"/>
      <c r="D941" s="129"/>
      <c r="E941" s="129"/>
      <c r="F941" s="129"/>
      <c r="G941" s="129"/>
      <c r="H941" s="129"/>
      <c r="I941" s="129"/>
      <c r="J941" s="129"/>
      <c r="K941" s="129"/>
      <c r="L941" s="129"/>
      <c r="M941" s="129"/>
    </row>
    <row r="942" spans="1:13">
      <c r="A942" s="5"/>
      <c r="B942" s="128"/>
      <c r="C942" s="128"/>
      <c r="D942" s="129"/>
      <c r="E942" s="129"/>
      <c r="F942" s="129"/>
      <c r="G942" s="129"/>
      <c r="H942" s="129"/>
      <c r="I942" s="129"/>
      <c r="J942" s="129"/>
      <c r="K942" s="129"/>
      <c r="L942" s="129"/>
      <c r="M942" s="129"/>
    </row>
    <row r="943" spans="1:13">
      <c r="A943" s="5"/>
      <c r="B943" s="128"/>
      <c r="C943" s="128"/>
      <c r="D943" s="129"/>
      <c r="E943" s="129"/>
      <c r="F943" s="129"/>
      <c r="G943" s="129"/>
      <c r="H943" s="129"/>
      <c r="I943" s="129"/>
      <c r="J943" s="129"/>
      <c r="K943" s="129"/>
      <c r="L943" s="129"/>
      <c r="M943" s="129"/>
    </row>
    <row r="944" spans="1:13">
      <c r="A944" s="5"/>
      <c r="B944" s="128"/>
      <c r="C944" s="128"/>
      <c r="D944" s="129"/>
      <c r="E944" s="129"/>
      <c r="F944" s="129"/>
      <c r="G944" s="129"/>
      <c r="H944" s="129"/>
      <c r="I944" s="129"/>
      <c r="J944" s="129"/>
      <c r="K944" s="129"/>
      <c r="L944" s="129"/>
      <c r="M944" s="129"/>
    </row>
    <row r="945" spans="1:13">
      <c r="A945" s="5"/>
      <c r="B945" s="128"/>
      <c r="C945" s="128"/>
      <c r="D945" s="129"/>
      <c r="E945" s="129"/>
      <c r="F945" s="129"/>
      <c r="G945" s="129"/>
      <c r="H945" s="129"/>
      <c r="I945" s="129"/>
      <c r="J945" s="129"/>
      <c r="K945" s="129"/>
      <c r="L945" s="129"/>
      <c r="M945" s="129"/>
    </row>
    <row r="946" spans="1:13">
      <c r="A946" s="5"/>
      <c r="B946" s="128"/>
      <c r="C946" s="128"/>
      <c r="D946" s="129"/>
      <c r="E946" s="129"/>
      <c r="F946" s="129"/>
      <c r="G946" s="129"/>
      <c r="H946" s="129"/>
      <c r="I946" s="129"/>
      <c r="J946" s="129"/>
      <c r="K946" s="129"/>
      <c r="L946" s="129"/>
      <c r="M946" s="129"/>
    </row>
    <row r="947" spans="1:13">
      <c r="A947" s="5"/>
      <c r="B947" s="128"/>
      <c r="C947" s="128"/>
      <c r="D947" s="129"/>
      <c r="E947" s="129"/>
      <c r="F947" s="129"/>
      <c r="G947" s="129"/>
      <c r="H947" s="129"/>
      <c r="I947" s="129"/>
      <c r="J947" s="129"/>
      <c r="K947" s="129"/>
      <c r="L947" s="129"/>
      <c r="M947" s="129"/>
    </row>
    <row r="948" spans="1:13">
      <c r="A948" s="5"/>
      <c r="B948" s="128"/>
      <c r="C948" s="128"/>
      <c r="D948" s="129"/>
      <c r="E948" s="129"/>
      <c r="F948" s="129"/>
      <c r="G948" s="129"/>
      <c r="H948" s="129"/>
      <c r="I948" s="129"/>
      <c r="J948" s="129"/>
      <c r="K948" s="129"/>
      <c r="L948" s="129"/>
      <c r="M948" s="129"/>
    </row>
    <row r="949" spans="1:13">
      <c r="A949" s="5"/>
      <c r="B949" s="128"/>
      <c r="C949" s="128"/>
      <c r="D949" s="129"/>
      <c r="E949" s="129"/>
      <c r="F949" s="129"/>
      <c r="G949" s="129"/>
      <c r="H949" s="129"/>
      <c r="I949" s="129"/>
      <c r="J949" s="129"/>
      <c r="K949" s="129"/>
      <c r="L949" s="129"/>
      <c r="M949" s="129"/>
    </row>
    <row r="950" spans="1:13">
      <c r="A950" s="5"/>
      <c r="B950" s="128"/>
      <c r="C950" s="128"/>
      <c r="D950" s="129"/>
      <c r="E950" s="129"/>
      <c r="F950" s="129"/>
      <c r="G950" s="129"/>
      <c r="H950" s="129"/>
      <c r="I950" s="129"/>
      <c r="J950" s="129"/>
      <c r="K950" s="129"/>
      <c r="L950" s="129"/>
      <c r="M950" s="129"/>
    </row>
    <row r="951" spans="1:13">
      <c r="A951" s="5"/>
      <c r="B951" s="128"/>
      <c r="C951" s="128"/>
      <c r="D951" s="129"/>
      <c r="E951" s="129"/>
      <c r="F951" s="129"/>
      <c r="G951" s="129"/>
      <c r="H951" s="129"/>
      <c r="I951" s="129"/>
      <c r="J951" s="129"/>
      <c r="K951" s="129"/>
      <c r="L951" s="129"/>
      <c r="M951" s="129"/>
    </row>
    <row r="952" spans="1:13">
      <c r="A952" s="5"/>
      <c r="B952" s="128"/>
      <c r="C952" s="128"/>
      <c r="D952" s="129"/>
      <c r="E952" s="129"/>
      <c r="F952" s="129"/>
      <c r="G952" s="129"/>
      <c r="H952" s="129"/>
      <c r="I952" s="129"/>
      <c r="J952" s="129"/>
      <c r="K952" s="129"/>
      <c r="L952" s="129"/>
      <c r="M952" s="129"/>
    </row>
    <row r="953" spans="1:13">
      <c r="A953" s="5"/>
      <c r="B953" s="128"/>
      <c r="C953" s="128"/>
      <c r="D953" s="129"/>
      <c r="E953" s="129"/>
      <c r="F953" s="129"/>
      <c r="G953" s="129"/>
      <c r="H953" s="129"/>
      <c r="I953" s="129"/>
      <c r="J953" s="129"/>
      <c r="K953" s="129"/>
      <c r="L953" s="129"/>
      <c r="M953" s="129"/>
    </row>
    <row r="954" spans="1:13">
      <c r="A954" s="5"/>
      <c r="B954" s="128"/>
      <c r="C954" s="128"/>
      <c r="D954" s="129"/>
      <c r="E954" s="129"/>
      <c r="F954" s="129"/>
      <c r="G954" s="129"/>
      <c r="H954" s="129"/>
      <c r="I954" s="129"/>
      <c r="J954" s="129"/>
      <c r="K954" s="129"/>
      <c r="L954" s="129"/>
      <c r="M954" s="129"/>
    </row>
    <row r="955" spans="1:13">
      <c r="A955" s="5"/>
      <c r="B955" s="128"/>
      <c r="C955" s="128"/>
      <c r="D955" s="129"/>
      <c r="E955" s="129"/>
      <c r="F955" s="129"/>
      <c r="G955" s="129"/>
      <c r="H955" s="129"/>
      <c r="I955" s="129"/>
      <c r="J955" s="129"/>
      <c r="K955" s="129"/>
      <c r="L955" s="129"/>
      <c r="M955" s="129"/>
    </row>
    <row r="956" spans="1:13">
      <c r="A956" s="5"/>
      <c r="B956" s="128"/>
      <c r="C956" s="128"/>
      <c r="D956" s="129"/>
      <c r="E956" s="129"/>
      <c r="F956" s="129"/>
      <c r="G956" s="129"/>
      <c r="H956" s="129"/>
      <c r="I956" s="129"/>
      <c r="J956" s="129"/>
      <c r="K956" s="129"/>
      <c r="L956" s="129"/>
      <c r="M956" s="129"/>
    </row>
    <row r="957" spans="1:13">
      <c r="A957" s="5"/>
      <c r="B957" s="128"/>
      <c r="C957" s="128"/>
      <c r="D957" s="129"/>
      <c r="E957" s="129"/>
      <c r="F957" s="129"/>
      <c r="G957" s="129"/>
      <c r="H957" s="129"/>
      <c r="I957" s="129"/>
      <c r="J957" s="129"/>
      <c r="K957" s="129"/>
      <c r="L957" s="129"/>
      <c r="M957" s="129"/>
    </row>
    <row r="958" spans="1:13">
      <c r="A958" s="5"/>
      <c r="B958" s="128"/>
      <c r="C958" s="128"/>
      <c r="D958" s="129"/>
      <c r="E958" s="129"/>
      <c r="F958" s="129"/>
      <c r="G958" s="129"/>
      <c r="H958" s="129"/>
      <c r="I958" s="129"/>
      <c r="J958" s="129"/>
      <c r="K958" s="129"/>
      <c r="L958" s="129"/>
      <c r="M958" s="129"/>
    </row>
    <row r="959" spans="1:13">
      <c r="A959" s="5"/>
      <c r="B959" s="128"/>
      <c r="C959" s="128"/>
      <c r="D959" s="129"/>
      <c r="E959" s="129"/>
      <c r="F959" s="129"/>
      <c r="G959" s="129"/>
      <c r="H959" s="129"/>
      <c r="I959" s="129"/>
      <c r="J959" s="129"/>
      <c r="K959" s="129"/>
      <c r="L959" s="129"/>
      <c r="M959" s="129"/>
    </row>
    <row r="960" spans="1:13">
      <c r="A960" s="5"/>
      <c r="B960" s="128"/>
      <c r="C960" s="128"/>
      <c r="D960" s="129"/>
      <c r="E960" s="129"/>
      <c r="F960" s="129"/>
      <c r="G960" s="129"/>
      <c r="H960" s="129"/>
      <c r="I960" s="129"/>
      <c r="J960" s="129"/>
      <c r="K960" s="129"/>
      <c r="L960" s="129"/>
      <c r="M960" s="129"/>
    </row>
    <row r="961" spans="1:13">
      <c r="A961" s="5"/>
      <c r="B961" s="128"/>
      <c r="C961" s="128"/>
      <c r="D961" s="129"/>
      <c r="E961" s="129"/>
      <c r="F961" s="129"/>
      <c r="G961" s="129"/>
      <c r="H961" s="129"/>
      <c r="I961" s="129"/>
      <c r="J961" s="129"/>
      <c r="K961" s="129"/>
      <c r="L961" s="129"/>
      <c r="M961" s="129"/>
    </row>
    <row r="962" spans="1:13">
      <c r="A962" s="5"/>
      <c r="B962" s="128"/>
      <c r="C962" s="128"/>
      <c r="D962" s="129"/>
      <c r="E962" s="129"/>
      <c r="F962" s="129"/>
      <c r="G962" s="129"/>
      <c r="H962" s="129"/>
      <c r="I962" s="129"/>
      <c r="J962" s="129"/>
      <c r="K962" s="129"/>
      <c r="L962" s="129"/>
      <c r="M962" s="129"/>
    </row>
    <row r="963" spans="1:13">
      <c r="A963" s="5"/>
      <c r="B963" s="128"/>
      <c r="C963" s="128"/>
      <c r="D963" s="129"/>
      <c r="E963" s="129"/>
      <c r="F963" s="129"/>
      <c r="G963" s="129"/>
      <c r="H963" s="129"/>
      <c r="I963" s="129"/>
      <c r="J963" s="129"/>
      <c r="K963" s="129"/>
      <c r="L963" s="129"/>
      <c r="M963" s="129"/>
    </row>
    <row r="964" spans="1:13">
      <c r="A964" s="5"/>
      <c r="B964" s="128"/>
      <c r="C964" s="128"/>
      <c r="D964" s="129"/>
      <c r="E964" s="129"/>
      <c r="F964" s="129"/>
      <c r="G964" s="129"/>
      <c r="H964" s="129"/>
      <c r="I964" s="129"/>
      <c r="J964" s="129"/>
      <c r="K964" s="129"/>
      <c r="L964" s="129"/>
      <c r="M964" s="129"/>
    </row>
    <row r="965" spans="1:13">
      <c r="A965" s="5"/>
      <c r="B965" s="128"/>
      <c r="C965" s="128"/>
      <c r="D965" s="129"/>
      <c r="E965" s="129"/>
      <c r="F965" s="129"/>
      <c r="G965" s="129"/>
      <c r="H965" s="129"/>
      <c r="I965" s="129"/>
      <c r="J965" s="129"/>
      <c r="K965" s="129"/>
      <c r="L965" s="129"/>
      <c r="M965" s="129"/>
    </row>
    <row r="966" spans="1:13">
      <c r="A966" s="5"/>
      <c r="B966" s="128"/>
      <c r="C966" s="128"/>
      <c r="D966" s="129"/>
      <c r="E966" s="129"/>
      <c r="F966" s="129"/>
      <c r="G966" s="129"/>
      <c r="H966" s="129"/>
      <c r="I966" s="129"/>
      <c r="J966" s="129"/>
      <c r="K966" s="129"/>
      <c r="L966" s="129"/>
      <c r="M966" s="129"/>
    </row>
    <row r="967" spans="1:13">
      <c r="A967" s="5"/>
      <c r="B967" s="128"/>
      <c r="C967" s="128"/>
      <c r="D967" s="129"/>
      <c r="E967" s="129"/>
      <c r="F967" s="129"/>
      <c r="G967" s="129"/>
      <c r="H967" s="129"/>
      <c r="I967" s="129"/>
      <c r="J967" s="129"/>
      <c r="K967" s="129"/>
      <c r="L967" s="129"/>
      <c r="M967" s="129"/>
    </row>
    <row r="968" spans="1:13">
      <c r="A968" s="5"/>
      <c r="B968" s="128"/>
      <c r="C968" s="128"/>
      <c r="D968" s="129"/>
      <c r="E968" s="129"/>
      <c r="F968" s="129"/>
      <c r="G968" s="129"/>
      <c r="H968" s="129"/>
      <c r="I968" s="129"/>
      <c r="J968" s="129"/>
      <c r="K968" s="129"/>
      <c r="L968" s="129"/>
      <c r="M968" s="129"/>
    </row>
    <row r="969" spans="1:13">
      <c r="A969" s="5"/>
      <c r="B969" s="128"/>
      <c r="C969" s="128"/>
      <c r="D969" s="129"/>
      <c r="E969" s="129"/>
      <c r="F969" s="129"/>
      <c r="G969" s="129"/>
      <c r="H969" s="129"/>
      <c r="I969" s="129"/>
      <c r="J969" s="129"/>
      <c r="K969" s="129"/>
      <c r="L969" s="129"/>
      <c r="M969" s="129"/>
    </row>
    <row r="970" spans="1:13">
      <c r="A970" s="5"/>
      <c r="B970" s="128"/>
      <c r="C970" s="128"/>
      <c r="D970" s="129"/>
      <c r="E970" s="129"/>
      <c r="F970" s="129"/>
      <c r="G970" s="129"/>
      <c r="H970" s="129"/>
      <c r="I970" s="129"/>
      <c r="J970" s="129"/>
      <c r="K970" s="129"/>
      <c r="L970" s="129"/>
      <c r="M970" s="129"/>
    </row>
    <row r="971" spans="1:13">
      <c r="A971" s="5"/>
      <c r="B971" s="128"/>
      <c r="C971" s="128"/>
      <c r="D971" s="129"/>
      <c r="E971" s="129"/>
      <c r="F971" s="129"/>
      <c r="G971" s="129"/>
      <c r="H971" s="129"/>
      <c r="I971" s="129"/>
      <c r="J971" s="129"/>
      <c r="K971" s="129"/>
      <c r="L971" s="129"/>
      <c r="M971" s="129"/>
    </row>
    <row r="972" spans="1:13">
      <c r="A972" s="5"/>
      <c r="B972" s="128"/>
      <c r="C972" s="128"/>
      <c r="D972" s="129"/>
      <c r="E972" s="129"/>
      <c r="F972" s="129"/>
      <c r="G972" s="129"/>
      <c r="H972" s="129"/>
      <c r="I972" s="129"/>
      <c r="J972" s="129"/>
      <c r="K972" s="129"/>
      <c r="L972" s="129"/>
      <c r="M972" s="129"/>
    </row>
    <row r="973" spans="1:13">
      <c r="A973" s="5"/>
      <c r="B973" s="128"/>
      <c r="C973" s="128"/>
      <c r="D973" s="129"/>
      <c r="E973" s="129"/>
      <c r="F973" s="129"/>
      <c r="G973" s="129"/>
      <c r="H973" s="129"/>
      <c r="I973" s="129"/>
      <c r="J973" s="129"/>
      <c r="K973" s="129"/>
      <c r="L973" s="129"/>
      <c r="M973" s="129"/>
    </row>
    <row r="974" spans="1:13">
      <c r="A974" s="5"/>
      <c r="B974" s="128"/>
      <c r="C974" s="128"/>
      <c r="D974" s="129"/>
      <c r="E974" s="129"/>
      <c r="F974" s="129"/>
      <c r="G974" s="129"/>
      <c r="H974" s="129"/>
      <c r="I974" s="129"/>
      <c r="J974" s="129"/>
      <c r="K974" s="129"/>
      <c r="L974" s="129"/>
      <c r="M974" s="129"/>
    </row>
    <row r="975" spans="1:13">
      <c r="A975" s="5"/>
      <c r="B975" s="128"/>
      <c r="C975" s="128"/>
      <c r="D975" s="129"/>
      <c r="E975" s="129"/>
      <c r="F975" s="129"/>
      <c r="G975" s="129"/>
      <c r="H975" s="129"/>
      <c r="I975" s="129"/>
      <c r="J975" s="129"/>
      <c r="K975" s="129"/>
      <c r="L975" s="129"/>
      <c r="M975" s="129"/>
    </row>
    <row r="976" spans="1:13">
      <c r="A976" s="5"/>
      <c r="B976" s="128"/>
      <c r="C976" s="128"/>
      <c r="D976" s="129"/>
      <c r="E976" s="129"/>
      <c r="F976" s="129"/>
      <c r="G976" s="129"/>
      <c r="H976" s="129"/>
      <c r="I976" s="129"/>
      <c r="J976" s="129"/>
      <c r="K976" s="129"/>
      <c r="L976" s="129"/>
      <c r="M976" s="129"/>
    </row>
    <row r="977" spans="1:13">
      <c r="A977" s="5"/>
      <c r="B977" s="128"/>
      <c r="C977" s="128"/>
      <c r="D977" s="129"/>
      <c r="E977" s="129"/>
      <c r="F977" s="129"/>
      <c r="G977" s="129"/>
      <c r="H977" s="129"/>
      <c r="I977" s="129"/>
      <c r="J977" s="129"/>
      <c r="K977" s="129"/>
      <c r="L977" s="129"/>
      <c r="M977" s="129"/>
    </row>
    <row r="978" spans="1:13">
      <c r="A978" s="5"/>
      <c r="B978" s="128"/>
      <c r="C978" s="128"/>
      <c r="D978" s="129"/>
      <c r="E978" s="129"/>
      <c r="F978" s="129"/>
      <c r="G978" s="129"/>
      <c r="H978" s="129"/>
      <c r="I978" s="129"/>
      <c r="J978" s="129"/>
      <c r="K978" s="129"/>
      <c r="L978" s="129"/>
      <c r="M978" s="129"/>
    </row>
    <row r="979" spans="1:13">
      <c r="A979" s="5"/>
      <c r="B979" s="128"/>
      <c r="C979" s="128"/>
      <c r="D979" s="129"/>
      <c r="E979" s="129"/>
      <c r="F979" s="129"/>
      <c r="G979" s="129"/>
      <c r="H979" s="129"/>
      <c r="I979" s="129"/>
      <c r="J979" s="129"/>
      <c r="K979" s="129"/>
      <c r="L979" s="129"/>
      <c r="M979" s="129"/>
    </row>
    <row r="980" spans="1:13">
      <c r="A980" s="5"/>
      <c r="B980" s="128"/>
      <c r="C980" s="128"/>
      <c r="D980" s="129"/>
      <c r="E980" s="129"/>
      <c r="F980" s="129"/>
      <c r="G980" s="129"/>
      <c r="H980" s="129"/>
      <c r="I980" s="129"/>
      <c r="J980" s="129"/>
      <c r="K980" s="129"/>
      <c r="L980" s="129"/>
      <c r="M980" s="129"/>
    </row>
    <row r="981" spans="1:13">
      <c r="A981" s="5"/>
      <c r="B981" s="128"/>
      <c r="C981" s="128"/>
      <c r="D981" s="129"/>
      <c r="E981" s="129"/>
      <c r="F981" s="129"/>
      <c r="G981" s="129"/>
      <c r="H981" s="129"/>
      <c r="I981" s="129"/>
      <c r="J981" s="129"/>
      <c r="K981" s="129"/>
      <c r="L981" s="129"/>
      <c r="M981" s="129"/>
    </row>
    <row r="982" spans="1:13">
      <c r="A982" s="5"/>
      <c r="B982" s="128"/>
      <c r="C982" s="128"/>
      <c r="D982" s="129"/>
      <c r="E982" s="129"/>
      <c r="F982" s="129"/>
      <c r="G982" s="129"/>
      <c r="H982" s="129"/>
      <c r="I982" s="129"/>
      <c r="J982" s="129"/>
      <c r="K982" s="129"/>
      <c r="L982" s="129"/>
      <c r="M982" s="129"/>
    </row>
    <row r="983" spans="1:13">
      <c r="A983" s="5"/>
      <c r="B983" s="128"/>
      <c r="C983" s="128"/>
      <c r="D983" s="129"/>
      <c r="E983" s="129"/>
      <c r="F983" s="129"/>
      <c r="G983" s="129"/>
      <c r="H983" s="129"/>
      <c r="I983" s="129"/>
      <c r="J983" s="129"/>
      <c r="K983" s="129"/>
      <c r="L983" s="129"/>
      <c r="M983" s="129"/>
    </row>
    <row r="984" spans="1:13">
      <c r="A984" s="5"/>
      <c r="B984" s="128"/>
      <c r="C984" s="128"/>
      <c r="D984" s="129"/>
      <c r="E984" s="129"/>
      <c r="F984" s="129"/>
      <c r="G984" s="129"/>
      <c r="H984" s="129"/>
      <c r="I984" s="129"/>
      <c r="J984" s="129"/>
      <c r="K984" s="129"/>
      <c r="L984" s="129"/>
      <c r="M984" s="129"/>
    </row>
    <row r="985" spans="1:13">
      <c r="A985" s="5"/>
      <c r="B985" s="128"/>
      <c r="C985" s="128"/>
      <c r="D985" s="129"/>
      <c r="E985" s="129"/>
      <c r="F985" s="129"/>
      <c r="G985" s="129"/>
      <c r="H985" s="129"/>
      <c r="I985" s="129"/>
      <c r="J985" s="129"/>
      <c r="K985" s="129"/>
      <c r="L985" s="129"/>
      <c r="M985" s="129"/>
    </row>
    <row r="986" spans="1:13">
      <c r="A986" s="5"/>
      <c r="B986" s="128"/>
      <c r="C986" s="128"/>
      <c r="D986" s="129"/>
      <c r="E986" s="129"/>
      <c r="F986" s="129"/>
      <c r="G986" s="129"/>
      <c r="H986" s="129"/>
      <c r="I986" s="129"/>
      <c r="J986" s="129"/>
      <c r="K986" s="129"/>
      <c r="L986" s="129"/>
      <c r="M986" s="129"/>
    </row>
    <row r="987" spans="1:13">
      <c r="A987" s="5"/>
      <c r="B987" s="128"/>
      <c r="C987" s="128"/>
      <c r="D987" s="129"/>
      <c r="E987" s="129"/>
      <c r="F987" s="129"/>
      <c r="G987" s="129"/>
      <c r="H987" s="129"/>
      <c r="I987" s="129"/>
      <c r="J987" s="129"/>
      <c r="K987" s="129"/>
      <c r="L987" s="129"/>
      <c r="M987" s="129"/>
    </row>
    <row r="988" spans="1:13">
      <c r="A988" s="5"/>
      <c r="B988" s="128"/>
      <c r="C988" s="128"/>
      <c r="D988" s="129"/>
      <c r="E988" s="129"/>
      <c r="F988" s="129"/>
      <c r="G988" s="129"/>
      <c r="H988" s="129"/>
      <c r="I988" s="129"/>
      <c r="J988" s="129"/>
      <c r="K988" s="129"/>
      <c r="L988" s="129"/>
      <c r="M988" s="129"/>
    </row>
    <row r="989" spans="1:13">
      <c r="A989" s="5"/>
      <c r="B989" s="128"/>
      <c r="C989" s="128"/>
      <c r="D989" s="129"/>
      <c r="E989" s="129"/>
      <c r="F989" s="129"/>
      <c r="G989" s="129"/>
      <c r="H989" s="129"/>
      <c r="I989" s="129"/>
      <c r="J989" s="129"/>
      <c r="K989" s="129"/>
      <c r="L989" s="129"/>
      <c r="M989" s="129"/>
    </row>
    <row r="990" spans="1:13">
      <c r="A990" s="5"/>
      <c r="B990" s="128"/>
      <c r="C990" s="128"/>
      <c r="D990" s="129"/>
      <c r="E990" s="129"/>
      <c r="F990" s="129"/>
      <c r="G990" s="129"/>
      <c r="H990" s="129"/>
      <c r="I990" s="129"/>
      <c r="J990" s="129"/>
      <c r="K990" s="129"/>
      <c r="L990" s="129"/>
      <c r="M990" s="129"/>
    </row>
    <row r="991" spans="1:13">
      <c r="A991" s="5"/>
      <c r="B991" s="128"/>
      <c r="C991" s="128"/>
      <c r="D991" s="129"/>
      <c r="E991" s="129"/>
      <c r="F991" s="129"/>
      <c r="G991" s="129"/>
      <c r="H991" s="129"/>
      <c r="I991" s="129"/>
      <c r="J991" s="129"/>
      <c r="K991" s="129"/>
      <c r="L991" s="129"/>
      <c r="M991" s="129"/>
    </row>
    <row r="992" spans="1:13">
      <c r="A992" s="5"/>
      <c r="B992" s="128"/>
      <c r="C992" s="128"/>
      <c r="D992" s="129"/>
      <c r="E992" s="129"/>
      <c r="F992" s="129"/>
      <c r="G992" s="129"/>
      <c r="H992" s="129"/>
      <c r="I992" s="129"/>
      <c r="J992" s="129"/>
      <c r="K992" s="129"/>
      <c r="L992" s="129"/>
      <c r="M992" s="129"/>
    </row>
    <row r="993" spans="1:13">
      <c r="A993" s="5"/>
      <c r="B993" s="128"/>
      <c r="C993" s="128"/>
      <c r="D993" s="129"/>
      <c r="E993" s="129"/>
      <c r="F993" s="129"/>
      <c r="G993" s="129"/>
      <c r="H993" s="129"/>
      <c r="I993" s="129"/>
      <c r="J993" s="129"/>
      <c r="K993" s="129"/>
      <c r="L993" s="129"/>
      <c r="M993" s="129"/>
    </row>
    <row r="994" spans="1:13">
      <c r="A994" s="5"/>
      <c r="B994" s="128"/>
      <c r="C994" s="128"/>
      <c r="D994" s="129"/>
      <c r="E994" s="129"/>
      <c r="F994" s="129"/>
      <c r="G994" s="129"/>
      <c r="H994" s="129"/>
      <c r="I994" s="129"/>
      <c r="J994" s="129"/>
      <c r="K994" s="129"/>
      <c r="L994" s="129"/>
      <c r="M994" s="129"/>
    </row>
    <row r="995" spans="1:13">
      <c r="A995" s="5"/>
      <c r="B995" s="128"/>
      <c r="C995" s="128"/>
      <c r="D995" s="129"/>
      <c r="E995" s="129"/>
      <c r="F995" s="129"/>
      <c r="G995" s="129"/>
      <c r="H995" s="129"/>
      <c r="I995" s="129"/>
      <c r="J995" s="129"/>
      <c r="K995" s="129"/>
      <c r="L995" s="129"/>
      <c r="M995" s="129"/>
    </row>
    <row r="996" spans="1:13">
      <c r="A996" s="5"/>
      <c r="B996" s="128"/>
      <c r="C996" s="3"/>
      <c r="D996" s="4"/>
      <c r="E996" s="4"/>
      <c r="F996" s="4"/>
      <c r="G996" s="4"/>
      <c r="H996" s="129"/>
      <c r="I996" s="129"/>
      <c r="J996" s="129"/>
      <c r="K996" s="4"/>
      <c r="L996" s="4"/>
      <c r="M996" s="129"/>
    </row>
    <row r="997" spans="1:13">
      <c r="A997" s="5"/>
      <c r="B997" s="128"/>
      <c r="C997" s="128"/>
      <c r="D997" s="129"/>
      <c r="E997" s="129"/>
      <c r="F997" s="129"/>
      <c r="G997" s="129"/>
      <c r="H997" s="129"/>
      <c r="I997" s="129"/>
      <c r="J997" s="129"/>
      <c r="K997" s="129"/>
      <c r="L997" s="129"/>
      <c r="M997" s="129"/>
    </row>
    <row r="998" spans="1:13">
      <c r="A998" s="5"/>
      <c r="B998" s="128"/>
      <c r="C998" s="128"/>
      <c r="D998" s="129"/>
      <c r="E998" s="129"/>
      <c r="F998" s="129"/>
      <c r="G998" s="129"/>
      <c r="H998" s="129"/>
      <c r="I998" s="129"/>
      <c r="J998" s="129"/>
      <c r="K998" s="129"/>
      <c r="L998" s="129"/>
      <c r="M998" s="129"/>
    </row>
    <row r="999" spans="1:13">
      <c r="A999" s="5"/>
      <c r="B999" s="128"/>
      <c r="C999" s="128"/>
      <c r="D999" s="129"/>
      <c r="E999" s="129"/>
      <c r="F999" s="129"/>
      <c r="G999" s="129"/>
      <c r="H999" s="129"/>
      <c r="I999" s="129"/>
      <c r="J999" s="129"/>
      <c r="K999" s="129"/>
      <c r="L999" s="129"/>
      <c r="M999" s="129"/>
    </row>
    <row r="1000" spans="1:13">
      <c r="A1000" s="5"/>
      <c r="B1000" s="128"/>
      <c r="C1000" s="128"/>
      <c r="D1000" s="129"/>
      <c r="E1000" s="129"/>
      <c r="F1000" s="129"/>
      <c r="G1000" s="129"/>
      <c r="H1000" s="129"/>
      <c r="I1000" s="129"/>
      <c r="J1000" s="129"/>
      <c r="K1000" s="129"/>
      <c r="L1000" s="129"/>
      <c r="M1000" s="129"/>
    </row>
    <row r="1001" spans="1:13">
      <c r="A1001" s="5"/>
      <c r="B1001" s="3"/>
      <c r="C1001" s="3"/>
      <c r="D1001" s="4"/>
      <c r="E1001" s="4"/>
      <c r="F1001" s="4"/>
      <c r="G1001" s="4"/>
      <c r="H1001" s="129"/>
      <c r="I1001" s="4"/>
      <c r="J1001" s="4"/>
      <c r="K1001" s="4"/>
      <c r="L1001" s="4"/>
      <c r="M1001" s="4"/>
    </row>
    <row r="1002" spans="1:13">
      <c r="A1002" s="5"/>
      <c r="B1002" s="128"/>
      <c r="C1002" s="128"/>
      <c r="D1002" s="129"/>
      <c r="E1002" s="129"/>
      <c r="F1002" s="129"/>
      <c r="G1002" s="129"/>
      <c r="H1002" s="129"/>
      <c r="I1002" s="129"/>
      <c r="J1002" s="129"/>
      <c r="K1002" s="129"/>
      <c r="L1002" s="129"/>
      <c r="M1002" s="129"/>
    </row>
    <row r="1003" spans="1:13">
      <c r="A1003" s="5"/>
      <c r="B1003" s="128"/>
      <c r="C1003" s="128"/>
      <c r="D1003" s="129"/>
      <c r="E1003" s="129"/>
      <c r="F1003" s="129"/>
      <c r="G1003" s="129"/>
      <c r="H1003" s="129"/>
      <c r="I1003" s="129"/>
      <c r="J1003" s="129"/>
      <c r="K1003" s="129"/>
      <c r="L1003" s="129"/>
      <c r="M1003" s="129"/>
    </row>
    <row r="1004" spans="1:13">
      <c r="A1004" s="5"/>
      <c r="B1004" s="128"/>
      <c r="C1004" s="128"/>
      <c r="D1004" s="129"/>
      <c r="E1004" s="129"/>
      <c r="F1004" s="129"/>
      <c r="G1004" s="129"/>
      <c r="H1004" s="129"/>
      <c r="I1004" s="129"/>
      <c r="J1004" s="129"/>
      <c r="K1004" s="129"/>
      <c r="L1004" s="129"/>
      <c r="M1004" s="129"/>
    </row>
    <row r="1005" spans="1:13">
      <c r="A1005" s="5"/>
      <c r="B1005" s="128"/>
      <c r="C1005" s="128"/>
      <c r="D1005" s="129"/>
      <c r="E1005" s="129"/>
      <c r="F1005" s="129"/>
      <c r="G1005" s="129"/>
      <c r="H1005" s="129"/>
      <c r="I1005" s="129"/>
      <c r="J1005" s="129"/>
      <c r="K1005" s="129"/>
      <c r="L1005" s="129"/>
      <c r="M1005" s="129"/>
    </row>
    <row r="1006" spans="1:13">
      <c r="A1006" s="5"/>
      <c r="B1006" s="128"/>
      <c r="C1006" s="128"/>
      <c r="D1006" s="129"/>
      <c r="E1006" s="129"/>
      <c r="F1006" s="129"/>
      <c r="G1006" s="129"/>
      <c r="H1006" s="129"/>
      <c r="I1006" s="129"/>
      <c r="J1006" s="129"/>
      <c r="K1006" s="129"/>
      <c r="L1006" s="129"/>
      <c r="M1006" s="129"/>
    </row>
    <row r="1007" spans="1:13">
      <c r="A1007" s="5"/>
      <c r="B1007" s="128"/>
      <c r="C1007" s="128"/>
      <c r="D1007" s="129"/>
      <c r="E1007" s="129"/>
      <c r="F1007" s="129"/>
      <c r="G1007" s="129"/>
      <c r="H1007" s="129"/>
      <c r="I1007" s="129"/>
      <c r="J1007" s="129"/>
      <c r="K1007" s="129"/>
      <c r="L1007" s="129"/>
      <c r="M1007" s="129"/>
    </row>
    <row r="1008" spans="1:13">
      <c r="A1008" s="5"/>
      <c r="B1008" s="128"/>
      <c r="C1008" s="128"/>
      <c r="D1008" s="129"/>
      <c r="E1008" s="129"/>
      <c r="F1008" s="129"/>
      <c r="G1008" s="129"/>
      <c r="H1008" s="129"/>
      <c r="I1008" s="129"/>
      <c r="J1008" s="129"/>
      <c r="K1008" s="129"/>
      <c r="L1008" s="129"/>
      <c r="M1008" s="129"/>
    </row>
    <row r="1009" spans="1:13">
      <c r="A1009" s="5"/>
      <c r="B1009" s="128"/>
      <c r="C1009" s="128"/>
      <c r="D1009" s="129"/>
      <c r="E1009" s="129"/>
      <c r="F1009" s="129"/>
      <c r="G1009" s="129"/>
      <c r="H1009" s="129"/>
      <c r="I1009" s="129"/>
      <c r="J1009" s="129"/>
      <c r="K1009" s="129"/>
      <c r="L1009" s="129"/>
      <c r="M1009" s="129"/>
    </row>
    <row r="1010" spans="1:13">
      <c r="A1010" s="5"/>
      <c r="B1010" s="128"/>
      <c r="C1010" s="128"/>
      <c r="D1010" s="129"/>
      <c r="E1010" s="129"/>
      <c r="F1010" s="129"/>
      <c r="G1010" s="129"/>
      <c r="H1010" s="129"/>
      <c r="I1010" s="129"/>
      <c r="J1010" s="129"/>
      <c r="K1010" s="129"/>
      <c r="L1010" s="129"/>
      <c r="M1010" s="129"/>
    </row>
    <row r="1011" spans="1:13">
      <c r="A1011" s="5"/>
      <c r="B1011" s="128"/>
      <c r="C1011" s="128"/>
      <c r="D1011" s="129"/>
      <c r="E1011" s="129"/>
      <c r="F1011" s="129"/>
      <c r="G1011" s="129"/>
      <c r="H1011" s="129"/>
      <c r="I1011" s="129"/>
      <c r="J1011" s="129"/>
      <c r="K1011" s="129"/>
      <c r="L1011" s="129"/>
      <c r="M1011" s="129"/>
    </row>
    <row r="1012" spans="1:13">
      <c r="A1012" s="5"/>
      <c r="B1012" s="128"/>
      <c r="C1012" s="128"/>
      <c r="D1012" s="129"/>
      <c r="E1012" s="129"/>
      <c r="F1012" s="129"/>
      <c r="G1012" s="129"/>
      <c r="H1012" s="129"/>
      <c r="I1012" s="129"/>
      <c r="J1012" s="129"/>
      <c r="K1012" s="129"/>
      <c r="L1012" s="129"/>
      <c r="M1012" s="129"/>
    </row>
    <row r="1013" spans="1:13">
      <c r="A1013" s="5"/>
      <c r="B1013" s="128"/>
      <c r="C1013" s="128"/>
      <c r="D1013" s="129"/>
      <c r="E1013" s="129"/>
      <c r="F1013" s="129"/>
      <c r="G1013" s="129"/>
      <c r="H1013" s="129"/>
      <c r="I1013" s="129"/>
      <c r="J1013" s="129"/>
      <c r="K1013" s="129"/>
      <c r="L1013" s="129"/>
      <c r="M1013" s="129"/>
    </row>
    <row r="1014" spans="1:13">
      <c r="A1014" s="5"/>
      <c r="B1014" s="128"/>
      <c r="C1014" s="128"/>
      <c r="D1014" s="129"/>
      <c r="E1014" s="129"/>
      <c r="F1014" s="129"/>
      <c r="G1014" s="129"/>
      <c r="H1014" s="129"/>
      <c r="I1014" s="129"/>
      <c r="J1014" s="129"/>
      <c r="K1014" s="129"/>
      <c r="L1014" s="129"/>
      <c r="M1014" s="129"/>
    </row>
    <row r="1015" spans="1:13">
      <c r="A1015" s="5"/>
      <c r="B1015" s="128"/>
      <c r="C1015" s="128"/>
      <c r="D1015" s="129"/>
      <c r="E1015" s="129"/>
      <c r="F1015" s="129"/>
      <c r="G1015" s="129"/>
      <c r="H1015" s="129"/>
      <c r="I1015" s="129"/>
      <c r="J1015" s="129"/>
      <c r="K1015" s="129"/>
      <c r="L1015" s="129"/>
      <c r="M1015" s="129"/>
    </row>
    <row r="1016" spans="1:13">
      <c r="A1016" s="5"/>
      <c r="B1016" s="128"/>
      <c r="C1016" s="128"/>
      <c r="D1016" s="129"/>
      <c r="E1016" s="129"/>
      <c r="F1016" s="129"/>
      <c r="G1016" s="129"/>
      <c r="H1016" s="129"/>
      <c r="I1016" s="129"/>
      <c r="J1016" s="129"/>
      <c r="K1016" s="129"/>
      <c r="L1016" s="129"/>
      <c r="M1016" s="129"/>
    </row>
    <row r="1017" spans="1:13">
      <c r="A1017" s="5"/>
      <c r="B1017" s="128"/>
      <c r="C1017" s="128"/>
      <c r="D1017" s="129"/>
      <c r="E1017" s="129"/>
      <c r="F1017" s="129"/>
      <c r="G1017" s="129"/>
      <c r="H1017" s="129"/>
      <c r="I1017" s="129"/>
      <c r="J1017" s="129"/>
      <c r="K1017" s="129"/>
      <c r="L1017" s="129"/>
      <c r="M1017" s="129"/>
    </row>
    <row r="1018" spans="1:13">
      <c r="A1018" s="5"/>
      <c r="B1018" s="128"/>
      <c r="C1018" s="128"/>
      <c r="D1018" s="129"/>
      <c r="E1018" s="129"/>
      <c r="F1018" s="129"/>
      <c r="G1018" s="129"/>
      <c r="H1018" s="129"/>
      <c r="I1018" s="129"/>
      <c r="J1018" s="129"/>
      <c r="K1018" s="129"/>
      <c r="L1018" s="129"/>
      <c r="M1018" s="129"/>
    </row>
    <row r="1019" spans="1:13">
      <c r="A1019" s="5"/>
      <c r="B1019" s="128"/>
      <c r="C1019" s="128"/>
      <c r="D1019" s="129"/>
      <c r="E1019" s="129"/>
      <c r="F1019" s="129"/>
      <c r="G1019" s="129"/>
      <c r="H1019" s="129"/>
      <c r="I1019" s="129"/>
      <c r="J1019" s="129"/>
      <c r="K1019" s="129"/>
      <c r="L1019" s="129"/>
      <c r="M1019" s="129"/>
    </row>
    <row r="1020" spans="1:13">
      <c r="A1020" s="5"/>
      <c r="B1020" s="128"/>
      <c r="C1020" s="128"/>
      <c r="D1020" s="129"/>
      <c r="E1020" s="129"/>
      <c r="F1020" s="129"/>
      <c r="G1020" s="129"/>
      <c r="H1020" s="129"/>
      <c r="I1020" s="129"/>
      <c r="J1020" s="129"/>
      <c r="K1020" s="129"/>
      <c r="L1020" s="129"/>
      <c r="M1020" s="129"/>
    </row>
    <row r="1021" spans="1:13">
      <c r="A1021" s="5"/>
      <c r="B1021" s="128"/>
      <c r="C1021" s="128"/>
      <c r="D1021" s="129"/>
      <c r="E1021" s="129"/>
      <c r="F1021" s="129"/>
      <c r="G1021" s="129"/>
      <c r="H1021" s="129"/>
      <c r="I1021" s="129"/>
      <c r="J1021" s="129"/>
      <c r="K1021" s="129"/>
      <c r="L1021" s="129"/>
      <c r="M1021" s="129"/>
    </row>
    <row r="1022" spans="1:13">
      <c r="A1022" s="5"/>
      <c r="B1022" s="128"/>
      <c r="C1022" s="128"/>
      <c r="D1022" s="129"/>
      <c r="E1022" s="129"/>
      <c r="F1022" s="129"/>
      <c r="G1022" s="129"/>
      <c r="H1022" s="129"/>
      <c r="I1022" s="129"/>
      <c r="J1022" s="129"/>
      <c r="K1022" s="129"/>
      <c r="L1022" s="129"/>
      <c r="M1022" s="129"/>
    </row>
    <row r="1023" spans="1:13">
      <c r="A1023" s="5"/>
      <c r="B1023" s="128"/>
      <c r="C1023" s="128"/>
      <c r="D1023" s="129"/>
      <c r="E1023" s="129"/>
      <c r="F1023" s="129"/>
      <c r="G1023" s="129"/>
      <c r="H1023" s="129"/>
      <c r="I1023" s="129"/>
      <c r="J1023" s="129"/>
      <c r="K1023" s="129"/>
      <c r="L1023" s="129"/>
      <c r="M1023" s="129"/>
    </row>
    <row r="1024" spans="1:13">
      <c r="A1024" s="5"/>
      <c r="B1024" s="128"/>
      <c r="C1024" s="128"/>
      <c r="D1024" s="129"/>
      <c r="E1024" s="129"/>
      <c r="F1024" s="129"/>
      <c r="G1024" s="129"/>
      <c r="H1024" s="129"/>
      <c r="I1024" s="129"/>
      <c r="J1024" s="129"/>
      <c r="K1024" s="129"/>
      <c r="L1024" s="129"/>
      <c r="M1024" s="129"/>
    </row>
    <row r="1025" spans="1:13">
      <c r="A1025" s="5"/>
      <c r="B1025" s="128"/>
      <c r="C1025" s="128"/>
      <c r="D1025" s="129"/>
      <c r="E1025" s="129"/>
      <c r="F1025" s="129"/>
      <c r="G1025" s="129"/>
      <c r="H1025" s="129"/>
      <c r="I1025" s="129"/>
      <c r="J1025" s="129"/>
      <c r="K1025" s="129"/>
      <c r="L1025" s="129"/>
      <c r="M1025" s="129"/>
    </row>
    <row r="1026" spans="1:13">
      <c r="A1026" s="5"/>
      <c r="B1026" s="128"/>
      <c r="C1026" s="128"/>
      <c r="D1026" s="129"/>
      <c r="E1026" s="129"/>
      <c r="F1026" s="129"/>
      <c r="G1026" s="129"/>
      <c r="H1026" s="129"/>
      <c r="I1026" s="129"/>
      <c r="J1026" s="129"/>
      <c r="K1026" s="129"/>
      <c r="L1026" s="129"/>
      <c r="M1026" s="129"/>
    </row>
    <row r="1027" spans="1:13">
      <c r="A1027" s="5"/>
      <c r="B1027" s="128"/>
      <c r="C1027" s="128"/>
      <c r="D1027" s="129"/>
      <c r="E1027" s="129"/>
      <c r="F1027" s="129"/>
      <c r="G1027" s="129"/>
      <c r="H1027" s="129"/>
      <c r="I1027" s="129"/>
      <c r="J1027" s="129"/>
      <c r="K1027" s="129"/>
      <c r="L1027" s="129"/>
      <c r="M1027" s="129"/>
    </row>
    <row r="1028" spans="1:13">
      <c r="A1028" s="5"/>
      <c r="B1028" s="128"/>
      <c r="C1028" s="128"/>
      <c r="D1028" s="129"/>
      <c r="E1028" s="129"/>
      <c r="F1028" s="129"/>
      <c r="G1028" s="129"/>
      <c r="H1028" s="129"/>
      <c r="I1028" s="129"/>
      <c r="J1028" s="129"/>
      <c r="K1028" s="129"/>
      <c r="L1028" s="129"/>
      <c r="M1028" s="129"/>
    </row>
    <row r="1029" spans="1:13">
      <c r="A1029" s="5"/>
      <c r="B1029" s="128"/>
      <c r="C1029" s="128"/>
      <c r="D1029" s="129"/>
      <c r="E1029" s="129"/>
      <c r="F1029" s="129"/>
      <c r="G1029" s="129"/>
      <c r="H1029" s="129"/>
      <c r="I1029" s="129"/>
      <c r="J1029" s="129"/>
      <c r="K1029" s="129"/>
      <c r="L1029" s="129"/>
      <c r="M1029" s="129"/>
    </row>
    <row r="1030" spans="1:13">
      <c r="A1030" s="5"/>
      <c r="B1030" s="128"/>
      <c r="C1030" s="128"/>
      <c r="D1030" s="129"/>
      <c r="E1030" s="129"/>
      <c r="F1030" s="129"/>
      <c r="G1030" s="129"/>
      <c r="H1030" s="129"/>
      <c r="I1030" s="129"/>
      <c r="J1030" s="129"/>
      <c r="K1030" s="129"/>
      <c r="L1030" s="129"/>
      <c r="M1030" s="129"/>
    </row>
    <row r="1031" spans="1:13">
      <c r="A1031" s="5"/>
      <c r="B1031" s="128"/>
      <c r="C1031" s="128"/>
      <c r="D1031" s="129"/>
      <c r="E1031" s="129"/>
      <c r="F1031" s="129"/>
      <c r="G1031" s="129"/>
      <c r="H1031" s="129"/>
      <c r="I1031" s="129"/>
      <c r="J1031" s="129"/>
      <c r="K1031" s="129"/>
      <c r="L1031" s="129"/>
      <c r="M1031" s="129"/>
    </row>
    <row r="1032" spans="1:13">
      <c r="A1032" s="5"/>
      <c r="B1032" s="128"/>
      <c r="C1032" s="128"/>
      <c r="D1032" s="129"/>
      <c r="E1032" s="129"/>
      <c r="F1032" s="129"/>
      <c r="G1032" s="129"/>
      <c r="H1032" s="129"/>
      <c r="I1032" s="129"/>
      <c r="J1032" s="129"/>
      <c r="K1032" s="129"/>
      <c r="L1032" s="129"/>
      <c r="M1032" s="129"/>
    </row>
    <row r="1033" spans="1:13">
      <c r="A1033" s="5"/>
      <c r="B1033" s="128"/>
      <c r="C1033" s="128"/>
      <c r="D1033" s="129"/>
      <c r="E1033" s="129"/>
      <c r="F1033" s="129"/>
      <c r="G1033" s="129"/>
      <c r="H1033" s="129"/>
      <c r="I1033" s="129"/>
      <c r="J1033" s="129"/>
      <c r="K1033" s="129"/>
      <c r="L1033" s="129"/>
      <c r="M1033" s="129"/>
    </row>
    <row r="1034" spans="1:13">
      <c r="A1034" s="5"/>
      <c r="B1034" s="128"/>
      <c r="C1034" s="128"/>
      <c r="D1034" s="129"/>
      <c r="E1034" s="129"/>
      <c r="F1034" s="129"/>
      <c r="G1034" s="129"/>
      <c r="H1034" s="129"/>
      <c r="I1034" s="129"/>
      <c r="J1034" s="129"/>
      <c r="K1034" s="129"/>
      <c r="L1034" s="129"/>
      <c r="M1034" s="129"/>
    </row>
    <row r="1035" spans="1:13">
      <c r="A1035" s="5"/>
      <c r="B1035" s="128"/>
      <c r="C1035" s="128"/>
      <c r="D1035" s="129"/>
      <c r="E1035" s="129"/>
      <c r="F1035" s="129"/>
      <c r="G1035" s="129"/>
      <c r="H1035" s="129"/>
      <c r="I1035" s="129"/>
      <c r="J1035" s="129"/>
      <c r="K1035" s="129"/>
      <c r="L1035" s="129"/>
      <c r="M1035" s="129"/>
    </row>
    <row r="1036" spans="1:13">
      <c r="A1036" s="5"/>
      <c r="B1036" s="128"/>
      <c r="C1036" s="128"/>
      <c r="D1036" s="129"/>
      <c r="E1036" s="129"/>
      <c r="F1036" s="129"/>
      <c r="G1036" s="129"/>
      <c r="H1036" s="129"/>
      <c r="I1036" s="129"/>
      <c r="J1036" s="129"/>
      <c r="K1036" s="129"/>
      <c r="L1036" s="129"/>
      <c r="M1036" s="129"/>
    </row>
    <row r="1037" spans="1:13">
      <c r="A1037" s="5"/>
      <c r="B1037" s="128"/>
      <c r="C1037" s="128"/>
      <c r="D1037" s="129"/>
      <c r="E1037" s="129"/>
      <c r="F1037" s="129"/>
      <c r="G1037" s="129"/>
      <c r="H1037" s="129"/>
      <c r="I1037" s="129"/>
      <c r="J1037" s="129"/>
      <c r="K1037" s="129"/>
      <c r="L1037" s="129"/>
      <c r="M1037" s="129"/>
    </row>
    <row r="1038" spans="1:13">
      <c r="A1038" s="5"/>
      <c r="B1038" s="128"/>
      <c r="C1038" s="128"/>
      <c r="D1038" s="129"/>
      <c r="E1038" s="129"/>
      <c r="F1038" s="129"/>
      <c r="G1038" s="129"/>
      <c r="H1038" s="129"/>
      <c r="I1038" s="129"/>
      <c r="J1038" s="129"/>
      <c r="K1038" s="129"/>
      <c r="L1038" s="129"/>
      <c r="M1038" s="129"/>
    </row>
    <row r="1039" spans="1:13">
      <c r="A1039" s="5"/>
      <c r="B1039" s="128"/>
      <c r="C1039" s="128"/>
      <c r="D1039" s="129"/>
      <c r="E1039" s="129"/>
      <c r="F1039" s="129"/>
      <c r="G1039" s="129"/>
      <c r="H1039" s="129"/>
      <c r="I1039" s="129"/>
      <c r="J1039" s="129"/>
      <c r="K1039" s="129"/>
      <c r="L1039" s="129"/>
      <c r="M1039" s="129"/>
    </row>
    <row r="1040" spans="1:13">
      <c r="A1040" s="5"/>
      <c r="B1040" s="128"/>
      <c r="C1040" s="128"/>
      <c r="D1040" s="129"/>
      <c r="E1040" s="129"/>
      <c r="F1040" s="129"/>
      <c r="G1040" s="129"/>
      <c r="H1040" s="129"/>
      <c r="I1040" s="129"/>
      <c r="J1040" s="129"/>
      <c r="K1040" s="129"/>
      <c r="L1040" s="129"/>
      <c r="M1040" s="129"/>
    </row>
    <row r="1041" spans="1:13">
      <c r="A1041" s="5"/>
      <c r="B1041" s="128"/>
      <c r="C1041" s="128"/>
      <c r="D1041" s="129"/>
      <c r="E1041" s="129"/>
      <c r="F1041" s="129"/>
      <c r="G1041" s="129"/>
      <c r="H1041" s="129"/>
      <c r="I1041" s="129"/>
      <c r="J1041" s="129"/>
      <c r="K1041" s="129"/>
      <c r="L1041" s="129"/>
      <c r="M1041" s="129"/>
    </row>
    <row r="1042" spans="1:13">
      <c r="A1042" s="5"/>
      <c r="B1042" s="128"/>
      <c r="C1042" s="128"/>
      <c r="D1042" s="129"/>
      <c r="E1042" s="129"/>
      <c r="F1042" s="129"/>
      <c r="G1042" s="129"/>
      <c r="H1042" s="129"/>
      <c r="I1042" s="129"/>
      <c r="J1042" s="129"/>
      <c r="K1042" s="129"/>
      <c r="L1042" s="129"/>
      <c r="M1042" s="129"/>
    </row>
    <row r="1043" spans="1:13">
      <c r="A1043" s="5"/>
      <c r="B1043" s="128"/>
      <c r="C1043" s="128"/>
      <c r="D1043" s="129"/>
      <c r="E1043" s="129"/>
      <c r="F1043" s="129"/>
      <c r="G1043" s="129"/>
      <c r="H1043" s="129"/>
      <c r="I1043" s="129"/>
      <c r="J1043" s="129"/>
      <c r="K1043" s="129"/>
      <c r="L1043" s="129"/>
      <c r="M1043" s="129"/>
    </row>
    <row r="1044" spans="1:13">
      <c r="A1044" s="5"/>
      <c r="B1044" s="128"/>
      <c r="C1044" s="128"/>
      <c r="D1044" s="129"/>
      <c r="E1044" s="129"/>
      <c r="F1044" s="129"/>
      <c r="G1044" s="129"/>
      <c r="H1044" s="129"/>
      <c r="I1044" s="129"/>
      <c r="J1044" s="129"/>
      <c r="K1044" s="129"/>
      <c r="L1044" s="129"/>
      <c r="M1044" s="129"/>
    </row>
    <row r="1045" spans="1:13">
      <c r="A1045" s="5"/>
      <c r="B1045" s="128"/>
      <c r="C1045" s="128"/>
      <c r="D1045" s="129"/>
      <c r="E1045" s="129"/>
      <c r="F1045" s="129"/>
      <c r="G1045" s="129"/>
      <c r="H1045" s="129"/>
      <c r="I1045" s="129"/>
      <c r="J1045" s="129"/>
      <c r="K1045" s="129"/>
      <c r="L1045" s="129"/>
      <c r="M1045" s="129"/>
    </row>
    <row r="1046" spans="1:13">
      <c r="A1046" s="5"/>
      <c r="B1046" s="128"/>
      <c r="C1046" s="128"/>
      <c r="D1046" s="129"/>
      <c r="E1046" s="129"/>
      <c r="F1046" s="129"/>
      <c r="G1046" s="129"/>
      <c r="H1046" s="129"/>
      <c r="I1046" s="129"/>
      <c r="J1046" s="129"/>
      <c r="K1046" s="129"/>
      <c r="L1046" s="129"/>
      <c r="M1046" s="129"/>
    </row>
    <row r="1047" spans="1:13">
      <c r="A1047" s="5"/>
      <c r="B1047" s="128"/>
      <c r="C1047" s="128"/>
      <c r="D1047" s="129"/>
      <c r="E1047" s="129"/>
      <c r="F1047" s="129"/>
      <c r="G1047" s="129"/>
      <c r="H1047" s="129"/>
      <c r="I1047" s="129"/>
      <c r="J1047" s="129"/>
      <c r="K1047" s="129"/>
      <c r="L1047" s="129"/>
      <c r="M1047" s="129"/>
    </row>
    <row r="1048" spans="1:13">
      <c r="A1048" s="5"/>
      <c r="B1048" s="128"/>
      <c r="C1048" s="128"/>
      <c r="D1048" s="129"/>
      <c r="E1048" s="129"/>
      <c r="F1048" s="129"/>
      <c r="G1048" s="129"/>
      <c r="H1048" s="129"/>
      <c r="I1048" s="129"/>
      <c r="J1048" s="129"/>
      <c r="K1048" s="129"/>
      <c r="L1048" s="129"/>
      <c r="M1048" s="129"/>
    </row>
    <row r="1049" spans="1:13">
      <c r="A1049" s="5"/>
      <c r="B1049" s="128"/>
      <c r="C1049" s="128"/>
      <c r="D1049" s="129"/>
      <c r="E1049" s="129"/>
      <c r="F1049" s="129"/>
      <c r="G1049" s="129"/>
      <c r="H1049" s="129"/>
      <c r="I1049" s="129"/>
      <c r="J1049" s="129"/>
      <c r="K1049" s="129"/>
      <c r="L1049" s="129"/>
      <c r="M1049" s="129"/>
    </row>
    <row r="1050" spans="1:13">
      <c r="A1050" s="5"/>
      <c r="B1050" s="128"/>
      <c r="C1050" s="128"/>
      <c r="D1050" s="129"/>
      <c r="E1050" s="129"/>
      <c r="F1050" s="129"/>
      <c r="G1050" s="129"/>
      <c r="H1050" s="129"/>
      <c r="I1050" s="129"/>
      <c r="J1050" s="129"/>
      <c r="K1050" s="129"/>
      <c r="L1050" s="129"/>
      <c r="M1050" s="129"/>
    </row>
    <row r="1051" spans="1:13">
      <c r="A1051" s="5"/>
      <c r="B1051" s="128"/>
      <c r="C1051" s="128"/>
      <c r="D1051" s="129"/>
      <c r="E1051" s="129"/>
      <c r="F1051" s="129"/>
      <c r="G1051" s="129"/>
      <c r="H1051" s="129"/>
      <c r="I1051" s="129"/>
      <c r="J1051" s="129"/>
      <c r="K1051" s="129"/>
      <c r="L1051" s="129"/>
      <c r="M1051" s="129"/>
    </row>
    <row r="1052" spans="1:13">
      <c r="A1052" s="5"/>
      <c r="B1052" s="128"/>
      <c r="C1052" s="128"/>
      <c r="D1052" s="129"/>
      <c r="E1052" s="129"/>
      <c r="F1052" s="129"/>
      <c r="G1052" s="129"/>
      <c r="H1052" s="129"/>
      <c r="I1052" s="129"/>
      <c r="J1052" s="129"/>
      <c r="K1052" s="129"/>
      <c r="L1052" s="129"/>
      <c r="M1052" s="129"/>
    </row>
    <row r="1053" spans="1:13">
      <c r="A1053" s="5"/>
      <c r="B1053" s="128"/>
      <c r="C1053" s="128"/>
      <c r="D1053" s="129"/>
      <c r="E1053" s="129"/>
      <c r="F1053" s="129"/>
      <c r="G1053" s="129"/>
      <c r="H1053" s="129"/>
      <c r="I1053" s="129"/>
      <c r="J1053" s="129"/>
      <c r="K1053" s="129"/>
      <c r="L1053" s="129"/>
      <c r="M1053" s="129"/>
    </row>
    <row r="1054" spans="1:13">
      <c r="A1054" s="5"/>
      <c r="B1054" s="128"/>
      <c r="C1054" s="128"/>
      <c r="D1054" s="129"/>
      <c r="E1054" s="129"/>
      <c r="F1054" s="129"/>
      <c r="G1054" s="129"/>
      <c r="H1054" s="129"/>
      <c r="I1054" s="129"/>
      <c r="J1054" s="129"/>
      <c r="K1054" s="129"/>
      <c r="L1054" s="129"/>
      <c r="M1054" s="129"/>
    </row>
    <row r="1055" spans="1:13">
      <c r="A1055" s="5"/>
      <c r="B1055" s="128"/>
      <c r="C1055" s="128"/>
      <c r="D1055" s="129"/>
      <c r="E1055" s="129"/>
      <c r="F1055" s="129"/>
      <c r="G1055" s="129"/>
      <c r="H1055" s="129"/>
      <c r="I1055" s="129"/>
      <c r="J1055" s="129"/>
      <c r="K1055" s="129"/>
      <c r="L1055" s="129"/>
      <c r="M1055" s="129"/>
    </row>
    <row r="1056" spans="1:13">
      <c r="A1056" s="5"/>
      <c r="B1056" s="128"/>
      <c r="C1056" s="128"/>
      <c r="D1056" s="129"/>
      <c r="E1056" s="129"/>
      <c r="F1056" s="129"/>
      <c r="G1056" s="129"/>
      <c r="H1056" s="129"/>
      <c r="I1056" s="129"/>
      <c r="J1056" s="129"/>
      <c r="K1056" s="129"/>
      <c r="L1056" s="129"/>
      <c r="M1056" s="129"/>
    </row>
    <row r="1057" spans="1:13">
      <c r="A1057" s="5"/>
      <c r="B1057" s="128"/>
      <c r="C1057" s="128"/>
      <c r="D1057" s="129"/>
      <c r="E1057" s="129"/>
      <c r="F1057" s="129"/>
      <c r="G1057" s="129"/>
      <c r="H1057" s="129"/>
      <c r="I1057" s="129"/>
      <c r="J1057" s="129"/>
      <c r="K1057" s="129"/>
      <c r="L1057" s="129"/>
      <c r="M1057" s="129"/>
    </row>
    <row r="1058" spans="1:13">
      <c r="A1058" s="5"/>
      <c r="B1058" s="128"/>
      <c r="C1058" s="128"/>
      <c r="D1058" s="129"/>
      <c r="E1058" s="129"/>
      <c r="F1058" s="129"/>
      <c r="G1058" s="129"/>
      <c r="H1058" s="129"/>
      <c r="I1058" s="129"/>
      <c r="J1058" s="129"/>
      <c r="K1058" s="129"/>
      <c r="L1058" s="129"/>
      <c r="M1058" s="129"/>
    </row>
    <row r="1059" spans="1:13">
      <c r="A1059" s="5"/>
      <c r="B1059" s="128"/>
      <c r="C1059" s="128"/>
      <c r="D1059" s="129"/>
      <c r="E1059" s="129"/>
      <c r="F1059" s="129"/>
      <c r="G1059" s="129"/>
      <c r="H1059" s="129"/>
      <c r="I1059" s="129"/>
      <c r="J1059" s="129"/>
      <c r="K1059" s="129"/>
      <c r="L1059" s="129"/>
      <c r="M1059" s="129"/>
    </row>
    <row r="1060" spans="1:13">
      <c r="A1060" s="5"/>
      <c r="B1060" s="128"/>
      <c r="C1060" s="128"/>
      <c r="D1060" s="129"/>
      <c r="E1060" s="129"/>
      <c r="F1060" s="129"/>
      <c r="G1060" s="129"/>
      <c r="H1060" s="129"/>
      <c r="I1060" s="129"/>
      <c r="J1060" s="129"/>
      <c r="K1060" s="129"/>
      <c r="L1060" s="129"/>
      <c r="M1060" s="129"/>
    </row>
    <row r="1061" spans="1:13">
      <c r="A1061" s="5"/>
      <c r="B1061" s="3"/>
      <c r="C1061" s="3"/>
      <c r="D1061" s="4"/>
      <c r="E1061" s="4"/>
      <c r="F1061" s="4"/>
      <c r="G1061" s="4"/>
      <c r="H1061" s="129"/>
      <c r="I1061" s="4"/>
      <c r="J1061" s="4"/>
      <c r="K1061" s="4"/>
      <c r="L1061" s="4"/>
      <c r="M1061" s="4"/>
    </row>
    <row r="1062" spans="1:13">
      <c r="A1062" s="5"/>
      <c r="B1062" s="128"/>
      <c r="C1062" s="128"/>
      <c r="D1062" s="129"/>
      <c r="E1062" s="129"/>
      <c r="F1062" s="129"/>
      <c r="G1062" s="129"/>
      <c r="H1062" s="129"/>
      <c r="I1062" s="129"/>
      <c r="J1062" s="129"/>
      <c r="K1062" s="129"/>
      <c r="L1062" s="129"/>
      <c r="M1062" s="129"/>
    </row>
    <row r="1063" spans="1:13">
      <c r="A1063" s="5"/>
      <c r="B1063" s="128"/>
      <c r="C1063" s="128"/>
      <c r="D1063" s="129"/>
      <c r="E1063" s="129"/>
      <c r="F1063" s="129"/>
      <c r="G1063" s="129"/>
      <c r="H1063" s="129"/>
      <c r="I1063" s="129"/>
      <c r="J1063" s="129"/>
      <c r="K1063" s="129"/>
      <c r="L1063" s="129"/>
      <c r="M1063" s="129"/>
    </row>
    <row r="1064" spans="1:13">
      <c r="A1064" s="5"/>
      <c r="B1064" s="128"/>
      <c r="C1064" s="128"/>
      <c r="D1064" s="129"/>
      <c r="E1064" s="129"/>
      <c r="F1064" s="129"/>
      <c r="G1064" s="129"/>
      <c r="H1064" s="129"/>
      <c r="I1064" s="129"/>
      <c r="J1064" s="129"/>
      <c r="K1064" s="129"/>
      <c r="L1064" s="129"/>
      <c r="M1064" s="129"/>
    </row>
    <row r="1065" spans="1:13">
      <c r="A1065" s="5"/>
      <c r="B1065" s="128"/>
      <c r="C1065" s="128"/>
      <c r="D1065" s="129"/>
      <c r="E1065" s="129"/>
      <c r="F1065" s="129"/>
      <c r="G1065" s="129"/>
      <c r="H1065" s="129"/>
      <c r="I1065" s="129"/>
      <c r="J1065" s="129"/>
      <c r="K1065" s="129"/>
      <c r="L1065" s="129"/>
      <c r="M1065" s="129"/>
    </row>
    <row r="1066" spans="1:13">
      <c r="A1066" s="5"/>
      <c r="B1066" s="128"/>
      <c r="C1066" s="128"/>
      <c r="D1066" s="129"/>
      <c r="E1066" s="129"/>
      <c r="F1066" s="129"/>
      <c r="G1066" s="129"/>
      <c r="H1066" s="129"/>
      <c r="I1066" s="129"/>
      <c r="J1066" s="129"/>
      <c r="K1066" s="129"/>
      <c r="L1066" s="129"/>
      <c r="M1066" s="129"/>
    </row>
    <row r="1067" spans="1:13">
      <c r="A1067" s="5"/>
      <c r="B1067" s="128"/>
      <c r="C1067" s="128"/>
      <c r="D1067" s="129"/>
      <c r="E1067" s="129"/>
      <c r="F1067" s="129"/>
      <c r="G1067" s="129"/>
      <c r="H1067" s="129"/>
      <c r="I1067" s="129"/>
      <c r="J1067" s="129"/>
      <c r="K1067" s="129"/>
      <c r="L1067" s="129"/>
      <c r="M1067" s="129"/>
    </row>
    <row r="1068" spans="1:13">
      <c r="A1068" s="5"/>
      <c r="B1068" s="128"/>
      <c r="C1068" s="128"/>
      <c r="D1068" s="129"/>
      <c r="E1068" s="129"/>
      <c r="F1068" s="129"/>
      <c r="G1068" s="129"/>
      <c r="H1068" s="129"/>
      <c r="I1068" s="129"/>
      <c r="J1068" s="129"/>
      <c r="K1068" s="129"/>
      <c r="L1068" s="129"/>
      <c r="M1068" s="129"/>
    </row>
    <row r="1069" spans="1:13">
      <c r="A1069" s="5"/>
      <c r="B1069" s="128"/>
      <c r="C1069" s="128"/>
      <c r="D1069" s="129"/>
      <c r="E1069" s="129"/>
      <c r="F1069" s="129"/>
      <c r="G1069" s="129"/>
      <c r="H1069" s="129"/>
      <c r="I1069" s="129"/>
      <c r="J1069" s="129"/>
      <c r="K1069" s="129"/>
      <c r="L1069" s="129"/>
      <c r="M1069" s="129"/>
    </row>
    <row r="1070" spans="1:13">
      <c r="A1070" s="5"/>
      <c r="B1070" s="128"/>
      <c r="C1070" s="128"/>
      <c r="D1070" s="129"/>
      <c r="E1070" s="129"/>
      <c r="F1070" s="129"/>
      <c r="G1070" s="129"/>
      <c r="H1070" s="129"/>
      <c r="I1070" s="129"/>
      <c r="J1070" s="129"/>
      <c r="K1070" s="129"/>
      <c r="L1070" s="129"/>
      <c r="M1070" s="129"/>
    </row>
    <row r="1071" spans="1:13">
      <c r="A1071" s="5"/>
      <c r="B1071" s="128"/>
      <c r="C1071" s="128"/>
      <c r="D1071" s="129"/>
      <c r="E1071" s="129"/>
      <c r="F1071" s="129"/>
      <c r="G1071" s="129"/>
      <c r="H1071" s="129"/>
      <c r="I1071" s="129"/>
      <c r="J1071" s="129"/>
      <c r="K1071" s="129"/>
      <c r="L1071" s="129"/>
      <c r="M1071" s="129"/>
    </row>
    <row r="1072" spans="1:13">
      <c r="A1072" s="5"/>
      <c r="B1072" s="128"/>
      <c r="C1072" s="128"/>
      <c r="D1072" s="129"/>
      <c r="E1072" s="129"/>
      <c r="F1072" s="129"/>
      <c r="G1072" s="129"/>
      <c r="H1072" s="129"/>
      <c r="I1072" s="129"/>
      <c r="J1072" s="129"/>
      <c r="K1072" s="129"/>
      <c r="L1072" s="129"/>
      <c r="M1072" s="129"/>
    </row>
    <row r="1073" spans="1:13">
      <c r="A1073" s="5"/>
      <c r="B1073" s="128"/>
      <c r="C1073" s="128"/>
      <c r="D1073" s="129"/>
      <c r="E1073" s="129"/>
      <c r="F1073" s="129"/>
      <c r="G1073" s="129"/>
      <c r="H1073" s="129"/>
      <c r="I1073" s="129"/>
      <c r="J1073" s="129"/>
      <c r="K1073" s="129"/>
      <c r="L1073" s="129"/>
      <c r="M1073" s="129"/>
    </row>
    <row r="1074" spans="1:13">
      <c r="A1074" s="5"/>
      <c r="B1074" s="128"/>
      <c r="C1074" s="128"/>
      <c r="D1074" s="129"/>
      <c r="E1074" s="129"/>
      <c r="F1074" s="129"/>
      <c r="G1074" s="129"/>
      <c r="H1074" s="129"/>
      <c r="I1074" s="129"/>
      <c r="J1074" s="129"/>
      <c r="K1074" s="129"/>
      <c r="L1074" s="129"/>
      <c r="M1074" s="129"/>
    </row>
    <row r="1075" spans="1:13">
      <c r="A1075" s="5"/>
      <c r="B1075" s="128"/>
      <c r="C1075" s="128"/>
      <c r="D1075" s="129"/>
      <c r="E1075" s="129"/>
      <c r="F1075" s="129"/>
      <c r="G1075" s="129"/>
      <c r="H1075" s="129"/>
      <c r="I1075" s="129"/>
      <c r="J1075" s="129"/>
      <c r="K1075" s="129"/>
      <c r="L1075" s="129"/>
      <c r="M1075" s="129"/>
    </row>
    <row r="1076" spans="1:13">
      <c r="A1076" s="5"/>
      <c r="B1076" s="128"/>
      <c r="C1076" s="128"/>
      <c r="D1076" s="129"/>
      <c r="E1076" s="129"/>
      <c r="F1076" s="129"/>
      <c r="G1076" s="129"/>
      <c r="H1076" s="129"/>
      <c r="I1076" s="129"/>
      <c r="J1076" s="129"/>
      <c r="K1076" s="129"/>
      <c r="L1076" s="129"/>
      <c r="M1076" s="129"/>
    </row>
    <row r="1077" spans="1:13">
      <c r="A1077" s="5"/>
      <c r="B1077" s="128"/>
      <c r="C1077" s="128"/>
      <c r="D1077" s="129"/>
      <c r="E1077" s="129"/>
      <c r="F1077" s="129"/>
      <c r="G1077" s="129"/>
      <c r="H1077" s="129"/>
      <c r="I1077" s="129"/>
      <c r="J1077" s="129"/>
      <c r="K1077" s="129"/>
      <c r="L1077" s="129"/>
      <c r="M1077" s="129"/>
    </row>
    <row r="1078" spans="1:13">
      <c r="A1078" s="5"/>
      <c r="B1078" s="128"/>
      <c r="C1078" s="128"/>
      <c r="D1078" s="129"/>
      <c r="E1078" s="129"/>
      <c r="F1078" s="129"/>
      <c r="G1078" s="129"/>
      <c r="H1078" s="129"/>
      <c r="I1078" s="129"/>
      <c r="J1078" s="129"/>
      <c r="K1078" s="129"/>
      <c r="L1078" s="129"/>
      <c r="M1078" s="129"/>
    </row>
    <row r="1079" spans="1:13">
      <c r="A1079" s="5"/>
      <c r="B1079" s="128"/>
      <c r="C1079" s="128"/>
      <c r="D1079" s="129"/>
      <c r="E1079" s="129"/>
      <c r="F1079" s="129"/>
      <c r="G1079" s="129"/>
      <c r="H1079" s="129"/>
      <c r="I1079" s="129"/>
      <c r="J1079" s="129"/>
      <c r="K1079" s="129"/>
      <c r="L1079" s="129"/>
      <c r="M1079" s="129"/>
    </row>
    <row r="1080" spans="1:13">
      <c r="A1080" s="5"/>
      <c r="B1080" s="128"/>
      <c r="C1080" s="128"/>
      <c r="D1080" s="129"/>
      <c r="E1080" s="129"/>
      <c r="F1080" s="129"/>
      <c r="G1080" s="129"/>
      <c r="H1080" s="129"/>
      <c r="I1080" s="129"/>
      <c r="J1080" s="129"/>
      <c r="K1080" s="129"/>
      <c r="L1080" s="129"/>
      <c r="M1080" s="129"/>
    </row>
    <row r="1081" spans="1:13">
      <c r="A1081" s="5"/>
      <c r="B1081" s="128"/>
      <c r="C1081" s="128"/>
      <c r="D1081" s="129"/>
      <c r="E1081" s="129"/>
      <c r="F1081" s="129"/>
      <c r="G1081" s="129"/>
      <c r="H1081" s="129"/>
      <c r="I1081" s="129"/>
      <c r="J1081" s="129"/>
      <c r="K1081" s="129"/>
      <c r="L1081" s="129"/>
      <c r="M1081" s="129"/>
    </row>
    <row r="1082" spans="1:13">
      <c r="A1082" s="5"/>
      <c r="B1082" s="128"/>
      <c r="C1082" s="128"/>
      <c r="D1082" s="129"/>
      <c r="E1082" s="129"/>
      <c r="F1082" s="129"/>
      <c r="G1082" s="129"/>
      <c r="H1082" s="129"/>
      <c r="I1082" s="129"/>
      <c r="J1082" s="129"/>
      <c r="K1082" s="129"/>
      <c r="L1082" s="129"/>
      <c r="M1082" s="129"/>
    </row>
    <row r="1083" spans="1:13">
      <c r="A1083" s="5"/>
      <c r="B1083" s="128"/>
      <c r="C1083" s="128"/>
      <c r="D1083" s="129"/>
      <c r="E1083" s="129"/>
      <c r="F1083" s="129"/>
      <c r="G1083" s="129"/>
      <c r="H1083" s="129"/>
      <c r="I1083" s="129"/>
      <c r="J1083" s="129"/>
      <c r="K1083" s="129"/>
      <c r="L1083" s="129"/>
      <c r="M1083" s="129"/>
    </row>
    <row r="1084" spans="1:13">
      <c r="A1084" s="5"/>
      <c r="B1084" s="128"/>
      <c r="C1084" s="128"/>
      <c r="D1084" s="129"/>
      <c r="E1084" s="129"/>
      <c r="F1084" s="129"/>
      <c r="G1084" s="129"/>
      <c r="H1084" s="129"/>
      <c r="I1084" s="129"/>
      <c r="J1084" s="129"/>
      <c r="K1084" s="129"/>
      <c r="L1084" s="129"/>
      <c r="M1084" s="129"/>
    </row>
    <row r="1085" spans="1:13">
      <c r="A1085" s="5"/>
      <c r="B1085" s="128"/>
      <c r="C1085" s="128"/>
      <c r="D1085" s="129"/>
      <c r="E1085" s="129"/>
      <c r="F1085" s="129"/>
      <c r="G1085" s="129"/>
      <c r="H1085" s="129"/>
      <c r="I1085" s="129"/>
      <c r="J1085" s="129"/>
      <c r="K1085" s="129"/>
      <c r="L1085" s="129"/>
      <c r="M1085" s="129"/>
    </row>
    <row r="1086" spans="1:13">
      <c r="A1086" s="5"/>
      <c r="B1086" s="128"/>
      <c r="C1086" s="128"/>
      <c r="D1086" s="129"/>
      <c r="E1086" s="129"/>
      <c r="F1086" s="129"/>
      <c r="G1086" s="129"/>
      <c r="H1086" s="129"/>
      <c r="I1086" s="129"/>
      <c r="J1086" s="129"/>
      <c r="K1086" s="129"/>
      <c r="L1086" s="129"/>
      <c r="M1086" s="129"/>
    </row>
    <row r="1087" spans="1:13">
      <c r="A1087" s="5"/>
      <c r="B1087" s="128"/>
      <c r="C1087" s="128"/>
      <c r="D1087" s="129"/>
      <c r="E1087" s="129"/>
      <c r="F1087" s="129"/>
      <c r="G1087" s="129"/>
      <c r="H1087" s="129"/>
      <c r="I1087" s="129"/>
      <c r="J1087" s="129"/>
      <c r="K1087" s="129"/>
      <c r="L1087" s="129"/>
      <c r="M1087" s="129"/>
    </row>
    <row r="1088" spans="1:13">
      <c r="A1088" s="5"/>
      <c r="B1088" s="128"/>
      <c r="C1088" s="128"/>
      <c r="D1088" s="129"/>
      <c r="E1088" s="129"/>
      <c r="F1088" s="129"/>
      <c r="G1088" s="129"/>
      <c r="H1088" s="129"/>
      <c r="I1088" s="129"/>
      <c r="J1088" s="129"/>
      <c r="K1088" s="129"/>
      <c r="L1088" s="129"/>
      <c r="M1088" s="129"/>
    </row>
    <row r="1089" spans="1:13">
      <c r="A1089" s="5"/>
      <c r="B1089" s="128"/>
      <c r="C1089" s="128"/>
      <c r="D1089" s="129"/>
      <c r="E1089" s="129"/>
      <c r="F1089" s="129"/>
      <c r="G1089" s="129"/>
      <c r="H1089" s="129"/>
      <c r="I1089" s="129"/>
      <c r="J1089" s="129"/>
      <c r="K1089" s="129"/>
      <c r="L1089" s="129"/>
      <c r="M1089" s="129"/>
    </row>
    <row r="1090" spans="1:13">
      <c r="A1090" s="5"/>
      <c r="B1090" s="128"/>
      <c r="C1090" s="128"/>
      <c r="D1090" s="129"/>
      <c r="E1090" s="129"/>
      <c r="F1090" s="129"/>
      <c r="G1090" s="129"/>
      <c r="H1090" s="129"/>
      <c r="I1090" s="129"/>
      <c r="J1090" s="129"/>
      <c r="K1090" s="129"/>
      <c r="L1090" s="129"/>
      <c r="M1090" s="129"/>
    </row>
    <row r="1091" spans="1:13">
      <c r="A1091" s="5"/>
      <c r="B1091" s="128"/>
      <c r="C1091" s="128"/>
      <c r="D1091" s="129"/>
      <c r="E1091" s="129"/>
      <c r="F1091" s="129"/>
      <c r="G1091" s="129"/>
      <c r="H1091" s="129"/>
      <c r="I1091" s="129"/>
      <c r="J1091" s="129"/>
      <c r="K1091" s="129"/>
      <c r="L1091" s="129"/>
      <c r="M1091" s="129"/>
    </row>
    <row r="1092" spans="1:13">
      <c r="A1092" s="5"/>
      <c r="B1092" s="128"/>
      <c r="C1092" s="128"/>
      <c r="D1092" s="129"/>
      <c r="E1092" s="129"/>
      <c r="F1092" s="129"/>
      <c r="G1092" s="129"/>
      <c r="H1092" s="129"/>
      <c r="I1092" s="129"/>
      <c r="J1092" s="129"/>
      <c r="K1092" s="129"/>
      <c r="L1092" s="129"/>
      <c r="M1092" s="129"/>
    </row>
    <row r="1093" spans="1:13">
      <c r="A1093" s="5"/>
      <c r="B1093" s="128"/>
      <c r="C1093" s="128"/>
      <c r="D1093" s="129"/>
      <c r="E1093" s="129"/>
      <c r="F1093" s="129"/>
      <c r="G1093" s="129"/>
      <c r="H1093" s="129"/>
      <c r="I1093" s="129"/>
      <c r="J1093" s="129"/>
      <c r="K1093" s="129"/>
      <c r="L1093" s="129"/>
      <c r="M1093" s="129"/>
    </row>
    <row r="1094" spans="1:13">
      <c r="A1094" s="5"/>
      <c r="B1094" s="128"/>
      <c r="C1094" s="128"/>
      <c r="D1094" s="129"/>
      <c r="E1094" s="129"/>
      <c r="F1094" s="129"/>
      <c r="G1094" s="129"/>
      <c r="H1094" s="129"/>
      <c r="I1094" s="129"/>
      <c r="J1094" s="129"/>
      <c r="K1094" s="129"/>
      <c r="L1094" s="129"/>
      <c r="M1094" s="129"/>
    </row>
    <row r="1095" spans="1:13">
      <c r="A1095" s="5"/>
      <c r="B1095" s="128"/>
      <c r="C1095" s="128"/>
      <c r="D1095" s="129"/>
      <c r="E1095" s="129"/>
      <c r="F1095" s="129"/>
      <c r="G1095" s="129"/>
      <c r="H1095" s="129"/>
      <c r="I1095" s="129"/>
      <c r="J1095" s="129"/>
      <c r="K1095" s="129"/>
      <c r="L1095" s="129"/>
      <c r="M1095" s="129"/>
    </row>
    <row r="1096" spans="1:13">
      <c r="A1096" s="5"/>
      <c r="B1096" s="128"/>
      <c r="C1096" s="128"/>
      <c r="D1096" s="129"/>
      <c r="E1096" s="129"/>
      <c r="F1096" s="129"/>
      <c r="G1096" s="129"/>
      <c r="H1096" s="129"/>
      <c r="I1096" s="129"/>
      <c r="J1096" s="129"/>
      <c r="K1096" s="129"/>
      <c r="L1096" s="129"/>
      <c r="M1096" s="129"/>
    </row>
    <row r="1097" spans="1:13">
      <c r="A1097" s="5"/>
      <c r="B1097" s="128"/>
      <c r="C1097" s="128"/>
      <c r="D1097" s="129"/>
      <c r="E1097" s="129"/>
      <c r="F1097" s="129"/>
      <c r="G1097" s="129"/>
      <c r="H1097" s="129"/>
      <c r="I1097" s="129"/>
      <c r="J1097" s="129"/>
      <c r="K1097" s="129"/>
      <c r="L1097" s="129"/>
      <c r="M1097" s="129"/>
    </row>
    <row r="1098" spans="1:13">
      <c r="A1098" s="5"/>
      <c r="B1098" s="128"/>
      <c r="C1098" s="128"/>
      <c r="D1098" s="129"/>
      <c r="E1098" s="129"/>
      <c r="F1098" s="129"/>
      <c r="G1098" s="129"/>
      <c r="H1098" s="129"/>
      <c r="I1098" s="129"/>
      <c r="J1098" s="129"/>
      <c r="K1098" s="129"/>
      <c r="L1098" s="129"/>
      <c r="M1098" s="129"/>
    </row>
    <row r="1099" spans="1:13">
      <c r="A1099" s="5"/>
      <c r="B1099" s="128"/>
      <c r="C1099" s="128"/>
      <c r="D1099" s="129"/>
      <c r="E1099" s="129"/>
      <c r="F1099" s="129"/>
      <c r="G1099" s="129"/>
      <c r="H1099" s="129"/>
      <c r="I1099" s="129"/>
      <c r="J1099" s="129"/>
      <c r="K1099" s="129"/>
      <c r="L1099" s="129"/>
      <c r="M1099" s="129"/>
    </row>
    <row r="1100" spans="1:13">
      <c r="A1100" s="5"/>
      <c r="B1100" s="128"/>
      <c r="C1100" s="128"/>
      <c r="D1100" s="129"/>
      <c r="E1100" s="129"/>
      <c r="F1100" s="129"/>
      <c r="G1100" s="129"/>
      <c r="H1100" s="129"/>
      <c r="I1100" s="129"/>
      <c r="J1100" s="129"/>
      <c r="K1100" s="129"/>
      <c r="L1100" s="129"/>
      <c r="M1100" s="129"/>
    </row>
    <row r="1101" spans="1:13">
      <c r="A1101" s="5"/>
      <c r="B1101" s="128"/>
      <c r="C1101" s="128"/>
      <c r="D1101" s="129"/>
      <c r="E1101" s="129"/>
      <c r="F1101" s="129"/>
      <c r="G1101" s="129"/>
      <c r="H1101" s="129"/>
      <c r="I1101" s="129"/>
      <c r="J1101" s="129"/>
      <c r="K1101" s="129"/>
      <c r="L1101" s="129"/>
      <c r="M1101" s="129"/>
    </row>
    <row r="1102" spans="1:13">
      <c r="A1102" s="5"/>
      <c r="B1102" s="128"/>
      <c r="C1102" s="128"/>
      <c r="D1102" s="129"/>
      <c r="E1102" s="129"/>
      <c r="F1102" s="129"/>
      <c r="G1102" s="129"/>
      <c r="H1102" s="129"/>
      <c r="I1102" s="129"/>
      <c r="J1102" s="129"/>
      <c r="K1102" s="129"/>
      <c r="L1102" s="129"/>
      <c r="M1102" s="129"/>
    </row>
    <row r="1103" spans="1:13">
      <c r="A1103" s="5"/>
      <c r="B1103" s="128"/>
      <c r="C1103" s="128"/>
      <c r="D1103" s="129"/>
      <c r="E1103" s="129"/>
      <c r="F1103" s="129"/>
      <c r="G1103" s="129"/>
      <c r="H1103" s="129"/>
      <c r="I1103" s="129"/>
      <c r="J1103" s="129"/>
      <c r="K1103" s="129"/>
      <c r="L1103" s="129"/>
      <c r="M1103" s="129"/>
    </row>
    <row r="1104" spans="1:13">
      <c r="A1104" s="5"/>
      <c r="B1104" s="128"/>
      <c r="C1104" s="128"/>
      <c r="D1104" s="129"/>
      <c r="E1104" s="129"/>
      <c r="F1104" s="129"/>
      <c r="G1104" s="129"/>
      <c r="H1104" s="129"/>
      <c r="I1104" s="129"/>
      <c r="J1104" s="129"/>
      <c r="K1104" s="129"/>
      <c r="L1104" s="129"/>
      <c r="M1104" s="129"/>
    </row>
    <row r="1105" spans="1:13">
      <c r="A1105" s="5"/>
      <c r="B1105" s="128"/>
      <c r="C1105" s="128"/>
      <c r="D1105" s="129"/>
      <c r="E1105" s="129"/>
      <c r="F1105" s="129"/>
      <c r="G1105" s="129"/>
      <c r="H1105" s="129"/>
      <c r="I1105" s="129"/>
      <c r="J1105" s="129"/>
      <c r="K1105" s="129"/>
      <c r="L1105" s="129"/>
      <c r="M1105" s="129"/>
    </row>
    <row r="1106" spans="1:13">
      <c r="A1106" s="5"/>
      <c r="B1106" s="128"/>
      <c r="C1106" s="128"/>
      <c r="D1106" s="129"/>
      <c r="E1106" s="129"/>
      <c r="F1106" s="129"/>
      <c r="G1106" s="129"/>
      <c r="H1106" s="129"/>
      <c r="I1106" s="129"/>
      <c r="J1106" s="129"/>
      <c r="K1106" s="129"/>
      <c r="L1106" s="129"/>
      <c r="M1106" s="129"/>
    </row>
    <row r="1107" spans="1:13">
      <c r="A1107" s="5"/>
      <c r="B1107" s="128"/>
      <c r="C1107" s="128"/>
      <c r="D1107" s="129"/>
      <c r="E1107" s="129"/>
      <c r="F1107" s="129"/>
      <c r="G1107" s="129"/>
      <c r="H1107" s="129"/>
      <c r="I1107" s="129"/>
      <c r="J1107" s="129"/>
      <c r="K1107" s="129"/>
      <c r="L1107" s="129"/>
      <c r="M1107" s="129"/>
    </row>
    <row r="1108" spans="1:13">
      <c r="A1108" s="5"/>
      <c r="B1108" s="128"/>
      <c r="C1108" s="128"/>
      <c r="D1108" s="129"/>
      <c r="E1108" s="129"/>
      <c r="F1108" s="129"/>
      <c r="G1108" s="129"/>
      <c r="H1108" s="129"/>
      <c r="I1108" s="129"/>
      <c r="J1108" s="129"/>
      <c r="K1108" s="129"/>
      <c r="L1108" s="129"/>
      <c r="M1108" s="129"/>
    </row>
    <row r="1109" spans="1:13">
      <c r="A1109" s="5"/>
      <c r="B1109" s="128"/>
      <c r="C1109" s="128"/>
      <c r="D1109" s="129"/>
      <c r="E1109" s="129"/>
      <c r="F1109" s="129"/>
      <c r="G1109" s="129"/>
      <c r="H1109" s="129"/>
      <c r="I1109" s="129"/>
      <c r="J1109" s="129"/>
      <c r="K1109" s="129"/>
      <c r="L1109" s="129"/>
      <c r="M1109" s="129"/>
    </row>
    <row r="1110" spans="1:13">
      <c r="A1110" s="5"/>
      <c r="B1110" s="128"/>
      <c r="C1110" s="128"/>
      <c r="D1110" s="129"/>
      <c r="E1110" s="129"/>
      <c r="F1110" s="129"/>
      <c r="G1110" s="129"/>
      <c r="H1110" s="129"/>
      <c r="I1110" s="129"/>
      <c r="J1110" s="129"/>
      <c r="K1110" s="129"/>
      <c r="L1110" s="129"/>
      <c r="M1110" s="129"/>
    </row>
    <row r="1111" spans="1:13">
      <c r="A1111" s="5"/>
      <c r="B1111" s="128"/>
      <c r="C1111" s="128"/>
      <c r="D1111" s="129"/>
      <c r="E1111" s="129"/>
      <c r="F1111" s="129"/>
      <c r="G1111" s="129"/>
      <c r="H1111" s="129"/>
      <c r="I1111" s="129"/>
      <c r="J1111" s="129"/>
      <c r="K1111" s="129"/>
      <c r="L1111" s="129"/>
      <c r="M1111" s="129"/>
    </row>
    <row r="1112" spans="1:13">
      <c r="A1112" s="5"/>
      <c r="B1112" s="128"/>
      <c r="C1112" s="128"/>
      <c r="D1112" s="129"/>
      <c r="E1112" s="129"/>
      <c r="F1112" s="129"/>
      <c r="G1112" s="129"/>
      <c r="H1112" s="129"/>
      <c r="I1112" s="129"/>
      <c r="J1112" s="129"/>
      <c r="K1112" s="129"/>
      <c r="L1112" s="129"/>
      <c r="M1112" s="129"/>
    </row>
    <row r="1113" spans="1:13">
      <c r="A1113" s="5"/>
      <c r="B1113" s="128"/>
      <c r="C1113" s="128"/>
      <c r="D1113" s="129"/>
      <c r="E1113" s="129"/>
      <c r="F1113" s="129"/>
      <c r="G1113" s="129"/>
      <c r="H1113" s="129"/>
      <c r="I1113" s="129"/>
      <c r="J1113" s="129"/>
      <c r="K1113" s="129"/>
      <c r="L1113" s="129"/>
      <c r="M1113" s="129"/>
    </row>
    <row r="1114" spans="1:13">
      <c r="A1114" s="5"/>
      <c r="B1114" s="128"/>
      <c r="C1114" s="128"/>
      <c r="D1114" s="129"/>
      <c r="E1114" s="129"/>
      <c r="F1114" s="129"/>
      <c r="G1114" s="129"/>
      <c r="H1114" s="129"/>
      <c r="I1114" s="129"/>
      <c r="J1114" s="129"/>
      <c r="K1114" s="129"/>
      <c r="L1114" s="129"/>
      <c r="M1114" s="129"/>
    </row>
    <row r="1115" spans="1:13">
      <c r="A1115" s="5"/>
      <c r="B1115" s="128"/>
      <c r="C1115" s="128"/>
      <c r="D1115" s="129"/>
      <c r="E1115" s="129"/>
      <c r="F1115" s="129"/>
      <c r="G1115" s="129"/>
      <c r="H1115" s="129"/>
      <c r="I1115" s="129"/>
      <c r="J1115" s="129"/>
      <c r="K1115" s="129"/>
      <c r="L1115" s="129"/>
      <c r="M1115" s="129"/>
    </row>
    <row r="1116" spans="1:13">
      <c r="A1116" s="5"/>
      <c r="B1116" s="128"/>
      <c r="C1116" s="128"/>
      <c r="D1116" s="129"/>
      <c r="E1116" s="129"/>
      <c r="F1116" s="129"/>
      <c r="G1116" s="129"/>
      <c r="H1116" s="129"/>
      <c r="I1116" s="129"/>
      <c r="J1116" s="129"/>
      <c r="K1116" s="129"/>
      <c r="L1116" s="129"/>
      <c r="M1116" s="129"/>
    </row>
    <row r="1117" spans="1:13">
      <c r="A1117" s="5"/>
      <c r="B1117" s="128"/>
      <c r="C1117" s="128"/>
      <c r="D1117" s="129"/>
      <c r="E1117" s="129"/>
      <c r="F1117" s="129"/>
      <c r="G1117" s="129"/>
      <c r="H1117" s="129"/>
      <c r="I1117" s="129"/>
      <c r="J1117" s="129"/>
      <c r="K1117" s="129"/>
      <c r="L1117" s="129"/>
      <c r="M1117" s="129"/>
    </row>
    <row r="1118" spans="1:13">
      <c r="A1118" s="5"/>
      <c r="B1118" s="128"/>
      <c r="C1118" s="128"/>
      <c r="D1118" s="129"/>
      <c r="E1118" s="129"/>
      <c r="F1118" s="129"/>
      <c r="G1118" s="129"/>
      <c r="H1118" s="129"/>
      <c r="I1118" s="129"/>
      <c r="J1118" s="129"/>
      <c r="K1118" s="129"/>
      <c r="L1118" s="129"/>
      <c r="M1118" s="129"/>
    </row>
    <row r="1119" spans="1:13">
      <c r="A1119" s="5"/>
      <c r="B1119" s="128"/>
      <c r="C1119" s="128"/>
      <c r="D1119" s="129"/>
      <c r="E1119" s="129"/>
      <c r="F1119" s="129"/>
      <c r="G1119" s="129"/>
      <c r="H1119" s="129"/>
      <c r="I1119" s="129"/>
      <c r="J1119" s="129"/>
      <c r="K1119" s="129"/>
      <c r="L1119" s="129"/>
      <c r="M1119" s="129"/>
    </row>
    <row r="1120" spans="1:13">
      <c r="A1120" s="5"/>
      <c r="B1120" s="128"/>
      <c r="C1120" s="128"/>
      <c r="D1120" s="129"/>
      <c r="E1120" s="129"/>
      <c r="F1120" s="129"/>
      <c r="G1120" s="129"/>
      <c r="H1120" s="129"/>
      <c r="I1120" s="129"/>
      <c r="J1120" s="129"/>
      <c r="K1120" s="129"/>
      <c r="L1120" s="129"/>
      <c r="M1120" s="129"/>
    </row>
    <row r="1121" spans="1:13">
      <c r="A1121" s="5"/>
      <c r="B1121" s="128"/>
      <c r="C1121" s="128"/>
      <c r="D1121" s="129"/>
      <c r="E1121" s="129"/>
      <c r="F1121" s="129"/>
      <c r="G1121" s="129"/>
      <c r="H1121" s="129"/>
      <c r="I1121" s="129"/>
      <c r="J1121" s="129"/>
      <c r="K1121" s="129"/>
      <c r="L1121" s="129"/>
      <c r="M1121" s="129"/>
    </row>
    <row r="1122" spans="1:13">
      <c r="A1122" s="5"/>
      <c r="B1122" s="128"/>
      <c r="C1122" s="128"/>
      <c r="D1122" s="129"/>
      <c r="E1122" s="129"/>
      <c r="F1122" s="129"/>
      <c r="G1122" s="129"/>
      <c r="H1122" s="129"/>
      <c r="I1122" s="129"/>
      <c r="J1122" s="129"/>
      <c r="K1122" s="129"/>
      <c r="L1122" s="129"/>
      <c r="M1122" s="129"/>
    </row>
    <row r="1123" spans="1:13">
      <c r="A1123" s="5"/>
      <c r="B1123" s="128"/>
      <c r="C1123" s="128"/>
      <c r="D1123" s="129"/>
      <c r="E1123" s="129"/>
      <c r="F1123" s="129"/>
      <c r="G1123" s="129"/>
      <c r="H1123" s="129"/>
      <c r="I1123" s="129"/>
      <c r="J1123" s="129"/>
      <c r="K1123" s="129"/>
      <c r="L1123" s="129"/>
      <c r="M1123" s="129"/>
    </row>
    <row r="1124" spans="1:13">
      <c r="A1124" s="5"/>
      <c r="B1124" s="128"/>
      <c r="C1124" s="128"/>
      <c r="D1124" s="129"/>
      <c r="E1124" s="129"/>
      <c r="F1124" s="129"/>
      <c r="G1124" s="129"/>
      <c r="H1124" s="129"/>
      <c r="I1124" s="129"/>
      <c r="J1124" s="129"/>
      <c r="K1124" s="129"/>
      <c r="L1124" s="129"/>
      <c r="M1124" s="129"/>
    </row>
    <row r="1125" spans="1:13">
      <c r="A1125" s="5"/>
      <c r="B1125" s="128"/>
      <c r="C1125" s="128"/>
      <c r="D1125" s="129"/>
      <c r="E1125" s="129"/>
      <c r="F1125" s="129"/>
      <c r="G1125" s="129"/>
      <c r="H1125" s="129"/>
      <c r="I1125" s="129"/>
      <c r="J1125" s="129"/>
      <c r="K1125" s="129"/>
      <c r="L1125" s="129"/>
      <c r="M1125" s="129"/>
    </row>
    <row r="1126" spans="1:13">
      <c r="A1126" s="5"/>
      <c r="B1126" s="128"/>
      <c r="C1126" s="128"/>
      <c r="D1126" s="129"/>
      <c r="E1126" s="129"/>
      <c r="F1126" s="129"/>
      <c r="G1126" s="129"/>
      <c r="H1126" s="129"/>
      <c r="I1126" s="129"/>
      <c r="J1126" s="129"/>
      <c r="K1126" s="129"/>
      <c r="L1126" s="129"/>
      <c r="M1126" s="129"/>
    </row>
    <row r="1127" spans="1:13">
      <c r="A1127" s="5"/>
      <c r="B1127" s="128"/>
      <c r="C1127" s="128"/>
      <c r="D1127" s="129"/>
      <c r="E1127" s="129"/>
      <c r="F1127" s="129"/>
      <c r="G1127" s="129"/>
      <c r="H1127" s="129"/>
      <c r="I1127" s="129"/>
      <c r="J1127" s="129"/>
      <c r="K1127" s="129"/>
      <c r="L1127" s="129"/>
      <c r="M1127" s="129"/>
    </row>
    <row r="1128" spans="1:13">
      <c r="A1128" s="5"/>
      <c r="B1128" s="128"/>
      <c r="C1128" s="128"/>
      <c r="D1128" s="129"/>
      <c r="E1128" s="129"/>
      <c r="F1128" s="129"/>
      <c r="G1128" s="129"/>
      <c r="H1128" s="129"/>
      <c r="I1128" s="129"/>
      <c r="J1128" s="129"/>
      <c r="K1128" s="129"/>
      <c r="L1128" s="129"/>
      <c r="M1128" s="129"/>
    </row>
    <row r="1129" spans="1:13">
      <c r="A1129" s="5"/>
      <c r="B1129" s="128"/>
      <c r="C1129" s="128"/>
      <c r="D1129" s="129"/>
      <c r="E1129" s="129"/>
      <c r="F1129" s="129"/>
      <c r="G1129" s="129"/>
      <c r="H1129" s="129"/>
      <c r="I1129" s="129"/>
      <c r="J1129" s="129"/>
      <c r="K1129" s="129"/>
      <c r="L1129" s="129"/>
      <c r="M1129" s="129"/>
    </row>
    <row r="1130" spans="1:13">
      <c r="A1130" s="5"/>
      <c r="B1130" s="128"/>
      <c r="C1130" s="128"/>
      <c r="D1130" s="129"/>
      <c r="E1130" s="129"/>
      <c r="F1130" s="129"/>
      <c r="G1130" s="129"/>
      <c r="H1130" s="129"/>
      <c r="I1130" s="129"/>
      <c r="J1130" s="129"/>
      <c r="K1130" s="129"/>
      <c r="L1130" s="129"/>
      <c r="M1130" s="129"/>
    </row>
    <row r="1131" spans="1:13">
      <c r="A1131" s="5"/>
      <c r="B1131" s="128"/>
      <c r="C1131" s="128"/>
      <c r="D1131" s="129"/>
      <c r="E1131" s="129"/>
      <c r="F1131" s="129"/>
      <c r="G1131" s="129"/>
      <c r="H1131" s="129"/>
      <c r="I1131" s="129"/>
      <c r="J1131" s="129"/>
      <c r="K1131" s="129"/>
      <c r="L1131" s="129"/>
      <c r="M1131" s="129"/>
    </row>
    <row r="1132" spans="1:13">
      <c r="A1132" s="5"/>
      <c r="B1132" s="128"/>
      <c r="C1132" s="128"/>
      <c r="D1132" s="129"/>
      <c r="E1132" s="129"/>
      <c r="F1132" s="129"/>
      <c r="G1132" s="129"/>
      <c r="H1132" s="129"/>
      <c r="I1132" s="129"/>
      <c r="J1132" s="129"/>
      <c r="K1132" s="129"/>
      <c r="L1132" s="129"/>
      <c r="M1132" s="129"/>
    </row>
    <row r="1133" spans="1:13">
      <c r="A1133" s="5"/>
      <c r="B1133" s="128"/>
      <c r="C1133" s="128"/>
      <c r="D1133" s="129"/>
      <c r="E1133" s="129"/>
      <c r="F1133" s="129"/>
      <c r="G1133" s="129"/>
      <c r="H1133" s="129"/>
      <c r="I1133" s="129"/>
      <c r="J1133" s="129"/>
      <c r="K1133" s="129"/>
      <c r="L1133" s="129"/>
      <c r="M1133" s="129"/>
    </row>
    <row r="1134" spans="1:13">
      <c r="A1134" s="5"/>
      <c r="B1134" s="128"/>
      <c r="C1134" s="128"/>
      <c r="D1134" s="129"/>
      <c r="E1134" s="129"/>
      <c r="F1134" s="129"/>
      <c r="G1134" s="129"/>
      <c r="H1134" s="129"/>
      <c r="I1134" s="129"/>
      <c r="J1134" s="129"/>
      <c r="K1134" s="129"/>
      <c r="L1134" s="129"/>
      <c r="M1134" s="129"/>
    </row>
    <row r="1135" spans="1:13">
      <c r="A1135" s="5"/>
      <c r="B1135" s="128"/>
      <c r="C1135" s="128"/>
      <c r="D1135" s="129"/>
      <c r="E1135" s="129"/>
      <c r="F1135" s="129"/>
      <c r="G1135" s="129"/>
      <c r="H1135" s="129"/>
      <c r="I1135" s="129"/>
      <c r="J1135" s="129"/>
      <c r="K1135" s="129"/>
      <c r="L1135" s="129"/>
      <c r="M1135" s="129"/>
    </row>
    <row r="1136" spans="1:13">
      <c r="A1136" s="5"/>
      <c r="B1136" s="128"/>
      <c r="C1136" s="128"/>
      <c r="D1136" s="129"/>
      <c r="E1136" s="129"/>
      <c r="F1136" s="129"/>
      <c r="G1136" s="129"/>
      <c r="H1136" s="129"/>
      <c r="I1136" s="129"/>
      <c r="J1136" s="129"/>
      <c r="K1136" s="129"/>
      <c r="L1136" s="129"/>
      <c r="M1136" s="129"/>
    </row>
    <row r="1137" spans="1:13">
      <c r="A1137" s="5"/>
      <c r="B1137" s="128"/>
      <c r="C1137" s="128"/>
      <c r="D1137" s="129"/>
      <c r="E1137" s="129"/>
      <c r="F1137" s="129"/>
      <c r="G1137" s="129"/>
      <c r="H1137" s="129"/>
      <c r="I1137" s="129"/>
      <c r="J1137" s="129"/>
      <c r="K1137" s="129"/>
      <c r="L1137" s="129"/>
      <c r="M1137" s="129"/>
    </row>
    <row r="1138" spans="1:13">
      <c r="A1138" s="5"/>
      <c r="B1138" s="128"/>
      <c r="C1138" s="128"/>
      <c r="D1138" s="129"/>
      <c r="E1138" s="129"/>
      <c r="F1138" s="129"/>
      <c r="G1138" s="129"/>
      <c r="H1138" s="129"/>
      <c r="I1138" s="129"/>
      <c r="J1138" s="129"/>
      <c r="K1138" s="129"/>
      <c r="L1138" s="129"/>
      <c r="M1138" s="129"/>
    </row>
    <row r="1139" spans="1:13">
      <c r="A1139" s="5"/>
      <c r="B1139" s="128"/>
      <c r="C1139" s="128"/>
      <c r="D1139" s="129"/>
      <c r="E1139" s="129"/>
      <c r="F1139" s="129"/>
      <c r="G1139" s="129"/>
      <c r="H1139" s="129"/>
      <c r="I1139" s="129"/>
      <c r="J1139" s="129"/>
      <c r="K1139" s="129"/>
      <c r="L1139" s="129"/>
      <c r="M1139" s="129"/>
    </row>
    <row r="1140" spans="1:13">
      <c r="A1140" s="5"/>
      <c r="B1140" s="128"/>
      <c r="C1140" s="128"/>
      <c r="D1140" s="129"/>
      <c r="E1140" s="129"/>
      <c r="F1140" s="129"/>
      <c r="G1140" s="129"/>
      <c r="H1140" s="129"/>
      <c r="I1140" s="129"/>
      <c r="J1140" s="129"/>
      <c r="K1140" s="129"/>
      <c r="L1140" s="129"/>
      <c r="M1140" s="129"/>
    </row>
    <row r="1141" spans="1:13">
      <c r="A1141" s="5"/>
      <c r="B1141" s="128"/>
      <c r="C1141" s="128"/>
      <c r="D1141" s="129"/>
      <c r="E1141" s="129"/>
      <c r="F1141" s="129"/>
      <c r="G1141" s="129"/>
      <c r="H1141" s="129"/>
      <c r="I1141" s="129"/>
      <c r="J1141" s="129"/>
      <c r="K1141" s="129"/>
      <c r="L1141" s="129"/>
      <c r="M1141" s="129"/>
    </row>
    <row r="1142" spans="1:13">
      <c r="A1142" s="5"/>
      <c r="B1142" s="128"/>
      <c r="C1142" s="128"/>
      <c r="D1142" s="129"/>
      <c r="E1142" s="129"/>
      <c r="F1142" s="129"/>
      <c r="G1142" s="129"/>
      <c r="H1142" s="129"/>
      <c r="I1142" s="129"/>
      <c r="J1142" s="129"/>
      <c r="K1142" s="129"/>
      <c r="L1142" s="129"/>
      <c r="M1142" s="129"/>
    </row>
    <row r="1143" spans="1:13">
      <c r="A1143" s="5"/>
      <c r="B1143" s="128"/>
      <c r="C1143" s="128"/>
      <c r="D1143" s="129"/>
      <c r="E1143" s="129"/>
      <c r="F1143" s="129"/>
      <c r="G1143" s="129"/>
      <c r="H1143" s="129"/>
      <c r="I1143" s="129"/>
      <c r="J1143" s="129"/>
      <c r="K1143" s="129"/>
      <c r="L1143" s="129"/>
      <c r="M1143" s="129"/>
    </row>
    <row r="1144" spans="1:13">
      <c r="A1144" s="5"/>
      <c r="B1144" s="128"/>
      <c r="C1144" s="128"/>
      <c r="D1144" s="129"/>
      <c r="E1144" s="129"/>
      <c r="F1144" s="129"/>
      <c r="G1144" s="129"/>
      <c r="H1144" s="129"/>
      <c r="I1144" s="129"/>
      <c r="J1144" s="129"/>
      <c r="K1144" s="129"/>
      <c r="L1144" s="129"/>
      <c r="M1144" s="129"/>
    </row>
    <row r="1145" spans="1:13">
      <c r="A1145" s="5"/>
      <c r="B1145" s="128"/>
      <c r="C1145" s="128"/>
      <c r="D1145" s="129"/>
      <c r="E1145" s="129"/>
      <c r="F1145" s="129"/>
      <c r="G1145" s="129"/>
      <c r="H1145" s="129"/>
      <c r="I1145" s="129"/>
      <c r="J1145" s="129"/>
      <c r="K1145" s="129"/>
      <c r="L1145" s="129"/>
      <c r="M1145" s="129"/>
    </row>
    <row r="1146" spans="1:13">
      <c r="A1146" s="5"/>
      <c r="B1146" s="128"/>
      <c r="C1146" s="128"/>
      <c r="D1146" s="129"/>
      <c r="E1146" s="129"/>
      <c r="F1146" s="129"/>
      <c r="G1146" s="129"/>
      <c r="H1146" s="129"/>
      <c r="I1146" s="129"/>
      <c r="J1146" s="129"/>
      <c r="K1146" s="129"/>
      <c r="L1146" s="129"/>
      <c r="M1146" s="129"/>
    </row>
    <row r="1147" spans="1:13">
      <c r="A1147" s="5"/>
      <c r="B1147" s="128"/>
      <c r="C1147" s="128"/>
      <c r="D1147" s="129"/>
      <c r="E1147" s="129"/>
      <c r="F1147" s="129"/>
      <c r="G1147" s="129"/>
      <c r="H1147" s="129"/>
      <c r="I1147" s="129"/>
      <c r="J1147" s="129"/>
      <c r="K1147" s="129"/>
      <c r="L1147" s="129"/>
      <c r="M1147" s="129"/>
    </row>
    <row r="1148" spans="1:13">
      <c r="A1148" s="5"/>
      <c r="B1148" s="128"/>
      <c r="C1148" s="128"/>
      <c r="D1148" s="129"/>
      <c r="E1148" s="129"/>
      <c r="F1148" s="129"/>
      <c r="G1148" s="129"/>
      <c r="H1148" s="129"/>
      <c r="I1148" s="129"/>
      <c r="J1148" s="129"/>
      <c r="K1148" s="129"/>
      <c r="L1148" s="129"/>
      <c r="M1148" s="129"/>
    </row>
    <row r="1149" spans="1:13">
      <c r="A1149" s="5"/>
      <c r="B1149" s="128"/>
      <c r="C1149" s="128"/>
      <c r="D1149" s="129"/>
      <c r="E1149" s="129"/>
      <c r="F1149" s="129"/>
      <c r="G1149" s="129"/>
      <c r="H1149" s="129"/>
      <c r="I1149" s="129"/>
      <c r="J1149" s="129"/>
      <c r="K1149" s="129"/>
      <c r="L1149" s="129"/>
      <c r="M1149" s="129"/>
    </row>
    <row r="1150" spans="1:13">
      <c r="A1150" s="5"/>
      <c r="B1150" s="128"/>
      <c r="C1150" s="128"/>
      <c r="D1150" s="129"/>
      <c r="E1150" s="129"/>
      <c r="F1150" s="129"/>
      <c r="G1150" s="129"/>
      <c r="H1150" s="129"/>
      <c r="I1150" s="129"/>
      <c r="J1150" s="129"/>
      <c r="K1150" s="129"/>
      <c r="L1150" s="129"/>
      <c r="M1150" s="129"/>
    </row>
    <row r="1151" spans="1:13">
      <c r="A1151" s="5"/>
      <c r="B1151" s="128"/>
      <c r="C1151" s="128"/>
      <c r="D1151" s="129"/>
      <c r="E1151" s="129"/>
      <c r="F1151" s="129"/>
      <c r="G1151" s="129"/>
      <c r="H1151" s="129"/>
      <c r="I1151" s="129"/>
      <c r="J1151" s="129"/>
      <c r="K1151" s="129"/>
      <c r="L1151" s="129"/>
      <c r="M1151" s="129"/>
    </row>
    <row r="1152" spans="1:13">
      <c r="A1152" s="5"/>
      <c r="B1152" s="128"/>
      <c r="C1152" s="128"/>
      <c r="D1152" s="129"/>
      <c r="E1152" s="129"/>
      <c r="F1152" s="129"/>
      <c r="G1152" s="129"/>
      <c r="H1152" s="129"/>
      <c r="I1152" s="129"/>
      <c r="J1152" s="129"/>
      <c r="K1152" s="129"/>
      <c r="L1152" s="129"/>
      <c r="M1152" s="129"/>
    </row>
    <row r="1153" spans="1:13">
      <c r="A1153" s="5"/>
      <c r="B1153" s="128"/>
      <c r="C1153" s="128"/>
      <c r="D1153" s="129"/>
      <c r="E1153" s="129"/>
      <c r="F1153" s="129"/>
      <c r="G1153" s="129"/>
      <c r="H1153" s="129"/>
      <c r="I1153" s="129"/>
      <c r="J1153" s="129"/>
      <c r="K1153" s="129"/>
      <c r="L1153" s="129"/>
      <c r="M1153" s="129"/>
    </row>
    <row r="1154" spans="1:13">
      <c r="A1154" s="5"/>
      <c r="B1154" s="128"/>
      <c r="C1154" s="128"/>
      <c r="D1154" s="129"/>
      <c r="E1154" s="129"/>
      <c r="F1154" s="129"/>
      <c r="G1154" s="129"/>
      <c r="H1154" s="129"/>
      <c r="I1154" s="129"/>
      <c r="J1154" s="129"/>
      <c r="K1154" s="129"/>
      <c r="L1154" s="129"/>
      <c r="M1154" s="129"/>
    </row>
    <row r="1155" spans="1:13">
      <c r="A1155" s="5"/>
      <c r="B1155" s="128"/>
      <c r="C1155" s="128"/>
      <c r="D1155" s="129"/>
      <c r="E1155" s="129"/>
      <c r="F1155" s="129"/>
      <c r="G1155" s="129"/>
      <c r="H1155" s="129"/>
      <c r="I1155" s="129"/>
      <c r="J1155" s="129"/>
      <c r="K1155" s="129"/>
      <c r="L1155" s="129"/>
      <c r="M1155" s="129"/>
    </row>
    <row r="1156" spans="1:13">
      <c r="A1156" s="5"/>
      <c r="B1156" s="128"/>
      <c r="C1156" s="128"/>
      <c r="D1156" s="129"/>
      <c r="E1156" s="129"/>
      <c r="F1156" s="129"/>
      <c r="G1156" s="129"/>
      <c r="H1156" s="129"/>
      <c r="I1156" s="129"/>
      <c r="J1156" s="129"/>
      <c r="K1156" s="129"/>
      <c r="L1156" s="129"/>
      <c r="M1156" s="129"/>
    </row>
    <row r="1157" spans="1:13">
      <c r="A1157" s="5"/>
      <c r="B1157" s="128"/>
      <c r="C1157" s="128"/>
      <c r="D1157" s="129"/>
      <c r="E1157" s="129"/>
      <c r="F1157" s="129"/>
      <c r="G1157" s="129"/>
      <c r="H1157" s="129"/>
      <c r="I1157" s="129"/>
      <c r="J1157" s="129"/>
      <c r="K1157" s="129"/>
      <c r="L1157" s="129"/>
      <c r="M1157" s="129"/>
    </row>
    <row r="1158" spans="1:13">
      <c r="A1158" s="5"/>
      <c r="B1158" s="128"/>
      <c r="C1158" s="128"/>
      <c r="D1158" s="129"/>
      <c r="E1158" s="129"/>
      <c r="F1158" s="129"/>
      <c r="G1158" s="129"/>
      <c r="H1158" s="129"/>
      <c r="I1158" s="129"/>
      <c r="J1158" s="129"/>
      <c r="K1158" s="129"/>
      <c r="L1158" s="129"/>
      <c r="M1158" s="129"/>
    </row>
    <row r="1159" spans="1:13">
      <c r="A1159" s="5"/>
      <c r="B1159" s="128"/>
      <c r="C1159" s="128"/>
      <c r="D1159" s="129"/>
      <c r="E1159" s="129"/>
      <c r="F1159" s="129"/>
      <c r="G1159" s="129"/>
      <c r="H1159" s="129"/>
      <c r="I1159" s="129"/>
      <c r="J1159" s="129"/>
      <c r="K1159" s="129"/>
      <c r="L1159" s="129"/>
      <c r="M1159" s="129"/>
    </row>
    <row r="1160" spans="1:13">
      <c r="A1160" s="5"/>
      <c r="B1160" s="128"/>
      <c r="C1160" s="128"/>
      <c r="D1160" s="129"/>
      <c r="E1160" s="129"/>
      <c r="F1160" s="129"/>
      <c r="G1160" s="129"/>
      <c r="H1160" s="129"/>
      <c r="I1160" s="129"/>
      <c r="J1160" s="129"/>
      <c r="K1160" s="129"/>
      <c r="L1160" s="129"/>
      <c r="M1160" s="129"/>
    </row>
    <row r="1161" spans="1:13">
      <c r="A1161" s="5"/>
      <c r="B1161" s="128"/>
      <c r="C1161" s="128"/>
      <c r="D1161" s="129"/>
      <c r="E1161" s="129"/>
      <c r="F1161" s="129"/>
      <c r="G1161" s="129"/>
      <c r="H1161" s="129"/>
      <c r="I1161" s="129"/>
      <c r="J1161" s="129"/>
      <c r="K1161" s="129"/>
      <c r="L1161" s="129"/>
      <c r="M1161" s="129"/>
    </row>
    <row r="1162" spans="1:13">
      <c r="A1162" s="5"/>
      <c r="B1162" s="128"/>
      <c r="C1162" s="128"/>
      <c r="D1162" s="129"/>
      <c r="E1162" s="129"/>
      <c r="F1162" s="129"/>
      <c r="G1162" s="129"/>
      <c r="H1162" s="129"/>
      <c r="I1162" s="129"/>
      <c r="J1162" s="129"/>
      <c r="K1162" s="129"/>
      <c r="L1162" s="129"/>
      <c r="M1162" s="129"/>
    </row>
    <row r="1163" spans="1:13">
      <c r="A1163" s="5"/>
      <c r="B1163" s="128"/>
      <c r="C1163" s="128"/>
      <c r="D1163" s="129"/>
      <c r="E1163" s="129"/>
      <c r="F1163" s="129"/>
      <c r="G1163" s="129"/>
      <c r="H1163" s="129"/>
      <c r="I1163" s="129"/>
      <c r="J1163" s="129"/>
      <c r="K1163" s="129"/>
      <c r="L1163" s="129"/>
      <c r="M1163" s="129"/>
    </row>
    <row r="1164" spans="1:13">
      <c r="A1164" s="5"/>
      <c r="B1164" s="128"/>
      <c r="C1164" s="128"/>
      <c r="D1164" s="129"/>
      <c r="E1164" s="129"/>
      <c r="F1164" s="129"/>
      <c r="G1164" s="129"/>
      <c r="H1164" s="129"/>
      <c r="I1164" s="129"/>
      <c r="J1164" s="129"/>
      <c r="K1164" s="129"/>
      <c r="L1164" s="129"/>
      <c r="M1164" s="129"/>
    </row>
    <row r="1165" spans="1:13">
      <c r="A1165" s="5"/>
      <c r="B1165" s="128"/>
      <c r="C1165" s="128"/>
      <c r="D1165" s="129"/>
      <c r="E1165" s="129"/>
      <c r="F1165" s="129"/>
      <c r="G1165" s="129"/>
      <c r="H1165" s="129"/>
      <c r="I1165" s="129"/>
      <c r="J1165" s="129"/>
      <c r="K1165" s="129"/>
      <c r="L1165" s="129"/>
      <c r="M1165" s="129"/>
    </row>
    <row r="1166" spans="1:13">
      <c r="A1166" s="5"/>
      <c r="B1166" s="128"/>
      <c r="C1166" s="128"/>
      <c r="D1166" s="129"/>
      <c r="E1166" s="129"/>
      <c r="F1166" s="129"/>
      <c r="G1166" s="129"/>
      <c r="H1166" s="129"/>
      <c r="I1166" s="129"/>
      <c r="J1166" s="129"/>
      <c r="K1166" s="129"/>
      <c r="L1166" s="129"/>
      <c r="M1166" s="129"/>
    </row>
    <row r="1167" spans="1:13">
      <c r="A1167" s="5"/>
      <c r="B1167" s="128"/>
      <c r="C1167" s="128"/>
      <c r="D1167" s="129"/>
      <c r="E1167" s="129"/>
      <c r="F1167" s="129"/>
      <c r="G1167" s="129"/>
      <c r="H1167" s="129"/>
      <c r="I1167" s="129"/>
      <c r="J1167" s="129"/>
      <c r="K1167" s="129"/>
      <c r="L1167" s="129"/>
      <c r="M1167" s="129"/>
    </row>
    <row r="1168" spans="1:13">
      <c r="A1168" s="5"/>
      <c r="B1168" s="128"/>
      <c r="C1168" s="128"/>
      <c r="D1168" s="129"/>
      <c r="E1168" s="129"/>
      <c r="F1168" s="129"/>
      <c r="G1168" s="129"/>
      <c r="H1168" s="129"/>
      <c r="I1168" s="129"/>
      <c r="J1168" s="129"/>
      <c r="K1168" s="129"/>
      <c r="L1168" s="129"/>
      <c r="M1168" s="129"/>
    </row>
    <row r="1169" spans="1:13">
      <c r="A1169" s="5"/>
      <c r="B1169" s="128"/>
      <c r="C1169" s="128"/>
      <c r="D1169" s="129"/>
      <c r="E1169" s="129"/>
      <c r="F1169" s="129"/>
      <c r="G1169" s="129"/>
      <c r="H1169" s="129"/>
      <c r="I1169" s="129"/>
      <c r="J1169" s="129"/>
      <c r="K1169" s="129"/>
      <c r="L1169" s="129"/>
      <c r="M1169" s="129"/>
    </row>
    <row r="1170" spans="1:13">
      <c r="A1170" s="5"/>
      <c r="B1170" s="128"/>
      <c r="C1170" s="128"/>
      <c r="D1170" s="129"/>
      <c r="E1170" s="129"/>
      <c r="F1170" s="129"/>
      <c r="G1170" s="129"/>
      <c r="H1170" s="129"/>
      <c r="I1170" s="129"/>
      <c r="J1170" s="129"/>
      <c r="K1170" s="129"/>
      <c r="L1170" s="129"/>
      <c r="M1170" s="129"/>
    </row>
    <row r="1171" spans="1:13">
      <c r="A1171" s="5"/>
      <c r="B1171" s="128"/>
      <c r="C1171" s="128"/>
      <c r="D1171" s="129"/>
      <c r="E1171" s="129"/>
      <c r="F1171" s="129"/>
      <c r="G1171" s="129"/>
      <c r="H1171" s="129"/>
      <c r="I1171" s="129"/>
      <c r="J1171" s="129"/>
      <c r="K1171" s="129"/>
      <c r="L1171" s="129"/>
      <c r="M1171" s="129"/>
    </row>
    <row r="1172" spans="1:13">
      <c r="A1172" s="5"/>
      <c r="B1172" s="128"/>
      <c r="C1172" s="128"/>
      <c r="D1172" s="129"/>
      <c r="E1172" s="129"/>
      <c r="F1172" s="129"/>
      <c r="G1172" s="129"/>
      <c r="H1172" s="129"/>
      <c r="I1172" s="129"/>
      <c r="J1172" s="129"/>
      <c r="K1172" s="129"/>
      <c r="L1172" s="129"/>
      <c r="M1172" s="129"/>
    </row>
    <row r="1173" spans="1:13">
      <c r="A1173" s="5"/>
      <c r="B1173" s="128"/>
      <c r="C1173" s="128"/>
      <c r="D1173" s="129"/>
      <c r="E1173" s="129"/>
      <c r="F1173" s="129"/>
      <c r="G1173" s="129"/>
      <c r="H1173" s="129"/>
      <c r="I1173" s="129"/>
      <c r="J1173" s="129"/>
      <c r="K1173" s="129"/>
      <c r="L1173" s="129"/>
      <c r="M1173" s="129"/>
    </row>
    <row r="1174" spans="1:13">
      <c r="A1174" s="5"/>
      <c r="B1174" s="3"/>
      <c r="C1174" s="3"/>
      <c r="D1174" s="4"/>
      <c r="E1174" s="4"/>
      <c r="F1174" s="4"/>
      <c r="G1174" s="4"/>
      <c r="H1174" s="129"/>
      <c r="I1174" s="4"/>
      <c r="J1174" s="4"/>
      <c r="K1174" s="4"/>
      <c r="L1174" s="4"/>
      <c r="M1174" s="4"/>
    </row>
    <row r="1175" spans="1:13">
      <c r="A1175" s="5"/>
      <c r="B1175" s="128"/>
      <c r="C1175" s="128"/>
      <c r="D1175" s="129"/>
      <c r="E1175" s="129"/>
      <c r="F1175" s="129"/>
      <c r="G1175" s="129"/>
      <c r="H1175" s="129"/>
      <c r="I1175" s="129"/>
      <c r="J1175" s="129"/>
      <c r="K1175" s="129"/>
      <c r="L1175" s="129"/>
      <c r="M1175" s="129"/>
    </row>
    <row r="1176" spans="1:13">
      <c r="A1176" s="5"/>
      <c r="B1176" s="128"/>
      <c r="C1176" s="128"/>
      <c r="D1176" s="129"/>
      <c r="E1176" s="129"/>
      <c r="F1176" s="129"/>
      <c r="G1176" s="129"/>
      <c r="H1176" s="129"/>
      <c r="I1176" s="129"/>
      <c r="J1176" s="129"/>
      <c r="K1176" s="129"/>
      <c r="L1176" s="129"/>
      <c r="M1176" s="129"/>
    </row>
    <row r="1177" spans="1:13">
      <c r="A1177" s="5"/>
      <c r="B1177" s="128"/>
      <c r="C1177" s="128"/>
      <c r="D1177" s="129"/>
      <c r="E1177" s="129"/>
      <c r="F1177" s="129"/>
      <c r="G1177" s="129"/>
      <c r="H1177" s="129"/>
      <c r="I1177" s="129"/>
      <c r="J1177" s="129"/>
      <c r="K1177" s="129"/>
      <c r="L1177" s="129"/>
      <c r="M1177" s="129"/>
    </row>
    <row r="1178" spans="1:13">
      <c r="A1178" s="5"/>
      <c r="B1178" s="128"/>
      <c r="C1178" s="128"/>
      <c r="D1178" s="129"/>
      <c r="E1178" s="129"/>
      <c r="F1178" s="129"/>
      <c r="G1178" s="129"/>
      <c r="H1178" s="129"/>
      <c r="I1178" s="129"/>
      <c r="J1178" s="129"/>
      <c r="K1178" s="129"/>
      <c r="L1178" s="129"/>
      <c r="M1178" s="129"/>
    </row>
    <row r="1179" spans="1:13">
      <c r="A1179" s="5"/>
      <c r="B1179" s="128"/>
      <c r="C1179" s="128"/>
      <c r="D1179" s="129"/>
      <c r="E1179" s="129"/>
      <c r="F1179" s="129"/>
      <c r="G1179" s="129"/>
      <c r="H1179" s="129"/>
      <c r="I1179" s="129"/>
      <c r="J1179" s="129"/>
      <c r="K1179" s="129"/>
      <c r="L1179" s="129"/>
      <c r="M1179" s="129"/>
    </row>
    <row r="1180" spans="1:13">
      <c r="A1180" s="5"/>
      <c r="B1180" s="3"/>
      <c r="C1180" s="3"/>
      <c r="D1180" s="4"/>
      <c r="E1180" s="4"/>
      <c r="F1180" s="4"/>
      <c r="G1180" s="4"/>
      <c r="H1180" s="129"/>
      <c r="I1180" s="4"/>
      <c r="J1180" s="4"/>
      <c r="K1180" s="4"/>
      <c r="L1180" s="4"/>
      <c r="M1180" s="4"/>
    </row>
    <row r="1181" spans="1:13">
      <c r="A1181" s="5"/>
      <c r="B1181" s="128"/>
      <c r="C1181" s="128"/>
      <c r="D1181" s="129"/>
      <c r="E1181" s="129"/>
      <c r="F1181" s="129"/>
      <c r="G1181" s="129"/>
      <c r="H1181" s="129"/>
      <c r="I1181" s="129"/>
      <c r="J1181" s="129"/>
      <c r="K1181" s="129"/>
      <c r="L1181" s="129"/>
      <c r="M1181" s="129"/>
    </row>
    <row r="1182" spans="1:13">
      <c r="A1182" s="5"/>
      <c r="B1182" s="128"/>
      <c r="C1182" s="128"/>
      <c r="D1182" s="129"/>
      <c r="E1182" s="129"/>
      <c r="F1182" s="129"/>
      <c r="G1182" s="129"/>
      <c r="H1182" s="129"/>
      <c r="I1182" s="129"/>
      <c r="J1182" s="129"/>
      <c r="K1182" s="129"/>
      <c r="L1182" s="129"/>
      <c r="M1182" s="129"/>
    </row>
    <row r="1183" spans="1:13">
      <c r="A1183" s="5"/>
      <c r="B1183" s="128"/>
      <c r="C1183" s="128"/>
      <c r="D1183" s="129"/>
      <c r="E1183" s="129"/>
      <c r="F1183" s="129"/>
      <c r="G1183" s="129"/>
      <c r="H1183" s="129"/>
      <c r="I1183" s="129"/>
      <c r="J1183" s="129"/>
      <c r="K1183" s="129"/>
      <c r="L1183" s="129"/>
      <c r="M1183" s="129"/>
    </row>
    <row r="1184" spans="1:13">
      <c r="A1184" s="5"/>
      <c r="B1184" s="128"/>
      <c r="C1184" s="128"/>
      <c r="D1184" s="129"/>
      <c r="E1184" s="129"/>
      <c r="F1184" s="129"/>
      <c r="G1184" s="129"/>
      <c r="H1184" s="129"/>
      <c r="I1184" s="129"/>
      <c r="J1184" s="129"/>
      <c r="K1184" s="129"/>
      <c r="L1184" s="129"/>
      <c r="M1184" s="129"/>
    </row>
    <row r="1185" spans="1:13">
      <c r="A1185" s="5"/>
      <c r="B1185" s="128"/>
      <c r="C1185" s="128"/>
      <c r="D1185" s="129"/>
      <c r="E1185" s="129"/>
      <c r="F1185" s="129"/>
      <c r="G1185" s="129"/>
      <c r="H1185" s="129"/>
      <c r="I1185" s="129"/>
      <c r="J1185" s="129"/>
      <c r="K1185" s="129"/>
      <c r="L1185" s="129"/>
      <c r="M1185" s="129"/>
    </row>
    <row r="1186" spans="1:13">
      <c r="A1186" s="5"/>
      <c r="B1186" s="128"/>
      <c r="C1186" s="128"/>
      <c r="D1186" s="129"/>
      <c r="E1186" s="129"/>
      <c r="F1186" s="129"/>
      <c r="G1186" s="129"/>
      <c r="H1186" s="129"/>
      <c r="I1186" s="129"/>
      <c r="J1186" s="129"/>
      <c r="K1186" s="129"/>
      <c r="L1186" s="129"/>
      <c r="M1186" s="129"/>
    </row>
    <row r="1187" spans="1:13">
      <c r="A1187" s="5"/>
      <c r="B1187" s="128"/>
      <c r="C1187" s="128"/>
      <c r="D1187" s="129"/>
      <c r="E1187" s="129"/>
      <c r="F1187" s="129"/>
      <c r="G1187" s="129"/>
      <c r="H1187" s="129"/>
      <c r="I1187" s="129"/>
      <c r="J1187" s="129"/>
      <c r="K1187" s="129"/>
      <c r="L1187" s="129"/>
      <c r="M1187" s="129"/>
    </row>
    <row r="1188" spans="1:13">
      <c r="A1188" s="5"/>
      <c r="B1188" s="128"/>
      <c r="C1188" s="128"/>
      <c r="D1188" s="129"/>
      <c r="E1188" s="129"/>
      <c r="F1188" s="129"/>
      <c r="G1188" s="129"/>
      <c r="H1188" s="129"/>
      <c r="I1188" s="129"/>
      <c r="J1188" s="129"/>
      <c r="K1188" s="129"/>
      <c r="L1188" s="129"/>
      <c r="M1188" s="129"/>
    </row>
    <row r="1189" spans="1:13">
      <c r="A1189" s="5"/>
      <c r="B1189" s="128"/>
      <c r="C1189" s="128"/>
      <c r="D1189" s="129"/>
      <c r="E1189" s="129"/>
      <c r="F1189" s="129"/>
      <c r="G1189" s="129"/>
      <c r="H1189" s="129"/>
      <c r="I1189" s="129"/>
      <c r="J1189" s="129"/>
      <c r="K1189" s="129"/>
      <c r="L1189" s="129"/>
      <c r="M1189" s="129"/>
    </row>
    <row r="1190" spans="1:13">
      <c r="A1190" s="5"/>
      <c r="B1190" s="3"/>
      <c r="C1190" s="3"/>
      <c r="D1190" s="4"/>
      <c r="E1190" s="4"/>
      <c r="F1190" s="4"/>
      <c r="G1190" s="4"/>
      <c r="H1190" s="129"/>
      <c r="I1190" s="4"/>
      <c r="J1190" s="4"/>
      <c r="K1190" s="4"/>
      <c r="L1190" s="4"/>
      <c r="M1190" s="4"/>
    </row>
    <row r="1191" spans="1:13">
      <c r="A1191" s="5"/>
      <c r="B1191" s="3"/>
      <c r="C1191" s="3"/>
      <c r="D1191" s="4"/>
      <c r="E1191" s="4"/>
      <c r="F1191" s="4"/>
      <c r="G1191" s="4"/>
      <c r="H1191" s="129"/>
      <c r="I1191" s="129"/>
      <c r="J1191" s="4"/>
      <c r="K1191" s="4"/>
      <c r="L1191" s="4"/>
      <c r="M1191" s="4"/>
    </row>
    <row r="1192" spans="1:13">
      <c r="A1192" s="5"/>
      <c r="B1192" s="128"/>
      <c r="C1192" s="128"/>
      <c r="D1192" s="129"/>
      <c r="E1192" s="129"/>
      <c r="F1192" s="129"/>
      <c r="G1192" s="129"/>
      <c r="H1192" s="129"/>
      <c r="I1192" s="129"/>
      <c r="J1192" s="129"/>
      <c r="K1192" s="129"/>
      <c r="L1192" s="129"/>
      <c r="M1192" s="129"/>
    </row>
    <row r="1193" spans="1:13">
      <c r="A1193" s="5"/>
      <c r="B1193" s="128"/>
      <c r="C1193" s="128"/>
      <c r="D1193" s="129"/>
      <c r="E1193" s="129"/>
      <c r="F1193" s="129"/>
      <c r="G1193" s="129"/>
      <c r="H1193" s="129"/>
      <c r="I1193" s="129"/>
      <c r="J1193" s="129"/>
      <c r="K1193" s="129"/>
      <c r="L1193" s="129"/>
      <c r="M1193" s="129"/>
    </row>
    <row r="1194" spans="1:13">
      <c r="A1194" s="5"/>
      <c r="B1194" s="128"/>
      <c r="C1194" s="128"/>
      <c r="D1194" s="129"/>
      <c r="E1194" s="129"/>
      <c r="F1194" s="129"/>
      <c r="G1194" s="129"/>
      <c r="H1194" s="129"/>
      <c r="I1194" s="129"/>
      <c r="J1194" s="129"/>
      <c r="K1194" s="129"/>
      <c r="L1194" s="129"/>
      <c r="M1194" s="129"/>
    </row>
    <row r="1195" spans="1:13">
      <c r="A1195" s="5"/>
      <c r="B1195" s="128"/>
      <c r="C1195" s="128"/>
      <c r="D1195" s="129"/>
      <c r="E1195" s="129"/>
      <c r="F1195" s="129"/>
      <c r="G1195" s="129"/>
      <c r="H1195" s="129"/>
      <c r="I1195" s="129"/>
      <c r="J1195" s="129"/>
      <c r="K1195" s="129"/>
      <c r="L1195" s="129"/>
      <c r="M1195" s="129"/>
    </row>
    <row r="1196" spans="1:13">
      <c r="A1196" s="5"/>
      <c r="B1196" s="3"/>
      <c r="C1196" s="3"/>
      <c r="D1196" s="4"/>
      <c r="E1196" s="4"/>
      <c r="F1196" s="4"/>
      <c r="G1196" s="4"/>
      <c r="H1196" s="129"/>
      <c r="I1196" s="4"/>
      <c r="J1196" s="4"/>
      <c r="K1196" s="4"/>
      <c r="L1196" s="4"/>
      <c r="M1196" s="4"/>
    </row>
    <row r="1197" spans="1:13">
      <c r="A1197" s="5"/>
      <c r="B1197" s="3"/>
      <c r="C1197" s="3"/>
      <c r="D1197" s="4"/>
      <c r="E1197" s="4"/>
      <c r="F1197" s="4"/>
      <c r="G1197" s="4"/>
      <c r="H1197" s="129"/>
      <c r="I1197" s="4"/>
      <c r="J1197" s="4"/>
      <c r="K1197" s="4"/>
      <c r="L1197" s="4"/>
      <c r="M1197" s="4"/>
    </row>
    <row r="1198" spans="1:13">
      <c r="A1198" s="5"/>
      <c r="B1198" s="128"/>
      <c r="C1198" s="128"/>
      <c r="D1198" s="129"/>
      <c r="E1198" s="129"/>
      <c r="F1198" s="129"/>
      <c r="G1198" s="129"/>
      <c r="H1198" s="129"/>
      <c r="I1198" s="129"/>
      <c r="J1198" s="129"/>
      <c r="K1198" s="129"/>
      <c r="L1198" s="129"/>
      <c r="M1198" s="129"/>
    </row>
    <row r="1199" spans="1:13">
      <c r="A1199" s="5"/>
      <c r="B1199" s="128"/>
      <c r="C1199" s="128"/>
      <c r="D1199" s="129"/>
      <c r="E1199" s="129"/>
      <c r="F1199" s="129"/>
      <c r="G1199" s="129"/>
      <c r="H1199" s="129"/>
      <c r="I1199" s="129"/>
      <c r="J1199" s="129"/>
      <c r="K1199" s="129"/>
      <c r="L1199" s="129"/>
      <c r="M1199" s="129"/>
    </row>
    <row r="1200" spans="1:13">
      <c r="A1200" s="5"/>
      <c r="B1200" s="128"/>
      <c r="C1200" s="128"/>
      <c r="D1200" s="129"/>
      <c r="E1200" s="129"/>
      <c r="F1200" s="129"/>
      <c r="G1200" s="129"/>
      <c r="H1200" s="129"/>
      <c r="I1200" s="129"/>
      <c r="J1200" s="129"/>
      <c r="K1200" s="129"/>
      <c r="L1200" s="129"/>
      <c r="M1200" s="129"/>
    </row>
    <row r="1201" spans="1:13">
      <c r="A1201" s="5"/>
      <c r="B1201" s="128"/>
      <c r="C1201" s="128"/>
      <c r="D1201" s="129"/>
      <c r="E1201" s="129"/>
      <c r="F1201" s="129"/>
      <c r="G1201" s="129"/>
      <c r="H1201" s="129"/>
      <c r="I1201" s="129"/>
      <c r="J1201" s="129"/>
      <c r="K1201" s="129"/>
      <c r="L1201" s="129"/>
      <c r="M1201" s="129"/>
    </row>
    <row r="1202" spans="1:13">
      <c r="A1202" s="5"/>
      <c r="B1202" s="128"/>
      <c r="C1202" s="128"/>
      <c r="D1202" s="129"/>
      <c r="E1202" s="129"/>
      <c r="F1202" s="129"/>
      <c r="G1202" s="129"/>
      <c r="H1202" s="129"/>
      <c r="I1202" s="129"/>
      <c r="J1202" s="129"/>
      <c r="K1202" s="129"/>
      <c r="L1202" s="129"/>
      <c r="M1202" s="129"/>
    </row>
    <row r="1203" spans="1:13">
      <c r="A1203" s="5"/>
      <c r="B1203" s="128"/>
      <c r="C1203" s="128"/>
      <c r="D1203" s="129"/>
      <c r="E1203" s="129"/>
      <c r="F1203" s="129"/>
      <c r="G1203" s="129"/>
      <c r="H1203" s="129"/>
      <c r="I1203" s="129"/>
      <c r="J1203" s="129"/>
      <c r="K1203" s="129"/>
      <c r="L1203" s="129"/>
      <c r="M1203" s="129"/>
    </row>
    <row r="1204" spans="1:13">
      <c r="A1204" s="5"/>
      <c r="B1204" s="128"/>
      <c r="C1204" s="128"/>
      <c r="D1204" s="129"/>
      <c r="E1204" s="129"/>
      <c r="F1204" s="129"/>
      <c r="G1204" s="129"/>
      <c r="H1204" s="129"/>
      <c r="I1204" s="129"/>
      <c r="J1204" s="129"/>
      <c r="K1204" s="129"/>
      <c r="L1204" s="129"/>
      <c r="M1204" s="129"/>
    </row>
    <row r="1205" spans="1:13">
      <c r="A1205" s="5"/>
      <c r="B1205" s="128"/>
      <c r="C1205" s="128"/>
      <c r="D1205" s="129"/>
      <c r="E1205" s="129"/>
      <c r="F1205" s="129"/>
      <c r="G1205" s="129"/>
      <c r="H1205" s="129"/>
      <c r="I1205" s="129"/>
      <c r="J1205" s="129"/>
      <c r="K1205" s="129"/>
      <c r="L1205" s="129"/>
      <c r="M1205" s="129"/>
    </row>
    <row r="1206" spans="1:13">
      <c r="A1206" s="5"/>
      <c r="B1206" s="128"/>
      <c r="C1206" s="128"/>
      <c r="D1206" s="129"/>
      <c r="E1206" s="129"/>
      <c r="F1206" s="129"/>
      <c r="G1206" s="129"/>
      <c r="H1206" s="129"/>
      <c r="I1206" s="129"/>
      <c r="J1206" s="129"/>
      <c r="K1206" s="129"/>
      <c r="L1206" s="129"/>
      <c r="M1206" s="129"/>
    </row>
    <row r="1207" spans="1:13">
      <c r="A1207" s="5"/>
      <c r="B1207" s="128"/>
      <c r="C1207" s="128"/>
      <c r="D1207" s="129"/>
      <c r="E1207" s="129"/>
      <c r="F1207" s="129"/>
      <c r="G1207" s="129"/>
      <c r="H1207" s="129"/>
      <c r="I1207" s="129"/>
      <c r="J1207" s="129"/>
      <c r="K1207" s="129"/>
      <c r="L1207" s="129"/>
      <c r="M1207" s="129"/>
    </row>
    <row r="1208" spans="1:13">
      <c r="A1208" s="5"/>
      <c r="B1208" s="128"/>
      <c r="C1208" s="128"/>
      <c r="D1208" s="129"/>
      <c r="E1208" s="129"/>
      <c r="F1208" s="129"/>
      <c r="G1208" s="129"/>
      <c r="H1208" s="129"/>
      <c r="I1208" s="129"/>
      <c r="J1208" s="129"/>
      <c r="K1208" s="129"/>
      <c r="L1208" s="129"/>
      <c r="M1208" s="129"/>
    </row>
    <row r="1209" spans="1:13">
      <c r="A1209" s="5"/>
      <c r="B1209" s="128"/>
      <c r="C1209" s="128"/>
      <c r="D1209" s="129"/>
      <c r="E1209" s="129"/>
      <c r="F1209" s="129"/>
      <c r="G1209" s="129"/>
      <c r="H1209" s="129"/>
      <c r="I1209" s="129"/>
      <c r="J1209" s="129"/>
      <c r="K1209" s="129"/>
      <c r="L1209" s="129"/>
      <c r="M1209" s="129"/>
    </row>
    <row r="1210" spans="1:13">
      <c r="A1210" s="5"/>
      <c r="B1210" s="128"/>
      <c r="C1210" s="128"/>
      <c r="D1210" s="129"/>
      <c r="E1210" s="129"/>
      <c r="F1210" s="129"/>
      <c r="G1210" s="129"/>
      <c r="H1210" s="129"/>
      <c r="I1210" s="129"/>
      <c r="J1210" s="129"/>
      <c r="K1210" s="129"/>
      <c r="L1210" s="129"/>
      <c r="M1210" s="129"/>
    </row>
    <row r="1211" spans="1:13">
      <c r="A1211" s="5"/>
      <c r="B1211" s="128"/>
      <c r="C1211" s="128"/>
      <c r="D1211" s="129"/>
      <c r="E1211" s="129"/>
      <c r="F1211" s="129"/>
      <c r="G1211" s="129"/>
      <c r="H1211" s="129"/>
      <c r="I1211" s="129"/>
      <c r="J1211" s="129"/>
      <c r="K1211" s="129"/>
      <c r="L1211" s="129"/>
      <c r="M1211" s="129"/>
    </row>
    <row r="1212" spans="1:13">
      <c r="A1212" s="5"/>
      <c r="B1212" s="128"/>
      <c r="C1212" s="128"/>
      <c r="D1212" s="129"/>
      <c r="E1212" s="129"/>
      <c r="F1212" s="129"/>
      <c r="G1212" s="129"/>
      <c r="H1212" s="129"/>
      <c r="I1212" s="129"/>
      <c r="J1212" s="129"/>
      <c r="K1212" s="129"/>
      <c r="L1212" s="129"/>
      <c r="M1212" s="129"/>
    </row>
    <row r="1213" spans="1:13">
      <c r="A1213" s="5"/>
      <c r="B1213" s="128"/>
      <c r="C1213" s="128"/>
      <c r="D1213" s="129"/>
      <c r="E1213" s="129"/>
      <c r="F1213" s="129"/>
      <c r="G1213" s="129"/>
      <c r="H1213" s="129"/>
      <c r="I1213" s="129"/>
      <c r="J1213" s="129"/>
      <c r="K1213" s="129"/>
      <c r="L1213" s="129"/>
      <c r="M1213" s="129"/>
    </row>
    <row r="1214" spans="1:13">
      <c r="A1214" s="5"/>
      <c r="B1214" s="128"/>
      <c r="C1214" s="128"/>
      <c r="D1214" s="129"/>
      <c r="E1214" s="129"/>
      <c r="F1214" s="129"/>
      <c r="G1214" s="129"/>
      <c r="H1214" s="129"/>
      <c r="I1214" s="129"/>
      <c r="J1214" s="129"/>
      <c r="K1214" s="129"/>
      <c r="L1214" s="129"/>
      <c r="M1214" s="129"/>
    </row>
    <row r="1215" spans="1:13">
      <c r="A1215" s="5"/>
      <c r="B1215" s="128"/>
      <c r="C1215" s="128"/>
      <c r="D1215" s="129"/>
      <c r="E1215" s="129"/>
      <c r="F1215" s="129"/>
      <c r="G1215" s="129"/>
      <c r="H1215" s="129"/>
      <c r="I1215" s="129"/>
      <c r="J1215" s="129"/>
      <c r="K1215" s="129"/>
      <c r="L1215" s="129"/>
      <c r="M1215" s="129"/>
    </row>
    <row r="1216" spans="1:13">
      <c r="A1216" s="5"/>
      <c r="B1216" s="128"/>
      <c r="C1216" s="128"/>
      <c r="D1216" s="129"/>
      <c r="E1216" s="129"/>
      <c r="F1216" s="129"/>
      <c r="G1216" s="129"/>
      <c r="H1216" s="129"/>
      <c r="I1216" s="129"/>
      <c r="J1216" s="129"/>
      <c r="K1216" s="129"/>
      <c r="L1216" s="129"/>
      <c r="M1216" s="129"/>
    </row>
    <row r="1217" spans="1:13">
      <c r="A1217" s="5"/>
      <c r="B1217" s="128"/>
      <c r="C1217" s="128"/>
      <c r="D1217" s="129"/>
      <c r="E1217" s="129"/>
      <c r="F1217" s="129"/>
      <c r="G1217" s="129"/>
      <c r="H1217" s="129"/>
      <c r="I1217" s="129"/>
      <c r="J1217" s="129"/>
      <c r="K1217" s="129"/>
      <c r="L1217" s="129"/>
      <c r="M1217" s="129"/>
    </row>
    <row r="1218" spans="1:13">
      <c r="A1218" s="5"/>
      <c r="B1218" s="128"/>
      <c r="C1218" s="128"/>
      <c r="D1218" s="129"/>
      <c r="E1218" s="129"/>
      <c r="F1218" s="129"/>
      <c r="G1218" s="129"/>
      <c r="H1218" s="129"/>
      <c r="I1218" s="129"/>
      <c r="J1218" s="129"/>
      <c r="K1218" s="129"/>
      <c r="L1218" s="129"/>
      <c r="M1218" s="129"/>
    </row>
    <row r="1219" spans="1:13">
      <c r="A1219" s="5"/>
      <c r="B1219" s="128"/>
      <c r="C1219" s="128"/>
      <c r="D1219" s="129"/>
      <c r="E1219" s="129"/>
      <c r="F1219" s="129"/>
      <c r="G1219" s="129"/>
      <c r="H1219" s="129"/>
      <c r="I1219" s="129"/>
      <c r="J1219" s="129"/>
      <c r="K1219" s="129"/>
      <c r="L1219" s="129"/>
      <c r="M1219" s="129"/>
    </row>
    <row r="1220" spans="1:13">
      <c r="A1220" s="5"/>
      <c r="B1220" s="128"/>
      <c r="C1220" s="128"/>
      <c r="D1220" s="129"/>
      <c r="E1220" s="129"/>
      <c r="F1220" s="129"/>
      <c r="G1220" s="129"/>
      <c r="H1220" s="129"/>
      <c r="I1220" s="129"/>
      <c r="J1220" s="129"/>
      <c r="K1220" s="129"/>
      <c r="L1220" s="129"/>
      <c r="M1220" s="129"/>
    </row>
    <row r="1221" spans="1:13">
      <c r="A1221" s="5"/>
      <c r="B1221" s="128"/>
      <c r="C1221" s="128"/>
      <c r="D1221" s="129"/>
      <c r="E1221" s="129"/>
      <c r="F1221" s="129"/>
      <c r="G1221" s="129"/>
      <c r="H1221" s="129"/>
      <c r="I1221" s="129"/>
      <c r="J1221" s="129"/>
      <c r="K1221" s="129"/>
      <c r="L1221" s="129"/>
      <c r="M1221" s="129"/>
    </row>
    <row r="1222" spans="1:13">
      <c r="A1222" s="5"/>
      <c r="B1222" s="128"/>
      <c r="C1222" s="128"/>
      <c r="D1222" s="129"/>
      <c r="E1222" s="129"/>
      <c r="F1222" s="129"/>
      <c r="G1222" s="129"/>
      <c r="H1222" s="129"/>
      <c r="I1222" s="129"/>
      <c r="J1222" s="129"/>
      <c r="K1222" s="129"/>
      <c r="L1222" s="129"/>
      <c r="M1222" s="129"/>
    </row>
    <row r="1223" spans="1:13">
      <c r="A1223" s="5"/>
      <c r="B1223" s="128"/>
      <c r="C1223" s="128"/>
      <c r="D1223" s="129"/>
      <c r="E1223" s="129"/>
      <c r="F1223" s="129"/>
      <c r="G1223" s="129"/>
      <c r="H1223" s="129"/>
      <c r="I1223" s="129"/>
      <c r="J1223" s="129"/>
      <c r="K1223" s="129"/>
      <c r="L1223" s="129"/>
      <c r="M1223" s="129"/>
    </row>
    <row r="1224" spans="1:13">
      <c r="A1224" s="5"/>
      <c r="B1224" s="128"/>
      <c r="C1224" s="128"/>
      <c r="D1224" s="129"/>
      <c r="E1224" s="129"/>
      <c r="F1224" s="129"/>
      <c r="G1224" s="129"/>
      <c r="H1224" s="129"/>
      <c r="I1224" s="129"/>
      <c r="J1224" s="129"/>
      <c r="K1224" s="129"/>
      <c r="L1224" s="129"/>
      <c r="M1224" s="129"/>
    </row>
    <row r="1225" spans="1:13">
      <c r="A1225" s="5"/>
      <c r="B1225" s="128"/>
      <c r="C1225" s="128"/>
      <c r="D1225" s="129"/>
      <c r="E1225" s="129"/>
      <c r="F1225" s="129"/>
      <c r="G1225" s="129"/>
      <c r="H1225" s="129"/>
      <c r="I1225" s="129"/>
      <c r="J1225" s="129"/>
      <c r="K1225" s="129"/>
      <c r="L1225" s="129"/>
      <c r="M1225" s="129"/>
    </row>
    <row r="1226" spans="1:13">
      <c r="A1226" s="5"/>
      <c r="B1226" s="128"/>
      <c r="C1226" s="128"/>
      <c r="D1226" s="129"/>
      <c r="E1226" s="129"/>
      <c r="F1226" s="129"/>
      <c r="G1226" s="129"/>
      <c r="H1226" s="129"/>
      <c r="I1226" s="129"/>
      <c r="J1226" s="129"/>
      <c r="K1226" s="129"/>
      <c r="L1226" s="129"/>
      <c r="M1226" s="129"/>
    </row>
    <row r="1227" spans="1:13">
      <c r="A1227" s="5"/>
      <c r="B1227" s="128"/>
      <c r="C1227" s="128"/>
      <c r="D1227" s="129"/>
      <c r="E1227" s="129"/>
      <c r="F1227" s="129"/>
      <c r="G1227" s="129"/>
      <c r="H1227" s="129"/>
      <c r="I1227" s="129"/>
      <c r="J1227" s="129"/>
      <c r="K1227" s="129"/>
      <c r="L1227" s="129"/>
      <c r="M1227" s="129"/>
    </row>
    <row r="1228" spans="1:13">
      <c r="A1228" s="5"/>
      <c r="B1228" s="128"/>
      <c r="C1228" s="128"/>
      <c r="D1228" s="129"/>
      <c r="E1228" s="129"/>
      <c r="F1228" s="129"/>
      <c r="G1228" s="129"/>
      <c r="H1228" s="129"/>
      <c r="I1228" s="129"/>
      <c r="J1228" s="129"/>
      <c r="K1228" s="129"/>
      <c r="L1228" s="129"/>
      <c r="M1228" s="129"/>
    </row>
    <row r="1229" spans="1:13">
      <c r="A1229" s="5"/>
      <c r="B1229" s="128"/>
      <c r="C1229" s="128"/>
      <c r="D1229" s="129"/>
      <c r="E1229" s="129"/>
      <c r="F1229" s="129"/>
      <c r="G1229" s="129"/>
      <c r="H1229" s="129"/>
      <c r="I1229" s="129"/>
      <c r="J1229" s="129"/>
      <c r="K1229" s="129"/>
      <c r="L1229" s="129"/>
      <c r="M1229" s="129"/>
    </row>
    <row r="1230" spans="1:13">
      <c r="A1230" s="5"/>
      <c r="B1230" s="128"/>
      <c r="C1230" s="128"/>
      <c r="D1230" s="129"/>
      <c r="E1230" s="129"/>
      <c r="F1230" s="129"/>
      <c r="G1230" s="129"/>
      <c r="H1230" s="129"/>
      <c r="I1230" s="129"/>
      <c r="J1230" s="129"/>
      <c r="K1230" s="129"/>
      <c r="L1230" s="129"/>
      <c r="M1230" s="129"/>
    </row>
    <row r="1231" spans="1:13">
      <c r="A1231" s="5"/>
      <c r="B1231" s="128"/>
      <c r="C1231" s="128"/>
      <c r="D1231" s="129"/>
      <c r="E1231" s="129"/>
      <c r="F1231" s="129"/>
      <c r="G1231" s="129"/>
      <c r="H1231" s="129"/>
      <c r="I1231" s="129"/>
      <c r="J1231" s="129"/>
      <c r="K1231" s="129"/>
      <c r="L1231" s="129"/>
      <c r="M1231" s="129"/>
    </row>
    <row r="1232" spans="1:13">
      <c r="A1232" s="5"/>
      <c r="B1232" s="128"/>
      <c r="C1232" s="128"/>
      <c r="D1232" s="129"/>
      <c r="E1232" s="129"/>
      <c r="F1232" s="129"/>
      <c r="G1232" s="129"/>
      <c r="H1232" s="129"/>
      <c r="I1232" s="129"/>
      <c r="J1232" s="129"/>
      <c r="K1232" s="129"/>
      <c r="L1232" s="129"/>
      <c r="M1232" s="129"/>
    </row>
    <row r="1233" spans="1:13">
      <c r="A1233" s="5"/>
      <c r="B1233" s="128"/>
      <c r="C1233" s="128"/>
      <c r="D1233" s="129"/>
      <c r="E1233" s="129"/>
      <c r="F1233" s="129"/>
      <c r="G1233" s="129"/>
      <c r="H1233" s="129"/>
      <c r="I1233" s="129"/>
      <c r="J1233" s="129"/>
      <c r="K1233" s="129"/>
      <c r="L1233" s="129"/>
      <c r="M1233" s="129"/>
    </row>
    <row r="1234" spans="1:13">
      <c r="A1234" s="5"/>
      <c r="B1234" s="128"/>
      <c r="C1234" s="128"/>
      <c r="D1234" s="129"/>
      <c r="E1234" s="129"/>
      <c r="F1234" s="129"/>
      <c r="G1234" s="129"/>
      <c r="H1234" s="129"/>
      <c r="I1234" s="129"/>
      <c r="J1234" s="129"/>
      <c r="K1234" s="129"/>
      <c r="L1234" s="129"/>
      <c r="M1234" s="129"/>
    </row>
    <row r="1235" spans="1:13">
      <c r="A1235" s="5"/>
      <c r="B1235" s="128"/>
      <c r="C1235" s="128"/>
      <c r="D1235" s="129"/>
      <c r="E1235" s="129"/>
      <c r="F1235" s="129"/>
      <c r="G1235" s="129"/>
      <c r="H1235" s="129"/>
      <c r="I1235" s="129"/>
      <c r="J1235" s="129"/>
      <c r="K1235" s="129"/>
      <c r="L1235" s="129"/>
      <c r="M1235" s="129"/>
    </row>
    <row r="1236" spans="1:13">
      <c r="A1236" s="5"/>
      <c r="B1236" s="128"/>
      <c r="C1236" s="128"/>
      <c r="D1236" s="129"/>
      <c r="E1236" s="129"/>
      <c r="F1236" s="129"/>
      <c r="G1236" s="129"/>
      <c r="H1236" s="129"/>
      <c r="I1236" s="129"/>
      <c r="J1236" s="129"/>
      <c r="K1236" s="129"/>
      <c r="L1236" s="129"/>
      <c r="M1236" s="129"/>
    </row>
    <row r="1237" spans="1:13">
      <c r="A1237" s="5"/>
      <c r="B1237" s="128"/>
      <c r="C1237" s="128"/>
      <c r="D1237" s="129"/>
      <c r="E1237" s="129"/>
      <c r="F1237" s="129"/>
      <c r="G1237" s="129"/>
      <c r="H1237" s="129"/>
      <c r="I1237" s="129"/>
      <c r="J1237" s="129"/>
      <c r="K1237" s="129"/>
      <c r="L1237" s="129"/>
      <c r="M1237" s="129"/>
    </row>
    <row r="1238" spans="1:13">
      <c r="A1238" s="5"/>
      <c r="B1238" s="128"/>
      <c r="C1238" s="128"/>
      <c r="D1238" s="129"/>
      <c r="E1238" s="129"/>
      <c r="F1238" s="129"/>
      <c r="G1238" s="129"/>
      <c r="H1238" s="129"/>
      <c r="I1238" s="129"/>
      <c r="J1238" s="129"/>
      <c r="K1238" s="129"/>
      <c r="L1238" s="129"/>
      <c r="M1238" s="129"/>
    </row>
    <row r="1239" spans="1:13">
      <c r="A1239" s="5"/>
      <c r="B1239" s="128"/>
      <c r="C1239" s="128"/>
      <c r="D1239" s="129"/>
      <c r="E1239" s="129"/>
      <c r="F1239" s="129"/>
      <c r="G1239" s="129"/>
      <c r="H1239" s="129"/>
      <c r="I1239" s="129"/>
      <c r="J1239" s="129"/>
      <c r="K1239" s="129"/>
      <c r="L1239" s="129"/>
      <c r="M1239" s="129"/>
    </row>
    <row r="1240" spans="1:13">
      <c r="A1240" s="5"/>
      <c r="B1240" s="128"/>
      <c r="C1240" s="128"/>
      <c r="D1240" s="129"/>
      <c r="E1240" s="129"/>
      <c r="F1240" s="129"/>
      <c r="G1240" s="129"/>
      <c r="H1240" s="129"/>
      <c r="I1240" s="129"/>
      <c r="J1240" s="129"/>
      <c r="K1240" s="129"/>
      <c r="L1240" s="129"/>
      <c r="M1240" s="129"/>
    </row>
    <row r="1241" spans="1:13">
      <c r="A1241" s="5"/>
      <c r="B1241" s="128"/>
      <c r="C1241" s="128"/>
      <c r="D1241" s="129"/>
      <c r="E1241" s="129"/>
      <c r="F1241" s="129"/>
      <c r="G1241" s="129"/>
      <c r="H1241" s="129"/>
      <c r="I1241" s="129"/>
      <c r="J1241" s="129"/>
      <c r="K1241" s="129"/>
      <c r="L1241" s="129"/>
      <c r="M1241" s="129"/>
    </row>
    <row r="1242" spans="1:13">
      <c r="A1242" s="5"/>
      <c r="B1242" s="128"/>
      <c r="C1242" s="128"/>
      <c r="D1242" s="129"/>
      <c r="E1242" s="129"/>
      <c r="F1242" s="129"/>
      <c r="G1242" s="129"/>
      <c r="H1242" s="129"/>
      <c r="I1242" s="129"/>
      <c r="J1242" s="129"/>
      <c r="K1242" s="129"/>
      <c r="L1242" s="129"/>
      <c r="M1242" s="129"/>
    </row>
    <row r="1243" spans="1:13">
      <c r="A1243" s="5"/>
      <c r="B1243" s="128"/>
      <c r="C1243" s="128"/>
      <c r="D1243" s="129"/>
      <c r="E1243" s="129"/>
      <c r="F1243" s="129"/>
      <c r="G1243" s="129"/>
      <c r="H1243" s="129"/>
      <c r="I1243" s="129"/>
      <c r="J1243" s="129"/>
      <c r="K1243" s="129"/>
      <c r="L1243" s="129"/>
      <c r="M1243" s="129"/>
    </row>
    <row r="1244" spans="1:13">
      <c r="A1244" s="5"/>
      <c r="B1244" s="128"/>
      <c r="C1244" s="128"/>
      <c r="D1244" s="129"/>
      <c r="E1244" s="129"/>
      <c r="F1244" s="129"/>
      <c r="G1244" s="129"/>
      <c r="H1244" s="129"/>
      <c r="I1244" s="129"/>
      <c r="J1244" s="129"/>
      <c r="K1244" s="129"/>
      <c r="L1244" s="129"/>
      <c r="M1244" s="129"/>
    </row>
    <row r="1245" spans="1:13">
      <c r="A1245" s="5"/>
      <c r="B1245" s="128"/>
      <c r="C1245" s="128"/>
      <c r="D1245" s="129"/>
      <c r="E1245" s="129"/>
      <c r="F1245" s="129"/>
      <c r="G1245" s="129"/>
      <c r="H1245" s="129"/>
      <c r="I1245" s="129"/>
      <c r="J1245" s="129"/>
      <c r="K1245" s="129"/>
      <c r="L1245" s="129"/>
      <c r="M1245" s="129"/>
    </row>
    <row r="1246" spans="1:13">
      <c r="A1246" s="5"/>
      <c r="B1246" s="128"/>
      <c r="C1246" s="128"/>
      <c r="D1246" s="129"/>
      <c r="E1246" s="129"/>
      <c r="F1246" s="129"/>
      <c r="G1246" s="129"/>
      <c r="H1246" s="129"/>
      <c r="I1246" s="129"/>
      <c r="J1246" s="129"/>
      <c r="K1246" s="129"/>
      <c r="L1246" s="129"/>
      <c r="M1246" s="129"/>
    </row>
    <row r="1247" spans="1:13">
      <c r="A1247" s="5"/>
      <c r="B1247" s="128"/>
      <c r="C1247" s="128"/>
      <c r="D1247" s="129"/>
      <c r="E1247" s="129"/>
      <c r="F1247" s="129"/>
      <c r="G1247" s="129"/>
      <c r="H1247" s="129"/>
      <c r="I1247" s="129"/>
      <c r="J1247" s="129"/>
      <c r="K1247" s="129"/>
      <c r="L1247" s="129"/>
      <c r="M1247" s="129"/>
    </row>
    <row r="1248" spans="1:13">
      <c r="A1248" s="5"/>
      <c r="B1248" s="128"/>
      <c r="C1248" s="128"/>
      <c r="D1248" s="129"/>
      <c r="E1248" s="129"/>
      <c r="F1248" s="129"/>
      <c r="G1248" s="129"/>
      <c r="H1248" s="129"/>
      <c r="I1248" s="129"/>
      <c r="J1248" s="129"/>
      <c r="K1248" s="129"/>
      <c r="L1248" s="129"/>
      <c r="M1248" s="129"/>
    </row>
    <row r="1249" spans="1:13">
      <c r="A1249" s="5"/>
      <c r="B1249" s="128"/>
      <c r="C1249" s="128"/>
      <c r="D1249" s="129"/>
      <c r="E1249" s="129"/>
      <c r="F1249" s="129"/>
      <c r="G1249" s="129"/>
      <c r="H1249" s="129"/>
      <c r="I1249" s="129"/>
      <c r="J1249" s="129"/>
      <c r="K1249" s="129"/>
      <c r="L1249" s="129"/>
      <c r="M1249" s="129"/>
    </row>
    <row r="1250" spans="1:13">
      <c r="A1250" s="5"/>
      <c r="B1250" s="128"/>
      <c r="C1250" s="128"/>
      <c r="D1250" s="129"/>
      <c r="E1250" s="129"/>
      <c r="F1250" s="129"/>
      <c r="G1250" s="129"/>
      <c r="H1250" s="129"/>
      <c r="I1250" s="129"/>
      <c r="J1250" s="129"/>
      <c r="K1250" s="129"/>
      <c r="L1250" s="129"/>
      <c r="M1250" s="129"/>
    </row>
    <row r="1251" spans="1:13">
      <c r="A1251" s="5"/>
      <c r="B1251" s="128"/>
      <c r="C1251" s="128"/>
      <c r="D1251" s="129"/>
      <c r="E1251" s="129"/>
      <c r="F1251" s="129"/>
      <c r="G1251" s="129"/>
      <c r="H1251" s="129"/>
      <c r="I1251" s="129"/>
      <c r="J1251" s="129"/>
      <c r="K1251" s="129"/>
      <c r="L1251" s="129"/>
      <c r="M1251" s="129"/>
    </row>
    <row r="1252" spans="1:13">
      <c r="A1252" s="5"/>
      <c r="B1252" s="128"/>
      <c r="C1252" s="128"/>
      <c r="D1252" s="129"/>
      <c r="E1252" s="129"/>
      <c r="F1252" s="129"/>
      <c r="G1252" s="129"/>
      <c r="H1252" s="129"/>
      <c r="I1252" s="129"/>
      <c r="J1252" s="129"/>
      <c r="K1252" s="129"/>
      <c r="L1252" s="129"/>
      <c r="M1252" s="129"/>
    </row>
    <row r="1253" spans="1:13">
      <c r="A1253" s="5"/>
      <c r="B1253" s="128"/>
      <c r="C1253" s="128"/>
      <c r="D1253" s="129"/>
      <c r="E1253" s="129"/>
      <c r="F1253" s="129"/>
      <c r="G1253" s="129"/>
      <c r="H1253" s="129"/>
      <c r="I1253" s="129"/>
      <c r="J1253" s="129"/>
      <c r="K1253" s="129"/>
      <c r="L1253" s="129"/>
      <c r="M1253" s="129"/>
    </row>
    <row r="1254" spans="1:13">
      <c r="A1254" s="5"/>
      <c r="B1254" s="128"/>
      <c r="C1254" s="128"/>
      <c r="D1254" s="129"/>
      <c r="E1254" s="129"/>
      <c r="F1254" s="129"/>
      <c r="G1254" s="129"/>
      <c r="H1254" s="129"/>
      <c r="I1254" s="129"/>
      <c r="J1254" s="129"/>
      <c r="K1254" s="129"/>
      <c r="L1254" s="129"/>
      <c r="M1254" s="129"/>
    </row>
    <row r="1255" spans="1:13">
      <c r="A1255" s="5"/>
      <c r="B1255" s="128"/>
      <c r="C1255" s="128"/>
      <c r="D1255" s="129"/>
      <c r="E1255" s="129"/>
      <c r="F1255" s="129"/>
      <c r="G1255" s="129"/>
      <c r="H1255" s="129"/>
      <c r="I1255" s="129"/>
      <c r="J1255" s="129"/>
      <c r="K1255" s="129"/>
      <c r="L1255" s="129"/>
      <c r="M1255" s="129"/>
    </row>
    <row r="1256" spans="1:13">
      <c r="A1256" s="5"/>
      <c r="B1256" s="128"/>
      <c r="C1256" s="128"/>
      <c r="D1256" s="129"/>
      <c r="E1256" s="129"/>
      <c r="F1256" s="129"/>
      <c r="G1256" s="129"/>
      <c r="H1256" s="129"/>
      <c r="I1256" s="129"/>
      <c r="J1256" s="129"/>
      <c r="K1256" s="129"/>
      <c r="L1256" s="129"/>
      <c r="M1256" s="129"/>
    </row>
    <row r="1257" spans="1:13">
      <c r="A1257" s="5"/>
      <c r="B1257" s="128"/>
      <c r="C1257" s="128"/>
      <c r="D1257" s="129"/>
      <c r="E1257" s="129"/>
      <c r="F1257" s="129"/>
      <c r="G1257" s="129"/>
      <c r="H1257" s="129"/>
      <c r="I1257" s="129"/>
      <c r="J1257" s="129"/>
      <c r="K1257" s="129"/>
      <c r="L1257" s="129"/>
      <c r="M1257" s="129"/>
    </row>
    <row r="1258" spans="1:13">
      <c r="A1258" s="5"/>
      <c r="B1258" s="128"/>
      <c r="C1258" s="128"/>
      <c r="D1258" s="129"/>
      <c r="E1258" s="129"/>
      <c r="F1258" s="129"/>
      <c r="G1258" s="129"/>
      <c r="H1258" s="129"/>
      <c r="I1258" s="129"/>
      <c r="J1258" s="129"/>
      <c r="K1258" s="129"/>
      <c r="L1258" s="129"/>
      <c r="M1258" s="129"/>
    </row>
    <row r="1259" spans="1:13">
      <c r="A1259" s="5"/>
      <c r="B1259" s="128"/>
      <c r="C1259" s="128"/>
      <c r="D1259" s="129"/>
      <c r="E1259" s="129"/>
      <c r="F1259" s="129"/>
      <c r="G1259" s="129"/>
      <c r="H1259" s="129"/>
      <c r="I1259" s="129"/>
      <c r="J1259" s="129"/>
      <c r="K1259" s="129"/>
      <c r="L1259" s="129"/>
      <c r="M1259" s="129"/>
    </row>
    <row r="1260" spans="1:13">
      <c r="A1260" s="5"/>
      <c r="B1260" s="128"/>
      <c r="C1260" s="128"/>
      <c r="D1260" s="129"/>
      <c r="E1260" s="129"/>
      <c r="F1260" s="129"/>
      <c r="G1260" s="129"/>
      <c r="H1260" s="129"/>
      <c r="I1260" s="129"/>
      <c r="J1260" s="129"/>
      <c r="K1260" s="129"/>
      <c r="L1260" s="129"/>
      <c r="M1260" s="129"/>
    </row>
    <row r="1261" spans="1:13">
      <c r="A1261" s="5"/>
      <c r="B1261" s="128"/>
      <c r="C1261" s="128"/>
      <c r="D1261" s="129"/>
      <c r="E1261" s="129"/>
      <c r="F1261" s="129"/>
      <c r="G1261" s="129"/>
      <c r="H1261" s="129"/>
      <c r="I1261" s="129"/>
      <c r="J1261" s="129"/>
      <c r="K1261" s="129"/>
      <c r="L1261" s="129"/>
      <c r="M1261" s="129"/>
    </row>
    <row r="1262" spans="1:13">
      <c r="A1262" s="5"/>
      <c r="B1262" s="128"/>
      <c r="C1262" s="128"/>
      <c r="D1262" s="129"/>
      <c r="E1262" s="129"/>
      <c r="F1262" s="129"/>
      <c r="G1262" s="129"/>
      <c r="H1262" s="129"/>
      <c r="I1262" s="129"/>
      <c r="J1262" s="129"/>
      <c r="K1262" s="129"/>
      <c r="L1262" s="129"/>
      <c r="M1262" s="129"/>
    </row>
    <row r="1263" spans="1:13">
      <c r="A1263" s="5"/>
      <c r="B1263" s="128"/>
      <c r="C1263" s="128"/>
      <c r="D1263" s="129"/>
      <c r="E1263" s="129"/>
      <c r="F1263" s="129"/>
      <c r="G1263" s="129"/>
      <c r="H1263" s="129"/>
      <c r="I1263" s="129"/>
      <c r="J1263" s="129"/>
      <c r="K1263" s="129"/>
      <c r="L1263" s="129"/>
      <c r="M1263" s="129"/>
    </row>
    <row r="1264" spans="1:13">
      <c r="A1264" s="5"/>
      <c r="B1264" s="128"/>
      <c r="C1264" s="128"/>
      <c r="D1264" s="129"/>
      <c r="E1264" s="129"/>
      <c r="F1264" s="129"/>
      <c r="G1264" s="129"/>
      <c r="H1264" s="129"/>
      <c r="I1264" s="129"/>
      <c r="J1264" s="129"/>
      <c r="K1264" s="129"/>
      <c r="L1264" s="129"/>
      <c r="M1264" s="129"/>
    </row>
    <row r="1265" spans="1:13">
      <c r="A1265" s="5"/>
      <c r="B1265" s="128"/>
      <c r="C1265" s="128"/>
      <c r="D1265" s="129"/>
      <c r="E1265" s="129"/>
      <c r="F1265" s="129"/>
      <c r="G1265" s="129"/>
      <c r="H1265" s="129"/>
      <c r="I1265" s="129"/>
      <c r="J1265" s="129"/>
      <c r="K1265" s="129"/>
      <c r="L1265" s="129"/>
      <c r="M1265" s="129"/>
    </row>
    <row r="1266" spans="1:13">
      <c r="A1266" s="5"/>
      <c r="B1266" s="128"/>
      <c r="C1266" s="128"/>
      <c r="D1266" s="129"/>
      <c r="E1266" s="129"/>
      <c r="F1266" s="129"/>
      <c r="G1266" s="129"/>
      <c r="H1266" s="129"/>
      <c r="I1266" s="129"/>
      <c r="J1266" s="129"/>
      <c r="K1266" s="129"/>
      <c r="L1266" s="129"/>
      <c r="M1266" s="129"/>
    </row>
    <row r="1267" spans="1:13">
      <c r="A1267" s="5"/>
      <c r="B1267" s="128"/>
      <c r="C1267" s="128"/>
      <c r="D1267" s="129"/>
      <c r="E1267" s="129"/>
      <c r="F1267" s="129"/>
      <c r="G1267" s="129"/>
      <c r="H1267" s="129"/>
      <c r="I1267" s="129"/>
      <c r="J1267" s="129"/>
      <c r="K1267" s="129"/>
      <c r="L1267" s="129"/>
      <c r="M1267" s="129"/>
    </row>
    <row r="1268" spans="1:13">
      <c r="A1268" s="5"/>
      <c r="B1268" s="128"/>
      <c r="C1268" s="128"/>
      <c r="D1268" s="129"/>
      <c r="E1268" s="129"/>
      <c r="F1268" s="129"/>
      <c r="G1268" s="129"/>
      <c r="H1268" s="129"/>
      <c r="I1268" s="129"/>
      <c r="J1268" s="129"/>
      <c r="K1268" s="129"/>
      <c r="L1268" s="129"/>
      <c r="M1268" s="129"/>
    </row>
    <row r="1269" spans="1:13">
      <c r="A1269" s="5"/>
      <c r="B1269" s="128"/>
      <c r="C1269" s="128"/>
      <c r="D1269" s="129"/>
      <c r="E1269" s="129"/>
      <c r="F1269" s="129"/>
      <c r="G1269" s="129"/>
      <c r="H1269" s="129"/>
      <c r="I1269" s="129"/>
      <c r="J1269" s="129"/>
      <c r="K1269" s="129"/>
      <c r="L1269" s="129"/>
      <c r="M1269" s="129"/>
    </row>
    <row r="1270" spans="1:13">
      <c r="A1270" s="5"/>
      <c r="B1270" s="128"/>
      <c r="C1270" s="128"/>
      <c r="D1270" s="129"/>
      <c r="E1270" s="129"/>
      <c r="F1270" s="129"/>
      <c r="G1270" s="129"/>
      <c r="H1270" s="129"/>
      <c r="I1270" s="129"/>
      <c r="J1270" s="129"/>
      <c r="K1270" s="129"/>
      <c r="L1270" s="129"/>
      <c r="M1270" s="129"/>
    </row>
    <row r="1271" spans="1:13">
      <c r="A1271" s="5"/>
      <c r="B1271" s="128"/>
      <c r="C1271" s="128"/>
      <c r="D1271" s="129"/>
      <c r="E1271" s="129"/>
      <c r="F1271" s="129"/>
      <c r="G1271" s="129"/>
      <c r="H1271" s="129"/>
      <c r="I1271" s="129"/>
      <c r="J1271" s="129"/>
      <c r="K1271" s="129"/>
      <c r="L1271" s="129"/>
      <c r="M1271" s="129"/>
    </row>
    <row r="1272" spans="1:13">
      <c r="A1272" s="5"/>
      <c r="B1272" s="128"/>
      <c r="C1272" s="128"/>
      <c r="D1272" s="129"/>
      <c r="E1272" s="129"/>
      <c r="F1272" s="129"/>
      <c r="G1272" s="129"/>
      <c r="H1272" s="129"/>
      <c r="I1272" s="129"/>
      <c r="J1272" s="129"/>
      <c r="K1272" s="129"/>
      <c r="L1272" s="129"/>
      <c r="M1272" s="129"/>
    </row>
    <row r="1273" spans="1:13">
      <c r="A1273" s="5"/>
      <c r="B1273" s="128"/>
      <c r="C1273" s="128"/>
      <c r="D1273" s="129"/>
      <c r="E1273" s="129"/>
      <c r="F1273" s="129"/>
      <c r="G1273" s="129"/>
      <c r="H1273" s="129"/>
      <c r="I1273" s="129"/>
      <c r="J1273" s="129"/>
      <c r="K1273" s="129"/>
      <c r="L1273" s="129"/>
      <c r="M1273" s="129"/>
    </row>
    <row r="1274" spans="1:13">
      <c r="A1274" s="5"/>
      <c r="B1274" s="128"/>
      <c r="C1274" s="128"/>
      <c r="D1274" s="129"/>
      <c r="E1274" s="129"/>
      <c r="F1274" s="129"/>
      <c r="G1274" s="129"/>
      <c r="H1274" s="129"/>
      <c r="I1274" s="129"/>
      <c r="J1274" s="129"/>
      <c r="K1274" s="129"/>
      <c r="L1274" s="129"/>
      <c r="M1274" s="129"/>
    </row>
    <row r="1275" spans="1:13">
      <c r="A1275" s="5"/>
      <c r="B1275" s="128"/>
      <c r="C1275" s="128"/>
      <c r="D1275" s="129"/>
      <c r="E1275" s="129"/>
      <c r="F1275" s="129"/>
      <c r="G1275" s="129"/>
      <c r="H1275" s="129"/>
      <c r="I1275" s="129"/>
      <c r="J1275" s="129"/>
      <c r="K1275" s="129"/>
      <c r="L1275" s="129"/>
      <c r="M1275" s="129"/>
    </row>
    <row r="1276" spans="1:13">
      <c r="A1276" s="5"/>
      <c r="B1276" s="128"/>
      <c r="C1276" s="128"/>
      <c r="D1276" s="129"/>
      <c r="E1276" s="129"/>
      <c r="F1276" s="129"/>
      <c r="G1276" s="129"/>
      <c r="H1276" s="129"/>
      <c r="I1276" s="129"/>
      <c r="J1276" s="129"/>
      <c r="K1276" s="129"/>
      <c r="L1276" s="129"/>
      <c r="M1276" s="129"/>
    </row>
    <row r="1277" spans="1:13">
      <c r="A1277" s="5"/>
      <c r="B1277" s="128"/>
      <c r="C1277" s="128"/>
      <c r="D1277" s="129"/>
      <c r="E1277" s="129"/>
      <c r="F1277" s="129"/>
      <c r="G1277" s="129"/>
      <c r="H1277" s="129"/>
      <c r="I1277" s="129"/>
      <c r="J1277" s="129"/>
      <c r="K1277" s="129"/>
      <c r="L1277" s="129"/>
      <c r="M1277" s="129"/>
    </row>
    <row r="1278" spans="1:13">
      <c r="A1278" s="5"/>
      <c r="B1278" s="128"/>
      <c r="C1278" s="128"/>
      <c r="D1278" s="129"/>
      <c r="E1278" s="129"/>
      <c r="F1278" s="129"/>
      <c r="G1278" s="129"/>
      <c r="H1278" s="129"/>
      <c r="I1278" s="129"/>
      <c r="J1278" s="129"/>
      <c r="K1278" s="129"/>
      <c r="L1278" s="129"/>
      <c r="M1278" s="129"/>
    </row>
    <row r="1279" spans="1:13">
      <c r="A1279" s="5"/>
      <c r="B1279" s="128"/>
      <c r="C1279" s="128"/>
      <c r="D1279" s="129"/>
      <c r="E1279" s="129"/>
      <c r="F1279" s="129"/>
      <c r="G1279" s="129"/>
      <c r="H1279" s="129"/>
      <c r="I1279" s="129"/>
      <c r="J1279" s="129"/>
      <c r="K1279" s="129"/>
      <c r="L1279" s="129"/>
      <c r="M1279" s="129"/>
    </row>
    <row r="1280" spans="1:13">
      <c r="A1280" s="5"/>
      <c r="B1280" s="128"/>
      <c r="C1280" s="128"/>
      <c r="D1280" s="129"/>
      <c r="E1280" s="129"/>
      <c r="F1280" s="129"/>
      <c r="G1280" s="129"/>
      <c r="H1280" s="129"/>
      <c r="I1280" s="129"/>
      <c r="J1280" s="129"/>
      <c r="K1280" s="129"/>
      <c r="L1280" s="129"/>
      <c r="M1280" s="129"/>
    </row>
    <row r="1281" spans="1:13">
      <c r="A1281" s="5"/>
      <c r="B1281" s="128"/>
      <c r="C1281" s="128"/>
      <c r="D1281" s="129"/>
      <c r="E1281" s="129"/>
      <c r="F1281" s="129"/>
      <c r="G1281" s="129"/>
      <c r="H1281" s="129"/>
      <c r="I1281" s="129"/>
      <c r="J1281" s="129"/>
      <c r="K1281" s="129"/>
      <c r="L1281" s="129"/>
      <c r="M1281" s="129"/>
    </row>
    <row r="1282" spans="1:13">
      <c r="A1282" s="5"/>
      <c r="B1282" s="128"/>
      <c r="C1282" s="128"/>
      <c r="D1282" s="129"/>
      <c r="E1282" s="129"/>
      <c r="F1282" s="129"/>
      <c r="G1282" s="129"/>
      <c r="H1282" s="129"/>
      <c r="I1282" s="129"/>
      <c r="J1282" s="129"/>
      <c r="K1282" s="129"/>
      <c r="L1282" s="129"/>
      <c r="M1282" s="129"/>
    </row>
    <row r="1283" spans="1:13">
      <c r="A1283" s="5"/>
      <c r="B1283" s="128"/>
      <c r="C1283" s="128"/>
      <c r="D1283" s="129"/>
      <c r="E1283" s="129"/>
      <c r="F1283" s="129"/>
      <c r="G1283" s="129"/>
      <c r="H1283" s="129"/>
      <c r="I1283" s="129"/>
      <c r="J1283" s="129"/>
      <c r="K1283" s="129"/>
      <c r="L1283" s="129"/>
      <c r="M1283" s="129"/>
    </row>
    <row r="1284" spans="1:13">
      <c r="A1284" s="5"/>
      <c r="B1284" s="128"/>
      <c r="C1284" s="128"/>
      <c r="D1284" s="129"/>
      <c r="E1284" s="129"/>
      <c r="F1284" s="129"/>
      <c r="G1284" s="129"/>
      <c r="H1284" s="129"/>
      <c r="I1284" s="129"/>
      <c r="J1284" s="129"/>
      <c r="K1284" s="129"/>
      <c r="L1284" s="129"/>
      <c r="M1284" s="129"/>
    </row>
    <row r="1285" spans="1:13">
      <c r="A1285" s="5"/>
      <c r="B1285" s="128"/>
      <c r="C1285" s="128"/>
      <c r="D1285" s="129"/>
      <c r="E1285" s="129"/>
      <c r="F1285" s="129"/>
      <c r="G1285" s="129"/>
      <c r="H1285" s="129"/>
      <c r="I1285" s="129"/>
      <c r="J1285" s="129"/>
      <c r="K1285" s="129"/>
      <c r="L1285" s="129"/>
      <c r="M1285" s="129"/>
    </row>
    <row r="1286" spans="1:13">
      <c r="A1286" s="5"/>
      <c r="B1286" s="128"/>
      <c r="C1286" s="128"/>
      <c r="D1286" s="129"/>
      <c r="E1286" s="129"/>
      <c r="F1286" s="129"/>
      <c r="G1286" s="129"/>
      <c r="H1286" s="129"/>
      <c r="I1286" s="129"/>
      <c r="J1286" s="129"/>
      <c r="K1286" s="129"/>
      <c r="L1286" s="129"/>
      <c r="M1286" s="129"/>
    </row>
    <row r="1287" spans="1:13">
      <c r="A1287" s="5"/>
      <c r="B1287" s="128"/>
      <c r="C1287" s="128"/>
      <c r="D1287" s="129"/>
      <c r="E1287" s="129"/>
      <c r="F1287" s="129"/>
      <c r="G1287" s="129"/>
      <c r="H1287" s="129"/>
      <c r="I1287" s="129"/>
      <c r="J1287" s="129"/>
      <c r="K1287" s="129"/>
      <c r="L1287" s="129"/>
      <c r="M1287" s="129"/>
    </row>
    <row r="1288" spans="1:13">
      <c r="A1288" s="5"/>
      <c r="B1288" s="128"/>
      <c r="C1288" s="128"/>
      <c r="D1288" s="129"/>
      <c r="E1288" s="129"/>
      <c r="F1288" s="129"/>
      <c r="G1288" s="129"/>
      <c r="H1288" s="129"/>
      <c r="I1288" s="129"/>
      <c r="J1288" s="129"/>
      <c r="K1288" s="129"/>
      <c r="L1288" s="129"/>
      <c r="M1288" s="129"/>
    </row>
    <row r="1289" spans="1:13">
      <c r="A1289" s="5"/>
      <c r="B1289" s="128"/>
      <c r="C1289" s="128"/>
      <c r="D1289" s="129"/>
      <c r="E1289" s="129"/>
      <c r="F1289" s="129"/>
      <c r="G1289" s="129"/>
      <c r="H1289" s="129"/>
      <c r="I1289" s="129"/>
      <c r="J1289" s="129"/>
      <c r="K1289" s="129"/>
      <c r="L1289" s="129"/>
      <c r="M1289" s="129"/>
    </row>
    <row r="1290" spans="1:13">
      <c r="A1290" s="5"/>
      <c r="B1290" s="128"/>
      <c r="C1290" s="128"/>
      <c r="D1290" s="129"/>
      <c r="E1290" s="129"/>
      <c r="F1290" s="129"/>
      <c r="G1290" s="129"/>
      <c r="H1290" s="129"/>
      <c r="I1290" s="129"/>
      <c r="J1290" s="129"/>
      <c r="K1290" s="129"/>
      <c r="L1290" s="129"/>
      <c r="M1290" s="129"/>
    </row>
    <row r="1291" spans="1:13">
      <c r="A1291" s="5"/>
      <c r="B1291" s="128"/>
      <c r="C1291" s="128"/>
      <c r="D1291" s="129"/>
      <c r="E1291" s="129"/>
      <c r="F1291" s="129"/>
      <c r="G1291" s="129"/>
      <c r="H1291" s="129"/>
      <c r="I1291" s="129"/>
      <c r="J1291" s="129"/>
      <c r="K1291" s="129"/>
      <c r="L1291" s="129"/>
      <c r="M1291" s="129"/>
    </row>
    <row r="1292" spans="1:13">
      <c r="A1292" s="5"/>
      <c r="B1292" s="128"/>
      <c r="C1292" s="128"/>
      <c r="D1292" s="129"/>
      <c r="E1292" s="129"/>
      <c r="F1292" s="129"/>
      <c r="G1292" s="129"/>
      <c r="H1292" s="129"/>
      <c r="I1292" s="129"/>
      <c r="J1292" s="129"/>
      <c r="K1292" s="129"/>
      <c r="L1292" s="129"/>
      <c r="M1292" s="129"/>
    </row>
    <row r="1293" spans="1:13">
      <c r="A1293" s="5"/>
      <c r="B1293" s="128"/>
      <c r="C1293" s="128"/>
      <c r="D1293" s="129"/>
      <c r="E1293" s="129"/>
      <c r="F1293" s="129"/>
      <c r="G1293" s="129"/>
      <c r="H1293" s="129"/>
      <c r="I1293" s="129"/>
      <c r="J1293" s="129"/>
      <c r="K1293" s="129"/>
      <c r="L1293" s="129"/>
      <c r="M1293" s="129"/>
    </row>
    <row r="1294" spans="1:13">
      <c r="A1294" s="5"/>
      <c r="B1294" s="128"/>
      <c r="C1294" s="128"/>
      <c r="D1294" s="129"/>
      <c r="E1294" s="129"/>
      <c r="F1294" s="129"/>
      <c r="G1294" s="129"/>
      <c r="H1294" s="129"/>
      <c r="I1294" s="129"/>
      <c r="J1294" s="129"/>
      <c r="K1294" s="129"/>
      <c r="L1294" s="129"/>
      <c r="M1294" s="129"/>
    </row>
    <row r="1295" spans="1:13">
      <c r="A1295" s="5"/>
      <c r="B1295" s="128"/>
      <c r="C1295" s="128"/>
      <c r="D1295" s="129"/>
      <c r="E1295" s="129"/>
      <c r="F1295" s="129"/>
      <c r="G1295" s="129"/>
      <c r="H1295" s="129"/>
      <c r="I1295" s="129"/>
      <c r="J1295" s="129"/>
      <c r="K1295" s="129"/>
      <c r="L1295" s="129"/>
      <c r="M1295" s="129"/>
    </row>
    <row r="1296" spans="1:13">
      <c r="A1296" s="5"/>
      <c r="B1296" s="128"/>
      <c r="C1296" s="128"/>
      <c r="D1296" s="129"/>
      <c r="E1296" s="129"/>
      <c r="F1296" s="129"/>
      <c r="G1296" s="129"/>
      <c r="H1296" s="129"/>
      <c r="I1296" s="129"/>
      <c r="J1296" s="129"/>
      <c r="K1296" s="129"/>
      <c r="L1296" s="129"/>
      <c r="M1296" s="129"/>
    </row>
    <row r="1297" spans="1:13">
      <c r="A1297" s="5"/>
      <c r="B1297" s="128"/>
      <c r="C1297" s="128"/>
      <c r="D1297" s="129"/>
      <c r="E1297" s="129"/>
      <c r="F1297" s="129"/>
      <c r="G1297" s="129"/>
      <c r="H1297" s="129"/>
      <c r="I1297" s="129"/>
      <c r="J1297" s="129"/>
      <c r="K1297" s="129"/>
      <c r="L1297" s="129"/>
      <c r="M1297" s="129"/>
    </row>
    <row r="1298" spans="1:13">
      <c r="A1298" s="5"/>
      <c r="B1298" s="128"/>
      <c r="C1298" s="128"/>
      <c r="D1298" s="129"/>
      <c r="E1298" s="129"/>
      <c r="F1298" s="129"/>
      <c r="G1298" s="129"/>
      <c r="H1298" s="129"/>
      <c r="I1298" s="129"/>
      <c r="J1298" s="129"/>
      <c r="K1298" s="129"/>
      <c r="L1298" s="129"/>
      <c r="M1298" s="129"/>
    </row>
    <row r="1299" spans="1:13">
      <c r="A1299" s="5"/>
      <c r="B1299" s="128"/>
      <c r="C1299" s="128"/>
      <c r="D1299" s="129"/>
      <c r="E1299" s="129"/>
      <c r="F1299" s="129"/>
      <c r="G1299" s="129"/>
      <c r="H1299" s="129"/>
      <c r="I1299" s="129"/>
      <c r="J1299" s="129"/>
      <c r="K1299" s="129"/>
      <c r="L1299" s="129"/>
      <c r="M1299" s="129"/>
    </row>
    <row r="1300" spans="1:13">
      <c r="A1300" s="5"/>
      <c r="B1300" s="128"/>
      <c r="C1300" s="128"/>
      <c r="D1300" s="129"/>
      <c r="E1300" s="129"/>
      <c r="F1300" s="129"/>
      <c r="G1300" s="129"/>
      <c r="H1300" s="129"/>
      <c r="I1300" s="129"/>
      <c r="J1300" s="129"/>
      <c r="K1300" s="129"/>
      <c r="L1300" s="129"/>
      <c r="M1300" s="129"/>
    </row>
    <row r="1301" spans="1:13">
      <c r="A1301" s="5"/>
      <c r="B1301" s="128"/>
      <c r="C1301" s="128"/>
      <c r="D1301" s="129"/>
      <c r="E1301" s="129"/>
      <c r="F1301" s="129"/>
      <c r="G1301" s="129"/>
      <c r="H1301" s="129"/>
      <c r="I1301" s="129"/>
      <c r="J1301" s="129"/>
      <c r="K1301" s="129"/>
      <c r="L1301" s="129"/>
      <c r="M1301" s="129"/>
    </row>
    <row r="1302" spans="1:13">
      <c r="A1302" s="5"/>
      <c r="B1302" s="128"/>
      <c r="C1302" s="128"/>
      <c r="D1302" s="129"/>
      <c r="E1302" s="129"/>
      <c r="F1302" s="129"/>
      <c r="G1302" s="129"/>
      <c r="H1302" s="129"/>
      <c r="I1302" s="129"/>
      <c r="J1302" s="129"/>
      <c r="K1302" s="129"/>
      <c r="L1302" s="129"/>
      <c r="M1302" s="129"/>
    </row>
    <row r="1303" spans="1:13">
      <c r="A1303" s="5"/>
      <c r="B1303" s="128"/>
      <c r="C1303" s="128"/>
      <c r="D1303" s="129"/>
      <c r="E1303" s="129"/>
      <c r="F1303" s="129"/>
      <c r="G1303" s="129"/>
      <c r="H1303" s="129"/>
      <c r="I1303" s="129"/>
      <c r="J1303" s="129"/>
      <c r="K1303" s="129"/>
      <c r="L1303" s="129"/>
      <c r="M1303" s="129"/>
    </row>
    <row r="1304" spans="1:13">
      <c r="A1304" s="5"/>
      <c r="B1304" s="128"/>
      <c r="C1304" s="128"/>
      <c r="D1304" s="129"/>
      <c r="E1304" s="129"/>
      <c r="F1304" s="129"/>
      <c r="G1304" s="129"/>
      <c r="H1304" s="129"/>
      <c r="I1304" s="129"/>
      <c r="J1304" s="129"/>
      <c r="K1304" s="129"/>
      <c r="L1304" s="129"/>
      <c r="M1304" s="129"/>
    </row>
    <row r="1305" spans="1:13">
      <c r="A1305" s="5"/>
      <c r="B1305" s="128"/>
      <c r="C1305" s="128"/>
      <c r="D1305" s="129"/>
      <c r="E1305" s="129"/>
      <c r="F1305" s="129"/>
      <c r="G1305" s="129"/>
      <c r="H1305" s="129"/>
      <c r="I1305" s="129"/>
      <c r="J1305" s="129"/>
      <c r="K1305" s="129"/>
      <c r="L1305" s="129"/>
      <c r="M1305" s="129"/>
    </row>
    <row r="1306" spans="1:13">
      <c r="A1306" s="5"/>
      <c r="B1306" s="128"/>
      <c r="C1306" s="128"/>
      <c r="D1306" s="129"/>
      <c r="E1306" s="129"/>
      <c r="F1306" s="129"/>
      <c r="G1306" s="129"/>
      <c r="H1306" s="129"/>
      <c r="I1306" s="129"/>
      <c r="J1306" s="129"/>
      <c r="K1306" s="129"/>
      <c r="L1306" s="129"/>
      <c r="M1306" s="129"/>
    </row>
    <row r="1307" spans="1:13">
      <c r="A1307" s="5"/>
      <c r="B1307" s="128"/>
      <c r="C1307" s="128"/>
      <c r="D1307" s="129"/>
      <c r="E1307" s="129"/>
      <c r="F1307" s="129"/>
      <c r="G1307" s="129"/>
      <c r="H1307" s="129"/>
      <c r="I1307" s="129"/>
      <c r="J1307" s="129"/>
      <c r="K1307" s="129"/>
      <c r="L1307" s="129"/>
      <c r="M1307" s="129"/>
    </row>
    <row r="1308" spans="1:13">
      <c r="A1308" s="5"/>
      <c r="B1308" s="128"/>
      <c r="C1308" s="128"/>
      <c r="D1308" s="129"/>
      <c r="E1308" s="129"/>
      <c r="F1308" s="129"/>
      <c r="G1308" s="129"/>
      <c r="H1308" s="129"/>
      <c r="I1308" s="129"/>
      <c r="J1308" s="129"/>
      <c r="K1308" s="129"/>
      <c r="L1308" s="129"/>
      <c r="M1308" s="129"/>
    </row>
    <row r="1309" spans="1:13">
      <c r="A1309" s="5"/>
      <c r="B1309" s="128"/>
      <c r="C1309" s="128"/>
      <c r="D1309" s="129"/>
      <c r="E1309" s="129"/>
      <c r="F1309" s="129"/>
      <c r="G1309" s="129"/>
      <c r="H1309" s="129"/>
      <c r="I1309" s="129"/>
      <c r="J1309" s="129"/>
      <c r="K1309" s="129"/>
      <c r="L1309" s="129"/>
      <c r="M1309" s="129"/>
    </row>
    <row r="1310" spans="1:13">
      <c r="A1310" s="5"/>
      <c r="B1310" s="128"/>
      <c r="C1310" s="128"/>
      <c r="D1310" s="129"/>
      <c r="E1310" s="129"/>
      <c r="F1310" s="129"/>
      <c r="G1310" s="129"/>
      <c r="H1310" s="129"/>
      <c r="I1310" s="129"/>
      <c r="J1310" s="129"/>
      <c r="K1310" s="129"/>
      <c r="L1310" s="129"/>
      <c r="M1310" s="129"/>
    </row>
    <row r="1311" spans="1:13">
      <c r="A1311" s="5"/>
      <c r="B1311" s="128"/>
      <c r="C1311" s="128"/>
      <c r="D1311" s="129"/>
      <c r="E1311" s="129"/>
      <c r="F1311" s="129"/>
      <c r="G1311" s="129"/>
      <c r="H1311" s="129"/>
      <c r="I1311" s="129"/>
      <c r="J1311" s="129"/>
      <c r="K1311" s="129"/>
      <c r="L1311" s="129"/>
      <c r="M1311" s="129"/>
    </row>
    <row r="1312" spans="1:13">
      <c r="A1312" s="5"/>
      <c r="B1312" s="128"/>
      <c r="C1312" s="128"/>
      <c r="D1312" s="129"/>
      <c r="E1312" s="129"/>
      <c r="F1312" s="129"/>
      <c r="G1312" s="129"/>
      <c r="H1312" s="129"/>
      <c r="I1312" s="129"/>
      <c r="J1312" s="129"/>
      <c r="K1312" s="129"/>
      <c r="L1312" s="129"/>
      <c r="M1312" s="129"/>
    </row>
    <row r="1313" spans="1:13">
      <c r="A1313" s="5"/>
      <c r="B1313" s="128"/>
      <c r="C1313" s="128"/>
      <c r="D1313" s="129"/>
      <c r="E1313" s="129"/>
      <c r="F1313" s="129"/>
      <c r="G1313" s="129"/>
      <c r="H1313" s="129"/>
      <c r="I1313" s="129"/>
      <c r="J1313" s="129"/>
      <c r="K1313" s="129"/>
      <c r="L1313" s="129"/>
      <c r="M1313" s="129"/>
    </row>
    <row r="1314" spans="1:13">
      <c r="A1314" s="5"/>
      <c r="B1314" s="128"/>
      <c r="C1314" s="128"/>
      <c r="D1314" s="129"/>
      <c r="E1314" s="129"/>
      <c r="F1314" s="129"/>
      <c r="G1314" s="129"/>
      <c r="H1314" s="129"/>
      <c r="I1314" s="129"/>
      <c r="J1314" s="129"/>
      <c r="K1314" s="129"/>
      <c r="L1314" s="129"/>
      <c r="M1314" s="129"/>
    </row>
    <row r="1315" spans="1:13">
      <c r="A1315" s="5"/>
      <c r="B1315" s="128"/>
      <c r="C1315" s="128"/>
      <c r="D1315" s="129"/>
      <c r="E1315" s="129"/>
      <c r="F1315" s="129"/>
      <c r="G1315" s="129"/>
      <c r="H1315" s="129"/>
      <c r="I1315" s="129"/>
      <c r="J1315" s="129"/>
      <c r="K1315" s="129"/>
      <c r="L1315" s="129"/>
      <c r="M1315" s="129"/>
    </row>
    <row r="1316" spans="1:13">
      <c r="A1316" s="5"/>
      <c r="B1316" s="128"/>
      <c r="C1316" s="128"/>
      <c r="D1316" s="129"/>
      <c r="E1316" s="129"/>
      <c r="F1316" s="129"/>
      <c r="G1316" s="129"/>
      <c r="H1316" s="129"/>
      <c r="I1316" s="129"/>
      <c r="J1316" s="129"/>
      <c r="K1316" s="129"/>
      <c r="L1316" s="129"/>
      <c r="M1316" s="129"/>
    </row>
    <row r="1317" spans="1:13">
      <c r="A1317" s="5"/>
      <c r="B1317" s="128"/>
      <c r="C1317" s="128"/>
      <c r="D1317" s="129"/>
      <c r="E1317" s="129"/>
      <c r="F1317" s="129"/>
      <c r="G1317" s="129"/>
      <c r="H1317" s="129"/>
      <c r="I1317" s="129"/>
      <c r="J1317" s="129"/>
      <c r="K1317" s="129"/>
      <c r="L1317" s="129"/>
      <c r="M1317" s="129"/>
    </row>
    <row r="1318" spans="1:13">
      <c r="A1318" s="5"/>
      <c r="B1318" s="128"/>
      <c r="C1318" s="128"/>
      <c r="D1318" s="129"/>
      <c r="E1318" s="129"/>
      <c r="F1318" s="129"/>
      <c r="G1318" s="129"/>
      <c r="H1318" s="129"/>
      <c r="I1318" s="129"/>
      <c r="J1318" s="129"/>
      <c r="K1318" s="129"/>
      <c r="L1318" s="129"/>
      <c r="M1318" s="129"/>
    </row>
    <row r="1319" spans="1:13">
      <c r="A1319" s="5"/>
      <c r="B1319" s="128"/>
      <c r="C1319" s="128"/>
      <c r="D1319" s="129"/>
      <c r="E1319" s="129"/>
      <c r="F1319" s="129"/>
      <c r="G1319" s="129"/>
      <c r="H1319" s="129"/>
      <c r="I1319" s="129"/>
      <c r="J1319" s="129"/>
      <c r="K1319" s="129"/>
      <c r="L1319" s="129"/>
      <c r="M1319" s="129"/>
    </row>
    <row r="1320" spans="1:13">
      <c r="A1320" s="5"/>
      <c r="B1320" s="128"/>
      <c r="C1320" s="128"/>
      <c r="D1320" s="129"/>
      <c r="E1320" s="129"/>
      <c r="F1320" s="129"/>
      <c r="G1320" s="129"/>
      <c r="H1320" s="129"/>
      <c r="I1320" s="129"/>
      <c r="J1320" s="129"/>
      <c r="K1320" s="129"/>
      <c r="L1320" s="129"/>
      <c r="M1320" s="129"/>
    </row>
    <row r="1321" spans="1:13">
      <c r="A1321" s="5"/>
      <c r="B1321" s="128"/>
      <c r="C1321" s="128"/>
      <c r="D1321" s="129"/>
      <c r="E1321" s="129"/>
      <c r="F1321" s="129"/>
      <c r="G1321" s="129"/>
      <c r="H1321" s="129"/>
      <c r="I1321" s="129"/>
      <c r="J1321" s="129"/>
      <c r="K1321" s="129"/>
      <c r="L1321" s="129"/>
      <c r="M1321" s="129"/>
    </row>
    <row r="1322" spans="1:13">
      <c r="A1322" s="5"/>
      <c r="B1322" s="128"/>
      <c r="C1322" s="128"/>
      <c r="D1322" s="129"/>
      <c r="E1322" s="129"/>
      <c r="F1322" s="129"/>
      <c r="G1322" s="129"/>
      <c r="H1322" s="129"/>
      <c r="I1322" s="129"/>
      <c r="J1322" s="129"/>
      <c r="K1322" s="129"/>
      <c r="L1322" s="129"/>
      <c r="M1322" s="129"/>
    </row>
    <row r="1323" spans="1:13">
      <c r="A1323" s="5"/>
      <c r="B1323" s="128"/>
      <c r="C1323" s="128"/>
      <c r="D1323" s="129"/>
      <c r="E1323" s="129"/>
      <c r="F1323" s="129"/>
      <c r="G1323" s="129"/>
      <c r="H1323" s="129"/>
      <c r="I1323" s="129"/>
      <c r="J1323" s="129"/>
      <c r="K1323" s="129"/>
      <c r="L1323" s="129"/>
      <c r="M1323" s="129"/>
    </row>
    <row r="1324" spans="1:13">
      <c r="A1324" s="5"/>
      <c r="B1324" s="128"/>
      <c r="C1324" s="128"/>
      <c r="D1324" s="129"/>
      <c r="E1324" s="129"/>
      <c r="F1324" s="129"/>
      <c r="G1324" s="129"/>
      <c r="H1324" s="129"/>
      <c r="I1324" s="129"/>
      <c r="J1324" s="129"/>
      <c r="K1324" s="129"/>
      <c r="L1324" s="129"/>
      <c r="M1324" s="129"/>
    </row>
    <row r="1325" spans="1:13">
      <c r="A1325" s="5"/>
      <c r="B1325" s="128"/>
      <c r="C1325" s="128"/>
      <c r="D1325" s="129"/>
      <c r="E1325" s="129"/>
      <c r="F1325" s="129"/>
      <c r="G1325" s="129"/>
      <c r="H1325" s="129"/>
      <c r="I1325" s="129"/>
      <c r="J1325" s="129"/>
      <c r="K1325" s="129"/>
      <c r="L1325" s="129"/>
      <c r="M1325" s="129"/>
    </row>
    <row r="1326" spans="1:13">
      <c r="A1326" s="5"/>
      <c r="B1326" s="128"/>
      <c r="C1326" s="128"/>
      <c r="D1326" s="129"/>
      <c r="E1326" s="129"/>
      <c r="F1326" s="129"/>
      <c r="G1326" s="129"/>
      <c r="H1326" s="129"/>
      <c r="I1326" s="129"/>
      <c r="J1326" s="129"/>
      <c r="K1326" s="129"/>
      <c r="L1326" s="129"/>
      <c r="M1326" s="129"/>
    </row>
    <row r="1327" spans="1:13">
      <c r="A1327" s="5"/>
      <c r="B1327" s="128"/>
      <c r="C1327" s="128"/>
      <c r="D1327" s="129"/>
      <c r="E1327" s="129"/>
      <c r="F1327" s="129"/>
      <c r="G1327" s="129"/>
      <c r="H1327" s="129"/>
      <c r="I1327" s="129"/>
      <c r="J1327" s="129"/>
      <c r="K1327" s="129"/>
      <c r="L1327" s="129"/>
      <c r="M1327" s="129"/>
    </row>
    <row r="1328" spans="1:13">
      <c r="A1328" s="5"/>
      <c r="B1328" s="128"/>
      <c r="C1328" s="128"/>
      <c r="D1328" s="129"/>
      <c r="E1328" s="129"/>
      <c r="F1328" s="129"/>
      <c r="G1328" s="129"/>
      <c r="H1328" s="129"/>
      <c r="I1328" s="129"/>
      <c r="J1328" s="129"/>
      <c r="K1328" s="129"/>
      <c r="L1328" s="129"/>
      <c r="M1328" s="129"/>
    </row>
    <row r="1329" spans="1:13">
      <c r="A1329" s="5"/>
      <c r="B1329" s="128"/>
      <c r="C1329" s="128"/>
      <c r="D1329" s="129"/>
      <c r="E1329" s="129"/>
      <c r="F1329" s="129"/>
      <c r="G1329" s="129"/>
      <c r="H1329" s="129"/>
      <c r="I1329" s="129"/>
      <c r="J1329" s="129"/>
      <c r="K1329" s="129"/>
      <c r="L1329" s="129"/>
      <c r="M1329" s="129"/>
    </row>
    <row r="1330" spans="1:13">
      <c r="A1330" s="5"/>
      <c r="B1330" s="128"/>
      <c r="C1330" s="128"/>
      <c r="D1330" s="129"/>
      <c r="E1330" s="129"/>
      <c r="F1330" s="129"/>
      <c r="G1330" s="129"/>
      <c r="H1330" s="129"/>
      <c r="I1330" s="129"/>
      <c r="J1330" s="129"/>
      <c r="K1330" s="129"/>
      <c r="L1330" s="129"/>
      <c r="M1330" s="129"/>
    </row>
    <row r="1331" spans="1:13">
      <c r="A1331" s="5"/>
      <c r="B1331" s="128"/>
      <c r="C1331" s="128"/>
      <c r="D1331" s="129"/>
      <c r="E1331" s="129"/>
      <c r="F1331" s="129"/>
      <c r="G1331" s="129"/>
      <c r="H1331" s="129"/>
      <c r="I1331" s="129"/>
      <c r="J1331" s="129"/>
      <c r="K1331" s="129"/>
      <c r="L1331" s="129"/>
      <c r="M1331" s="129"/>
    </row>
    <row r="1332" spans="1:13">
      <c r="A1332" s="5"/>
      <c r="B1332" s="128"/>
      <c r="C1332" s="128"/>
      <c r="D1332" s="129"/>
      <c r="E1332" s="129"/>
      <c r="F1332" s="129"/>
      <c r="G1332" s="129"/>
      <c r="H1332" s="129"/>
      <c r="I1332" s="129"/>
      <c r="J1332" s="129"/>
      <c r="K1332" s="129"/>
      <c r="L1332" s="129"/>
      <c r="M1332" s="129"/>
    </row>
    <row r="1333" spans="1:13">
      <c r="A1333" s="5"/>
      <c r="B1333" s="128"/>
      <c r="C1333" s="128"/>
      <c r="D1333" s="129"/>
      <c r="E1333" s="129"/>
      <c r="F1333" s="129"/>
      <c r="G1333" s="129"/>
      <c r="H1333" s="129"/>
      <c r="I1333" s="129"/>
      <c r="J1333" s="129"/>
      <c r="K1333" s="129"/>
      <c r="L1333" s="129"/>
      <c r="M1333" s="129"/>
    </row>
    <row r="1334" spans="1:13">
      <c r="A1334" s="5"/>
      <c r="B1334" s="128"/>
      <c r="C1334" s="128"/>
      <c r="D1334" s="129"/>
      <c r="E1334" s="129"/>
      <c r="F1334" s="129"/>
      <c r="G1334" s="129"/>
      <c r="H1334" s="129"/>
      <c r="I1334" s="129"/>
      <c r="J1334" s="129"/>
      <c r="K1334" s="129"/>
      <c r="L1334" s="129"/>
      <c r="M1334" s="129"/>
    </row>
    <row r="1335" spans="1:13">
      <c r="A1335" s="5"/>
      <c r="B1335" s="128"/>
      <c r="C1335" s="128"/>
      <c r="D1335" s="129"/>
      <c r="E1335" s="129"/>
      <c r="F1335" s="129"/>
      <c r="G1335" s="129"/>
      <c r="H1335" s="129"/>
      <c r="I1335" s="129"/>
      <c r="J1335" s="129"/>
      <c r="K1335" s="129"/>
      <c r="L1335" s="129"/>
      <c r="M1335" s="129"/>
    </row>
    <row r="1336" spans="1:13">
      <c r="A1336" s="5"/>
      <c r="B1336" s="128"/>
      <c r="C1336" s="128"/>
      <c r="D1336" s="129"/>
      <c r="E1336" s="129"/>
      <c r="F1336" s="129"/>
      <c r="G1336" s="129"/>
      <c r="H1336" s="129"/>
      <c r="I1336" s="129"/>
      <c r="J1336" s="129"/>
      <c r="K1336" s="129"/>
      <c r="L1336" s="129"/>
      <c r="M1336" s="129"/>
    </row>
    <row r="1337" spans="1:13">
      <c r="A1337" s="5"/>
      <c r="B1337" s="128"/>
      <c r="C1337" s="128"/>
      <c r="D1337" s="129"/>
      <c r="E1337" s="129"/>
      <c r="F1337" s="129"/>
      <c r="G1337" s="129"/>
      <c r="H1337" s="129"/>
      <c r="I1337" s="129"/>
      <c r="J1337" s="129"/>
      <c r="K1337" s="129"/>
      <c r="L1337" s="129"/>
      <c r="M1337" s="129"/>
    </row>
    <row r="1338" spans="1:13">
      <c r="A1338" s="5"/>
      <c r="B1338" s="128"/>
      <c r="C1338" s="128"/>
      <c r="D1338" s="129"/>
      <c r="E1338" s="129"/>
      <c r="F1338" s="129"/>
      <c r="G1338" s="129"/>
      <c r="H1338" s="129"/>
      <c r="I1338" s="129"/>
      <c r="J1338" s="129"/>
      <c r="K1338" s="129"/>
      <c r="L1338" s="129"/>
      <c r="M1338" s="129"/>
    </row>
    <row r="1339" spans="1:13">
      <c r="A1339" s="5"/>
      <c r="B1339" s="128"/>
      <c r="C1339" s="128"/>
      <c r="D1339" s="129"/>
      <c r="E1339" s="129"/>
      <c r="F1339" s="129"/>
      <c r="G1339" s="129"/>
      <c r="H1339" s="129"/>
      <c r="I1339" s="129"/>
      <c r="J1339" s="129"/>
      <c r="K1339" s="129"/>
      <c r="L1339" s="129"/>
      <c r="M1339" s="129"/>
    </row>
    <row r="1340" spans="1:13">
      <c r="A1340" s="5"/>
      <c r="B1340" s="128"/>
      <c r="C1340" s="128"/>
      <c r="D1340" s="129"/>
      <c r="E1340" s="129"/>
      <c r="F1340" s="129"/>
      <c r="G1340" s="129"/>
      <c r="H1340" s="129"/>
      <c r="I1340" s="129"/>
      <c r="J1340" s="129"/>
      <c r="K1340" s="129"/>
      <c r="L1340" s="129"/>
      <c r="M1340" s="129"/>
    </row>
    <row r="1341" spans="1:13">
      <c r="A1341" s="5"/>
      <c r="B1341" s="128"/>
      <c r="C1341" s="128"/>
      <c r="D1341" s="129"/>
      <c r="E1341" s="129"/>
      <c r="F1341" s="129"/>
      <c r="G1341" s="129"/>
      <c r="H1341" s="129"/>
      <c r="I1341" s="129"/>
      <c r="J1341" s="129"/>
      <c r="K1341" s="129"/>
      <c r="L1341" s="129"/>
      <c r="M1341" s="129"/>
    </row>
    <row r="1342" spans="1:13">
      <c r="A1342" s="5"/>
      <c r="B1342" s="128"/>
      <c r="C1342" s="128"/>
      <c r="D1342" s="129"/>
      <c r="E1342" s="129"/>
      <c r="F1342" s="129"/>
      <c r="G1342" s="129"/>
      <c r="H1342" s="129"/>
      <c r="I1342" s="129"/>
      <c r="J1342" s="129"/>
      <c r="K1342" s="129"/>
      <c r="L1342" s="129"/>
      <c r="M1342" s="129"/>
    </row>
    <row r="1343" spans="1:13">
      <c r="A1343" s="5"/>
      <c r="B1343" s="128"/>
      <c r="C1343" s="128"/>
      <c r="D1343" s="129"/>
      <c r="E1343" s="129"/>
      <c r="F1343" s="129"/>
      <c r="G1343" s="129"/>
      <c r="H1343" s="129"/>
      <c r="I1343" s="129"/>
      <c r="J1343" s="129"/>
      <c r="K1343" s="129"/>
      <c r="L1343" s="129"/>
      <c r="M1343" s="129"/>
    </row>
    <row r="1344" spans="1:13">
      <c r="A1344" s="5"/>
      <c r="B1344" s="128"/>
      <c r="C1344" s="128"/>
      <c r="D1344" s="129"/>
      <c r="E1344" s="129"/>
      <c r="F1344" s="129"/>
      <c r="G1344" s="129"/>
      <c r="H1344" s="129"/>
      <c r="I1344" s="129"/>
      <c r="J1344" s="129"/>
      <c r="K1344" s="129"/>
      <c r="L1344" s="129"/>
      <c r="M1344" s="129"/>
    </row>
    <row r="1345" spans="1:13">
      <c r="A1345" s="5"/>
      <c r="B1345" s="128"/>
      <c r="C1345" s="128"/>
      <c r="D1345" s="129"/>
      <c r="E1345" s="129"/>
      <c r="F1345" s="129"/>
      <c r="G1345" s="129"/>
      <c r="H1345" s="129"/>
      <c r="I1345" s="129"/>
      <c r="J1345" s="129"/>
      <c r="K1345" s="129"/>
      <c r="L1345" s="129"/>
      <c r="M1345" s="129"/>
    </row>
    <row r="1346" spans="1:13">
      <c r="A1346" s="5"/>
      <c r="B1346" s="128"/>
      <c r="C1346" s="128"/>
      <c r="D1346" s="129"/>
      <c r="E1346" s="129"/>
      <c r="F1346" s="129"/>
      <c r="G1346" s="129"/>
      <c r="H1346" s="129"/>
      <c r="I1346" s="129"/>
      <c r="J1346" s="129"/>
      <c r="K1346" s="129"/>
      <c r="L1346" s="129"/>
      <c r="M1346" s="129"/>
    </row>
    <row r="1347" spans="1:13">
      <c r="A1347" s="5"/>
      <c r="B1347" s="128"/>
      <c r="C1347" s="128"/>
      <c r="D1347" s="129"/>
      <c r="E1347" s="129"/>
      <c r="F1347" s="129"/>
      <c r="G1347" s="129"/>
      <c r="H1347" s="129"/>
      <c r="I1347" s="129"/>
      <c r="J1347" s="129"/>
      <c r="K1347" s="129"/>
      <c r="L1347" s="129"/>
      <c r="M1347" s="129"/>
    </row>
    <row r="1348" spans="1:13">
      <c r="A1348" s="5"/>
      <c r="B1348" s="128"/>
      <c r="C1348" s="128"/>
      <c r="D1348" s="129"/>
      <c r="E1348" s="129"/>
      <c r="F1348" s="129"/>
      <c r="G1348" s="129"/>
      <c r="H1348" s="129"/>
      <c r="I1348" s="129"/>
      <c r="J1348" s="129"/>
      <c r="K1348" s="129"/>
      <c r="L1348" s="129"/>
      <c r="M1348" s="129"/>
    </row>
    <row r="1349" spans="1:13">
      <c r="A1349" s="5"/>
      <c r="B1349" s="128"/>
      <c r="C1349" s="128"/>
      <c r="D1349" s="129"/>
      <c r="E1349" s="129"/>
      <c r="F1349" s="129"/>
      <c r="G1349" s="129"/>
      <c r="H1349" s="129"/>
      <c r="I1349" s="129"/>
      <c r="J1349" s="129"/>
      <c r="K1349" s="129"/>
      <c r="L1349" s="129"/>
      <c r="M1349" s="129"/>
    </row>
    <row r="1350" spans="1:13">
      <c r="A1350" s="5"/>
      <c r="B1350" s="128"/>
      <c r="C1350" s="128"/>
      <c r="D1350" s="129"/>
      <c r="E1350" s="129"/>
      <c r="F1350" s="129"/>
      <c r="G1350" s="129"/>
      <c r="H1350" s="129"/>
      <c r="I1350" s="129"/>
      <c r="J1350" s="129"/>
      <c r="K1350" s="129"/>
      <c r="L1350" s="129"/>
      <c r="M1350" s="129"/>
    </row>
    <row r="1351" spans="1:13">
      <c r="A1351" s="5"/>
      <c r="B1351" s="128"/>
      <c r="C1351" s="128"/>
      <c r="D1351" s="129"/>
      <c r="E1351" s="129"/>
      <c r="F1351" s="129"/>
      <c r="G1351" s="129"/>
      <c r="H1351" s="129"/>
      <c r="I1351" s="129"/>
      <c r="J1351" s="129"/>
      <c r="K1351" s="129"/>
      <c r="L1351" s="129"/>
      <c r="M1351" s="129"/>
    </row>
    <row r="1352" spans="1:13">
      <c r="A1352" s="5"/>
      <c r="B1352" s="128"/>
      <c r="C1352" s="128"/>
      <c r="D1352" s="129"/>
      <c r="E1352" s="129"/>
      <c r="F1352" s="129"/>
      <c r="G1352" s="129"/>
      <c r="H1352" s="129"/>
      <c r="I1352" s="129"/>
      <c r="J1352" s="129"/>
      <c r="K1352" s="129"/>
      <c r="L1352" s="129"/>
      <c r="M1352" s="129"/>
    </row>
    <row r="1353" spans="1:13">
      <c r="A1353" s="5"/>
      <c r="B1353" s="128"/>
      <c r="C1353" s="128"/>
      <c r="D1353" s="129"/>
      <c r="E1353" s="129"/>
      <c r="F1353" s="129"/>
      <c r="G1353" s="129"/>
      <c r="H1353" s="129"/>
      <c r="I1353" s="129"/>
      <c r="J1353" s="129"/>
      <c r="K1353" s="129"/>
      <c r="L1353" s="129"/>
      <c r="M1353" s="129"/>
    </row>
    <row r="1354" spans="1:13">
      <c r="A1354" s="5"/>
      <c r="B1354" s="128"/>
      <c r="C1354" s="128"/>
      <c r="D1354" s="129"/>
      <c r="E1354" s="129"/>
      <c r="F1354" s="129"/>
      <c r="G1354" s="129"/>
      <c r="H1354" s="129"/>
      <c r="I1354" s="129"/>
      <c r="J1354" s="129"/>
      <c r="K1354" s="129"/>
      <c r="L1354" s="129"/>
      <c r="M1354" s="129"/>
    </row>
    <row r="1355" spans="1:13">
      <c r="A1355" s="5"/>
      <c r="B1355" s="128"/>
      <c r="C1355" s="128"/>
      <c r="D1355" s="129"/>
      <c r="E1355" s="129"/>
      <c r="F1355" s="129"/>
      <c r="G1355" s="129"/>
      <c r="H1355" s="129"/>
      <c r="I1355" s="129"/>
      <c r="J1355" s="129"/>
      <c r="K1355" s="129"/>
      <c r="L1355" s="129"/>
      <c r="M1355" s="129"/>
    </row>
    <row r="1356" spans="1:13">
      <c r="A1356" s="5"/>
      <c r="B1356" s="128"/>
      <c r="C1356" s="128"/>
      <c r="D1356" s="129"/>
      <c r="E1356" s="129"/>
      <c r="F1356" s="129"/>
      <c r="G1356" s="129"/>
      <c r="H1356" s="129"/>
      <c r="I1356" s="129"/>
      <c r="J1356" s="129"/>
      <c r="K1356" s="129"/>
      <c r="L1356" s="129"/>
      <c r="M1356" s="129"/>
    </row>
    <row r="1357" spans="1:13">
      <c r="A1357" s="5"/>
      <c r="B1357" s="128"/>
      <c r="C1357" s="128"/>
      <c r="D1357" s="129"/>
      <c r="E1357" s="129"/>
      <c r="F1357" s="129"/>
      <c r="G1357" s="129"/>
      <c r="H1357" s="129"/>
      <c r="I1357" s="129"/>
      <c r="J1357" s="129"/>
      <c r="K1357" s="129"/>
      <c r="L1357" s="129"/>
      <c r="M1357" s="129"/>
    </row>
    <row r="1358" spans="1:13">
      <c r="A1358" s="5"/>
      <c r="B1358" s="128"/>
      <c r="C1358" s="128"/>
      <c r="D1358" s="129"/>
      <c r="E1358" s="129"/>
      <c r="F1358" s="129"/>
      <c r="G1358" s="129"/>
      <c r="H1358" s="129"/>
      <c r="I1358" s="129"/>
      <c r="J1358" s="129"/>
      <c r="K1358" s="129"/>
      <c r="L1358" s="129"/>
      <c r="M1358" s="129"/>
    </row>
    <row r="1359" spans="1:13">
      <c r="A1359" s="5"/>
      <c r="B1359" s="128"/>
      <c r="C1359" s="128"/>
      <c r="D1359" s="129"/>
      <c r="E1359" s="129"/>
      <c r="F1359" s="129"/>
      <c r="G1359" s="129"/>
      <c r="H1359" s="129"/>
      <c r="I1359" s="129"/>
      <c r="J1359" s="129"/>
      <c r="K1359" s="129"/>
      <c r="L1359" s="129"/>
      <c r="M1359" s="129"/>
    </row>
    <row r="1360" spans="1:13">
      <c r="A1360" s="5"/>
      <c r="B1360" s="128"/>
      <c r="C1360" s="128"/>
      <c r="D1360" s="129"/>
      <c r="E1360" s="129"/>
      <c r="F1360" s="129"/>
      <c r="G1360" s="129"/>
      <c r="H1360" s="129"/>
      <c r="I1360" s="129"/>
      <c r="J1360" s="129"/>
      <c r="K1360" s="129"/>
      <c r="L1360" s="129"/>
      <c r="M1360" s="129"/>
    </row>
    <row r="1361" spans="1:13">
      <c r="A1361" s="5"/>
      <c r="B1361" s="128"/>
      <c r="C1361" s="128"/>
      <c r="D1361" s="129"/>
      <c r="E1361" s="129"/>
      <c r="F1361" s="129"/>
      <c r="G1361" s="129"/>
      <c r="H1361" s="129"/>
      <c r="I1361" s="129"/>
      <c r="J1361" s="129"/>
      <c r="K1361" s="129"/>
      <c r="L1361" s="129"/>
      <c r="M1361" s="129"/>
    </row>
    <row r="1362" spans="1:13">
      <c r="A1362" s="5"/>
      <c r="B1362" s="128"/>
      <c r="C1362" s="128"/>
      <c r="D1362" s="129"/>
      <c r="E1362" s="129"/>
      <c r="F1362" s="129"/>
      <c r="G1362" s="129"/>
      <c r="H1362" s="129"/>
      <c r="I1362" s="129"/>
      <c r="J1362" s="129"/>
      <c r="K1362" s="129"/>
      <c r="L1362" s="129"/>
      <c r="M1362" s="129"/>
    </row>
    <row r="1363" spans="1:13">
      <c r="A1363" s="5"/>
      <c r="B1363" s="128"/>
      <c r="C1363" s="128"/>
      <c r="D1363" s="129"/>
      <c r="E1363" s="129"/>
      <c r="F1363" s="129"/>
      <c r="G1363" s="129"/>
      <c r="H1363" s="129"/>
      <c r="I1363" s="129"/>
      <c r="J1363" s="129"/>
      <c r="K1363" s="129"/>
      <c r="L1363" s="129"/>
      <c r="M1363" s="129"/>
    </row>
    <row r="1364" spans="1:13">
      <c r="A1364" s="5"/>
      <c r="B1364" s="128"/>
      <c r="C1364" s="128"/>
      <c r="D1364" s="129"/>
      <c r="E1364" s="129"/>
      <c r="F1364" s="129"/>
      <c r="G1364" s="129"/>
      <c r="H1364" s="129"/>
      <c r="I1364" s="129"/>
      <c r="J1364" s="129"/>
      <c r="K1364" s="129"/>
      <c r="L1364" s="129"/>
      <c r="M1364" s="129"/>
    </row>
    <row r="1365" spans="1:13">
      <c r="A1365" s="5"/>
      <c r="B1365" s="128"/>
      <c r="C1365" s="128"/>
      <c r="D1365" s="129"/>
      <c r="E1365" s="129"/>
      <c r="F1365" s="129"/>
      <c r="G1365" s="129"/>
      <c r="H1365" s="129"/>
      <c r="I1365" s="129"/>
      <c r="J1365" s="129"/>
      <c r="K1365" s="129"/>
      <c r="L1365" s="129"/>
      <c r="M1365" s="129"/>
    </row>
    <row r="1366" spans="1:13">
      <c r="A1366" s="5"/>
      <c r="B1366" s="128"/>
      <c r="C1366" s="128"/>
      <c r="D1366" s="129"/>
      <c r="E1366" s="129"/>
      <c r="F1366" s="129"/>
      <c r="G1366" s="129"/>
      <c r="H1366" s="129"/>
      <c r="I1366" s="129"/>
      <c r="J1366" s="129"/>
      <c r="K1366" s="129"/>
      <c r="L1366" s="129"/>
      <c r="M1366" s="129"/>
    </row>
    <row r="1367" spans="1:13">
      <c r="A1367" s="5"/>
      <c r="B1367" s="128"/>
      <c r="C1367" s="128"/>
      <c r="D1367" s="129"/>
      <c r="E1367" s="129"/>
      <c r="F1367" s="129"/>
      <c r="G1367" s="129"/>
      <c r="H1367" s="129"/>
      <c r="I1367" s="129"/>
      <c r="J1367" s="129"/>
      <c r="K1367" s="129"/>
      <c r="L1367" s="129"/>
      <c r="M1367" s="129"/>
    </row>
    <row r="1368" spans="1:13">
      <c r="A1368" s="5"/>
      <c r="B1368" s="128"/>
      <c r="C1368" s="128"/>
      <c r="D1368" s="129"/>
      <c r="E1368" s="129"/>
      <c r="F1368" s="129"/>
      <c r="G1368" s="129"/>
      <c r="H1368" s="129"/>
      <c r="I1368" s="129"/>
      <c r="J1368" s="129"/>
      <c r="K1368" s="129"/>
      <c r="L1368" s="129"/>
      <c r="M1368" s="129"/>
    </row>
    <row r="1369" spans="1:13">
      <c r="A1369" s="5"/>
      <c r="B1369" s="128"/>
      <c r="C1369" s="128"/>
      <c r="D1369" s="129"/>
      <c r="E1369" s="129"/>
      <c r="F1369" s="129"/>
      <c r="G1369" s="129"/>
      <c r="H1369" s="129"/>
      <c r="I1369" s="129"/>
      <c r="J1369" s="129"/>
      <c r="K1369" s="129"/>
      <c r="L1369" s="129"/>
      <c r="M1369" s="129"/>
    </row>
    <row r="1370" spans="1:13">
      <c r="A1370" s="5"/>
      <c r="B1370" s="128"/>
      <c r="C1370" s="128"/>
      <c r="D1370" s="129"/>
      <c r="E1370" s="129"/>
      <c r="F1370" s="129"/>
      <c r="G1370" s="129"/>
      <c r="H1370" s="129"/>
      <c r="I1370" s="129"/>
      <c r="J1370" s="129"/>
      <c r="K1370" s="129"/>
      <c r="L1370" s="129"/>
      <c r="M1370" s="129"/>
    </row>
    <row r="1371" spans="1:13">
      <c r="A1371" s="5"/>
      <c r="B1371" s="128"/>
      <c r="C1371" s="128"/>
      <c r="D1371" s="129"/>
      <c r="E1371" s="129"/>
      <c r="F1371" s="129"/>
      <c r="G1371" s="129"/>
      <c r="H1371" s="129"/>
      <c r="I1371" s="129"/>
      <c r="J1371" s="129"/>
      <c r="K1371" s="129"/>
      <c r="L1371" s="129"/>
      <c r="M1371" s="129"/>
    </row>
    <row r="1372" spans="1:13">
      <c r="A1372" s="5"/>
      <c r="B1372" s="128"/>
      <c r="C1372" s="128"/>
      <c r="D1372" s="129"/>
      <c r="E1372" s="129"/>
      <c r="F1372" s="129"/>
      <c r="G1372" s="129"/>
      <c r="H1372" s="129"/>
      <c r="I1372" s="129"/>
      <c r="J1372" s="129"/>
      <c r="K1372" s="129"/>
      <c r="L1372" s="129"/>
      <c r="M1372" s="129"/>
    </row>
    <row r="1373" spans="1:13">
      <c r="A1373" s="5"/>
      <c r="B1373" s="128"/>
      <c r="C1373" s="128"/>
      <c r="D1373" s="129"/>
      <c r="E1373" s="129"/>
      <c r="F1373" s="129"/>
      <c r="G1373" s="129"/>
      <c r="H1373" s="129"/>
      <c r="I1373" s="129"/>
      <c r="J1373" s="129"/>
      <c r="K1373" s="129"/>
      <c r="L1373" s="129"/>
      <c r="M1373" s="129"/>
    </row>
    <row r="1374" spans="1:13">
      <c r="A1374" s="5"/>
      <c r="B1374" s="128"/>
      <c r="C1374" s="128"/>
      <c r="D1374" s="129"/>
      <c r="E1374" s="129"/>
      <c r="F1374" s="129"/>
      <c r="G1374" s="129"/>
      <c r="H1374" s="129"/>
      <c r="I1374" s="129"/>
      <c r="J1374" s="129"/>
      <c r="K1374" s="129"/>
      <c r="L1374" s="129"/>
      <c r="M1374" s="129"/>
    </row>
    <row r="1375" spans="1:13">
      <c r="A1375" s="5"/>
      <c r="B1375" s="128"/>
      <c r="C1375" s="128"/>
      <c r="D1375" s="129"/>
      <c r="E1375" s="129"/>
      <c r="F1375" s="129"/>
      <c r="G1375" s="129"/>
      <c r="H1375" s="129"/>
      <c r="I1375" s="129"/>
      <c r="J1375" s="129"/>
      <c r="K1375" s="129"/>
      <c r="L1375" s="129"/>
      <c r="M1375" s="129"/>
    </row>
    <row r="1376" spans="1:13">
      <c r="A1376" s="5"/>
      <c r="B1376" s="3"/>
      <c r="C1376" s="3"/>
      <c r="D1376" s="4"/>
      <c r="E1376" s="4"/>
      <c r="F1376" s="4"/>
      <c r="G1376" s="4"/>
      <c r="H1376" s="129"/>
      <c r="I1376" s="4"/>
      <c r="J1376" s="4"/>
      <c r="K1376" s="4"/>
      <c r="L1376" s="4"/>
      <c r="M1376" s="4"/>
    </row>
    <row r="1377" spans="1:13">
      <c r="A1377" s="5"/>
      <c r="B1377" s="128"/>
      <c r="C1377" s="128"/>
      <c r="D1377" s="129"/>
      <c r="E1377" s="129"/>
      <c r="F1377" s="129"/>
      <c r="G1377" s="129"/>
      <c r="H1377" s="129"/>
      <c r="I1377" s="129"/>
      <c r="J1377" s="129"/>
      <c r="K1377" s="129"/>
      <c r="L1377" s="129"/>
      <c r="M1377" s="129"/>
    </row>
    <row r="1378" spans="1:13">
      <c r="A1378" s="5"/>
      <c r="B1378" s="128"/>
      <c r="C1378" s="128"/>
      <c r="D1378" s="129"/>
      <c r="E1378" s="129"/>
      <c r="F1378" s="129"/>
      <c r="G1378" s="129"/>
      <c r="H1378" s="129"/>
      <c r="I1378" s="129"/>
      <c r="J1378" s="129"/>
      <c r="K1378" s="129"/>
      <c r="L1378" s="129"/>
      <c r="M1378" s="129"/>
    </row>
    <row r="1379" spans="1:13">
      <c r="A1379" s="5"/>
      <c r="B1379" s="128"/>
      <c r="C1379" s="128"/>
      <c r="D1379" s="129"/>
      <c r="E1379" s="129"/>
      <c r="F1379" s="129"/>
      <c r="G1379" s="129"/>
      <c r="H1379" s="129"/>
      <c r="I1379" s="129"/>
      <c r="J1379" s="129"/>
      <c r="K1379" s="129"/>
      <c r="L1379" s="129"/>
      <c r="M1379" s="129"/>
    </row>
    <row r="1380" spans="1:13">
      <c r="A1380" s="5"/>
      <c r="B1380" s="128"/>
      <c r="C1380" s="128"/>
      <c r="D1380" s="129"/>
      <c r="E1380" s="129"/>
      <c r="F1380" s="129"/>
      <c r="G1380" s="129"/>
      <c r="H1380" s="129"/>
      <c r="I1380" s="129"/>
      <c r="J1380" s="129"/>
      <c r="K1380" s="129"/>
      <c r="L1380" s="129"/>
      <c r="M1380" s="129"/>
    </row>
    <row r="1381" spans="1:13">
      <c r="A1381" s="5"/>
      <c r="B1381" s="128"/>
      <c r="C1381" s="128"/>
      <c r="D1381" s="129"/>
      <c r="E1381" s="129"/>
      <c r="F1381" s="129"/>
      <c r="G1381" s="129"/>
      <c r="H1381" s="129"/>
      <c r="I1381" s="129"/>
      <c r="J1381" s="129"/>
      <c r="K1381" s="129"/>
      <c r="L1381" s="129"/>
      <c r="M1381" s="129"/>
    </row>
    <row r="1382" spans="1:13">
      <c r="A1382" s="5"/>
      <c r="B1382" s="128"/>
      <c r="C1382" s="128"/>
      <c r="D1382" s="129"/>
      <c r="E1382" s="129"/>
      <c r="F1382" s="129"/>
      <c r="G1382" s="129"/>
      <c r="H1382" s="129"/>
      <c r="I1382" s="129"/>
      <c r="J1382" s="129"/>
      <c r="K1382" s="129"/>
      <c r="L1382" s="129"/>
      <c r="M1382" s="129"/>
    </row>
    <row r="1383" spans="1:13">
      <c r="A1383" s="5"/>
      <c r="B1383" s="3"/>
      <c r="C1383" s="3"/>
      <c r="D1383" s="4"/>
      <c r="E1383" s="4"/>
      <c r="F1383" s="4"/>
      <c r="G1383" s="4"/>
      <c r="H1383" s="129"/>
      <c r="I1383" s="4"/>
      <c r="J1383" s="4"/>
      <c r="K1383" s="4"/>
      <c r="L1383" s="4"/>
      <c r="M1383" s="4"/>
    </row>
    <row r="1384" spans="1:13">
      <c r="A1384" s="5"/>
      <c r="B1384" s="128"/>
      <c r="C1384" s="128"/>
      <c r="D1384" s="129"/>
      <c r="E1384" s="129"/>
      <c r="F1384" s="129"/>
      <c r="G1384" s="129"/>
      <c r="H1384" s="129"/>
      <c r="I1384" s="129"/>
      <c r="J1384" s="129"/>
      <c r="K1384" s="129"/>
      <c r="L1384" s="129"/>
      <c r="M1384" s="129"/>
    </row>
    <row r="1385" spans="1:13">
      <c r="A1385" s="5"/>
      <c r="B1385" s="128"/>
      <c r="C1385" s="128"/>
      <c r="D1385" s="129"/>
      <c r="E1385" s="129"/>
      <c r="F1385" s="129"/>
      <c r="G1385" s="129"/>
      <c r="H1385" s="129"/>
      <c r="I1385" s="129"/>
      <c r="J1385" s="129"/>
      <c r="K1385" s="129"/>
      <c r="L1385" s="129"/>
      <c r="M1385" s="129"/>
    </row>
    <row r="1386" spans="1:13">
      <c r="A1386" s="5"/>
      <c r="B1386" s="128"/>
      <c r="C1386" s="128"/>
      <c r="D1386" s="129"/>
      <c r="E1386" s="129"/>
      <c r="F1386" s="129"/>
      <c r="G1386" s="129"/>
      <c r="H1386" s="129"/>
      <c r="I1386" s="129"/>
      <c r="J1386" s="129"/>
      <c r="K1386" s="129"/>
      <c r="L1386" s="129"/>
      <c r="M1386" s="129"/>
    </row>
    <row r="1387" spans="1:13">
      <c r="A1387" s="5"/>
      <c r="B1387" s="128"/>
      <c r="C1387" s="128"/>
      <c r="D1387" s="129"/>
      <c r="E1387" s="129"/>
      <c r="F1387" s="129"/>
      <c r="G1387" s="129"/>
      <c r="H1387" s="129"/>
      <c r="I1387" s="129"/>
      <c r="J1387" s="129"/>
      <c r="K1387" s="129"/>
      <c r="L1387" s="129"/>
      <c r="M1387" s="129"/>
    </row>
    <row r="1388" spans="1:13">
      <c r="A1388" s="5"/>
      <c r="B1388" s="128"/>
      <c r="C1388" s="128"/>
      <c r="D1388" s="129"/>
      <c r="E1388" s="129"/>
      <c r="F1388" s="129"/>
      <c r="G1388" s="129"/>
      <c r="H1388" s="129"/>
      <c r="I1388" s="129"/>
      <c r="J1388" s="129"/>
      <c r="K1388" s="129"/>
      <c r="L1388" s="129"/>
      <c r="M1388" s="129"/>
    </row>
    <row r="1389" spans="1:13">
      <c r="A1389" s="5"/>
      <c r="B1389" s="128"/>
      <c r="C1389" s="128"/>
      <c r="D1389" s="129"/>
      <c r="E1389" s="129"/>
      <c r="F1389" s="129"/>
      <c r="G1389" s="129"/>
      <c r="H1389" s="129"/>
      <c r="I1389" s="129"/>
      <c r="J1389" s="129"/>
      <c r="K1389" s="129"/>
      <c r="L1389" s="129"/>
      <c r="M1389" s="129"/>
    </row>
    <row r="1390" spans="1:13">
      <c r="A1390" s="5"/>
      <c r="B1390" s="128"/>
      <c r="C1390" s="128"/>
      <c r="D1390" s="129"/>
      <c r="E1390" s="129"/>
      <c r="F1390" s="129"/>
      <c r="G1390" s="129"/>
      <c r="H1390" s="129"/>
      <c r="I1390" s="129"/>
      <c r="J1390" s="129"/>
      <c r="K1390" s="129"/>
      <c r="L1390" s="129"/>
      <c r="M1390" s="129"/>
    </row>
    <row r="1391" spans="1:13">
      <c r="A1391" s="5"/>
      <c r="B1391" s="128"/>
      <c r="C1391" s="128"/>
      <c r="D1391" s="129"/>
      <c r="E1391" s="129"/>
      <c r="F1391" s="129"/>
      <c r="G1391" s="129"/>
      <c r="H1391" s="129"/>
      <c r="I1391" s="129"/>
      <c r="J1391" s="129"/>
      <c r="K1391" s="129"/>
      <c r="L1391" s="129"/>
      <c r="M1391" s="129"/>
    </row>
    <row r="1392" spans="1:13">
      <c r="A1392" s="5"/>
      <c r="B1392" s="128"/>
      <c r="C1392" s="128"/>
      <c r="D1392" s="129"/>
      <c r="E1392" s="129"/>
      <c r="F1392" s="129"/>
      <c r="G1392" s="129"/>
      <c r="H1392" s="129"/>
      <c r="I1392" s="129"/>
      <c r="J1392" s="129"/>
      <c r="K1392" s="129"/>
      <c r="L1392" s="129"/>
      <c r="M1392" s="129"/>
    </row>
    <row r="1393" spans="1:13">
      <c r="A1393" s="5"/>
      <c r="B1393" s="128"/>
      <c r="C1393" s="128"/>
      <c r="D1393" s="129"/>
      <c r="E1393" s="129"/>
      <c r="F1393" s="129"/>
      <c r="G1393" s="129"/>
      <c r="H1393" s="129"/>
      <c r="I1393" s="129"/>
      <c r="J1393" s="129"/>
      <c r="K1393" s="129"/>
      <c r="L1393" s="129"/>
      <c r="M1393" s="129"/>
    </row>
    <row r="1394" spans="1:13">
      <c r="A1394" s="5"/>
      <c r="B1394" s="128"/>
      <c r="C1394" s="128"/>
      <c r="D1394" s="129"/>
      <c r="E1394" s="129"/>
      <c r="F1394" s="129"/>
      <c r="G1394" s="129"/>
      <c r="H1394" s="129"/>
      <c r="I1394" s="129"/>
      <c r="J1394" s="129"/>
      <c r="K1394" s="129"/>
      <c r="L1394" s="129"/>
      <c r="M1394" s="129"/>
    </row>
    <row r="1395" spans="1:13">
      <c r="A1395" s="5"/>
      <c r="B1395" s="128"/>
      <c r="C1395" s="128"/>
      <c r="D1395" s="129"/>
      <c r="E1395" s="129"/>
      <c r="F1395" s="129"/>
      <c r="G1395" s="129"/>
      <c r="H1395" s="129"/>
      <c r="I1395" s="129"/>
      <c r="J1395" s="129"/>
      <c r="K1395" s="129"/>
      <c r="L1395" s="129"/>
      <c r="M1395" s="129"/>
    </row>
    <row r="1396" spans="1:13">
      <c r="A1396" s="5"/>
      <c r="B1396" s="128"/>
      <c r="C1396" s="128"/>
      <c r="D1396" s="129"/>
      <c r="E1396" s="129"/>
      <c r="F1396" s="129"/>
      <c r="G1396" s="129"/>
      <c r="H1396" s="129"/>
      <c r="I1396" s="129"/>
      <c r="J1396" s="129"/>
      <c r="K1396" s="129"/>
      <c r="L1396" s="129"/>
      <c r="M1396" s="129"/>
    </row>
    <row r="1397" spans="1:13">
      <c r="A1397" s="5"/>
      <c r="B1397" s="128"/>
      <c r="C1397" s="128"/>
      <c r="D1397" s="129"/>
      <c r="E1397" s="129"/>
      <c r="F1397" s="129"/>
      <c r="G1397" s="129"/>
      <c r="H1397" s="129"/>
      <c r="I1397" s="129"/>
      <c r="J1397" s="129"/>
      <c r="K1397" s="129"/>
      <c r="L1397" s="129"/>
      <c r="M1397" s="129"/>
    </row>
    <row r="1398" spans="1:13">
      <c r="A1398" s="5"/>
      <c r="B1398" s="128"/>
      <c r="C1398" s="128"/>
      <c r="D1398" s="129"/>
      <c r="E1398" s="129"/>
      <c r="F1398" s="129"/>
      <c r="G1398" s="129"/>
      <c r="H1398" s="129"/>
      <c r="I1398" s="129"/>
      <c r="J1398" s="129"/>
      <c r="K1398" s="129"/>
      <c r="L1398" s="129"/>
      <c r="M1398" s="129"/>
    </row>
    <row r="1399" spans="1:13">
      <c r="A1399" s="5"/>
      <c r="B1399" s="128"/>
      <c r="C1399" s="128"/>
      <c r="D1399" s="129"/>
      <c r="E1399" s="129"/>
      <c r="F1399" s="129"/>
      <c r="G1399" s="129"/>
      <c r="H1399" s="129"/>
      <c r="I1399" s="129"/>
      <c r="J1399" s="129"/>
      <c r="K1399" s="129"/>
      <c r="L1399" s="129"/>
      <c r="M1399" s="129"/>
    </row>
    <row r="1400" spans="1:13">
      <c r="A1400" s="5"/>
      <c r="B1400" s="128"/>
      <c r="C1400" s="128"/>
      <c r="D1400" s="129"/>
      <c r="E1400" s="129"/>
      <c r="F1400" s="129"/>
      <c r="G1400" s="129"/>
      <c r="H1400" s="129"/>
      <c r="I1400" s="129"/>
      <c r="J1400" s="129"/>
      <c r="K1400" s="129"/>
      <c r="L1400" s="129"/>
      <c r="M1400" s="129"/>
    </row>
    <row r="1401" spans="1:13">
      <c r="A1401" s="5"/>
      <c r="B1401" s="128"/>
      <c r="C1401" s="128"/>
      <c r="D1401" s="129"/>
      <c r="E1401" s="129"/>
      <c r="F1401" s="129"/>
      <c r="G1401" s="129"/>
      <c r="H1401" s="129"/>
      <c r="I1401" s="129"/>
      <c r="J1401" s="129"/>
      <c r="K1401" s="129"/>
      <c r="L1401" s="129"/>
      <c r="M1401" s="129"/>
    </row>
    <row r="1402" spans="1:13">
      <c r="A1402" s="5"/>
      <c r="B1402" s="128"/>
      <c r="C1402" s="128"/>
      <c r="D1402" s="129"/>
      <c r="E1402" s="129"/>
      <c r="F1402" s="129"/>
      <c r="G1402" s="129"/>
      <c r="H1402" s="129"/>
      <c r="I1402" s="129"/>
      <c r="J1402" s="129"/>
      <c r="K1402" s="129"/>
      <c r="L1402" s="129"/>
      <c r="M1402" s="129"/>
    </row>
    <row r="1403" spans="1:13">
      <c r="A1403" s="5"/>
      <c r="B1403" s="128"/>
      <c r="C1403" s="128"/>
      <c r="D1403" s="129"/>
      <c r="E1403" s="129"/>
      <c r="F1403" s="129"/>
      <c r="G1403" s="129"/>
      <c r="H1403" s="129"/>
      <c r="I1403" s="129"/>
      <c r="J1403" s="129"/>
      <c r="K1403" s="129"/>
      <c r="L1403" s="129"/>
      <c r="M1403" s="129"/>
    </row>
    <row r="1404" spans="1:13">
      <c r="A1404" s="5"/>
      <c r="B1404" s="128"/>
      <c r="C1404" s="128"/>
      <c r="D1404" s="129"/>
      <c r="E1404" s="129"/>
      <c r="F1404" s="129"/>
      <c r="G1404" s="129"/>
      <c r="H1404" s="129"/>
      <c r="I1404" s="129"/>
      <c r="J1404" s="129"/>
      <c r="K1404" s="129"/>
      <c r="L1404" s="129"/>
      <c r="M1404" s="129"/>
    </row>
    <row r="1405" spans="1:13">
      <c r="A1405" s="5"/>
      <c r="B1405" s="128"/>
      <c r="C1405" s="128"/>
      <c r="D1405" s="129"/>
      <c r="E1405" s="129"/>
      <c r="F1405" s="129"/>
      <c r="G1405" s="129"/>
      <c r="H1405" s="129"/>
      <c r="I1405" s="129"/>
      <c r="J1405" s="129"/>
      <c r="K1405" s="129"/>
      <c r="L1405" s="129"/>
      <c r="M1405" s="129"/>
    </row>
    <row r="1406" spans="1:13">
      <c r="A1406" s="5"/>
      <c r="B1406" s="128"/>
      <c r="C1406" s="128"/>
      <c r="D1406" s="129"/>
      <c r="E1406" s="129"/>
      <c r="F1406" s="129"/>
      <c r="G1406" s="129"/>
      <c r="H1406" s="129"/>
      <c r="I1406" s="129"/>
      <c r="J1406" s="129"/>
      <c r="K1406" s="129"/>
      <c r="L1406" s="129"/>
      <c r="M1406" s="129"/>
    </row>
    <row r="1407" spans="1:13">
      <c r="A1407" s="5"/>
      <c r="B1407" s="128"/>
      <c r="C1407" s="128"/>
      <c r="D1407" s="129"/>
      <c r="E1407" s="129"/>
      <c r="F1407" s="129"/>
      <c r="G1407" s="129"/>
      <c r="H1407" s="129"/>
      <c r="I1407" s="129"/>
      <c r="J1407" s="129"/>
      <c r="K1407" s="129"/>
      <c r="L1407" s="129"/>
      <c r="M1407" s="129"/>
    </row>
    <row r="1408" spans="1:13">
      <c r="A1408" s="5"/>
      <c r="B1408" s="128"/>
      <c r="C1408" s="128"/>
      <c r="D1408" s="129"/>
      <c r="E1408" s="129"/>
      <c r="F1408" s="129"/>
      <c r="G1408" s="129"/>
      <c r="H1408" s="129"/>
      <c r="I1408" s="129"/>
      <c r="J1408" s="129"/>
      <c r="K1408" s="129"/>
      <c r="L1408" s="129"/>
      <c r="M1408" s="129"/>
    </row>
    <row r="1409" spans="1:13">
      <c r="A1409" s="5"/>
      <c r="B1409" s="128"/>
      <c r="C1409" s="128"/>
      <c r="D1409" s="129"/>
      <c r="E1409" s="129"/>
      <c r="F1409" s="129"/>
      <c r="G1409" s="129"/>
      <c r="H1409" s="129"/>
      <c r="I1409" s="129"/>
      <c r="J1409" s="129"/>
      <c r="K1409" s="129"/>
      <c r="L1409" s="129"/>
      <c r="M1409" s="129"/>
    </row>
    <row r="1410" spans="1:13">
      <c r="A1410" s="5"/>
      <c r="B1410" s="128"/>
      <c r="C1410" s="128"/>
      <c r="D1410" s="129"/>
      <c r="E1410" s="129"/>
      <c r="F1410" s="129"/>
      <c r="G1410" s="129"/>
      <c r="H1410" s="129"/>
      <c r="I1410" s="129"/>
      <c r="J1410" s="129"/>
      <c r="K1410" s="129"/>
      <c r="L1410" s="129"/>
      <c r="M1410" s="129"/>
    </row>
    <row r="1411" spans="1:13">
      <c r="A1411" s="5"/>
      <c r="B1411" s="128"/>
      <c r="C1411" s="128"/>
      <c r="D1411" s="129"/>
      <c r="E1411" s="129"/>
      <c r="F1411" s="129"/>
      <c r="G1411" s="129"/>
      <c r="H1411" s="129"/>
      <c r="I1411" s="129"/>
      <c r="J1411" s="129"/>
      <c r="K1411" s="129"/>
      <c r="L1411" s="129"/>
      <c r="M1411" s="129"/>
    </row>
    <row r="1412" spans="1:13">
      <c r="A1412" s="5"/>
      <c r="B1412" s="128"/>
      <c r="C1412" s="128"/>
      <c r="D1412" s="129"/>
      <c r="E1412" s="129"/>
      <c r="F1412" s="129"/>
      <c r="G1412" s="129"/>
      <c r="H1412" s="129"/>
      <c r="I1412" s="129"/>
      <c r="J1412" s="129"/>
      <c r="K1412" s="129"/>
      <c r="L1412" s="129"/>
      <c r="M1412" s="129"/>
    </row>
    <row r="1413" spans="1:13">
      <c r="A1413" s="5"/>
      <c r="B1413" s="128"/>
      <c r="C1413" s="128"/>
      <c r="D1413" s="129"/>
      <c r="E1413" s="129"/>
      <c r="F1413" s="129"/>
      <c r="G1413" s="129"/>
      <c r="H1413" s="129"/>
      <c r="I1413" s="129"/>
      <c r="J1413" s="129"/>
      <c r="K1413" s="129"/>
      <c r="L1413" s="129"/>
      <c r="M1413" s="129"/>
    </row>
    <row r="1414" spans="1:13">
      <c r="A1414" s="5"/>
      <c r="B1414" s="128"/>
      <c r="C1414" s="128"/>
      <c r="D1414" s="129"/>
      <c r="E1414" s="129"/>
      <c r="F1414" s="129"/>
      <c r="G1414" s="129"/>
      <c r="H1414" s="129"/>
      <c r="I1414" s="129"/>
      <c r="J1414" s="129"/>
      <c r="K1414" s="129"/>
      <c r="L1414" s="129"/>
      <c r="M1414" s="129"/>
    </row>
    <row r="1415" spans="1:13">
      <c r="A1415" s="5"/>
      <c r="B1415" s="128"/>
      <c r="C1415" s="128"/>
      <c r="D1415" s="129"/>
      <c r="E1415" s="129"/>
      <c r="F1415" s="129"/>
      <c r="G1415" s="129"/>
      <c r="H1415" s="129"/>
      <c r="I1415" s="129"/>
      <c r="J1415" s="129"/>
      <c r="K1415" s="129"/>
      <c r="L1415" s="129"/>
      <c r="M1415" s="129"/>
    </row>
    <row r="1416" spans="1:13">
      <c r="A1416" s="5"/>
      <c r="B1416" s="128"/>
      <c r="C1416" s="128"/>
      <c r="D1416" s="129"/>
      <c r="E1416" s="129"/>
      <c r="F1416" s="129"/>
      <c r="G1416" s="129"/>
      <c r="H1416" s="129"/>
      <c r="I1416" s="129"/>
      <c r="J1416" s="129"/>
      <c r="K1416" s="129"/>
      <c r="L1416" s="129"/>
      <c r="M1416" s="129"/>
    </row>
    <row r="1417" spans="1:13">
      <c r="A1417" s="5"/>
      <c r="B1417" s="128"/>
      <c r="C1417" s="128"/>
      <c r="D1417" s="129"/>
      <c r="E1417" s="129"/>
      <c r="F1417" s="129"/>
      <c r="G1417" s="129"/>
      <c r="H1417" s="129"/>
      <c r="I1417" s="129"/>
      <c r="J1417" s="129"/>
      <c r="K1417" s="129"/>
      <c r="L1417" s="129"/>
      <c r="M1417" s="129"/>
    </row>
    <row r="1418" spans="1:13">
      <c r="A1418" s="5"/>
      <c r="B1418" s="3"/>
      <c r="C1418" s="3"/>
      <c r="D1418" s="4"/>
      <c r="E1418" s="4"/>
      <c r="F1418" s="4"/>
      <c r="G1418" s="4"/>
      <c r="H1418" s="129"/>
      <c r="I1418" s="129"/>
      <c r="J1418" s="4"/>
      <c r="K1418" s="4"/>
      <c r="L1418" s="4"/>
      <c r="M1418" s="4"/>
    </row>
    <row r="1419" spans="1:13">
      <c r="A1419" s="5"/>
      <c r="B1419" s="128"/>
      <c r="C1419" s="128"/>
      <c r="D1419" s="129"/>
      <c r="E1419" s="129"/>
      <c r="F1419" s="129"/>
      <c r="G1419" s="129"/>
      <c r="H1419" s="129"/>
      <c r="I1419" s="129"/>
      <c r="J1419" s="129"/>
      <c r="K1419" s="129"/>
      <c r="L1419" s="129"/>
      <c r="M1419" s="129"/>
    </row>
    <row r="1420" spans="1:13">
      <c r="A1420" s="5"/>
      <c r="B1420" s="128"/>
      <c r="C1420" s="128"/>
      <c r="D1420" s="129"/>
      <c r="E1420" s="129"/>
      <c r="F1420" s="129"/>
      <c r="G1420" s="129"/>
      <c r="H1420" s="129"/>
      <c r="I1420" s="129"/>
      <c r="J1420" s="129"/>
      <c r="K1420" s="129"/>
      <c r="L1420" s="129"/>
      <c r="M1420" s="129"/>
    </row>
    <row r="1421" spans="1:13">
      <c r="A1421" s="5"/>
      <c r="B1421" s="128"/>
      <c r="C1421" s="128"/>
      <c r="D1421" s="129"/>
      <c r="E1421" s="129"/>
      <c r="F1421" s="129"/>
      <c r="G1421" s="129"/>
      <c r="H1421" s="129"/>
      <c r="I1421" s="129"/>
      <c r="J1421" s="129"/>
      <c r="K1421" s="129"/>
      <c r="L1421" s="129"/>
      <c r="M1421" s="129"/>
    </row>
    <row r="1422" spans="1:13">
      <c r="A1422" s="5"/>
      <c r="B1422" s="128"/>
      <c r="C1422" s="128"/>
      <c r="D1422" s="129"/>
      <c r="E1422" s="129"/>
      <c r="F1422" s="129"/>
      <c r="G1422" s="129"/>
      <c r="H1422" s="129"/>
      <c r="I1422" s="129"/>
      <c r="J1422" s="129"/>
      <c r="K1422" s="129"/>
      <c r="L1422" s="129"/>
      <c r="M1422" s="129"/>
    </row>
    <row r="1423" spans="1:13">
      <c r="A1423" s="5"/>
      <c r="B1423" s="128"/>
      <c r="C1423" s="128"/>
      <c r="D1423" s="129"/>
      <c r="E1423" s="129"/>
      <c r="F1423" s="129"/>
      <c r="G1423" s="129"/>
      <c r="H1423" s="129"/>
      <c r="I1423" s="129"/>
      <c r="J1423" s="129"/>
      <c r="K1423" s="129"/>
      <c r="L1423" s="129"/>
      <c r="M1423" s="129"/>
    </row>
    <row r="1424" spans="1:13">
      <c r="A1424" s="5"/>
      <c r="B1424" s="128"/>
      <c r="C1424" s="128"/>
      <c r="D1424" s="129"/>
      <c r="E1424" s="129"/>
      <c r="F1424" s="129"/>
      <c r="G1424" s="129"/>
      <c r="H1424" s="129"/>
      <c r="I1424" s="129"/>
      <c r="J1424" s="129"/>
      <c r="K1424" s="129"/>
      <c r="L1424" s="129"/>
      <c r="M1424" s="129"/>
    </row>
    <row r="1425" spans="1:13">
      <c r="A1425" s="5"/>
      <c r="B1425" s="128"/>
      <c r="C1425" s="128"/>
      <c r="D1425" s="129"/>
      <c r="E1425" s="129"/>
      <c r="F1425" s="129"/>
      <c r="G1425" s="129"/>
      <c r="H1425" s="129"/>
      <c r="I1425" s="129"/>
      <c r="J1425" s="129"/>
      <c r="K1425" s="129"/>
      <c r="L1425" s="129"/>
      <c r="M1425" s="129"/>
    </row>
    <row r="1426" spans="1:13">
      <c r="A1426" s="5"/>
      <c r="B1426" s="128"/>
      <c r="C1426" s="128"/>
      <c r="D1426" s="129"/>
      <c r="E1426" s="129"/>
      <c r="F1426" s="129"/>
      <c r="G1426" s="129"/>
      <c r="H1426" s="129"/>
      <c r="I1426" s="129"/>
      <c r="J1426" s="129"/>
      <c r="K1426" s="129"/>
      <c r="L1426" s="129"/>
      <c r="M1426" s="129"/>
    </row>
    <row r="1427" spans="1:13">
      <c r="A1427" s="5"/>
      <c r="B1427" s="128"/>
      <c r="C1427" s="128"/>
      <c r="D1427" s="129"/>
      <c r="E1427" s="129"/>
      <c r="F1427" s="129"/>
      <c r="G1427" s="129"/>
      <c r="H1427" s="129"/>
      <c r="I1427" s="129"/>
      <c r="J1427" s="129"/>
      <c r="K1427" s="129"/>
      <c r="L1427" s="129"/>
      <c r="M1427" s="129"/>
    </row>
    <row r="1428" spans="1:13">
      <c r="A1428" s="5"/>
      <c r="B1428" s="128"/>
      <c r="C1428" s="128"/>
      <c r="D1428" s="129"/>
      <c r="E1428" s="129"/>
      <c r="F1428" s="129"/>
      <c r="G1428" s="129"/>
      <c r="H1428" s="129"/>
      <c r="I1428" s="129"/>
      <c r="J1428" s="129"/>
      <c r="K1428" s="129"/>
      <c r="L1428" s="129"/>
      <c r="M1428" s="129"/>
    </row>
    <row r="1429" spans="1:13">
      <c r="A1429" s="5"/>
      <c r="B1429" s="128"/>
      <c r="C1429" s="128"/>
      <c r="D1429" s="129"/>
      <c r="E1429" s="129"/>
      <c r="F1429" s="129"/>
      <c r="G1429" s="129"/>
      <c r="H1429" s="129"/>
      <c r="I1429" s="129"/>
      <c r="J1429" s="129"/>
      <c r="K1429" s="129"/>
      <c r="L1429" s="129"/>
      <c r="M1429" s="129"/>
    </row>
    <row r="1430" spans="1:13">
      <c r="A1430" s="5"/>
      <c r="B1430" s="128"/>
      <c r="C1430" s="128"/>
      <c r="D1430" s="129"/>
      <c r="E1430" s="129"/>
      <c r="F1430" s="129"/>
      <c r="G1430" s="129"/>
      <c r="H1430" s="129"/>
      <c r="I1430" s="129"/>
      <c r="J1430" s="129"/>
      <c r="K1430" s="129"/>
      <c r="L1430" s="129"/>
      <c r="M1430" s="129"/>
    </row>
    <row r="1431" spans="1:13">
      <c r="A1431" s="5"/>
      <c r="B1431" s="128"/>
      <c r="C1431" s="128"/>
      <c r="D1431" s="129"/>
      <c r="E1431" s="129"/>
      <c r="F1431" s="129"/>
      <c r="G1431" s="129"/>
      <c r="H1431" s="129"/>
      <c r="I1431" s="129"/>
      <c r="J1431" s="129"/>
      <c r="K1431" s="129"/>
      <c r="L1431" s="129"/>
      <c r="M1431" s="129"/>
    </row>
    <row r="1432" spans="1:13">
      <c r="A1432" s="5"/>
      <c r="B1432" s="128"/>
      <c r="C1432" s="128"/>
      <c r="D1432" s="129"/>
      <c r="E1432" s="129"/>
      <c r="F1432" s="129"/>
      <c r="G1432" s="129"/>
      <c r="H1432" s="129"/>
      <c r="I1432" s="129"/>
      <c r="J1432" s="129"/>
      <c r="K1432" s="129"/>
      <c r="L1432" s="129"/>
      <c r="M1432" s="129"/>
    </row>
    <row r="1433" spans="1:13">
      <c r="A1433" s="5"/>
      <c r="B1433" s="128"/>
      <c r="C1433" s="128"/>
      <c r="D1433" s="129"/>
      <c r="E1433" s="129"/>
      <c r="F1433" s="129"/>
      <c r="G1433" s="129"/>
      <c r="H1433" s="129"/>
      <c r="I1433" s="129"/>
      <c r="J1433" s="129"/>
      <c r="K1433" s="129"/>
      <c r="L1433" s="129"/>
      <c r="M1433" s="129"/>
    </row>
    <row r="1434" spans="1:13">
      <c r="A1434" s="5"/>
      <c r="B1434" s="128"/>
      <c r="C1434" s="128"/>
      <c r="D1434" s="129"/>
      <c r="E1434" s="129"/>
      <c r="F1434" s="129"/>
      <c r="G1434" s="129"/>
      <c r="H1434" s="129"/>
      <c r="I1434" s="129"/>
      <c r="J1434" s="129"/>
      <c r="K1434" s="129"/>
      <c r="L1434" s="129"/>
      <c r="M1434" s="129"/>
    </row>
    <row r="1435" spans="1:13">
      <c r="A1435" s="5"/>
      <c r="B1435" s="128"/>
      <c r="C1435" s="128"/>
      <c r="D1435" s="129"/>
      <c r="E1435" s="129"/>
      <c r="F1435" s="129"/>
      <c r="G1435" s="129"/>
      <c r="H1435" s="129"/>
      <c r="I1435" s="129"/>
      <c r="J1435" s="129"/>
      <c r="K1435" s="129"/>
      <c r="L1435" s="129"/>
      <c r="M1435" s="129"/>
    </row>
    <row r="1436" spans="1:13">
      <c r="A1436" s="5"/>
      <c r="B1436" s="128"/>
      <c r="C1436" s="128"/>
      <c r="D1436" s="129"/>
      <c r="E1436" s="129"/>
      <c r="F1436" s="129"/>
      <c r="G1436" s="129"/>
      <c r="H1436" s="129"/>
      <c r="I1436" s="129"/>
      <c r="J1436" s="129"/>
      <c r="K1436" s="129"/>
      <c r="L1436" s="129"/>
      <c r="M1436" s="129"/>
    </row>
    <row r="1437" spans="1:13">
      <c r="A1437" s="5"/>
      <c r="B1437" s="128"/>
      <c r="C1437" s="128"/>
      <c r="D1437" s="129"/>
      <c r="E1437" s="129"/>
      <c r="F1437" s="129"/>
      <c r="G1437" s="129"/>
      <c r="H1437" s="129"/>
      <c r="I1437" s="129"/>
      <c r="J1437" s="129"/>
      <c r="K1437" s="129"/>
      <c r="L1437" s="129"/>
      <c r="M1437" s="129"/>
    </row>
    <row r="1438" spans="1:13">
      <c r="A1438" s="5"/>
      <c r="B1438" s="128"/>
      <c r="C1438" s="128"/>
      <c r="D1438" s="129"/>
      <c r="E1438" s="129"/>
      <c r="F1438" s="129"/>
      <c r="G1438" s="129"/>
      <c r="H1438" s="129"/>
      <c r="I1438" s="129"/>
      <c r="J1438" s="129"/>
      <c r="K1438" s="129"/>
      <c r="L1438" s="129"/>
      <c r="M1438" s="129"/>
    </row>
    <row r="1439" spans="1:13">
      <c r="A1439" s="5"/>
      <c r="B1439" s="128"/>
      <c r="C1439" s="128"/>
      <c r="D1439" s="129"/>
      <c r="E1439" s="129"/>
      <c r="F1439" s="129"/>
      <c r="G1439" s="129"/>
      <c r="H1439" s="129"/>
      <c r="I1439" s="129"/>
      <c r="J1439" s="129"/>
      <c r="K1439" s="129"/>
      <c r="L1439" s="129"/>
      <c r="M1439" s="129"/>
    </row>
    <row r="1440" spans="1:13">
      <c r="A1440" s="5"/>
      <c r="B1440" s="128"/>
      <c r="C1440" s="128"/>
      <c r="D1440" s="129"/>
      <c r="E1440" s="129"/>
      <c r="F1440" s="129"/>
      <c r="G1440" s="129"/>
      <c r="H1440" s="129"/>
      <c r="I1440" s="129"/>
      <c r="J1440" s="129"/>
      <c r="K1440" s="129"/>
      <c r="L1440" s="129"/>
      <c r="M1440" s="129"/>
    </row>
    <row r="1441" spans="1:13">
      <c r="A1441" s="5"/>
      <c r="B1441" s="128"/>
      <c r="C1441" s="128"/>
      <c r="D1441" s="129"/>
      <c r="E1441" s="129"/>
      <c r="F1441" s="129"/>
      <c r="G1441" s="129"/>
      <c r="H1441" s="129"/>
      <c r="I1441" s="129"/>
      <c r="J1441" s="129"/>
      <c r="K1441" s="129"/>
      <c r="L1441" s="129"/>
      <c r="M1441" s="129"/>
    </row>
    <row r="1442" spans="1:13">
      <c r="A1442" s="5"/>
      <c r="B1442" s="128"/>
      <c r="C1442" s="128"/>
      <c r="D1442" s="129"/>
      <c r="E1442" s="129"/>
      <c r="F1442" s="129"/>
      <c r="G1442" s="129"/>
      <c r="H1442" s="129"/>
      <c r="I1442" s="129"/>
      <c r="J1442" s="129"/>
      <c r="K1442" s="129"/>
      <c r="L1442" s="129"/>
      <c r="M1442" s="129"/>
    </row>
    <row r="1443" spans="1:13">
      <c r="A1443" s="5"/>
      <c r="B1443" s="128"/>
      <c r="C1443" s="128"/>
      <c r="D1443" s="129"/>
      <c r="E1443" s="129"/>
      <c r="F1443" s="129"/>
      <c r="G1443" s="129"/>
      <c r="H1443" s="129"/>
      <c r="I1443" s="129"/>
      <c r="J1443" s="129"/>
      <c r="K1443" s="129"/>
      <c r="L1443" s="129"/>
      <c r="M1443" s="129"/>
    </row>
    <row r="1444" spans="1:13">
      <c r="A1444" s="5"/>
      <c r="B1444" s="128"/>
      <c r="C1444" s="128"/>
      <c r="D1444" s="129"/>
      <c r="E1444" s="129"/>
      <c r="F1444" s="129"/>
      <c r="G1444" s="129"/>
      <c r="H1444" s="129"/>
      <c r="I1444" s="129"/>
      <c r="J1444" s="129"/>
      <c r="K1444" s="129"/>
      <c r="L1444" s="129"/>
      <c r="M1444" s="129"/>
    </row>
    <row r="1445" spans="1:13">
      <c r="A1445" s="5"/>
      <c r="B1445" s="128"/>
      <c r="C1445" s="128"/>
      <c r="D1445" s="129"/>
      <c r="E1445" s="129"/>
      <c r="F1445" s="129"/>
      <c r="G1445" s="129"/>
      <c r="H1445" s="129"/>
      <c r="I1445" s="129"/>
      <c r="J1445" s="129"/>
      <c r="K1445" s="129"/>
      <c r="L1445" s="129"/>
      <c r="M1445" s="129"/>
    </row>
    <row r="1446" spans="1:13">
      <c r="A1446" s="5"/>
      <c r="B1446" s="128"/>
      <c r="C1446" s="128"/>
      <c r="D1446" s="129"/>
      <c r="E1446" s="129"/>
      <c r="F1446" s="129"/>
      <c r="G1446" s="129"/>
      <c r="H1446" s="129"/>
      <c r="I1446" s="129"/>
      <c r="J1446" s="129"/>
      <c r="K1446" s="129"/>
      <c r="L1446" s="129"/>
      <c r="M1446" s="129"/>
    </row>
    <row r="1447" spans="1:13">
      <c r="A1447" s="5"/>
      <c r="B1447" s="128"/>
      <c r="C1447" s="128"/>
      <c r="D1447" s="129"/>
      <c r="E1447" s="129"/>
      <c r="F1447" s="129"/>
      <c r="G1447" s="129"/>
      <c r="H1447" s="129"/>
      <c r="I1447" s="129"/>
      <c r="J1447" s="129"/>
      <c r="K1447" s="129"/>
      <c r="L1447" s="129"/>
      <c r="M1447" s="129"/>
    </row>
    <row r="1448" spans="1:13">
      <c r="A1448" s="5"/>
      <c r="B1448" s="128"/>
      <c r="C1448" s="128"/>
      <c r="D1448" s="129"/>
      <c r="E1448" s="129"/>
      <c r="F1448" s="129"/>
      <c r="G1448" s="129"/>
      <c r="H1448" s="129"/>
      <c r="I1448" s="129"/>
      <c r="J1448" s="129"/>
      <c r="K1448" s="129"/>
      <c r="L1448" s="129"/>
      <c r="M1448" s="129"/>
    </row>
    <row r="1449" spans="1:13">
      <c r="A1449" s="5"/>
      <c r="B1449" s="128"/>
      <c r="C1449" s="128"/>
      <c r="D1449" s="129"/>
      <c r="E1449" s="129"/>
      <c r="F1449" s="129"/>
      <c r="G1449" s="129"/>
      <c r="H1449" s="129"/>
      <c r="I1449" s="129"/>
      <c r="J1449" s="129"/>
      <c r="K1449" s="129"/>
      <c r="L1449" s="129"/>
      <c r="M1449" s="129"/>
    </row>
    <row r="1450" spans="1:13">
      <c r="A1450" s="5"/>
      <c r="B1450" s="128"/>
      <c r="C1450" s="128"/>
      <c r="D1450" s="129"/>
      <c r="E1450" s="129"/>
      <c r="F1450" s="129"/>
      <c r="G1450" s="129"/>
      <c r="H1450" s="129"/>
      <c r="I1450" s="129"/>
      <c r="J1450" s="129"/>
      <c r="K1450" s="129"/>
      <c r="L1450" s="129"/>
      <c r="M1450" s="129"/>
    </row>
    <row r="1451" spans="1:13">
      <c r="A1451" s="5"/>
      <c r="B1451" s="128"/>
      <c r="C1451" s="128"/>
      <c r="D1451" s="129"/>
      <c r="E1451" s="129"/>
      <c r="F1451" s="129"/>
      <c r="G1451" s="129"/>
      <c r="H1451" s="129"/>
      <c r="I1451" s="129"/>
      <c r="J1451" s="129"/>
      <c r="K1451" s="129"/>
      <c r="L1451" s="129"/>
      <c r="M1451" s="129"/>
    </row>
    <row r="1452" spans="1:13">
      <c r="A1452" s="5"/>
      <c r="B1452" s="128"/>
      <c r="C1452" s="128"/>
      <c r="D1452" s="129"/>
      <c r="E1452" s="129"/>
      <c r="F1452" s="129"/>
      <c r="G1452" s="129"/>
      <c r="H1452" s="129"/>
      <c r="I1452" s="129"/>
      <c r="J1452" s="129"/>
      <c r="K1452" s="129"/>
      <c r="L1452" s="129"/>
      <c r="M1452" s="129"/>
    </row>
    <row r="1453" spans="1:13">
      <c r="A1453" s="5"/>
      <c r="B1453" s="128"/>
      <c r="C1453" s="128"/>
      <c r="D1453" s="129"/>
      <c r="E1453" s="129"/>
      <c r="F1453" s="129"/>
      <c r="G1453" s="129"/>
      <c r="H1453" s="129"/>
      <c r="I1453" s="129"/>
      <c r="J1453" s="129"/>
      <c r="K1453" s="129"/>
      <c r="L1453" s="129"/>
      <c r="M1453" s="129"/>
    </row>
    <row r="1454" spans="1:13">
      <c r="A1454" s="5"/>
      <c r="B1454" s="128"/>
      <c r="C1454" s="128"/>
      <c r="D1454" s="129"/>
      <c r="E1454" s="129"/>
      <c r="F1454" s="129"/>
      <c r="G1454" s="129"/>
      <c r="H1454" s="129"/>
      <c r="I1454" s="129"/>
      <c r="J1454" s="129"/>
      <c r="K1454" s="129"/>
      <c r="L1454" s="129"/>
      <c r="M1454" s="129"/>
    </row>
    <row r="1455" spans="1:13">
      <c r="A1455" s="5"/>
      <c r="B1455" s="128"/>
      <c r="C1455" s="128"/>
      <c r="D1455" s="129"/>
      <c r="E1455" s="129"/>
      <c r="F1455" s="129"/>
      <c r="G1455" s="129"/>
      <c r="H1455" s="129"/>
      <c r="I1455" s="129"/>
      <c r="J1455" s="129"/>
      <c r="K1455" s="129"/>
      <c r="L1455" s="129"/>
      <c r="M1455" s="129"/>
    </row>
    <row r="1456" spans="1:13">
      <c r="A1456" s="5"/>
      <c r="B1456" s="128"/>
      <c r="C1456" s="128"/>
      <c r="D1456" s="129"/>
      <c r="E1456" s="129"/>
      <c r="F1456" s="129"/>
      <c r="G1456" s="129"/>
      <c r="H1456" s="129"/>
      <c r="I1456" s="129"/>
      <c r="J1456" s="129"/>
      <c r="K1456" s="129"/>
      <c r="L1456" s="129"/>
      <c r="M1456" s="129"/>
    </row>
    <row r="1457" spans="1:13">
      <c r="A1457" s="5"/>
      <c r="B1457" s="128"/>
      <c r="C1457" s="128"/>
      <c r="D1457" s="129"/>
      <c r="E1457" s="129"/>
      <c r="F1457" s="129"/>
      <c r="G1457" s="129"/>
      <c r="H1457" s="129"/>
      <c r="I1457" s="129"/>
      <c r="J1457" s="129"/>
      <c r="K1457" s="129"/>
      <c r="L1457" s="129"/>
      <c r="M1457" s="129"/>
    </row>
    <row r="1458" spans="1:13">
      <c r="A1458" s="5"/>
      <c r="B1458" s="128"/>
      <c r="C1458" s="128"/>
      <c r="D1458" s="129"/>
      <c r="E1458" s="129"/>
      <c r="F1458" s="129"/>
      <c r="G1458" s="129"/>
      <c r="H1458" s="129"/>
      <c r="I1458" s="129"/>
      <c r="J1458" s="129"/>
      <c r="K1458" s="129"/>
      <c r="L1458" s="129"/>
      <c r="M1458" s="129"/>
    </row>
    <row r="1459" spans="1:13">
      <c r="A1459" s="5"/>
      <c r="B1459" s="128"/>
      <c r="C1459" s="128"/>
      <c r="D1459" s="129"/>
      <c r="E1459" s="129"/>
      <c r="F1459" s="129"/>
      <c r="G1459" s="129"/>
      <c r="H1459" s="129"/>
      <c r="I1459" s="129"/>
      <c r="J1459" s="129"/>
      <c r="K1459" s="129"/>
      <c r="L1459" s="129"/>
      <c r="M1459" s="129"/>
    </row>
    <row r="1460" spans="1:13">
      <c r="A1460" s="5"/>
      <c r="B1460" s="128"/>
      <c r="C1460" s="128"/>
      <c r="D1460" s="129"/>
      <c r="E1460" s="129"/>
      <c r="F1460" s="129"/>
      <c r="G1460" s="129"/>
      <c r="H1460" s="129"/>
      <c r="I1460" s="129"/>
      <c r="J1460" s="129"/>
      <c r="K1460" s="129"/>
      <c r="L1460" s="129"/>
      <c r="M1460" s="129"/>
    </row>
    <row r="1461" spans="1:13">
      <c r="A1461" s="5"/>
      <c r="B1461" s="128"/>
      <c r="C1461" s="128"/>
      <c r="D1461" s="129"/>
      <c r="E1461" s="129"/>
      <c r="F1461" s="129"/>
      <c r="G1461" s="129"/>
      <c r="H1461" s="129"/>
      <c r="I1461" s="129"/>
      <c r="J1461" s="129"/>
      <c r="K1461" s="129"/>
      <c r="L1461" s="129"/>
      <c r="M1461" s="129"/>
    </row>
    <row r="1462" spans="1:13">
      <c r="A1462" s="5"/>
      <c r="B1462" s="128"/>
      <c r="C1462" s="128"/>
      <c r="D1462" s="129"/>
      <c r="E1462" s="129"/>
      <c r="F1462" s="129"/>
      <c r="G1462" s="129"/>
      <c r="H1462" s="129"/>
      <c r="I1462" s="129"/>
      <c r="J1462" s="129"/>
      <c r="K1462" s="129"/>
      <c r="L1462" s="129"/>
      <c r="M1462" s="129"/>
    </row>
    <row r="1463" spans="1:13">
      <c r="A1463" s="5"/>
      <c r="B1463" s="128"/>
      <c r="C1463" s="128"/>
      <c r="D1463" s="129"/>
      <c r="E1463" s="129"/>
      <c r="F1463" s="129"/>
      <c r="G1463" s="129"/>
      <c r="H1463" s="129"/>
      <c r="I1463" s="129"/>
      <c r="J1463" s="129"/>
      <c r="K1463" s="129"/>
      <c r="L1463" s="129"/>
      <c r="M1463" s="129"/>
    </row>
    <row r="1464" spans="1:13">
      <c r="A1464" s="5"/>
      <c r="B1464" s="128"/>
      <c r="C1464" s="128"/>
      <c r="D1464" s="129"/>
      <c r="E1464" s="129"/>
      <c r="F1464" s="129"/>
      <c r="G1464" s="129"/>
      <c r="H1464" s="129"/>
      <c r="I1464" s="129"/>
      <c r="J1464" s="129"/>
      <c r="K1464" s="129"/>
      <c r="L1464" s="129"/>
      <c r="M1464" s="129"/>
    </row>
    <row r="1465" spans="1:13">
      <c r="A1465" s="5"/>
      <c r="B1465" s="128"/>
      <c r="C1465" s="128"/>
      <c r="D1465" s="129"/>
      <c r="E1465" s="129"/>
      <c r="F1465" s="129"/>
      <c r="G1465" s="129"/>
      <c r="H1465" s="129"/>
      <c r="I1465" s="129"/>
      <c r="J1465" s="129"/>
      <c r="K1465" s="129"/>
      <c r="L1465" s="129"/>
      <c r="M1465" s="129"/>
    </row>
    <row r="1466" spans="1:13">
      <c r="A1466" s="5"/>
      <c r="B1466" s="128"/>
      <c r="C1466" s="128"/>
      <c r="D1466" s="129"/>
      <c r="E1466" s="129"/>
      <c r="F1466" s="129"/>
      <c r="G1466" s="129"/>
      <c r="H1466" s="129"/>
      <c r="I1466" s="129"/>
      <c r="J1466" s="129"/>
      <c r="K1466" s="129"/>
      <c r="L1466" s="129"/>
      <c r="M1466" s="129"/>
    </row>
    <row r="1467" spans="1:13">
      <c r="A1467" s="5"/>
      <c r="B1467" s="128"/>
      <c r="C1467" s="128"/>
      <c r="D1467" s="129"/>
      <c r="E1467" s="129"/>
      <c r="F1467" s="129"/>
      <c r="G1467" s="129"/>
      <c r="H1467" s="129"/>
      <c r="I1467" s="129"/>
      <c r="J1467" s="129"/>
      <c r="K1467" s="129"/>
      <c r="L1467" s="129"/>
      <c r="M1467" s="129"/>
    </row>
    <row r="1468" spans="1:13">
      <c r="A1468" s="5"/>
      <c r="B1468" s="128"/>
      <c r="C1468" s="128"/>
      <c r="D1468" s="129"/>
      <c r="E1468" s="129"/>
      <c r="F1468" s="129"/>
      <c r="G1468" s="129"/>
      <c r="H1468" s="129"/>
      <c r="I1468" s="129"/>
      <c r="J1468" s="129"/>
      <c r="K1468" s="129"/>
      <c r="L1468" s="129"/>
      <c r="M1468" s="129"/>
    </row>
    <row r="1469" spans="1:13">
      <c r="A1469" s="5"/>
      <c r="B1469" s="128"/>
      <c r="C1469" s="128"/>
      <c r="D1469" s="129"/>
      <c r="E1469" s="129"/>
      <c r="F1469" s="129"/>
      <c r="G1469" s="129"/>
      <c r="H1469" s="129"/>
      <c r="I1469" s="129"/>
      <c r="J1469" s="129"/>
      <c r="K1469" s="129"/>
      <c r="L1469" s="129"/>
      <c r="M1469" s="129"/>
    </row>
    <row r="1470" spans="1:13">
      <c r="A1470" s="5"/>
      <c r="B1470" s="128"/>
      <c r="C1470" s="128"/>
      <c r="D1470" s="129"/>
      <c r="E1470" s="129"/>
      <c r="F1470" s="129"/>
      <c r="G1470" s="129"/>
      <c r="H1470" s="129"/>
      <c r="I1470" s="129"/>
      <c r="J1470" s="129"/>
      <c r="K1470" s="129"/>
      <c r="L1470" s="129"/>
      <c r="M1470" s="129"/>
    </row>
    <row r="1471" spans="1:13">
      <c r="A1471" s="5"/>
      <c r="B1471" s="128"/>
      <c r="C1471" s="3"/>
      <c r="D1471" s="4"/>
      <c r="E1471" s="4"/>
      <c r="F1471" s="4"/>
      <c r="G1471" s="4"/>
      <c r="H1471" s="129"/>
      <c r="I1471" s="129"/>
      <c r="J1471" s="129"/>
      <c r="K1471" s="129"/>
      <c r="L1471" s="129"/>
      <c r="M1471" s="129"/>
    </row>
    <row r="1472" spans="1:13">
      <c r="A1472" s="5"/>
      <c r="B1472" s="128"/>
      <c r="C1472" s="128"/>
      <c r="D1472" s="129"/>
      <c r="E1472" s="129"/>
      <c r="F1472" s="129"/>
      <c r="G1472" s="129"/>
      <c r="H1472" s="129"/>
      <c r="I1472" s="129"/>
      <c r="J1472" s="129"/>
      <c r="K1472" s="129"/>
      <c r="L1472" s="129"/>
      <c r="M1472" s="129"/>
    </row>
    <row r="1473" spans="1:13">
      <c r="A1473" s="5"/>
      <c r="B1473" s="128"/>
      <c r="C1473" s="128"/>
      <c r="D1473" s="129"/>
      <c r="E1473" s="129"/>
      <c r="F1473" s="129"/>
      <c r="G1473" s="129"/>
      <c r="H1473" s="129"/>
      <c r="I1473" s="129"/>
      <c r="J1473" s="129"/>
      <c r="K1473" s="129"/>
      <c r="L1473" s="129"/>
      <c r="M1473" s="129"/>
    </row>
    <row r="1474" spans="1:13">
      <c r="A1474" s="5"/>
      <c r="B1474" s="128"/>
      <c r="C1474" s="128"/>
      <c r="D1474" s="129"/>
      <c r="E1474" s="129"/>
      <c r="F1474" s="129"/>
      <c r="G1474" s="129"/>
      <c r="H1474" s="129"/>
      <c r="I1474" s="129"/>
      <c r="J1474" s="129"/>
      <c r="K1474" s="129"/>
      <c r="L1474" s="129"/>
      <c r="M1474" s="129"/>
    </row>
    <row r="1475" spans="1:13">
      <c r="A1475" s="5"/>
      <c r="B1475" s="128"/>
      <c r="C1475" s="128"/>
      <c r="D1475" s="129"/>
      <c r="E1475" s="129"/>
      <c r="F1475" s="129"/>
      <c r="G1475" s="129"/>
      <c r="H1475" s="129"/>
      <c r="I1475" s="129"/>
      <c r="J1475" s="129"/>
      <c r="K1475" s="129"/>
      <c r="L1475" s="129"/>
      <c r="M1475" s="129"/>
    </row>
    <row r="1476" spans="1:13">
      <c r="A1476" s="5"/>
      <c r="B1476" s="128"/>
      <c r="C1476" s="128"/>
      <c r="D1476" s="129"/>
      <c r="E1476" s="129"/>
      <c r="F1476" s="129"/>
      <c r="G1476" s="129"/>
      <c r="H1476" s="129"/>
      <c r="I1476" s="129"/>
      <c r="J1476" s="129"/>
      <c r="K1476" s="129"/>
      <c r="L1476" s="129"/>
      <c r="M1476" s="129"/>
    </row>
    <row r="1477" spans="1:13">
      <c r="A1477" s="5"/>
      <c r="B1477" s="128"/>
      <c r="C1477" s="128"/>
      <c r="D1477" s="129"/>
      <c r="E1477" s="129"/>
      <c r="F1477" s="129"/>
      <c r="G1477" s="129"/>
      <c r="H1477" s="129"/>
      <c r="I1477" s="129"/>
      <c r="J1477" s="129"/>
      <c r="K1477" s="129"/>
      <c r="L1477" s="129"/>
      <c r="M1477" s="129"/>
    </row>
    <row r="1478" spans="1:13">
      <c r="A1478" s="5"/>
      <c r="B1478" s="128"/>
      <c r="C1478" s="128"/>
      <c r="D1478" s="129"/>
      <c r="E1478" s="129"/>
      <c r="F1478" s="129"/>
      <c r="G1478" s="129"/>
      <c r="H1478" s="129"/>
      <c r="I1478" s="129"/>
      <c r="J1478" s="129"/>
      <c r="K1478" s="129"/>
      <c r="L1478" s="129"/>
      <c r="M1478" s="129"/>
    </row>
    <row r="1479" spans="1:13">
      <c r="A1479" s="5"/>
      <c r="B1479" s="128"/>
      <c r="C1479" s="128"/>
      <c r="D1479" s="129"/>
      <c r="E1479" s="129"/>
      <c r="F1479" s="129"/>
      <c r="G1479" s="129"/>
      <c r="H1479" s="129"/>
      <c r="I1479" s="129"/>
      <c r="J1479" s="129"/>
      <c r="K1479" s="129"/>
      <c r="L1479" s="129"/>
      <c r="M1479" s="129"/>
    </row>
    <row r="1480" spans="1:13">
      <c r="A1480" s="5"/>
      <c r="B1480" s="128"/>
      <c r="C1480" s="128"/>
      <c r="D1480" s="129"/>
      <c r="E1480" s="129"/>
      <c r="F1480" s="129"/>
      <c r="G1480" s="129"/>
      <c r="H1480" s="129"/>
      <c r="I1480" s="129"/>
      <c r="J1480" s="129"/>
      <c r="K1480" s="129"/>
      <c r="L1480" s="129"/>
      <c r="M1480" s="129"/>
    </row>
    <row r="1481" spans="1:13">
      <c r="A1481" s="5"/>
      <c r="B1481" s="128"/>
      <c r="C1481" s="128"/>
      <c r="D1481" s="129"/>
      <c r="E1481" s="129"/>
      <c r="F1481" s="129"/>
      <c r="G1481" s="129"/>
      <c r="H1481" s="129"/>
      <c r="I1481" s="129"/>
      <c r="J1481" s="129"/>
      <c r="K1481" s="129"/>
      <c r="L1481" s="129"/>
      <c r="M1481" s="129"/>
    </row>
    <row r="1482" spans="1:13">
      <c r="A1482" s="5"/>
      <c r="B1482" s="128"/>
      <c r="C1482" s="128"/>
      <c r="D1482" s="129"/>
      <c r="E1482" s="129"/>
      <c r="F1482" s="129"/>
      <c r="G1482" s="129"/>
      <c r="H1482" s="129"/>
      <c r="I1482" s="129"/>
      <c r="J1482" s="129"/>
      <c r="K1482" s="129"/>
      <c r="L1482" s="129"/>
      <c r="M1482" s="129"/>
    </row>
    <row r="1483" spans="1:13">
      <c r="A1483" s="5"/>
      <c r="B1483" s="128"/>
      <c r="C1483" s="128"/>
      <c r="D1483" s="129"/>
      <c r="E1483" s="129"/>
      <c r="F1483" s="129"/>
      <c r="G1483" s="129"/>
      <c r="H1483" s="129"/>
      <c r="I1483" s="129"/>
      <c r="J1483" s="129"/>
      <c r="K1483" s="129"/>
      <c r="L1483" s="129"/>
      <c r="M1483" s="129"/>
    </row>
    <row r="1484" spans="1:13">
      <c r="A1484" s="5"/>
      <c r="B1484" s="128"/>
      <c r="C1484" s="128"/>
      <c r="D1484" s="129"/>
      <c r="E1484" s="129"/>
      <c r="F1484" s="129"/>
      <c r="G1484" s="129"/>
      <c r="H1484" s="129"/>
      <c r="I1484" s="129"/>
      <c r="J1484" s="129"/>
      <c r="K1484" s="129"/>
      <c r="L1484" s="129"/>
      <c r="M1484" s="129"/>
    </row>
    <row r="1485" spans="1:13">
      <c r="A1485" s="5"/>
      <c r="B1485" s="128"/>
      <c r="C1485" s="128"/>
      <c r="D1485" s="129"/>
      <c r="E1485" s="129"/>
      <c r="F1485" s="129"/>
      <c r="G1485" s="129"/>
      <c r="H1485" s="129"/>
      <c r="I1485" s="129"/>
      <c r="J1485" s="129"/>
      <c r="K1485" s="129"/>
      <c r="L1485" s="129"/>
      <c r="M1485" s="129"/>
    </row>
    <row r="1486" spans="1:13">
      <c r="A1486" s="5"/>
      <c r="B1486" s="128"/>
      <c r="C1486" s="128"/>
      <c r="D1486" s="129"/>
      <c r="E1486" s="129"/>
      <c r="F1486" s="129"/>
      <c r="G1486" s="129"/>
      <c r="H1486" s="129"/>
      <c r="I1486" s="129"/>
      <c r="J1486" s="129"/>
      <c r="K1486" s="129"/>
      <c r="L1486" s="129"/>
      <c r="M1486" s="129"/>
    </row>
    <row r="1487" spans="1:13">
      <c r="A1487" s="5"/>
      <c r="B1487" s="128"/>
      <c r="C1487" s="128"/>
      <c r="D1487" s="129"/>
      <c r="E1487" s="129"/>
      <c r="F1487" s="129"/>
      <c r="G1487" s="129"/>
      <c r="H1487" s="129"/>
      <c r="I1487" s="129"/>
      <c r="J1487" s="129"/>
      <c r="K1487" s="129"/>
      <c r="L1487" s="129"/>
      <c r="M1487" s="129"/>
    </row>
    <row r="1488" spans="1:13">
      <c r="A1488" s="5"/>
      <c r="B1488" s="128"/>
      <c r="C1488" s="128"/>
      <c r="D1488" s="129"/>
      <c r="E1488" s="129"/>
      <c r="F1488" s="129"/>
      <c r="G1488" s="129"/>
      <c r="H1488" s="129"/>
      <c r="I1488" s="129"/>
      <c r="J1488" s="129"/>
      <c r="K1488" s="129"/>
      <c r="L1488" s="129"/>
      <c r="M1488" s="129"/>
    </row>
    <row r="1489" spans="1:13">
      <c r="A1489" s="5"/>
      <c r="B1489" s="128"/>
      <c r="C1489" s="128"/>
      <c r="D1489" s="129"/>
      <c r="E1489" s="129"/>
      <c r="F1489" s="129"/>
      <c r="G1489" s="129"/>
      <c r="H1489" s="129"/>
      <c r="I1489" s="129"/>
      <c r="J1489" s="129"/>
      <c r="K1489" s="129"/>
      <c r="L1489" s="129"/>
      <c r="M1489" s="129"/>
    </row>
    <row r="1490" spans="1:13">
      <c r="A1490" s="5"/>
      <c r="B1490" s="128"/>
      <c r="C1490" s="128"/>
      <c r="D1490" s="129"/>
      <c r="E1490" s="129"/>
      <c r="F1490" s="129"/>
      <c r="G1490" s="129"/>
      <c r="H1490" s="129"/>
      <c r="I1490" s="129"/>
      <c r="J1490" s="129"/>
      <c r="K1490" s="129"/>
      <c r="L1490" s="129"/>
      <c r="M1490" s="129"/>
    </row>
    <row r="1491" spans="1:13">
      <c r="A1491" s="5"/>
      <c r="B1491" s="128"/>
      <c r="C1491" s="128"/>
      <c r="D1491" s="129"/>
      <c r="E1491" s="129"/>
      <c r="F1491" s="129"/>
      <c r="G1491" s="129"/>
      <c r="H1491" s="129"/>
      <c r="I1491" s="129"/>
      <c r="J1491" s="129"/>
      <c r="K1491" s="129"/>
      <c r="L1491" s="129"/>
      <c r="M1491" s="129"/>
    </row>
    <row r="1492" spans="1:13">
      <c r="A1492" s="5"/>
      <c r="B1492" s="128"/>
      <c r="C1492" s="128"/>
      <c r="D1492" s="129"/>
      <c r="E1492" s="129"/>
      <c r="F1492" s="129"/>
      <c r="G1492" s="129"/>
      <c r="H1492" s="129"/>
      <c r="I1492" s="129"/>
      <c r="J1492" s="129"/>
      <c r="K1492" s="129"/>
      <c r="L1492" s="129"/>
      <c r="M1492" s="129"/>
    </row>
    <row r="1493" spans="1:13">
      <c r="A1493" s="5"/>
      <c r="B1493" s="128"/>
      <c r="C1493" s="128"/>
      <c r="D1493" s="129"/>
      <c r="E1493" s="129"/>
      <c r="F1493" s="129"/>
      <c r="G1493" s="129"/>
      <c r="H1493" s="129"/>
      <c r="I1493" s="129"/>
      <c r="J1493" s="129"/>
      <c r="K1493" s="129"/>
      <c r="L1493" s="129"/>
      <c r="M1493" s="129"/>
    </row>
    <row r="1494" spans="1:13">
      <c r="A1494" s="5"/>
      <c r="B1494" s="128"/>
      <c r="C1494" s="128"/>
      <c r="D1494" s="129"/>
      <c r="E1494" s="129"/>
      <c r="F1494" s="129"/>
      <c r="G1494" s="129"/>
      <c r="H1494" s="129"/>
      <c r="I1494" s="129"/>
      <c r="J1494" s="129"/>
      <c r="K1494" s="129"/>
      <c r="L1494" s="129"/>
      <c r="M1494" s="129"/>
    </row>
    <row r="1495" spans="1:13">
      <c r="A1495" s="5"/>
      <c r="B1495" s="128"/>
      <c r="C1495" s="128"/>
      <c r="D1495" s="129"/>
      <c r="E1495" s="129"/>
      <c r="F1495" s="129"/>
      <c r="G1495" s="129"/>
      <c r="H1495" s="129"/>
      <c r="I1495" s="129"/>
      <c r="J1495" s="129"/>
      <c r="K1495" s="129"/>
      <c r="L1495" s="129"/>
      <c r="M1495" s="129"/>
    </row>
    <row r="1496" spans="1:13">
      <c r="A1496" s="5"/>
      <c r="B1496" s="128"/>
      <c r="C1496" s="128"/>
      <c r="D1496" s="129"/>
      <c r="E1496" s="129"/>
      <c r="F1496" s="129"/>
      <c r="G1496" s="129"/>
      <c r="H1496" s="129"/>
      <c r="I1496" s="129"/>
      <c r="J1496" s="129"/>
      <c r="K1496" s="129"/>
      <c r="L1496" s="129"/>
      <c r="M1496" s="129"/>
    </row>
    <row r="1497" spans="1:13">
      <c r="A1497" s="5"/>
      <c r="B1497" s="128"/>
      <c r="C1497" s="128"/>
      <c r="D1497" s="129"/>
      <c r="E1497" s="129"/>
      <c r="F1497" s="129"/>
      <c r="G1497" s="129"/>
      <c r="H1497" s="129"/>
      <c r="I1497" s="129"/>
      <c r="J1497" s="129"/>
      <c r="K1497" s="129"/>
      <c r="L1497" s="129"/>
      <c r="M1497" s="129"/>
    </row>
    <row r="1498" spans="1:13">
      <c r="A1498" s="5"/>
      <c r="B1498" s="128"/>
      <c r="C1498" s="128"/>
      <c r="D1498" s="129"/>
      <c r="E1498" s="129"/>
      <c r="F1498" s="129"/>
      <c r="G1498" s="129"/>
      <c r="H1498" s="129"/>
      <c r="I1498" s="129"/>
      <c r="J1498" s="129"/>
      <c r="K1498" s="129"/>
      <c r="L1498" s="129"/>
      <c r="M1498" s="129"/>
    </row>
    <row r="1499" spans="1:13">
      <c r="A1499" s="5"/>
      <c r="B1499" s="128"/>
      <c r="C1499" s="128"/>
      <c r="D1499" s="129"/>
      <c r="E1499" s="129"/>
      <c r="F1499" s="129"/>
      <c r="G1499" s="129"/>
      <c r="H1499" s="129"/>
      <c r="I1499" s="129"/>
      <c r="J1499" s="129"/>
      <c r="K1499" s="129"/>
      <c r="L1499" s="129"/>
      <c r="M1499" s="129"/>
    </row>
    <row r="1500" spans="1:13">
      <c r="A1500" s="5"/>
      <c r="B1500" s="128"/>
      <c r="C1500" s="128"/>
      <c r="D1500" s="129"/>
      <c r="E1500" s="129"/>
      <c r="F1500" s="129"/>
      <c r="G1500" s="129"/>
      <c r="H1500" s="129"/>
      <c r="I1500" s="129"/>
      <c r="J1500" s="129"/>
      <c r="K1500" s="129"/>
      <c r="L1500" s="129"/>
      <c r="M1500" s="129"/>
    </row>
    <row r="1501" spans="1:13">
      <c r="A1501" s="5"/>
      <c r="B1501" s="128"/>
      <c r="C1501" s="128"/>
      <c r="D1501" s="129"/>
      <c r="E1501" s="129"/>
      <c r="F1501" s="129"/>
      <c r="G1501" s="129"/>
      <c r="H1501" s="129"/>
      <c r="I1501" s="129"/>
      <c r="J1501" s="129"/>
      <c r="K1501" s="129"/>
      <c r="L1501" s="129"/>
      <c r="M1501" s="129"/>
    </row>
    <row r="1502" spans="1:13">
      <c r="A1502" s="5"/>
      <c r="B1502" s="128"/>
      <c r="C1502" s="128"/>
      <c r="D1502" s="129"/>
      <c r="E1502" s="129"/>
      <c r="F1502" s="129"/>
      <c r="G1502" s="129"/>
      <c r="H1502" s="129"/>
      <c r="I1502" s="129"/>
      <c r="J1502" s="129"/>
      <c r="K1502" s="129"/>
      <c r="L1502" s="129"/>
      <c r="M1502" s="129"/>
    </row>
    <row r="1503" spans="1:13">
      <c r="A1503" s="5"/>
      <c r="B1503" s="128"/>
      <c r="C1503" s="128"/>
      <c r="D1503" s="129"/>
      <c r="E1503" s="129"/>
      <c r="F1503" s="129"/>
      <c r="G1503" s="129"/>
      <c r="H1503" s="129"/>
      <c r="I1503" s="129"/>
      <c r="J1503" s="129"/>
      <c r="K1503" s="129"/>
      <c r="L1503" s="129"/>
      <c r="M1503" s="129"/>
    </row>
    <row r="1504" spans="1:13">
      <c r="A1504" s="5"/>
      <c r="B1504" s="128"/>
      <c r="C1504" s="128"/>
      <c r="D1504" s="129"/>
      <c r="E1504" s="129"/>
      <c r="F1504" s="129"/>
      <c r="G1504" s="129"/>
      <c r="H1504" s="129"/>
      <c r="I1504" s="129"/>
      <c r="J1504" s="129"/>
      <c r="K1504" s="129"/>
      <c r="L1504" s="129"/>
      <c r="M1504" s="129"/>
    </row>
    <row r="1505" spans="1:13">
      <c r="A1505" s="5"/>
      <c r="B1505" s="128"/>
      <c r="C1505" s="128"/>
      <c r="D1505" s="129"/>
      <c r="E1505" s="129"/>
      <c r="F1505" s="129"/>
      <c r="G1505" s="129"/>
      <c r="H1505" s="129"/>
      <c r="I1505" s="129"/>
      <c r="J1505" s="129"/>
      <c r="K1505" s="129"/>
      <c r="L1505" s="129"/>
      <c r="M1505" s="129"/>
    </row>
    <row r="1506" spans="1:13">
      <c r="A1506" s="5"/>
      <c r="B1506" s="128"/>
      <c r="C1506" s="128"/>
      <c r="D1506" s="129"/>
      <c r="E1506" s="129"/>
      <c r="F1506" s="129"/>
      <c r="G1506" s="129"/>
      <c r="H1506" s="129"/>
      <c r="I1506" s="129"/>
      <c r="J1506" s="129"/>
      <c r="K1506" s="129"/>
      <c r="L1506" s="129"/>
      <c r="M1506" s="129"/>
    </row>
    <row r="1507" spans="1:13">
      <c r="A1507" s="5"/>
      <c r="B1507" s="128"/>
      <c r="C1507" s="128"/>
      <c r="D1507" s="129"/>
      <c r="E1507" s="129"/>
      <c r="F1507" s="129"/>
      <c r="G1507" s="129"/>
      <c r="H1507" s="129"/>
      <c r="I1507" s="129"/>
      <c r="J1507" s="129"/>
      <c r="K1507" s="129"/>
      <c r="L1507" s="129"/>
      <c r="M1507" s="129"/>
    </row>
    <row r="1508" spans="1:13">
      <c r="A1508" s="5"/>
      <c r="B1508" s="128"/>
      <c r="C1508" s="128"/>
      <c r="D1508" s="129"/>
      <c r="E1508" s="129"/>
      <c r="F1508" s="129"/>
      <c r="G1508" s="129"/>
      <c r="H1508" s="129"/>
      <c r="I1508" s="129"/>
      <c r="J1508" s="129"/>
      <c r="K1508" s="129"/>
      <c r="L1508" s="129"/>
      <c r="M1508" s="129"/>
    </row>
    <row r="1509" spans="1:13">
      <c r="A1509" s="5"/>
      <c r="B1509" s="128"/>
      <c r="C1509" s="128"/>
      <c r="D1509" s="129"/>
      <c r="E1509" s="129"/>
      <c r="F1509" s="129"/>
      <c r="G1509" s="129"/>
      <c r="H1509" s="129"/>
      <c r="I1509" s="129"/>
      <c r="J1509" s="129"/>
      <c r="K1509" s="129"/>
      <c r="L1509" s="129"/>
      <c r="M1509" s="129"/>
    </row>
    <row r="1510" spans="1:13">
      <c r="A1510" s="5"/>
      <c r="B1510" s="128"/>
      <c r="C1510" s="128"/>
      <c r="D1510" s="129"/>
      <c r="E1510" s="129"/>
      <c r="F1510" s="129"/>
      <c r="G1510" s="129"/>
      <c r="H1510" s="129"/>
      <c r="I1510" s="129"/>
      <c r="J1510" s="129"/>
      <c r="K1510" s="129"/>
      <c r="L1510" s="129"/>
      <c r="M1510" s="129"/>
    </row>
    <row r="1511" spans="1:13">
      <c r="A1511" s="5"/>
      <c r="B1511" s="128"/>
      <c r="C1511" s="128"/>
      <c r="D1511" s="129"/>
      <c r="E1511" s="129"/>
      <c r="F1511" s="129"/>
      <c r="G1511" s="129"/>
      <c r="H1511" s="129"/>
      <c r="I1511" s="129"/>
      <c r="J1511" s="129"/>
      <c r="K1511" s="129"/>
      <c r="L1511" s="129"/>
      <c r="M1511" s="129"/>
    </row>
    <row r="1512" spans="1:13">
      <c r="A1512" s="5"/>
      <c r="B1512" s="128"/>
      <c r="C1512" s="128"/>
      <c r="D1512" s="129"/>
      <c r="E1512" s="129"/>
      <c r="F1512" s="129"/>
      <c r="G1512" s="129"/>
      <c r="H1512" s="129"/>
      <c r="I1512" s="129"/>
      <c r="J1512" s="129"/>
      <c r="K1512" s="129"/>
      <c r="L1512" s="129"/>
      <c r="M1512" s="129"/>
    </row>
    <row r="1513" spans="1:13">
      <c r="A1513" s="5"/>
      <c r="B1513" s="128"/>
      <c r="C1513" s="128"/>
      <c r="D1513" s="129"/>
      <c r="E1513" s="129"/>
      <c r="F1513" s="129"/>
      <c r="G1513" s="129"/>
      <c r="H1513" s="129"/>
      <c r="I1513" s="129"/>
      <c r="J1513" s="129"/>
      <c r="K1513" s="129"/>
      <c r="L1513" s="129"/>
      <c r="M1513" s="129"/>
    </row>
    <row r="1514" spans="1:13">
      <c r="A1514" s="5"/>
      <c r="B1514" s="128"/>
      <c r="C1514" s="128"/>
      <c r="D1514" s="129"/>
      <c r="E1514" s="129"/>
      <c r="F1514" s="129"/>
      <c r="G1514" s="129"/>
      <c r="H1514" s="129"/>
      <c r="I1514" s="129"/>
      <c r="J1514" s="129"/>
      <c r="K1514" s="129"/>
      <c r="L1514" s="129"/>
      <c r="M1514" s="129"/>
    </row>
    <row r="1515" spans="1:13">
      <c r="A1515" s="5"/>
      <c r="B1515" s="128"/>
      <c r="C1515" s="128"/>
      <c r="D1515" s="129"/>
      <c r="E1515" s="129"/>
      <c r="F1515" s="129"/>
      <c r="G1515" s="129"/>
      <c r="H1515" s="129"/>
      <c r="I1515" s="129"/>
      <c r="J1515" s="129"/>
      <c r="K1515" s="129"/>
      <c r="L1515" s="129"/>
      <c r="M1515" s="129"/>
    </row>
    <row r="1516" spans="1:13">
      <c r="A1516" s="5"/>
      <c r="B1516" s="128"/>
      <c r="C1516" s="128"/>
      <c r="D1516" s="129"/>
      <c r="E1516" s="129"/>
      <c r="F1516" s="129"/>
      <c r="G1516" s="129"/>
      <c r="H1516" s="129"/>
      <c r="I1516" s="129"/>
      <c r="J1516" s="129"/>
      <c r="K1516" s="129"/>
      <c r="L1516" s="129"/>
      <c r="M1516" s="129"/>
    </row>
    <row r="1517" spans="1:13">
      <c r="A1517" s="5"/>
      <c r="B1517" s="128"/>
      <c r="C1517" s="128"/>
      <c r="D1517" s="129"/>
      <c r="E1517" s="129"/>
      <c r="F1517" s="129"/>
      <c r="G1517" s="129"/>
      <c r="H1517" s="129"/>
      <c r="I1517" s="129"/>
      <c r="J1517" s="129"/>
      <c r="K1517" s="129"/>
      <c r="L1517" s="129"/>
      <c r="M1517" s="129"/>
    </row>
    <row r="1518" spans="1:13">
      <c r="A1518" s="5"/>
      <c r="B1518" s="128"/>
      <c r="C1518" s="128"/>
      <c r="D1518" s="129"/>
      <c r="E1518" s="129"/>
      <c r="F1518" s="129"/>
      <c r="G1518" s="129"/>
      <c r="H1518" s="129"/>
      <c r="I1518" s="129"/>
      <c r="J1518" s="129"/>
      <c r="K1518" s="129"/>
      <c r="L1518" s="129"/>
      <c r="M1518" s="129"/>
    </row>
    <row r="1519" spans="1:13">
      <c r="A1519" s="5"/>
      <c r="B1519" s="128"/>
      <c r="C1519" s="128"/>
      <c r="D1519" s="129"/>
      <c r="E1519" s="129"/>
      <c r="F1519" s="129"/>
      <c r="G1519" s="129"/>
      <c r="H1519" s="129"/>
      <c r="I1519" s="129"/>
      <c r="J1519" s="129"/>
      <c r="K1519" s="129"/>
      <c r="L1519" s="129"/>
      <c r="M1519" s="129"/>
    </row>
    <row r="1520" spans="1:13">
      <c r="A1520" s="5"/>
      <c r="B1520" s="128"/>
      <c r="C1520" s="128"/>
      <c r="D1520" s="129"/>
      <c r="E1520" s="129"/>
      <c r="F1520" s="129"/>
      <c r="G1520" s="129"/>
      <c r="H1520" s="129"/>
      <c r="I1520" s="129"/>
      <c r="J1520" s="129"/>
      <c r="K1520" s="129"/>
      <c r="L1520" s="129"/>
      <c r="M1520" s="129"/>
    </row>
    <row r="1521" spans="1:13">
      <c r="A1521" s="5"/>
      <c r="B1521" s="128"/>
      <c r="C1521" s="128"/>
      <c r="D1521" s="129"/>
      <c r="E1521" s="129"/>
      <c r="F1521" s="129"/>
      <c r="G1521" s="129"/>
      <c r="H1521" s="129"/>
      <c r="I1521" s="129"/>
      <c r="J1521" s="129"/>
      <c r="K1521" s="129"/>
      <c r="L1521" s="129"/>
      <c r="M1521" s="129"/>
    </row>
    <row r="1522" spans="1:13">
      <c r="A1522" s="5"/>
      <c r="B1522" s="128"/>
      <c r="C1522" s="128"/>
      <c r="D1522" s="129"/>
      <c r="E1522" s="129"/>
      <c r="F1522" s="129"/>
      <c r="G1522" s="129"/>
      <c r="H1522" s="129"/>
      <c r="I1522" s="129"/>
      <c r="J1522" s="129"/>
      <c r="K1522" s="129"/>
      <c r="L1522" s="129"/>
      <c r="M1522" s="129"/>
    </row>
    <row r="1523" spans="1:13">
      <c r="A1523" s="5"/>
      <c r="B1523" s="128"/>
      <c r="C1523" s="128"/>
      <c r="D1523" s="129"/>
      <c r="E1523" s="129"/>
      <c r="F1523" s="129"/>
      <c r="G1523" s="129"/>
      <c r="H1523" s="129"/>
      <c r="I1523" s="129"/>
      <c r="J1523" s="129"/>
      <c r="K1523" s="129"/>
      <c r="L1523" s="129"/>
      <c r="M1523" s="129"/>
    </row>
    <row r="1524" spans="1:13">
      <c r="A1524" s="5"/>
      <c r="B1524" s="128"/>
      <c r="C1524" s="128"/>
      <c r="D1524" s="129"/>
      <c r="E1524" s="129"/>
      <c r="F1524" s="129"/>
      <c r="G1524" s="129"/>
      <c r="H1524" s="129"/>
      <c r="I1524" s="129"/>
      <c r="J1524" s="129"/>
      <c r="K1524" s="129"/>
      <c r="L1524" s="129"/>
      <c r="M1524" s="129"/>
    </row>
    <row r="1525" spans="1:13">
      <c r="A1525" s="5"/>
      <c r="B1525" s="128"/>
      <c r="C1525" s="128"/>
      <c r="D1525" s="129"/>
      <c r="E1525" s="129"/>
      <c r="F1525" s="129"/>
      <c r="G1525" s="129"/>
      <c r="H1525" s="129"/>
      <c r="I1525" s="129"/>
      <c r="J1525" s="129"/>
      <c r="K1525" s="129"/>
      <c r="L1525" s="129"/>
      <c r="M1525" s="129"/>
    </row>
    <row r="1526" spans="1:13">
      <c r="A1526" s="5"/>
      <c r="B1526" s="128"/>
      <c r="C1526" s="128"/>
      <c r="D1526" s="129"/>
      <c r="E1526" s="129"/>
      <c r="F1526" s="129"/>
      <c r="G1526" s="129"/>
      <c r="H1526" s="129"/>
      <c r="I1526" s="129"/>
      <c r="J1526" s="129"/>
      <c r="K1526" s="129"/>
      <c r="L1526" s="129"/>
      <c r="M1526" s="129"/>
    </row>
    <row r="1527" spans="1:13">
      <c r="A1527" s="5"/>
      <c r="B1527" s="128"/>
      <c r="C1527" s="128"/>
      <c r="D1527" s="129"/>
      <c r="E1527" s="129"/>
      <c r="F1527" s="129"/>
      <c r="G1527" s="129"/>
      <c r="H1527" s="129"/>
      <c r="I1527" s="129"/>
      <c r="J1527" s="129"/>
      <c r="K1527" s="129"/>
      <c r="L1527" s="129"/>
      <c r="M1527" s="129"/>
    </row>
    <row r="1528" spans="1:13">
      <c r="A1528" s="5"/>
      <c r="B1528" s="128"/>
      <c r="C1528" s="128"/>
      <c r="D1528" s="129"/>
      <c r="E1528" s="129"/>
      <c r="F1528" s="129"/>
      <c r="G1528" s="129"/>
      <c r="H1528" s="129"/>
      <c r="I1528" s="129"/>
      <c r="J1528" s="129"/>
      <c r="K1528" s="129"/>
      <c r="L1528" s="129"/>
      <c r="M1528" s="129"/>
    </row>
    <row r="1529" spans="1:13">
      <c r="A1529" s="5"/>
      <c r="B1529" s="128"/>
      <c r="C1529" s="128"/>
      <c r="D1529" s="129"/>
      <c r="E1529" s="129"/>
      <c r="F1529" s="129"/>
      <c r="G1529" s="129"/>
      <c r="H1529" s="129"/>
      <c r="I1529" s="129"/>
      <c r="J1529" s="129"/>
      <c r="K1529" s="129"/>
      <c r="L1529" s="129"/>
      <c r="M1529" s="129"/>
    </row>
    <row r="1530" spans="1:13">
      <c r="A1530" s="5"/>
      <c r="B1530" s="128"/>
      <c r="C1530" s="128"/>
      <c r="D1530" s="129"/>
      <c r="E1530" s="129"/>
      <c r="F1530" s="129"/>
      <c r="G1530" s="129"/>
      <c r="H1530" s="129"/>
      <c r="I1530" s="129"/>
      <c r="J1530" s="129"/>
      <c r="K1530" s="129"/>
      <c r="L1530" s="129"/>
      <c r="M1530" s="129"/>
    </row>
    <row r="1531" spans="1:13">
      <c r="A1531" s="5"/>
      <c r="B1531" s="128"/>
      <c r="C1531" s="128"/>
      <c r="D1531" s="129"/>
      <c r="E1531" s="129"/>
      <c r="F1531" s="129"/>
      <c r="G1531" s="129"/>
      <c r="H1531" s="129"/>
      <c r="I1531" s="129"/>
      <c r="J1531" s="129"/>
      <c r="K1531" s="129"/>
      <c r="L1531" s="129"/>
      <c r="M1531" s="129"/>
    </row>
    <row r="1532" spans="1:13">
      <c r="A1532" s="5"/>
      <c r="B1532" s="128"/>
      <c r="C1532" s="128"/>
      <c r="D1532" s="129"/>
      <c r="E1532" s="129"/>
      <c r="F1532" s="129"/>
      <c r="G1532" s="129"/>
      <c r="H1532" s="129"/>
      <c r="I1532" s="129"/>
      <c r="J1532" s="129"/>
      <c r="K1532" s="129"/>
      <c r="L1532" s="129"/>
      <c r="M1532" s="129"/>
    </row>
    <row r="1533" spans="1:13">
      <c r="A1533" s="5"/>
      <c r="B1533" s="128"/>
      <c r="C1533" s="128"/>
      <c r="D1533" s="129"/>
      <c r="E1533" s="129"/>
      <c r="F1533" s="129"/>
      <c r="G1533" s="129"/>
      <c r="H1533" s="129"/>
      <c r="I1533" s="129"/>
      <c r="J1533" s="129"/>
      <c r="K1533" s="129"/>
      <c r="L1533" s="129"/>
      <c r="M1533" s="129"/>
    </row>
    <row r="1534" spans="1:13">
      <c r="A1534" s="5"/>
      <c r="B1534" s="128"/>
      <c r="C1534" s="128"/>
      <c r="D1534" s="129"/>
      <c r="E1534" s="129"/>
      <c r="F1534" s="129"/>
      <c r="G1534" s="129"/>
      <c r="H1534" s="129"/>
      <c r="I1534" s="129"/>
      <c r="J1534" s="129"/>
      <c r="K1534" s="129"/>
      <c r="L1534" s="129"/>
      <c r="M1534" s="129"/>
    </row>
    <row r="1535" spans="1:13">
      <c r="A1535" s="5"/>
      <c r="B1535" s="128"/>
      <c r="C1535" s="128"/>
      <c r="D1535" s="129"/>
      <c r="E1535" s="129"/>
      <c r="F1535" s="129"/>
      <c r="G1535" s="129"/>
      <c r="H1535" s="129"/>
      <c r="I1535" s="129"/>
      <c r="J1535" s="129"/>
      <c r="K1535" s="129"/>
      <c r="L1535" s="129"/>
      <c r="M1535" s="129"/>
    </row>
    <row r="1536" spans="1:13">
      <c r="A1536" s="5"/>
      <c r="B1536" s="128"/>
      <c r="C1536" s="128"/>
      <c r="D1536" s="129"/>
      <c r="E1536" s="129"/>
      <c r="F1536" s="129"/>
      <c r="G1536" s="129"/>
      <c r="H1536" s="129"/>
      <c r="I1536" s="129"/>
      <c r="J1536" s="129"/>
      <c r="K1536" s="129"/>
      <c r="L1536" s="129"/>
      <c r="M1536" s="129"/>
    </row>
    <row r="1537" spans="1:13">
      <c r="A1537" s="5"/>
      <c r="B1537" s="128"/>
      <c r="C1537" s="128"/>
      <c r="D1537" s="129"/>
      <c r="E1537" s="129"/>
      <c r="F1537" s="129"/>
      <c r="G1537" s="129"/>
      <c r="H1537" s="129"/>
      <c r="I1537" s="129"/>
      <c r="J1537" s="129"/>
      <c r="K1537" s="129"/>
      <c r="L1537" s="129"/>
      <c r="M1537" s="129"/>
    </row>
    <row r="1538" spans="1:13">
      <c r="A1538" s="5"/>
      <c r="B1538" s="128"/>
      <c r="C1538" s="128"/>
      <c r="D1538" s="129"/>
      <c r="E1538" s="129"/>
      <c r="F1538" s="129"/>
      <c r="G1538" s="129"/>
      <c r="H1538" s="129"/>
      <c r="I1538" s="129"/>
      <c r="J1538" s="129"/>
      <c r="K1538" s="129"/>
      <c r="L1538" s="129"/>
      <c r="M1538" s="129"/>
    </row>
    <row r="1539" spans="1:13">
      <c r="A1539" s="5"/>
      <c r="B1539" s="128"/>
      <c r="C1539" s="128"/>
      <c r="D1539" s="129"/>
      <c r="E1539" s="129"/>
      <c r="F1539" s="129"/>
      <c r="G1539" s="129"/>
      <c r="H1539" s="129"/>
      <c r="I1539" s="129"/>
      <c r="J1539" s="129"/>
      <c r="K1539" s="129"/>
      <c r="L1539" s="129"/>
      <c r="M1539" s="129"/>
    </row>
    <row r="1540" spans="1:13">
      <c r="A1540" s="5"/>
      <c r="B1540" s="128"/>
      <c r="C1540" s="128"/>
      <c r="D1540" s="129"/>
      <c r="E1540" s="129"/>
      <c r="F1540" s="129"/>
      <c r="G1540" s="129"/>
      <c r="H1540" s="129"/>
      <c r="I1540" s="129"/>
      <c r="J1540" s="129"/>
      <c r="K1540" s="129"/>
      <c r="L1540" s="129"/>
      <c r="M1540" s="129"/>
    </row>
    <row r="1541" spans="1:13">
      <c r="A1541" s="5"/>
      <c r="B1541" s="128"/>
      <c r="C1541" s="128"/>
      <c r="D1541" s="129"/>
      <c r="E1541" s="129"/>
      <c r="F1541" s="129"/>
      <c r="G1541" s="129"/>
      <c r="H1541" s="129"/>
      <c r="I1541" s="129"/>
      <c r="J1541" s="129"/>
      <c r="K1541" s="129"/>
      <c r="L1541" s="129"/>
      <c r="M1541" s="129"/>
    </row>
    <row r="1542" spans="1:13">
      <c r="A1542" s="5"/>
      <c r="B1542" s="128"/>
      <c r="C1542" s="128"/>
      <c r="D1542" s="129"/>
      <c r="E1542" s="129"/>
      <c r="F1542" s="129"/>
      <c r="G1542" s="129"/>
      <c r="H1542" s="129"/>
      <c r="I1542" s="129"/>
      <c r="J1542" s="129"/>
      <c r="K1542" s="129"/>
      <c r="L1542" s="129"/>
      <c r="M1542" s="129"/>
    </row>
    <row r="1543" spans="1:13">
      <c r="A1543" s="5"/>
      <c r="B1543" s="128"/>
      <c r="C1543" s="128"/>
      <c r="D1543" s="129"/>
      <c r="E1543" s="129"/>
      <c r="F1543" s="129"/>
      <c r="G1543" s="129"/>
      <c r="H1543" s="129"/>
      <c r="I1543" s="129"/>
      <c r="J1543" s="129"/>
      <c r="K1543" s="129"/>
      <c r="L1543" s="129"/>
      <c r="M1543" s="129"/>
    </row>
    <row r="1544" spans="1:13">
      <c r="A1544" s="5"/>
      <c r="B1544" s="128"/>
      <c r="C1544" s="128"/>
      <c r="D1544" s="129"/>
      <c r="E1544" s="129"/>
      <c r="F1544" s="129"/>
      <c r="G1544" s="129"/>
      <c r="H1544" s="129"/>
      <c r="I1544" s="129"/>
      <c r="J1544" s="129"/>
      <c r="K1544" s="129"/>
      <c r="L1544" s="129"/>
      <c r="M1544" s="129"/>
    </row>
    <row r="1545" spans="1:13">
      <c r="A1545" s="5"/>
      <c r="B1545" s="128"/>
      <c r="C1545" s="128"/>
      <c r="D1545" s="129"/>
      <c r="E1545" s="129"/>
      <c r="F1545" s="129"/>
      <c r="G1545" s="129"/>
      <c r="H1545" s="129"/>
      <c r="I1545" s="129"/>
      <c r="J1545" s="129"/>
      <c r="K1545" s="129"/>
      <c r="L1545" s="129"/>
      <c r="M1545" s="129"/>
    </row>
    <row r="1546" spans="1:13">
      <c r="A1546" s="5"/>
      <c r="B1546" s="128"/>
      <c r="C1546" s="128"/>
      <c r="D1546" s="129"/>
      <c r="E1546" s="129"/>
      <c r="F1546" s="129"/>
      <c r="G1546" s="129"/>
      <c r="H1546" s="129"/>
      <c r="I1546" s="129"/>
      <c r="J1546" s="129"/>
      <c r="K1546" s="129"/>
      <c r="L1546" s="129"/>
      <c r="M1546" s="129"/>
    </row>
    <row r="1547" spans="1:13">
      <c r="A1547" s="5"/>
      <c r="B1547" s="128"/>
      <c r="C1547" s="128"/>
      <c r="D1547" s="129"/>
      <c r="E1547" s="129"/>
      <c r="F1547" s="129"/>
      <c r="G1547" s="129"/>
      <c r="H1547" s="129"/>
      <c r="I1547" s="129"/>
      <c r="J1547" s="129"/>
      <c r="K1547" s="129"/>
      <c r="L1547" s="129"/>
      <c r="M1547" s="129"/>
    </row>
    <row r="1548" spans="1:13">
      <c r="A1548" s="5"/>
      <c r="B1548" s="128"/>
      <c r="C1548" s="128"/>
      <c r="D1548" s="129"/>
      <c r="E1548" s="129"/>
      <c r="F1548" s="129"/>
      <c r="G1548" s="129"/>
      <c r="H1548" s="129"/>
      <c r="I1548" s="129"/>
      <c r="J1548" s="129"/>
      <c r="K1548" s="129"/>
      <c r="L1548" s="129"/>
      <c r="M1548" s="129"/>
    </row>
    <row r="1549" spans="1:13">
      <c r="A1549" s="5"/>
      <c r="B1549" s="128"/>
      <c r="C1549" s="128"/>
      <c r="D1549" s="129"/>
      <c r="E1549" s="129"/>
      <c r="F1549" s="129"/>
      <c r="G1549" s="129"/>
      <c r="H1549" s="129"/>
      <c r="I1549" s="129"/>
      <c r="J1549" s="129"/>
      <c r="K1549" s="129"/>
      <c r="L1549" s="129"/>
      <c r="M1549" s="129"/>
    </row>
    <row r="1550" spans="1:13">
      <c r="A1550" s="5"/>
      <c r="B1550" s="128"/>
      <c r="C1550" s="128"/>
      <c r="D1550" s="129"/>
      <c r="E1550" s="129"/>
      <c r="F1550" s="129"/>
      <c r="G1550" s="129"/>
      <c r="H1550" s="129"/>
      <c r="I1550" s="129"/>
      <c r="J1550" s="129"/>
      <c r="K1550" s="129"/>
      <c r="L1550" s="129"/>
      <c r="M1550" s="129"/>
    </row>
    <row r="1551" spans="1:13">
      <c r="A1551" s="5"/>
      <c r="B1551" s="128"/>
      <c r="C1551" s="128"/>
      <c r="D1551" s="129"/>
      <c r="E1551" s="129"/>
      <c r="F1551" s="129"/>
      <c r="G1551" s="129"/>
      <c r="H1551" s="129"/>
      <c r="I1551" s="129"/>
      <c r="J1551" s="129"/>
      <c r="K1551" s="129"/>
      <c r="L1551" s="129"/>
      <c r="M1551" s="129"/>
    </row>
    <row r="1552" spans="1:13">
      <c r="A1552" s="5"/>
      <c r="B1552" s="128"/>
      <c r="C1552" s="128"/>
      <c r="D1552" s="129"/>
      <c r="E1552" s="129"/>
      <c r="F1552" s="129"/>
      <c r="G1552" s="129"/>
      <c r="H1552" s="129"/>
      <c r="I1552" s="129"/>
      <c r="J1552" s="129"/>
      <c r="K1552" s="129"/>
      <c r="L1552" s="129"/>
      <c r="M1552" s="129"/>
    </row>
    <row r="1553" spans="1:13">
      <c r="A1553" s="5"/>
      <c r="B1553" s="128"/>
      <c r="C1553" s="128"/>
      <c r="D1553" s="129"/>
      <c r="E1553" s="129"/>
      <c r="F1553" s="129"/>
      <c r="G1553" s="129"/>
      <c r="H1553" s="129"/>
      <c r="I1553" s="129"/>
      <c r="J1553" s="129"/>
      <c r="K1553" s="129"/>
      <c r="L1553" s="129"/>
      <c r="M1553" s="129"/>
    </row>
    <row r="1554" spans="1:13">
      <c r="A1554" s="5"/>
      <c r="B1554" s="128"/>
      <c r="C1554" s="128"/>
      <c r="D1554" s="129"/>
      <c r="E1554" s="129"/>
      <c r="F1554" s="129"/>
      <c r="G1554" s="129"/>
      <c r="H1554" s="129"/>
      <c r="I1554" s="129"/>
      <c r="J1554" s="129"/>
      <c r="K1554" s="129"/>
      <c r="L1554" s="129"/>
      <c r="M1554" s="129"/>
    </row>
    <row r="1555" spans="1:13">
      <c r="A1555" s="5"/>
      <c r="B1555" s="128"/>
      <c r="C1555" s="128"/>
      <c r="D1555" s="129"/>
      <c r="E1555" s="129"/>
      <c r="F1555" s="129"/>
      <c r="G1555" s="129"/>
      <c r="H1555" s="129"/>
      <c r="I1555" s="129"/>
      <c r="J1555" s="129"/>
      <c r="K1555" s="129"/>
      <c r="L1555" s="129"/>
      <c r="M1555" s="129"/>
    </row>
    <row r="1556" spans="1:13">
      <c r="A1556" s="5"/>
      <c r="B1556" s="128"/>
      <c r="C1556" s="128"/>
      <c r="D1556" s="129"/>
      <c r="E1556" s="129"/>
      <c r="F1556" s="129"/>
      <c r="G1556" s="129"/>
      <c r="H1556" s="129"/>
      <c r="I1556" s="129"/>
      <c r="J1556" s="129"/>
      <c r="K1556" s="129"/>
      <c r="L1556" s="129"/>
      <c r="M1556" s="129"/>
    </row>
    <row r="1557" spans="1:13">
      <c r="A1557" s="5"/>
      <c r="B1557" s="128"/>
      <c r="C1557" s="128"/>
      <c r="D1557" s="129"/>
      <c r="E1557" s="129"/>
      <c r="F1557" s="129"/>
      <c r="G1557" s="129"/>
      <c r="H1557" s="129"/>
      <c r="I1557" s="129"/>
      <c r="J1557" s="129"/>
      <c r="K1557" s="129"/>
      <c r="L1557" s="129"/>
      <c r="M1557" s="129"/>
    </row>
    <row r="1558" spans="1:13">
      <c r="A1558" s="5"/>
      <c r="B1558" s="128"/>
      <c r="C1558" s="128"/>
      <c r="D1558" s="129"/>
      <c r="E1558" s="129"/>
      <c r="F1558" s="129"/>
      <c r="G1558" s="129"/>
      <c r="H1558" s="129"/>
      <c r="I1558" s="129"/>
      <c r="J1558" s="129"/>
      <c r="K1558" s="129"/>
      <c r="L1558" s="129"/>
      <c r="M1558" s="129"/>
    </row>
    <row r="1559" spans="1:13">
      <c r="A1559" s="5"/>
      <c r="B1559" s="128"/>
      <c r="C1559" s="128"/>
      <c r="D1559" s="129"/>
      <c r="E1559" s="129"/>
      <c r="F1559" s="129"/>
      <c r="G1559" s="129"/>
      <c r="H1559" s="129"/>
      <c r="I1559" s="129"/>
      <c r="J1559" s="129"/>
      <c r="K1559" s="129"/>
      <c r="L1559" s="129"/>
      <c r="M1559" s="129"/>
    </row>
    <row r="1560" spans="1:13">
      <c r="A1560" s="5"/>
      <c r="B1560" s="128"/>
      <c r="C1560" s="128"/>
      <c r="D1560" s="129"/>
      <c r="E1560" s="129"/>
      <c r="F1560" s="129"/>
      <c r="G1560" s="129"/>
      <c r="H1560" s="129"/>
      <c r="I1560" s="129"/>
      <c r="J1560" s="129"/>
      <c r="K1560" s="129"/>
      <c r="L1560" s="129"/>
      <c r="M1560" s="129"/>
    </row>
    <row r="1561" spans="1:13">
      <c r="A1561" s="5"/>
      <c r="B1561" s="128"/>
      <c r="C1561" s="128"/>
      <c r="D1561" s="129"/>
      <c r="E1561" s="129"/>
      <c r="F1561" s="129"/>
      <c r="G1561" s="129"/>
      <c r="H1561" s="129"/>
      <c r="I1561" s="129"/>
      <c r="J1561" s="129"/>
      <c r="K1561" s="129"/>
      <c r="L1561" s="129"/>
      <c r="M1561" s="129"/>
    </row>
    <row r="1562" spans="1:13">
      <c r="A1562" s="5"/>
      <c r="B1562" s="128"/>
      <c r="C1562" s="128"/>
      <c r="D1562" s="129"/>
      <c r="E1562" s="129"/>
      <c r="F1562" s="129"/>
      <c r="G1562" s="129"/>
      <c r="H1562" s="129"/>
      <c r="I1562" s="129"/>
      <c r="J1562" s="129"/>
      <c r="K1562" s="129"/>
      <c r="L1562" s="129"/>
      <c r="M1562" s="129"/>
    </row>
    <row r="1563" spans="1:13">
      <c r="A1563" s="5"/>
      <c r="B1563" s="128"/>
      <c r="C1563" s="128"/>
      <c r="D1563" s="129"/>
      <c r="E1563" s="129"/>
      <c r="F1563" s="129"/>
      <c r="G1563" s="129"/>
      <c r="H1563" s="129"/>
      <c r="I1563" s="129"/>
      <c r="J1563" s="129"/>
      <c r="K1563" s="129"/>
      <c r="L1563" s="129"/>
      <c r="M1563" s="129"/>
    </row>
    <row r="1564" spans="1:13">
      <c r="A1564" s="5"/>
      <c r="B1564" s="128"/>
      <c r="C1564" s="128"/>
      <c r="D1564" s="129"/>
      <c r="E1564" s="129"/>
      <c r="F1564" s="129"/>
      <c r="G1564" s="129"/>
      <c r="H1564" s="129"/>
      <c r="I1564" s="129"/>
      <c r="J1564" s="129"/>
      <c r="K1564" s="129"/>
      <c r="L1564" s="129"/>
      <c r="M1564" s="129"/>
    </row>
    <row r="1565" spans="1:13">
      <c r="A1565" s="5"/>
      <c r="B1565" s="128"/>
      <c r="C1565" s="128"/>
      <c r="D1565" s="129"/>
      <c r="E1565" s="129"/>
      <c r="F1565" s="129"/>
      <c r="G1565" s="129"/>
      <c r="H1565" s="129"/>
      <c r="I1565" s="129"/>
      <c r="J1565" s="129"/>
      <c r="K1565" s="129"/>
      <c r="L1565" s="129"/>
      <c r="M1565" s="129"/>
    </row>
    <row r="1566" spans="1:13">
      <c r="A1566" s="5"/>
      <c r="B1566" s="128"/>
      <c r="C1566" s="128"/>
      <c r="D1566" s="129"/>
      <c r="E1566" s="129"/>
      <c r="F1566" s="129"/>
      <c r="G1566" s="129"/>
      <c r="H1566" s="129"/>
      <c r="I1566" s="129"/>
      <c r="J1566" s="129"/>
      <c r="K1566" s="129"/>
      <c r="L1566" s="129"/>
      <c r="M1566" s="129"/>
    </row>
    <row r="1567" spans="1:13">
      <c r="A1567" s="5"/>
      <c r="B1567" s="128"/>
      <c r="C1567" s="128"/>
      <c r="D1567" s="129"/>
      <c r="E1567" s="129"/>
      <c r="F1567" s="129"/>
      <c r="G1567" s="129"/>
      <c r="H1567" s="129"/>
      <c r="I1567" s="129"/>
      <c r="J1567" s="129"/>
      <c r="K1567" s="129"/>
      <c r="L1567" s="129"/>
      <c r="M1567" s="129"/>
    </row>
    <row r="1568" spans="1:13">
      <c r="A1568" s="5"/>
      <c r="B1568" s="128"/>
      <c r="C1568" s="128"/>
      <c r="D1568" s="129"/>
      <c r="E1568" s="129"/>
      <c r="F1568" s="129"/>
      <c r="G1568" s="129"/>
      <c r="H1568" s="129"/>
      <c r="I1568" s="129"/>
      <c r="J1568" s="129"/>
      <c r="K1568" s="129"/>
      <c r="L1568" s="129"/>
      <c r="M1568" s="129"/>
    </row>
    <row r="1569" spans="1:13">
      <c r="A1569" s="5"/>
      <c r="B1569" s="128"/>
      <c r="C1569" s="128"/>
      <c r="D1569" s="129"/>
      <c r="E1569" s="129"/>
      <c r="F1569" s="129"/>
      <c r="G1569" s="129"/>
      <c r="H1569" s="129"/>
      <c r="I1569" s="129"/>
      <c r="J1569" s="129"/>
      <c r="K1569" s="129"/>
      <c r="L1569" s="129"/>
      <c r="M1569" s="129"/>
    </row>
    <row r="1570" spans="1:13">
      <c r="A1570" s="5"/>
      <c r="B1570" s="128"/>
      <c r="C1570" s="128"/>
      <c r="D1570" s="129"/>
      <c r="E1570" s="129"/>
      <c r="F1570" s="129"/>
      <c r="G1570" s="129"/>
      <c r="H1570" s="129"/>
      <c r="I1570" s="129"/>
      <c r="J1570" s="129"/>
      <c r="K1570" s="129"/>
      <c r="L1570" s="129"/>
      <c r="M1570" s="129"/>
    </row>
    <row r="1571" spans="1:13">
      <c r="A1571" s="5"/>
      <c r="B1571" s="128"/>
      <c r="C1571" s="128"/>
      <c r="D1571" s="129"/>
      <c r="E1571" s="129"/>
      <c r="F1571" s="129"/>
      <c r="G1571" s="129"/>
      <c r="H1571" s="129"/>
      <c r="I1571" s="129"/>
      <c r="J1571" s="129"/>
      <c r="K1571" s="129"/>
      <c r="L1571" s="129"/>
      <c r="M1571" s="129"/>
    </row>
    <row r="1572" spans="1:13">
      <c r="A1572" s="5"/>
      <c r="B1572" s="128"/>
      <c r="C1572" s="128"/>
      <c r="D1572" s="129"/>
      <c r="E1572" s="129"/>
      <c r="F1572" s="129"/>
      <c r="G1572" s="129"/>
      <c r="H1572" s="129"/>
      <c r="I1572" s="129"/>
      <c r="J1572" s="129"/>
      <c r="K1572" s="129"/>
      <c r="L1572" s="129"/>
      <c r="M1572" s="129"/>
    </row>
    <row r="1573" spans="1:13">
      <c r="A1573" s="5"/>
      <c r="B1573" s="128"/>
      <c r="C1573" s="128"/>
      <c r="D1573" s="129"/>
      <c r="E1573" s="129"/>
      <c r="F1573" s="129"/>
      <c r="G1573" s="129"/>
      <c r="H1573" s="129"/>
      <c r="I1573" s="129"/>
      <c r="J1573" s="129"/>
      <c r="K1573" s="129"/>
      <c r="L1573" s="129"/>
      <c r="M1573" s="129"/>
    </row>
    <row r="1574" spans="1:13">
      <c r="A1574" s="5"/>
      <c r="B1574" s="128"/>
      <c r="C1574" s="128"/>
      <c r="D1574" s="129"/>
      <c r="E1574" s="129"/>
      <c r="F1574" s="129"/>
      <c r="G1574" s="129"/>
      <c r="H1574" s="129"/>
      <c r="I1574" s="129"/>
      <c r="J1574" s="129"/>
      <c r="K1574" s="129"/>
      <c r="L1574" s="129"/>
      <c r="M1574" s="129"/>
    </row>
    <row r="1575" spans="1:13">
      <c r="A1575" s="5"/>
      <c r="B1575" s="128"/>
      <c r="C1575" s="128"/>
      <c r="D1575" s="129"/>
      <c r="E1575" s="129"/>
      <c r="F1575" s="129"/>
      <c r="G1575" s="129"/>
      <c r="H1575" s="129"/>
      <c r="I1575" s="129"/>
      <c r="J1575" s="129"/>
      <c r="K1575" s="129"/>
      <c r="L1575" s="129"/>
      <c r="M1575" s="129"/>
    </row>
    <row r="1576" spans="1:13">
      <c r="A1576" s="5"/>
      <c r="B1576" s="128"/>
      <c r="C1576" s="128"/>
      <c r="D1576" s="129"/>
      <c r="E1576" s="129"/>
      <c r="F1576" s="129"/>
      <c r="G1576" s="129"/>
      <c r="H1576" s="129"/>
      <c r="I1576" s="129"/>
      <c r="J1576" s="129"/>
      <c r="K1576" s="129"/>
      <c r="L1576" s="129"/>
      <c r="M1576" s="129"/>
    </row>
    <row r="1577" spans="1:13">
      <c r="A1577" s="5"/>
      <c r="B1577" s="128"/>
      <c r="C1577" s="128"/>
      <c r="D1577" s="129"/>
      <c r="E1577" s="129"/>
      <c r="F1577" s="129"/>
      <c r="G1577" s="129"/>
      <c r="H1577" s="129"/>
      <c r="I1577" s="129"/>
      <c r="J1577" s="129"/>
      <c r="K1577" s="129"/>
      <c r="L1577" s="129"/>
      <c r="M1577" s="129"/>
    </row>
    <row r="1578" spans="1:13">
      <c r="A1578" s="5"/>
      <c r="B1578" s="128"/>
      <c r="C1578" s="128"/>
      <c r="D1578" s="129"/>
      <c r="E1578" s="129"/>
      <c r="F1578" s="129"/>
      <c r="G1578" s="129"/>
      <c r="H1578" s="129"/>
      <c r="I1578" s="129"/>
      <c r="J1578" s="129"/>
      <c r="K1578" s="129"/>
      <c r="L1578" s="129"/>
      <c r="M1578" s="129"/>
    </row>
    <row r="1579" spans="1:13">
      <c r="A1579" s="5"/>
      <c r="B1579" s="128"/>
      <c r="C1579" s="128"/>
      <c r="D1579" s="129"/>
      <c r="E1579" s="129"/>
      <c r="F1579" s="129"/>
      <c r="G1579" s="129"/>
      <c r="H1579" s="129"/>
      <c r="I1579" s="129"/>
      <c r="J1579" s="129"/>
      <c r="K1579" s="129"/>
      <c r="L1579" s="129"/>
      <c r="M1579" s="129"/>
    </row>
    <row r="1580" spans="1:13">
      <c r="A1580" s="5"/>
      <c r="B1580" s="128"/>
      <c r="C1580" s="128"/>
      <c r="D1580" s="129"/>
      <c r="E1580" s="129"/>
      <c r="F1580" s="129"/>
      <c r="G1580" s="129"/>
      <c r="H1580" s="129"/>
      <c r="I1580" s="129"/>
      <c r="J1580" s="129"/>
      <c r="K1580" s="129"/>
      <c r="L1580" s="129"/>
      <c r="M1580" s="129"/>
    </row>
    <row r="1581" spans="1:13">
      <c r="A1581" s="5"/>
      <c r="B1581" s="128"/>
      <c r="C1581" s="128"/>
      <c r="D1581" s="129"/>
      <c r="E1581" s="129"/>
      <c r="F1581" s="129"/>
      <c r="G1581" s="129"/>
      <c r="H1581" s="129"/>
      <c r="I1581" s="129"/>
      <c r="J1581" s="129"/>
      <c r="K1581" s="129"/>
      <c r="L1581" s="129"/>
      <c r="M1581" s="129"/>
    </row>
    <row r="1582" spans="1:13">
      <c r="A1582" s="5"/>
      <c r="B1582" s="128"/>
      <c r="C1582" s="128"/>
      <c r="D1582" s="129"/>
      <c r="E1582" s="129"/>
      <c r="F1582" s="129"/>
      <c r="G1582" s="129"/>
      <c r="H1582" s="129"/>
      <c r="I1582" s="129"/>
      <c r="J1582" s="129"/>
      <c r="K1582" s="129"/>
      <c r="L1582" s="129"/>
      <c r="M1582" s="129"/>
    </row>
    <row r="1583" spans="1:13">
      <c r="A1583" s="5"/>
      <c r="B1583" s="128"/>
      <c r="C1583" s="128"/>
      <c r="D1583" s="129"/>
      <c r="E1583" s="129"/>
      <c r="F1583" s="129"/>
      <c r="G1583" s="129"/>
      <c r="H1583" s="129"/>
      <c r="I1583" s="129"/>
      <c r="J1583" s="129"/>
      <c r="K1583" s="129"/>
      <c r="L1583" s="129"/>
      <c r="M1583" s="129"/>
    </row>
    <row r="1584" spans="1:13">
      <c r="A1584" s="5"/>
      <c r="B1584" s="128"/>
      <c r="C1584" s="128"/>
      <c r="D1584" s="129"/>
      <c r="E1584" s="129"/>
      <c r="F1584" s="129"/>
      <c r="G1584" s="129"/>
      <c r="H1584" s="129"/>
      <c r="I1584" s="129"/>
      <c r="J1584" s="129"/>
      <c r="K1584" s="129"/>
      <c r="L1584" s="129"/>
      <c r="M1584" s="129"/>
    </row>
    <row r="1585" spans="1:13">
      <c r="A1585" s="5"/>
      <c r="B1585" s="128"/>
      <c r="C1585" s="128"/>
      <c r="D1585" s="129"/>
      <c r="E1585" s="129"/>
      <c r="F1585" s="129"/>
      <c r="G1585" s="129"/>
      <c r="H1585" s="129"/>
      <c r="I1585" s="129"/>
      <c r="J1585" s="129"/>
      <c r="K1585" s="129"/>
      <c r="L1585" s="129"/>
      <c r="M1585" s="129"/>
    </row>
    <row r="1586" spans="1:13">
      <c r="A1586" s="5"/>
      <c r="B1586" s="128"/>
      <c r="C1586" s="128"/>
      <c r="D1586" s="129"/>
      <c r="E1586" s="129"/>
      <c r="F1586" s="129"/>
      <c r="G1586" s="129"/>
      <c r="H1586" s="129"/>
      <c r="I1586" s="129"/>
      <c r="J1586" s="129"/>
      <c r="K1586" s="129"/>
      <c r="L1586" s="129"/>
      <c r="M1586" s="129"/>
    </row>
    <row r="1587" spans="1:13">
      <c r="A1587" s="5"/>
      <c r="B1587" s="128"/>
      <c r="C1587" s="128"/>
      <c r="D1587" s="129"/>
      <c r="E1587" s="129"/>
      <c r="F1587" s="129"/>
      <c r="G1587" s="129"/>
      <c r="H1587" s="129"/>
      <c r="I1587" s="129"/>
      <c r="J1587" s="129"/>
      <c r="K1587" s="129"/>
      <c r="L1587" s="129"/>
      <c r="M1587" s="129"/>
    </row>
    <row r="1588" spans="1:13">
      <c r="A1588" s="5"/>
      <c r="B1588" s="128"/>
      <c r="C1588" s="128"/>
      <c r="D1588" s="129"/>
      <c r="E1588" s="129"/>
      <c r="F1588" s="129"/>
      <c r="G1588" s="129"/>
      <c r="H1588" s="129"/>
      <c r="I1588" s="129"/>
      <c r="J1588" s="129"/>
      <c r="K1588" s="129"/>
      <c r="L1588" s="129"/>
      <c r="M1588" s="129"/>
    </row>
    <row r="1589" spans="1:13">
      <c r="A1589" s="5"/>
      <c r="B1589" s="128"/>
      <c r="C1589" s="128"/>
      <c r="D1589" s="129"/>
      <c r="E1589" s="129"/>
      <c r="F1589" s="129"/>
      <c r="G1589" s="129"/>
      <c r="H1589" s="129"/>
      <c r="I1589" s="129"/>
      <c r="J1589" s="129"/>
      <c r="K1589" s="129"/>
      <c r="L1589" s="129"/>
      <c r="M1589" s="129"/>
    </row>
    <row r="1590" spans="1:13">
      <c r="A1590" s="5"/>
      <c r="B1590" s="128"/>
      <c r="C1590" s="128"/>
      <c r="D1590" s="129"/>
      <c r="E1590" s="129"/>
      <c r="F1590" s="129"/>
      <c r="G1590" s="129"/>
      <c r="H1590" s="129"/>
      <c r="I1590" s="129"/>
      <c r="J1590" s="129"/>
      <c r="K1590" s="129"/>
      <c r="L1590" s="129"/>
      <c r="M1590" s="129"/>
    </row>
    <row r="1591" spans="1:13">
      <c r="A1591" s="5"/>
      <c r="B1591" s="128"/>
      <c r="C1591" s="128"/>
      <c r="D1591" s="129"/>
      <c r="E1591" s="129"/>
      <c r="F1591" s="129"/>
      <c r="G1591" s="129"/>
      <c r="H1591" s="129"/>
      <c r="I1591" s="129"/>
      <c r="J1591" s="129"/>
      <c r="K1591" s="129"/>
      <c r="L1591" s="129"/>
      <c r="M1591" s="129"/>
    </row>
    <row r="1592" spans="1:13">
      <c r="A1592" s="5"/>
      <c r="B1592" s="128"/>
      <c r="C1592" s="128"/>
      <c r="D1592" s="129"/>
      <c r="E1592" s="129"/>
      <c r="F1592" s="129"/>
      <c r="G1592" s="129"/>
      <c r="H1592" s="129"/>
      <c r="I1592" s="129"/>
      <c r="J1592" s="129"/>
      <c r="K1592" s="129"/>
      <c r="L1592" s="129"/>
      <c r="M1592" s="129"/>
    </row>
    <row r="1593" spans="1:13">
      <c r="A1593" s="5"/>
      <c r="B1593" s="128"/>
      <c r="C1593" s="128"/>
      <c r="D1593" s="129"/>
      <c r="E1593" s="129"/>
      <c r="F1593" s="129"/>
      <c r="G1593" s="129"/>
      <c r="H1593" s="129"/>
      <c r="I1593" s="129"/>
      <c r="J1593" s="129"/>
      <c r="K1593" s="129"/>
      <c r="L1593" s="129"/>
      <c r="M1593" s="129"/>
    </row>
    <row r="1594" spans="1:13">
      <c r="A1594" s="5"/>
      <c r="B1594" s="128"/>
      <c r="C1594" s="128"/>
      <c r="D1594" s="129"/>
      <c r="E1594" s="129"/>
      <c r="F1594" s="129"/>
      <c r="G1594" s="129"/>
      <c r="H1594" s="129"/>
      <c r="I1594" s="129"/>
      <c r="J1594" s="129"/>
      <c r="K1594" s="129"/>
      <c r="L1594" s="129"/>
      <c r="M1594" s="129"/>
    </row>
    <row r="1595" spans="1:13">
      <c r="A1595" s="5"/>
      <c r="B1595" s="128"/>
      <c r="C1595" s="128"/>
      <c r="D1595" s="129"/>
      <c r="E1595" s="129"/>
      <c r="F1595" s="129"/>
      <c r="G1595" s="129"/>
      <c r="H1595" s="129"/>
      <c r="I1595" s="129"/>
      <c r="J1595" s="129"/>
      <c r="K1595" s="129"/>
      <c r="L1595" s="129"/>
      <c r="M1595" s="129"/>
    </row>
    <row r="1596" spans="1:13">
      <c r="A1596" s="5"/>
      <c r="B1596" s="128"/>
      <c r="C1596" s="128"/>
      <c r="D1596" s="129"/>
      <c r="E1596" s="129"/>
      <c r="F1596" s="129"/>
      <c r="G1596" s="129"/>
      <c r="H1596" s="129"/>
      <c r="I1596" s="129"/>
      <c r="J1596" s="129"/>
      <c r="K1596" s="129"/>
      <c r="L1596" s="129"/>
      <c r="M1596" s="129"/>
    </row>
    <row r="1597" spans="1:13">
      <c r="A1597" s="5"/>
      <c r="B1597" s="128"/>
      <c r="C1597" s="128"/>
      <c r="D1597" s="129"/>
      <c r="E1597" s="129"/>
      <c r="F1597" s="129"/>
      <c r="G1597" s="129"/>
      <c r="H1597" s="129"/>
      <c r="I1597" s="129"/>
      <c r="J1597" s="129"/>
      <c r="K1597" s="129"/>
      <c r="L1597" s="129"/>
      <c r="M1597" s="129"/>
    </row>
    <row r="1598" spans="1:13">
      <c r="A1598" s="5"/>
      <c r="B1598" s="128"/>
      <c r="C1598" s="128"/>
      <c r="D1598" s="129"/>
      <c r="E1598" s="129"/>
      <c r="F1598" s="129"/>
      <c r="G1598" s="129"/>
      <c r="H1598" s="129"/>
      <c r="I1598" s="129"/>
      <c r="J1598" s="129"/>
      <c r="K1598" s="129"/>
      <c r="L1598" s="129"/>
      <c r="M1598" s="129"/>
    </row>
    <row r="1599" spans="1:13">
      <c r="A1599" s="5"/>
      <c r="B1599" s="128"/>
      <c r="C1599" s="128"/>
      <c r="D1599" s="129"/>
      <c r="E1599" s="129"/>
      <c r="F1599" s="129"/>
      <c r="G1599" s="129"/>
      <c r="H1599" s="129"/>
      <c r="I1599" s="129"/>
      <c r="J1599" s="129"/>
      <c r="K1599" s="129"/>
      <c r="L1599" s="129"/>
      <c r="M1599" s="129"/>
    </row>
    <row r="1600" spans="1:13">
      <c r="A1600" s="5"/>
      <c r="B1600" s="128"/>
      <c r="C1600" s="128"/>
      <c r="D1600" s="129"/>
      <c r="E1600" s="129"/>
      <c r="F1600" s="129"/>
      <c r="G1600" s="129"/>
      <c r="H1600" s="129"/>
      <c r="I1600" s="129"/>
      <c r="J1600" s="129"/>
      <c r="K1600" s="129"/>
      <c r="L1600" s="129"/>
      <c r="M1600" s="129"/>
    </row>
    <row r="1601" spans="1:13">
      <c r="A1601" s="5"/>
      <c r="B1601" s="128"/>
      <c r="C1601" s="128"/>
      <c r="D1601" s="129"/>
      <c r="E1601" s="129"/>
      <c r="F1601" s="129"/>
      <c r="G1601" s="129"/>
      <c r="H1601" s="129"/>
      <c r="I1601" s="129"/>
      <c r="J1601" s="129"/>
      <c r="K1601" s="129"/>
      <c r="L1601" s="129"/>
      <c r="M1601" s="129"/>
    </row>
    <row r="1602" spans="1:13">
      <c r="A1602" s="5"/>
      <c r="B1602" s="128"/>
      <c r="C1602" s="128"/>
      <c r="D1602" s="129"/>
      <c r="E1602" s="129"/>
      <c r="F1602" s="129"/>
      <c r="G1602" s="129"/>
      <c r="H1602" s="129"/>
      <c r="I1602" s="129"/>
      <c r="J1602" s="129"/>
      <c r="K1602" s="129"/>
      <c r="L1602" s="129"/>
      <c r="M1602" s="129"/>
    </row>
    <row r="1603" spans="1:13">
      <c r="A1603" s="5"/>
      <c r="B1603" s="128"/>
      <c r="C1603" s="128"/>
      <c r="D1603" s="129"/>
      <c r="E1603" s="129"/>
      <c r="F1603" s="129"/>
      <c r="G1603" s="129"/>
      <c r="H1603" s="129"/>
      <c r="I1603" s="129"/>
      <c r="J1603" s="129"/>
      <c r="K1603" s="129"/>
      <c r="L1603" s="129"/>
      <c r="M1603" s="129"/>
    </row>
    <row r="1604" spans="1:13">
      <c r="A1604" s="5"/>
      <c r="B1604" s="128"/>
      <c r="C1604" s="128"/>
      <c r="D1604" s="129"/>
      <c r="E1604" s="129"/>
      <c r="F1604" s="129"/>
      <c r="G1604" s="129"/>
      <c r="H1604" s="129"/>
      <c r="I1604" s="129"/>
      <c r="J1604" s="129"/>
      <c r="K1604" s="129"/>
      <c r="L1604" s="129"/>
      <c r="M1604" s="129"/>
    </row>
    <row r="1605" spans="1:13">
      <c r="A1605" s="5"/>
      <c r="B1605" s="128"/>
      <c r="C1605" s="128"/>
      <c r="D1605" s="129"/>
      <c r="E1605" s="129"/>
      <c r="F1605" s="129"/>
      <c r="G1605" s="129"/>
      <c r="H1605" s="129"/>
      <c r="I1605" s="129"/>
      <c r="J1605" s="129"/>
      <c r="K1605" s="129"/>
      <c r="L1605" s="129"/>
      <c r="M1605" s="129"/>
    </row>
    <row r="1606" spans="1:13">
      <c r="A1606" s="5"/>
      <c r="B1606" s="128"/>
      <c r="C1606" s="128"/>
      <c r="D1606" s="129"/>
      <c r="E1606" s="129"/>
      <c r="F1606" s="129"/>
      <c r="G1606" s="129"/>
      <c r="H1606" s="129"/>
      <c r="I1606" s="129"/>
      <c r="J1606" s="129"/>
      <c r="K1606" s="129"/>
      <c r="L1606" s="129"/>
      <c r="M1606" s="129"/>
    </row>
    <row r="1607" spans="1:13">
      <c r="A1607" s="5"/>
      <c r="B1607" s="128"/>
      <c r="C1607" s="128"/>
      <c r="D1607" s="129"/>
      <c r="E1607" s="129"/>
      <c r="F1607" s="129"/>
      <c r="G1607" s="129"/>
      <c r="H1607" s="129"/>
      <c r="I1607" s="129"/>
      <c r="J1607" s="129"/>
      <c r="K1607" s="129"/>
      <c r="L1607" s="129"/>
      <c r="M1607" s="129"/>
    </row>
    <row r="1608" spans="1:13">
      <c r="A1608" s="5"/>
      <c r="B1608" s="128"/>
      <c r="C1608" s="128"/>
      <c r="D1608" s="129"/>
      <c r="E1608" s="129"/>
      <c r="F1608" s="129"/>
      <c r="G1608" s="129"/>
      <c r="H1608" s="129"/>
      <c r="I1608" s="129"/>
      <c r="J1608" s="129"/>
      <c r="K1608" s="129"/>
      <c r="L1608" s="129"/>
      <c r="M1608" s="129"/>
    </row>
    <row r="1609" spans="1:13">
      <c r="A1609" s="5"/>
      <c r="B1609" s="128"/>
      <c r="C1609" s="128"/>
      <c r="D1609" s="129"/>
      <c r="E1609" s="129"/>
      <c r="F1609" s="129"/>
      <c r="G1609" s="129"/>
      <c r="H1609" s="129"/>
      <c r="I1609" s="129"/>
      <c r="J1609" s="129"/>
      <c r="K1609" s="129"/>
      <c r="L1609" s="129"/>
      <c r="M1609" s="129"/>
    </row>
    <row r="1610" spans="1:13">
      <c r="A1610" s="5"/>
      <c r="B1610" s="128"/>
      <c r="C1610" s="128"/>
      <c r="D1610" s="129"/>
      <c r="E1610" s="129"/>
      <c r="F1610" s="129"/>
      <c r="G1610" s="129"/>
      <c r="H1610" s="129"/>
      <c r="I1610" s="129"/>
      <c r="J1610" s="129"/>
      <c r="K1610" s="129"/>
      <c r="L1610" s="129"/>
      <c r="M1610" s="129"/>
    </row>
    <row r="1611" spans="1:13">
      <c r="A1611" s="5"/>
      <c r="B1611" s="128"/>
      <c r="C1611" s="128"/>
      <c r="D1611" s="129"/>
      <c r="E1611" s="129"/>
      <c r="F1611" s="129"/>
      <c r="G1611" s="129"/>
      <c r="H1611" s="129"/>
      <c r="I1611" s="129"/>
      <c r="J1611" s="129"/>
      <c r="K1611" s="129"/>
      <c r="L1611" s="129"/>
      <c r="M1611" s="129"/>
    </row>
    <row r="1612" spans="1:13">
      <c r="A1612" s="5"/>
      <c r="B1612" s="128"/>
      <c r="C1612" s="128"/>
      <c r="D1612" s="129"/>
      <c r="E1612" s="129"/>
      <c r="F1612" s="129"/>
      <c r="G1612" s="129"/>
      <c r="H1612" s="129"/>
      <c r="I1612" s="129"/>
      <c r="J1612" s="129"/>
      <c r="K1612" s="129"/>
      <c r="L1612" s="129"/>
      <c r="M1612" s="129"/>
    </row>
    <row r="1613" spans="1:13">
      <c r="A1613" s="5"/>
      <c r="B1613" s="128"/>
      <c r="C1613" s="128"/>
      <c r="D1613" s="129"/>
      <c r="E1613" s="129"/>
      <c r="F1613" s="129"/>
      <c r="G1613" s="129"/>
      <c r="H1613" s="129"/>
      <c r="I1613" s="129"/>
      <c r="J1613" s="129"/>
      <c r="K1613" s="129"/>
      <c r="L1613" s="129"/>
      <c r="M1613" s="129"/>
    </row>
    <row r="1614" spans="1:13">
      <c r="A1614" s="5"/>
      <c r="B1614" s="128"/>
      <c r="C1614" s="128"/>
      <c r="D1614" s="129"/>
      <c r="E1614" s="129"/>
      <c r="F1614" s="129"/>
      <c r="G1614" s="129"/>
      <c r="H1614" s="129"/>
      <c r="I1614" s="129"/>
      <c r="J1614" s="129"/>
      <c r="K1614" s="129"/>
      <c r="L1614" s="129"/>
      <c r="M1614" s="129"/>
    </row>
    <row r="1615" spans="1:13">
      <c r="A1615" s="5"/>
      <c r="B1615" s="128"/>
      <c r="C1615" s="128"/>
      <c r="D1615" s="129"/>
      <c r="E1615" s="129"/>
      <c r="F1615" s="129"/>
      <c r="G1615" s="129"/>
      <c r="H1615" s="129"/>
      <c r="I1615" s="129"/>
      <c r="J1615" s="129"/>
      <c r="K1615" s="129"/>
      <c r="L1615" s="129"/>
      <c r="M1615" s="129"/>
    </row>
    <row r="1616" spans="1:13">
      <c r="A1616" s="5"/>
      <c r="B1616" s="128"/>
      <c r="C1616" s="128"/>
      <c r="D1616" s="129"/>
      <c r="E1616" s="129"/>
      <c r="F1616" s="129"/>
      <c r="G1616" s="129"/>
      <c r="H1616" s="129"/>
      <c r="I1616" s="129"/>
      <c r="J1616" s="129"/>
      <c r="K1616" s="129"/>
      <c r="L1616" s="129"/>
      <c r="M1616" s="129"/>
    </row>
    <row r="1617" spans="1:13">
      <c r="A1617" s="5"/>
      <c r="B1617" s="128"/>
      <c r="C1617" s="128"/>
      <c r="D1617" s="129"/>
      <c r="E1617" s="129"/>
      <c r="F1617" s="129"/>
      <c r="G1617" s="129"/>
      <c r="H1617" s="129"/>
      <c r="I1617" s="129"/>
      <c r="J1617" s="129"/>
      <c r="K1617" s="129"/>
      <c r="L1617" s="129"/>
      <c r="M1617" s="129"/>
    </row>
    <row r="1618" spans="1:13">
      <c r="A1618" s="5"/>
      <c r="B1618" s="128"/>
      <c r="C1618" s="128"/>
      <c r="D1618" s="129"/>
      <c r="E1618" s="129"/>
      <c r="F1618" s="129"/>
      <c r="G1618" s="129"/>
      <c r="H1618" s="129"/>
      <c r="I1618" s="129"/>
      <c r="J1618" s="129"/>
      <c r="K1618" s="129"/>
      <c r="L1618" s="129"/>
      <c r="M1618" s="129"/>
    </row>
    <row r="1619" spans="1:13">
      <c r="A1619" s="5"/>
      <c r="B1619" s="128"/>
      <c r="C1619" s="128"/>
      <c r="D1619" s="129"/>
      <c r="E1619" s="129"/>
      <c r="F1619" s="129"/>
      <c r="G1619" s="129"/>
      <c r="H1619" s="129"/>
      <c r="I1619" s="129"/>
      <c r="J1619" s="129"/>
      <c r="K1619" s="129"/>
      <c r="L1619" s="129"/>
      <c r="M1619" s="129"/>
    </row>
    <row r="1620" spans="1:13">
      <c r="A1620" s="5"/>
      <c r="B1620" s="128"/>
      <c r="C1620" s="128"/>
      <c r="D1620" s="129"/>
      <c r="E1620" s="129"/>
      <c r="F1620" s="129"/>
      <c r="G1620" s="129"/>
      <c r="H1620" s="129"/>
      <c r="I1620" s="129"/>
      <c r="J1620" s="129"/>
      <c r="K1620" s="129"/>
      <c r="L1620" s="129"/>
      <c r="M1620" s="129"/>
    </row>
    <row r="1621" spans="1:13">
      <c r="A1621" s="5"/>
      <c r="B1621" s="128"/>
      <c r="C1621" s="128"/>
      <c r="D1621" s="129"/>
      <c r="E1621" s="129"/>
      <c r="F1621" s="129"/>
      <c r="G1621" s="129"/>
      <c r="H1621" s="129"/>
      <c r="I1621" s="129"/>
      <c r="J1621" s="129"/>
      <c r="K1621" s="129"/>
      <c r="L1621" s="129"/>
      <c r="M1621" s="129"/>
    </row>
    <row r="1622" spans="1:13">
      <c r="A1622" s="5"/>
      <c r="B1622" s="128"/>
      <c r="C1622" s="128"/>
      <c r="D1622" s="129"/>
      <c r="E1622" s="129"/>
      <c r="F1622" s="129"/>
      <c r="G1622" s="129"/>
      <c r="H1622" s="129"/>
      <c r="I1622" s="129"/>
      <c r="J1622" s="129"/>
      <c r="K1622" s="129"/>
      <c r="L1622" s="129"/>
      <c r="M1622" s="129"/>
    </row>
    <row r="1623" spans="1:13">
      <c r="A1623" s="5"/>
      <c r="B1623" s="128"/>
      <c r="C1623" s="128"/>
      <c r="D1623" s="129"/>
      <c r="E1623" s="129"/>
      <c r="F1623" s="129"/>
      <c r="G1623" s="129"/>
      <c r="H1623" s="129"/>
      <c r="I1623" s="129"/>
      <c r="J1623" s="129"/>
      <c r="K1623" s="129"/>
      <c r="L1623" s="129"/>
      <c r="M1623" s="129"/>
    </row>
    <row r="1624" spans="1:13">
      <c r="A1624" s="5"/>
      <c r="B1624" s="128"/>
      <c r="C1624" s="128"/>
      <c r="D1624" s="129"/>
      <c r="E1624" s="129"/>
      <c r="F1624" s="129"/>
      <c r="G1624" s="129"/>
      <c r="H1624" s="129"/>
      <c r="I1624" s="129"/>
      <c r="J1624" s="129"/>
      <c r="K1624" s="129"/>
      <c r="L1624" s="129"/>
      <c r="M1624" s="129"/>
    </row>
    <row r="1625" spans="1:13">
      <c r="A1625" s="5"/>
      <c r="B1625" s="128"/>
      <c r="C1625" s="128"/>
      <c r="D1625" s="129"/>
      <c r="E1625" s="129"/>
      <c r="F1625" s="129"/>
      <c r="G1625" s="129"/>
      <c r="H1625" s="129"/>
      <c r="I1625" s="129"/>
      <c r="J1625" s="129"/>
      <c r="K1625" s="129"/>
      <c r="L1625" s="129"/>
      <c r="M1625" s="129"/>
    </row>
    <row r="1626" spans="1:13">
      <c r="A1626" s="5"/>
      <c r="B1626" s="128"/>
      <c r="C1626" s="128"/>
      <c r="D1626" s="129"/>
      <c r="E1626" s="129"/>
      <c r="F1626" s="129"/>
      <c r="G1626" s="129"/>
      <c r="H1626" s="129"/>
      <c r="I1626" s="129"/>
      <c r="J1626" s="129"/>
      <c r="K1626" s="129"/>
      <c r="L1626" s="129"/>
      <c r="M1626" s="129"/>
    </row>
    <row r="1627" spans="1:13">
      <c r="A1627" s="5"/>
      <c r="B1627" s="128"/>
      <c r="C1627" s="128"/>
      <c r="D1627" s="129"/>
      <c r="E1627" s="129"/>
      <c r="F1627" s="129"/>
      <c r="G1627" s="129"/>
      <c r="H1627" s="129"/>
      <c r="I1627" s="129"/>
      <c r="J1627" s="129"/>
      <c r="K1627" s="129"/>
      <c r="L1627" s="129"/>
      <c r="M1627" s="129"/>
    </row>
    <row r="1628" spans="1:13">
      <c r="A1628" s="5"/>
      <c r="B1628" s="128"/>
      <c r="C1628" s="128"/>
      <c r="D1628" s="129"/>
      <c r="E1628" s="129"/>
      <c r="F1628" s="129"/>
      <c r="G1628" s="129"/>
      <c r="H1628" s="129"/>
      <c r="I1628" s="129"/>
      <c r="J1628" s="129"/>
      <c r="K1628" s="129"/>
      <c r="L1628" s="129"/>
      <c r="M1628" s="129"/>
    </row>
    <row r="1629" spans="1:13">
      <c r="A1629" s="5"/>
      <c r="B1629" s="128"/>
      <c r="C1629" s="128"/>
      <c r="D1629" s="129"/>
      <c r="E1629" s="129"/>
      <c r="F1629" s="129"/>
      <c r="G1629" s="129"/>
      <c r="H1629" s="129"/>
      <c r="I1629" s="129"/>
      <c r="J1629" s="129"/>
      <c r="K1629" s="129"/>
      <c r="L1629" s="129"/>
      <c r="M1629" s="129"/>
    </row>
    <row r="1630" spans="1:13">
      <c r="A1630" s="5"/>
      <c r="B1630" s="128"/>
      <c r="C1630" s="128"/>
      <c r="D1630" s="129"/>
      <c r="E1630" s="129"/>
      <c r="F1630" s="129"/>
      <c r="G1630" s="129"/>
      <c r="H1630" s="129"/>
      <c r="I1630" s="129"/>
      <c r="J1630" s="129"/>
      <c r="K1630" s="129"/>
      <c r="L1630" s="129"/>
      <c r="M1630" s="129"/>
    </row>
    <row r="1631" spans="1:13">
      <c r="A1631" s="5"/>
      <c r="B1631" s="128"/>
      <c r="C1631" s="128"/>
      <c r="D1631" s="129"/>
      <c r="E1631" s="129"/>
      <c r="F1631" s="129"/>
      <c r="G1631" s="129"/>
      <c r="H1631" s="129"/>
      <c r="I1631" s="129"/>
      <c r="J1631" s="129"/>
      <c r="K1631" s="129"/>
      <c r="L1631" s="129"/>
      <c r="M1631" s="129"/>
    </row>
    <row r="1632" spans="1:13">
      <c r="A1632" s="5"/>
      <c r="B1632" s="128"/>
      <c r="C1632" s="128"/>
      <c r="D1632" s="129"/>
      <c r="E1632" s="129"/>
      <c r="F1632" s="129"/>
      <c r="G1632" s="129"/>
      <c r="H1632" s="129"/>
      <c r="I1632" s="129"/>
      <c r="J1632" s="129"/>
      <c r="K1632" s="129"/>
      <c r="L1632" s="129"/>
      <c r="M1632" s="129"/>
    </row>
    <row r="1633" spans="1:13">
      <c r="A1633" s="5"/>
      <c r="B1633" s="128"/>
      <c r="C1633" s="128"/>
      <c r="D1633" s="129"/>
      <c r="E1633" s="129"/>
      <c r="F1633" s="129"/>
      <c r="G1633" s="129"/>
      <c r="H1633" s="129"/>
      <c r="I1633" s="129"/>
      <c r="J1633" s="129"/>
      <c r="K1633" s="129"/>
      <c r="L1633" s="129"/>
      <c r="M1633" s="129"/>
    </row>
    <row r="1634" spans="1:13">
      <c r="A1634" s="5"/>
      <c r="B1634" s="128"/>
      <c r="C1634" s="128"/>
      <c r="D1634" s="129"/>
      <c r="E1634" s="129"/>
      <c r="F1634" s="129"/>
      <c r="G1634" s="129"/>
      <c r="H1634" s="129"/>
      <c r="I1634" s="129"/>
      <c r="J1634" s="129"/>
      <c r="K1634" s="129"/>
      <c r="L1634" s="129"/>
      <c r="M1634" s="129"/>
    </row>
    <row r="1635" spans="1:13">
      <c r="A1635" s="5"/>
      <c r="B1635" s="128"/>
      <c r="C1635" s="128"/>
      <c r="D1635" s="129"/>
      <c r="E1635" s="129"/>
      <c r="F1635" s="129"/>
      <c r="G1635" s="129"/>
      <c r="H1635" s="129"/>
      <c r="I1635" s="129"/>
      <c r="J1635" s="129"/>
      <c r="K1635" s="129"/>
      <c r="L1635" s="129"/>
      <c r="M1635" s="129"/>
    </row>
    <row r="1636" spans="1:13">
      <c r="A1636" s="5"/>
      <c r="B1636" s="128"/>
      <c r="C1636" s="128"/>
      <c r="D1636" s="129"/>
      <c r="E1636" s="129"/>
      <c r="F1636" s="129"/>
      <c r="G1636" s="129"/>
      <c r="H1636" s="129"/>
      <c r="I1636" s="129"/>
      <c r="J1636" s="129"/>
      <c r="K1636" s="129"/>
      <c r="L1636" s="129"/>
      <c r="M1636" s="129"/>
    </row>
    <row r="1637" spans="1:13">
      <c r="A1637" s="5"/>
      <c r="B1637" s="128"/>
      <c r="C1637" s="128"/>
      <c r="D1637" s="129"/>
      <c r="E1637" s="129"/>
      <c r="F1637" s="129"/>
      <c r="G1637" s="129"/>
      <c r="H1637" s="129"/>
      <c r="I1637" s="129"/>
      <c r="J1637" s="129"/>
      <c r="K1637" s="129"/>
      <c r="L1637" s="129"/>
      <c r="M1637" s="129"/>
    </row>
    <row r="1638" spans="1:13">
      <c r="A1638" s="5"/>
      <c r="B1638" s="128"/>
      <c r="C1638" s="128"/>
      <c r="D1638" s="129"/>
      <c r="E1638" s="129"/>
      <c r="F1638" s="129"/>
      <c r="G1638" s="129"/>
      <c r="H1638" s="129"/>
      <c r="I1638" s="129"/>
      <c r="J1638" s="129"/>
      <c r="K1638" s="129"/>
      <c r="L1638" s="129"/>
      <c r="M1638" s="129"/>
    </row>
    <row r="1639" spans="1:13">
      <c r="A1639" s="5"/>
      <c r="B1639" s="128"/>
      <c r="C1639" s="128"/>
      <c r="D1639" s="129"/>
      <c r="E1639" s="129"/>
      <c r="F1639" s="129"/>
      <c r="G1639" s="129"/>
      <c r="H1639" s="129"/>
      <c r="I1639" s="129"/>
      <c r="J1639" s="129"/>
      <c r="K1639" s="129"/>
      <c r="L1639" s="129"/>
      <c r="M1639" s="129"/>
    </row>
    <row r="1640" spans="1:13">
      <c r="A1640" s="5"/>
      <c r="B1640" s="128"/>
      <c r="C1640" s="128"/>
      <c r="D1640" s="129"/>
      <c r="E1640" s="129"/>
      <c r="F1640" s="129"/>
      <c r="G1640" s="129"/>
      <c r="H1640" s="129"/>
      <c r="I1640" s="129"/>
      <c r="J1640" s="129"/>
      <c r="K1640" s="129"/>
      <c r="L1640" s="129"/>
      <c r="M1640" s="129"/>
    </row>
    <row r="1641" spans="1:13">
      <c r="A1641" s="5"/>
      <c r="B1641" s="128"/>
      <c r="C1641" s="128"/>
      <c r="D1641" s="129"/>
      <c r="E1641" s="129"/>
      <c r="F1641" s="129"/>
      <c r="G1641" s="129"/>
      <c r="H1641" s="129"/>
      <c r="I1641" s="129"/>
      <c r="J1641" s="129"/>
      <c r="K1641" s="129"/>
      <c r="L1641" s="129"/>
      <c r="M1641" s="129"/>
    </row>
    <row r="1642" spans="1:13">
      <c r="A1642" s="5"/>
      <c r="B1642" s="128"/>
      <c r="C1642" s="128"/>
      <c r="D1642" s="129"/>
      <c r="E1642" s="129"/>
      <c r="F1642" s="129"/>
      <c r="G1642" s="129"/>
      <c r="H1642" s="129"/>
      <c r="I1642" s="129"/>
      <c r="J1642" s="129"/>
      <c r="K1642" s="129"/>
      <c r="L1642" s="129"/>
      <c r="M1642" s="129"/>
    </row>
    <row r="1643" spans="1:13">
      <c r="A1643" s="5"/>
      <c r="B1643" s="128"/>
      <c r="C1643" s="128"/>
      <c r="D1643" s="129"/>
      <c r="E1643" s="129"/>
      <c r="F1643" s="129"/>
      <c r="G1643" s="129"/>
      <c r="H1643" s="129"/>
      <c r="I1643" s="129"/>
      <c r="J1643" s="129"/>
      <c r="K1643" s="129"/>
      <c r="L1643" s="129"/>
      <c r="M1643" s="129"/>
    </row>
    <row r="1644" spans="1:13">
      <c r="A1644" s="5"/>
      <c r="B1644" s="128"/>
      <c r="C1644" s="128"/>
      <c r="D1644" s="129"/>
      <c r="E1644" s="129"/>
      <c r="F1644" s="129"/>
      <c r="G1644" s="129"/>
      <c r="H1644" s="129"/>
      <c r="I1644" s="129"/>
      <c r="J1644" s="129"/>
      <c r="K1644" s="129"/>
      <c r="L1644" s="129"/>
      <c r="M1644" s="129"/>
    </row>
    <row r="1645" spans="1:13">
      <c r="A1645" s="5"/>
      <c r="B1645" s="128"/>
      <c r="C1645" s="128"/>
      <c r="D1645" s="129"/>
      <c r="E1645" s="129"/>
      <c r="F1645" s="129"/>
      <c r="G1645" s="129"/>
      <c r="H1645" s="129"/>
      <c r="I1645" s="129"/>
      <c r="J1645" s="129"/>
      <c r="K1645" s="129"/>
      <c r="L1645" s="129"/>
      <c r="M1645" s="129"/>
    </row>
    <row r="1646" spans="1:13">
      <c r="A1646" s="5"/>
      <c r="B1646" s="128"/>
      <c r="C1646" s="128"/>
      <c r="D1646" s="129"/>
      <c r="E1646" s="129"/>
      <c r="F1646" s="129"/>
      <c r="G1646" s="129"/>
      <c r="H1646" s="129"/>
      <c r="I1646" s="129"/>
      <c r="J1646" s="129"/>
      <c r="K1646" s="129"/>
      <c r="L1646" s="129"/>
      <c r="M1646" s="129"/>
    </row>
    <row r="1647" spans="1:13">
      <c r="A1647" s="5"/>
      <c r="B1647" s="128"/>
      <c r="C1647" s="128"/>
      <c r="D1647" s="129"/>
      <c r="E1647" s="129"/>
      <c r="F1647" s="129"/>
      <c r="G1647" s="129"/>
      <c r="H1647" s="129"/>
      <c r="I1647" s="129"/>
      <c r="J1647" s="129"/>
      <c r="K1647" s="129"/>
      <c r="L1647" s="129"/>
      <c r="M1647" s="129"/>
    </row>
    <row r="1648" spans="1:13">
      <c r="A1648" s="5"/>
      <c r="B1648" s="128"/>
      <c r="C1648" s="128"/>
      <c r="D1648" s="129"/>
      <c r="E1648" s="129"/>
      <c r="F1648" s="129"/>
      <c r="G1648" s="129"/>
      <c r="H1648" s="129"/>
      <c r="I1648" s="129"/>
      <c r="J1648" s="129"/>
      <c r="K1648" s="129"/>
      <c r="L1648" s="129"/>
      <c r="M1648" s="129"/>
    </row>
    <row r="1649" spans="1:13">
      <c r="A1649" s="5"/>
      <c r="B1649" s="128"/>
      <c r="C1649" s="128"/>
      <c r="D1649" s="129"/>
      <c r="E1649" s="129"/>
      <c r="F1649" s="129"/>
      <c r="G1649" s="129"/>
      <c r="H1649" s="129"/>
      <c r="I1649" s="129"/>
      <c r="J1649" s="129"/>
      <c r="K1649" s="129"/>
      <c r="L1649" s="129"/>
      <c r="M1649" s="129"/>
    </row>
    <row r="1650" spans="1:13">
      <c r="A1650" s="5"/>
      <c r="B1650" s="128"/>
      <c r="C1650" s="128"/>
      <c r="D1650" s="129"/>
      <c r="E1650" s="129"/>
      <c r="F1650" s="129"/>
      <c r="G1650" s="129"/>
      <c r="H1650" s="129"/>
      <c r="I1650" s="129"/>
      <c r="J1650" s="129"/>
      <c r="K1650" s="129"/>
      <c r="L1650" s="129"/>
      <c r="M1650" s="129"/>
    </row>
    <row r="1651" spans="1:13">
      <c r="A1651" s="5"/>
      <c r="B1651" s="128"/>
      <c r="C1651" s="128"/>
      <c r="D1651" s="129"/>
      <c r="E1651" s="129"/>
      <c r="F1651" s="129"/>
      <c r="G1651" s="129"/>
      <c r="H1651" s="129"/>
      <c r="I1651" s="129"/>
      <c r="J1651" s="129"/>
      <c r="K1651" s="129"/>
      <c r="L1651" s="129"/>
      <c r="M1651" s="129"/>
    </row>
    <row r="1652" spans="1:13">
      <c r="A1652" s="5"/>
      <c r="B1652" s="128"/>
      <c r="C1652" s="128"/>
      <c r="D1652" s="129"/>
      <c r="E1652" s="129"/>
      <c r="F1652" s="129"/>
      <c r="G1652" s="129"/>
      <c r="H1652" s="129"/>
      <c r="I1652" s="129"/>
      <c r="J1652" s="129"/>
      <c r="K1652" s="129"/>
      <c r="L1652" s="129"/>
      <c r="M1652" s="129"/>
    </row>
    <row r="1653" spans="1:13">
      <c r="A1653" s="5"/>
      <c r="B1653" s="128"/>
      <c r="C1653" s="128"/>
      <c r="D1653" s="129"/>
      <c r="E1653" s="129"/>
      <c r="F1653" s="129"/>
      <c r="G1653" s="129"/>
      <c r="H1653" s="129"/>
      <c r="I1653" s="129"/>
      <c r="J1653" s="129"/>
      <c r="K1653" s="129"/>
      <c r="L1653" s="129"/>
      <c r="M1653" s="129"/>
    </row>
    <row r="1654" spans="1:13">
      <c r="A1654" s="5"/>
      <c r="B1654" s="128"/>
      <c r="C1654" s="128"/>
      <c r="D1654" s="129"/>
      <c r="E1654" s="129"/>
      <c r="F1654" s="129"/>
      <c r="G1654" s="129"/>
      <c r="H1654" s="129"/>
      <c r="I1654" s="129"/>
      <c r="J1654" s="129"/>
      <c r="K1654" s="129"/>
      <c r="L1654" s="129"/>
      <c r="M1654" s="129"/>
    </row>
    <row r="1655" spans="1:13">
      <c r="A1655" s="5"/>
      <c r="B1655" s="128"/>
      <c r="C1655" s="128"/>
      <c r="D1655" s="129"/>
      <c r="E1655" s="129"/>
      <c r="F1655" s="129"/>
      <c r="G1655" s="129"/>
      <c r="H1655" s="129"/>
      <c r="I1655" s="129"/>
      <c r="J1655" s="129"/>
      <c r="K1655" s="129"/>
      <c r="L1655" s="129"/>
      <c r="M1655" s="129"/>
    </row>
    <row r="1656" spans="1:13">
      <c r="A1656" s="5"/>
      <c r="B1656" s="128"/>
      <c r="C1656" s="128"/>
      <c r="D1656" s="129"/>
      <c r="E1656" s="129"/>
      <c r="F1656" s="129"/>
      <c r="G1656" s="129"/>
      <c r="H1656" s="129"/>
      <c r="I1656" s="129"/>
      <c r="J1656" s="129"/>
      <c r="K1656" s="129"/>
      <c r="L1656" s="129"/>
      <c r="M1656" s="129"/>
    </row>
    <row r="1657" spans="1:13">
      <c r="A1657" s="5"/>
      <c r="B1657" s="128"/>
      <c r="C1657" s="128"/>
      <c r="D1657" s="129"/>
      <c r="E1657" s="129"/>
      <c r="F1657" s="129"/>
      <c r="G1657" s="129"/>
      <c r="H1657" s="129"/>
      <c r="I1657" s="129"/>
      <c r="J1657" s="129"/>
      <c r="K1657" s="129"/>
      <c r="L1657" s="129"/>
      <c r="M1657" s="129"/>
    </row>
    <row r="1658" spans="1:13">
      <c r="A1658" s="5"/>
      <c r="B1658" s="128"/>
      <c r="C1658" s="128"/>
      <c r="D1658" s="129"/>
      <c r="E1658" s="129"/>
      <c r="F1658" s="129"/>
      <c r="G1658" s="129"/>
      <c r="H1658" s="129"/>
      <c r="I1658" s="129"/>
      <c r="J1658" s="129"/>
      <c r="K1658" s="129"/>
      <c r="L1658" s="129"/>
      <c r="M1658" s="129"/>
    </row>
    <row r="1659" spans="1:13">
      <c r="A1659" s="5"/>
      <c r="B1659" s="128"/>
      <c r="C1659" s="128"/>
      <c r="D1659" s="129"/>
      <c r="E1659" s="129"/>
      <c r="F1659" s="129"/>
      <c r="G1659" s="129"/>
      <c r="H1659" s="129"/>
      <c r="I1659" s="129"/>
      <c r="J1659" s="129"/>
      <c r="K1659" s="129"/>
      <c r="L1659" s="129"/>
      <c r="M1659" s="129"/>
    </row>
    <row r="1660" spans="1:13">
      <c r="A1660" s="5"/>
      <c r="B1660" s="128"/>
      <c r="C1660" s="128"/>
      <c r="D1660" s="129"/>
      <c r="E1660" s="129"/>
      <c r="F1660" s="129"/>
      <c r="G1660" s="129"/>
      <c r="H1660" s="129"/>
      <c r="I1660" s="129"/>
      <c r="J1660" s="129"/>
      <c r="K1660" s="129"/>
      <c r="L1660" s="129"/>
      <c r="M1660" s="129"/>
    </row>
    <row r="1661" spans="1:13">
      <c r="A1661" s="5"/>
      <c r="B1661" s="128"/>
      <c r="C1661" s="128"/>
      <c r="D1661" s="129"/>
      <c r="E1661" s="129"/>
      <c r="F1661" s="129"/>
      <c r="G1661" s="129"/>
      <c r="H1661" s="129"/>
      <c r="I1661" s="129"/>
      <c r="J1661" s="129"/>
      <c r="K1661" s="129"/>
      <c r="L1661" s="129"/>
      <c r="M1661" s="129"/>
    </row>
    <row r="1662" spans="1:13">
      <c r="A1662" s="5"/>
      <c r="B1662" s="128"/>
      <c r="C1662" s="128"/>
      <c r="D1662" s="129"/>
      <c r="E1662" s="129"/>
      <c r="F1662" s="129"/>
      <c r="G1662" s="129"/>
      <c r="H1662" s="129"/>
      <c r="I1662" s="129"/>
      <c r="J1662" s="129"/>
      <c r="K1662" s="129"/>
      <c r="L1662" s="129"/>
      <c r="M1662" s="129"/>
    </row>
    <row r="1663" spans="1:13">
      <c r="A1663" s="5"/>
      <c r="B1663" s="128"/>
      <c r="C1663" s="128"/>
      <c r="D1663" s="129"/>
      <c r="E1663" s="129"/>
      <c r="F1663" s="129"/>
      <c r="G1663" s="129"/>
      <c r="H1663" s="129"/>
      <c r="I1663" s="129"/>
      <c r="J1663" s="129"/>
      <c r="K1663" s="129"/>
      <c r="L1663" s="129"/>
      <c r="M1663" s="129"/>
    </row>
    <row r="1664" spans="1:13">
      <c r="A1664" s="5"/>
      <c r="B1664" s="128"/>
      <c r="C1664" s="128"/>
      <c r="D1664" s="129"/>
      <c r="E1664" s="129"/>
      <c r="F1664" s="129"/>
      <c r="G1664" s="129"/>
      <c r="H1664" s="129"/>
      <c r="I1664" s="129"/>
      <c r="J1664" s="129"/>
      <c r="K1664" s="129"/>
      <c r="L1664" s="129"/>
      <c r="M1664" s="129"/>
    </row>
    <row r="1665" spans="1:13">
      <c r="A1665" s="5"/>
      <c r="B1665" s="128"/>
      <c r="C1665" s="128"/>
      <c r="D1665" s="129"/>
      <c r="E1665" s="129"/>
      <c r="F1665" s="129"/>
      <c r="G1665" s="129"/>
      <c r="H1665" s="129"/>
      <c r="I1665" s="129"/>
      <c r="J1665" s="129"/>
      <c r="K1665" s="129"/>
      <c r="L1665" s="129"/>
      <c r="M1665" s="129"/>
    </row>
    <row r="1666" spans="1:13">
      <c r="A1666" s="5"/>
      <c r="B1666" s="128"/>
      <c r="C1666" s="128"/>
      <c r="D1666" s="129"/>
      <c r="E1666" s="129"/>
      <c r="F1666" s="129"/>
      <c r="G1666" s="129"/>
      <c r="H1666" s="129"/>
      <c r="I1666" s="129"/>
      <c r="J1666" s="129"/>
      <c r="K1666" s="129"/>
      <c r="L1666" s="129"/>
      <c r="M1666" s="129"/>
    </row>
    <row r="1667" spans="1:13">
      <c r="A1667" s="5"/>
      <c r="B1667" s="128"/>
      <c r="C1667" s="128"/>
      <c r="D1667" s="129"/>
      <c r="E1667" s="129"/>
      <c r="F1667" s="129"/>
      <c r="G1667" s="129"/>
      <c r="H1667" s="129"/>
      <c r="I1667" s="129"/>
      <c r="J1667" s="129"/>
      <c r="K1667" s="129"/>
      <c r="L1667" s="129"/>
      <c r="M1667" s="129"/>
    </row>
    <row r="1668" spans="1:13">
      <c r="A1668" s="5"/>
      <c r="B1668" s="128"/>
      <c r="C1668" s="128"/>
      <c r="D1668" s="129"/>
      <c r="E1668" s="129"/>
      <c r="F1668" s="129"/>
      <c r="G1668" s="129"/>
      <c r="H1668" s="129"/>
      <c r="I1668" s="129"/>
      <c r="J1668" s="129"/>
      <c r="K1668" s="129"/>
      <c r="L1668" s="129"/>
      <c r="M1668" s="129"/>
    </row>
    <row r="1669" spans="1:13">
      <c r="A1669" s="5"/>
      <c r="B1669" s="128"/>
      <c r="C1669" s="128"/>
      <c r="D1669" s="129"/>
      <c r="E1669" s="129"/>
      <c r="F1669" s="129"/>
      <c r="G1669" s="129"/>
      <c r="H1669" s="129"/>
      <c r="I1669" s="129"/>
      <c r="J1669" s="129"/>
      <c r="K1669" s="129"/>
      <c r="L1669" s="129"/>
      <c r="M1669" s="129"/>
    </row>
    <row r="1670" spans="1:13">
      <c r="A1670" s="5"/>
      <c r="B1670" s="128"/>
      <c r="C1670" s="128"/>
      <c r="D1670" s="129"/>
      <c r="E1670" s="129"/>
      <c r="F1670" s="129"/>
      <c r="G1670" s="129"/>
      <c r="H1670" s="129"/>
      <c r="I1670" s="129"/>
      <c r="J1670" s="129"/>
      <c r="K1670" s="129"/>
      <c r="L1670" s="129"/>
      <c r="M1670" s="129"/>
    </row>
    <row r="1671" spans="1:13">
      <c r="A1671" s="5"/>
      <c r="B1671" s="128"/>
      <c r="C1671" s="128"/>
      <c r="D1671" s="129"/>
      <c r="E1671" s="129"/>
      <c r="F1671" s="129"/>
      <c r="G1671" s="129"/>
      <c r="H1671" s="129"/>
      <c r="I1671" s="129"/>
      <c r="J1671" s="129"/>
      <c r="K1671" s="129"/>
      <c r="L1671" s="129"/>
      <c r="M1671" s="129"/>
    </row>
    <row r="1672" spans="1:13">
      <c r="A1672" s="5"/>
      <c r="B1672" s="128"/>
      <c r="C1672" s="128"/>
      <c r="D1672" s="129"/>
      <c r="E1672" s="129"/>
      <c r="F1672" s="129"/>
      <c r="G1672" s="129"/>
      <c r="H1672" s="129"/>
      <c r="I1672" s="129"/>
      <c r="J1672" s="129"/>
      <c r="K1672" s="129"/>
      <c r="L1672" s="129"/>
      <c r="M1672" s="129"/>
    </row>
    <row r="1673" spans="1:13">
      <c r="A1673" s="5"/>
      <c r="B1673" s="128"/>
      <c r="C1673" s="128"/>
      <c r="D1673" s="129"/>
      <c r="E1673" s="129"/>
      <c r="F1673" s="129"/>
      <c r="G1673" s="129"/>
      <c r="H1673" s="129"/>
      <c r="I1673" s="129"/>
      <c r="J1673" s="129"/>
      <c r="K1673" s="129"/>
      <c r="L1673" s="129"/>
      <c r="M1673" s="129"/>
    </row>
    <row r="1674" spans="1:13">
      <c r="A1674" s="5"/>
      <c r="B1674" s="128"/>
      <c r="C1674" s="128"/>
      <c r="D1674" s="129"/>
      <c r="E1674" s="129"/>
      <c r="F1674" s="129"/>
      <c r="G1674" s="129"/>
      <c r="H1674" s="129"/>
      <c r="I1674" s="129"/>
      <c r="J1674" s="129"/>
      <c r="K1674" s="129"/>
      <c r="L1674" s="129"/>
      <c r="M1674" s="129"/>
    </row>
    <row r="1675" spans="1:13">
      <c r="A1675" s="5"/>
      <c r="B1675" s="128"/>
      <c r="C1675" s="128"/>
      <c r="D1675" s="129"/>
      <c r="E1675" s="129"/>
      <c r="F1675" s="129"/>
      <c r="G1675" s="129"/>
      <c r="H1675" s="129"/>
      <c r="I1675" s="129"/>
      <c r="J1675" s="129"/>
      <c r="K1675" s="129"/>
      <c r="L1675" s="129"/>
      <c r="M1675" s="129"/>
    </row>
    <row r="1676" spans="1:13">
      <c r="A1676" s="5"/>
      <c r="B1676" s="128"/>
      <c r="C1676" s="128"/>
      <c r="D1676" s="129"/>
      <c r="E1676" s="129"/>
      <c r="F1676" s="129"/>
      <c r="G1676" s="129"/>
      <c r="H1676" s="129"/>
      <c r="I1676" s="129"/>
      <c r="J1676" s="129"/>
      <c r="K1676" s="129"/>
      <c r="L1676" s="129"/>
      <c r="M1676" s="129"/>
    </row>
    <row r="1677" spans="1:13">
      <c r="A1677" s="5"/>
      <c r="B1677" s="128"/>
      <c r="C1677" s="128"/>
      <c r="D1677" s="129"/>
      <c r="E1677" s="129"/>
      <c r="F1677" s="129"/>
      <c r="G1677" s="129"/>
      <c r="H1677" s="129"/>
      <c r="I1677" s="129"/>
      <c r="J1677" s="129"/>
      <c r="K1677" s="129"/>
      <c r="L1677" s="129"/>
      <c r="M1677" s="129"/>
    </row>
    <row r="1678" spans="1:13">
      <c r="A1678" s="5"/>
      <c r="B1678" s="128"/>
      <c r="C1678" s="128"/>
      <c r="D1678" s="129"/>
      <c r="E1678" s="129"/>
      <c r="F1678" s="129"/>
      <c r="G1678" s="129"/>
      <c r="H1678" s="129"/>
      <c r="I1678" s="129"/>
      <c r="J1678" s="129"/>
      <c r="K1678" s="129"/>
      <c r="L1678" s="129"/>
      <c r="M1678" s="129"/>
    </row>
    <row r="1679" spans="1:13">
      <c r="A1679" s="5"/>
      <c r="B1679" s="128"/>
      <c r="C1679" s="128"/>
      <c r="D1679" s="129"/>
      <c r="E1679" s="129"/>
      <c r="F1679" s="129"/>
      <c r="G1679" s="129"/>
      <c r="H1679" s="129"/>
      <c r="I1679" s="129"/>
      <c r="J1679" s="129"/>
      <c r="K1679" s="129"/>
      <c r="L1679" s="129"/>
      <c r="M1679" s="129"/>
    </row>
    <row r="1680" spans="1:13">
      <c r="A1680" s="5"/>
      <c r="B1680" s="128"/>
      <c r="C1680" s="128"/>
      <c r="D1680" s="129"/>
      <c r="E1680" s="129"/>
      <c r="F1680" s="129"/>
      <c r="G1680" s="129"/>
      <c r="H1680" s="129"/>
      <c r="I1680" s="129"/>
      <c r="J1680" s="129"/>
      <c r="K1680" s="129"/>
      <c r="L1680" s="129"/>
      <c r="M1680" s="129"/>
    </row>
    <row r="1681" spans="1:13">
      <c r="A1681" s="5"/>
      <c r="B1681" s="128"/>
      <c r="C1681" s="128"/>
      <c r="D1681" s="129"/>
      <c r="E1681" s="129"/>
      <c r="F1681" s="129"/>
      <c r="G1681" s="129"/>
      <c r="H1681" s="129"/>
      <c r="I1681" s="129"/>
      <c r="J1681" s="129"/>
      <c r="K1681" s="129"/>
      <c r="L1681" s="129"/>
      <c r="M1681" s="129"/>
    </row>
    <row r="1682" spans="1:13">
      <c r="A1682" s="5"/>
      <c r="B1682" s="128"/>
      <c r="C1682" s="128"/>
      <c r="D1682" s="129"/>
      <c r="E1682" s="129"/>
      <c r="F1682" s="129"/>
      <c r="G1682" s="129"/>
      <c r="H1682" s="129"/>
      <c r="I1682" s="129"/>
      <c r="J1682" s="129"/>
      <c r="K1682" s="129"/>
      <c r="L1682" s="129"/>
      <c r="M1682" s="129"/>
    </row>
    <row r="1683" spans="1:13">
      <c r="A1683" s="5"/>
      <c r="B1683" s="128"/>
      <c r="C1683" s="128"/>
      <c r="D1683" s="129"/>
      <c r="E1683" s="129"/>
      <c r="F1683" s="129"/>
      <c r="G1683" s="129"/>
      <c r="H1683" s="129"/>
      <c r="I1683" s="129"/>
      <c r="J1683" s="129"/>
      <c r="K1683" s="129"/>
      <c r="L1683" s="129"/>
      <c r="M1683" s="129"/>
    </row>
    <row r="1684" spans="1:13">
      <c r="A1684" s="5"/>
      <c r="B1684" s="128"/>
      <c r="C1684" s="128"/>
      <c r="D1684" s="129"/>
      <c r="E1684" s="129"/>
      <c r="F1684" s="129"/>
      <c r="G1684" s="129"/>
      <c r="H1684" s="129"/>
      <c r="I1684" s="129"/>
      <c r="J1684" s="129"/>
      <c r="K1684" s="129"/>
      <c r="L1684" s="129"/>
      <c r="M1684" s="129"/>
    </row>
    <row r="1685" spans="1:13">
      <c r="A1685" s="5"/>
      <c r="B1685" s="128"/>
      <c r="C1685" s="128"/>
      <c r="D1685" s="129"/>
      <c r="E1685" s="129"/>
      <c r="F1685" s="129"/>
      <c r="G1685" s="129"/>
      <c r="H1685" s="129"/>
      <c r="I1685" s="129"/>
      <c r="J1685" s="129"/>
      <c r="K1685" s="129"/>
      <c r="L1685" s="129"/>
      <c r="M1685" s="129"/>
    </row>
    <row r="1686" spans="1:13">
      <c r="A1686" s="5"/>
      <c r="B1686" s="128"/>
      <c r="C1686" s="128"/>
      <c r="D1686" s="129"/>
      <c r="E1686" s="129"/>
      <c r="F1686" s="129"/>
      <c r="G1686" s="129"/>
      <c r="H1686" s="129"/>
      <c r="I1686" s="129"/>
      <c r="J1686" s="129"/>
      <c r="K1686" s="129"/>
      <c r="L1686" s="129"/>
      <c r="M1686" s="129"/>
    </row>
    <row r="1687" spans="1:13">
      <c r="A1687" s="5"/>
      <c r="B1687" s="128"/>
      <c r="C1687" s="128"/>
      <c r="D1687" s="129"/>
      <c r="E1687" s="129"/>
      <c r="F1687" s="129"/>
      <c r="G1687" s="129"/>
      <c r="H1687" s="129"/>
      <c r="I1687" s="129"/>
      <c r="J1687" s="129"/>
      <c r="K1687" s="129"/>
      <c r="L1687" s="129"/>
      <c r="M1687" s="129"/>
    </row>
    <row r="1688" spans="1:13">
      <c r="A1688" s="5"/>
      <c r="B1688" s="128"/>
      <c r="C1688" s="128"/>
      <c r="D1688" s="129"/>
      <c r="E1688" s="129"/>
      <c r="F1688" s="129"/>
      <c r="G1688" s="129"/>
      <c r="H1688" s="129"/>
      <c r="I1688" s="129"/>
      <c r="J1688" s="129"/>
      <c r="K1688" s="129"/>
      <c r="L1688" s="129"/>
      <c r="M1688" s="129"/>
    </row>
    <row r="1689" spans="1:13">
      <c r="A1689" s="5"/>
      <c r="B1689" s="128"/>
      <c r="C1689" s="128"/>
      <c r="D1689" s="129"/>
      <c r="E1689" s="129"/>
      <c r="F1689" s="129"/>
      <c r="G1689" s="129"/>
      <c r="H1689" s="129"/>
      <c r="I1689" s="129"/>
      <c r="J1689" s="129"/>
      <c r="K1689" s="129"/>
      <c r="L1689" s="129"/>
      <c r="M1689" s="129"/>
    </row>
    <row r="1690" spans="1:13">
      <c r="A1690" s="5"/>
      <c r="B1690" s="128"/>
      <c r="C1690" s="128"/>
      <c r="D1690" s="129"/>
      <c r="E1690" s="129"/>
      <c r="F1690" s="129"/>
      <c r="G1690" s="129"/>
      <c r="H1690" s="129"/>
      <c r="I1690" s="129"/>
      <c r="J1690" s="129"/>
      <c r="K1690" s="129"/>
      <c r="L1690" s="129"/>
      <c r="M1690" s="129"/>
    </row>
    <row r="1691" spans="1:13">
      <c r="A1691" s="5"/>
      <c r="B1691" s="128"/>
      <c r="C1691" s="128"/>
      <c r="D1691" s="129"/>
      <c r="E1691" s="129"/>
      <c r="F1691" s="129"/>
      <c r="G1691" s="129"/>
      <c r="H1691" s="129"/>
      <c r="I1691" s="129"/>
      <c r="J1691" s="129"/>
      <c r="K1691" s="129"/>
      <c r="L1691" s="129"/>
      <c r="M1691" s="129"/>
    </row>
    <row r="1692" spans="1:13">
      <c r="A1692" s="5"/>
      <c r="B1692" s="128"/>
      <c r="C1692" s="128"/>
      <c r="D1692" s="129"/>
      <c r="E1692" s="129"/>
      <c r="F1692" s="129"/>
      <c r="G1692" s="129"/>
      <c r="H1692" s="129"/>
      <c r="I1692" s="129"/>
      <c r="J1692" s="129"/>
      <c r="K1692" s="129"/>
      <c r="L1692" s="129"/>
      <c r="M1692" s="129"/>
    </row>
    <row r="1693" spans="1:13">
      <c r="A1693" s="5"/>
      <c r="B1693" s="128"/>
      <c r="C1693" s="128"/>
      <c r="D1693" s="129"/>
      <c r="E1693" s="129"/>
      <c r="F1693" s="129"/>
      <c r="G1693" s="129"/>
      <c r="H1693" s="129"/>
      <c r="I1693" s="129"/>
      <c r="J1693" s="129"/>
      <c r="K1693" s="129"/>
      <c r="L1693" s="129"/>
      <c r="M1693" s="129"/>
    </row>
    <row r="1694" spans="1:13">
      <c r="A1694" s="5"/>
      <c r="B1694" s="128"/>
      <c r="C1694" s="128"/>
      <c r="D1694" s="129"/>
      <c r="E1694" s="129"/>
      <c r="F1694" s="129"/>
      <c r="G1694" s="129"/>
      <c r="H1694" s="129"/>
      <c r="I1694" s="129"/>
      <c r="J1694" s="129"/>
      <c r="K1694" s="129"/>
      <c r="L1694" s="129"/>
      <c r="M1694" s="129"/>
    </row>
    <row r="1695" spans="1:13">
      <c r="A1695" s="5"/>
      <c r="B1695" s="128"/>
      <c r="C1695" s="128"/>
      <c r="D1695" s="129"/>
      <c r="E1695" s="129"/>
      <c r="F1695" s="129"/>
      <c r="G1695" s="129"/>
      <c r="H1695" s="129"/>
      <c r="I1695" s="129"/>
      <c r="J1695" s="129"/>
      <c r="K1695" s="129"/>
      <c r="L1695" s="129"/>
      <c r="M1695" s="129"/>
    </row>
    <row r="1696" spans="1:13">
      <c r="A1696" s="5"/>
      <c r="B1696" s="128"/>
      <c r="C1696" s="128"/>
      <c r="D1696" s="129"/>
      <c r="E1696" s="129"/>
      <c r="F1696" s="129"/>
      <c r="G1696" s="129"/>
      <c r="H1696" s="129"/>
      <c r="I1696" s="129"/>
      <c r="J1696" s="129"/>
      <c r="K1696" s="129"/>
      <c r="L1696" s="129"/>
      <c r="M1696" s="129"/>
    </row>
    <row r="1697" spans="1:13">
      <c r="A1697" s="5"/>
      <c r="B1697" s="128"/>
      <c r="C1697" s="128"/>
      <c r="D1697" s="129"/>
      <c r="E1697" s="129"/>
      <c r="F1697" s="129"/>
      <c r="G1697" s="129"/>
      <c r="H1697" s="129"/>
      <c r="I1697" s="129"/>
      <c r="J1697" s="129"/>
      <c r="K1697" s="129"/>
      <c r="L1697" s="129"/>
      <c r="M1697" s="129"/>
    </row>
    <row r="1698" spans="1:13">
      <c r="A1698" s="5"/>
      <c r="B1698" s="128"/>
      <c r="C1698" s="128"/>
      <c r="D1698" s="129"/>
      <c r="E1698" s="129"/>
      <c r="F1698" s="129"/>
      <c r="G1698" s="129"/>
      <c r="H1698" s="129"/>
      <c r="I1698" s="129"/>
      <c r="J1698" s="129"/>
      <c r="K1698" s="129"/>
      <c r="L1698" s="129"/>
      <c r="M1698" s="129"/>
    </row>
    <row r="1699" spans="1:13">
      <c r="A1699" s="5"/>
      <c r="B1699" s="128"/>
      <c r="C1699" s="128"/>
      <c r="D1699" s="129"/>
      <c r="E1699" s="129"/>
      <c r="F1699" s="129"/>
      <c r="G1699" s="129"/>
      <c r="H1699" s="129"/>
      <c r="I1699" s="129"/>
      <c r="J1699" s="129"/>
      <c r="K1699" s="129"/>
      <c r="L1699" s="129"/>
      <c r="M1699" s="129"/>
    </row>
    <row r="1700" spans="1:13">
      <c r="A1700" s="5"/>
      <c r="B1700" s="128"/>
      <c r="C1700" s="128"/>
      <c r="D1700" s="129"/>
      <c r="E1700" s="129"/>
      <c r="F1700" s="129"/>
      <c r="G1700" s="129"/>
      <c r="H1700" s="129"/>
      <c r="I1700" s="129"/>
      <c r="J1700" s="129"/>
      <c r="K1700" s="129"/>
      <c r="L1700" s="129"/>
      <c r="M1700" s="129"/>
    </row>
    <row r="1701" spans="1:13">
      <c r="A1701" s="5"/>
      <c r="B1701" s="128"/>
      <c r="C1701" s="128"/>
      <c r="D1701" s="129"/>
      <c r="E1701" s="129"/>
      <c r="F1701" s="129"/>
      <c r="G1701" s="129"/>
      <c r="H1701" s="129"/>
      <c r="I1701" s="129"/>
      <c r="J1701" s="129"/>
      <c r="K1701" s="129"/>
      <c r="L1701" s="129"/>
      <c r="M1701" s="129"/>
    </row>
    <row r="1702" spans="1:13">
      <c r="A1702" s="5"/>
      <c r="B1702" s="128"/>
      <c r="C1702" s="128"/>
      <c r="D1702" s="129"/>
      <c r="E1702" s="129"/>
      <c r="F1702" s="129"/>
      <c r="G1702" s="129"/>
      <c r="H1702" s="129"/>
      <c r="I1702" s="129"/>
      <c r="J1702" s="129"/>
      <c r="K1702" s="129"/>
      <c r="L1702" s="129"/>
      <c r="M1702" s="129"/>
    </row>
    <row r="1703" spans="1:13">
      <c r="A1703" s="5"/>
      <c r="B1703" s="128"/>
      <c r="C1703" s="128"/>
      <c r="D1703" s="129"/>
      <c r="E1703" s="129"/>
      <c r="F1703" s="129"/>
      <c r="G1703" s="129"/>
      <c r="H1703" s="129"/>
      <c r="I1703" s="129"/>
      <c r="J1703" s="129"/>
      <c r="K1703" s="129"/>
      <c r="L1703" s="129"/>
      <c r="M1703" s="129"/>
    </row>
    <row r="1704" spans="1:13">
      <c r="A1704" s="5"/>
      <c r="B1704" s="128"/>
      <c r="C1704" s="128"/>
      <c r="D1704" s="129"/>
      <c r="E1704" s="129"/>
      <c r="F1704" s="129"/>
      <c r="G1704" s="129"/>
      <c r="H1704" s="129"/>
      <c r="I1704" s="129"/>
      <c r="J1704" s="129"/>
      <c r="K1704" s="129"/>
      <c r="L1704" s="129"/>
      <c r="M1704" s="129"/>
    </row>
    <row r="1705" spans="1:13">
      <c r="A1705" s="5"/>
      <c r="B1705" s="128"/>
      <c r="C1705" s="128"/>
      <c r="D1705" s="129"/>
      <c r="E1705" s="129"/>
      <c r="F1705" s="129"/>
      <c r="G1705" s="129"/>
      <c r="H1705" s="129"/>
      <c r="I1705" s="129"/>
      <c r="J1705" s="129"/>
      <c r="K1705" s="129"/>
      <c r="L1705" s="129"/>
      <c r="M1705" s="129"/>
    </row>
    <row r="1706" spans="1:13">
      <c r="A1706" s="5"/>
      <c r="B1706" s="128"/>
      <c r="C1706" s="128"/>
      <c r="D1706" s="129"/>
      <c r="E1706" s="129"/>
      <c r="F1706" s="129"/>
      <c r="G1706" s="129"/>
      <c r="H1706" s="129"/>
      <c r="I1706" s="129"/>
      <c r="J1706" s="129"/>
      <c r="K1706" s="129"/>
      <c r="L1706" s="129"/>
      <c r="M1706" s="129"/>
    </row>
    <row r="1707" spans="1:13">
      <c r="A1707" s="5"/>
      <c r="B1707" s="128"/>
      <c r="C1707" s="128"/>
      <c r="D1707" s="129"/>
      <c r="E1707" s="129"/>
      <c r="F1707" s="129"/>
      <c r="G1707" s="129"/>
      <c r="H1707" s="129"/>
      <c r="I1707" s="129"/>
      <c r="J1707" s="129"/>
      <c r="K1707" s="129"/>
      <c r="L1707" s="129"/>
      <c r="M1707" s="129"/>
    </row>
    <row r="1708" spans="1:13">
      <c r="A1708" s="5"/>
      <c r="B1708" s="3"/>
      <c r="C1708" s="3"/>
      <c r="D1708" s="4"/>
      <c r="E1708" s="4"/>
      <c r="F1708" s="4"/>
      <c r="G1708" s="4"/>
      <c r="H1708" s="129"/>
      <c r="I1708" s="4"/>
      <c r="J1708" s="4"/>
      <c r="K1708" s="4"/>
      <c r="L1708" s="4"/>
      <c r="M1708" s="4"/>
    </row>
    <row r="1709" spans="1:13">
      <c r="A1709" s="5"/>
      <c r="B1709" s="128"/>
      <c r="C1709" s="128"/>
      <c r="D1709" s="129"/>
      <c r="E1709" s="129"/>
      <c r="F1709" s="129"/>
      <c r="G1709" s="129"/>
      <c r="H1709" s="129"/>
      <c r="I1709" s="129"/>
      <c r="J1709" s="129"/>
      <c r="K1709" s="129"/>
      <c r="L1709" s="129"/>
      <c r="M1709" s="129"/>
    </row>
    <row r="1710" spans="1:13">
      <c r="A1710" s="5"/>
      <c r="B1710" s="128"/>
      <c r="C1710" s="128"/>
      <c r="D1710" s="129"/>
      <c r="E1710" s="129"/>
      <c r="F1710" s="129"/>
      <c r="G1710" s="129"/>
      <c r="H1710" s="129"/>
      <c r="I1710" s="129"/>
      <c r="J1710" s="129"/>
      <c r="K1710" s="129"/>
      <c r="L1710" s="129"/>
      <c r="M1710" s="129"/>
    </row>
    <row r="1711" spans="1:13">
      <c r="A1711" s="5"/>
      <c r="B1711" s="128"/>
      <c r="C1711" s="128"/>
      <c r="D1711" s="129"/>
      <c r="E1711" s="129"/>
      <c r="F1711" s="129"/>
      <c r="G1711" s="129"/>
      <c r="H1711" s="129"/>
      <c r="I1711" s="129"/>
      <c r="J1711" s="129"/>
      <c r="K1711" s="129"/>
      <c r="L1711" s="129"/>
      <c r="M1711" s="129"/>
    </row>
    <row r="1712" spans="1:13">
      <c r="A1712" s="5"/>
      <c r="B1712" s="128"/>
      <c r="C1712" s="128"/>
      <c r="D1712" s="129"/>
      <c r="E1712" s="129"/>
      <c r="F1712" s="129"/>
      <c r="G1712" s="129"/>
      <c r="H1712" s="129"/>
      <c r="I1712" s="129"/>
      <c r="J1712" s="129"/>
      <c r="K1712" s="129"/>
      <c r="L1712" s="129"/>
      <c r="M1712" s="129"/>
    </row>
    <row r="1713" spans="1:13">
      <c r="A1713" s="5"/>
      <c r="B1713" s="128"/>
      <c r="C1713" s="128"/>
      <c r="D1713" s="129"/>
      <c r="E1713" s="129"/>
      <c r="F1713" s="129"/>
      <c r="G1713" s="129"/>
      <c r="H1713" s="129"/>
      <c r="I1713" s="129"/>
      <c r="J1713" s="129"/>
      <c r="K1713" s="129"/>
      <c r="L1713" s="129"/>
      <c r="M1713" s="129"/>
    </row>
    <row r="1714" spans="1:13">
      <c r="A1714" s="5"/>
      <c r="B1714" s="128"/>
      <c r="C1714" s="128"/>
      <c r="D1714" s="129"/>
      <c r="E1714" s="129"/>
      <c r="F1714" s="129"/>
      <c r="G1714" s="129"/>
      <c r="H1714" s="129"/>
      <c r="I1714" s="129"/>
      <c r="J1714" s="129"/>
      <c r="K1714" s="129"/>
      <c r="L1714" s="129"/>
      <c r="M1714" s="129"/>
    </row>
    <row r="1715" spans="1:13">
      <c r="A1715" s="5"/>
      <c r="B1715" s="128"/>
      <c r="C1715" s="128"/>
      <c r="D1715" s="129"/>
      <c r="E1715" s="129"/>
      <c r="F1715" s="129"/>
      <c r="G1715" s="129"/>
      <c r="H1715" s="129"/>
      <c r="I1715" s="129"/>
      <c r="J1715" s="129"/>
      <c r="K1715" s="129"/>
      <c r="L1715" s="129"/>
      <c r="M1715" s="129"/>
    </row>
    <row r="1716" spans="1:13">
      <c r="A1716" s="5"/>
      <c r="B1716" s="128"/>
      <c r="C1716" s="128"/>
      <c r="D1716" s="129"/>
      <c r="E1716" s="129"/>
      <c r="F1716" s="129"/>
      <c r="G1716" s="129"/>
      <c r="H1716" s="129"/>
      <c r="I1716" s="129"/>
      <c r="J1716" s="129"/>
      <c r="K1716" s="129"/>
      <c r="L1716" s="129"/>
      <c r="M1716" s="129"/>
    </row>
    <row r="1717" spans="1:13">
      <c r="A1717" s="5"/>
      <c r="B1717" s="128"/>
      <c r="C1717" s="128"/>
      <c r="D1717" s="129"/>
      <c r="E1717" s="129"/>
      <c r="F1717" s="129"/>
      <c r="G1717" s="129"/>
      <c r="H1717" s="129"/>
      <c r="I1717" s="129"/>
      <c r="J1717" s="129"/>
      <c r="K1717" s="129"/>
      <c r="L1717" s="129"/>
      <c r="M1717" s="129"/>
    </row>
    <row r="1718" spans="1:13">
      <c r="A1718" s="5"/>
      <c r="B1718" s="128"/>
      <c r="C1718" s="128"/>
      <c r="D1718" s="129"/>
      <c r="E1718" s="129"/>
      <c r="F1718" s="129"/>
      <c r="G1718" s="129"/>
      <c r="H1718" s="129"/>
      <c r="I1718" s="129"/>
      <c r="J1718" s="129"/>
      <c r="K1718" s="129"/>
      <c r="L1718" s="129"/>
      <c r="M1718" s="129"/>
    </row>
    <row r="1719" spans="1:13">
      <c r="A1719" s="5"/>
      <c r="B1719" s="128"/>
      <c r="C1719" s="128"/>
      <c r="D1719" s="129"/>
      <c r="E1719" s="129"/>
      <c r="F1719" s="129"/>
      <c r="G1719" s="129"/>
      <c r="H1719" s="129"/>
      <c r="I1719" s="129"/>
      <c r="J1719" s="129"/>
      <c r="K1719" s="129"/>
      <c r="L1719" s="129"/>
      <c r="M1719" s="129"/>
    </row>
    <row r="1720" spans="1:13">
      <c r="A1720" s="5"/>
      <c r="B1720" s="128"/>
      <c r="C1720" s="128"/>
      <c r="D1720" s="129"/>
      <c r="E1720" s="129"/>
      <c r="F1720" s="129"/>
      <c r="G1720" s="129"/>
      <c r="H1720" s="129"/>
      <c r="I1720" s="129"/>
      <c r="J1720" s="129"/>
      <c r="K1720" s="129"/>
      <c r="L1720" s="129"/>
      <c r="M1720" s="129"/>
    </row>
    <row r="1721" spans="1:13">
      <c r="A1721" s="5"/>
      <c r="B1721" s="128"/>
      <c r="C1721" s="128"/>
      <c r="D1721" s="129"/>
      <c r="E1721" s="129"/>
      <c r="F1721" s="129"/>
      <c r="G1721" s="129"/>
      <c r="H1721" s="129"/>
      <c r="I1721" s="129"/>
      <c r="J1721" s="129"/>
      <c r="K1721" s="129"/>
      <c r="L1721" s="129"/>
      <c r="M1721" s="129"/>
    </row>
    <row r="1722" spans="1:13">
      <c r="A1722" s="5"/>
      <c r="B1722" s="128"/>
      <c r="C1722" s="128"/>
      <c r="D1722" s="129"/>
      <c r="E1722" s="129"/>
      <c r="F1722" s="129"/>
      <c r="G1722" s="129"/>
      <c r="H1722" s="129"/>
      <c r="I1722" s="129"/>
      <c r="J1722" s="129"/>
      <c r="K1722" s="129"/>
      <c r="L1722" s="129"/>
      <c r="M1722" s="129"/>
    </row>
    <row r="1723" spans="1:13">
      <c r="A1723" s="5"/>
      <c r="B1723" s="128"/>
      <c r="C1723" s="128"/>
      <c r="D1723" s="129"/>
      <c r="E1723" s="129"/>
      <c r="F1723" s="129"/>
      <c r="G1723" s="129"/>
      <c r="H1723" s="129"/>
      <c r="I1723" s="129"/>
      <c r="J1723" s="129"/>
      <c r="K1723" s="129"/>
      <c r="L1723" s="129"/>
      <c r="M1723" s="129"/>
    </row>
    <row r="1724" spans="1:13">
      <c r="A1724" s="5"/>
      <c r="B1724" s="128"/>
      <c r="C1724" s="128"/>
      <c r="D1724" s="129"/>
      <c r="E1724" s="129"/>
      <c r="F1724" s="129"/>
      <c r="G1724" s="129"/>
      <c r="H1724" s="129"/>
      <c r="I1724" s="129"/>
      <c r="J1724" s="129"/>
      <c r="K1724" s="129"/>
      <c r="L1724" s="129"/>
      <c r="M1724" s="129"/>
    </row>
    <row r="1725" spans="1:13">
      <c r="A1725" s="5"/>
      <c r="B1725" s="128"/>
      <c r="C1725" s="128"/>
      <c r="D1725" s="129"/>
      <c r="E1725" s="129"/>
      <c r="F1725" s="129"/>
      <c r="G1725" s="129"/>
      <c r="H1725" s="129"/>
      <c r="I1725" s="129"/>
      <c r="J1725" s="129"/>
      <c r="K1725" s="129"/>
      <c r="L1725" s="129"/>
      <c r="M1725" s="129"/>
    </row>
    <row r="1726" spans="1:13">
      <c r="A1726" s="5"/>
      <c r="B1726" s="128"/>
      <c r="C1726" s="128"/>
      <c r="D1726" s="129"/>
      <c r="E1726" s="129"/>
      <c r="F1726" s="129"/>
      <c r="G1726" s="129"/>
      <c r="H1726" s="129"/>
      <c r="I1726" s="129"/>
      <c r="J1726" s="129"/>
      <c r="K1726" s="129"/>
      <c r="L1726" s="129"/>
      <c r="M1726" s="129"/>
    </row>
    <row r="1727" spans="1:13">
      <c r="A1727" s="5"/>
      <c r="B1727" s="128"/>
      <c r="C1727" s="128"/>
      <c r="D1727" s="129"/>
      <c r="E1727" s="129"/>
      <c r="F1727" s="129"/>
      <c r="G1727" s="129"/>
      <c r="H1727" s="129"/>
      <c r="I1727" s="129"/>
      <c r="J1727" s="129"/>
      <c r="K1727" s="129"/>
      <c r="L1727" s="129"/>
      <c r="M1727" s="129"/>
    </row>
    <row r="1728" spans="1:13">
      <c r="A1728" s="5"/>
      <c r="B1728" s="128"/>
      <c r="C1728" s="128"/>
      <c r="D1728" s="129"/>
      <c r="E1728" s="129"/>
      <c r="F1728" s="129"/>
      <c r="G1728" s="129"/>
      <c r="H1728" s="129"/>
      <c r="I1728" s="129"/>
      <c r="J1728" s="129"/>
      <c r="K1728" s="129"/>
      <c r="L1728" s="129"/>
      <c r="M1728" s="129"/>
    </row>
    <row r="1729" spans="1:13">
      <c r="A1729" s="5"/>
      <c r="B1729" s="128"/>
      <c r="C1729" s="128"/>
      <c r="D1729" s="129"/>
      <c r="E1729" s="129"/>
      <c r="F1729" s="129"/>
      <c r="G1729" s="129"/>
      <c r="H1729" s="129"/>
      <c r="I1729" s="129"/>
      <c r="J1729" s="129"/>
      <c r="K1729" s="129"/>
      <c r="L1729" s="129"/>
      <c r="M1729" s="129"/>
    </row>
    <row r="1730" spans="1:13">
      <c r="A1730" s="5"/>
      <c r="B1730" s="128"/>
      <c r="C1730" s="128"/>
      <c r="D1730" s="129"/>
      <c r="E1730" s="129"/>
      <c r="F1730" s="129"/>
      <c r="G1730" s="129"/>
      <c r="H1730" s="129"/>
      <c r="I1730" s="129"/>
      <c r="J1730" s="129"/>
      <c r="K1730" s="129"/>
      <c r="L1730" s="129"/>
      <c r="M1730" s="129"/>
    </row>
    <row r="1731" spans="1:13">
      <c r="A1731" s="5"/>
      <c r="B1731" s="128"/>
      <c r="C1731" s="128"/>
      <c r="D1731" s="129"/>
      <c r="E1731" s="129"/>
      <c r="F1731" s="129"/>
      <c r="G1731" s="129"/>
      <c r="H1731" s="129"/>
      <c r="I1731" s="129"/>
      <c r="J1731" s="129"/>
      <c r="K1731" s="129"/>
      <c r="L1731" s="129"/>
      <c r="M1731" s="129"/>
    </row>
    <row r="1732" spans="1:13">
      <c r="A1732" s="5"/>
      <c r="B1732" s="128"/>
      <c r="C1732" s="128"/>
      <c r="D1732" s="129"/>
      <c r="E1732" s="129"/>
      <c r="F1732" s="129"/>
      <c r="G1732" s="129"/>
      <c r="H1732" s="129"/>
      <c r="I1732" s="129"/>
      <c r="J1732" s="129"/>
      <c r="K1732" s="129"/>
      <c r="L1732" s="129"/>
      <c r="M1732" s="129"/>
    </row>
    <row r="1733" spans="1:13">
      <c r="A1733" s="5"/>
      <c r="B1733" s="128"/>
      <c r="C1733" s="128"/>
      <c r="D1733" s="129"/>
      <c r="E1733" s="129"/>
      <c r="F1733" s="129"/>
      <c r="G1733" s="129"/>
      <c r="H1733" s="129"/>
      <c r="I1733" s="129"/>
      <c r="J1733" s="129"/>
      <c r="K1733" s="129"/>
      <c r="L1733" s="129"/>
      <c r="M1733" s="129"/>
    </row>
    <row r="1734" spans="1:13">
      <c r="A1734" s="5"/>
      <c r="B1734" s="128"/>
      <c r="C1734" s="128"/>
      <c r="D1734" s="129"/>
      <c r="E1734" s="129"/>
      <c r="F1734" s="129"/>
      <c r="G1734" s="129"/>
      <c r="H1734" s="129"/>
      <c r="I1734" s="129"/>
      <c r="J1734" s="129"/>
      <c r="K1734" s="129"/>
      <c r="L1734" s="129"/>
      <c r="M1734" s="129"/>
    </row>
    <row r="1735" spans="1:13">
      <c r="A1735" s="5"/>
      <c r="B1735" s="128"/>
      <c r="C1735" s="128"/>
      <c r="D1735" s="129"/>
      <c r="E1735" s="129"/>
      <c r="F1735" s="129"/>
      <c r="G1735" s="129"/>
      <c r="H1735" s="129"/>
      <c r="I1735" s="129"/>
      <c r="J1735" s="129"/>
      <c r="K1735" s="129"/>
      <c r="L1735" s="129"/>
      <c r="M1735" s="129"/>
    </row>
    <row r="1736" spans="1:13">
      <c r="A1736" s="5"/>
      <c r="B1736" s="128"/>
      <c r="C1736" s="128"/>
      <c r="D1736" s="129"/>
      <c r="E1736" s="129"/>
      <c r="F1736" s="129"/>
      <c r="G1736" s="129"/>
      <c r="H1736" s="129"/>
      <c r="I1736" s="129"/>
      <c r="J1736" s="129"/>
      <c r="K1736" s="129"/>
      <c r="L1736" s="129"/>
      <c r="M1736" s="129"/>
    </row>
    <row r="1737" spans="1:13">
      <c r="A1737" s="5"/>
      <c r="B1737" s="128"/>
      <c r="C1737" s="128"/>
      <c r="D1737" s="129"/>
      <c r="E1737" s="129"/>
      <c r="F1737" s="129"/>
      <c r="G1737" s="129"/>
      <c r="H1737" s="129"/>
      <c r="I1737" s="129"/>
      <c r="J1737" s="129"/>
      <c r="K1737" s="129"/>
      <c r="L1737" s="129"/>
      <c r="M1737" s="129"/>
    </row>
    <row r="1738" spans="1:13">
      <c r="A1738" s="5"/>
      <c r="B1738" s="128"/>
      <c r="C1738" s="128"/>
      <c r="D1738" s="129"/>
      <c r="E1738" s="129"/>
      <c r="F1738" s="129"/>
      <c r="G1738" s="129"/>
      <c r="H1738" s="129"/>
      <c r="I1738" s="129"/>
      <c r="J1738" s="129"/>
      <c r="K1738" s="129"/>
      <c r="L1738" s="129"/>
      <c r="M1738" s="129"/>
    </row>
    <row r="1739" spans="1:13">
      <c r="A1739" s="5"/>
      <c r="B1739" s="128"/>
      <c r="C1739" s="128"/>
      <c r="D1739" s="129"/>
      <c r="E1739" s="129"/>
      <c r="F1739" s="129"/>
      <c r="G1739" s="129"/>
      <c r="H1739" s="129"/>
      <c r="I1739" s="129"/>
      <c r="J1739" s="129"/>
      <c r="K1739" s="129"/>
      <c r="L1739" s="129"/>
      <c r="M1739" s="129"/>
    </row>
    <row r="1740" spans="1:13">
      <c r="A1740" s="5"/>
      <c r="B1740" s="128"/>
      <c r="C1740" s="128"/>
      <c r="D1740" s="129"/>
      <c r="E1740" s="129"/>
      <c r="F1740" s="129"/>
      <c r="G1740" s="129"/>
      <c r="H1740" s="129"/>
      <c r="I1740" s="129"/>
      <c r="J1740" s="129"/>
      <c r="K1740" s="129"/>
      <c r="L1740" s="129"/>
      <c r="M1740" s="129"/>
    </row>
    <row r="1741" spans="1:13">
      <c r="A1741" s="5"/>
      <c r="B1741" s="128"/>
      <c r="C1741" s="128"/>
      <c r="D1741" s="129"/>
      <c r="E1741" s="129"/>
      <c r="F1741" s="129"/>
      <c r="G1741" s="129"/>
      <c r="H1741" s="129"/>
      <c r="I1741" s="129"/>
      <c r="J1741" s="129"/>
      <c r="K1741" s="129"/>
      <c r="L1741" s="129"/>
      <c r="M1741" s="129"/>
    </row>
    <row r="1742" spans="1:13">
      <c r="A1742" s="5"/>
      <c r="B1742" s="128"/>
      <c r="C1742" s="128"/>
      <c r="D1742" s="129"/>
      <c r="E1742" s="129"/>
      <c r="F1742" s="129"/>
      <c r="G1742" s="129"/>
      <c r="H1742" s="129"/>
      <c r="I1742" s="129"/>
      <c r="J1742" s="129"/>
      <c r="K1742" s="129"/>
      <c r="L1742" s="129"/>
      <c r="M1742" s="129"/>
    </row>
    <row r="1743" spans="1:13">
      <c r="A1743" s="5"/>
      <c r="B1743" s="128"/>
      <c r="C1743" s="128"/>
      <c r="D1743" s="129"/>
      <c r="E1743" s="129"/>
      <c r="F1743" s="129"/>
      <c r="G1743" s="129"/>
      <c r="H1743" s="129"/>
      <c r="I1743" s="129"/>
      <c r="J1743" s="129"/>
      <c r="K1743" s="129"/>
      <c r="L1743" s="129"/>
      <c r="M1743" s="129"/>
    </row>
    <row r="1744" spans="1:13">
      <c r="A1744" s="5"/>
      <c r="B1744" s="128"/>
      <c r="C1744" s="128"/>
      <c r="D1744" s="129"/>
      <c r="E1744" s="129"/>
      <c r="F1744" s="129"/>
      <c r="G1744" s="129"/>
      <c r="H1744" s="129"/>
      <c r="I1744" s="129"/>
      <c r="J1744" s="129"/>
      <c r="K1744" s="129"/>
      <c r="L1744" s="129"/>
      <c r="M1744" s="129"/>
    </row>
    <row r="1745" spans="1:13">
      <c r="A1745" s="5"/>
      <c r="B1745" s="128"/>
      <c r="C1745" s="128"/>
      <c r="D1745" s="129"/>
      <c r="E1745" s="129"/>
      <c r="F1745" s="129"/>
      <c r="G1745" s="129"/>
      <c r="H1745" s="129"/>
      <c r="I1745" s="129"/>
      <c r="J1745" s="129"/>
      <c r="K1745" s="129"/>
      <c r="L1745" s="129"/>
      <c r="M1745" s="129"/>
    </row>
    <row r="1746" spans="1:13">
      <c r="A1746" s="5"/>
      <c r="B1746" s="128"/>
      <c r="C1746" s="128"/>
      <c r="D1746" s="129"/>
      <c r="E1746" s="129"/>
      <c r="F1746" s="129"/>
      <c r="G1746" s="129"/>
      <c r="H1746" s="129"/>
      <c r="I1746" s="129"/>
      <c r="J1746" s="129"/>
      <c r="K1746" s="129"/>
      <c r="L1746" s="129"/>
      <c r="M1746" s="129"/>
    </row>
    <row r="1747" spans="1:13">
      <c r="A1747" s="5"/>
      <c r="B1747" s="128"/>
      <c r="C1747" s="128"/>
      <c r="D1747" s="129"/>
      <c r="E1747" s="129"/>
      <c r="F1747" s="129"/>
      <c r="G1747" s="129"/>
      <c r="H1747" s="129"/>
      <c r="I1747" s="129"/>
      <c r="J1747" s="129"/>
      <c r="K1747" s="129"/>
      <c r="L1747" s="129"/>
      <c r="M1747" s="129"/>
    </row>
    <row r="1748" spans="1:13">
      <c r="A1748" s="5"/>
      <c r="B1748" s="128"/>
      <c r="C1748" s="128"/>
      <c r="D1748" s="129"/>
      <c r="E1748" s="129"/>
      <c r="F1748" s="129"/>
      <c r="G1748" s="129"/>
      <c r="H1748" s="129"/>
      <c r="I1748" s="129"/>
      <c r="J1748" s="129"/>
      <c r="K1748" s="129"/>
      <c r="L1748" s="129"/>
      <c r="M1748" s="129"/>
    </row>
    <row r="1749" spans="1:13">
      <c r="A1749" s="5"/>
      <c r="B1749" s="128"/>
      <c r="C1749" s="128"/>
      <c r="D1749" s="129"/>
      <c r="E1749" s="129"/>
      <c r="F1749" s="129"/>
      <c r="G1749" s="129"/>
      <c r="H1749" s="129"/>
      <c r="I1749" s="129"/>
      <c r="J1749" s="129"/>
      <c r="K1749" s="129"/>
      <c r="L1749" s="129"/>
      <c r="M1749" s="129"/>
    </row>
    <row r="1750" spans="1:13">
      <c r="A1750" s="5"/>
      <c r="B1750" s="128"/>
      <c r="C1750" s="128"/>
      <c r="D1750" s="129"/>
      <c r="E1750" s="129"/>
      <c r="F1750" s="129"/>
      <c r="G1750" s="129"/>
      <c r="H1750" s="129"/>
      <c r="I1750" s="129"/>
      <c r="J1750" s="129"/>
      <c r="K1750" s="129"/>
      <c r="L1750" s="129"/>
      <c r="M1750" s="129"/>
    </row>
    <row r="1751" spans="1:13">
      <c r="A1751" s="5"/>
      <c r="B1751" s="128"/>
      <c r="C1751" s="128"/>
      <c r="D1751" s="129"/>
      <c r="E1751" s="129"/>
      <c r="F1751" s="129"/>
      <c r="G1751" s="129"/>
      <c r="H1751" s="129"/>
      <c r="I1751" s="129"/>
      <c r="J1751" s="129"/>
      <c r="K1751" s="129"/>
      <c r="L1751" s="129"/>
      <c r="M1751" s="129"/>
    </row>
    <row r="1752" spans="1:13">
      <c r="A1752" s="5"/>
      <c r="B1752" s="128"/>
      <c r="C1752" s="128"/>
      <c r="D1752" s="129"/>
      <c r="E1752" s="129"/>
      <c r="F1752" s="129"/>
      <c r="G1752" s="129"/>
      <c r="H1752" s="129"/>
      <c r="I1752" s="129"/>
      <c r="J1752" s="129"/>
      <c r="K1752" s="129"/>
      <c r="L1752" s="129"/>
      <c r="M1752" s="129"/>
    </row>
    <row r="1753" spans="1:13">
      <c r="A1753" s="5"/>
      <c r="B1753" s="128"/>
      <c r="C1753" s="128"/>
      <c r="D1753" s="129"/>
      <c r="E1753" s="129"/>
      <c r="F1753" s="129"/>
      <c r="G1753" s="129"/>
      <c r="H1753" s="129"/>
      <c r="I1753" s="129"/>
      <c r="J1753" s="129"/>
      <c r="K1753" s="129"/>
      <c r="L1753" s="129"/>
      <c r="M1753" s="129"/>
    </row>
    <row r="1754" spans="1:13">
      <c r="A1754" s="5"/>
      <c r="B1754" s="128"/>
      <c r="C1754" s="128"/>
      <c r="D1754" s="129"/>
      <c r="E1754" s="129"/>
      <c r="F1754" s="129"/>
      <c r="G1754" s="129"/>
      <c r="H1754" s="129"/>
      <c r="I1754" s="129"/>
      <c r="J1754" s="129"/>
      <c r="K1754" s="129"/>
      <c r="L1754" s="129"/>
      <c r="M1754" s="129"/>
    </row>
    <row r="1755" spans="1:13">
      <c r="A1755" s="5"/>
      <c r="B1755" s="128"/>
      <c r="C1755" s="128"/>
      <c r="D1755" s="129"/>
      <c r="E1755" s="129"/>
      <c r="F1755" s="129"/>
      <c r="G1755" s="129"/>
      <c r="H1755" s="129"/>
      <c r="I1755" s="129"/>
      <c r="J1755" s="129"/>
      <c r="K1755" s="129"/>
      <c r="L1755" s="129"/>
      <c r="M1755" s="129"/>
    </row>
    <row r="1756" spans="1:13">
      <c r="A1756" s="5"/>
      <c r="B1756" s="128"/>
      <c r="C1756" s="128"/>
      <c r="D1756" s="129"/>
      <c r="E1756" s="129"/>
      <c r="F1756" s="129"/>
      <c r="G1756" s="129"/>
      <c r="H1756" s="129"/>
      <c r="I1756" s="129"/>
      <c r="J1756" s="129"/>
      <c r="K1756" s="129"/>
      <c r="L1756" s="129"/>
      <c r="M1756" s="129"/>
    </row>
    <row r="1757" spans="1:13">
      <c r="A1757" s="5"/>
      <c r="B1757" s="128"/>
      <c r="C1757" s="128"/>
      <c r="D1757" s="129"/>
      <c r="E1757" s="129"/>
      <c r="F1757" s="129"/>
      <c r="G1757" s="129"/>
      <c r="H1757" s="129"/>
      <c r="I1757" s="129"/>
      <c r="J1757" s="129"/>
      <c r="K1757" s="129"/>
      <c r="L1757" s="129"/>
      <c r="M1757" s="129"/>
    </row>
    <row r="1758" spans="1:13">
      <c r="A1758" s="5"/>
      <c r="B1758" s="128"/>
      <c r="C1758" s="128"/>
      <c r="D1758" s="129"/>
      <c r="E1758" s="129"/>
      <c r="F1758" s="129"/>
      <c r="G1758" s="129"/>
      <c r="H1758" s="129"/>
      <c r="I1758" s="129"/>
      <c r="J1758" s="129"/>
      <c r="K1758" s="129"/>
      <c r="L1758" s="129"/>
      <c r="M1758" s="129"/>
    </row>
    <row r="1759" spans="1:13">
      <c r="A1759" s="5"/>
      <c r="B1759" s="128"/>
      <c r="C1759" s="128"/>
      <c r="D1759" s="129"/>
      <c r="E1759" s="129"/>
      <c r="F1759" s="129"/>
      <c r="G1759" s="129"/>
      <c r="H1759" s="129"/>
      <c r="I1759" s="129"/>
      <c r="J1759" s="129"/>
      <c r="K1759" s="129"/>
      <c r="L1759" s="129"/>
      <c r="M1759" s="129"/>
    </row>
    <row r="1760" spans="1:13">
      <c r="A1760" s="5"/>
      <c r="B1760" s="128"/>
      <c r="C1760" s="128"/>
      <c r="D1760" s="129"/>
      <c r="E1760" s="129"/>
      <c r="F1760" s="129"/>
      <c r="G1760" s="129"/>
      <c r="H1760" s="129"/>
      <c r="I1760" s="129"/>
      <c r="J1760" s="129"/>
      <c r="K1760" s="129"/>
      <c r="L1760" s="129"/>
      <c r="M1760" s="129"/>
    </row>
    <row r="1761" spans="1:13">
      <c r="A1761" s="5"/>
      <c r="B1761" s="128"/>
      <c r="C1761" s="128"/>
      <c r="D1761" s="129"/>
      <c r="E1761" s="129"/>
      <c r="F1761" s="129"/>
      <c r="G1761" s="129"/>
      <c r="H1761" s="129"/>
      <c r="I1761" s="129"/>
      <c r="J1761" s="129"/>
      <c r="K1761" s="129"/>
      <c r="L1761" s="129"/>
      <c r="M1761" s="129"/>
    </row>
    <row r="1762" spans="1:13">
      <c r="A1762" s="5"/>
      <c r="B1762" s="128"/>
      <c r="C1762" s="128"/>
      <c r="D1762" s="129"/>
      <c r="E1762" s="129"/>
      <c r="F1762" s="129"/>
      <c r="G1762" s="129"/>
      <c r="H1762" s="129"/>
      <c r="I1762" s="129"/>
      <c r="J1762" s="129"/>
      <c r="K1762" s="129"/>
      <c r="L1762" s="129"/>
      <c r="M1762" s="129"/>
    </row>
    <row r="1763" spans="1:13">
      <c r="A1763" s="5"/>
      <c r="B1763" s="128"/>
      <c r="C1763" s="128"/>
      <c r="D1763" s="129"/>
      <c r="E1763" s="129"/>
      <c r="F1763" s="129"/>
      <c r="G1763" s="129"/>
      <c r="H1763" s="129"/>
      <c r="I1763" s="129"/>
      <c r="J1763" s="129"/>
      <c r="K1763" s="129"/>
      <c r="L1763" s="129"/>
      <c r="M1763" s="129"/>
    </row>
    <row r="1764" spans="1:13">
      <c r="A1764" s="5"/>
      <c r="B1764" s="128"/>
      <c r="C1764" s="128"/>
      <c r="D1764" s="129"/>
      <c r="E1764" s="129"/>
      <c r="F1764" s="129"/>
      <c r="G1764" s="129"/>
      <c r="H1764" s="129"/>
      <c r="I1764" s="129"/>
      <c r="J1764" s="129"/>
      <c r="K1764" s="129"/>
      <c r="L1764" s="129"/>
      <c r="M1764" s="129"/>
    </row>
    <row r="1765" spans="1:13">
      <c r="A1765" s="5"/>
      <c r="B1765" s="128"/>
      <c r="C1765" s="128"/>
      <c r="D1765" s="129"/>
      <c r="E1765" s="129"/>
      <c r="F1765" s="129"/>
      <c r="G1765" s="129"/>
      <c r="H1765" s="129"/>
      <c r="I1765" s="129"/>
      <c r="J1765" s="129"/>
      <c r="K1765" s="129"/>
      <c r="L1765" s="129"/>
      <c r="M1765" s="129"/>
    </row>
    <row r="1766" spans="1:13">
      <c r="A1766" s="5"/>
      <c r="B1766" s="128"/>
      <c r="C1766" s="128"/>
      <c r="D1766" s="129"/>
      <c r="E1766" s="129"/>
      <c r="F1766" s="129"/>
      <c r="G1766" s="129"/>
      <c r="H1766" s="129"/>
      <c r="I1766" s="129"/>
      <c r="J1766" s="129"/>
      <c r="K1766" s="129"/>
      <c r="L1766" s="129"/>
      <c r="M1766" s="129"/>
    </row>
    <row r="1767" spans="1:13">
      <c r="A1767" s="5"/>
      <c r="B1767" s="128"/>
      <c r="C1767" s="128"/>
      <c r="D1767" s="129"/>
      <c r="E1767" s="129"/>
      <c r="F1767" s="129"/>
      <c r="G1767" s="129"/>
      <c r="H1767" s="129"/>
      <c r="I1767" s="129"/>
      <c r="J1767" s="129"/>
      <c r="K1767" s="129"/>
      <c r="L1767" s="129"/>
      <c r="M1767" s="129"/>
    </row>
    <row r="1768" spans="1:13">
      <c r="A1768" s="5"/>
      <c r="B1768" s="128"/>
      <c r="C1768" s="128"/>
      <c r="D1768" s="129"/>
      <c r="E1768" s="129"/>
      <c r="F1768" s="129"/>
      <c r="G1768" s="129"/>
      <c r="H1768" s="129"/>
      <c r="I1768" s="129"/>
      <c r="J1768" s="129"/>
      <c r="K1768" s="129"/>
      <c r="L1768" s="129"/>
      <c r="M1768" s="129"/>
    </row>
    <row r="1769" spans="1:13">
      <c r="A1769" s="5"/>
      <c r="B1769" s="128"/>
      <c r="C1769" s="128"/>
      <c r="D1769" s="129"/>
      <c r="E1769" s="129"/>
      <c r="F1769" s="129"/>
      <c r="G1769" s="129"/>
      <c r="H1769" s="129"/>
      <c r="I1769" s="129"/>
      <c r="J1769" s="129"/>
      <c r="K1769" s="129"/>
      <c r="L1769" s="129"/>
      <c r="M1769" s="129"/>
    </row>
    <row r="1770" spans="1:13">
      <c r="A1770" s="5"/>
      <c r="B1770" s="128"/>
      <c r="C1770" s="128"/>
      <c r="D1770" s="129"/>
      <c r="E1770" s="129"/>
      <c r="F1770" s="129"/>
      <c r="G1770" s="129"/>
      <c r="H1770" s="129"/>
      <c r="I1770" s="129"/>
      <c r="J1770" s="129"/>
      <c r="K1770" s="129"/>
      <c r="L1770" s="129"/>
      <c r="M1770" s="129"/>
    </row>
    <row r="1771" spans="1:13">
      <c r="A1771" s="5"/>
      <c r="B1771" s="128"/>
      <c r="C1771" s="128"/>
      <c r="D1771" s="129"/>
      <c r="E1771" s="129"/>
      <c r="F1771" s="129"/>
      <c r="G1771" s="129"/>
      <c r="H1771" s="129"/>
      <c r="I1771" s="129"/>
      <c r="J1771" s="129"/>
      <c r="K1771" s="129"/>
      <c r="L1771" s="129"/>
      <c r="M1771" s="129"/>
    </row>
    <row r="1772" spans="1:13">
      <c r="A1772" s="5"/>
      <c r="B1772" s="128"/>
      <c r="C1772" s="128"/>
      <c r="D1772" s="129"/>
      <c r="E1772" s="129"/>
      <c r="F1772" s="129"/>
      <c r="G1772" s="129"/>
      <c r="H1772" s="129"/>
      <c r="I1772" s="129"/>
      <c r="J1772" s="129"/>
      <c r="K1772" s="129"/>
      <c r="L1772" s="129"/>
      <c r="M1772" s="129"/>
    </row>
    <row r="1773" spans="1:13">
      <c r="A1773" s="5"/>
      <c r="B1773" s="128"/>
      <c r="C1773" s="128"/>
      <c r="D1773" s="129"/>
      <c r="E1773" s="129"/>
      <c r="F1773" s="129"/>
      <c r="G1773" s="129"/>
      <c r="H1773" s="129"/>
      <c r="I1773" s="129"/>
      <c r="J1773" s="129"/>
      <c r="K1773" s="129"/>
      <c r="L1773" s="129"/>
      <c r="M1773" s="129"/>
    </row>
    <row r="1774" spans="1:13">
      <c r="A1774" s="5"/>
      <c r="B1774" s="128"/>
      <c r="C1774" s="128"/>
      <c r="D1774" s="129"/>
      <c r="E1774" s="129"/>
      <c r="F1774" s="129"/>
      <c r="G1774" s="129"/>
      <c r="H1774" s="129"/>
      <c r="I1774" s="129"/>
      <c r="J1774" s="129"/>
      <c r="K1774" s="129"/>
      <c r="L1774" s="129"/>
      <c r="M1774" s="129"/>
    </row>
    <row r="1775" spans="1:13">
      <c r="A1775" s="5"/>
      <c r="B1775" s="128"/>
      <c r="C1775" s="128"/>
      <c r="D1775" s="129"/>
      <c r="E1775" s="129"/>
      <c r="F1775" s="129"/>
      <c r="G1775" s="129"/>
      <c r="H1775" s="129"/>
      <c r="I1775" s="129"/>
      <c r="J1775" s="129"/>
      <c r="K1775" s="129"/>
      <c r="L1775" s="129"/>
      <c r="M1775" s="129"/>
    </row>
    <row r="1776" spans="1:13">
      <c r="A1776" s="5"/>
      <c r="B1776" s="128"/>
      <c r="C1776" s="128"/>
      <c r="D1776" s="129"/>
      <c r="E1776" s="129"/>
      <c r="F1776" s="129"/>
      <c r="G1776" s="129"/>
      <c r="H1776" s="129"/>
      <c r="I1776" s="129"/>
      <c r="J1776" s="129"/>
      <c r="K1776" s="129"/>
      <c r="L1776" s="129"/>
      <c r="M1776" s="129"/>
    </row>
    <row r="1777" spans="1:13">
      <c r="A1777" s="5"/>
      <c r="B1777" s="128"/>
      <c r="C1777" s="128"/>
      <c r="D1777" s="129"/>
      <c r="E1777" s="129"/>
      <c r="F1777" s="129"/>
      <c r="G1777" s="129"/>
      <c r="H1777" s="129"/>
      <c r="I1777" s="129"/>
      <c r="J1777" s="129"/>
      <c r="K1777" s="129"/>
      <c r="L1777" s="129"/>
      <c r="M1777" s="129"/>
    </row>
    <row r="1778" spans="1:13">
      <c r="A1778" s="5"/>
      <c r="B1778" s="128"/>
      <c r="C1778" s="128"/>
      <c r="D1778" s="129"/>
      <c r="E1778" s="129"/>
      <c r="F1778" s="129"/>
      <c r="G1778" s="129"/>
      <c r="H1778" s="129"/>
      <c r="I1778" s="129"/>
      <c r="J1778" s="129"/>
      <c r="K1778" s="129"/>
      <c r="L1778" s="129"/>
      <c r="M1778" s="129"/>
    </row>
    <row r="1779" spans="1:13">
      <c r="A1779" s="5"/>
      <c r="B1779" s="128"/>
      <c r="C1779" s="128"/>
      <c r="D1779" s="129"/>
      <c r="E1779" s="129"/>
      <c r="F1779" s="129"/>
      <c r="G1779" s="129"/>
      <c r="H1779" s="129"/>
      <c r="I1779" s="129"/>
      <c r="J1779" s="129"/>
      <c r="K1779" s="129"/>
      <c r="L1779" s="129"/>
      <c r="M1779" s="129"/>
    </row>
    <row r="1780" spans="1:13">
      <c r="A1780" s="5"/>
      <c r="B1780" s="128"/>
      <c r="C1780" s="128"/>
      <c r="D1780" s="129"/>
      <c r="E1780" s="129"/>
      <c r="F1780" s="129"/>
      <c r="G1780" s="129"/>
      <c r="H1780" s="129"/>
      <c r="I1780" s="129"/>
      <c r="J1780" s="129"/>
      <c r="K1780" s="129"/>
      <c r="L1780" s="129"/>
      <c r="M1780" s="129"/>
    </row>
    <row r="1781" spans="1:13">
      <c r="A1781" s="5"/>
      <c r="B1781" s="128"/>
      <c r="C1781" s="128"/>
      <c r="D1781" s="129"/>
      <c r="E1781" s="129"/>
      <c r="F1781" s="129"/>
      <c r="G1781" s="129"/>
      <c r="H1781" s="129"/>
      <c r="I1781" s="129"/>
      <c r="J1781" s="129"/>
      <c r="K1781" s="129"/>
      <c r="L1781" s="129"/>
      <c r="M1781" s="129"/>
    </row>
    <row r="1782" spans="1:13">
      <c r="A1782" s="5"/>
      <c r="B1782" s="128"/>
      <c r="C1782" s="128"/>
      <c r="D1782" s="129"/>
      <c r="E1782" s="129"/>
      <c r="F1782" s="129"/>
      <c r="G1782" s="129"/>
      <c r="H1782" s="129"/>
      <c r="I1782" s="129"/>
      <c r="J1782" s="129"/>
      <c r="K1782" s="129"/>
      <c r="L1782" s="129"/>
      <c r="M1782" s="129"/>
    </row>
    <row r="1783" spans="1:13">
      <c r="A1783" s="5"/>
      <c r="B1783" s="128"/>
      <c r="C1783" s="128"/>
      <c r="D1783" s="129"/>
      <c r="E1783" s="129"/>
      <c r="F1783" s="129"/>
      <c r="G1783" s="129"/>
      <c r="H1783" s="129"/>
      <c r="I1783" s="129"/>
      <c r="J1783" s="129"/>
      <c r="K1783" s="129"/>
      <c r="L1783" s="129"/>
      <c r="M1783" s="129"/>
    </row>
    <row r="1784" spans="1:13">
      <c r="A1784" s="5"/>
      <c r="B1784" s="128"/>
      <c r="C1784" s="128"/>
      <c r="D1784" s="129"/>
      <c r="E1784" s="129"/>
      <c r="F1784" s="129"/>
      <c r="G1784" s="129"/>
      <c r="H1784" s="129"/>
      <c r="I1784" s="129"/>
      <c r="J1784" s="129"/>
      <c r="K1784" s="129"/>
      <c r="L1784" s="129"/>
      <c r="M1784" s="129"/>
    </row>
    <row r="1785" spans="1:13">
      <c r="A1785" s="5"/>
      <c r="B1785" s="128"/>
      <c r="C1785" s="128"/>
      <c r="D1785" s="129"/>
      <c r="E1785" s="129"/>
      <c r="F1785" s="129"/>
      <c r="G1785" s="129"/>
      <c r="H1785" s="129"/>
      <c r="I1785" s="129"/>
      <c r="J1785" s="129"/>
      <c r="K1785" s="129"/>
      <c r="L1785" s="129"/>
      <c r="M1785" s="129"/>
    </row>
    <row r="1786" spans="1:13">
      <c r="A1786" s="5"/>
      <c r="B1786" s="128"/>
      <c r="C1786" s="128"/>
      <c r="D1786" s="129"/>
      <c r="E1786" s="129"/>
      <c r="F1786" s="129"/>
      <c r="G1786" s="129"/>
      <c r="H1786" s="129"/>
      <c r="I1786" s="129"/>
      <c r="J1786" s="129"/>
      <c r="K1786" s="129"/>
      <c r="L1786" s="129"/>
      <c r="M1786" s="129"/>
    </row>
    <row r="1787" spans="1:13">
      <c r="A1787" s="5"/>
      <c r="B1787" s="128"/>
      <c r="C1787" s="128"/>
      <c r="D1787" s="129"/>
      <c r="E1787" s="129"/>
      <c r="F1787" s="129"/>
      <c r="G1787" s="129"/>
      <c r="H1787" s="129"/>
      <c r="I1787" s="129"/>
      <c r="J1787" s="129"/>
      <c r="K1787" s="129"/>
      <c r="L1787" s="129"/>
      <c r="M1787" s="129"/>
    </row>
    <row r="1788" spans="1:13">
      <c r="A1788" s="5"/>
      <c r="B1788" s="128"/>
      <c r="C1788" s="128"/>
      <c r="D1788" s="129"/>
      <c r="E1788" s="129"/>
      <c r="F1788" s="129"/>
      <c r="G1788" s="129"/>
      <c r="H1788" s="129"/>
      <c r="I1788" s="129"/>
      <c r="J1788" s="129"/>
      <c r="K1788" s="129"/>
      <c r="L1788" s="129"/>
      <c r="M1788" s="129"/>
    </row>
    <row r="1789" spans="1:13">
      <c r="A1789" s="5"/>
      <c r="B1789" s="128"/>
      <c r="C1789" s="128"/>
      <c r="D1789" s="129"/>
      <c r="E1789" s="129"/>
      <c r="F1789" s="129"/>
      <c r="G1789" s="129"/>
      <c r="H1789" s="129"/>
      <c r="I1789" s="129"/>
      <c r="J1789" s="129"/>
      <c r="K1789" s="129"/>
      <c r="L1789" s="129"/>
      <c r="M1789" s="129"/>
    </row>
    <row r="1790" spans="1:13">
      <c r="A1790" s="5"/>
      <c r="B1790" s="128"/>
      <c r="C1790" s="128"/>
      <c r="D1790" s="129"/>
      <c r="E1790" s="129"/>
      <c r="F1790" s="129"/>
      <c r="G1790" s="129"/>
      <c r="H1790" s="129"/>
      <c r="I1790" s="129"/>
      <c r="J1790" s="129"/>
      <c r="K1790" s="129"/>
      <c r="L1790" s="129"/>
      <c r="M1790" s="129"/>
    </row>
    <row r="1791" spans="1:13">
      <c r="A1791" s="5"/>
      <c r="B1791" s="128"/>
      <c r="C1791" s="128"/>
      <c r="D1791" s="129"/>
      <c r="E1791" s="129"/>
      <c r="F1791" s="129"/>
      <c r="G1791" s="129"/>
      <c r="H1791" s="129"/>
      <c r="I1791" s="129"/>
      <c r="J1791" s="129"/>
      <c r="K1791" s="129"/>
      <c r="L1791" s="129"/>
      <c r="M1791" s="129"/>
    </row>
    <row r="1792" spans="1:13">
      <c r="A1792" s="5"/>
      <c r="B1792" s="128"/>
      <c r="C1792" s="128"/>
      <c r="D1792" s="129"/>
      <c r="E1792" s="129"/>
      <c r="F1792" s="129"/>
      <c r="G1792" s="129"/>
      <c r="H1792" s="129"/>
      <c r="I1792" s="129"/>
      <c r="J1792" s="129"/>
      <c r="K1792" s="129"/>
      <c r="L1792" s="129"/>
      <c r="M1792" s="129"/>
    </row>
    <row r="1793" spans="1:13">
      <c r="A1793" s="5"/>
      <c r="B1793" s="128"/>
      <c r="C1793" s="128"/>
      <c r="D1793" s="129"/>
      <c r="E1793" s="129"/>
      <c r="F1793" s="129"/>
      <c r="G1793" s="129"/>
      <c r="H1793" s="129"/>
      <c r="I1793" s="129"/>
      <c r="J1793" s="129"/>
      <c r="K1793" s="129"/>
      <c r="L1793" s="129"/>
      <c r="M1793" s="129"/>
    </row>
    <row r="1794" spans="1:13">
      <c r="A1794" s="5"/>
      <c r="B1794" s="128"/>
      <c r="C1794" s="128"/>
      <c r="D1794" s="129"/>
      <c r="E1794" s="129"/>
      <c r="F1794" s="129"/>
      <c r="G1794" s="129"/>
      <c r="H1794" s="129"/>
      <c r="I1794" s="129"/>
      <c r="J1794" s="129"/>
      <c r="K1794" s="129"/>
      <c r="L1794" s="129"/>
      <c r="M1794" s="129"/>
    </row>
    <row r="1795" spans="1:13">
      <c r="A1795" s="5"/>
      <c r="B1795" s="128"/>
      <c r="C1795" s="128"/>
      <c r="D1795" s="129"/>
      <c r="E1795" s="129"/>
      <c r="F1795" s="129"/>
      <c r="G1795" s="129"/>
      <c r="H1795" s="129"/>
      <c r="I1795" s="129"/>
      <c r="J1795" s="129"/>
      <c r="K1795" s="129"/>
      <c r="L1795" s="129"/>
      <c r="M1795" s="129"/>
    </row>
    <row r="1796" spans="1:13">
      <c r="A1796" s="5"/>
      <c r="B1796" s="128"/>
      <c r="C1796" s="128"/>
      <c r="D1796" s="129"/>
      <c r="E1796" s="129"/>
      <c r="F1796" s="129"/>
      <c r="G1796" s="129"/>
      <c r="H1796" s="129"/>
      <c r="I1796" s="129"/>
      <c r="J1796" s="129"/>
      <c r="K1796" s="129"/>
      <c r="L1796" s="129"/>
      <c r="M1796" s="129"/>
    </row>
    <row r="1797" spans="1:13">
      <c r="A1797" s="5"/>
      <c r="B1797" s="128"/>
      <c r="C1797" s="128"/>
      <c r="D1797" s="129"/>
      <c r="E1797" s="129"/>
      <c r="F1797" s="129"/>
      <c r="G1797" s="129"/>
      <c r="H1797" s="129"/>
      <c r="I1797" s="129"/>
      <c r="J1797" s="129"/>
      <c r="K1797" s="129"/>
      <c r="L1797" s="129"/>
      <c r="M1797" s="129"/>
    </row>
    <row r="1798" spans="1:13">
      <c r="A1798" s="5"/>
      <c r="B1798" s="128"/>
      <c r="C1798" s="128"/>
      <c r="D1798" s="129"/>
      <c r="E1798" s="129"/>
      <c r="F1798" s="129"/>
      <c r="G1798" s="129"/>
      <c r="H1798" s="129"/>
      <c r="I1798" s="129"/>
      <c r="J1798" s="129"/>
      <c r="K1798" s="129"/>
      <c r="L1798" s="129"/>
      <c r="M1798" s="129"/>
    </row>
    <row r="1799" spans="1:13">
      <c r="A1799" s="5"/>
      <c r="B1799" s="128"/>
      <c r="C1799" s="128"/>
      <c r="D1799" s="129"/>
      <c r="E1799" s="129"/>
      <c r="F1799" s="129"/>
      <c r="G1799" s="129"/>
      <c r="H1799" s="129"/>
      <c r="I1799" s="129"/>
      <c r="J1799" s="129"/>
      <c r="K1799" s="129"/>
      <c r="L1799" s="129"/>
      <c r="M1799" s="129"/>
    </row>
    <row r="1800" spans="1:13">
      <c r="A1800" s="5"/>
      <c r="B1800" s="128"/>
      <c r="C1800" s="128"/>
      <c r="D1800" s="129"/>
      <c r="E1800" s="129"/>
      <c r="F1800" s="129"/>
      <c r="G1800" s="129"/>
      <c r="H1800" s="129"/>
      <c r="I1800" s="129"/>
      <c r="J1800" s="129"/>
      <c r="K1800" s="129"/>
      <c r="L1800" s="129"/>
      <c r="M1800" s="129"/>
    </row>
    <row r="1801" spans="1:13">
      <c r="A1801" s="5"/>
      <c r="B1801" s="3"/>
      <c r="C1801" s="3"/>
      <c r="D1801" s="4"/>
      <c r="E1801" s="4"/>
      <c r="F1801" s="4"/>
      <c r="G1801" s="4"/>
      <c r="H1801" s="129"/>
      <c r="I1801" s="4"/>
      <c r="J1801" s="4"/>
      <c r="K1801" s="4"/>
      <c r="L1801" s="4"/>
      <c r="M1801" s="4"/>
    </row>
    <row r="1802" spans="1:13">
      <c r="A1802" s="5"/>
      <c r="B1802" s="128"/>
      <c r="C1802" s="128"/>
      <c r="D1802" s="129"/>
      <c r="E1802" s="129"/>
      <c r="F1802" s="129"/>
      <c r="G1802" s="129"/>
      <c r="H1802" s="129"/>
      <c r="I1802" s="129"/>
      <c r="J1802" s="129"/>
      <c r="K1802" s="129"/>
      <c r="L1802" s="129"/>
      <c r="M1802" s="129"/>
    </row>
    <row r="1803" spans="1:13">
      <c r="A1803" s="5"/>
      <c r="B1803" s="128"/>
      <c r="C1803" s="128"/>
      <c r="D1803" s="129"/>
      <c r="E1803" s="129"/>
      <c r="F1803" s="129"/>
      <c r="G1803" s="129"/>
      <c r="H1803" s="129"/>
      <c r="I1803" s="129"/>
      <c r="J1803" s="129"/>
      <c r="K1803" s="129"/>
      <c r="L1803" s="129"/>
      <c r="M1803" s="129"/>
    </row>
    <row r="1804" spans="1:13">
      <c r="A1804" s="5"/>
      <c r="B1804" s="128"/>
      <c r="C1804" s="128"/>
      <c r="D1804" s="129"/>
      <c r="E1804" s="129"/>
      <c r="F1804" s="129"/>
      <c r="G1804" s="129"/>
      <c r="H1804" s="129"/>
      <c r="I1804" s="129"/>
      <c r="J1804" s="129"/>
      <c r="K1804" s="129"/>
      <c r="L1804" s="129"/>
      <c r="M1804" s="129"/>
    </row>
    <row r="1805" spans="1:13">
      <c r="A1805" s="5"/>
      <c r="B1805" s="128"/>
      <c r="C1805" s="128"/>
      <c r="D1805" s="129"/>
      <c r="E1805" s="129"/>
      <c r="F1805" s="129"/>
      <c r="G1805" s="129"/>
      <c r="H1805" s="129"/>
      <c r="I1805" s="129"/>
      <c r="J1805" s="129"/>
      <c r="K1805" s="129"/>
      <c r="L1805" s="129"/>
      <c r="M1805" s="129"/>
    </row>
    <row r="1806" spans="1:13">
      <c r="A1806" s="5"/>
      <c r="B1806" s="128"/>
      <c r="C1806" s="128"/>
      <c r="D1806" s="129"/>
      <c r="E1806" s="129"/>
      <c r="F1806" s="129"/>
      <c r="G1806" s="129"/>
      <c r="H1806" s="129"/>
      <c r="I1806" s="129"/>
      <c r="J1806" s="129"/>
      <c r="K1806" s="129"/>
      <c r="L1806" s="129"/>
      <c r="M1806" s="129"/>
    </row>
    <row r="1807" spans="1:13">
      <c r="A1807" s="5"/>
      <c r="B1807" s="128"/>
      <c r="C1807" s="128"/>
      <c r="D1807" s="129"/>
      <c r="E1807" s="129"/>
      <c r="F1807" s="129"/>
      <c r="G1807" s="129"/>
      <c r="H1807" s="129"/>
      <c r="I1807" s="129"/>
      <c r="J1807" s="129"/>
      <c r="K1807" s="129"/>
      <c r="L1807" s="129"/>
      <c r="M1807" s="129"/>
    </row>
    <row r="1808" spans="1:13">
      <c r="A1808" s="5"/>
      <c r="B1808" s="128"/>
      <c r="C1808" s="128"/>
      <c r="D1808" s="129"/>
      <c r="E1808" s="129"/>
      <c r="F1808" s="129"/>
      <c r="G1808" s="129"/>
      <c r="H1808" s="129"/>
      <c r="I1808" s="129"/>
      <c r="J1808" s="129"/>
      <c r="K1808" s="129"/>
      <c r="L1808" s="129"/>
      <c r="M1808" s="129"/>
    </row>
    <row r="1809" spans="1:13">
      <c r="A1809" s="5"/>
      <c r="B1809" s="128"/>
      <c r="C1809" s="128"/>
      <c r="D1809" s="129"/>
      <c r="E1809" s="129"/>
      <c r="F1809" s="129"/>
      <c r="G1809" s="129"/>
      <c r="H1809" s="129"/>
      <c r="I1809" s="129"/>
      <c r="J1809" s="129"/>
      <c r="K1809" s="129"/>
      <c r="L1809" s="129"/>
      <c r="M1809" s="129"/>
    </row>
    <row r="1810" spans="1:13">
      <c r="A1810" s="5"/>
      <c r="B1810" s="128"/>
      <c r="C1810" s="128"/>
      <c r="D1810" s="129"/>
      <c r="E1810" s="129"/>
      <c r="F1810" s="129"/>
      <c r="G1810" s="129"/>
      <c r="H1810" s="129"/>
      <c r="I1810" s="129"/>
      <c r="J1810" s="129"/>
      <c r="K1810" s="129"/>
      <c r="L1810" s="129"/>
      <c r="M1810" s="129"/>
    </row>
    <row r="1811" spans="1:13">
      <c r="A1811" s="5"/>
      <c r="B1811" s="128"/>
      <c r="C1811" s="128"/>
      <c r="D1811" s="129"/>
      <c r="E1811" s="129"/>
      <c r="F1811" s="129"/>
      <c r="G1811" s="129"/>
      <c r="H1811" s="129"/>
      <c r="I1811" s="129"/>
      <c r="J1811" s="129"/>
      <c r="K1811" s="129"/>
      <c r="L1811" s="129"/>
      <c r="M1811" s="129"/>
    </row>
    <row r="1812" spans="1:13">
      <c r="A1812" s="5"/>
      <c r="B1812" s="128"/>
      <c r="C1812" s="128"/>
      <c r="D1812" s="129"/>
      <c r="E1812" s="129"/>
      <c r="F1812" s="129"/>
      <c r="G1812" s="129"/>
      <c r="H1812" s="129"/>
      <c r="I1812" s="129"/>
      <c r="J1812" s="129"/>
      <c r="K1812" s="129"/>
      <c r="L1812" s="129"/>
      <c r="M1812" s="129"/>
    </row>
    <row r="1813" spans="1:13">
      <c r="A1813" s="5"/>
      <c r="B1813" s="128"/>
      <c r="C1813" s="128"/>
      <c r="D1813" s="129"/>
      <c r="E1813" s="129"/>
      <c r="F1813" s="129"/>
      <c r="G1813" s="129"/>
      <c r="H1813" s="129"/>
      <c r="I1813" s="129"/>
      <c r="J1813" s="129"/>
      <c r="K1813" s="129"/>
      <c r="L1813" s="129"/>
      <c r="M1813" s="129"/>
    </row>
    <row r="1814" spans="1:13">
      <c r="A1814" s="5"/>
      <c r="B1814" s="128"/>
      <c r="C1814" s="128"/>
      <c r="D1814" s="129"/>
      <c r="E1814" s="129"/>
      <c r="F1814" s="129"/>
      <c r="G1814" s="129"/>
      <c r="H1814" s="129"/>
      <c r="I1814" s="129"/>
      <c r="J1814" s="129"/>
      <c r="K1814" s="129"/>
      <c r="L1814" s="129"/>
      <c r="M1814" s="129"/>
    </row>
    <row r="1815" spans="1:13">
      <c r="A1815" s="5"/>
      <c r="B1815" s="128"/>
      <c r="C1815" s="128"/>
      <c r="D1815" s="129"/>
      <c r="E1815" s="129"/>
      <c r="F1815" s="129"/>
      <c r="G1815" s="129"/>
      <c r="H1815" s="129"/>
      <c r="I1815" s="129"/>
      <c r="J1815" s="129"/>
      <c r="K1815" s="129"/>
      <c r="L1815" s="129"/>
      <c r="M1815" s="129"/>
    </row>
    <row r="1816" spans="1:13">
      <c r="A1816" s="5"/>
      <c r="B1816" s="128"/>
      <c r="C1816" s="128"/>
      <c r="D1816" s="129"/>
      <c r="E1816" s="129"/>
      <c r="F1816" s="129"/>
      <c r="G1816" s="129"/>
      <c r="H1816" s="129"/>
      <c r="I1816" s="129"/>
      <c r="J1816" s="129"/>
      <c r="K1816" s="129"/>
      <c r="L1816" s="129"/>
      <c r="M1816" s="129"/>
    </row>
    <row r="1817" spans="1:13">
      <c r="A1817" s="5"/>
      <c r="B1817" s="128"/>
      <c r="C1817" s="128"/>
      <c r="D1817" s="129"/>
      <c r="E1817" s="129"/>
      <c r="F1817" s="129"/>
      <c r="G1817" s="129"/>
      <c r="H1817" s="129"/>
      <c r="I1817" s="129"/>
      <c r="J1817" s="129"/>
      <c r="K1817" s="129"/>
      <c r="L1817" s="129"/>
      <c r="M1817" s="129"/>
    </row>
    <row r="1818" spans="1:13">
      <c r="A1818" s="5"/>
      <c r="B1818" s="128"/>
      <c r="C1818" s="128"/>
      <c r="D1818" s="129"/>
      <c r="E1818" s="129"/>
      <c r="F1818" s="129"/>
      <c r="G1818" s="129"/>
      <c r="H1818" s="129"/>
      <c r="I1818" s="129"/>
      <c r="J1818" s="129"/>
      <c r="K1818" s="129"/>
      <c r="L1818" s="129"/>
      <c r="M1818" s="129"/>
    </row>
    <row r="1819" spans="1:13">
      <c r="A1819" s="5"/>
      <c r="B1819" s="128"/>
      <c r="C1819" s="128"/>
      <c r="D1819" s="129"/>
      <c r="E1819" s="129"/>
      <c r="F1819" s="129"/>
      <c r="G1819" s="129"/>
      <c r="H1819" s="129"/>
      <c r="I1819" s="129"/>
      <c r="J1819" s="129"/>
      <c r="K1819" s="129"/>
      <c r="L1819" s="129"/>
      <c r="M1819" s="129"/>
    </row>
    <row r="1820" spans="1:13">
      <c r="A1820" s="5"/>
      <c r="B1820" s="128"/>
      <c r="C1820" s="128"/>
      <c r="D1820" s="129"/>
      <c r="E1820" s="129"/>
      <c r="F1820" s="129"/>
      <c r="G1820" s="129"/>
      <c r="H1820" s="129"/>
      <c r="I1820" s="129"/>
      <c r="J1820" s="129"/>
      <c r="K1820" s="129"/>
      <c r="L1820" s="129"/>
      <c r="M1820" s="129"/>
    </row>
    <row r="1821" spans="1:13">
      <c r="A1821" s="5"/>
      <c r="B1821" s="128"/>
      <c r="C1821" s="128"/>
      <c r="D1821" s="129"/>
      <c r="E1821" s="129"/>
      <c r="F1821" s="129"/>
      <c r="G1821" s="129"/>
      <c r="H1821" s="129"/>
      <c r="I1821" s="129"/>
      <c r="J1821" s="129"/>
      <c r="K1821" s="129"/>
      <c r="L1821" s="129"/>
      <c r="M1821" s="129"/>
    </row>
    <row r="1822" spans="1:13">
      <c r="A1822" s="5"/>
      <c r="B1822" s="128"/>
      <c r="C1822" s="128"/>
      <c r="D1822" s="129"/>
      <c r="E1822" s="129"/>
      <c r="F1822" s="129"/>
      <c r="G1822" s="129"/>
      <c r="H1822" s="129"/>
      <c r="I1822" s="129"/>
      <c r="J1822" s="129"/>
      <c r="K1822" s="129"/>
      <c r="L1822" s="129"/>
      <c r="M1822" s="129"/>
    </row>
    <row r="1823" spans="1:13">
      <c r="A1823" s="5"/>
      <c r="B1823" s="128"/>
      <c r="C1823" s="128"/>
      <c r="D1823" s="129"/>
      <c r="E1823" s="129"/>
      <c r="F1823" s="129"/>
      <c r="G1823" s="129"/>
      <c r="H1823" s="129"/>
      <c r="I1823" s="129"/>
      <c r="J1823" s="129"/>
      <c r="K1823" s="129"/>
      <c r="L1823" s="129"/>
      <c r="M1823" s="129"/>
    </row>
    <row r="1824" spans="1:13">
      <c r="A1824" s="5"/>
      <c r="B1824" s="128"/>
      <c r="C1824" s="128"/>
      <c r="D1824" s="129"/>
      <c r="E1824" s="129"/>
      <c r="F1824" s="129"/>
      <c r="G1824" s="129"/>
      <c r="H1824" s="129"/>
      <c r="I1824" s="129"/>
      <c r="J1824" s="129"/>
      <c r="K1824" s="129"/>
      <c r="L1824" s="129"/>
      <c r="M1824" s="129"/>
    </row>
    <row r="1825" spans="1:13">
      <c r="A1825" s="5"/>
      <c r="B1825" s="128"/>
      <c r="C1825" s="128"/>
      <c r="D1825" s="129"/>
      <c r="E1825" s="129"/>
      <c r="F1825" s="129"/>
      <c r="G1825" s="129"/>
      <c r="H1825" s="129"/>
      <c r="I1825" s="129"/>
      <c r="J1825" s="129"/>
      <c r="K1825" s="129"/>
      <c r="L1825" s="129"/>
      <c r="M1825" s="129"/>
    </row>
    <row r="1826" spans="1:13">
      <c r="A1826" s="5"/>
      <c r="B1826" s="128"/>
      <c r="C1826" s="128"/>
      <c r="D1826" s="129"/>
      <c r="E1826" s="129"/>
      <c r="F1826" s="129"/>
      <c r="G1826" s="129"/>
      <c r="H1826" s="129"/>
      <c r="I1826" s="129"/>
      <c r="J1826" s="129"/>
      <c r="K1826" s="129"/>
      <c r="L1826" s="129"/>
      <c r="M1826" s="129"/>
    </row>
    <row r="1827" spans="1:13">
      <c r="A1827" s="5"/>
      <c r="B1827" s="128"/>
      <c r="C1827" s="128"/>
      <c r="D1827" s="129"/>
      <c r="E1827" s="129"/>
      <c r="F1827" s="129"/>
      <c r="G1827" s="129"/>
      <c r="H1827" s="129"/>
      <c r="I1827" s="129"/>
      <c r="J1827" s="129"/>
      <c r="K1827" s="129"/>
      <c r="L1827" s="129"/>
      <c r="M1827" s="129"/>
    </row>
    <row r="1828" spans="1:13">
      <c r="A1828" s="5"/>
      <c r="B1828" s="128"/>
      <c r="C1828" s="128"/>
      <c r="D1828" s="129"/>
      <c r="E1828" s="129"/>
      <c r="F1828" s="129"/>
      <c r="G1828" s="129"/>
      <c r="H1828" s="129"/>
      <c r="I1828" s="129"/>
      <c r="J1828" s="129"/>
      <c r="K1828" s="129"/>
      <c r="L1828" s="129"/>
      <c r="M1828" s="129"/>
    </row>
    <row r="1829" spans="1:13">
      <c r="A1829" s="5"/>
      <c r="B1829" s="128"/>
      <c r="C1829" s="128"/>
      <c r="D1829" s="129"/>
      <c r="E1829" s="129"/>
      <c r="F1829" s="129"/>
      <c r="G1829" s="129"/>
      <c r="H1829" s="129"/>
      <c r="I1829" s="129"/>
      <c r="J1829" s="129"/>
      <c r="K1829" s="129"/>
      <c r="L1829" s="129"/>
      <c r="M1829" s="129"/>
    </row>
    <row r="1830" spans="1:13">
      <c r="A1830" s="5"/>
      <c r="B1830" s="128"/>
      <c r="C1830" s="128"/>
      <c r="D1830" s="129"/>
      <c r="E1830" s="129"/>
      <c r="F1830" s="129"/>
      <c r="G1830" s="129"/>
      <c r="H1830" s="129"/>
      <c r="I1830" s="129"/>
      <c r="J1830" s="129"/>
      <c r="K1830" s="129"/>
      <c r="L1830" s="129"/>
      <c r="M1830" s="129"/>
    </row>
    <row r="1831" spans="1:13">
      <c r="A1831" s="5"/>
      <c r="B1831" s="128"/>
      <c r="C1831" s="128"/>
      <c r="D1831" s="129"/>
      <c r="E1831" s="129"/>
      <c r="F1831" s="129"/>
      <c r="G1831" s="129"/>
      <c r="H1831" s="129"/>
      <c r="I1831" s="129"/>
      <c r="J1831" s="129"/>
      <c r="K1831" s="129"/>
      <c r="L1831" s="129"/>
      <c r="M1831" s="129"/>
    </row>
    <row r="1832" spans="1:13">
      <c r="A1832" s="5"/>
      <c r="B1832" s="128"/>
      <c r="C1832" s="128"/>
      <c r="D1832" s="129"/>
      <c r="E1832" s="129"/>
      <c r="F1832" s="129"/>
      <c r="G1832" s="129"/>
      <c r="H1832" s="129"/>
      <c r="I1832" s="129"/>
      <c r="J1832" s="129"/>
      <c r="K1832" s="129"/>
      <c r="L1832" s="129"/>
      <c r="M1832" s="129"/>
    </row>
    <row r="1833" spans="1:13">
      <c r="A1833" s="5"/>
      <c r="B1833" s="128"/>
      <c r="C1833" s="128"/>
      <c r="D1833" s="129"/>
      <c r="E1833" s="129"/>
      <c r="F1833" s="129"/>
      <c r="G1833" s="129"/>
      <c r="H1833" s="129"/>
      <c r="I1833" s="129"/>
      <c r="J1833" s="129"/>
      <c r="K1833" s="129"/>
      <c r="L1833" s="129"/>
      <c r="M1833" s="129"/>
    </row>
    <row r="1834" spans="1:13">
      <c r="A1834" s="5"/>
      <c r="B1834" s="128"/>
      <c r="C1834" s="128"/>
      <c r="D1834" s="129"/>
      <c r="E1834" s="129"/>
      <c r="F1834" s="129"/>
      <c r="G1834" s="129"/>
      <c r="H1834" s="129"/>
      <c r="I1834" s="129"/>
      <c r="J1834" s="129"/>
      <c r="K1834" s="129"/>
      <c r="L1834" s="129"/>
      <c r="M1834" s="129"/>
    </row>
    <row r="1835" spans="1:13">
      <c r="A1835" s="5"/>
      <c r="B1835" s="128"/>
      <c r="C1835" s="128"/>
      <c r="D1835" s="129"/>
      <c r="E1835" s="129"/>
      <c r="F1835" s="129"/>
      <c r="G1835" s="129"/>
      <c r="H1835" s="129"/>
      <c r="I1835" s="129"/>
      <c r="J1835" s="129"/>
      <c r="K1835" s="129"/>
      <c r="L1835" s="129"/>
      <c r="M1835" s="129"/>
    </row>
    <row r="1836" spans="1:13">
      <c r="A1836" s="5"/>
      <c r="B1836" s="128"/>
      <c r="C1836" s="128"/>
      <c r="D1836" s="129"/>
      <c r="E1836" s="129"/>
      <c r="F1836" s="129"/>
      <c r="G1836" s="129"/>
      <c r="H1836" s="129"/>
      <c r="I1836" s="129"/>
      <c r="J1836" s="129"/>
      <c r="K1836" s="129"/>
      <c r="L1836" s="129"/>
      <c r="M1836" s="129"/>
    </row>
    <row r="1837" spans="1:13">
      <c r="A1837" s="5"/>
      <c r="B1837" s="128"/>
      <c r="C1837" s="128"/>
      <c r="D1837" s="129"/>
      <c r="E1837" s="129"/>
      <c r="F1837" s="129"/>
      <c r="G1837" s="129"/>
      <c r="H1837" s="129"/>
      <c r="I1837" s="129"/>
      <c r="J1837" s="129"/>
      <c r="K1837" s="129"/>
      <c r="L1837" s="129"/>
      <c r="M1837" s="129"/>
    </row>
    <row r="1838" spans="1:13">
      <c r="A1838" s="5"/>
      <c r="B1838" s="128"/>
      <c r="C1838" s="128"/>
      <c r="D1838" s="129"/>
      <c r="E1838" s="129"/>
      <c r="F1838" s="129"/>
      <c r="G1838" s="129"/>
      <c r="H1838" s="129"/>
      <c r="I1838" s="129"/>
      <c r="J1838" s="129"/>
      <c r="K1838" s="129"/>
      <c r="L1838" s="129"/>
      <c r="M1838" s="129"/>
    </row>
    <row r="1839" spans="1:13">
      <c r="A1839" s="5"/>
      <c r="B1839" s="128"/>
      <c r="C1839" s="128"/>
      <c r="D1839" s="129"/>
      <c r="E1839" s="129"/>
      <c r="F1839" s="129"/>
      <c r="G1839" s="129"/>
      <c r="H1839" s="129"/>
      <c r="I1839" s="129"/>
      <c r="J1839" s="129"/>
      <c r="K1839" s="129"/>
      <c r="L1839" s="129"/>
      <c r="M1839" s="129"/>
    </row>
    <row r="1840" spans="1:13">
      <c r="A1840" s="5"/>
      <c r="B1840" s="128"/>
      <c r="C1840" s="128"/>
      <c r="D1840" s="129"/>
      <c r="E1840" s="129"/>
      <c r="F1840" s="129"/>
      <c r="G1840" s="129"/>
      <c r="H1840" s="129"/>
      <c r="I1840" s="129"/>
      <c r="J1840" s="129"/>
      <c r="K1840" s="129"/>
      <c r="L1840" s="129"/>
      <c r="M1840" s="129"/>
    </row>
    <row r="1841" spans="1:13">
      <c r="A1841" s="5"/>
      <c r="B1841" s="128"/>
      <c r="C1841" s="128"/>
      <c r="D1841" s="129"/>
      <c r="E1841" s="129"/>
      <c r="F1841" s="129"/>
      <c r="G1841" s="129"/>
      <c r="H1841" s="129"/>
      <c r="I1841" s="129"/>
      <c r="J1841" s="129"/>
      <c r="K1841" s="129"/>
      <c r="L1841" s="129"/>
      <c r="M1841" s="129"/>
    </row>
    <row r="1842" spans="1:13">
      <c r="A1842" s="5"/>
      <c r="B1842" s="128"/>
      <c r="C1842" s="128"/>
      <c r="D1842" s="129"/>
      <c r="E1842" s="129"/>
      <c r="F1842" s="129"/>
      <c r="G1842" s="129"/>
      <c r="H1842" s="129"/>
      <c r="I1842" s="129"/>
      <c r="J1842" s="129"/>
      <c r="K1842" s="129"/>
      <c r="L1842" s="129"/>
      <c r="M1842" s="129"/>
    </row>
    <row r="1843" spans="1:13">
      <c r="A1843" s="5"/>
      <c r="B1843" s="128"/>
      <c r="C1843" s="128"/>
      <c r="D1843" s="129"/>
      <c r="E1843" s="129"/>
      <c r="F1843" s="129"/>
      <c r="G1843" s="129"/>
      <c r="H1843" s="129"/>
      <c r="I1843" s="129"/>
      <c r="J1843" s="129"/>
      <c r="K1843" s="129"/>
      <c r="L1843" s="129"/>
      <c r="M1843" s="129"/>
    </row>
    <row r="1844" spans="1:13">
      <c r="A1844" s="5"/>
      <c r="B1844" s="128"/>
      <c r="C1844" s="128"/>
      <c r="D1844" s="129"/>
      <c r="E1844" s="129"/>
      <c r="F1844" s="129"/>
      <c r="G1844" s="129"/>
      <c r="H1844" s="129"/>
      <c r="I1844" s="129"/>
      <c r="J1844" s="129"/>
      <c r="K1844" s="129"/>
      <c r="L1844" s="129"/>
      <c r="M1844" s="129"/>
    </row>
    <row r="1845" spans="1:13">
      <c r="A1845" s="5"/>
      <c r="B1845" s="128"/>
      <c r="C1845" s="128"/>
      <c r="D1845" s="129"/>
      <c r="E1845" s="129"/>
      <c r="F1845" s="129"/>
      <c r="G1845" s="129"/>
      <c r="H1845" s="129"/>
      <c r="I1845" s="129"/>
      <c r="J1845" s="129"/>
      <c r="K1845" s="129"/>
      <c r="L1845" s="129"/>
      <c r="M1845" s="129"/>
    </row>
    <row r="1846" spans="1:13">
      <c r="A1846" s="5"/>
      <c r="B1846" s="128"/>
      <c r="C1846" s="128"/>
      <c r="D1846" s="129"/>
      <c r="E1846" s="129"/>
      <c r="F1846" s="129"/>
      <c r="G1846" s="129"/>
      <c r="H1846" s="129"/>
      <c r="I1846" s="129"/>
      <c r="J1846" s="129"/>
      <c r="K1846" s="129"/>
      <c r="L1846" s="129"/>
      <c r="M1846" s="129"/>
    </row>
    <row r="1847" spans="1:13">
      <c r="A1847" s="5"/>
      <c r="B1847" s="128"/>
      <c r="C1847" s="128"/>
      <c r="D1847" s="129"/>
      <c r="E1847" s="129"/>
      <c r="F1847" s="129"/>
      <c r="G1847" s="129"/>
      <c r="H1847" s="129"/>
      <c r="I1847" s="129"/>
      <c r="J1847" s="129"/>
      <c r="K1847" s="129"/>
      <c r="L1847" s="129"/>
      <c r="M1847" s="129"/>
    </row>
    <row r="1848" spans="1:13">
      <c r="A1848" s="5"/>
      <c r="B1848" s="128"/>
      <c r="C1848" s="128"/>
      <c r="D1848" s="129"/>
      <c r="E1848" s="129"/>
      <c r="F1848" s="129"/>
      <c r="G1848" s="129"/>
      <c r="H1848" s="129"/>
      <c r="I1848" s="129"/>
      <c r="J1848" s="129"/>
      <c r="K1848" s="129"/>
      <c r="L1848" s="129"/>
      <c r="M1848" s="129"/>
    </row>
    <row r="1849" spans="1:13">
      <c r="A1849" s="5"/>
      <c r="B1849" s="128"/>
      <c r="C1849" s="128"/>
      <c r="D1849" s="129"/>
      <c r="E1849" s="129"/>
      <c r="F1849" s="129"/>
      <c r="G1849" s="129"/>
      <c r="H1849" s="129"/>
      <c r="I1849" s="129"/>
      <c r="J1849" s="129"/>
      <c r="K1849" s="129"/>
      <c r="L1849" s="129"/>
      <c r="M1849" s="129"/>
    </row>
    <row r="1850" spans="1:13">
      <c r="A1850" s="5"/>
      <c r="B1850" s="3"/>
      <c r="C1850" s="3"/>
      <c r="D1850" s="4"/>
      <c r="E1850" s="4"/>
      <c r="F1850" s="4"/>
      <c r="G1850" s="4"/>
      <c r="H1850" s="129"/>
      <c r="I1850" s="4"/>
      <c r="J1850" s="4"/>
      <c r="K1850" s="4"/>
      <c r="L1850" s="4"/>
      <c r="M1850" s="4"/>
    </row>
    <row r="1851" spans="1:13">
      <c r="A1851" s="5"/>
      <c r="B1851" s="128"/>
      <c r="C1851" s="128"/>
      <c r="D1851" s="129"/>
      <c r="E1851" s="129"/>
      <c r="F1851" s="129"/>
      <c r="G1851" s="129"/>
      <c r="H1851" s="129"/>
      <c r="I1851" s="129"/>
      <c r="J1851" s="129"/>
      <c r="K1851" s="129"/>
      <c r="L1851" s="129"/>
      <c r="M1851" s="129"/>
    </row>
    <row r="1852" spans="1:13">
      <c r="A1852" s="5"/>
      <c r="B1852" s="128"/>
      <c r="C1852" s="128"/>
      <c r="D1852" s="129"/>
      <c r="E1852" s="129"/>
      <c r="F1852" s="129"/>
      <c r="G1852" s="129"/>
      <c r="H1852" s="129"/>
      <c r="I1852" s="129"/>
      <c r="J1852" s="129"/>
      <c r="K1852" s="129"/>
      <c r="L1852" s="129"/>
      <c r="M1852" s="129"/>
    </row>
    <row r="1853" spans="1:13">
      <c r="A1853" s="5"/>
      <c r="B1853" s="128"/>
      <c r="C1853" s="128"/>
      <c r="D1853" s="129"/>
      <c r="E1853" s="129"/>
      <c r="F1853" s="129"/>
      <c r="G1853" s="129"/>
      <c r="H1853" s="129"/>
      <c r="I1853" s="129"/>
      <c r="J1853" s="129"/>
      <c r="K1853" s="129"/>
      <c r="L1853" s="129"/>
      <c r="M1853" s="129"/>
    </row>
    <row r="1854" spans="1:13">
      <c r="A1854" s="5"/>
      <c r="B1854" s="128"/>
      <c r="C1854" s="128"/>
      <c r="D1854" s="129"/>
      <c r="E1854" s="129"/>
      <c r="F1854" s="129"/>
      <c r="G1854" s="129"/>
      <c r="H1854" s="129"/>
      <c r="I1854" s="129"/>
      <c r="J1854" s="129"/>
      <c r="K1854" s="129"/>
      <c r="L1854" s="129"/>
      <c r="M1854" s="129"/>
    </row>
    <row r="1855" spans="1:13">
      <c r="A1855" s="5"/>
      <c r="B1855" s="128"/>
      <c r="C1855" s="128"/>
      <c r="D1855" s="129"/>
      <c r="E1855" s="129"/>
      <c r="F1855" s="129"/>
      <c r="G1855" s="129"/>
      <c r="H1855" s="129"/>
      <c r="I1855" s="129"/>
      <c r="J1855" s="129"/>
      <c r="K1855" s="129"/>
      <c r="L1855" s="129"/>
      <c r="M1855" s="129"/>
    </row>
    <row r="1856" spans="1:13">
      <c r="A1856" s="5"/>
      <c r="B1856" s="128"/>
      <c r="C1856" s="128"/>
      <c r="D1856" s="129"/>
      <c r="E1856" s="129"/>
      <c r="F1856" s="129"/>
      <c r="G1856" s="129"/>
      <c r="H1856" s="129"/>
      <c r="I1856" s="129"/>
      <c r="J1856" s="129"/>
      <c r="K1856" s="129"/>
      <c r="L1856" s="129"/>
      <c r="M1856" s="129"/>
    </row>
    <row r="1857" spans="1:13">
      <c r="A1857" s="5"/>
      <c r="B1857" s="128"/>
      <c r="C1857" s="128"/>
      <c r="D1857" s="129"/>
      <c r="E1857" s="129"/>
      <c r="F1857" s="129"/>
      <c r="G1857" s="129"/>
      <c r="H1857" s="129"/>
      <c r="I1857" s="129"/>
      <c r="J1857" s="129"/>
      <c r="K1857" s="129"/>
      <c r="L1857" s="129"/>
      <c r="M1857" s="129"/>
    </row>
    <row r="1858" spans="1:13">
      <c r="A1858" s="5"/>
      <c r="B1858" s="128"/>
      <c r="C1858" s="128"/>
      <c r="D1858" s="129"/>
      <c r="E1858" s="129"/>
      <c r="F1858" s="129"/>
      <c r="G1858" s="129"/>
      <c r="H1858" s="129"/>
      <c r="I1858" s="129"/>
      <c r="J1858" s="129"/>
      <c r="K1858" s="129"/>
      <c r="L1858" s="129"/>
      <c r="M1858" s="129"/>
    </row>
    <row r="1859" spans="1:13">
      <c r="A1859" s="5"/>
      <c r="B1859" s="128"/>
      <c r="C1859" s="128"/>
      <c r="D1859" s="129"/>
      <c r="E1859" s="129"/>
      <c r="F1859" s="129"/>
      <c r="G1859" s="129"/>
      <c r="H1859" s="129"/>
      <c r="I1859" s="129"/>
      <c r="J1859" s="129"/>
      <c r="K1859" s="129"/>
      <c r="L1859" s="129"/>
      <c r="M1859" s="129"/>
    </row>
    <row r="1860" spans="1:13">
      <c r="A1860" s="5"/>
      <c r="B1860" s="128"/>
      <c r="C1860" s="128"/>
      <c r="D1860" s="129"/>
      <c r="E1860" s="129"/>
      <c r="F1860" s="129"/>
      <c r="G1860" s="129"/>
      <c r="H1860" s="129"/>
      <c r="I1860" s="129"/>
      <c r="J1860" s="129"/>
      <c r="K1860" s="129"/>
      <c r="L1860" s="129"/>
      <c r="M1860" s="129"/>
    </row>
    <row r="1861" spans="1:13">
      <c r="A1861" s="5"/>
      <c r="B1861" s="128"/>
      <c r="C1861" s="128"/>
      <c r="D1861" s="129"/>
      <c r="E1861" s="129"/>
      <c r="F1861" s="129"/>
      <c r="G1861" s="129"/>
      <c r="H1861" s="129"/>
      <c r="I1861" s="129"/>
      <c r="J1861" s="129"/>
      <c r="K1861" s="129"/>
      <c r="L1861" s="129"/>
      <c r="M1861" s="129"/>
    </row>
    <row r="1862" spans="1:13">
      <c r="A1862" s="5"/>
      <c r="B1862" s="128"/>
      <c r="C1862" s="128"/>
      <c r="D1862" s="129"/>
      <c r="E1862" s="129"/>
      <c r="F1862" s="129"/>
      <c r="G1862" s="129"/>
      <c r="H1862" s="129"/>
      <c r="I1862" s="129"/>
      <c r="J1862" s="129"/>
      <c r="K1862" s="129"/>
      <c r="L1862" s="129"/>
      <c r="M1862" s="129"/>
    </row>
    <row r="1863" spans="1:13">
      <c r="A1863" s="5"/>
      <c r="B1863" s="128"/>
      <c r="C1863" s="128"/>
      <c r="D1863" s="129"/>
      <c r="E1863" s="129"/>
      <c r="F1863" s="129"/>
      <c r="G1863" s="129"/>
      <c r="H1863" s="129"/>
      <c r="I1863" s="129"/>
      <c r="J1863" s="129"/>
      <c r="K1863" s="129"/>
      <c r="L1863" s="129"/>
      <c r="M1863" s="129"/>
    </row>
    <row r="1864" spans="1:13">
      <c r="A1864" s="5"/>
      <c r="B1864" s="128"/>
      <c r="C1864" s="128"/>
      <c r="D1864" s="129"/>
      <c r="E1864" s="129"/>
      <c r="F1864" s="129"/>
      <c r="G1864" s="129"/>
      <c r="H1864" s="129"/>
      <c r="I1864" s="129"/>
      <c r="J1864" s="129"/>
      <c r="K1864" s="129"/>
      <c r="L1864" s="129"/>
      <c r="M1864" s="129"/>
    </row>
    <row r="1865" spans="1:13">
      <c r="A1865" s="5"/>
      <c r="B1865" s="128"/>
      <c r="C1865" s="128"/>
      <c r="D1865" s="129"/>
      <c r="E1865" s="129"/>
      <c r="F1865" s="129"/>
      <c r="G1865" s="129"/>
      <c r="H1865" s="129"/>
      <c r="I1865" s="129"/>
      <c r="J1865" s="129"/>
      <c r="K1865" s="129"/>
      <c r="L1865" s="129"/>
      <c r="M1865" s="129"/>
    </row>
    <row r="1866" spans="1:13">
      <c r="A1866" s="5"/>
      <c r="B1866" s="128"/>
      <c r="C1866" s="128"/>
      <c r="D1866" s="129"/>
      <c r="E1866" s="129"/>
      <c r="F1866" s="129"/>
      <c r="G1866" s="129"/>
      <c r="H1866" s="129"/>
      <c r="I1866" s="129"/>
      <c r="J1866" s="129"/>
      <c r="K1866" s="129"/>
      <c r="L1866" s="129"/>
      <c r="M1866" s="129"/>
    </row>
    <row r="1867" spans="1:13">
      <c r="A1867" s="5"/>
      <c r="B1867" s="128"/>
      <c r="C1867" s="128"/>
      <c r="D1867" s="129"/>
      <c r="E1867" s="129"/>
      <c r="F1867" s="129"/>
      <c r="G1867" s="129"/>
      <c r="H1867" s="129"/>
      <c r="I1867" s="129"/>
      <c r="J1867" s="129"/>
      <c r="K1867" s="129"/>
      <c r="L1867" s="129"/>
      <c r="M1867" s="129"/>
    </row>
    <row r="1868" spans="1:13">
      <c r="A1868" s="5"/>
      <c r="B1868" s="128"/>
      <c r="C1868" s="128"/>
      <c r="D1868" s="129"/>
      <c r="E1868" s="129"/>
      <c r="F1868" s="129"/>
      <c r="G1868" s="129"/>
      <c r="H1868" s="129"/>
      <c r="I1868" s="129"/>
      <c r="J1868" s="129"/>
      <c r="K1868" s="129"/>
      <c r="L1868" s="129"/>
      <c r="M1868" s="129"/>
    </row>
    <row r="1869" spans="1:13">
      <c r="A1869" s="5"/>
      <c r="B1869" s="128"/>
      <c r="C1869" s="128"/>
      <c r="D1869" s="129"/>
      <c r="E1869" s="129"/>
      <c r="F1869" s="129"/>
      <c r="G1869" s="129"/>
      <c r="H1869" s="129"/>
      <c r="I1869" s="129"/>
      <c r="J1869" s="129"/>
      <c r="K1869" s="129"/>
      <c r="L1869" s="129"/>
      <c r="M1869" s="129"/>
    </row>
    <row r="1870" spans="1:13">
      <c r="A1870" s="5"/>
      <c r="B1870" s="128"/>
      <c r="C1870" s="128"/>
      <c r="D1870" s="129"/>
      <c r="E1870" s="129"/>
      <c r="F1870" s="129"/>
      <c r="G1870" s="129"/>
      <c r="H1870" s="129"/>
      <c r="I1870" s="129"/>
      <c r="J1870" s="129"/>
      <c r="K1870" s="129"/>
      <c r="L1870" s="129"/>
      <c r="M1870" s="129"/>
    </row>
    <row r="1871" spans="1:13">
      <c r="A1871" s="5"/>
      <c r="B1871" s="128"/>
      <c r="C1871" s="128"/>
      <c r="D1871" s="129"/>
      <c r="E1871" s="129"/>
      <c r="F1871" s="129"/>
      <c r="G1871" s="129"/>
      <c r="H1871" s="129"/>
      <c r="I1871" s="129"/>
      <c r="J1871" s="129"/>
      <c r="K1871" s="129"/>
      <c r="L1871" s="129"/>
      <c r="M1871" s="129"/>
    </row>
    <row r="1872" spans="1:13">
      <c r="A1872" s="5"/>
      <c r="B1872" s="128"/>
      <c r="C1872" s="128"/>
      <c r="D1872" s="129"/>
      <c r="E1872" s="129"/>
      <c r="F1872" s="129"/>
      <c r="G1872" s="129"/>
      <c r="H1872" s="129"/>
      <c r="I1872" s="129"/>
      <c r="J1872" s="129"/>
      <c r="K1872" s="129"/>
      <c r="L1872" s="129"/>
      <c r="M1872" s="129"/>
    </row>
    <row r="1873" spans="1:13">
      <c r="A1873" s="5"/>
      <c r="B1873" s="128"/>
      <c r="C1873" s="128"/>
      <c r="D1873" s="129"/>
      <c r="E1873" s="129"/>
      <c r="F1873" s="129"/>
      <c r="G1873" s="129"/>
      <c r="H1873" s="129"/>
      <c r="I1873" s="129"/>
      <c r="J1873" s="129"/>
      <c r="K1873" s="129"/>
      <c r="L1873" s="129"/>
      <c r="M1873" s="129"/>
    </row>
    <row r="1874" spans="1:13">
      <c r="A1874" s="5"/>
      <c r="B1874" s="128"/>
      <c r="C1874" s="128"/>
      <c r="D1874" s="129"/>
      <c r="E1874" s="129"/>
      <c r="F1874" s="129"/>
      <c r="G1874" s="129"/>
      <c r="H1874" s="129"/>
      <c r="I1874" s="129"/>
      <c r="J1874" s="129"/>
      <c r="K1874" s="129"/>
      <c r="L1874" s="129"/>
      <c r="M1874" s="129"/>
    </row>
    <row r="1875" spans="1:13">
      <c r="A1875" s="5"/>
      <c r="B1875" s="128"/>
      <c r="C1875" s="128"/>
      <c r="D1875" s="129"/>
      <c r="E1875" s="129"/>
      <c r="F1875" s="129"/>
      <c r="G1875" s="129"/>
      <c r="H1875" s="129"/>
      <c r="I1875" s="129"/>
      <c r="J1875" s="129"/>
      <c r="K1875" s="129"/>
      <c r="L1875" s="129"/>
      <c r="M1875" s="129"/>
    </row>
    <row r="1876" spans="1:13">
      <c r="A1876" s="5"/>
      <c r="B1876" s="128"/>
      <c r="C1876" s="128"/>
      <c r="D1876" s="129"/>
      <c r="E1876" s="129"/>
      <c r="F1876" s="129"/>
      <c r="G1876" s="129"/>
      <c r="H1876" s="129"/>
      <c r="I1876" s="129"/>
      <c r="J1876" s="129"/>
      <c r="K1876" s="129"/>
      <c r="L1876" s="129"/>
      <c r="M1876" s="129"/>
    </row>
    <row r="1877" spans="1:13">
      <c r="A1877" s="5"/>
      <c r="B1877" s="128"/>
      <c r="C1877" s="128"/>
      <c r="D1877" s="129"/>
      <c r="E1877" s="129"/>
      <c r="F1877" s="129"/>
      <c r="G1877" s="129"/>
      <c r="H1877" s="129"/>
      <c r="I1877" s="129"/>
      <c r="J1877" s="129"/>
      <c r="K1877" s="129"/>
      <c r="L1877" s="129"/>
      <c r="M1877" s="129"/>
    </row>
    <row r="1878" spans="1:13">
      <c r="A1878" s="5"/>
      <c r="B1878" s="128"/>
      <c r="C1878" s="128"/>
      <c r="D1878" s="129"/>
      <c r="E1878" s="129"/>
      <c r="F1878" s="129"/>
      <c r="G1878" s="129"/>
      <c r="H1878" s="129"/>
      <c r="I1878" s="129"/>
      <c r="J1878" s="129"/>
      <c r="K1878" s="129"/>
      <c r="L1878" s="129"/>
      <c r="M1878" s="129"/>
    </row>
    <row r="1879" spans="1:13">
      <c r="A1879" s="5"/>
      <c r="B1879" s="128"/>
      <c r="C1879" s="128"/>
      <c r="D1879" s="129"/>
      <c r="E1879" s="129"/>
      <c r="F1879" s="129"/>
      <c r="G1879" s="129"/>
      <c r="H1879" s="129"/>
      <c r="I1879" s="129"/>
      <c r="J1879" s="129"/>
      <c r="K1879" s="129"/>
      <c r="L1879" s="129"/>
      <c r="M1879" s="129"/>
    </row>
    <row r="1880" spans="1:13">
      <c r="A1880" s="5"/>
      <c r="B1880" s="128"/>
      <c r="C1880" s="128"/>
      <c r="D1880" s="129"/>
      <c r="E1880" s="129"/>
      <c r="F1880" s="129"/>
      <c r="G1880" s="129"/>
      <c r="H1880" s="129"/>
      <c r="I1880" s="129"/>
      <c r="J1880" s="129"/>
      <c r="K1880" s="129"/>
      <c r="L1880" s="129"/>
      <c r="M1880" s="129"/>
    </row>
    <row r="1881" spans="1:13">
      <c r="A1881" s="5"/>
      <c r="B1881" s="128"/>
      <c r="C1881" s="128"/>
      <c r="D1881" s="129"/>
      <c r="E1881" s="129"/>
      <c r="F1881" s="129"/>
      <c r="G1881" s="129"/>
      <c r="H1881" s="129"/>
      <c r="I1881" s="129"/>
      <c r="J1881" s="129"/>
      <c r="K1881" s="129"/>
      <c r="L1881" s="129"/>
      <c r="M1881" s="129"/>
    </row>
    <row r="1882" spans="1:13">
      <c r="A1882" s="5"/>
      <c r="B1882" s="128"/>
      <c r="C1882" s="128"/>
      <c r="D1882" s="129"/>
      <c r="E1882" s="129"/>
      <c r="F1882" s="129"/>
      <c r="G1882" s="129"/>
      <c r="H1882" s="129"/>
      <c r="I1882" s="129"/>
      <c r="J1882" s="129"/>
      <c r="K1882" s="129"/>
      <c r="L1882" s="129"/>
      <c r="M1882" s="129"/>
    </row>
    <row r="1883" spans="1:13">
      <c r="A1883" s="5"/>
      <c r="B1883" s="128"/>
      <c r="C1883" s="128"/>
      <c r="D1883" s="129"/>
      <c r="E1883" s="129"/>
      <c r="F1883" s="129"/>
      <c r="G1883" s="129"/>
      <c r="H1883" s="129"/>
      <c r="I1883" s="129"/>
      <c r="J1883" s="129"/>
      <c r="K1883" s="129"/>
      <c r="L1883" s="129"/>
      <c r="M1883" s="129"/>
    </row>
    <row r="1884" spans="1:13">
      <c r="A1884" s="5"/>
      <c r="B1884" s="128"/>
      <c r="C1884" s="128"/>
      <c r="D1884" s="129"/>
      <c r="E1884" s="129"/>
      <c r="F1884" s="129"/>
      <c r="G1884" s="129"/>
      <c r="H1884" s="129"/>
      <c r="I1884" s="129"/>
      <c r="J1884" s="129"/>
      <c r="K1884" s="129"/>
      <c r="L1884" s="129"/>
      <c r="M1884" s="129"/>
    </row>
    <row r="1885" spans="1:13">
      <c r="A1885" s="5"/>
      <c r="B1885" s="128"/>
      <c r="C1885" s="128"/>
      <c r="D1885" s="129"/>
      <c r="E1885" s="129"/>
      <c r="F1885" s="129"/>
      <c r="G1885" s="129"/>
      <c r="H1885" s="129"/>
      <c r="I1885" s="129"/>
      <c r="J1885" s="129"/>
      <c r="K1885" s="129"/>
      <c r="L1885" s="129"/>
      <c r="M1885" s="129"/>
    </row>
    <row r="1886" spans="1:13">
      <c r="A1886" s="5"/>
      <c r="B1886" s="128"/>
      <c r="C1886" s="128"/>
      <c r="D1886" s="129"/>
      <c r="E1886" s="129"/>
      <c r="F1886" s="129"/>
      <c r="G1886" s="129"/>
      <c r="H1886" s="129"/>
      <c r="I1886" s="129"/>
      <c r="J1886" s="129"/>
      <c r="K1886" s="129"/>
      <c r="L1886" s="129"/>
      <c r="M1886" s="129"/>
    </row>
    <row r="1887" spans="1:13">
      <c r="A1887" s="5"/>
      <c r="B1887" s="128"/>
      <c r="C1887" s="128"/>
      <c r="D1887" s="129"/>
      <c r="E1887" s="129"/>
      <c r="F1887" s="129"/>
      <c r="G1887" s="129"/>
      <c r="H1887" s="129"/>
      <c r="I1887" s="129"/>
      <c r="J1887" s="129"/>
      <c r="K1887" s="129"/>
      <c r="L1887" s="129"/>
      <c r="M1887" s="129"/>
    </row>
    <row r="1888" spans="1:13">
      <c r="A1888" s="5"/>
      <c r="B1888" s="128"/>
      <c r="C1888" s="128"/>
      <c r="D1888" s="129"/>
      <c r="E1888" s="129"/>
      <c r="F1888" s="129"/>
      <c r="G1888" s="129"/>
      <c r="H1888" s="129"/>
      <c r="I1888" s="129"/>
      <c r="J1888" s="129"/>
      <c r="K1888" s="129"/>
      <c r="L1888" s="129"/>
      <c r="M1888" s="129"/>
    </row>
    <row r="1889" spans="1:13">
      <c r="A1889" s="5"/>
      <c r="B1889" s="3"/>
      <c r="C1889" s="3"/>
      <c r="D1889" s="4"/>
      <c r="E1889" s="4"/>
      <c r="F1889" s="4"/>
      <c r="G1889" s="4"/>
      <c r="H1889" s="129"/>
      <c r="I1889" s="4"/>
      <c r="J1889" s="4"/>
      <c r="K1889" s="4"/>
      <c r="L1889" s="4"/>
      <c r="M1889" s="4"/>
    </row>
    <row r="1890" spans="1:13">
      <c r="A1890" s="5"/>
      <c r="B1890" s="128"/>
      <c r="C1890" s="128"/>
      <c r="D1890" s="129"/>
      <c r="E1890" s="129"/>
      <c r="F1890" s="129"/>
      <c r="G1890" s="129"/>
      <c r="H1890" s="129"/>
      <c r="I1890" s="129"/>
      <c r="J1890" s="129"/>
      <c r="K1890" s="129"/>
      <c r="L1890" s="129"/>
      <c r="M1890" s="129"/>
    </row>
    <row r="1891" spans="1:13">
      <c r="A1891" s="5"/>
      <c r="B1891" s="3"/>
      <c r="C1891" s="3"/>
      <c r="D1891" s="4"/>
      <c r="E1891" s="4"/>
      <c r="F1891" s="4"/>
      <c r="G1891" s="4"/>
      <c r="H1891" s="129"/>
      <c r="I1891" s="4"/>
      <c r="J1891" s="4"/>
      <c r="K1891" s="4"/>
      <c r="L1891" s="4"/>
      <c r="M1891" s="4"/>
    </row>
    <row r="1892" spans="1:13">
      <c r="A1892" s="5"/>
      <c r="B1892" s="128"/>
      <c r="C1892" s="128"/>
      <c r="D1892" s="129"/>
      <c r="E1892" s="129"/>
      <c r="F1892" s="129"/>
      <c r="G1892" s="129"/>
      <c r="H1892" s="129"/>
      <c r="I1892" s="129"/>
      <c r="J1892" s="129"/>
      <c r="K1892" s="129"/>
      <c r="L1892" s="129"/>
      <c r="M1892" s="129"/>
    </row>
    <row r="1893" spans="1:13">
      <c r="A1893" s="5"/>
      <c r="B1893" s="128"/>
      <c r="C1893" s="128"/>
      <c r="D1893" s="129"/>
      <c r="E1893" s="129"/>
      <c r="F1893" s="129"/>
      <c r="G1893" s="129"/>
      <c r="H1893" s="129"/>
      <c r="I1893" s="129"/>
      <c r="J1893" s="129"/>
      <c r="K1893" s="129"/>
      <c r="L1893" s="129"/>
      <c r="M1893" s="129"/>
    </row>
    <row r="1894" spans="1:13">
      <c r="A1894" s="5"/>
      <c r="B1894" s="128"/>
      <c r="C1894" s="128"/>
      <c r="D1894" s="129"/>
      <c r="E1894" s="129"/>
      <c r="F1894" s="129"/>
      <c r="G1894" s="129"/>
      <c r="H1894" s="129"/>
      <c r="I1894" s="129"/>
      <c r="J1894" s="129"/>
      <c r="K1894" s="129"/>
      <c r="L1894" s="129"/>
      <c r="M1894" s="129"/>
    </row>
    <row r="1895" spans="1:13">
      <c r="A1895" s="5"/>
      <c r="B1895" s="128"/>
      <c r="C1895" s="128"/>
      <c r="D1895" s="129"/>
      <c r="E1895" s="129"/>
      <c r="F1895" s="129"/>
      <c r="G1895" s="129"/>
      <c r="H1895" s="129"/>
      <c r="I1895" s="129"/>
      <c r="J1895" s="129"/>
      <c r="K1895" s="129"/>
      <c r="L1895" s="129"/>
      <c r="M1895" s="129"/>
    </row>
    <row r="1896" spans="1:13">
      <c r="A1896" s="5"/>
      <c r="B1896" s="128"/>
      <c r="C1896" s="128"/>
      <c r="D1896" s="129"/>
      <c r="E1896" s="129"/>
      <c r="F1896" s="129"/>
      <c r="G1896" s="129"/>
      <c r="H1896" s="129"/>
      <c r="I1896" s="129"/>
      <c r="J1896" s="129"/>
      <c r="K1896" s="129"/>
      <c r="L1896" s="129"/>
      <c r="M1896" s="129"/>
    </row>
    <row r="1897" spans="1:13">
      <c r="A1897" s="5"/>
      <c r="B1897" s="128"/>
      <c r="C1897" s="128"/>
      <c r="D1897" s="129"/>
      <c r="E1897" s="129"/>
      <c r="F1897" s="129"/>
      <c r="G1897" s="129"/>
      <c r="H1897" s="129"/>
      <c r="I1897" s="129"/>
      <c r="J1897" s="129"/>
      <c r="K1897" s="129"/>
      <c r="L1897" s="129"/>
      <c r="M1897" s="129"/>
    </row>
    <row r="1898" spans="1:13">
      <c r="A1898" s="5"/>
      <c r="B1898" s="128"/>
      <c r="C1898" s="128"/>
      <c r="D1898" s="129"/>
      <c r="E1898" s="129"/>
      <c r="F1898" s="129"/>
      <c r="G1898" s="129"/>
      <c r="H1898" s="129"/>
      <c r="I1898" s="129"/>
      <c r="J1898" s="129"/>
      <c r="K1898" s="129"/>
      <c r="L1898" s="129"/>
      <c r="M1898" s="129"/>
    </row>
    <row r="1899" spans="1:13">
      <c r="A1899" s="5"/>
      <c r="B1899" s="128"/>
      <c r="C1899" s="128"/>
      <c r="D1899" s="129"/>
      <c r="E1899" s="129"/>
      <c r="F1899" s="129"/>
      <c r="G1899" s="129"/>
      <c r="H1899" s="129"/>
      <c r="I1899" s="129"/>
      <c r="J1899" s="129"/>
      <c r="K1899" s="129"/>
      <c r="L1899" s="129"/>
      <c r="M1899" s="129"/>
    </row>
    <row r="1900" spans="1:13">
      <c r="A1900" s="5"/>
      <c r="B1900" s="128"/>
      <c r="C1900" s="128"/>
      <c r="D1900" s="129"/>
      <c r="E1900" s="129"/>
      <c r="F1900" s="129"/>
      <c r="G1900" s="129"/>
      <c r="H1900" s="129"/>
      <c r="I1900" s="129"/>
      <c r="J1900" s="129"/>
      <c r="K1900" s="129"/>
      <c r="L1900" s="129"/>
      <c r="M1900" s="129"/>
    </row>
    <row r="1901" spans="1:13">
      <c r="A1901" s="5"/>
      <c r="B1901" s="128"/>
      <c r="C1901" s="128"/>
      <c r="D1901" s="129"/>
      <c r="E1901" s="129"/>
      <c r="F1901" s="129"/>
      <c r="G1901" s="129"/>
      <c r="H1901" s="129"/>
      <c r="I1901" s="129"/>
      <c r="J1901" s="129"/>
      <c r="K1901" s="129"/>
      <c r="L1901" s="129"/>
      <c r="M1901" s="129"/>
    </row>
    <row r="1902" spans="1:13">
      <c r="A1902" s="5"/>
      <c r="B1902" s="128"/>
      <c r="C1902" s="128"/>
      <c r="D1902" s="129"/>
      <c r="E1902" s="129"/>
      <c r="F1902" s="129"/>
      <c r="G1902" s="129"/>
      <c r="H1902" s="129"/>
      <c r="I1902" s="129"/>
      <c r="J1902" s="129"/>
      <c r="K1902" s="129"/>
      <c r="L1902" s="129"/>
      <c r="M1902" s="129"/>
    </row>
    <row r="1903" spans="1:13">
      <c r="A1903" s="5"/>
      <c r="B1903" s="128"/>
      <c r="C1903" s="128"/>
      <c r="D1903" s="129"/>
      <c r="E1903" s="129"/>
      <c r="F1903" s="129"/>
      <c r="G1903" s="129"/>
      <c r="H1903" s="129"/>
      <c r="I1903" s="129"/>
      <c r="J1903" s="129"/>
      <c r="K1903" s="129"/>
      <c r="L1903" s="129"/>
      <c r="M1903" s="129"/>
    </row>
    <row r="1904" spans="1:13">
      <c r="A1904" s="5"/>
      <c r="B1904" s="128"/>
      <c r="C1904" s="128"/>
      <c r="D1904" s="129"/>
      <c r="E1904" s="129"/>
      <c r="F1904" s="129"/>
      <c r="G1904" s="129"/>
      <c r="H1904" s="129"/>
      <c r="I1904" s="129"/>
      <c r="J1904" s="129"/>
      <c r="K1904" s="129"/>
      <c r="L1904" s="129"/>
      <c r="M1904" s="129"/>
    </row>
    <row r="1905" spans="1:13">
      <c r="A1905" s="5"/>
      <c r="B1905" s="128"/>
      <c r="C1905" s="128"/>
      <c r="D1905" s="129"/>
      <c r="E1905" s="129"/>
      <c r="F1905" s="129"/>
      <c r="G1905" s="129"/>
      <c r="H1905" s="129"/>
      <c r="I1905" s="129"/>
      <c r="J1905" s="129"/>
      <c r="K1905" s="129"/>
      <c r="L1905" s="129"/>
      <c r="M1905" s="129"/>
    </row>
    <row r="1906" spans="1:13">
      <c r="A1906" s="5"/>
      <c r="B1906" s="128"/>
      <c r="C1906" s="128"/>
      <c r="D1906" s="129"/>
      <c r="E1906" s="129"/>
      <c r="F1906" s="129"/>
      <c r="G1906" s="129"/>
      <c r="H1906" s="129"/>
      <c r="I1906" s="129"/>
      <c r="J1906" s="129"/>
      <c r="K1906" s="129"/>
      <c r="L1906" s="129"/>
      <c r="M1906" s="129"/>
    </row>
    <row r="1907" spans="1:13">
      <c r="A1907" s="5"/>
      <c r="B1907" s="128"/>
      <c r="C1907" s="128"/>
      <c r="D1907" s="129"/>
      <c r="E1907" s="129"/>
      <c r="F1907" s="129"/>
      <c r="G1907" s="129"/>
      <c r="H1907" s="129"/>
      <c r="I1907" s="129"/>
      <c r="J1907" s="129"/>
      <c r="K1907" s="129"/>
      <c r="L1907" s="129"/>
      <c r="M1907" s="129"/>
    </row>
    <row r="1908" spans="1:13">
      <c r="A1908" s="5"/>
      <c r="B1908" s="128"/>
      <c r="C1908" s="128"/>
      <c r="D1908" s="129"/>
      <c r="E1908" s="129"/>
      <c r="F1908" s="129"/>
      <c r="G1908" s="129"/>
      <c r="H1908" s="129"/>
      <c r="I1908" s="129"/>
      <c r="J1908" s="129"/>
      <c r="K1908" s="129"/>
      <c r="L1908" s="129"/>
      <c r="M1908" s="129"/>
    </row>
    <row r="1909" spans="1:13">
      <c r="A1909" s="5"/>
      <c r="B1909" s="128"/>
      <c r="C1909" s="128"/>
      <c r="D1909" s="129"/>
      <c r="E1909" s="129"/>
      <c r="F1909" s="129"/>
      <c r="G1909" s="129"/>
      <c r="H1909" s="129"/>
      <c r="I1909" s="129"/>
      <c r="J1909" s="129"/>
      <c r="K1909" s="129"/>
      <c r="L1909" s="129"/>
      <c r="M1909" s="129"/>
    </row>
    <row r="1910" spans="1:13">
      <c r="A1910" s="5"/>
      <c r="B1910" s="128"/>
      <c r="C1910" s="128"/>
      <c r="D1910" s="129"/>
      <c r="E1910" s="129"/>
      <c r="F1910" s="129"/>
      <c r="G1910" s="129"/>
      <c r="H1910" s="129"/>
      <c r="I1910" s="129"/>
      <c r="J1910" s="129"/>
      <c r="K1910" s="129"/>
      <c r="L1910" s="129"/>
      <c r="M1910" s="129"/>
    </row>
    <row r="1911" spans="1:13">
      <c r="A1911" s="5"/>
      <c r="B1911" s="128"/>
      <c r="C1911" s="128"/>
      <c r="D1911" s="129"/>
      <c r="E1911" s="129"/>
      <c r="F1911" s="129"/>
      <c r="G1911" s="129"/>
      <c r="H1911" s="129"/>
      <c r="I1911" s="129"/>
      <c r="J1911" s="129"/>
      <c r="K1911" s="129"/>
      <c r="L1911" s="129"/>
      <c r="M1911" s="129"/>
    </row>
    <row r="1912" spans="1:13">
      <c r="A1912" s="5"/>
      <c r="B1912" s="128"/>
      <c r="C1912" s="128"/>
      <c r="D1912" s="129"/>
      <c r="E1912" s="129"/>
      <c r="F1912" s="129"/>
      <c r="G1912" s="129"/>
      <c r="H1912" s="129"/>
      <c r="I1912" s="129"/>
      <c r="J1912" s="129"/>
      <c r="K1912" s="129"/>
      <c r="L1912" s="129"/>
      <c r="M1912" s="129"/>
    </row>
    <row r="1913" spans="1:13">
      <c r="A1913" s="5"/>
      <c r="B1913" s="128"/>
      <c r="C1913" s="128"/>
      <c r="D1913" s="129"/>
      <c r="E1913" s="129"/>
      <c r="F1913" s="129"/>
      <c r="G1913" s="129"/>
      <c r="H1913" s="129"/>
      <c r="I1913" s="129"/>
      <c r="J1913" s="129"/>
      <c r="K1913" s="129"/>
      <c r="L1913" s="129"/>
      <c r="M1913" s="129"/>
    </row>
    <row r="1914" spans="1:13">
      <c r="A1914" s="5"/>
      <c r="B1914" s="128"/>
      <c r="C1914" s="128"/>
      <c r="D1914" s="129"/>
      <c r="E1914" s="129"/>
      <c r="F1914" s="129"/>
      <c r="G1914" s="129"/>
      <c r="H1914" s="129"/>
      <c r="I1914" s="129"/>
      <c r="J1914" s="129"/>
      <c r="K1914" s="129"/>
      <c r="L1914" s="129"/>
      <c r="M1914" s="129"/>
    </row>
    <row r="1915" spans="1:13">
      <c r="A1915" s="5"/>
      <c r="B1915" s="128"/>
      <c r="C1915" s="128"/>
      <c r="D1915" s="129"/>
      <c r="E1915" s="129"/>
      <c r="F1915" s="129"/>
      <c r="G1915" s="129"/>
      <c r="H1915" s="129"/>
      <c r="I1915" s="129"/>
      <c r="J1915" s="129"/>
      <c r="K1915" s="129"/>
      <c r="L1915" s="129"/>
      <c r="M1915" s="129"/>
    </row>
    <row r="1916" spans="1:13">
      <c r="A1916" s="5"/>
      <c r="B1916" s="128"/>
      <c r="C1916" s="128"/>
      <c r="D1916" s="129"/>
      <c r="E1916" s="129"/>
      <c r="F1916" s="129"/>
      <c r="G1916" s="129"/>
      <c r="H1916" s="129"/>
      <c r="I1916" s="129"/>
      <c r="J1916" s="129"/>
      <c r="K1916" s="129"/>
      <c r="L1916" s="129"/>
      <c r="M1916" s="129"/>
    </row>
    <row r="1917" spans="1:13">
      <c r="A1917" s="5"/>
      <c r="B1917" s="128"/>
      <c r="C1917" s="128"/>
      <c r="D1917" s="129"/>
      <c r="E1917" s="129"/>
      <c r="F1917" s="129"/>
      <c r="G1917" s="129"/>
      <c r="H1917" s="129"/>
      <c r="I1917" s="129"/>
      <c r="J1917" s="129"/>
      <c r="K1917" s="129"/>
      <c r="L1917" s="129"/>
      <c r="M1917" s="129"/>
    </row>
    <row r="1918" spans="1:13">
      <c r="A1918" s="5"/>
      <c r="B1918" s="128"/>
      <c r="C1918" s="128"/>
      <c r="D1918" s="129"/>
      <c r="E1918" s="129"/>
      <c r="F1918" s="129"/>
      <c r="G1918" s="129"/>
      <c r="H1918" s="129"/>
      <c r="I1918" s="129"/>
      <c r="J1918" s="129"/>
      <c r="K1918" s="129"/>
      <c r="L1918" s="129"/>
      <c r="M1918" s="129"/>
    </row>
    <row r="1919" spans="1:13">
      <c r="A1919" s="5"/>
      <c r="B1919" s="128"/>
      <c r="C1919" s="128"/>
      <c r="D1919" s="129"/>
      <c r="E1919" s="129"/>
      <c r="F1919" s="129"/>
      <c r="G1919" s="129"/>
      <c r="H1919" s="129"/>
      <c r="I1919" s="129"/>
      <c r="J1919" s="129"/>
      <c r="K1919" s="129"/>
      <c r="L1919" s="129"/>
      <c r="M1919" s="129"/>
    </row>
    <row r="1920" spans="1:13">
      <c r="A1920" s="5"/>
      <c r="B1920" s="128"/>
      <c r="C1920" s="128"/>
      <c r="D1920" s="129"/>
      <c r="E1920" s="129"/>
      <c r="F1920" s="129"/>
      <c r="G1920" s="129"/>
      <c r="H1920" s="129"/>
      <c r="I1920" s="129"/>
      <c r="J1920" s="129"/>
      <c r="K1920" s="129"/>
      <c r="L1920" s="129"/>
      <c r="M1920" s="129"/>
    </row>
    <row r="1921" spans="1:13">
      <c r="A1921" s="5"/>
      <c r="B1921" s="128"/>
      <c r="C1921" s="128"/>
      <c r="D1921" s="129"/>
      <c r="E1921" s="129"/>
      <c r="F1921" s="129"/>
      <c r="G1921" s="129"/>
      <c r="H1921" s="129"/>
      <c r="I1921" s="129"/>
      <c r="J1921" s="129"/>
      <c r="K1921" s="129"/>
      <c r="L1921" s="129"/>
      <c r="M1921" s="129"/>
    </row>
    <row r="1922" spans="1:13">
      <c r="A1922" s="5"/>
      <c r="B1922" s="128"/>
      <c r="C1922" s="128"/>
      <c r="D1922" s="129"/>
      <c r="E1922" s="129"/>
      <c r="F1922" s="129"/>
      <c r="G1922" s="129"/>
      <c r="H1922" s="129"/>
      <c r="I1922" s="129"/>
      <c r="J1922" s="129"/>
      <c r="K1922" s="129"/>
      <c r="L1922" s="129"/>
      <c r="M1922" s="129"/>
    </row>
    <row r="1923" spans="1:13">
      <c r="A1923" s="5"/>
      <c r="B1923" s="128"/>
      <c r="C1923" s="128"/>
      <c r="D1923" s="129"/>
      <c r="E1923" s="129"/>
      <c r="F1923" s="129"/>
      <c r="G1923" s="129"/>
      <c r="H1923" s="129"/>
      <c r="I1923" s="129"/>
      <c r="J1923" s="129"/>
      <c r="K1923" s="129"/>
      <c r="L1923" s="129"/>
      <c r="M1923" s="129"/>
    </row>
    <row r="1924" spans="1:13">
      <c r="A1924" s="5"/>
      <c r="B1924" s="128"/>
      <c r="C1924" s="128"/>
      <c r="D1924" s="129"/>
      <c r="E1924" s="129"/>
      <c r="F1924" s="129"/>
      <c r="G1924" s="129"/>
      <c r="H1924" s="129"/>
      <c r="I1924" s="129"/>
      <c r="J1924" s="129"/>
      <c r="K1924" s="129"/>
      <c r="L1924" s="129"/>
      <c r="M1924" s="129"/>
    </row>
    <row r="1925" spans="1:13">
      <c r="A1925" s="5"/>
      <c r="B1925" s="128"/>
      <c r="C1925" s="128"/>
      <c r="D1925" s="129"/>
      <c r="E1925" s="129"/>
      <c r="F1925" s="129"/>
      <c r="G1925" s="129"/>
      <c r="H1925" s="129"/>
      <c r="I1925" s="129"/>
      <c r="J1925" s="129"/>
      <c r="K1925" s="129"/>
      <c r="L1925" s="129"/>
      <c r="M1925" s="129"/>
    </row>
    <row r="1926" spans="1:13">
      <c r="A1926" s="5"/>
      <c r="B1926" s="128"/>
      <c r="C1926" s="128"/>
      <c r="D1926" s="129"/>
      <c r="E1926" s="129"/>
      <c r="F1926" s="129"/>
      <c r="G1926" s="129"/>
      <c r="H1926" s="129"/>
      <c r="I1926" s="129"/>
      <c r="J1926" s="129"/>
      <c r="K1926" s="129"/>
      <c r="L1926" s="129"/>
      <c r="M1926" s="129"/>
    </row>
    <row r="1927" spans="1:13">
      <c r="A1927" s="5"/>
      <c r="B1927" s="128"/>
      <c r="C1927" s="128"/>
      <c r="D1927" s="129"/>
      <c r="E1927" s="129"/>
      <c r="F1927" s="129"/>
      <c r="G1927" s="129"/>
      <c r="H1927" s="129"/>
      <c r="I1927" s="129"/>
      <c r="J1927" s="129"/>
      <c r="K1927" s="129"/>
      <c r="L1927" s="129"/>
      <c r="M1927" s="129"/>
    </row>
    <row r="1928" spans="1:13">
      <c r="A1928" s="5"/>
      <c r="B1928" s="128"/>
      <c r="C1928" s="128"/>
      <c r="D1928" s="129"/>
      <c r="E1928" s="129"/>
      <c r="F1928" s="129"/>
      <c r="G1928" s="129"/>
      <c r="H1928" s="129"/>
      <c r="I1928" s="129"/>
      <c r="J1928" s="129"/>
      <c r="K1928" s="129"/>
      <c r="L1928" s="129"/>
      <c r="M1928" s="129"/>
    </row>
    <row r="1929" spans="1:13">
      <c r="A1929" s="5"/>
      <c r="B1929" s="128"/>
      <c r="C1929" s="128"/>
      <c r="D1929" s="129"/>
      <c r="E1929" s="129"/>
      <c r="F1929" s="129"/>
      <c r="G1929" s="129"/>
      <c r="H1929" s="129"/>
      <c r="I1929" s="129"/>
      <c r="J1929" s="129"/>
      <c r="K1929" s="129"/>
      <c r="L1929" s="129"/>
      <c r="M1929" s="129"/>
    </row>
    <row r="1930" spans="1:13">
      <c r="A1930" s="5"/>
      <c r="B1930" s="128"/>
      <c r="C1930" s="128"/>
      <c r="D1930" s="129"/>
      <c r="E1930" s="129"/>
      <c r="F1930" s="129"/>
      <c r="G1930" s="129"/>
      <c r="H1930" s="129"/>
      <c r="I1930" s="129"/>
      <c r="J1930" s="129"/>
      <c r="K1930" s="129"/>
      <c r="L1930" s="129"/>
      <c r="M1930" s="129"/>
    </row>
    <row r="1931" spans="1:13">
      <c r="A1931" s="5"/>
      <c r="B1931" s="128"/>
      <c r="C1931" s="128"/>
      <c r="D1931" s="129"/>
      <c r="E1931" s="129"/>
      <c r="F1931" s="129"/>
      <c r="G1931" s="129"/>
      <c r="H1931" s="129"/>
      <c r="I1931" s="129"/>
      <c r="J1931" s="129"/>
      <c r="K1931" s="129"/>
      <c r="L1931" s="129"/>
      <c r="M1931" s="129"/>
    </row>
    <row r="1932" spans="1:13">
      <c r="A1932" s="5"/>
      <c r="B1932" s="128"/>
      <c r="C1932" s="128"/>
      <c r="D1932" s="129"/>
      <c r="E1932" s="129"/>
      <c r="F1932" s="129"/>
      <c r="G1932" s="129"/>
      <c r="H1932" s="129"/>
      <c r="I1932" s="129"/>
      <c r="J1932" s="129"/>
      <c r="K1932" s="129"/>
      <c r="L1932" s="129"/>
      <c r="M1932" s="129"/>
    </row>
    <row r="1933" spans="1:13">
      <c r="A1933" s="5"/>
      <c r="B1933" s="3"/>
      <c r="C1933" s="3"/>
      <c r="D1933" s="4"/>
      <c r="E1933" s="4"/>
      <c r="F1933" s="4"/>
      <c r="G1933" s="4"/>
      <c r="H1933" s="129"/>
      <c r="I1933" s="4"/>
      <c r="J1933" s="4"/>
      <c r="K1933" s="4"/>
      <c r="L1933" s="4"/>
      <c r="M1933" s="4"/>
    </row>
    <row r="1934" spans="1:13">
      <c r="A1934" s="5"/>
      <c r="B1934" s="128"/>
      <c r="C1934" s="128"/>
      <c r="D1934" s="129"/>
      <c r="E1934" s="129"/>
      <c r="F1934" s="129"/>
      <c r="G1934" s="129"/>
      <c r="H1934" s="129"/>
      <c r="I1934" s="129"/>
      <c r="J1934" s="129"/>
      <c r="K1934" s="129"/>
      <c r="L1934" s="129"/>
      <c r="M1934" s="129"/>
    </row>
    <row r="1935" spans="1:13">
      <c r="A1935" s="5"/>
      <c r="B1935" s="128"/>
      <c r="C1935" s="128"/>
      <c r="D1935" s="129"/>
      <c r="E1935" s="129"/>
      <c r="F1935" s="129"/>
      <c r="G1935" s="129"/>
      <c r="H1935" s="129"/>
      <c r="I1935" s="129"/>
      <c r="J1935" s="129"/>
      <c r="K1935" s="129"/>
      <c r="L1935" s="129"/>
      <c r="M1935" s="129"/>
    </row>
    <row r="1936" spans="1:13">
      <c r="A1936" s="5"/>
      <c r="B1936" s="128"/>
      <c r="C1936" s="128"/>
      <c r="D1936" s="129"/>
      <c r="E1936" s="129"/>
      <c r="F1936" s="129"/>
      <c r="G1936" s="129"/>
      <c r="H1936" s="129"/>
      <c r="I1936" s="129"/>
      <c r="J1936" s="129"/>
      <c r="K1936" s="129"/>
      <c r="L1936" s="129"/>
      <c r="M1936" s="129"/>
    </row>
    <row r="1937" spans="1:13">
      <c r="A1937" s="5"/>
      <c r="B1937" s="3"/>
      <c r="C1937" s="3"/>
      <c r="D1937" s="4"/>
      <c r="E1937" s="4"/>
      <c r="F1937" s="4"/>
      <c r="G1937" s="4"/>
      <c r="H1937" s="129"/>
      <c r="I1937" s="4"/>
      <c r="J1937" s="4"/>
      <c r="K1937" s="4"/>
      <c r="L1937" s="4"/>
      <c r="M1937" s="4"/>
    </row>
    <row r="1938" spans="1:13">
      <c r="A1938" s="5"/>
      <c r="B1938" s="128"/>
      <c r="C1938" s="128"/>
      <c r="D1938" s="129"/>
      <c r="E1938" s="129"/>
      <c r="F1938" s="129"/>
      <c r="G1938" s="129"/>
      <c r="H1938" s="129"/>
      <c r="I1938" s="129"/>
      <c r="J1938" s="129"/>
      <c r="K1938" s="129"/>
      <c r="L1938" s="129"/>
      <c r="M1938" s="129"/>
    </row>
    <row r="1939" spans="1:13">
      <c r="A1939" s="5"/>
      <c r="B1939" s="128"/>
      <c r="C1939" s="128"/>
      <c r="D1939" s="129"/>
      <c r="E1939" s="129"/>
      <c r="F1939" s="129"/>
      <c r="G1939" s="129"/>
      <c r="H1939" s="129"/>
      <c r="I1939" s="129"/>
      <c r="J1939" s="129"/>
      <c r="K1939" s="129"/>
      <c r="L1939" s="129"/>
      <c r="M1939" s="129"/>
    </row>
    <row r="1940" spans="1:13">
      <c r="A1940" s="5"/>
      <c r="B1940" s="128"/>
      <c r="C1940" s="128"/>
      <c r="D1940" s="129"/>
      <c r="E1940" s="129"/>
      <c r="F1940" s="129"/>
      <c r="G1940" s="129"/>
      <c r="H1940" s="129"/>
      <c r="I1940" s="129"/>
      <c r="J1940" s="129"/>
      <c r="K1940" s="129"/>
      <c r="L1940" s="129"/>
      <c r="M1940" s="129"/>
    </row>
    <row r="1941" spans="1:13">
      <c r="A1941" s="5"/>
      <c r="B1941" s="128"/>
      <c r="C1941" s="128"/>
      <c r="D1941" s="129"/>
      <c r="E1941" s="129"/>
      <c r="F1941" s="129"/>
      <c r="G1941" s="129"/>
      <c r="H1941" s="129"/>
      <c r="I1941" s="129"/>
      <c r="J1941" s="129"/>
      <c r="K1941" s="129"/>
      <c r="L1941" s="129"/>
      <c r="M1941" s="129"/>
    </row>
    <row r="1942" spans="1:13">
      <c r="A1942" s="5"/>
      <c r="B1942" s="128"/>
      <c r="C1942" s="128"/>
      <c r="D1942" s="129"/>
      <c r="E1942" s="129"/>
      <c r="F1942" s="129"/>
      <c r="G1942" s="129"/>
      <c r="H1942" s="129"/>
      <c r="I1942" s="129"/>
      <c r="J1942" s="129"/>
      <c r="K1942" s="129"/>
      <c r="L1942" s="129"/>
      <c r="M1942" s="129"/>
    </row>
    <row r="1943" spans="1:13">
      <c r="A1943" s="5"/>
      <c r="B1943" s="128"/>
      <c r="C1943" s="128"/>
      <c r="D1943" s="129"/>
      <c r="E1943" s="129"/>
      <c r="F1943" s="129"/>
      <c r="G1943" s="129"/>
      <c r="H1943" s="129"/>
      <c r="I1943" s="129"/>
      <c r="J1943" s="129"/>
      <c r="K1943" s="129"/>
      <c r="L1943" s="129"/>
      <c r="M1943" s="129"/>
    </row>
    <row r="1944" spans="1:13">
      <c r="A1944" s="5"/>
      <c r="B1944" s="128"/>
      <c r="C1944" s="128"/>
      <c r="D1944" s="129"/>
      <c r="E1944" s="129"/>
      <c r="F1944" s="129"/>
      <c r="G1944" s="129"/>
      <c r="H1944" s="129"/>
      <c r="I1944" s="129"/>
      <c r="J1944" s="129"/>
      <c r="K1944" s="129"/>
      <c r="L1944" s="129"/>
      <c r="M1944" s="129"/>
    </row>
    <row r="1945" spans="1:13">
      <c r="A1945" s="5"/>
      <c r="B1945" s="128"/>
      <c r="C1945" s="128"/>
      <c r="D1945" s="129"/>
      <c r="E1945" s="129"/>
      <c r="F1945" s="129"/>
      <c r="G1945" s="129"/>
      <c r="H1945" s="129"/>
      <c r="I1945" s="129"/>
      <c r="J1945" s="129"/>
      <c r="K1945" s="129"/>
      <c r="L1945" s="129"/>
      <c r="M1945" s="129"/>
    </row>
    <row r="1946" spans="1:13">
      <c r="A1946" s="5"/>
      <c r="B1946" s="128"/>
      <c r="C1946" s="128"/>
      <c r="D1946" s="129"/>
      <c r="E1946" s="129"/>
      <c r="F1946" s="129"/>
      <c r="G1946" s="129"/>
      <c r="H1946" s="129"/>
      <c r="I1946" s="129"/>
      <c r="J1946" s="129"/>
      <c r="K1946" s="129"/>
      <c r="L1946" s="129"/>
      <c r="M1946" s="129"/>
    </row>
    <row r="1947" spans="1:13">
      <c r="A1947" s="5"/>
      <c r="B1947" s="128"/>
      <c r="C1947" s="128"/>
      <c r="D1947" s="129"/>
      <c r="E1947" s="129"/>
      <c r="F1947" s="129"/>
      <c r="G1947" s="129"/>
      <c r="H1947" s="129"/>
      <c r="I1947" s="129"/>
      <c r="J1947" s="129"/>
      <c r="K1947" s="129"/>
      <c r="L1947" s="129"/>
      <c r="M1947" s="129"/>
    </row>
    <row r="1948" spans="1:13">
      <c r="A1948" s="5"/>
      <c r="B1948" s="128"/>
      <c r="C1948" s="128"/>
      <c r="D1948" s="129"/>
      <c r="E1948" s="129"/>
      <c r="F1948" s="129"/>
      <c r="G1948" s="129"/>
      <c r="H1948" s="129"/>
      <c r="I1948" s="129"/>
      <c r="J1948" s="129"/>
      <c r="K1948" s="129"/>
      <c r="L1948" s="129"/>
      <c r="M1948" s="129"/>
    </row>
    <row r="1949" spans="1:13">
      <c r="A1949" s="5"/>
      <c r="B1949" s="128"/>
      <c r="C1949" s="128"/>
      <c r="D1949" s="129"/>
      <c r="E1949" s="129"/>
      <c r="F1949" s="129"/>
      <c r="G1949" s="129"/>
      <c r="H1949" s="129"/>
      <c r="I1949" s="129"/>
      <c r="J1949" s="129"/>
      <c r="K1949" s="129"/>
      <c r="L1949" s="129"/>
      <c r="M1949" s="129"/>
    </row>
    <row r="1950" spans="1:13">
      <c r="A1950" s="5"/>
      <c r="B1950" s="128"/>
      <c r="C1950" s="128"/>
      <c r="D1950" s="129"/>
      <c r="E1950" s="129"/>
      <c r="F1950" s="129"/>
      <c r="G1950" s="129"/>
      <c r="H1950" s="129"/>
      <c r="I1950" s="129"/>
      <c r="J1950" s="129"/>
      <c r="K1950" s="129"/>
      <c r="L1950" s="129"/>
      <c r="M1950" s="129"/>
    </row>
    <row r="1951" spans="1:13">
      <c r="A1951" s="5"/>
      <c r="B1951" s="128"/>
      <c r="C1951" s="128"/>
      <c r="D1951" s="129"/>
      <c r="E1951" s="129"/>
      <c r="F1951" s="129"/>
      <c r="G1951" s="129"/>
      <c r="H1951" s="129"/>
      <c r="I1951" s="129"/>
      <c r="J1951" s="129"/>
      <c r="K1951" s="129"/>
      <c r="L1951" s="129"/>
      <c r="M1951" s="129"/>
    </row>
    <row r="1952" spans="1:13">
      <c r="A1952" s="5"/>
      <c r="B1952" s="128"/>
      <c r="C1952" s="128"/>
      <c r="D1952" s="129"/>
      <c r="E1952" s="129"/>
      <c r="F1952" s="129"/>
      <c r="G1952" s="129"/>
      <c r="H1952" s="129"/>
      <c r="I1952" s="129"/>
      <c r="J1952" s="129"/>
      <c r="K1952" s="129"/>
      <c r="L1952" s="129"/>
      <c r="M1952" s="129"/>
    </row>
    <row r="1953" spans="1:13">
      <c r="A1953" s="5"/>
      <c r="B1953" s="128"/>
      <c r="C1953" s="128"/>
      <c r="D1953" s="129"/>
      <c r="E1953" s="129"/>
      <c r="F1953" s="129"/>
      <c r="G1953" s="129"/>
      <c r="H1953" s="129"/>
      <c r="I1953" s="129"/>
      <c r="J1953" s="129"/>
      <c r="K1953" s="129"/>
      <c r="L1953" s="129"/>
      <c r="M1953" s="129"/>
    </row>
    <row r="1954" spans="1:13">
      <c r="A1954" s="5"/>
      <c r="B1954" s="128"/>
      <c r="C1954" s="128"/>
      <c r="D1954" s="129"/>
      <c r="E1954" s="129"/>
      <c r="F1954" s="129"/>
      <c r="G1954" s="129"/>
      <c r="H1954" s="129"/>
      <c r="I1954" s="129"/>
      <c r="J1954" s="129"/>
      <c r="K1954" s="129"/>
      <c r="L1954" s="129"/>
      <c r="M1954" s="129"/>
    </row>
    <row r="1955" spans="1:13">
      <c r="A1955" s="5"/>
      <c r="B1955" s="128"/>
      <c r="C1955" s="128"/>
      <c r="D1955" s="129"/>
      <c r="E1955" s="129"/>
      <c r="F1955" s="129"/>
      <c r="G1955" s="129"/>
      <c r="H1955" s="129"/>
      <c r="I1955" s="129"/>
      <c r="J1955" s="129"/>
      <c r="K1955" s="129"/>
      <c r="L1955" s="129"/>
      <c r="M1955" s="129"/>
    </row>
    <row r="1956" spans="1:13">
      <c r="A1956" s="5"/>
      <c r="B1956" s="128"/>
      <c r="C1956" s="128"/>
      <c r="D1956" s="129"/>
      <c r="E1956" s="129"/>
      <c r="F1956" s="129"/>
      <c r="G1956" s="129"/>
      <c r="H1956" s="129"/>
      <c r="I1956" s="129"/>
      <c r="J1956" s="129"/>
      <c r="K1956" s="129"/>
      <c r="L1956" s="129"/>
      <c r="M1956" s="129"/>
    </row>
    <row r="1957" spans="1:13">
      <c r="A1957" s="5"/>
      <c r="B1957" s="128"/>
      <c r="C1957" s="128"/>
      <c r="D1957" s="129"/>
      <c r="E1957" s="129"/>
      <c r="F1957" s="129"/>
      <c r="G1957" s="129"/>
      <c r="H1957" s="129"/>
      <c r="I1957" s="129"/>
      <c r="J1957" s="129"/>
      <c r="K1957" s="129"/>
      <c r="L1957" s="129"/>
      <c r="M1957" s="129"/>
    </row>
    <row r="1958" spans="1:13">
      <c r="A1958" s="5"/>
      <c r="B1958" s="128"/>
      <c r="C1958" s="128"/>
      <c r="D1958" s="129"/>
      <c r="E1958" s="129"/>
      <c r="F1958" s="129"/>
      <c r="G1958" s="129"/>
      <c r="H1958" s="129"/>
      <c r="I1958" s="129"/>
      <c r="J1958" s="129"/>
      <c r="K1958" s="129"/>
      <c r="L1958" s="129"/>
      <c r="M1958" s="129"/>
    </row>
    <row r="1959" spans="1:13">
      <c r="A1959" s="5"/>
      <c r="B1959" s="128"/>
      <c r="C1959" s="128"/>
      <c r="D1959" s="129"/>
      <c r="E1959" s="129"/>
      <c r="F1959" s="129"/>
      <c r="G1959" s="129"/>
      <c r="H1959" s="129"/>
      <c r="I1959" s="129"/>
      <c r="J1959" s="129"/>
      <c r="K1959" s="129"/>
      <c r="L1959" s="129"/>
      <c r="M1959" s="129"/>
    </row>
    <row r="1960" spans="1:13">
      <c r="A1960" s="5"/>
      <c r="B1960" s="128"/>
      <c r="C1960" s="128"/>
      <c r="D1960" s="129"/>
      <c r="E1960" s="129"/>
      <c r="F1960" s="129"/>
      <c r="G1960" s="129"/>
      <c r="H1960" s="129"/>
      <c r="I1960" s="129"/>
      <c r="J1960" s="129"/>
      <c r="K1960" s="129"/>
      <c r="L1960" s="129"/>
      <c r="M1960" s="129"/>
    </row>
    <row r="1961" spans="1:13">
      <c r="A1961" s="5"/>
      <c r="B1961" s="128"/>
      <c r="C1961" s="128"/>
      <c r="D1961" s="129"/>
      <c r="E1961" s="129"/>
      <c r="F1961" s="129"/>
      <c r="G1961" s="129"/>
      <c r="H1961" s="129"/>
      <c r="I1961" s="129"/>
      <c r="J1961" s="129"/>
      <c r="K1961" s="129"/>
      <c r="L1961" s="129"/>
      <c r="M1961" s="129"/>
    </row>
    <row r="1962" spans="1:13">
      <c r="A1962" s="5"/>
      <c r="B1962" s="128"/>
      <c r="C1962" s="128"/>
      <c r="D1962" s="129"/>
      <c r="E1962" s="129"/>
      <c r="F1962" s="129"/>
      <c r="G1962" s="129"/>
      <c r="H1962" s="129"/>
      <c r="I1962" s="129"/>
      <c r="J1962" s="129"/>
      <c r="K1962" s="129"/>
      <c r="L1962" s="129"/>
      <c r="M1962" s="129"/>
    </row>
    <row r="1963" spans="1:13">
      <c r="A1963" s="5"/>
      <c r="B1963" s="128"/>
      <c r="C1963" s="128"/>
      <c r="D1963" s="129"/>
      <c r="E1963" s="129"/>
      <c r="F1963" s="129"/>
      <c r="G1963" s="129"/>
      <c r="H1963" s="129"/>
      <c r="I1963" s="129"/>
      <c r="J1963" s="129"/>
      <c r="K1963" s="129"/>
      <c r="L1963" s="129"/>
      <c r="M1963" s="129"/>
    </row>
    <row r="1964" spans="1:13">
      <c r="A1964" s="5"/>
      <c r="B1964" s="128"/>
      <c r="C1964" s="128"/>
      <c r="D1964" s="129"/>
      <c r="E1964" s="129"/>
      <c r="F1964" s="129"/>
      <c r="G1964" s="129"/>
      <c r="H1964" s="129"/>
      <c r="I1964" s="129"/>
      <c r="J1964" s="129"/>
      <c r="K1964" s="129"/>
      <c r="L1964" s="129"/>
      <c r="M1964" s="129"/>
    </row>
    <row r="1965" spans="1:13">
      <c r="A1965" s="5"/>
      <c r="B1965" s="128"/>
      <c r="C1965" s="128"/>
      <c r="D1965" s="129"/>
      <c r="E1965" s="129"/>
      <c r="F1965" s="129"/>
      <c r="G1965" s="129"/>
      <c r="H1965" s="129"/>
      <c r="I1965" s="129"/>
      <c r="J1965" s="129"/>
      <c r="K1965" s="129"/>
      <c r="L1965" s="129"/>
      <c r="M1965" s="129"/>
    </row>
    <row r="1966" spans="1:13">
      <c r="A1966" s="5"/>
      <c r="B1966" s="128"/>
      <c r="C1966" s="128"/>
      <c r="D1966" s="129"/>
      <c r="E1966" s="129"/>
      <c r="F1966" s="129"/>
      <c r="G1966" s="129"/>
      <c r="H1966" s="129"/>
      <c r="I1966" s="129"/>
      <c r="J1966" s="129"/>
      <c r="K1966" s="129"/>
      <c r="L1966" s="129"/>
      <c r="M1966" s="129"/>
    </row>
    <row r="1967" spans="1:13">
      <c r="A1967" s="5"/>
      <c r="B1967" s="128"/>
      <c r="C1967" s="128"/>
      <c r="D1967" s="129"/>
      <c r="E1967" s="129"/>
      <c r="F1967" s="129"/>
      <c r="G1967" s="129"/>
      <c r="H1967" s="129"/>
      <c r="I1967" s="129"/>
      <c r="J1967" s="129"/>
      <c r="K1967" s="129"/>
      <c r="L1967" s="129"/>
      <c r="M1967" s="129"/>
    </row>
    <row r="1968" spans="1:13">
      <c r="A1968" s="5"/>
      <c r="B1968" s="128"/>
      <c r="C1968" s="128"/>
      <c r="D1968" s="129"/>
      <c r="E1968" s="129"/>
      <c r="F1968" s="129"/>
      <c r="G1968" s="129"/>
      <c r="H1968" s="129"/>
      <c r="I1968" s="129"/>
      <c r="J1968" s="129"/>
      <c r="K1968" s="129"/>
      <c r="L1968" s="129"/>
      <c r="M1968" s="129"/>
    </row>
    <row r="1969" spans="1:13">
      <c r="A1969" s="5"/>
      <c r="B1969" s="128"/>
      <c r="C1969" s="128"/>
      <c r="D1969" s="129"/>
      <c r="E1969" s="129"/>
      <c r="F1969" s="129"/>
      <c r="G1969" s="129"/>
      <c r="H1969" s="129"/>
      <c r="I1969" s="129"/>
      <c r="J1969" s="129"/>
      <c r="K1969" s="129"/>
      <c r="L1969" s="129"/>
      <c r="M1969" s="129"/>
    </row>
    <row r="1970" spans="1:13">
      <c r="A1970" s="5"/>
      <c r="B1970" s="128"/>
      <c r="C1970" s="128"/>
      <c r="D1970" s="129"/>
      <c r="E1970" s="129"/>
      <c r="F1970" s="129"/>
      <c r="G1970" s="129"/>
      <c r="H1970" s="129"/>
      <c r="I1970" s="129"/>
      <c r="J1970" s="129"/>
      <c r="K1970" s="129"/>
      <c r="L1970" s="129"/>
      <c r="M1970" s="129"/>
    </row>
    <row r="1971" spans="1:13">
      <c r="A1971" s="5"/>
      <c r="B1971" s="128"/>
      <c r="C1971" s="128"/>
      <c r="D1971" s="129"/>
      <c r="E1971" s="129"/>
      <c r="F1971" s="129"/>
      <c r="G1971" s="129"/>
      <c r="H1971" s="129"/>
      <c r="I1971" s="129"/>
      <c r="J1971" s="129"/>
      <c r="K1971" s="129"/>
      <c r="L1971" s="129"/>
      <c r="M1971" s="129"/>
    </row>
    <row r="1972" spans="1:13">
      <c r="A1972" s="5"/>
      <c r="B1972" s="128"/>
      <c r="C1972" s="128"/>
      <c r="D1972" s="129"/>
      <c r="E1972" s="129"/>
      <c r="F1972" s="129"/>
      <c r="G1972" s="129"/>
      <c r="H1972" s="129"/>
      <c r="I1972" s="129"/>
      <c r="J1972" s="129"/>
      <c r="K1972" s="129"/>
      <c r="L1972" s="129"/>
      <c r="M1972" s="129"/>
    </row>
    <row r="1973" spans="1:13">
      <c r="A1973" s="5"/>
      <c r="B1973" s="128"/>
      <c r="C1973" s="128"/>
      <c r="D1973" s="129"/>
      <c r="E1973" s="129"/>
      <c r="F1973" s="129"/>
      <c r="G1973" s="129"/>
      <c r="H1973" s="129"/>
      <c r="I1973" s="129"/>
      <c r="J1973" s="129"/>
      <c r="K1973" s="129"/>
      <c r="L1973" s="129"/>
      <c r="M1973" s="129"/>
    </row>
    <row r="1974" spans="1:13">
      <c r="A1974" s="5"/>
      <c r="B1974" s="128"/>
      <c r="C1974" s="128"/>
      <c r="D1974" s="129"/>
      <c r="E1974" s="129"/>
      <c r="F1974" s="129"/>
      <c r="G1974" s="129"/>
      <c r="H1974" s="129"/>
      <c r="I1974" s="129"/>
      <c r="J1974" s="129"/>
      <c r="K1974" s="129"/>
      <c r="L1974" s="129"/>
      <c r="M1974" s="129"/>
    </row>
    <row r="1975" spans="1:13">
      <c r="A1975" s="5"/>
      <c r="B1975" s="128"/>
      <c r="C1975" s="128"/>
      <c r="D1975" s="129"/>
      <c r="E1975" s="129"/>
      <c r="F1975" s="129"/>
      <c r="G1975" s="129"/>
      <c r="H1975" s="129"/>
      <c r="I1975" s="129"/>
      <c r="J1975" s="129"/>
      <c r="K1975" s="129"/>
      <c r="L1975" s="129"/>
      <c r="M1975" s="129"/>
    </row>
    <row r="1976" spans="1:13">
      <c r="A1976" s="5"/>
      <c r="B1976" s="128"/>
      <c r="C1976" s="128"/>
      <c r="D1976" s="129"/>
      <c r="E1976" s="129"/>
      <c r="F1976" s="129"/>
      <c r="G1976" s="129"/>
      <c r="H1976" s="129"/>
      <c r="I1976" s="129"/>
      <c r="J1976" s="129"/>
      <c r="K1976" s="129"/>
      <c r="L1976" s="129"/>
      <c r="M1976" s="129"/>
    </row>
    <row r="1977" spans="1:13">
      <c r="A1977" s="5"/>
      <c r="B1977" s="128"/>
      <c r="C1977" s="128"/>
      <c r="D1977" s="129"/>
      <c r="E1977" s="129"/>
      <c r="F1977" s="129"/>
      <c r="G1977" s="129"/>
      <c r="H1977" s="129"/>
      <c r="I1977" s="129"/>
      <c r="J1977" s="129"/>
      <c r="K1977" s="129"/>
      <c r="L1977" s="129"/>
      <c r="M1977" s="129"/>
    </row>
    <row r="1978" spans="1:13">
      <c r="A1978" s="5"/>
      <c r="B1978" s="128"/>
      <c r="C1978" s="128"/>
      <c r="D1978" s="129"/>
      <c r="E1978" s="129"/>
      <c r="F1978" s="129"/>
      <c r="G1978" s="129"/>
      <c r="H1978" s="129"/>
      <c r="I1978" s="129"/>
      <c r="J1978" s="129"/>
      <c r="K1978" s="129"/>
      <c r="L1978" s="129"/>
      <c r="M1978" s="129"/>
    </row>
    <row r="1979" spans="1:13">
      <c r="A1979" s="5"/>
      <c r="B1979" s="128"/>
      <c r="C1979" s="128"/>
      <c r="D1979" s="129"/>
      <c r="E1979" s="129"/>
      <c r="F1979" s="129"/>
      <c r="G1979" s="129"/>
      <c r="H1979" s="129"/>
      <c r="I1979" s="129"/>
      <c r="J1979" s="129"/>
      <c r="K1979" s="129"/>
      <c r="L1979" s="129"/>
      <c r="M1979" s="129"/>
    </row>
    <row r="1980" spans="1:13">
      <c r="A1980" s="5"/>
      <c r="B1980" s="128"/>
      <c r="C1980" s="128"/>
      <c r="D1980" s="129"/>
      <c r="E1980" s="129"/>
      <c r="F1980" s="129"/>
      <c r="G1980" s="129"/>
      <c r="H1980" s="129"/>
      <c r="I1980" s="129"/>
      <c r="J1980" s="129"/>
      <c r="K1980" s="129"/>
      <c r="L1980" s="129"/>
      <c r="M1980" s="129"/>
    </row>
    <row r="1981" spans="1:13">
      <c r="A1981" s="5"/>
      <c r="B1981" s="128"/>
      <c r="C1981" s="128"/>
      <c r="D1981" s="129"/>
      <c r="E1981" s="129"/>
      <c r="F1981" s="129"/>
      <c r="G1981" s="129"/>
      <c r="H1981" s="129"/>
      <c r="I1981" s="129"/>
      <c r="J1981" s="129"/>
      <c r="K1981" s="129"/>
      <c r="L1981" s="129"/>
      <c r="M1981" s="129"/>
    </row>
    <row r="1982" spans="1:13">
      <c r="A1982" s="5"/>
      <c r="B1982" s="128"/>
      <c r="C1982" s="128"/>
      <c r="D1982" s="129"/>
      <c r="E1982" s="129"/>
      <c r="F1982" s="129"/>
      <c r="G1982" s="129"/>
      <c r="H1982" s="129"/>
      <c r="I1982" s="129"/>
      <c r="J1982" s="129"/>
      <c r="K1982" s="129"/>
      <c r="L1982" s="129"/>
      <c r="M1982" s="129"/>
    </row>
    <row r="1983" spans="1:13">
      <c r="A1983" s="5"/>
      <c r="B1983" s="128"/>
      <c r="C1983" s="128"/>
      <c r="D1983" s="129"/>
      <c r="E1983" s="129"/>
      <c r="F1983" s="129"/>
      <c r="G1983" s="129"/>
      <c r="H1983" s="129"/>
      <c r="I1983" s="129"/>
      <c r="J1983" s="129"/>
      <c r="K1983" s="129"/>
      <c r="L1983" s="129"/>
      <c r="M1983" s="129"/>
    </row>
    <row r="1984" spans="1:13">
      <c r="A1984" s="5"/>
      <c r="B1984" s="128"/>
      <c r="C1984" s="128"/>
      <c r="D1984" s="129"/>
      <c r="E1984" s="129"/>
      <c r="F1984" s="129"/>
      <c r="G1984" s="129"/>
      <c r="H1984" s="129"/>
      <c r="I1984" s="129"/>
      <c r="J1984" s="129"/>
      <c r="K1984" s="129"/>
      <c r="L1984" s="129"/>
      <c r="M1984" s="129"/>
    </row>
    <row r="1985" spans="1:13">
      <c r="A1985" s="5"/>
      <c r="B1985" s="128"/>
      <c r="C1985" s="128"/>
      <c r="D1985" s="129"/>
      <c r="E1985" s="129"/>
      <c r="F1985" s="129"/>
      <c r="G1985" s="129"/>
      <c r="H1985" s="129"/>
      <c r="I1985" s="129"/>
      <c r="J1985" s="129"/>
      <c r="K1985" s="129"/>
      <c r="L1985" s="129"/>
      <c r="M1985" s="129"/>
    </row>
    <row r="1986" spans="1:13">
      <c r="A1986" s="5"/>
      <c r="B1986" s="128"/>
      <c r="C1986" s="128"/>
      <c r="D1986" s="129"/>
      <c r="E1986" s="129"/>
      <c r="F1986" s="129"/>
      <c r="G1986" s="129"/>
      <c r="H1986" s="129"/>
      <c r="I1986" s="129"/>
      <c r="J1986" s="129"/>
      <c r="K1986" s="129"/>
      <c r="L1986" s="129"/>
      <c r="M1986" s="129"/>
    </row>
    <row r="1987" spans="1:13">
      <c r="A1987" s="5"/>
      <c r="B1987" s="128"/>
      <c r="C1987" s="128"/>
      <c r="D1987" s="129"/>
      <c r="E1987" s="129"/>
      <c r="F1987" s="129"/>
      <c r="G1987" s="129"/>
      <c r="H1987" s="129"/>
      <c r="I1987" s="129"/>
      <c r="J1987" s="129"/>
      <c r="K1987" s="129"/>
      <c r="L1987" s="129"/>
      <c r="M1987" s="129"/>
    </row>
    <row r="1988" spans="1:13">
      <c r="A1988" s="5"/>
      <c r="B1988" s="128"/>
      <c r="C1988" s="128"/>
      <c r="D1988" s="129"/>
      <c r="E1988" s="129"/>
      <c r="F1988" s="129"/>
      <c r="G1988" s="129"/>
      <c r="H1988" s="129"/>
      <c r="I1988" s="129"/>
      <c r="J1988" s="129"/>
      <c r="K1988" s="129"/>
      <c r="L1988" s="129"/>
      <c r="M1988" s="129"/>
    </row>
    <row r="1989" spans="1:13">
      <c r="A1989" s="5"/>
      <c r="B1989" s="128"/>
      <c r="C1989" s="128"/>
      <c r="D1989" s="129"/>
      <c r="E1989" s="129"/>
      <c r="F1989" s="129"/>
      <c r="G1989" s="129"/>
      <c r="H1989" s="129"/>
      <c r="I1989" s="129"/>
      <c r="J1989" s="129"/>
      <c r="K1989" s="129"/>
      <c r="L1989" s="129"/>
      <c r="M1989" s="129"/>
    </row>
    <row r="1990" spans="1:13">
      <c r="A1990" s="5"/>
      <c r="B1990" s="128"/>
      <c r="C1990" s="128"/>
      <c r="D1990" s="129"/>
      <c r="E1990" s="129"/>
      <c r="F1990" s="129"/>
      <c r="G1990" s="129"/>
      <c r="H1990" s="129"/>
      <c r="I1990" s="129"/>
      <c r="J1990" s="129"/>
      <c r="K1990" s="129"/>
      <c r="L1990" s="129"/>
      <c r="M1990" s="129"/>
    </row>
    <row r="1991" spans="1:13">
      <c r="A1991" s="5"/>
      <c r="B1991" s="128"/>
      <c r="C1991" s="128"/>
      <c r="D1991" s="129"/>
      <c r="E1991" s="129"/>
      <c r="F1991" s="129"/>
      <c r="G1991" s="129"/>
      <c r="H1991" s="129"/>
      <c r="I1991" s="129"/>
      <c r="J1991" s="129"/>
      <c r="K1991" s="129"/>
      <c r="L1991" s="129"/>
      <c r="M1991" s="129"/>
    </row>
    <row r="1992" spans="1:13">
      <c r="A1992" s="5"/>
      <c r="B1992" s="128"/>
      <c r="C1992" s="128"/>
      <c r="D1992" s="129"/>
      <c r="E1992" s="129"/>
      <c r="F1992" s="129"/>
      <c r="G1992" s="129"/>
      <c r="H1992" s="129"/>
      <c r="I1992" s="129"/>
      <c r="J1992" s="129"/>
      <c r="K1992" s="129"/>
      <c r="L1992" s="129"/>
      <c r="M1992" s="129"/>
    </row>
    <row r="1993" spans="1:13">
      <c r="A1993" s="5"/>
      <c r="B1993" s="128"/>
      <c r="C1993" s="128"/>
      <c r="D1993" s="129"/>
      <c r="E1993" s="129"/>
      <c r="F1993" s="129"/>
      <c r="G1993" s="129"/>
      <c r="H1993" s="129"/>
      <c r="I1993" s="129"/>
      <c r="J1993" s="129"/>
      <c r="K1993" s="129"/>
      <c r="L1993" s="129"/>
      <c r="M1993" s="129"/>
    </row>
    <row r="1994" spans="1:13">
      <c r="A1994" s="5"/>
      <c r="B1994" s="128"/>
      <c r="C1994" s="128"/>
      <c r="D1994" s="129"/>
      <c r="E1994" s="129"/>
      <c r="F1994" s="129"/>
      <c r="G1994" s="129"/>
      <c r="H1994" s="129"/>
      <c r="I1994" s="129"/>
      <c r="J1994" s="129"/>
      <c r="K1994" s="129"/>
      <c r="L1994" s="129"/>
      <c r="M1994" s="129"/>
    </row>
    <row r="1995" spans="1:13">
      <c r="A1995" s="5"/>
      <c r="B1995" s="128"/>
      <c r="C1995" s="128"/>
      <c r="D1995" s="129"/>
      <c r="E1995" s="129"/>
      <c r="F1995" s="129"/>
      <c r="G1995" s="129"/>
      <c r="H1995" s="129"/>
      <c r="I1995" s="129"/>
      <c r="J1995" s="129"/>
      <c r="K1995" s="129"/>
      <c r="L1995" s="129"/>
      <c r="M1995" s="129"/>
    </row>
    <row r="1996" spans="1:13">
      <c r="A1996" s="5"/>
      <c r="B1996" s="128"/>
      <c r="C1996" s="128"/>
      <c r="D1996" s="129"/>
      <c r="E1996" s="129"/>
      <c r="F1996" s="129"/>
      <c r="G1996" s="129"/>
      <c r="H1996" s="129"/>
      <c r="I1996" s="129"/>
      <c r="J1996" s="129"/>
      <c r="K1996" s="129"/>
      <c r="L1996" s="129"/>
      <c r="M1996" s="129"/>
    </row>
    <row r="1997" spans="1:13">
      <c r="A1997" s="5"/>
      <c r="B1997" s="128"/>
      <c r="C1997" s="128"/>
      <c r="D1997" s="129"/>
      <c r="E1997" s="129"/>
      <c r="F1997" s="129"/>
      <c r="G1997" s="129"/>
      <c r="H1997" s="129"/>
      <c r="I1997" s="129"/>
      <c r="J1997" s="129"/>
      <c r="K1997" s="129"/>
      <c r="L1997" s="129"/>
      <c r="M1997" s="129"/>
    </row>
    <row r="1998" spans="1:13">
      <c r="A1998" s="5"/>
      <c r="B1998" s="128"/>
      <c r="C1998" s="128"/>
      <c r="D1998" s="129"/>
      <c r="E1998" s="129"/>
      <c r="F1998" s="129"/>
      <c r="G1998" s="129"/>
      <c r="H1998" s="129"/>
      <c r="I1998" s="129"/>
      <c r="J1998" s="129"/>
      <c r="K1998" s="129"/>
      <c r="L1998" s="129"/>
      <c r="M1998" s="129"/>
    </row>
    <row r="1999" spans="1:13">
      <c r="A1999" s="5"/>
      <c r="B1999" s="128"/>
      <c r="C1999" s="128"/>
      <c r="D1999" s="129"/>
      <c r="E1999" s="129"/>
      <c r="F1999" s="129"/>
      <c r="G1999" s="129"/>
      <c r="H1999" s="129"/>
      <c r="I1999" s="129"/>
      <c r="J1999" s="129"/>
      <c r="K1999" s="129"/>
      <c r="L1999" s="129"/>
      <c r="M1999" s="129"/>
    </row>
    <row r="2000" spans="1:13">
      <c r="A2000" s="5"/>
      <c r="B2000" s="128"/>
      <c r="C2000" s="128"/>
      <c r="D2000" s="129"/>
      <c r="E2000" s="129"/>
      <c r="F2000" s="129"/>
      <c r="G2000" s="129"/>
      <c r="H2000" s="129"/>
      <c r="I2000" s="129"/>
      <c r="J2000" s="129"/>
      <c r="K2000" s="129"/>
      <c r="L2000" s="129"/>
      <c r="M2000" s="129"/>
    </row>
    <row r="2001" spans="1:13">
      <c r="A2001" s="5"/>
      <c r="B2001" s="128"/>
      <c r="C2001" s="128"/>
      <c r="D2001" s="129"/>
      <c r="E2001" s="129"/>
      <c r="F2001" s="129"/>
      <c r="G2001" s="129"/>
      <c r="H2001" s="129"/>
      <c r="I2001" s="129"/>
      <c r="J2001" s="129"/>
      <c r="K2001" s="129"/>
      <c r="L2001" s="129"/>
      <c r="M2001" s="129"/>
    </row>
    <row r="2002" spans="1:13">
      <c r="A2002" s="5"/>
      <c r="B2002" s="128"/>
      <c r="C2002" s="128"/>
      <c r="D2002" s="129"/>
      <c r="E2002" s="129"/>
      <c r="F2002" s="129"/>
      <c r="G2002" s="129"/>
      <c r="H2002" s="129"/>
      <c r="I2002" s="129"/>
      <c r="J2002" s="129"/>
      <c r="K2002" s="129"/>
      <c r="L2002" s="129"/>
      <c r="M2002" s="129"/>
    </row>
    <row r="2003" spans="1:13">
      <c r="A2003" s="5"/>
      <c r="B2003" s="128"/>
      <c r="C2003" s="128"/>
      <c r="D2003" s="129"/>
      <c r="E2003" s="129"/>
      <c r="F2003" s="129"/>
      <c r="G2003" s="129"/>
      <c r="H2003" s="129"/>
      <c r="I2003" s="129"/>
      <c r="J2003" s="129"/>
      <c r="K2003" s="129"/>
      <c r="L2003" s="129"/>
      <c r="M2003" s="129"/>
    </row>
    <row r="2004" spans="1:13">
      <c r="A2004" s="5"/>
      <c r="B2004" s="128"/>
      <c r="C2004" s="128"/>
      <c r="D2004" s="129"/>
      <c r="E2004" s="129"/>
      <c r="F2004" s="129"/>
      <c r="G2004" s="129"/>
      <c r="H2004" s="129"/>
      <c r="I2004" s="129"/>
      <c r="J2004" s="129"/>
      <c r="K2004" s="129"/>
      <c r="L2004" s="129"/>
      <c r="M2004" s="129"/>
    </row>
    <row r="2005" spans="1:13">
      <c r="A2005" s="5"/>
      <c r="B2005" s="128"/>
      <c r="C2005" s="128"/>
      <c r="D2005" s="129"/>
      <c r="E2005" s="129"/>
      <c r="F2005" s="129"/>
      <c r="G2005" s="129"/>
      <c r="H2005" s="129"/>
      <c r="I2005" s="129"/>
      <c r="J2005" s="129"/>
      <c r="K2005" s="129"/>
      <c r="L2005" s="129"/>
      <c r="M2005" s="129"/>
    </row>
    <row r="2006" spans="1:13">
      <c r="A2006" s="5"/>
      <c r="B2006" s="128"/>
      <c r="C2006" s="128"/>
      <c r="D2006" s="129"/>
      <c r="E2006" s="129"/>
      <c r="F2006" s="129"/>
      <c r="G2006" s="129"/>
      <c r="H2006" s="129"/>
      <c r="I2006" s="129"/>
      <c r="J2006" s="129"/>
      <c r="K2006" s="129"/>
      <c r="L2006" s="129"/>
      <c r="M2006" s="129"/>
    </row>
    <row r="2007" spans="1:13">
      <c r="A2007" s="5"/>
      <c r="B2007" s="128"/>
      <c r="C2007" s="128"/>
      <c r="D2007" s="129"/>
      <c r="E2007" s="129"/>
      <c r="F2007" s="129"/>
      <c r="G2007" s="129"/>
      <c r="H2007" s="129"/>
      <c r="I2007" s="129"/>
      <c r="J2007" s="129"/>
      <c r="K2007" s="129"/>
      <c r="L2007" s="129"/>
      <c r="M2007" s="129"/>
    </row>
    <row r="2008" spans="1:13">
      <c r="A2008" s="5"/>
      <c r="B2008" s="128"/>
      <c r="C2008" s="128"/>
      <c r="D2008" s="129"/>
      <c r="E2008" s="129"/>
      <c r="F2008" s="129"/>
      <c r="G2008" s="129"/>
      <c r="H2008" s="129"/>
      <c r="I2008" s="129"/>
      <c r="J2008" s="129"/>
      <c r="K2008" s="129"/>
      <c r="L2008" s="129"/>
      <c r="M2008" s="129"/>
    </row>
    <row r="2009" spans="1:13">
      <c r="A2009" s="5"/>
      <c r="B2009" s="128"/>
      <c r="C2009" s="128"/>
      <c r="D2009" s="129"/>
      <c r="E2009" s="129"/>
      <c r="F2009" s="129"/>
      <c r="G2009" s="129"/>
      <c r="H2009" s="129"/>
      <c r="I2009" s="129"/>
      <c r="J2009" s="129"/>
      <c r="K2009" s="129"/>
      <c r="L2009" s="129"/>
      <c r="M2009" s="129"/>
    </row>
    <row r="2010" spans="1:13">
      <c r="A2010" s="5"/>
      <c r="B2010" s="128"/>
      <c r="C2010" s="128"/>
      <c r="D2010" s="129"/>
      <c r="E2010" s="129"/>
      <c r="F2010" s="129"/>
      <c r="G2010" s="129"/>
      <c r="H2010" s="129"/>
      <c r="I2010" s="129"/>
      <c r="J2010" s="129"/>
      <c r="K2010" s="129"/>
      <c r="L2010" s="129"/>
      <c r="M2010" s="129"/>
    </row>
    <row r="2011" spans="1:13">
      <c r="A2011" s="5"/>
      <c r="B2011" s="128"/>
      <c r="C2011" s="128"/>
      <c r="D2011" s="129"/>
      <c r="E2011" s="129"/>
      <c r="F2011" s="129"/>
      <c r="G2011" s="129"/>
      <c r="H2011" s="129"/>
      <c r="I2011" s="129"/>
      <c r="J2011" s="129"/>
      <c r="K2011" s="129"/>
      <c r="L2011" s="129"/>
      <c r="M2011" s="129"/>
    </row>
    <row r="2012" spans="1:13">
      <c r="A2012" s="5"/>
      <c r="B2012" s="128"/>
      <c r="C2012" s="128"/>
      <c r="D2012" s="129"/>
      <c r="E2012" s="129"/>
      <c r="F2012" s="129"/>
      <c r="G2012" s="129"/>
      <c r="H2012" s="129"/>
      <c r="I2012" s="129"/>
      <c r="J2012" s="129"/>
      <c r="K2012" s="129"/>
      <c r="L2012" s="129"/>
      <c r="M2012" s="129"/>
    </row>
    <row r="2013" spans="1:13">
      <c r="A2013" s="5"/>
      <c r="B2013" s="128"/>
      <c r="C2013" s="128"/>
      <c r="D2013" s="129"/>
      <c r="E2013" s="129"/>
      <c r="F2013" s="129"/>
      <c r="G2013" s="129"/>
      <c r="H2013" s="129"/>
      <c r="I2013" s="129"/>
      <c r="J2013" s="129"/>
      <c r="K2013" s="129"/>
      <c r="L2013" s="129"/>
      <c r="M2013" s="129"/>
    </row>
    <row r="2014" spans="1:13">
      <c r="A2014" s="5"/>
      <c r="B2014" s="128"/>
      <c r="C2014" s="128"/>
      <c r="D2014" s="129"/>
      <c r="E2014" s="129"/>
      <c r="F2014" s="129"/>
      <c r="G2014" s="129"/>
      <c r="H2014" s="129"/>
      <c r="I2014" s="129"/>
      <c r="J2014" s="129"/>
      <c r="K2014" s="129"/>
      <c r="L2014" s="129"/>
      <c r="M2014" s="129"/>
    </row>
    <row r="2015" spans="1:13">
      <c r="A2015" s="5"/>
      <c r="B2015" s="128"/>
      <c r="C2015" s="128"/>
      <c r="D2015" s="129"/>
      <c r="E2015" s="129"/>
      <c r="F2015" s="129"/>
      <c r="G2015" s="129"/>
      <c r="H2015" s="129"/>
      <c r="I2015" s="129"/>
      <c r="J2015" s="129"/>
      <c r="K2015" s="129"/>
      <c r="L2015" s="129"/>
      <c r="M2015" s="129"/>
    </row>
    <row r="2016" spans="1:13">
      <c r="A2016" s="5"/>
      <c r="B2016" s="128"/>
      <c r="C2016" s="128"/>
      <c r="D2016" s="129"/>
      <c r="E2016" s="129"/>
      <c r="F2016" s="129"/>
      <c r="G2016" s="129"/>
      <c r="H2016" s="129"/>
      <c r="I2016" s="129"/>
      <c r="J2016" s="129"/>
      <c r="K2016" s="129"/>
      <c r="L2016" s="129"/>
      <c r="M2016" s="129"/>
    </row>
    <row r="2017" spans="1:13">
      <c r="A2017" s="5"/>
      <c r="B2017" s="128"/>
      <c r="C2017" s="128"/>
      <c r="D2017" s="129"/>
      <c r="E2017" s="129"/>
      <c r="F2017" s="129"/>
      <c r="G2017" s="129"/>
      <c r="H2017" s="129"/>
      <c r="I2017" s="129"/>
      <c r="J2017" s="129"/>
      <c r="K2017" s="129"/>
      <c r="L2017" s="129"/>
      <c r="M2017" s="129"/>
    </row>
    <row r="2018" spans="1:13">
      <c r="A2018" s="5"/>
      <c r="B2018" s="128"/>
      <c r="C2018" s="128"/>
      <c r="D2018" s="129"/>
      <c r="E2018" s="129"/>
      <c r="F2018" s="129"/>
      <c r="G2018" s="129"/>
      <c r="H2018" s="129"/>
      <c r="I2018" s="129"/>
      <c r="J2018" s="129"/>
      <c r="K2018" s="129"/>
      <c r="L2018" s="129"/>
      <c r="M2018" s="129"/>
    </row>
    <row r="2019" spans="1:13">
      <c r="A2019" s="5"/>
      <c r="B2019" s="128"/>
      <c r="C2019" s="128"/>
      <c r="D2019" s="129"/>
      <c r="E2019" s="129"/>
      <c r="F2019" s="129"/>
      <c r="G2019" s="129"/>
      <c r="H2019" s="129"/>
      <c r="I2019" s="129"/>
      <c r="J2019" s="129"/>
      <c r="K2019" s="129"/>
      <c r="L2019" s="129"/>
      <c r="M2019" s="129"/>
    </row>
    <row r="2020" spans="1:13">
      <c r="A2020" s="5"/>
      <c r="B2020" s="128"/>
      <c r="C2020" s="128"/>
      <c r="D2020" s="129"/>
      <c r="E2020" s="129"/>
      <c r="F2020" s="129"/>
      <c r="G2020" s="129"/>
      <c r="H2020" s="129"/>
      <c r="I2020" s="129"/>
      <c r="J2020" s="129"/>
      <c r="K2020" s="129"/>
      <c r="L2020" s="129"/>
      <c r="M2020" s="129"/>
    </row>
    <row r="2021" spans="1:13">
      <c r="A2021" s="5"/>
      <c r="B2021" s="128"/>
      <c r="C2021" s="128"/>
      <c r="D2021" s="129"/>
      <c r="E2021" s="129"/>
      <c r="F2021" s="129"/>
      <c r="G2021" s="129"/>
      <c r="H2021" s="129"/>
      <c r="I2021" s="129"/>
      <c r="J2021" s="129"/>
      <c r="K2021" s="129"/>
      <c r="L2021" s="129"/>
      <c r="M2021" s="129"/>
    </row>
    <row r="2022" spans="1:13">
      <c r="A2022" s="5"/>
      <c r="B2022" s="128"/>
      <c r="C2022" s="128"/>
      <c r="D2022" s="129"/>
      <c r="E2022" s="129"/>
      <c r="F2022" s="129"/>
      <c r="G2022" s="129"/>
      <c r="H2022" s="129"/>
      <c r="I2022" s="129"/>
      <c r="J2022" s="129"/>
      <c r="K2022" s="129"/>
      <c r="L2022" s="129"/>
      <c r="M2022" s="129"/>
    </row>
    <row r="2023" spans="1:13">
      <c r="A2023" s="5"/>
      <c r="B2023" s="128"/>
      <c r="C2023" s="128"/>
      <c r="D2023" s="129"/>
      <c r="E2023" s="129"/>
      <c r="F2023" s="129"/>
      <c r="G2023" s="129"/>
      <c r="H2023" s="129"/>
      <c r="I2023" s="129"/>
      <c r="J2023" s="129"/>
      <c r="K2023" s="129"/>
      <c r="L2023" s="129"/>
      <c r="M2023" s="129"/>
    </row>
    <row r="2024" spans="1:13">
      <c r="A2024" s="5"/>
      <c r="B2024" s="128"/>
      <c r="C2024" s="128"/>
      <c r="D2024" s="129"/>
      <c r="E2024" s="129"/>
      <c r="F2024" s="129"/>
      <c r="G2024" s="129"/>
      <c r="H2024" s="129"/>
      <c r="I2024" s="129"/>
      <c r="J2024" s="129"/>
      <c r="K2024" s="129"/>
      <c r="L2024" s="129"/>
      <c r="M2024" s="129"/>
    </row>
    <row r="2025" spans="1:13">
      <c r="A2025" s="5"/>
      <c r="B2025" s="128"/>
      <c r="C2025" s="128"/>
      <c r="D2025" s="129"/>
      <c r="E2025" s="129"/>
      <c r="F2025" s="129"/>
      <c r="G2025" s="129"/>
      <c r="H2025" s="129"/>
      <c r="I2025" s="129"/>
      <c r="J2025" s="129"/>
      <c r="K2025" s="129"/>
      <c r="L2025" s="129"/>
      <c r="M2025" s="129"/>
    </row>
    <row r="2026" spans="1:13">
      <c r="A2026" s="5"/>
      <c r="B2026" s="128"/>
      <c r="C2026" s="128"/>
      <c r="D2026" s="129"/>
      <c r="E2026" s="129"/>
      <c r="F2026" s="129"/>
      <c r="G2026" s="129"/>
      <c r="H2026" s="129"/>
      <c r="I2026" s="129"/>
      <c r="J2026" s="129"/>
      <c r="K2026" s="129"/>
      <c r="L2026" s="129"/>
      <c r="M2026" s="129"/>
    </row>
    <row r="2027" spans="1:13">
      <c r="A2027" s="5"/>
      <c r="B2027" s="128"/>
      <c r="C2027" s="128"/>
      <c r="D2027" s="129"/>
      <c r="E2027" s="129"/>
      <c r="F2027" s="129"/>
      <c r="G2027" s="129"/>
      <c r="H2027" s="129"/>
      <c r="I2027" s="129"/>
      <c r="J2027" s="129"/>
      <c r="K2027" s="129"/>
      <c r="L2027" s="129"/>
      <c r="M2027" s="129"/>
    </row>
    <row r="2028" spans="1:13">
      <c r="A2028" s="5"/>
      <c r="B2028" s="128"/>
      <c r="C2028" s="128"/>
      <c r="D2028" s="129"/>
      <c r="E2028" s="129"/>
      <c r="F2028" s="129"/>
      <c r="G2028" s="129"/>
      <c r="H2028" s="129"/>
      <c r="I2028" s="129"/>
      <c r="J2028" s="129"/>
      <c r="K2028" s="129"/>
      <c r="L2028" s="129"/>
      <c r="M2028" s="129"/>
    </row>
    <row r="2029" spans="1:13">
      <c r="A2029" s="5"/>
      <c r="B2029" s="128"/>
      <c r="C2029" s="128"/>
      <c r="D2029" s="129"/>
      <c r="E2029" s="129"/>
      <c r="F2029" s="129"/>
      <c r="G2029" s="129"/>
      <c r="H2029" s="129"/>
      <c r="I2029" s="129"/>
      <c r="J2029" s="129"/>
      <c r="K2029" s="129"/>
      <c r="L2029" s="129"/>
      <c r="M2029" s="129"/>
    </row>
    <row r="2030" spans="1:13">
      <c r="A2030" s="5"/>
      <c r="B2030" s="128"/>
      <c r="C2030" s="128"/>
      <c r="D2030" s="129"/>
      <c r="E2030" s="129"/>
      <c r="F2030" s="129"/>
      <c r="G2030" s="129"/>
      <c r="H2030" s="129"/>
      <c r="I2030" s="129"/>
      <c r="J2030" s="129"/>
      <c r="K2030" s="129"/>
      <c r="L2030" s="129"/>
      <c r="M2030" s="129"/>
    </row>
    <row r="2031" spans="1:13">
      <c r="A2031" s="5"/>
      <c r="B2031" s="128"/>
      <c r="C2031" s="128"/>
      <c r="D2031" s="129"/>
      <c r="E2031" s="129"/>
      <c r="F2031" s="129"/>
      <c r="G2031" s="129"/>
      <c r="H2031" s="129"/>
      <c r="I2031" s="129"/>
      <c r="J2031" s="129"/>
      <c r="K2031" s="129"/>
      <c r="L2031" s="129"/>
      <c r="M2031" s="129"/>
    </row>
    <row r="2032" spans="1:13">
      <c r="A2032" s="5"/>
      <c r="B2032" s="128"/>
      <c r="C2032" s="128"/>
      <c r="D2032" s="129"/>
      <c r="E2032" s="129"/>
      <c r="F2032" s="129"/>
      <c r="G2032" s="129"/>
      <c r="H2032" s="129"/>
      <c r="I2032" s="129"/>
      <c r="J2032" s="129"/>
      <c r="K2032" s="129"/>
      <c r="L2032" s="129"/>
      <c r="M2032" s="129"/>
    </row>
    <row r="2033" spans="1:13">
      <c r="A2033" s="5"/>
      <c r="B2033" s="128"/>
      <c r="C2033" s="128"/>
      <c r="D2033" s="129"/>
      <c r="E2033" s="129"/>
      <c r="F2033" s="129"/>
      <c r="G2033" s="129"/>
      <c r="H2033" s="129"/>
      <c r="I2033" s="129"/>
      <c r="J2033" s="129"/>
      <c r="K2033" s="129"/>
      <c r="L2033" s="129"/>
      <c r="M2033" s="129"/>
    </row>
    <row r="2034" spans="1:13">
      <c r="A2034" s="5"/>
      <c r="B2034" s="128"/>
      <c r="C2034" s="128"/>
      <c r="D2034" s="129"/>
      <c r="E2034" s="129"/>
      <c r="F2034" s="129"/>
      <c r="G2034" s="129"/>
      <c r="H2034" s="129"/>
      <c r="I2034" s="129"/>
      <c r="J2034" s="129"/>
      <c r="K2034" s="129"/>
      <c r="L2034" s="129"/>
      <c r="M2034" s="129"/>
    </row>
    <row r="2035" spans="1:13">
      <c r="A2035" s="5"/>
      <c r="B2035" s="128"/>
      <c r="C2035" s="128"/>
      <c r="D2035" s="129"/>
      <c r="E2035" s="129"/>
      <c r="F2035" s="129"/>
      <c r="G2035" s="129"/>
      <c r="H2035" s="129"/>
      <c r="I2035" s="129"/>
      <c r="J2035" s="129"/>
      <c r="K2035" s="129"/>
      <c r="L2035" s="129"/>
      <c r="M2035" s="129"/>
    </row>
    <row r="2036" spans="1:13">
      <c r="A2036" s="5"/>
      <c r="B2036" s="128"/>
      <c r="C2036" s="128"/>
      <c r="D2036" s="129"/>
      <c r="E2036" s="129"/>
      <c r="F2036" s="129"/>
      <c r="G2036" s="129"/>
      <c r="H2036" s="129"/>
      <c r="I2036" s="129"/>
      <c r="J2036" s="129"/>
      <c r="K2036" s="129"/>
      <c r="L2036" s="129"/>
      <c r="M2036" s="129"/>
    </row>
    <row r="2037" spans="1:13">
      <c r="A2037" s="5"/>
      <c r="B2037" s="128"/>
      <c r="C2037" s="128"/>
      <c r="D2037" s="129"/>
      <c r="E2037" s="129"/>
      <c r="F2037" s="129"/>
      <c r="G2037" s="129"/>
      <c r="H2037" s="129"/>
      <c r="I2037" s="129"/>
      <c r="J2037" s="129"/>
      <c r="K2037" s="129"/>
      <c r="L2037" s="129"/>
      <c r="M2037" s="129"/>
    </row>
    <row r="2038" spans="1:13">
      <c r="A2038" s="5"/>
      <c r="B2038" s="128"/>
      <c r="C2038" s="128"/>
      <c r="D2038" s="129"/>
      <c r="E2038" s="129"/>
      <c r="F2038" s="129"/>
      <c r="G2038" s="129"/>
      <c r="H2038" s="129"/>
      <c r="I2038" s="129"/>
      <c r="J2038" s="129"/>
      <c r="K2038" s="129"/>
      <c r="L2038" s="129"/>
      <c r="M2038" s="129"/>
    </row>
    <row r="2039" spans="1:13">
      <c r="A2039" s="5"/>
      <c r="B2039" s="128"/>
      <c r="C2039" s="128"/>
      <c r="D2039" s="129"/>
      <c r="E2039" s="129"/>
      <c r="F2039" s="129"/>
      <c r="G2039" s="129"/>
      <c r="H2039" s="129"/>
      <c r="I2039" s="129"/>
      <c r="J2039" s="129"/>
      <c r="K2039" s="129"/>
      <c r="L2039" s="129"/>
      <c r="M2039" s="129"/>
    </row>
    <row r="2040" spans="1:13">
      <c r="A2040" s="5"/>
      <c r="B2040" s="128"/>
      <c r="C2040" s="128"/>
      <c r="D2040" s="129"/>
      <c r="E2040" s="129"/>
      <c r="F2040" s="129"/>
      <c r="G2040" s="129"/>
      <c r="H2040" s="129"/>
      <c r="I2040" s="129"/>
      <c r="J2040" s="129"/>
      <c r="K2040" s="129"/>
      <c r="L2040" s="129"/>
      <c r="M2040" s="129"/>
    </row>
    <row r="2041" spans="1:13">
      <c r="A2041" s="5"/>
      <c r="B2041" s="128"/>
      <c r="C2041" s="128"/>
      <c r="D2041" s="129"/>
      <c r="E2041" s="129"/>
      <c r="F2041" s="129"/>
      <c r="G2041" s="129"/>
      <c r="H2041" s="129"/>
      <c r="I2041" s="129"/>
      <c r="J2041" s="129"/>
      <c r="K2041" s="129"/>
      <c r="L2041" s="129"/>
      <c r="M2041" s="129"/>
    </row>
    <row r="2042" spans="1:13">
      <c r="A2042" s="5"/>
      <c r="B2042" s="128"/>
      <c r="C2042" s="128"/>
      <c r="D2042" s="129"/>
      <c r="E2042" s="129"/>
      <c r="F2042" s="129"/>
      <c r="G2042" s="129"/>
      <c r="H2042" s="129"/>
      <c r="I2042" s="129"/>
      <c r="J2042" s="129"/>
      <c r="K2042" s="129"/>
      <c r="L2042" s="129"/>
      <c r="M2042" s="129"/>
    </row>
    <row r="2043" spans="1:13">
      <c r="A2043" s="5"/>
      <c r="B2043" s="128"/>
      <c r="C2043" s="128"/>
      <c r="D2043" s="129"/>
      <c r="E2043" s="129"/>
      <c r="F2043" s="129"/>
      <c r="G2043" s="129"/>
      <c r="H2043" s="129"/>
      <c r="I2043" s="129"/>
      <c r="J2043" s="129"/>
      <c r="K2043" s="129"/>
      <c r="L2043" s="129"/>
      <c r="M2043" s="129"/>
    </row>
    <row r="2044" spans="1:13">
      <c r="A2044" s="5"/>
      <c r="B2044" s="128"/>
      <c r="C2044" s="128"/>
      <c r="D2044" s="129"/>
      <c r="E2044" s="129"/>
      <c r="F2044" s="129"/>
      <c r="G2044" s="129"/>
      <c r="H2044" s="129"/>
      <c r="I2044" s="129"/>
      <c r="J2044" s="129"/>
      <c r="K2044" s="129"/>
      <c r="L2044" s="129"/>
      <c r="M2044" s="129"/>
    </row>
    <row r="2045" spans="1:13">
      <c r="A2045" s="5"/>
      <c r="B2045" s="128"/>
      <c r="C2045" s="128"/>
      <c r="D2045" s="129"/>
      <c r="E2045" s="129"/>
      <c r="F2045" s="129"/>
      <c r="G2045" s="129"/>
      <c r="H2045" s="129"/>
      <c r="I2045" s="129"/>
      <c r="J2045" s="129"/>
      <c r="K2045" s="129"/>
      <c r="L2045" s="129"/>
      <c r="M2045" s="129"/>
    </row>
    <row r="2046" spans="1:13">
      <c r="A2046" s="5"/>
      <c r="B2046" s="128"/>
      <c r="C2046" s="128"/>
      <c r="D2046" s="129"/>
      <c r="E2046" s="129"/>
      <c r="F2046" s="129"/>
      <c r="G2046" s="129"/>
      <c r="H2046" s="129"/>
      <c r="I2046" s="129"/>
      <c r="J2046" s="129"/>
      <c r="K2046" s="129"/>
      <c r="L2046" s="129"/>
      <c r="M2046" s="129"/>
    </row>
    <row r="2047" spans="1:13">
      <c r="A2047" s="5"/>
      <c r="B2047" s="128"/>
      <c r="C2047" s="128"/>
      <c r="D2047" s="129"/>
      <c r="E2047" s="129"/>
      <c r="F2047" s="129"/>
      <c r="G2047" s="129"/>
      <c r="H2047" s="129"/>
      <c r="I2047" s="129"/>
      <c r="J2047" s="129"/>
      <c r="K2047" s="129"/>
      <c r="L2047" s="129"/>
      <c r="M2047" s="129"/>
    </row>
    <row r="2048" spans="1:13">
      <c r="A2048" s="5"/>
      <c r="B2048" s="128"/>
      <c r="C2048" s="128"/>
      <c r="D2048" s="129"/>
      <c r="E2048" s="129"/>
      <c r="F2048" s="129"/>
      <c r="G2048" s="129"/>
      <c r="H2048" s="129"/>
      <c r="I2048" s="129"/>
      <c r="J2048" s="129"/>
      <c r="K2048" s="129"/>
      <c r="L2048" s="129"/>
      <c r="M2048" s="129"/>
    </row>
    <row r="2049" spans="1:13">
      <c r="A2049" s="5"/>
      <c r="B2049" s="128"/>
      <c r="C2049" s="128"/>
      <c r="D2049" s="129"/>
      <c r="E2049" s="129"/>
      <c r="F2049" s="129"/>
      <c r="G2049" s="129"/>
      <c r="H2049" s="129"/>
      <c r="I2049" s="129"/>
      <c r="J2049" s="129"/>
      <c r="K2049" s="129"/>
      <c r="L2049" s="129"/>
      <c r="M2049" s="129"/>
    </row>
    <row r="2050" spans="1:13">
      <c r="A2050" s="5"/>
      <c r="B2050" s="128"/>
      <c r="C2050" s="128"/>
      <c r="D2050" s="129"/>
      <c r="E2050" s="129"/>
      <c r="F2050" s="129"/>
      <c r="G2050" s="129"/>
      <c r="H2050" s="129"/>
      <c r="I2050" s="129"/>
      <c r="J2050" s="129"/>
      <c r="K2050" s="129"/>
      <c r="L2050" s="129"/>
      <c r="M2050" s="129"/>
    </row>
    <row r="2051" spans="1:13">
      <c r="A2051" s="5"/>
      <c r="B2051" s="128"/>
      <c r="C2051" s="128"/>
      <c r="D2051" s="129"/>
      <c r="E2051" s="129"/>
      <c r="F2051" s="129"/>
      <c r="G2051" s="129"/>
      <c r="H2051" s="129"/>
      <c r="I2051" s="129"/>
      <c r="J2051" s="129"/>
      <c r="K2051" s="129"/>
      <c r="L2051" s="129"/>
      <c r="M2051" s="129"/>
    </row>
    <row r="2052" spans="1:13">
      <c r="A2052" s="5"/>
      <c r="B2052" s="128"/>
      <c r="C2052" s="128"/>
      <c r="D2052" s="129"/>
      <c r="E2052" s="129"/>
      <c r="F2052" s="129"/>
      <c r="G2052" s="129"/>
      <c r="H2052" s="129"/>
      <c r="I2052" s="129"/>
      <c r="J2052" s="129"/>
      <c r="K2052" s="129"/>
      <c r="L2052" s="129"/>
      <c r="M2052" s="129"/>
    </row>
    <row r="2053" spans="1:13">
      <c r="A2053" s="5"/>
      <c r="B2053" s="128"/>
      <c r="C2053" s="128"/>
      <c r="D2053" s="129"/>
      <c r="E2053" s="129"/>
      <c r="F2053" s="129"/>
      <c r="G2053" s="129"/>
      <c r="H2053" s="129"/>
      <c r="I2053" s="129"/>
      <c r="J2053" s="129"/>
      <c r="K2053" s="129"/>
      <c r="L2053" s="129"/>
      <c r="M2053" s="129"/>
    </row>
    <row r="2054" spans="1:13">
      <c r="A2054" s="5"/>
      <c r="B2054" s="128"/>
      <c r="C2054" s="128"/>
      <c r="D2054" s="129"/>
      <c r="E2054" s="129"/>
      <c r="F2054" s="129"/>
      <c r="G2054" s="129"/>
      <c r="H2054" s="129"/>
      <c r="I2054" s="129"/>
      <c r="J2054" s="129"/>
      <c r="K2054" s="129"/>
      <c r="L2054" s="129"/>
      <c r="M2054" s="129"/>
    </row>
    <row r="2055" spans="1:13">
      <c r="A2055" s="5"/>
      <c r="B2055" s="128"/>
      <c r="C2055" s="128"/>
      <c r="D2055" s="129"/>
      <c r="E2055" s="129"/>
      <c r="F2055" s="129"/>
      <c r="G2055" s="129"/>
      <c r="H2055" s="129"/>
      <c r="I2055" s="129"/>
      <c r="J2055" s="129"/>
      <c r="K2055" s="129"/>
      <c r="L2055" s="129"/>
      <c r="M2055" s="129"/>
    </row>
    <row r="2056" spans="1:13">
      <c r="A2056" s="5"/>
      <c r="B2056" s="128"/>
      <c r="C2056" s="128"/>
      <c r="D2056" s="129"/>
      <c r="E2056" s="129"/>
      <c r="F2056" s="129"/>
      <c r="G2056" s="129"/>
      <c r="H2056" s="129"/>
      <c r="I2056" s="129"/>
      <c r="J2056" s="129"/>
      <c r="K2056" s="129"/>
      <c r="L2056" s="129"/>
      <c r="M2056" s="129"/>
    </row>
    <row r="2057" spans="1:13">
      <c r="A2057" s="5"/>
      <c r="B2057" s="128"/>
      <c r="C2057" s="128"/>
      <c r="D2057" s="129"/>
      <c r="E2057" s="129"/>
      <c r="F2057" s="129"/>
      <c r="G2057" s="129"/>
      <c r="H2057" s="129"/>
      <c r="I2057" s="129"/>
      <c r="J2057" s="129"/>
      <c r="K2057" s="129"/>
      <c r="L2057" s="129"/>
      <c r="M2057" s="129"/>
    </row>
    <row r="2058" spans="1:13">
      <c r="A2058" s="5"/>
      <c r="B2058" s="128"/>
      <c r="C2058" s="128"/>
      <c r="D2058" s="129"/>
      <c r="E2058" s="129"/>
      <c r="F2058" s="129"/>
      <c r="G2058" s="129"/>
      <c r="H2058" s="129"/>
      <c r="I2058" s="129"/>
      <c r="J2058" s="129"/>
      <c r="K2058" s="129"/>
      <c r="L2058" s="129"/>
      <c r="M2058" s="129"/>
    </row>
    <row r="2059" spans="1:13">
      <c r="A2059" s="5"/>
      <c r="B2059" s="128"/>
      <c r="C2059" s="128"/>
      <c r="D2059" s="129"/>
      <c r="E2059" s="129"/>
      <c r="F2059" s="129"/>
      <c r="G2059" s="129"/>
      <c r="H2059" s="129"/>
      <c r="I2059" s="129"/>
      <c r="J2059" s="129"/>
      <c r="K2059" s="129"/>
      <c r="L2059" s="129"/>
      <c r="M2059" s="129"/>
    </row>
    <row r="2060" spans="1:13">
      <c r="A2060" s="5"/>
      <c r="B2060" s="128"/>
      <c r="C2060" s="128"/>
      <c r="D2060" s="129"/>
      <c r="E2060" s="129"/>
      <c r="F2060" s="129"/>
      <c r="G2060" s="129"/>
      <c r="H2060" s="129"/>
      <c r="I2060" s="129"/>
      <c r="J2060" s="129"/>
      <c r="K2060" s="129"/>
      <c r="L2060" s="129"/>
      <c r="M2060" s="129"/>
    </row>
    <row r="2061" spans="1:13">
      <c r="A2061" s="5"/>
      <c r="B2061" s="128"/>
      <c r="C2061" s="128"/>
      <c r="D2061" s="129"/>
      <c r="E2061" s="129"/>
      <c r="F2061" s="129"/>
      <c r="G2061" s="129"/>
      <c r="H2061" s="129"/>
      <c r="I2061" s="129"/>
      <c r="J2061" s="129"/>
      <c r="K2061" s="129"/>
      <c r="L2061" s="129"/>
      <c r="M2061" s="129"/>
    </row>
    <row r="2062" spans="1:13">
      <c r="A2062" s="5"/>
      <c r="B2062" s="128"/>
      <c r="C2062" s="128"/>
      <c r="D2062" s="129"/>
      <c r="E2062" s="129"/>
      <c r="F2062" s="129"/>
      <c r="G2062" s="129"/>
      <c r="H2062" s="129"/>
      <c r="I2062" s="129"/>
      <c r="J2062" s="129"/>
      <c r="K2062" s="129"/>
      <c r="L2062" s="129"/>
      <c r="M2062" s="129"/>
    </row>
    <row r="2063" spans="1:13">
      <c r="A2063" s="5"/>
      <c r="B2063" s="128"/>
      <c r="C2063" s="128"/>
      <c r="D2063" s="129"/>
      <c r="E2063" s="129"/>
      <c r="F2063" s="129"/>
      <c r="G2063" s="129"/>
      <c r="H2063" s="129"/>
      <c r="I2063" s="129"/>
      <c r="J2063" s="129"/>
      <c r="K2063" s="129"/>
      <c r="L2063" s="129"/>
      <c r="M2063" s="129"/>
    </row>
    <row r="2064" spans="1:13">
      <c r="A2064" s="5"/>
      <c r="B2064" s="128"/>
      <c r="C2064" s="128"/>
      <c r="D2064" s="129"/>
      <c r="E2064" s="129"/>
      <c r="F2064" s="129"/>
      <c r="G2064" s="129"/>
      <c r="H2064" s="129"/>
      <c r="I2064" s="129"/>
      <c r="J2064" s="129"/>
      <c r="K2064" s="129"/>
      <c r="L2064" s="129"/>
      <c r="M2064" s="129"/>
    </row>
    <row r="2065" spans="1:13">
      <c r="A2065" s="5"/>
      <c r="B2065" s="128"/>
      <c r="C2065" s="128"/>
      <c r="D2065" s="129"/>
      <c r="E2065" s="129"/>
      <c r="F2065" s="129"/>
      <c r="G2065" s="129"/>
      <c r="H2065" s="129"/>
      <c r="I2065" s="129"/>
      <c r="J2065" s="129"/>
      <c r="K2065" s="129"/>
      <c r="L2065" s="129"/>
      <c r="M2065" s="129"/>
    </row>
    <row r="2066" spans="1:13">
      <c r="A2066" s="5"/>
      <c r="B2066" s="128"/>
      <c r="C2066" s="128"/>
      <c r="D2066" s="129"/>
      <c r="E2066" s="129"/>
      <c r="F2066" s="129"/>
      <c r="G2066" s="129"/>
      <c r="H2066" s="129"/>
      <c r="I2066" s="129"/>
      <c r="J2066" s="129"/>
      <c r="K2066" s="129"/>
      <c r="L2066" s="129"/>
      <c r="M2066" s="129"/>
    </row>
    <row r="2067" spans="1:13">
      <c r="A2067" s="5"/>
      <c r="B2067" s="128"/>
      <c r="C2067" s="128"/>
      <c r="D2067" s="129"/>
      <c r="E2067" s="129"/>
      <c r="F2067" s="129"/>
      <c r="G2067" s="129"/>
      <c r="H2067" s="129"/>
      <c r="I2067" s="129"/>
      <c r="J2067" s="129"/>
      <c r="K2067" s="129"/>
      <c r="L2067" s="129"/>
      <c r="M2067" s="129"/>
    </row>
    <row r="2068" spans="1:13">
      <c r="A2068" s="5"/>
      <c r="B2068" s="128"/>
      <c r="C2068" s="128"/>
      <c r="D2068" s="129"/>
      <c r="E2068" s="129"/>
      <c r="F2068" s="129"/>
      <c r="G2068" s="129"/>
      <c r="H2068" s="129"/>
      <c r="I2068" s="129"/>
      <c r="J2068" s="129"/>
      <c r="K2068" s="129"/>
      <c r="L2068" s="129"/>
      <c r="M2068" s="129"/>
    </row>
    <row r="2069" spans="1:13">
      <c r="A2069" s="5"/>
      <c r="B2069" s="128"/>
      <c r="C2069" s="128"/>
      <c r="D2069" s="129"/>
      <c r="E2069" s="129"/>
      <c r="F2069" s="129"/>
      <c r="G2069" s="129"/>
      <c r="H2069" s="129"/>
      <c r="I2069" s="129"/>
      <c r="J2069" s="129"/>
      <c r="K2069" s="129"/>
      <c r="L2069" s="129"/>
      <c r="M2069" s="129"/>
    </row>
    <row r="2070" spans="1:13">
      <c r="A2070" s="5"/>
      <c r="B2070" s="128"/>
      <c r="C2070" s="128"/>
      <c r="D2070" s="129"/>
      <c r="E2070" s="129"/>
      <c r="F2070" s="129"/>
      <c r="G2070" s="129"/>
      <c r="H2070" s="129"/>
      <c r="I2070" s="129"/>
      <c r="J2070" s="129"/>
      <c r="K2070" s="129"/>
      <c r="L2070" s="129"/>
      <c r="M2070" s="129"/>
    </row>
    <row r="2071" spans="1:13">
      <c r="A2071" s="5"/>
      <c r="B2071" s="128"/>
      <c r="C2071" s="128"/>
      <c r="D2071" s="129"/>
      <c r="E2071" s="129"/>
      <c r="F2071" s="129"/>
      <c r="G2071" s="129"/>
      <c r="H2071" s="129"/>
      <c r="I2071" s="129"/>
      <c r="J2071" s="129"/>
      <c r="K2071" s="129"/>
      <c r="L2071" s="129"/>
      <c r="M2071" s="129"/>
    </row>
    <row r="2072" spans="1:13">
      <c r="A2072" s="5"/>
      <c r="B2072" s="128"/>
      <c r="C2072" s="128"/>
      <c r="D2072" s="129"/>
      <c r="E2072" s="129"/>
      <c r="F2072" s="129"/>
      <c r="G2072" s="129"/>
      <c r="H2072" s="129"/>
      <c r="I2072" s="129"/>
      <c r="J2072" s="129"/>
      <c r="K2072" s="129"/>
      <c r="L2072" s="129"/>
      <c r="M2072" s="129"/>
    </row>
    <row r="2073" spans="1:13">
      <c r="A2073" s="5"/>
      <c r="B2073" s="128"/>
      <c r="C2073" s="128"/>
      <c r="D2073" s="129"/>
      <c r="E2073" s="129"/>
      <c r="F2073" s="129"/>
      <c r="G2073" s="129"/>
      <c r="H2073" s="129"/>
      <c r="I2073" s="129"/>
      <c r="J2073" s="129"/>
      <c r="K2073" s="129"/>
      <c r="L2073" s="129"/>
      <c r="M2073" s="129"/>
    </row>
    <row r="2074" spans="1:13">
      <c r="A2074" s="5"/>
      <c r="B2074" s="128"/>
      <c r="C2074" s="128"/>
      <c r="D2074" s="129"/>
      <c r="E2074" s="129"/>
      <c r="F2074" s="129"/>
      <c r="G2074" s="129"/>
      <c r="H2074" s="129"/>
      <c r="I2074" s="129"/>
      <c r="J2074" s="129"/>
      <c r="K2074" s="129"/>
      <c r="L2074" s="129"/>
      <c r="M2074" s="129"/>
    </row>
    <row r="2075" spans="1:13">
      <c r="A2075" s="5"/>
      <c r="B2075" s="128"/>
      <c r="C2075" s="128"/>
      <c r="D2075" s="129"/>
      <c r="E2075" s="129"/>
      <c r="F2075" s="129"/>
      <c r="G2075" s="129"/>
      <c r="H2075" s="129"/>
      <c r="I2075" s="129"/>
      <c r="J2075" s="129"/>
      <c r="K2075" s="129"/>
      <c r="L2075" s="129"/>
      <c r="M2075" s="129"/>
    </row>
    <row r="2076" spans="1:13">
      <c r="A2076" s="5"/>
      <c r="B2076" s="128"/>
      <c r="C2076" s="128"/>
      <c r="D2076" s="129"/>
      <c r="E2076" s="129"/>
      <c r="F2076" s="129"/>
      <c r="G2076" s="129"/>
      <c r="H2076" s="129"/>
      <c r="I2076" s="129"/>
      <c r="J2076" s="129"/>
      <c r="K2076" s="129"/>
      <c r="L2076" s="129"/>
      <c r="M2076" s="129"/>
    </row>
    <row r="2077" spans="1:13">
      <c r="A2077" s="5"/>
      <c r="B2077" s="128"/>
      <c r="C2077" s="128"/>
      <c r="D2077" s="129"/>
      <c r="E2077" s="129"/>
      <c r="F2077" s="129"/>
      <c r="G2077" s="129"/>
      <c r="H2077" s="129"/>
      <c r="I2077" s="129"/>
      <c r="J2077" s="129"/>
      <c r="K2077" s="129"/>
      <c r="L2077" s="129"/>
      <c r="M2077" s="129"/>
    </row>
    <row r="2078" spans="1:13">
      <c r="A2078" s="5"/>
      <c r="B2078" s="128"/>
      <c r="C2078" s="128"/>
      <c r="D2078" s="129"/>
      <c r="E2078" s="129"/>
      <c r="F2078" s="129"/>
      <c r="G2078" s="129"/>
      <c r="H2078" s="129"/>
      <c r="I2078" s="129"/>
      <c r="J2078" s="129"/>
      <c r="K2078" s="129"/>
      <c r="L2078" s="129"/>
      <c r="M2078" s="129"/>
    </row>
    <row r="2079" spans="1:13">
      <c r="A2079" s="5"/>
      <c r="B2079" s="128"/>
      <c r="C2079" s="128"/>
      <c r="D2079" s="129"/>
      <c r="E2079" s="129"/>
      <c r="F2079" s="129"/>
      <c r="G2079" s="129"/>
      <c r="H2079" s="129"/>
      <c r="I2079" s="129"/>
      <c r="J2079" s="129"/>
      <c r="K2079" s="129"/>
      <c r="L2079" s="129"/>
      <c r="M2079" s="129"/>
    </row>
    <row r="2080" spans="1:13">
      <c r="A2080" s="5"/>
      <c r="B2080" s="128"/>
      <c r="C2080" s="128"/>
      <c r="D2080" s="129"/>
      <c r="E2080" s="129"/>
      <c r="F2080" s="129"/>
      <c r="G2080" s="129"/>
      <c r="H2080" s="129"/>
      <c r="I2080" s="129"/>
      <c r="J2080" s="129"/>
      <c r="K2080" s="129"/>
      <c r="L2080" s="129"/>
      <c r="M2080" s="129"/>
    </row>
    <row r="2081" spans="1:13">
      <c r="A2081" s="5"/>
      <c r="B2081" s="128"/>
      <c r="C2081" s="128"/>
      <c r="D2081" s="129"/>
      <c r="E2081" s="129"/>
      <c r="F2081" s="129"/>
      <c r="G2081" s="129"/>
      <c r="H2081" s="129"/>
      <c r="I2081" s="129"/>
      <c r="J2081" s="129"/>
      <c r="K2081" s="129"/>
      <c r="L2081" s="129"/>
      <c r="M2081" s="129"/>
    </row>
    <row r="2082" spans="1:13">
      <c r="A2082" s="5"/>
      <c r="B2082" s="128"/>
      <c r="C2082" s="128"/>
      <c r="D2082" s="129"/>
      <c r="E2082" s="129"/>
      <c r="F2082" s="129"/>
      <c r="G2082" s="129"/>
      <c r="H2082" s="129"/>
      <c r="I2082" s="129"/>
      <c r="J2082" s="129"/>
      <c r="K2082" s="129"/>
      <c r="L2082" s="129"/>
      <c r="M2082" s="129"/>
    </row>
    <row r="2083" spans="1:13">
      <c r="A2083" s="5"/>
      <c r="B2083" s="128"/>
      <c r="C2083" s="128"/>
      <c r="D2083" s="129"/>
      <c r="E2083" s="129"/>
      <c r="F2083" s="129"/>
      <c r="G2083" s="129"/>
      <c r="H2083" s="129"/>
      <c r="I2083" s="129"/>
      <c r="J2083" s="129"/>
      <c r="K2083" s="129"/>
      <c r="L2083" s="129"/>
      <c r="M2083" s="129"/>
    </row>
    <row r="2084" spans="1:13">
      <c r="A2084" s="5"/>
      <c r="B2084" s="128"/>
      <c r="C2084" s="128"/>
      <c r="D2084" s="129"/>
      <c r="E2084" s="129"/>
      <c r="F2084" s="129"/>
      <c r="G2084" s="129"/>
      <c r="H2084" s="129"/>
      <c r="I2084" s="129"/>
      <c r="J2084" s="129"/>
      <c r="K2084" s="129"/>
      <c r="L2084" s="129"/>
      <c r="M2084" s="129"/>
    </row>
    <row r="2085" spans="1:13">
      <c r="A2085" s="5"/>
      <c r="B2085" s="128"/>
      <c r="C2085" s="128"/>
      <c r="D2085" s="129"/>
      <c r="E2085" s="129"/>
      <c r="F2085" s="129"/>
      <c r="G2085" s="129"/>
      <c r="H2085" s="129"/>
      <c r="I2085" s="129"/>
      <c r="J2085" s="129"/>
      <c r="K2085" s="129"/>
      <c r="L2085" s="129"/>
      <c r="M2085" s="129"/>
    </row>
    <row r="2086" spans="1:13">
      <c r="A2086" s="5"/>
      <c r="B2086" s="128"/>
      <c r="C2086" s="128"/>
      <c r="D2086" s="129"/>
      <c r="E2086" s="129"/>
      <c r="F2086" s="129"/>
      <c r="G2086" s="129"/>
      <c r="H2086" s="129"/>
      <c r="I2086" s="129"/>
      <c r="J2086" s="129"/>
      <c r="K2086" s="129"/>
      <c r="L2086" s="129"/>
      <c r="M2086" s="129"/>
    </row>
    <row r="2087" spans="1:13">
      <c r="A2087" s="5"/>
      <c r="B2087" s="128"/>
      <c r="C2087" s="128"/>
      <c r="D2087" s="129"/>
      <c r="E2087" s="129"/>
      <c r="F2087" s="129"/>
      <c r="G2087" s="129"/>
      <c r="H2087" s="129"/>
      <c r="I2087" s="129"/>
      <c r="J2087" s="129"/>
      <c r="K2087" s="129"/>
      <c r="L2087" s="129"/>
      <c r="M2087" s="129"/>
    </row>
    <row r="2088" spans="1:13">
      <c r="A2088" s="5"/>
      <c r="B2088" s="128"/>
      <c r="C2088" s="128"/>
      <c r="D2088" s="129"/>
      <c r="E2088" s="129"/>
      <c r="F2088" s="129"/>
      <c r="G2088" s="129"/>
      <c r="H2088" s="129"/>
      <c r="I2088" s="129"/>
      <c r="J2088" s="129"/>
      <c r="K2088" s="129"/>
      <c r="L2088" s="129"/>
      <c r="M2088" s="129"/>
    </row>
    <row r="2089" spans="1:13">
      <c r="A2089" s="5"/>
      <c r="B2089" s="128"/>
      <c r="C2089" s="128"/>
      <c r="D2089" s="129"/>
      <c r="E2089" s="129"/>
      <c r="F2089" s="129"/>
      <c r="G2089" s="129"/>
      <c r="H2089" s="129"/>
      <c r="I2089" s="129"/>
      <c r="J2089" s="129"/>
      <c r="K2089" s="129"/>
      <c r="L2089" s="129"/>
      <c r="M2089" s="129"/>
    </row>
    <row r="2090" spans="1:13">
      <c r="A2090" s="5"/>
      <c r="B2090" s="128"/>
      <c r="C2090" s="128"/>
      <c r="D2090" s="129"/>
      <c r="E2090" s="129"/>
      <c r="F2090" s="129"/>
      <c r="G2090" s="129"/>
      <c r="H2090" s="129"/>
      <c r="I2090" s="129"/>
      <c r="J2090" s="129"/>
      <c r="K2090" s="129"/>
      <c r="L2090" s="129"/>
      <c r="M2090" s="129"/>
    </row>
    <row r="2091" spans="1:13">
      <c r="A2091" s="5"/>
      <c r="B2091" s="128"/>
      <c r="C2091" s="128"/>
      <c r="D2091" s="129"/>
      <c r="E2091" s="129"/>
      <c r="F2091" s="129"/>
      <c r="G2091" s="129"/>
      <c r="H2091" s="129"/>
      <c r="I2091" s="129"/>
      <c r="J2091" s="129"/>
      <c r="K2091" s="129"/>
      <c r="L2091" s="129"/>
      <c r="M2091" s="129"/>
    </row>
    <row r="2092" spans="1:13">
      <c r="A2092" s="5"/>
      <c r="B2092" s="128"/>
      <c r="C2092" s="128"/>
      <c r="D2092" s="129"/>
      <c r="E2092" s="129"/>
      <c r="F2092" s="129"/>
      <c r="G2092" s="129"/>
      <c r="H2092" s="129"/>
      <c r="I2092" s="129"/>
      <c r="J2092" s="129"/>
      <c r="K2092" s="129"/>
      <c r="L2092" s="129"/>
      <c r="M2092" s="129"/>
    </row>
    <row r="2093" spans="1:13">
      <c r="A2093" s="5"/>
      <c r="B2093" s="128"/>
      <c r="C2093" s="128"/>
      <c r="D2093" s="129"/>
      <c r="E2093" s="129"/>
      <c r="F2093" s="129"/>
      <c r="G2093" s="129"/>
      <c r="H2093" s="129"/>
      <c r="I2093" s="129"/>
      <c r="J2093" s="129"/>
      <c r="K2093" s="129"/>
      <c r="L2093" s="129"/>
      <c r="M2093" s="129"/>
    </row>
    <row r="2094" spans="1:13">
      <c r="A2094" s="5"/>
      <c r="B2094" s="128"/>
      <c r="C2094" s="128"/>
      <c r="D2094" s="129"/>
      <c r="E2094" s="129"/>
      <c r="F2094" s="129"/>
      <c r="G2094" s="129"/>
      <c r="H2094" s="129"/>
      <c r="I2094" s="129"/>
      <c r="J2094" s="129"/>
      <c r="K2094" s="129"/>
      <c r="L2094" s="129"/>
      <c r="M2094" s="129"/>
    </row>
    <row r="2095" spans="1:13">
      <c r="A2095" s="5"/>
      <c r="B2095" s="128"/>
      <c r="C2095" s="128"/>
      <c r="D2095" s="129"/>
      <c r="E2095" s="129"/>
      <c r="F2095" s="129"/>
      <c r="G2095" s="129"/>
      <c r="H2095" s="129"/>
      <c r="I2095" s="129"/>
      <c r="J2095" s="129"/>
      <c r="K2095" s="129"/>
      <c r="L2095" s="129"/>
      <c r="M2095" s="129"/>
    </row>
    <row r="2096" spans="1:13">
      <c r="A2096" s="5"/>
      <c r="B2096" s="128"/>
      <c r="C2096" s="128"/>
      <c r="D2096" s="129"/>
      <c r="E2096" s="129"/>
      <c r="F2096" s="129"/>
      <c r="G2096" s="129"/>
      <c r="H2096" s="129"/>
      <c r="I2096" s="129"/>
      <c r="J2096" s="129"/>
      <c r="K2096" s="129"/>
      <c r="L2096" s="129"/>
      <c r="M2096" s="129"/>
    </row>
    <row r="2097" spans="1:13">
      <c r="A2097" s="5"/>
      <c r="B2097" s="128"/>
      <c r="C2097" s="128"/>
      <c r="D2097" s="129"/>
      <c r="E2097" s="129"/>
      <c r="F2097" s="129"/>
      <c r="G2097" s="129"/>
      <c r="H2097" s="129"/>
      <c r="I2097" s="129"/>
      <c r="J2097" s="129"/>
      <c r="K2097" s="129"/>
      <c r="L2097" s="129"/>
      <c r="M2097" s="129"/>
    </row>
    <row r="2098" spans="1:13">
      <c r="A2098" s="5"/>
      <c r="B2098" s="128"/>
      <c r="C2098" s="128"/>
      <c r="D2098" s="129"/>
      <c r="E2098" s="129"/>
      <c r="F2098" s="129"/>
      <c r="G2098" s="129"/>
      <c r="H2098" s="129"/>
      <c r="I2098" s="129"/>
      <c r="J2098" s="129"/>
      <c r="K2098" s="129"/>
      <c r="L2098" s="129"/>
      <c r="M2098" s="129"/>
    </row>
    <row r="2099" spans="1:13">
      <c r="A2099" s="5"/>
      <c r="B2099" s="128"/>
      <c r="C2099" s="128"/>
      <c r="D2099" s="129"/>
      <c r="E2099" s="129"/>
      <c r="F2099" s="129"/>
      <c r="G2099" s="129"/>
      <c r="H2099" s="129"/>
      <c r="I2099" s="129"/>
      <c r="J2099" s="129"/>
      <c r="K2099" s="129"/>
      <c r="L2099" s="129"/>
      <c r="M2099" s="129"/>
    </row>
    <row r="2100" spans="1:13">
      <c r="A2100" s="5"/>
      <c r="B2100" s="128"/>
      <c r="C2100" s="128"/>
      <c r="D2100" s="129"/>
      <c r="E2100" s="129"/>
      <c r="F2100" s="129"/>
      <c r="G2100" s="129"/>
      <c r="H2100" s="129"/>
      <c r="I2100" s="129"/>
      <c r="J2100" s="129"/>
      <c r="K2100" s="129"/>
      <c r="L2100" s="129"/>
      <c r="M2100" s="129"/>
    </row>
    <row r="2101" spans="1:13">
      <c r="A2101" s="5"/>
      <c r="B2101" s="128"/>
      <c r="C2101" s="128"/>
      <c r="D2101" s="129"/>
      <c r="E2101" s="129"/>
      <c r="F2101" s="129"/>
      <c r="G2101" s="129"/>
      <c r="H2101" s="129"/>
      <c r="I2101" s="129"/>
      <c r="J2101" s="129"/>
      <c r="K2101" s="129"/>
      <c r="L2101" s="129"/>
      <c r="M2101" s="129"/>
    </row>
    <row r="2102" spans="1:13">
      <c r="A2102" s="5"/>
      <c r="B2102" s="128"/>
      <c r="C2102" s="128"/>
      <c r="D2102" s="129"/>
      <c r="E2102" s="129"/>
      <c r="F2102" s="129"/>
      <c r="G2102" s="129"/>
      <c r="H2102" s="129"/>
      <c r="I2102" s="129"/>
      <c r="J2102" s="129"/>
      <c r="K2102" s="129"/>
      <c r="L2102" s="129"/>
      <c r="M2102" s="129"/>
    </row>
    <row r="2103" spans="1:13">
      <c r="A2103" s="5"/>
      <c r="B2103" s="128"/>
      <c r="C2103" s="128"/>
      <c r="D2103" s="129"/>
      <c r="E2103" s="129"/>
      <c r="F2103" s="129"/>
      <c r="G2103" s="129"/>
      <c r="H2103" s="129"/>
      <c r="I2103" s="129"/>
      <c r="J2103" s="129"/>
      <c r="K2103" s="129"/>
      <c r="L2103" s="129"/>
      <c r="M2103" s="129"/>
    </row>
    <row r="2104" spans="1:13">
      <c r="A2104" s="5"/>
      <c r="B2104" s="128"/>
      <c r="C2104" s="128"/>
      <c r="D2104" s="129"/>
      <c r="E2104" s="129"/>
      <c r="F2104" s="129"/>
      <c r="G2104" s="129"/>
      <c r="H2104" s="129"/>
      <c r="I2104" s="129"/>
      <c r="J2104" s="129"/>
      <c r="K2104" s="129"/>
      <c r="L2104" s="129"/>
      <c r="M2104" s="129"/>
    </row>
    <row r="2105" spans="1:13">
      <c r="A2105" s="5"/>
      <c r="B2105" s="128"/>
      <c r="C2105" s="128"/>
      <c r="D2105" s="129"/>
      <c r="E2105" s="129"/>
      <c r="F2105" s="129"/>
      <c r="G2105" s="129"/>
      <c r="H2105" s="129"/>
      <c r="I2105" s="129"/>
      <c r="J2105" s="129"/>
      <c r="K2105" s="129"/>
      <c r="L2105" s="129"/>
      <c r="M2105" s="129"/>
    </row>
    <row r="2106" spans="1:13">
      <c r="A2106" s="5"/>
      <c r="B2106" s="128"/>
      <c r="C2106" s="128"/>
      <c r="D2106" s="129"/>
      <c r="E2106" s="129"/>
      <c r="F2106" s="129"/>
      <c r="G2106" s="129"/>
      <c r="H2106" s="129"/>
      <c r="I2106" s="129"/>
      <c r="J2106" s="129"/>
      <c r="K2106" s="129"/>
      <c r="L2106" s="129"/>
      <c r="M2106" s="129"/>
    </row>
    <row r="2107" spans="1:13">
      <c r="A2107" s="5"/>
      <c r="B2107" s="128"/>
      <c r="C2107" s="128"/>
      <c r="D2107" s="129"/>
      <c r="E2107" s="129"/>
      <c r="F2107" s="129"/>
      <c r="G2107" s="129"/>
      <c r="H2107" s="129"/>
      <c r="I2107" s="129"/>
      <c r="J2107" s="129"/>
      <c r="K2107" s="129"/>
      <c r="L2107" s="129"/>
      <c r="M2107" s="129"/>
    </row>
    <row r="2108" spans="1:13">
      <c r="A2108" s="5"/>
      <c r="B2108" s="128"/>
      <c r="C2108" s="128"/>
      <c r="D2108" s="129"/>
      <c r="E2108" s="129"/>
      <c r="F2108" s="129"/>
      <c r="G2108" s="129"/>
      <c r="H2108" s="129"/>
      <c r="I2108" s="129"/>
      <c r="J2108" s="129"/>
      <c r="K2108" s="129"/>
      <c r="L2108" s="129"/>
      <c r="M2108" s="129"/>
    </row>
    <row r="2109" spans="1:13">
      <c r="A2109" s="5"/>
      <c r="B2109" s="128"/>
      <c r="C2109" s="128"/>
      <c r="D2109" s="129"/>
      <c r="E2109" s="129"/>
      <c r="F2109" s="129"/>
      <c r="G2109" s="129"/>
      <c r="H2109" s="129"/>
      <c r="I2109" s="129"/>
      <c r="J2109" s="129"/>
      <c r="K2109" s="129"/>
      <c r="L2109" s="129"/>
      <c r="M2109" s="129"/>
    </row>
    <row r="2110" spans="1:13">
      <c r="A2110" s="5"/>
      <c r="B2110" s="128"/>
      <c r="C2110" s="128"/>
      <c r="D2110" s="129"/>
      <c r="E2110" s="129"/>
      <c r="F2110" s="129"/>
      <c r="G2110" s="129"/>
      <c r="H2110" s="129"/>
      <c r="I2110" s="129"/>
      <c r="J2110" s="129"/>
      <c r="K2110" s="129"/>
      <c r="L2110" s="129"/>
      <c r="M2110" s="129"/>
    </row>
    <row r="2111" spans="1:13">
      <c r="A2111" s="5"/>
      <c r="B2111" s="128"/>
      <c r="C2111" s="128"/>
      <c r="D2111" s="129"/>
      <c r="E2111" s="129"/>
      <c r="F2111" s="129"/>
      <c r="G2111" s="129"/>
      <c r="H2111" s="129"/>
      <c r="I2111" s="129"/>
      <c r="J2111" s="129"/>
      <c r="K2111" s="129"/>
      <c r="L2111" s="129"/>
      <c r="M2111" s="129"/>
    </row>
    <row r="2112" spans="1:13">
      <c r="A2112" s="5"/>
      <c r="B2112" s="128"/>
      <c r="C2112" s="128"/>
      <c r="D2112" s="129"/>
      <c r="E2112" s="129"/>
      <c r="F2112" s="129"/>
      <c r="G2112" s="129"/>
      <c r="H2112" s="129"/>
      <c r="I2112" s="129"/>
      <c r="J2112" s="129"/>
      <c r="K2112" s="129"/>
      <c r="L2112" s="129"/>
      <c r="M2112" s="129"/>
    </row>
    <row r="2113" spans="1:13">
      <c r="A2113" s="5"/>
      <c r="B2113" s="128"/>
      <c r="C2113" s="128"/>
      <c r="D2113" s="129"/>
      <c r="E2113" s="129"/>
      <c r="F2113" s="129"/>
      <c r="G2113" s="129"/>
      <c r="H2113" s="129"/>
      <c r="I2113" s="129"/>
      <c r="J2113" s="129"/>
      <c r="K2113" s="129"/>
      <c r="L2113" s="129"/>
      <c r="M2113" s="129"/>
    </row>
    <row r="2114" spans="1:13">
      <c r="A2114" s="5"/>
      <c r="B2114" s="128"/>
      <c r="C2114" s="128"/>
      <c r="D2114" s="129"/>
      <c r="E2114" s="129"/>
      <c r="F2114" s="129"/>
      <c r="G2114" s="129"/>
      <c r="H2114" s="129"/>
      <c r="I2114" s="129"/>
      <c r="J2114" s="129"/>
      <c r="K2114" s="129"/>
      <c r="L2114" s="129"/>
      <c r="M2114" s="129"/>
    </row>
    <row r="2115" spans="1:13">
      <c r="A2115" s="5"/>
      <c r="B2115" s="128"/>
      <c r="C2115" s="128"/>
      <c r="D2115" s="129"/>
      <c r="E2115" s="129"/>
      <c r="F2115" s="129"/>
      <c r="G2115" s="129"/>
      <c r="H2115" s="129"/>
      <c r="I2115" s="129"/>
      <c r="J2115" s="129"/>
      <c r="K2115" s="129"/>
      <c r="L2115" s="129"/>
      <c r="M2115" s="129"/>
    </row>
    <row r="2116" spans="1:13">
      <c r="A2116" s="5"/>
      <c r="B2116" s="128"/>
      <c r="C2116" s="128"/>
      <c r="D2116" s="129"/>
      <c r="E2116" s="129"/>
      <c r="F2116" s="129"/>
      <c r="G2116" s="129"/>
      <c r="H2116" s="129"/>
      <c r="I2116" s="129"/>
      <c r="J2116" s="129"/>
      <c r="K2116" s="129"/>
      <c r="L2116" s="129"/>
      <c r="M2116" s="129"/>
    </row>
    <row r="2117" spans="1:13">
      <c r="A2117" s="5"/>
      <c r="B2117" s="128"/>
      <c r="C2117" s="128"/>
      <c r="D2117" s="129"/>
      <c r="E2117" s="129"/>
      <c r="F2117" s="129"/>
      <c r="G2117" s="129"/>
      <c r="H2117" s="129"/>
      <c r="I2117" s="129"/>
      <c r="J2117" s="129"/>
      <c r="K2117" s="129"/>
      <c r="L2117" s="129"/>
      <c r="M2117" s="129"/>
    </row>
    <row r="2118" spans="1:13">
      <c r="A2118" s="5"/>
      <c r="B2118" s="128"/>
      <c r="C2118" s="128"/>
      <c r="D2118" s="129"/>
      <c r="E2118" s="129"/>
      <c r="F2118" s="129"/>
      <c r="G2118" s="129"/>
      <c r="H2118" s="129"/>
      <c r="I2118" s="129"/>
      <c r="J2118" s="129"/>
      <c r="K2118" s="129"/>
      <c r="L2118" s="129"/>
      <c r="M2118" s="129"/>
    </row>
    <row r="2119" spans="1:13">
      <c r="A2119" s="5"/>
      <c r="B2119" s="128"/>
      <c r="C2119" s="128"/>
      <c r="D2119" s="129"/>
      <c r="E2119" s="129"/>
      <c r="F2119" s="129"/>
      <c r="G2119" s="129"/>
      <c r="H2119" s="129"/>
      <c r="I2119" s="129"/>
      <c r="J2119" s="129"/>
      <c r="K2119" s="129"/>
      <c r="L2119" s="129"/>
      <c r="M2119" s="129"/>
    </row>
    <row r="2120" spans="1:13">
      <c r="A2120" s="5"/>
      <c r="B2120" s="128"/>
      <c r="C2120" s="128"/>
      <c r="D2120" s="129"/>
      <c r="E2120" s="129"/>
      <c r="F2120" s="129"/>
      <c r="G2120" s="129"/>
      <c r="H2120" s="129"/>
      <c r="I2120" s="129"/>
      <c r="J2120" s="129"/>
      <c r="K2120" s="129"/>
      <c r="L2120" s="129"/>
      <c r="M2120" s="129"/>
    </row>
    <row r="2121" spans="1:13">
      <c r="A2121" s="5"/>
      <c r="B2121" s="128"/>
      <c r="C2121" s="128"/>
      <c r="D2121" s="129"/>
      <c r="E2121" s="129"/>
      <c r="F2121" s="129"/>
      <c r="G2121" s="129"/>
      <c r="H2121" s="129"/>
      <c r="I2121" s="129"/>
      <c r="J2121" s="129"/>
      <c r="K2121" s="129"/>
      <c r="L2121" s="129"/>
      <c r="M2121" s="129"/>
    </row>
    <row r="2122" spans="1:13">
      <c r="A2122" s="5"/>
      <c r="B2122" s="128"/>
      <c r="C2122" s="128"/>
      <c r="D2122" s="129"/>
      <c r="E2122" s="129"/>
      <c r="F2122" s="129"/>
      <c r="G2122" s="129"/>
      <c r="H2122" s="129"/>
      <c r="I2122" s="129"/>
      <c r="J2122" s="129"/>
      <c r="K2122" s="129"/>
      <c r="L2122" s="129"/>
      <c r="M2122" s="129"/>
    </row>
    <row r="2123" spans="1:13">
      <c r="A2123" s="5"/>
      <c r="B2123" s="128"/>
      <c r="C2123" s="128"/>
      <c r="D2123" s="129"/>
      <c r="E2123" s="129"/>
      <c r="F2123" s="129"/>
      <c r="G2123" s="129"/>
      <c r="H2123" s="129"/>
      <c r="I2123" s="129"/>
      <c r="J2123" s="129"/>
      <c r="K2123" s="129"/>
      <c r="L2123" s="129"/>
      <c r="M2123" s="129"/>
    </row>
    <row r="2124" spans="1:13">
      <c r="A2124" s="5"/>
      <c r="B2124" s="128"/>
      <c r="C2124" s="128"/>
      <c r="D2124" s="129"/>
      <c r="E2124" s="129"/>
      <c r="F2124" s="129"/>
      <c r="G2124" s="129"/>
      <c r="H2124" s="129"/>
      <c r="I2124" s="129"/>
      <c r="J2124" s="129"/>
      <c r="K2124" s="129"/>
      <c r="L2124" s="129"/>
      <c r="M2124" s="129"/>
    </row>
    <row r="2125" spans="1:13">
      <c r="A2125" s="5"/>
      <c r="B2125" s="128"/>
      <c r="C2125" s="128"/>
      <c r="D2125" s="129"/>
      <c r="E2125" s="129"/>
      <c r="F2125" s="129"/>
      <c r="G2125" s="129"/>
      <c r="H2125" s="129"/>
      <c r="I2125" s="129"/>
      <c r="J2125" s="129"/>
      <c r="K2125" s="129"/>
      <c r="L2125" s="129"/>
      <c r="M2125" s="129"/>
    </row>
    <row r="2126" spans="1:13">
      <c r="A2126" s="5"/>
      <c r="B2126" s="128"/>
      <c r="C2126" s="128"/>
      <c r="D2126" s="129"/>
      <c r="E2126" s="129"/>
      <c r="F2126" s="129"/>
      <c r="G2126" s="129"/>
      <c r="H2126" s="129"/>
      <c r="I2126" s="129"/>
      <c r="J2126" s="129"/>
      <c r="K2126" s="129"/>
      <c r="L2126" s="129"/>
      <c r="M2126" s="129"/>
    </row>
    <row r="2127" spans="1:13">
      <c r="A2127" s="5"/>
      <c r="B2127" s="128"/>
      <c r="C2127" s="128"/>
      <c r="D2127" s="129"/>
      <c r="E2127" s="129"/>
      <c r="F2127" s="129"/>
      <c r="G2127" s="129"/>
      <c r="H2127" s="129"/>
      <c r="I2127" s="129"/>
      <c r="J2127" s="129"/>
      <c r="K2127" s="129"/>
      <c r="L2127" s="129"/>
      <c r="M2127" s="129"/>
    </row>
    <row r="2128" spans="1:13">
      <c r="A2128" s="5"/>
      <c r="B2128" s="128"/>
      <c r="C2128" s="128"/>
      <c r="D2128" s="129"/>
      <c r="E2128" s="129"/>
      <c r="F2128" s="129"/>
      <c r="G2128" s="129"/>
      <c r="H2128" s="129"/>
      <c r="I2128" s="129"/>
      <c r="J2128" s="129"/>
      <c r="K2128" s="129"/>
      <c r="L2128" s="129"/>
      <c r="M2128" s="129"/>
    </row>
    <row r="2129" spans="1:13">
      <c r="A2129" s="5"/>
      <c r="B2129" s="128"/>
      <c r="C2129" s="128"/>
      <c r="D2129" s="129"/>
      <c r="E2129" s="129"/>
      <c r="F2129" s="129"/>
      <c r="G2129" s="129"/>
      <c r="H2129" s="129"/>
      <c r="I2129" s="129"/>
      <c r="J2129" s="129"/>
      <c r="K2129" s="129"/>
      <c r="L2129" s="129"/>
      <c r="M2129" s="129"/>
    </row>
    <row r="2130" spans="1:13">
      <c r="A2130" s="5"/>
      <c r="B2130" s="128"/>
      <c r="C2130" s="128"/>
      <c r="D2130" s="129"/>
      <c r="E2130" s="129"/>
      <c r="F2130" s="129"/>
      <c r="G2130" s="129"/>
      <c r="H2130" s="129"/>
      <c r="I2130" s="129"/>
      <c r="J2130" s="129"/>
      <c r="K2130" s="129"/>
      <c r="L2130" s="129"/>
      <c r="M2130" s="129"/>
    </row>
    <row r="2131" spans="1:13">
      <c r="A2131" s="5"/>
      <c r="B2131" s="128"/>
      <c r="C2131" s="128"/>
      <c r="D2131" s="129"/>
      <c r="E2131" s="129"/>
      <c r="F2131" s="129"/>
      <c r="G2131" s="129"/>
      <c r="H2131" s="129"/>
      <c r="I2131" s="129"/>
      <c r="J2131" s="129"/>
      <c r="K2131" s="129"/>
      <c r="L2131" s="129"/>
      <c r="M2131" s="129"/>
    </row>
    <row r="2132" spans="1:13">
      <c r="A2132" s="5"/>
      <c r="B2132" s="128"/>
      <c r="C2132" s="128"/>
      <c r="D2132" s="129"/>
      <c r="E2132" s="129"/>
      <c r="F2132" s="129"/>
      <c r="G2132" s="129"/>
      <c r="H2132" s="129"/>
      <c r="I2132" s="129"/>
      <c r="J2132" s="129"/>
      <c r="K2132" s="129"/>
      <c r="L2132" s="129"/>
      <c r="M2132" s="129"/>
    </row>
    <row r="2133" spans="1:13">
      <c r="A2133" s="5"/>
      <c r="B2133" s="128"/>
      <c r="C2133" s="128"/>
      <c r="D2133" s="129"/>
      <c r="E2133" s="129"/>
      <c r="F2133" s="129"/>
      <c r="G2133" s="129"/>
      <c r="H2133" s="129"/>
      <c r="I2133" s="129"/>
      <c r="J2133" s="129"/>
      <c r="K2133" s="129"/>
      <c r="L2133" s="129"/>
      <c r="M2133" s="129"/>
    </row>
    <row r="2134" spans="1:13">
      <c r="A2134" s="5"/>
      <c r="B2134" s="128"/>
      <c r="C2134" s="128"/>
      <c r="D2134" s="129"/>
      <c r="E2134" s="129"/>
      <c r="F2134" s="129"/>
      <c r="G2134" s="129"/>
      <c r="H2134" s="129"/>
      <c r="I2134" s="129"/>
      <c r="J2134" s="129"/>
      <c r="K2134" s="129"/>
      <c r="L2134" s="129"/>
      <c r="M2134" s="129"/>
    </row>
    <row r="2135" spans="1:13">
      <c r="A2135" s="5"/>
      <c r="B2135" s="128"/>
      <c r="C2135" s="128"/>
      <c r="D2135" s="129"/>
      <c r="E2135" s="129"/>
      <c r="F2135" s="129"/>
      <c r="G2135" s="129"/>
      <c r="H2135" s="129"/>
      <c r="I2135" s="129"/>
      <c r="J2135" s="129"/>
      <c r="K2135" s="129"/>
      <c r="L2135" s="129"/>
      <c r="M2135" s="129"/>
    </row>
    <row r="2136" spans="1:13">
      <c r="A2136" s="5"/>
      <c r="B2136" s="128"/>
      <c r="C2136" s="128"/>
      <c r="D2136" s="129"/>
      <c r="E2136" s="129"/>
      <c r="F2136" s="129"/>
      <c r="G2136" s="129"/>
      <c r="H2136" s="129"/>
      <c r="I2136" s="129"/>
      <c r="J2136" s="129"/>
      <c r="K2136" s="129"/>
      <c r="L2136" s="129"/>
      <c r="M2136" s="129"/>
    </row>
    <row r="2137" spans="1:13">
      <c r="A2137" s="5"/>
      <c r="B2137" s="128"/>
      <c r="C2137" s="128"/>
      <c r="D2137" s="129"/>
      <c r="E2137" s="129"/>
      <c r="F2137" s="129"/>
      <c r="G2137" s="129"/>
      <c r="H2137" s="129"/>
      <c r="I2137" s="129"/>
      <c r="J2137" s="129"/>
      <c r="K2137" s="129"/>
      <c r="L2137" s="129"/>
      <c r="M2137" s="129"/>
    </row>
    <row r="2138" spans="1:13">
      <c r="A2138" s="5"/>
      <c r="B2138" s="128"/>
      <c r="C2138" s="128"/>
      <c r="D2138" s="129"/>
      <c r="E2138" s="129"/>
      <c r="F2138" s="129"/>
      <c r="G2138" s="129"/>
      <c r="H2138" s="129"/>
      <c r="I2138" s="129"/>
      <c r="J2138" s="129"/>
      <c r="K2138" s="129"/>
      <c r="L2138" s="129"/>
      <c r="M2138" s="129"/>
    </row>
    <row r="2139" spans="1:13">
      <c r="A2139" s="5"/>
      <c r="B2139" s="128"/>
      <c r="C2139" s="128"/>
      <c r="D2139" s="129"/>
      <c r="E2139" s="129"/>
      <c r="F2139" s="129"/>
      <c r="G2139" s="129"/>
      <c r="H2139" s="129"/>
      <c r="I2139" s="129"/>
      <c r="J2139" s="129"/>
      <c r="K2139" s="129"/>
      <c r="L2139" s="129"/>
      <c r="M2139" s="129"/>
    </row>
    <row r="2140" spans="1:13">
      <c r="A2140" s="5"/>
      <c r="B2140" s="128"/>
      <c r="C2140" s="128"/>
      <c r="D2140" s="129"/>
      <c r="E2140" s="129"/>
      <c r="F2140" s="129"/>
      <c r="G2140" s="129"/>
      <c r="H2140" s="129"/>
      <c r="I2140" s="129"/>
      <c r="J2140" s="129"/>
      <c r="K2140" s="129"/>
      <c r="L2140" s="129"/>
      <c r="M2140" s="129"/>
    </row>
    <row r="2141" spans="1:13">
      <c r="A2141" s="5"/>
      <c r="B2141" s="128"/>
      <c r="C2141" s="128"/>
      <c r="D2141" s="129"/>
      <c r="E2141" s="129"/>
      <c r="F2141" s="129"/>
      <c r="G2141" s="129"/>
      <c r="H2141" s="129"/>
      <c r="I2141" s="129"/>
      <c r="J2141" s="129"/>
      <c r="K2141" s="129"/>
      <c r="L2141" s="129"/>
      <c r="M2141" s="129"/>
    </row>
    <row r="2142" spans="1:13">
      <c r="A2142" s="5"/>
      <c r="B2142" s="128"/>
      <c r="C2142" s="128"/>
      <c r="D2142" s="129"/>
      <c r="E2142" s="129"/>
      <c r="F2142" s="129"/>
      <c r="G2142" s="129"/>
      <c r="H2142" s="129"/>
      <c r="I2142" s="129"/>
      <c r="J2142" s="129"/>
      <c r="K2142" s="129"/>
      <c r="L2142" s="129"/>
      <c r="M2142" s="129"/>
    </row>
    <row r="2143" spans="1:13">
      <c r="A2143" s="5"/>
      <c r="B2143" s="128"/>
      <c r="C2143" s="128"/>
      <c r="D2143" s="129"/>
      <c r="E2143" s="129"/>
      <c r="F2143" s="129"/>
      <c r="G2143" s="129"/>
      <c r="H2143" s="129"/>
      <c r="I2143" s="129"/>
      <c r="J2143" s="129"/>
      <c r="K2143" s="129"/>
      <c r="L2143" s="129"/>
      <c r="M2143" s="129"/>
    </row>
    <row r="2144" spans="1:13">
      <c r="A2144" s="5"/>
      <c r="B2144" s="128"/>
      <c r="C2144" s="128"/>
      <c r="D2144" s="129"/>
      <c r="E2144" s="129"/>
      <c r="F2144" s="129"/>
      <c r="G2144" s="129"/>
      <c r="H2144" s="129"/>
      <c r="I2144" s="129"/>
      <c r="J2144" s="129"/>
      <c r="K2144" s="129"/>
      <c r="L2144" s="129"/>
      <c r="M2144" s="129"/>
    </row>
    <row r="2145" spans="1:13">
      <c r="A2145" s="5"/>
      <c r="B2145" s="128"/>
      <c r="C2145" s="128"/>
      <c r="D2145" s="129"/>
      <c r="E2145" s="129"/>
      <c r="F2145" s="129"/>
      <c r="G2145" s="129"/>
      <c r="H2145" s="129"/>
      <c r="I2145" s="129"/>
      <c r="J2145" s="129"/>
      <c r="K2145" s="129"/>
      <c r="L2145" s="129"/>
      <c r="M2145" s="129"/>
    </row>
    <row r="2146" spans="1:13">
      <c r="A2146" s="5"/>
      <c r="B2146" s="128"/>
      <c r="C2146" s="128"/>
      <c r="D2146" s="129"/>
      <c r="E2146" s="129"/>
      <c r="F2146" s="129"/>
      <c r="G2146" s="129"/>
      <c r="H2146" s="129"/>
      <c r="I2146" s="129"/>
      <c r="J2146" s="129"/>
      <c r="K2146" s="129"/>
      <c r="L2146" s="129"/>
      <c r="M2146" s="129"/>
    </row>
    <row r="2147" spans="1:13">
      <c r="A2147" s="5"/>
      <c r="B2147" s="128"/>
      <c r="C2147" s="128"/>
      <c r="D2147" s="129"/>
      <c r="E2147" s="129"/>
      <c r="F2147" s="129"/>
      <c r="G2147" s="129"/>
      <c r="H2147" s="129"/>
      <c r="I2147" s="129"/>
      <c r="J2147" s="129"/>
      <c r="K2147" s="129"/>
      <c r="L2147" s="129"/>
      <c r="M2147" s="129"/>
    </row>
    <row r="2148" spans="1:13">
      <c r="A2148" s="5"/>
      <c r="B2148" s="128"/>
      <c r="C2148" s="128"/>
      <c r="D2148" s="129"/>
      <c r="E2148" s="129"/>
      <c r="F2148" s="129"/>
      <c r="G2148" s="129"/>
      <c r="H2148" s="129"/>
      <c r="I2148" s="129"/>
      <c r="J2148" s="129"/>
      <c r="K2148" s="129"/>
      <c r="L2148" s="129"/>
      <c r="M2148" s="129"/>
    </row>
    <row r="2149" spans="1:13">
      <c r="A2149" s="5"/>
      <c r="B2149" s="128"/>
      <c r="C2149" s="128"/>
      <c r="D2149" s="129"/>
      <c r="E2149" s="129"/>
      <c r="F2149" s="129"/>
      <c r="G2149" s="129"/>
      <c r="H2149" s="129"/>
      <c r="I2149" s="129"/>
      <c r="J2149" s="129"/>
      <c r="K2149" s="129"/>
      <c r="L2149" s="129"/>
      <c r="M2149" s="129"/>
    </row>
    <row r="2150" spans="1:13">
      <c r="A2150" s="5"/>
      <c r="B2150" s="128"/>
      <c r="C2150" s="128"/>
      <c r="D2150" s="129"/>
      <c r="E2150" s="129"/>
      <c r="F2150" s="129"/>
      <c r="G2150" s="129"/>
      <c r="H2150" s="129"/>
      <c r="I2150" s="129"/>
      <c r="J2150" s="129"/>
      <c r="K2150" s="129"/>
      <c r="L2150" s="129"/>
      <c r="M2150" s="129"/>
    </row>
    <row r="2151" spans="1:13">
      <c r="A2151" s="5"/>
      <c r="B2151" s="128"/>
      <c r="C2151" s="128"/>
      <c r="D2151" s="129"/>
      <c r="E2151" s="129"/>
      <c r="F2151" s="129"/>
      <c r="G2151" s="129"/>
      <c r="H2151" s="129"/>
      <c r="I2151" s="129"/>
      <c r="J2151" s="129"/>
      <c r="K2151" s="129"/>
      <c r="L2151" s="129"/>
      <c r="M2151" s="129"/>
    </row>
    <row r="2152" spans="1:13">
      <c r="A2152" s="5"/>
      <c r="B2152" s="128"/>
      <c r="C2152" s="128"/>
      <c r="D2152" s="129"/>
      <c r="E2152" s="129"/>
      <c r="F2152" s="129"/>
      <c r="G2152" s="129"/>
      <c r="H2152" s="129"/>
      <c r="I2152" s="129"/>
      <c r="J2152" s="129"/>
      <c r="K2152" s="129"/>
      <c r="L2152" s="129"/>
      <c r="M2152" s="129"/>
    </row>
    <row r="2153" spans="1:13">
      <c r="A2153" s="5"/>
      <c r="B2153" s="128"/>
      <c r="C2153" s="128"/>
      <c r="D2153" s="129"/>
      <c r="E2153" s="129"/>
      <c r="F2153" s="129"/>
      <c r="G2153" s="129"/>
      <c r="H2153" s="129"/>
      <c r="I2153" s="129"/>
      <c r="J2153" s="129"/>
      <c r="K2153" s="129"/>
      <c r="L2153" s="129"/>
      <c r="M2153" s="129"/>
    </row>
    <row r="2154" spans="1:13">
      <c r="A2154" s="5"/>
      <c r="B2154" s="128"/>
      <c r="C2154" s="128"/>
      <c r="D2154" s="129"/>
      <c r="E2154" s="129"/>
      <c r="F2154" s="129"/>
      <c r="G2154" s="129"/>
      <c r="H2154" s="129"/>
      <c r="I2154" s="129"/>
      <c r="J2154" s="129"/>
      <c r="K2154" s="129"/>
      <c r="L2154" s="129"/>
      <c r="M2154" s="129"/>
    </row>
    <row r="2155" spans="1:13">
      <c r="A2155" s="5"/>
      <c r="B2155" s="128"/>
      <c r="C2155" s="128"/>
      <c r="D2155" s="129"/>
      <c r="E2155" s="129"/>
      <c r="F2155" s="129"/>
      <c r="G2155" s="129"/>
      <c r="H2155" s="129"/>
      <c r="I2155" s="129"/>
      <c r="J2155" s="129"/>
      <c r="K2155" s="129"/>
      <c r="L2155" s="129"/>
      <c r="M2155" s="129"/>
    </row>
    <row r="2156" spans="1:13">
      <c r="A2156" s="5"/>
      <c r="B2156" s="128"/>
      <c r="C2156" s="128"/>
      <c r="D2156" s="129"/>
      <c r="E2156" s="129"/>
      <c r="F2156" s="129"/>
      <c r="G2156" s="129"/>
      <c r="H2156" s="129"/>
      <c r="I2156" s="129"/>
      <c r="J2156" s="129"/>
      <c r="K2156" s="129"/>
      <c r="L2156" s="129"/>
      <c r="M2156" s="129"/>
    </row>
    <row r="2157" spans="1:13">
      <c r="A2157" s="5"/>
      <c r="B2157" s="128"/>
      <c r="C2157" s="128"/>
      <c r="D2157" s="129"/>
      <c r="E2157" s="129"/>
      <c r="F2157" s="129"/>
      <c r="G2157" s="129"/>
      <c r="H2157" s="129"/>
      <c r="I2157" s="129"/>
      <c r="J2157" s="129"/>
      <c r="K2157" s="129"/>
      <c r="L2157" s="129"/>
      <c r="M2157" s="129"/>
    </row>
    <row r="2158" spans="1:13">
      <c r="A2158" s="5"/>
      <c r="B2158" s="128"/>
      <c r="C2158" s="128"/>
      <c r="D2158" s="129"/>
      <c r="E2158" s="129"/>
      <c r="F2158" s="129"/>
      <c r="G2158" s="129"/>
      <c r="H2158" s="129"/>
      <c r="I2158" s="129"/>
      <c r="J2158" s="129"/>
      <c r="K2158" s="129"/>
      <c r="L2158" s="129"/>
      <c r="M2158" s="129"/>
    </row>
    <row r="2159" spans="1:13">
      <c r="A2159" s="5"/>
      <c r="B2159" s="128"/>
      <c r="C2159" s="128"/>
      <c r="D2159" s="129"/>
      <c r="E2159" s="129"/>
      <c r="F2159" s="129"/>
      <c r="G2159" s="129"/>
      <c r="H2159" s="129"/>
      <c r="I2159" s="129"/>
      <c r="J2159" s="129"/>
      <c r="K2159" s="129"/>
      <c r="L2159" s="129"/>
      <c r="M2159" s="129"/>
    </row>
    <row r="2160" spans="1:13">
      <c r="A2160" s="5"/>
      <c r="B2160" s="128"/>
      <c r="C2160" s="128"/>
      <c r="D2160" s="129"/>
      <c r="E2160" s="129"/>
      <c r="F2160" s="129"/>
      <c r="G2160" s="129"/>
      <c r="H2160" s="129"/>
      <c r="I2160" s="129"/>
      <c r="J2160" s="129"/>
      <c r="K2160" s="129"/>
      <c r="L2160" s="129"/>
      <c r="M2160" s="129"/>
    </row>
    <row r="2161" spans="1:13">
      <c r="A2161" s="5"/>
      <c r="B2161" s="128"/>
      <c r="C2161" s="128"/>
      <c r="D2161" s="129"/>
      <c r="E2161" s="129"/>
      <c r="F2161" s="129"/>
      <c r="G2161" s="129"/>
      <c r="H2161" s="129"/>
      <c r="I2161" s="129"/>
      <c r="J2161" s="129"/>
      <c r="K2161" s="129"/>
      <c r="L2161" s="129"/>
      <c r="M2161" s="129"/>
    </row>
    <row r="2162" spans="1:13">
      <c r="A2162" s="5"/>
      <c r="B2162" s="128"/>
      <c r="C2162" s="128"/>
      <c r="D2162" s="129"/>
      <c r="E2162" s="129"/>
      <c r="F2162" s="129"/>
      <c r="G2162" s="129"/>
      <c r="H2162" s="129"/>
      <c r="I2162" s="129"/>
      <c r="J2162" s="129"/>
      <c r="K2162" s="129"/>
      <c r="L2162" s="129"/>
      <c r="M2162" s="129"/>
    </row>
    <row r="2163" spans="1:13">
      <c r="A2163" s="5"/>
      <c r="B2163" s="128"/>
      <c r="C2163" s="128"/>
      <c r="D2163" s="129"/>
      <c r="E2163" s="129"/>
      <c r="F2163" s="129"/>
      <c r="G2163" s="129"/>
      <c r="H2163" s="129"/>
      <c r="I2163" s="129"/>
      <c r="J2163" s="129"/>
      <c r="K2163" s="129"/>
      <c r="L2163" s="129"/>
      <c r="M2163" s="129"/>
    </row>
    <row r="2164" spans="1:13">
      <c r="A2164" s="5"/>
      <c r="B2164" s="128"/>
      <c r="C2164" s="128"/>
      <c r="D2164" s="129"/>
      <c r="E2164" s="129"/>
      <c r="F2164" s="129"/>
      <c r="G2164" s="129"/>
      <c r="H2164" s="129"/>
      <c r="I2164" s="129"/>
      <c r="J2164" s="129"/>
      <c r="K2164" s="129"/>
      <c r="L2164" s="129"/>
      <c r="M2164" s="129"/>
    </row>
    <row r="2165" spans="1:13">
      <c r="A2165" s="5"/>
      <c r="B2165" s="128"/>
      <c r="C2165" s="128"/>
      <c r="D2165" s="129"/>
      <c r="E2165" s="129"/>
      <c r="F2165" s="129"/>
      <c r="G2165" s="129"/>
      <c r="H2165" s="129"/>
      <c r="I2165" s="129"/>
      <c r="J2165" s="129"/>
      <c r="K2165" s="129"/>
      <c r="L2165" s="129"/>
      <c r="M2165" s="129"/>
    </row>
    <row r="2166" spans="1:13">
      <c r="A2166" s="5"/>
      <c r="B2166" s="128"/>
      <c r="C2166" s="128"/>
      <c r="D2166" s="129"/>
      <c r="E2166" s="129"/>
      <c r="F2166" s="129"/>
      <c r="G2166" s="129"/>
      <c r="H2166" s="129"/>
      <c r="I2166" s="129"/>
      <c r="J2166" s="129"/>
      <c r="K2166" s="129"/>
      <c r="L2166" s="129"/>
      <c r="M2166" s="129"/>
    </row>
    <row r="2167" spans="1:13">
      <c r="A2167" s="5"/>
      <c r="B2167" s="128"/>
      <c r="C2167" s="128"/>
      <c r="D2167" s="129"/>
      <c r="E2167" s="129"/>
      <c r="F2167" s="129"/>
      <c r="G2167" s="129"/>
      <c r="H2167" s="129"/>
      <c r="I2167" s="129"/>
      <c r="J2167" s="129"/>
      <c r="K2167" s="129"/>
      <c r="L2167" s="129"/>
      <c r="M2167" s="129"/>
    </row>
    <row r="2168" spans="1:13">
      <c r="A2168" s="5"/>
      <c r="B2168" s="128"/>
      <c r="C2168" s="128"/>
      <c r="D2168" s="129"/>
      <c r="E2168" s="129"/>
      <c r="F2168" s="129"/>
      <c r="G2168" s="129"/>
      <c r="H2168" s="129"/>
      <c r="I2168" s="129"/>
      <c r="J2168" s="129"/>
      <c r="K2168" s="129"/>
      <c r="L2168" s="129"/>
      <c r="M2168" s="129"/>
    </row>
    <row r="2169" spans="1:13">
      <c r="A2169" s="5"/>
      <c r="B2169" s="128"/>
      <c r="C2169" s="128"/>
      <c r="D2169" s="129"/>
      <c r="E2169" s="129"/>
      <c r="F2169" s="129"/>
      <c r="G2169" s="129"/>
      <c r="H2169" s="129"/>
      <c r="I2169" s="129"/>
      <c r="J2169" s="129"/>
      <c r="K2169" s="129"/>
      <c r="L2169" s="129"/>
      <c r="M2169" s="129"/>
    </row>
    <row r="2170" spans="1:13">
      <c r="A2170" s="5"/>
      <c r="B2170" s="128"/>
      <c r="C2170" s="128"/>
      <c r="D2170" s="129"/>
      <c r="E2170" s="129"/>
      <c r="F2170" s="129"/>
      <c r="G2170" s="129"/>
      <c r="H2170" s="129"/>
      <c r="I2170" s="129"/>
      <c r="J2170" s="129"/>
      <c r="K2170" s="129"/>
      <c r="L2170" s="129"/>
      <c r="M2170" s="129"/>
    </row>
    <row r="2171" spans="1:13">
      <c r="A2171" s="5"/>
      <c r="B2171" s="128"/>
      <c r="C2171" s="128"/>
      <c r="D2171" s="129"/>
      <c r="E2171" s="129"/>
      <c r="F2171" s="129"/>
      <c r="G2171" s="129"/>
      <c r="H2171" s="129"/>
      <c r="I2171" s="129"/>
      <c r="J2171" s="129"/>
      <c r="K2171" s="129"/>
      <c r="L2171" s="129"/>
      <c r="M2171" s="129"/>
    </row>
    <row r="2172" spans="1:13">
      <c r="A2172" s="5"/>
      <c r="B2172" s="128"/>
      <c r="C2172" s="128"/>
      <c r="D2172" s="129"/>
      <c r="E2172" s="129"/>
      <c r="F2172" s="129"/>
      <c r="G2172" s="129"/>
      <c r="H2172" s="129"/>
      <c r="I2172" s="129"/>
      <c r="J2172" s="129"/>
      <c r="K2172" s="129"/>
      <c r="L2172" s="129"/>
      <c r="M2172" s="129"/>
    </row>
    <row r="2173" spans="1:13">
      <c r="A2173" s="5"/>
      <c r="B2173" s="128"/>
      <c r="C2173" s="128"/>
      <c r="D2173" s="129"/>
      <c r="E2173" s="129"/>
      <c r="F2173" s="129"/>
      <c r="G2173" s="129"/>
      <c r="H2173" s="129"/>
      <c r="I2173" s="129"/>
      <c r="J2173" s="129"/>
      <c r="K2173" s="129"/>
      <c r="L2173" s="129"/>
      <c r="M2173" s="129"/>
    </row>
    <row r="2174" spans="1:13">
      <c r="A2174" s="5"/>
      <c r="B2174" s="128"/>
      <c r="C2174" s="128"/>
      <c r="D2174" s="129"/>
      <c r="E2174" s="129"/>
      <c r="F2174" s="129"/>
      <c r="G2174" s="129"/>
      <c r="H2174" s="129"/>
      <c r="I2174" s="129"/>
      <c r="J2174" s="129"/>
      <c r="K2174" s="129"/>
      <c r="L2174" s="129"/>
      <c r="M2174" s="129"/>
    </row>
    <row r="2175" spans="1:13">
      <c r="A2175" s="5"/>
      <c r="B2175" s="128"/>
      <c r="C2175" s="128"/>
      <c r="D2175" s="129"/>
      <c r="E2175" s="129"/>
      <c r="F2175" s="129"/>
      <c r="G2175" s="129"/>
      <c r="H2175" s="129"/>
      <c r="I2175" s="129"/>
      <c r="J2175" s="129"/>
      <c r="K2175" s="129"/>
      <c r="L2175" s="129"/>
      <c r="M2175" s="129"/>
    </row>
    <row r="2176" spans="1:13">
      <c r="A2176" s="5"/>
      <c r="B2176" s="128"/>
      <c r="C2176" s="128"/>
      <c r="D2176" s="129"/>
      <c r="E2176" s="129"/>
      <c r="F2176" s="129"/>
      <c r="G2176" s="129"/>
      <c r="H2176" s="129"/>
      <c r="I2176" s="129"/>
      <c r="J2176" s="129"/>
      <c r="K2176" s="129"/>
      <c r="L2176" s="129"/>
      <c r="M2176" s="129"/>
    </row>
    <row r="2177" spans="1:13">
      <c r="A2177" s="5"/>
      <c r="B2177" s="128"/>
      <c r="C2177" s="128"/>
      <c r="D2177" s="129"/>
      <c r="E2177" s="129"/>
      <c r="F2177" s="129"/>
      <c r="G2177" s="129"/>
      <c r="H2177" s="129"/>
      <c r="I2177" s="129"/>
      <c r="J2177" s="129"/>
      <c r="K2177" s="129"/>
      <c r="L2177" s="129"/>
      <c r="M2177" s="129"/>
    </row>
    <row r="2178" spans="1:13">
      <c r="A2178" s="5"/>
      <c r="B2178" s="128"/>
      <c r="C2178" s="128"/>
      <c r="D2178" s="129"/>
      <c r="E2178" s="129"/>
      <c r="F2178" s="129"/>
      <c r="G2178" s="129"/>
      <c r="H2178" s="129"/>
      <c r="I2178" s="129"/>
      <c r="J2178" s="129"/>
      <c r="K2178" s="129"/>
      <c r="L2178" s="129"/>
      <c r="M2178" s="129"/>
    </row>
    <row r="2179" spans="1:13">
      <c r="A2179" s="5"/>
      <c r="B2179" s="128"/>
      <c r="C2179" s="128"/>
      <c r="D2179" s="129"/>
      <c r="E2179" s="129"/>
      <c r="F2179" s="129"/>
      <c r="G2179" s="129"/>
      <c r="H2179" s="129"/>
      <c r="I2179" s="129"/>
      <c r="J2179" s="129"/>
      <c r="K2179" s="129"/>
      <c r="L2179" s="129"/>
      <c r="M2179" s="129"/>
    </row>
    <row r="2180" spans="1:13">
      <c r="A2180" s="5"/>
      <c r="B2180" s="128"/>
      <c r="C2180" s="128"/>
      <c r="D2180" s="129"/>
      <c r="E2180" s="129"/>
      <c r="F2180" s="129"/>
      <c r="G2180" s="129"/>
      <c r="H2180" s="129"/>
      <c r="I2180" s="129"/>
      <c r="J2180" s="129"/>
      <c r="K2180" s="129"/>
      <c r="L2180" s="129"/>
      <c r="M2180" s="129"/>
    </row>
    <row r="2181" spans="1:13">
      <c r="A2181" s="5"/>
      <c r="B2181" s="128"/>
      <c r="C2181" s="128"/>
      <c r="D2181" s="129"/>
      <c r="E2181" s="129"/>
      <c r="F2181" s="129"/>
      <c r="G2181" s="129"/>
      <c r="H2181" s="129"/>
      <c r="I2181" s="129"/>
      <c r="J2181" s="129"/>
      <c r="K2181" s="129"/>
      <c r="L2181" s="129"/>
      <c r="M2181" s="129"/>
    </row>
    <row r="2182" spans="1:13">
      <c r="A2182" s="5"/>
      <c r="B2182" s="128"/>
      <c r="C2182" s="128"/>
      <c r="D2182" s="129"/>
      <c r="E2182" s="129"/>
      <c r="F2182" s="129"/>
      <c r="G2182" s="129"/>
      <c r="H2182" s="129"/>
      <c r="I2182" s="129"/>
      <c r="J2182" s="129"/>
      <c r="K2182" s="129"/>
      <c r="L2182" s="129"/>
      <c r="M2182" s="129"/>
    </row>
    <row r="2183" spans="1:13">
      <c r="A2183" s="5"/>
      <c r="B2183" s="128"/>
      <c r="C2183" s="128"/>
      <c r="D2183" s="129"/>
      <c r="E2183" s="129"/>
      <c r="F2183" s="129"/>
      <c r="G2183" s="129"/>
      <c r="H2183" s="129"/>
      <c r="I2183" s="129"/>
      <c r="J2183" s="129"/>
      <c r="K2183" s="129"/>
      <c r="L2183" s="129"/>
      <c r="M2183" s="129"/>
    </row>
    <row r="2184" spans="1:13">
      <c r="A2184" s="5"/>
      <c r="B2184" s="128"/>
      <c r="C2184" s="128"/>
      <c r="D2184" s="129"/>
      <c r="E2184" s="129"/>
      <c r="F2184" s="129"/>
      <c r="G2184" s="129"/>
      <c r="H2184" s="129"/>
      <c r="I2184" s="129"/>
      <c r="J2184" s="129"/>
      <c r="K2184" s="129"/>
      <c r="L2184" s="129"/>
      <c r="M2184" s="129"/>
    </row>
    <row r="2185" spans="1:13">
      <c r="A2185" s="5"/>
      <c r="B2185" s="128"/>
      <c r="C2185" s="128"/>
      <c r="D2185" s="129"/>
      <c r="E2185" s="129"/>
      <c r="F2185" s="129"/>
      <c r="G2185" s="129"/>
      <c r="H2185" s="129"/>
      <c r="I2185" s="129"/>
      <c r="J2185" s="129"/>
      <c r="K2185" s="129"/>
      <c r="L2185" s="129"/>
      <c r="M2185" s="129"/>
    </row>
    <row r="2186" spans="1:13">
      <c r="A2186" s="5"/>
      <c r="B2186" s="128"/>
      <c r="C2186" s="128"/>
      <c r="D2186" s="129"/>
      <c r="E2186" s="129"/>
      <c r="F2186" s="129"/>
      <c r="G2186" s="129"/>
      <c r="H2186" s="129"/>
      <c r="I2186" s="129"/>
      <c r="J2186" s="129"/>
      <c r="K2186" s="129"/>
      <c r="L2186" s="129"/>
      <c r="M2186" s="129"/>
    </row>
    <row r="2187" spans="1:13">
      <c r="A2187" s="5"/>
      <c r="B2187" s="128"/>
      <c r="C2187" s="128"/>
      <c r="D2187" s="129"/>
      <c r="E2187" s="129"/>
      <c r="F2187" s="129"/>
      <c r="G2187" s="129"/>
      <c r="H2187" s="129"/>
      <c r="I2187" s="129"/>
      <c r="J2187" s="129"/>
      <c r="K2187" s="129"/>
      <c r="L2187" s="129"/>
      <c r="M2187" s="129"/>
    </row>
    <row r="2188" spans="1:13">
      <c r="A2188" s="5"/>
      <c r="B2188" s="128"/>
      <c r="C2188" s="128"/>
      <c r="D2188" s="129"/>
      <c r="E2188" s="129"/>
      <c r="F2188" s="129"/>
      <c r="G2188" s="129"/>
      <c r="H2188" s="129"/>
      <c r="I2188" s="129"/>
      <c r="J2188" s="129"/>
      <c r="K2188" s="129"/>
      <c r="L2188" s="129"/>
      <c r="M2188" s="129"/>
    </row>
    <row r="2189" spans="1:13">
      <c r="A2189" s="5"/>
      <c r="B2189" s="128"/>
      <c r="C2189" s="128"/>
      <c r="D2189" s="129"/>
      <c r="E2189" s="129"/>
      <c r="F2189" s="129"/>
      <c r="G2189" s="129"/>
      <c r="H2189" s="129"/>
      <c r="I2189" s="129"/>
      <c r="J2189" s="129"/>
      <c r="K2189" s="129"/>
      <c r="L2189" s="129"/>
      <c r="M2189" s="129"/>
    </row>
    <row r="2190" spans="1:13">
      <c r="A2190" s="5"/>
      <c r="B2190" s="128"/>
      <c r="C2190" s="128"/>
      <c r="D2190" s="129"/>
      <c r="E2190" s="129"/>
      <c r="F2190" s="129"/>
      <c r="G2190" s="129"/>
      <c r="H2190" s="129"/>
      <c r="I2190" s="129"/>
      <c r="J2190" s="129"/>
      <c r="K2190" s="129"/>
      <c r="L2190" s="129"/>
      <c r="M2190" s="129"/>
    </row>
    <row r="2191" spans="1:13">
      <c r="A2191" s="5"/>
      <c r="B2191" s="128"/>
      <c r="C2191" s="128"/>
      <c r="D2191" s="129"/>
      <c r="E2191" s="129"/>
      <c r="F2191" s="129"/>
      <c r="G2191" s="129"/>
      <c r="H2191" s="129"/>
      <c r="I2191" s="129"/>
      <c r="J2191" s="129"/>
      <c r="K2191" s="129"/>
      <c r="L2191" s="129"/>
      <c r="M2191" s="129"/>
    </row>
    <row r="2192" spans="1:13">
      <c r="A2192" s="5"/>
      <c r="B2192" s="128"/>
      <c r="C2192" s="128"/>
      <c r="D2192" s="129"/>
      <c r="E2192" s="129"/>
      <c r="F2192" s="129"/>
      <c r="G2192" s="129"/>
      <c r="H2192" s="129"/>
      <c r="I2192" s="129"/>
      <c r="J2192" s="129"/>
      <c r="K2192" s="129"/>
      <c r="L2192" s="129"/>
      <c r="M2192" s="129"/>
    </row>
    <row r="2193" spans="1:13">
      <c r="A2193" s="5"/>
      <c r="B2193" s="128"/>
      <c r="C2193" s="128"/>
      <c r="D2193" s="129"/>
      <c r="E2193" s="129"/>
      <c r="F2193" s="129"/>
      <c r="G2193" s="129"/>
      <c r="H2193" s="129"/>
      <c r="I2193" s="129"/>
      <c r="J2193" s="129"/>
      <c r="K2193" s="129"/>
      <c r="L2193" s="129"/>
      <c r="M2193" s="129"/>
    </row>
    <row r="2194" spans="1:13">
      <c r="A2194" s="5"/>
      <c r="B2194" s="128"/>
      <c r="C2194" s="128"/>
      <c r="D2194" s="129"/>
      <c r="E2194" s="129"/>
      <c r="F2194" s="129"/>
      <c r="G2194" s="129"/>
      <c r="H2194" s="129"/>
      <c r="I2194" s="129"/>
      <c r="J2194" s="129"/>
      <c r="K2194" s="129"/>
      <c r="L2194" s="129"/>
      <c r="M2194" s="129"/>
    </row>
    <row r="2195" spans="1:13">
      <c r="A2195" s="5"/>
      <c r="B2195" s="128"/>
      <c r="C2195" s="128"/>
      <c r="D2195" s="129"/>
      <c r="E2195" s="129"/>
      <c r="F2195" s="129"/>
      <c r="G2195" s="129"/>
      <c r="H2195" s="129"/>
      <c r="I2195" s="129"/>
      <c r="J2195" s="129"/>
      <c r="K2195" s="129"/>
      <c r="L2195" s="129"/>
      <c r="M2195" s="129"/>
    </row>
    <row r="2196" spans="1:13">
      <c r="A2196" s="5"/>
      <c r="B2196" s="128"/>
      <c r="C2196" s="128"/>
      <c r="D2196" s="129"/>
      <c r="E2196" s="129"/>
      <c r="F2196" s="129"/>
      <c r="G2196" s="129"/>
      <c r="H2196" s="129"/>
      <c r="I2196" s="129"/>
      <c r="J2196" s="129"/>
      <c r="K2196" s="129"/>
      <c r="L2196" s="129"/>
      <c r="M2196" s="129"/>
    </row>
    <row r="2197" spans="1:13">
      <c r="A2197" s="5"/>
      <c r="B2197" s="128"/>
      <c r="C2197" s="128"/>
      <c r="D2197" s="129"/>
      <c r="E2197" s="129"/>
      <c r="F2197" s="129"/>
      <c r="G2197" s="129"/>
      <c r="H2197" s="129"/>
      <c r="I2197" s="129"/>
      <c r="J2197" s="129"/>
      <c r="K2197" s="129"/>
      <c r="L2197" s="129"/>
      <c r="M2197" s="129"/>
    </row>
    <row r="2198" spans="1:13">
      <c r="A2198" s="5"/>
      <c r="B2198" s="128"/>
      <c r="C2198" s="128"/>
      <c r="D2198" s="129"/>
      <c r="E2198" s="129"/>
      <c r="F2198" s="129"/>
      <c r="G2198" s="129"/>
      <c r="H2198" s="129"/>
      <c r="I2198" s="129"/>
      <c r="J2198" s="129"/>
      <c r="K2198" s="129"/>
      <c r="L2198" s="129"/>
      <c r="M2198" s="129"/>
    </row>
    <row r="2199" spans="1:13">
      <c r="A2199" s="5"/>
      <c r="B2199" s="128"/>
      <c r="C2199" s="128"/>
      <c r="D2199" s="129"/>
      <c r="E2199" s="129"/>
      <c r="F2199" s="129"/>
      <c r="G2199" s="129"/>
      <c r="H2199" s="129"/>
      <c r="I2199" s="129"/>
      <c r="J2199" s="129"/>
      <c r="K2199" s="129"/>
      <c r="L2199" s="129"/>
      <c r="M2199" s="129"/>
    </row>
    <row r="2200" spans="1:13">
      <c r="A2200" s="5"/>
      <c r="B2200" s="128"/>
      <c r="C2200" s="128"/>
      <c r="D2200" s="129"/>
      <c r="E2200" s="129"/>
      <c r="F2200" s="129"/>
      <c r="G2200" s="129"/>
      <c r="H2200" s="129"/>
      <c r="I2200" s="129"/>
      <c r="J2200" s="129"/>
      <c r="K2200" s="129"/>
      <c r="L2200" s="129"/>
      <c r="M2200" s="129"/>
    </row>
    <row r="2201" spans="1:13">
      <c r="A2201" s="5"/>
      <c r="B2201" s="128"/>
      <c r="C2201" s="128"/>
      <c r="D2201" s="129"/>
      <c r="E2201" s="129"/>
      <c r="F2201" s="129"/>
      <c r="G2201" s="129"/>
      <c r="H2201" s="129"/>
      <c r="I2201" s="129"/>
      <c r="J2201" s="129"/>
      <c r="K2201" s="129"/>
      <c r="L2201" s="129"/>
      <c r="M2201" s="129"/>
    </row>
    <row r="2202" spans="1:13">
      <c r="A2202" s="5"/>
      <c r="B2202" s="128"/>
      <c r="C2202" s="128"/>
      <c r="D2202" s="129"/>
      <c r="E2202" s="129"/>
      <c r="F2202" s="129"/>
      <c r="G2202" s="129"/>
      <c r="H2202" s="129"/>
      <c r="I2202" s="129"/>
      <c r="J2202" s="129"/>
      <c r="K2202" s="129"/>
      <c r="L2202" s="129"/>
      <c r="M2202" s="129"/>
    </row>
    <row r="2203" spans="1:13">
      <c r="A2203" s="5"/>
      <c r="B2203" s="3"/>
      <c r="C2203" s="3"/>
      <c r="D2203" s="4"/>
      <c r="E2203" s="4"/>
      <c r="F2203" s="4"/>
      <c r="G2203" s="4"/>
      <c r="H2203" s="129"/>
      <c r="I2203" s="4"/>
      <c r="J2203" s="4"/>
      <c r="K2203" s="4"/>
      <c r="L2203" s="4"/>
      <c r="M2203" s="4"/>
    </row>
    <row r="2204" spans="1:13">
      <c r="A2204" s="5"/>
      <c r="B2204" s="128"/>
      <c r="C2204" s="128"/>
      <c r="D2204" s="129"/>
      <c r="E2204" s="129"/>
      <c r="F2204" s="129"/>
      <c r="G2204" s="129"/>
      <c r="H2204" s="129"/>
      <c r="I2204" s="129"/>
      <c r="J2204" s="129"/>
      <c r="K2204" s="129"/>
      <c r="L2204" s="129"/>
      <c r="M2204" s="129"/>
    </row>
    <row r="2205" spans="1:13">
      <c r="A2205" s="5"/>
      <c r="B2205" s="128"/>
      <c r="C2205" s="128"/>
      <c r="D2205" s="129"/>
      <c r="E2205" s="129"/>
      <c r="F2205" s="129"/>
      <c r="G2205" s="129"/>
      <c r="H2205" s="129"/>
      <c r="I2205" s="129"/>
      <c r="J2205" s="129"/>
      <c r="K2205" s="129"/>
      <c r="L2205" s="129"/>
      <c r="M2205" s="129"/>
    </row>
    <row r="2206" spans="1:13">
      <c r="A2206" s="5"/>
      <c r="B2206" s="128"/>
      <c r="C2206" s="128"/>
      <c r="D2206" s="129"/>
      <c r="E2206" s="129"/>
      <c r="F2206" s="129"/>
      <c r="G2206" s="129"/>
      <c r="H2206" s="129"/>
      <c r="I2206" s="129"/>
      <c r="J2206" s="129"/>
      <c r="K2206" s="129"/>
      <c r="L2206" s="129"/>
      <c r="M2206" s="129"/>
    </row>
    <row r="2207" spans="1:13">
      <c r="A2207" s="5"/>
      <c r="B2207" s="128"/>
      <c r="C2207" s="128"/>
      <c r="D2207" s="129"/>
      <c r="E2207" s="129"/>
      <c r="F2207" s="129"/>
      <c r="G2207" s="129"/>
      <c r="H2207" s="129"/>
      <c r="I2207" s="129"/>
      <c r="J2207" s="129"/>
      <c r="K2207" s="129"/>
      <c r="L2207" s="129"/>
      <c r="M2207" s="129"/>
    </row>
    <row r="2208" spans="1:13">
      <c r="A2208" s="5"/>
      <c r="B2208" s="128"/>
      <c r="C2208" s="128"/>
      <c r="D2208" s="129"/>
      <c r="E2208" s="129"/>
      <c r="F2208" s="129"/>
      <c r="G2208" s="129"/>
      <c r="H2208" s="129"/>
      <c r="I2208" s="129"/>
      <c r="J2208" s="129"/>
      <c r="K2208" s="129"/>
      <c r="L2208" s="129"/>
      <c r="M2208" s="129"/>
    </row>
    <row r="2209" spans="1:13">
      <c r="A2209" s="5"/>
      <c r="B2209" s="128"/>
      <c r="C2209" s="128"/>
      <c r="D2209" s="129"/>
      <c r="E2209" s="129"/>
      <c r="F2209" s="129"/>
      <c r="G2209" s="129"/>
      <c r="H2209" s="129"/>
      <c r="I2209" s="129"/>
      <c r="J2209" s="129"/>
      <c r="K2209" s="129"/>
      <c r="L2209" s="129"/>
      <c r="M2209" s="129"/>
    </row>
    <row r="2210" spans="1:13">
      <c r="A2210" s="5"/>
      <c r="B2210" s="128"/>
      <c r="C2210" s="128"/>
      <c r="D2210" s="129"/>
      <c r="E2210" s="129"/>
      <c r="F2210" s="129"/>
      <c r="G2210" s="129"/>
      <c r="H2210" s="129"/>
      <c r="I2210" s="129"/>
      <c r="J2210" s="129"/>
      <c r="K2210" s="129"/>
      <c r="L2210" s="129"/>
      <c r="M2210" s="129"/>
    </row>
    <row r="2211" spans="1:13">
      <c r="A2211" s="5"/>
      <c r="B2211" s="128"/>
      <c r="C2211" s="128"/>
      <c r="D2211" s="129"/>
      <c r="E2211" s="129"/>
      <c r="F2211" s="129"/>
      <c r="G2211" s="129"/>
      <c r="H2211" s="129"/>
      <c r="I2211" s="129"/>
      <c r="J2211" s="129"/>
      <c r="K2211" s="129"/>
      <c r="L2211" s="129"/>
      <c r="M2211" s="129"/>
    </row>
    <row r="2212" spans="1:13">
      <c r="A2212" s="5"/>
      <c r="B2212" s="128"/>
      <c r="C2212" s="128"/>
      <c r="D2212" s="129"/>
      <c r="E2212" s="129"/>
      <c r="F2212" s="129"/>
      <c r="G2212" s="129"/>
      <c r="H2212" s="129"/>
      <c r="I2212" s="129"/>
      <c r="J2212" s="129"/>
      <c r="K2212" s="129"/>
      <c r="L2212" s="129"/>
      <c r="M2212" s="129"/>
    </row>
    <row r="2213" spans="1:13">
      <c r="A2213" s="5"/>
      <c r="B2213" s="128"/>
      <c r="C2213" s="128"/>
      <c r="D2213" s="129"/>
      <c r="E2213" s="129"/>
      <c r="F2213" s="129"/>
      <c r="G2213" s="129"/>
      <c r="H2213" s="129"/>
      <c r="I2213" s="129"/>
      <c r="J2213" s="129"/>
      <c r="K2213" s="129"/>
      <c r="L2213" s="129"/>
      <c r="M2213" s="129"/>
    </row>
    <row r="2214" spans="1:13">
      <c r="A2214" s="5"/>
      <c r="B2214" s="128"/>
      <c r="C2214" s="128"/>
      <c r="D2214" s="129"/>
      <c r="E2214" s="129"/>
      <c r="F2214" s="129"/>
      <c r="G2214" s="129"/>
      <c r="H2214" s="129"/>
      <c r="I2214" s="129"/>
      <c r="J2214" s="129"/>
      <c r="K2214" s="129"/>
      <c r="L2214" s="129"/>
      <c r="M2214" s="129"/>
    </row>
    <row r="2215" spans="1:13">
      <c r="A2215" s="5"/>
      <c r="B2215" s="128"/>
      <c r="C2215" s="128"/>
      <c r="D2215" s="129"/>
      <c r="E2215" s="129"/>
      <c r="F2215" s="129"/>
      <c r="G2215" s="129"/>
      <c r="H2215" s="129"/>
      <c r="I2215" s="129"/>
      <c r="J2215" s="129"/>
      <c r="K2215" s="129"/>
      <c r="L2215" s="129"/>
      <c r="M2215" s="129"/>
    </row>
    <row r="2216" spans="1:13">
      <c r="A2216" s="5"/>
      <c r="B2216" s="128"/>
      <c r="C2216" s="128"/>
      <c r="D2216" s="129"/>
      <c r="E2216" s="129"/>
      <c r="F2216" s="129"/>
      <c r="G2216" s="129"/>
      <c r="H2216" s="129"/>
      <c r="I2216" s="129"/>
      <c r="J2216" s="129"/>
      <c r="K2216" s="129"/>
      <c r="L2216" s="129"/>
      <c r="M2216" s="129"/>
    </row>
    <row r="2217" spans="1:13">
      <c r="A2217" s="5"/>
      <c r="B2217" s="128"/>
      <c r="C2217" s="128"/>
      <c r="D2217" s="129"/>
      <c r="E2217" s="129"/>
      <c r="F2217" s="129"/>
      <c r="G2217" s="129"/>
      <c r="H2217" s="129"/>
      <c r="I2217" s="129"/>
      <c r="J2217" s="129"/>
      <c r="K2217" s="129"/>
      <c r="L2217" s="129"/>
      <c r="M2217" s="129"/>
    </row>
    <row r="2218" spans="1:13">
      <c r="A2218" s="5"/>
      <c r="B2218" s="128"/>
      <c r="C2218" s="128"/>
      <c r="D2218" s="129"/>
      <c r="E2218" s="129"/>
      <c r="F2218" s="129"/>
      <c r="G2218" s="129"/>
      <c r="H2218" s="129"/>
      <c r="I2218" s="129"/>
      <c r="J2218" s="129"/>
      <c r="K2218" s="129"/>
      <c r="L2218" s="129"/>
      <c r="M2218" s="129"/>
    </row>
    <row r="2219" spans="1:13">
      <c r="A2219" s="5"/>
      <c r="B2219" s="128"/>
      <c r="C2219" s="128"/>
      <c r="D2219" s="129"/>
      <c r="E2219" s="129"/>
      <c r="F2219" s="129"/>
      <c r="G2219" s="129"/>
      <c r="H2219" s="129"/>
      <c r="I2219" s="129"/>
      <c r="J2219" s="129"/>
      <c r="K2219" s="129"/>
      <c r="L2219" s="129"/>
      <c r="M2219" s="129"/>
    </row>
    <row r="2220" spans="1:13">
      <c r="A2220" s="5"/>
      <c r="B2220" s="128"/>
      <c r="C2220" s="128"/>
      <c r="D2220" s="129"/>
      <c r="E2220" s="129"/>
      <c r="F2220" s="129"/>
      <c r="G2220" s="129"/>
      <c r="H2220" s="129"/>
      <c r="I2220" s="129"/>
      <c r="J2220" s="129"/>
      <c r="K2220" s="129"/>
      <c r="L2220" s="129"/>
      <c r="M2220" s="129"/>
    </row>
    <row r="2221" spans="1:13">
      <c r="A2221" s="5"/>
      <c r="B2221" s="128"/>
      <c r="C2221" s="128"/>
      <c r="D2221" s="129"/>
      <c r="E2221" s="129"/>
      <c r="F2221" s="129"/>
      <c r="G2221" s="129"/>
      <c r="H2221" s="129"/>
      <c r="I2221" s="129"/>
      <c r="J2221" s="129"/>
      <c r="K2221" s="129"/>
      <c r="L2221" s="129"/>
      <c r="M2221" s="129"/>
    </row>
    <row r="2222" spans="1:13">
      <c r="A2222" s="5"/>
      <c r="B2222" s="128"/>
      <c r="C2222" s="128"/>
      <c r="D2222" s="129"/>
      <c r="E2222" s="129"/>
      <c r="F2222" s="129"/>
      <c r="G2222" s="129"/>
      <c r="H2222" s="129"/>
      <c r="I2222" s="129"/>
      <c r="J2222" s="129"/>
      <c r="K2222" s="129"/>
      <c r="L2222" s="129"/>
      <c r="M2222" s="129"/>
    </row>
    <row r="2223" spans="1:13">
      <c r="A2223" s="5"/>
      <c r="B2223" s="128"/>
      <c r="C2223" s="128"/>
      <c r="D2223" s="129"/>
      <c r="E2223" s="129"/>
      <c r="F2223" s="129"/>
      <c r="G2223" s="129"/>
      <c r="H2223" s="129"/>
      <c r="I2223" s="129"/>
      <c r="J2223" s="129"/>
      <c r="K2223" s="129"/>
      <c r="L2223" s="129"/>
      <c r="M2223" s="129"/>
    </row>
    <row r="2224" spans="1:13">
      <c r="A2224" s="5"/>
      <c r="B2224" s="128"/>
      <c r="C2224" s="128"/>
      <c r="D2224" s="129"/>
      <c r="E2224" s="129"/>
      <c r="F2224" s="129"/>
      <c r="G2224" s="129"/>
      <c r="H2224" s="129"/>
      <c r="I2224" s="129"/>
      <c r="J2224" s="129"/>
      <c r="K2224" s="129"/>
      <c r="L2224" s="129"/>
      <c r="M2224" s="129"/>
    </row>
    <row r="2225" spans="1:13">
      <c r="A2225" s="5"/>
      <c r="B2225" s="128"/>
      <c r="C2225" s="128"/>
      <c r="D2225" s="129"/>
      <c r="E2225" s="129"/>
      <c r="F2225" s="129"/>
      <c r="G2225" s="129"/>
      <c r="H2225" s="129"/>
      <c r="I2225" s="129"/>
      <c r="J2225" s="129"/>
      <c r="K2225" s="129"/>
      <c r="L2225" s="129"/>
      <c r="M2225" s="129"/>
    </row>
    <row r="2226" spans="1:13">
      <c r="A2226" s="5"/>
      <c r="B2226" s="128"/>
      <c r="C2226" s="128"/>
      <c r="D2226" s="129"/>
      <c r="E2226" s="129"/>
      <c r="F2226" s="129"/>
      <c r="G2226" s="129"/>
      <c r="H2226" s="129"/>
      <c r="I2226" s="129"/>
      <c r="J2226" s="129"/>
      <c r="K2226" s="129"/>
      <c r="L2226" s="129"/>
      <c r="M2226" s="129"/>
    </row>
    <row r="2227" spans="1:13">
      <c r="A2227" s="5"/>
      <c r="B2227" s="128"/>
      <c r="C2227" s="128"/>
      <c r="D2227" s="129"/>
      <c r="E2227" s="129"/>
      <c r="F2227" s="129"/>
      <c r="G2227" s="129"/>
      <c r="H2227" s="129"/>
      <c r="I2227" s="129"/>
      <c r="J2227" s="129"/>
      <c r="K2227" s="129"/>
      <c r="L2227" s="129"/>
      <c r="M2227" s="129"/>
    </row>
    <row r="2228" spans="1:13">
      <c r="A2228" s="5"/>
      <c r="B2228" s="128"/>
      <c r="C2228" s="128"/>
      <c r="D2228" s="129"/>
      <c r="E2228" s="129"/>
      <c r="F2228" s="129"/>
      <c r="G2228" s="129"/>
      <c r="H2228" s="129"/>
      <c r="I2228" s="129"/>
      <c r="J2228" s="129"/>
      <c r="K2228" s="129"/>
      <c r="L2228" s="129"/>
      <c r="M2228" s="129"/>
    </row>
    <row r="2229" spans="1:13">
      <c r="A2229" s="5"/>
      <c r="B2229" s="128"/>
      <c r="C2229" s="128"/>
      <c r="D2229" s="129"/>
      <c r="E2229" s="129"/>
      <c r="F2229" s="129"/>
      <c r="G2229" s="129"/>
      <c r="H2229" s="129"/>
      <c r="I2229" s="129"/>
      <c r="J2229" s="129"/>
      <c r="K2229" s="129"/>
      <c r="L2229" s="129"/>
      <c r="M2229" s="129"/>
    </row>
    <row r="2230" spans="1:13">
      <c r="A2230" s="5"/>
      <c r="B2230" s="128"/>
      <c r="C2230" s="128"/>
      <c r="D2230" s="129"/>
      <c r="E2230" s="129"/>
      <c r="F2230" s="129"/>
      <c r="G2230" s="129"/>
      <c r="H2230" s="129"/>
      <c r="I2230" s="129"/>
      <c r="J2230" s="129"/>
      <c r="K2230" s="129"/>
      <c r="L2230" s="129"/>
      <c r="M2230" s="129"/>
    </row>
    <row r="2231" spans="1:13">
      <c r="A2231" s="5"/>
      <c r="B2231" s="128"/>
      <c r="C2231" s="128"/>
      <c r="D2231" s="129"/>
      <c r="E2231" s="129"/>
      <c r="F2231" s="129"/>
      <c r="G2231" s="129"/>
      <c r="H2231" s="129"/>
      <c r="I2231" s="129"/>
      <c r="J2231" s="129"/>
      <c r="K2231" s="129"/>
      <c r="L2231" s="129"/>
      <c r="M2231" s="129"/>
    </row>
    <row r="2232" spans="1:13">
      <c r="A2232" s="5"/>
      <c r="B2232" s="128"/>
      <c r="C2232" s="128"/>
      <c r="D2232" s="129"/>
      <c r="E2232" s="129"/>
      <c r="F2232" s="129"/>
      <c r="G2232" s="129"/>
      <c r="H2232" s="129"/>
      <c r="I2232" s="129"/>
      <c r="J2232" s="129"/>
      <c r="K2232" s="129"/>
      <c r="L2232" s="129"/>
      <c r="M2232" s="129"/>
    </row>
    <row r="2233" spans="1:13">
      <c r="A2233" s="5"/>
      <c r="B2233" s="128"/>
      <c r="C2233" s="128"/>
      <c r="D2233" s="129"/>
      <c r="E2233" s="129"/>
      <c r="F2233" s="129"/>
      <c r="G2233" s="129"/>
      <c r="H2233" s="129"/>
      <c r="I2233" s="129"/>
      <c r="J2233" s="129"/>
      <c r="K2233" s="129"/>
      <c r="L2233" s="129"/>
      <c r="M2233" s="129"/>
    </row>
    <row r="2234" spans="1:13">
      <c r="A2234" s="5"/>
      <c r="B2234" s="128"/>
      <c r="C2234" s="128"/>
      <c r="D2234" s="129"/>
      <c r="E2234" s="129"/>
      <c r="F2234" s="129"/>
      <c r="G2234" s="129"/>
      <c r="H2234" s="129"/>
      <c r="I2234" s="129"/>
      <c r="J2234" s="129"/>
      <c r="K2234" s="129"/>
      <c r="L2234" s="129"/>
      <c r="M2234" s="129"/>
    </row>
    <row r="2235" spans="1:13">
      <c r="A2235" s="5"/>
      <c r="B2235" s="128"/>
      <c r="C2235" s="128"/>
      <c r="D2235" s="129"/>
      <c r="E2235" s="129"/>
      <c r="F2235" s="129"/>
      <c r="G2235" s="129"/>
      <c r="H2235" s="129"/>
      <c r="I2235" s="129"/>
      <c r="J2235" s="129"/>
      <c r="K2235" s="129"/>
      <c r="L2235" s="129"/>
      <c r="M2235" s="129"/>
    </row>
    <row r="2236" spans="1:13">
      <c r="A2236" s="5"/>
      <c r="B2236" s="128"/>
      <c r="C2236" s="128"/>
      <c r="D2236" s="129"/>
      <c r="E2236" s="129"/>
      <c r="F2236" s="129"/>
      <c r="G2236" s="129"/>
      <c r="H2236" s="129"/>
      <c r="I2236" s="129"/>
      <c r="J2236" s="129"/>
      <c r="K2236" s="129"/>
      <c r="L2236" s="129"/>
      <c r="M2236" s="129"/>
    </row>
    <row r="2237" spans="1:13">
      <c r="A2237" s="5"/>
      <c r="B2237" s="128"/>
      <c r="C2237" s="128"/>
      <c r="D2237" s="129"/>
      <c r="E2237" s="129"/>
      <c r="F2237" s="129"/>
      <c r="G2237" s="129"/>
      <c r="H2237" s="129"/>
      <c r="I2237" s="129"/>
      <c r="J2237" s="129"/>
      <c r="K2237" s="129"/>
      <c r="L2237" s="129"/>
      <c r="M2237" s="129"/>
    </row>
    <row r="2238" spans="1:13">
      <c r="A2238" s="5"/>
      <c r="B2238" s="128"/>
      <c r="C2238" s="128"/>
      <c r="D2238" s="129"/>
      <c r="E2238" s="129"/>
      <c r="F2238" s="129"/>
      <c r="G2238" s="129"/>
      <c r="H2238" s="129"/>
      <c r="I2238" s="129"/>
      <c r="J2238" s="129"/>
      <c r="K2238" s="129"/>
      <c r="L2238" s="129"/>
      <c r="M2238" s="129"/>
    </row>
    <row r="2239" spans="1:13">
      <c r="A2239" s="5"/>
      <c r="B2239" s="128"/>
      <c r="C2239" s="128"/>
      <c r="D2239" s="129"/>
      <c r="E2239" s="129"/>
      <c r="F2239" s="129"/>
      <c r="G2239" s="129"/>
      <c r="H2239" s="129"/>
      <c r="I2239" s="129"/>
      <c r="J2239" s="129"/>
      <c r="K2239" s="129"/>
      <c r="L2239" s="129"/>
      <c r="M2239" s="129"/>
    </row>
    <row r="2240" spans="1:13">
      <c r="A2240" s="5"/>
      <c r="B2240" s="128"/>
      <c r="C2240" s="128"/>
      <c r="D2240" s="129"/>
      <c r="E2240" s="129"/>
      <c r="F2240" s="129"/>
      <c r="G2240" s="129"/>
      <c r="H2240" s="129"/>
      <c r="I2240" s="129"/>
      <c r="J2240" s="129"/>
      <c r="K2240" s="129"/>
      <c r="L2240" s="129"/>
      <c r="M2240" s="129"/>
    </row>
    <row r="2241" spans="1:13">
      <c r="A2241" s="5"/>
      <c r="B2241" s="128"/>
      <c r="C2241" s="128"/>
      <c r="D2241" s="129"/>
      <c r="E2241" s="129"/>
      <c r="F2241" s="129"/>
      <c r="G2241" s="129"/>
      <c r="H2241" s="129"/>
      <c r="I2241" s="129"/>
      <c r="J2241" s="129"/>
      <c r="K2241" s="129"/>
      <c r="L2241" s="129"/>
      <c r="M2241" s="129"/>
    </row>
    <row r="2242" spans="1:13">
      <c r="A2242" s="5"/>
      <c r="B2242" s="128"/>
      <c r="C2242" s="128"/>
      <c r="D2242" s="129"/>
      <c r="E2242" s="129"/>
      <c r="F2242" s="129"/>
      <c r="G2242" s="129"/>
      <c r="H2242" s="129"/>
      <c r="I2242" s="129"/>
      <c r="J2242" s="129"/>
      <c r="K2242" s="129"/>
      <c r="L2242" s="129"/>
      <c r="M2242" s="129"/>
    </row>
    <row r="2243" spans="1:13">
      <c r="A2243" s="5"/>
      <c r="B2243" s="128"/>
      <c r="C2243" s="128"/>
      <c r="D2243" s="129"/>
      <c r="E2243" s="129"/>
      <c r="F2243" s="129"/>
      <c r="G2243" s="129"/>
      <c r="H2243" s="129"/>
      <c r="I2243" s="129"/>
      <c r="J2243" s="129"/>
      <c r="K2243" s="129"/>
      <c r="L2243" s="129"/>
      <c r="M2243" s="129"/>
    </row>
    <row r="2244" spans="1:13">
      <c r="A2244" s="5"/>
      <c r="B2244" s="128"/>
      <c r="C2244" s="128"/>
      <c r="D2244" s="129"/>
      <c r="E2244" s="129"/>
      <c r="F2244" s="129"/>
      <c r="G2244" s="129"/>
      <c r="H2244" s="129"/>
      <c r="I2244" s="129"/>
      <c r="J2244" s="129"/>
      <c r="K2244" s="129"/>
      <c r="L2244" s="129"/>
      <c r="M2244" s="129"/>
    </row>
    <row r="2245" spans="1:13">
      <c r="A2245" s="5"/>
      <c r="B2245" s="128"/>
      <c r="C2245" s="128"/>
      <c r="D2245" s="129"/>
      <c r="E2245" s="129"/>
      <c r="F2245" s="129"/>
      <c r="G2245" s="129"/>
      <c r="H2245" s="129"/>
      <c r="I2245" s="129"/>
      <c r="J2245" s="129"/>
      <c r="K2245" s="129"/>
      <c r="L2245" s="129"/>
      <c r="M2245" s="129"/>
    </row>
    <row r="2246" spans="1:13">
      <c r="A2246" s="5"/>
      <c r="B2246" s="128"/>
      <c r="C2246" s="128"/>
      <c r="D2246" s="129"/>
      <c r="E2246" s="129"/>
      <c r="F2246" s="129"/>
      <c r="G2246" s="129"/>
      <c r="H2246" s="129"/>
      <c r="I2246" s="129"/>
      <c r="J2246" s="129"/>
      <c r="K2246" s="129"/>
      <c r="L2246" s="129"/>
      <c r="M2246" s="129"/>
    </row>
    <row r="2247" spans="1:13">
      <c r="A2247" s="5"/>
      <c r="B2247" s="128"/>
      <c r="C2247" s="128"/>
      <c r="D2247" s="129"/>
      <c r="E2247" s="129"/>
      <c r="F2247" s="129"/>
      <c r="G2247" s="129"/>
      <c r="H2247" s="129"/>
      <c r="I2247" s="129"/>
      <c r="J2247" s="129"/>
      <c r="K2247" s="129"/>
      <c r="L2247" s="129"/>
      <c r="M2247" s="129"/>
    </row>
    <row r="2248" spans="1:13">
      <c r="A2248" s="5"/>
      <c r="B2248" s="128"/>
      <c r="C2248" s="128"/>
      <c r="D2248" s="129"/>
      <c r="E2248" s="129"/>
      <c r="F2248" s="129"/>
      <c r="G2248" s="129"/>
      <c r="H2248" s="129"/>
      <c r="I2248" s="129"/>
      <c r="J2248" s="129"/>
      <c r="K2248" s="129"/>
      <c r="L2248" s="129"/>
      <c r="M2248" s="129"/>
    </row>
    <row r="2249" spans="1:13">
      <c r="A2249" s="5"/>
      <c r="B2249" s="128"/>
      <c r="C2249" s="128"/>
      <c r="D2249" s="129"/>
      <c r="E2249" s="129"/>
      <c r="F2249" s="129"/>
      <c r="G2249" s="129"/>
      <c r="H2249" s="129"/>
      <c r="I2249" s="129"/>
      <c r="J2249" s="129"/>
      <c r="K2249" s="129"/>
      <c r="L2249" s="129"/>
      <c r="M2249" s="129"/>
    </row>
    <row r="2250" spans="1:13">
      <c r="A2250" s="5"/>
      <c r="B2250" s="128"/>
      <c r="C2250" s="128"/>
      <c r="D2250" s="129"/>
      <c r="E2250" s="129"/>
      <c r="F2250" s="129"/>
      <c r="G2250" s="129"/>
      <c r="H2250" s="129"/>
      <c r="I2250" s="129"/>
      <c r="J2250" s="129"/>
      <c r="K2250" s="129"/>
      <c r="L2250" s="129"/>
      <c r="M2250" s="129"/>
    </row>
    <row r="2251" spans="1:13">
      <c r="A2251" s="5"/>
      <c r="B2251" s="128"/>
      <c r="C2251" s="128"/>
      <c r="D2251" s="129"/>
      <c r="E2251" s="129"/>
      <c r="F2251" s="129"/>
      <c r="G2251" s="129"/>
      <c r="H2251" s="129"/>
      <c r="I2251" s="129"/>
      <c r="J2251" s="129"/>
      <c r="K2251" s="129"/>
      <c r="L2251" s="129"/>
      <c r="M2251" s="129"/>
    </row>
    <row r="2252" spans="1:13">
      <c r="A2252" s="5"/>
      <c r="B2252" s="128"/>
      <c r="C2252" s="128"/>
      <c r="D2252" s="129"/>
      <c r="E2252" s="129"/>
      <c r="F2252" s="129"/>
      <c r="G2252" s="129"/>
      <c r="H2252" s="129"/>
      <c r="I2252" s="129"/>
      <c r="J2252" s="129"/>
      <c r="K2252" s="129"/>
      <c r="L2252" s="129"/>
      <c r="M2252" s="129"/>
    </row>
    <row r="2253" spans="1:13">
      <c r="A2253" s="5"/>
      <c r="B2253" s="128"/>
      <c r="C2253" s="128"/>
      <c r="D2253" s="129"/>
      <c r="E2253" s="129"/>
      <c r="F2253" s="129"/>
      <c r="G2253" s="129"/>
      <c r="H2253" s="129"/>
      <c r="I2253" s="129"/>
      <c r="J2253" s="129"/>
      <c r="K2253" s="129"/>
      <c r="L2253" s="129"/>
      <c r="M2253" s="129"/>
    </row>
    <row r="2254" spans="1:13">
      <c r="A2254" s="5"/>
      <c r="B2254" s="128"/>
      <c r="C2254" s="128"/>
      <c r="D2254" s="129"/>
      <c r="E2254" s="129"/>
      <c r="F2254" s="129"/>
      <c r="G2254" s="129"/>
      <c r="H2254" s="129"/>
      <c r="I2254" s="129"/>
      <c r="J2254" s="129"/>
      <c r="K2254" s="129"/>
      <c r="L2254" s="129"/>
      <c r="M2254" s="129"/>
    </row>
    <row r="2255" spans="1:13">
      <c r="A2255" s="5"/>
      <c r="B2255" s="128"/>
      <c r="C2255" s="128"/>
      <c r="D2255" s="129"/>
      <c r="E2255" s="129"/>
      <c r="F2255" s="129"/>
      <c r="G2255" s="129"/>
      <c r="H2255" s="129"/>
      <c r="I2255" s="129"/>
      <c r="J2255" s="129"/>
      <c r="K2255" s="129"/>
      <c r="L2255" s="129"/>
      <c r="M2255" s="129"/>
    </row>
    <row r="2256" spans="1:13">
      <c r="A2256" s="5"/>
      <c r="B2256" s="128"/>
      <c r="C2256" s="128"/>
      <c r="D2256" s="129"/>
      <c r="E2256" s="129"/>
      <c r="F2256" s="129"/>
      <c r="G2256" s="129"/>
      <c r="H2256" s="129"/>
      <c r="I2256" s="129"/>
      <c r="J2256" s="129"/>
      <c r="K2256" s="129"/>
      <c r="L2256" s="129"/>
      <c r="M2256" s="129"/>
    </row>
    <row r="2257" spans="1:13">
      <c r="A2257" s="5"/>
      <c r="B2257" s="128"/>
      <c r="C2257" s="128"/>
      <c r="D2257" s="129"/>
      <c r="E2257" s="129"/>
      <c r="F2257" s="129"/>
      <c r="G2257" s="129"/>
      <c r="H2257" s="129"/>
      <c r="I2257" s="129"/>
      <c r="J2257" s="129"/>
      <c r="K2257" s="129"/>
      <c r="L2257" s="129"/>
      <c r="M2257" s="129"/>
    </row>
    <row r="2258" spans="1:13">
      <c r="A2258" s="5"/>
      <c r="B2258" s="128"/>
      <c r="C2258" s="128"/>
      <c r="D2258" s="129"/>
      <c r="E2258" s="129"/>
      <c r="F2258" s="129"/>
      <c r="G2258" s="129"/>
      <c r="H2258" s="129"/>
      <c r="I2258" s="129"/>
      <c r="J2258" s="129"/>
      <c r="K2258" s="129"/>
      <c r="L2258" s="129"/>
      <c r="M2258" s="129"/>
    </row>
    <row r="2259" spans="1:13">
      <c r="A2259" s="5"/>
      <c r="B2259" s="128"/>
      <c r="C2259" s="128"/>
      <c r="D2259" s="129"/>
      <c r="E2259" s="129"/>
      <c r="F2259" s="129"/>
      <c r="G2259" s="129"/>
      <c r="H2259" s="129"/>
      <c r="I2259" s="129"/>
      <c r="J2259" s="129"/>
      <c r="K2259" s="129"/>
      <c r="L2259" s="129"/>
      <c r="M2259" s="129"/>
    </row>
    <row r="2260" spans="1:13">
      <c r="A2260" s="5"/>
      <c r="B2260" s="128"/>
      <c r="C2260" s="128"/>
      <c r="D2260" s="129"/>
      <c r="E2260" s="129"/>
      <c r="F2260" s="129"/>
      <c r="G2260" s="129"/>
      <c r="H2260" s="129"/>
      <c r="I2260" s="129"/>
      <c r="J2260" s="129"/>
      <c r="K2260" s="129"/>
      <c r="L2260" s="129"/>
      <c r="M2260" s="129"/>
    </row>
    <row r="2261" spans="1:13">
      <c r="A2261" s="5"/>
      <c r="B2261" s="128"/>
      <c r="C2261" s="128"/>
      <c r="D2261" s="129"/>
      <c r="E2261" s="129"/>
      <c r="F2261" s="129"/>
      <c r="G2261" s="129"/>
      <c r="H2261" s="129"/>
      <c r="I2261" s="129"/>
      <c r="J2261" s="129"/>
      <c r="K2261" s="129"/>
      <c r="L2261" s="129"/>
      <c r="M2261" s="129"/>
    </row>
    <row r="2262" spans="1:13">
      <c r="A2262" s="5"/>
      <c r="B2262" s="128"/>
      <c r="C2262" s="128"/>
      <c r="D2262" s="129"/>
      <c r="E2262" s="129"/>
      <c r="F2262" s="129"/>
      <c r="G2262" s="129"/>
      <c r="H2262" s="129"/>
      <c r="I2262" s="129"/>
      <c r="J2262" s="129"/>
      <c r="K2262" s="129"/>
      <c r="L2262" s="129"/>
      <c r="M2262" s="129"/>
    </row>
    <row r="2263" spans="1:13">
      <c r="A2263" s="5"/>
      <c r="B2263" s="128"/>
      <c r="C2263" s="128"/>
      <c r="D2263" s="129"/>
      <c r="E2263" s="129"/>
      <c r="F2263" s="129"/>
      <c r="G2263" s="129"/>
      <c r="H2263" s="129"/>
      <c r="I2263" s="129"/>
      <c r="J2263" s="129"/>
      <c r="K2263" s="129"/>
      <c r="L2263" s="129"/>
      <c r="M2263" s="129"/>
    </row>
    <row r="2264" spans="1:13">
      <c r="A2264" s="5"/>
      <c r="B2264" s="128"/>
      <c r="C2264" s="128"/>
      <c r="D2264" s="129"/>
      <c r="E2264" s="129"/>
      <c r="F2264" s="129"/>
      <c r="G2264" s="129"/>
      <c r="H2264" s="129"/>
      <c r="I2264" s="129"/>
      <c r="J2264" s="129"/>
      <c r="K2264" s="129"/>
      <c r="L2264" s="129"/>
      <c r="M2264" s="129"/>
    </row>
    <row r="2265" spans="1:13">
      <c r="A2265" s="5"/>
      <c r="B2265" s="128"/>
      <c r="C2265" s="128"/>
      <c r="D2265" s="129"/>
      <c r="E2265" s="129"/>
      <c r="F2265" s="129"/>
      <c r="G2265" s="129"/>
      <c r="H2265" s="129"/>
      <c r="I2265" s="129"/>
      <c r="J2265" s="129"/>
      <c r="K2265" s="129"/>
      <c r="L2265" s="129"/>
      <c r="M2265" s="129"/>
    </row>
    <row r="2266" spans="1:13">
      <c r="A2266" s="5"/>
      <c r="B2266" s="128"/>
      <c r="C2266" s="128"/>
      <c r="D2266" s="129"/>
      <c r="E2266" s="129"/>
      <c r="F2266" s="129"/>
      <c r="G2266" s="129"/>
      <c r="H2266" s="129"/>
      <c r="I2266" s="129"/>
      <c r="J2266" s="129"/>
      <c r="K2266" s="129"/>
      <c r="L2266" s="129"/>
      <c r="M2266" s="129"/>
    </row>
    <row r="2267" spans="1:13">
      <c r="A2267" s="5"/>
      <c r="B2267" s="128"/>
      <c r="C2267" s="128"/>
      <c r="D2267" s="129"/>
      <c r="E2267" s="129"/>
      <c r="F2267" s="129"/>
      <c r="G2267" s="129"/>
      <c r="H2267" s="129"/>
      <c r="I2267" s="129"/>
      <c r="J2267" s="129"/>
      <c r="K2267" s="129"/>
      <c r="L2267" s="129"/>
      <c r="M2267" s="129"/>
    </row>
    <row r="2268" spans="1:13">
      <c r="A2268" s="5"/>
      <c r="B2268" s="128"/>
      <c r="C2268" s="128"/>
      <c r="D2268" s="129"/>
      <c r="E2268" s="129"/>
      <c r="F2268" s="129"/>
      <c r="G2268" s="129"/>
      <c r="H2268" s="129"/>
      <c r="I2268" s="129"/>
      <c r="J2268" s="129"/>
      <c r="K2268" s="129"/>
      <c r="L2268" s="129"/>
      <c r="M2268" s="129"/>
    </row>
    <row r="2269" spans="1:13">
      <c r="A2269" s="5"/>
      <c r="B2269" s="128"/>
      <c r="C2269" s="128"/>
      <c r="D2269" s="129"/>
      <c r="E2269" s="129"/>
      <c r="F2269" s="129"/>
      <c r="G2269" s="129"/>
      <c r="H2269" s="129"/>
      <c r="I2269" s="129"/>
      <c r="J2269" s="129"/>
      <c r="K2269" s="129"/>
      <c r="L2269" s="129"/>
      <c r="M2269" s="129"/>
    </row>
    <row r="2270" spans="1:13">
      <c r="A2270" s="5"/>
      <c r="B2270" s="128"/>
      <c r="C2270" s="128"/>
      <c r="D2270" s="129"/>
      <c r="E2270" s="129"/>
      <c r="F2270" s="129"/>
      <c r="G2270" s="129"/>
      <c r="H2270" s="129"/>
      <c r="I2270" s="129"/>
      <c r="J2270" s="129"/>
      <c r="K2270" s="129"/>
      <c r="L2270" s="129"/>
      <c r="M2270" s="129"/>
    </row>
    <row r="2271" spans="1:13">
      <c r="A2271" s="5"/>
      <c r="B2271" s="128"/>
      <c r="C2271" s="128"/>
      <c r="D2271" s="129"/>
      <c r="E2271" s="129"/>
      <c r="F2271" s="129"/>
      <c r="G2271" s="129"/>
      <c r="H2271" s="129"/>
      <c r="I2271" s="129"/>
      <c r="J2271" s="129"/>
      <c r="K2271" s="129"/>
      <c r="L2271" s="129"/>
      <c r="M2271" s="129"/>
    </row>
    <row r="2272" spans="1:13">
      <c r="A2272" s="5"/>
      <c r="B2272" s="128"/>
      <c r="C2272" s="128"/>
      <c r="D2272" s="129"/>
      <c r="E2272" s="129"/>
      <c r="F2272" s="129"/>
      <c r="G2272" s="129"/>
      <c r="H2272" s="129"/>
      <c r="I2272" s="129"/>
      <c r="J2272" s="129"/>
      <c r="K2272" s="129"/>
      <c r="L2272" s="129"/>
      <c r="M2272" s="129"/>
    </row>
    <row r="2273" spans="1:13">
      <c r="A2273" s="5"/>
      <c r="B2273" s="128"/>
      <c r="C2273" s="128"/>
      <c r="D2273" s="129"/>
      <c r="E2273" s="129"/>
      <c r="F2273" s="129"/>
      <c r="G2273" s="129"/>
      <c r="H2273" s="129"/>
      <c r="I2273" s="129"/>
      <c r="J2273" s="129"/>
      <c r="K2273" s="129"/>
      <c r="L2273" s="129"/>
      <c r="M2273" s="129"/>
    </row>
    <row r="2274" spans="1:13">
      <c r="A2274" s="5"/>
      <c r="B2274" s="128"/>
      <c r="C2274" s="128"/>
      <c r="D2274" s="129"/>
      <c r="E2274" s="129"/>
      <c r="F2274" s="129"/>
      <c r="G2274" s="129"/>
      <c r="H2274" s="129"/>
      <c r="I2274" s="129"/>
      <c r="J2274" s="129"/>
      <c r="K2274" s="129"/>
      <c r="L2274" s="129"/>
      <c r="M2274" s="129"/>
    </row>
    <row r="2275" spans="1:13">
      <c r="A2275" s="5"/>
      <c r="B2275" s="128"/>
      <c r="C2275" s="128"/>
      <c r="D2275" s="129"/>
      <c r="E2275" s="129"/>
      <c r="F2275" s="129"/>
      <c r="G2275" s="129"/>
      <c r="H2275" s="129"/>
      <c r="I2275" s="129"/>
      <c r="J2275" s="129"/>
      <c r="K2275" s="129"/>
      <c r="L2275" s="129"/>
      <c r="M2275" s="129"/>
    </row>
    <row r="2276" spans="1:13">
      <c r="A2276" s="5"/>
      <c r="B2276" s="128"/>
      <c r="C2276" s="128"/>
      <c r="D2276" s="129"/>
      <c r="E2276" s="129"/>
      <c r="F2276" s="129"/>
      <c r="G2276" s="129"/>
      <c r="H2276" s="129"/>
      <c r="I2276" s="129"/>
      <c r="J2276" s="129"/>
      <c r="K2276" s="129"/>
      <c r="L2276" s="129"/>
      <c r="M2276" s="129"/>
    </row>
    <row r="2277" spans="1:13">
      <c r="A2277" s="5"/>
      <c r="B2277" s="128"/>
      <c r="C2277" s="128"/>
      <c r="D2277" s="129"/>
      <c r="E2277" s="129"/>
      <c r="F2277" s="129"/>
      <c r="G2277" s="129"/>
      <c r="H2277" s="129"/>
      <c r="I2277" s="129"/>
      <c r="J2277" s="129"/>
      <c r="K2277" s="129"/>
      <c r="L2277" s="129"/>
      <c r="M2277" s="129"/>
    </row>
    <row r="2278" spans="1:13">
      <c r="A2278" s="5"/>
      <c r="B2278" s="128"/>
      <c r="C2278" s="128"/>
      <c r="D2278" s="129"/>
      <c r="E2278" s="129"/>
      <c r="F2278" s="129"/>
      <c r="G2278" s="129"/>
      <c r="H2278" s="129"/>
      <c r="I2278" s="129"/>
      <c r="J2278" s="129"/>
      <c r="K2278" s="129"/>
      <c r="L2278" s="129"/>
      <c r="M2278" s="129"/>
    </row>
    <row r="2279" spans="1:13">
      <c r="A2279" s="5"/>
      <c r="B2279" s="128"/>
      <c r="C2279" s="128"/>
      <c r="D2279" s="129"/>
      <c r="E2279" s="129"/>
      <c r="F2279" s="129"/>
      <c r="G2279" s="129"/>
      <c r="H2279" s="129"/>
      <c r="I2279" s="129"/>
      <c r="J2279" s="129"/>
      <c r="K2279" s="129"/>
      <c r="L2279" s="129"/>
      <c r="M2279" s="129"/>
    </row>
    <row r="2280" spans="1:13">
      <c r="A2280" s="5"/>
      <c r="B2280" s="128"/>
      <c r="C2280" s="128"/>
      <c r="D2280" s="129"/>
      <c r="E2280" s="129"/>
      <c r="F2280" s="129"/>
      <c r="G2280" s="129"/>
      <c r="H2280" s="129"/>
      <c r="I2280" s="129"/>
      <c r="J2280" s="129"/>
      <c r="K2280" s="129"/>
      <c r="L2280" s="129"/>
      <c r="M2280" s="129"/>
    </row>
    <row r="2281" spans="1:13">
      <c r="A2281" s="5"/>
      <c r="B2281" s="128"/>
      <c r="C2281" s="128"/>
      <c r="D2281" s="129"/>
      <c r="E2281" s="129"/>
      <c r="F2281" s="129"/>
      <c r="G2281" s="129"/>
      <c r="H2281" s="129"/>
      <c r="I2281" s="129"/>
      <c r="J2281" s="129"/>
      <c r="K2281" s="129"/>
      <c r="L2281" s="129"/>
      <c r="M2281" s="129"/>
    </row>
    <row r="2282" spans="1:13">
      <c r="A2282" s="5"/>
      <c r="B2282" s="128"/>
      <c r="C2282" s="128"/>
      <c r="D2282" s="129"/>
      <c r="E2282" s="129"/>
      <c r="F2282" s="129"/>
      <c r="G2282" s="129"/>
      <c r="H2282" s="129"/>
      <c r="I2282" s="129"/>
      <c r="J2282" s="129"/>
      <c r="K2282" s="129"/>
      <c r="L2282" s="129"/>
      <c r="M2282" s="129"/>
    </row>
    <row r="2283" spans="1:13">
      <c r="A2283" s="5"/>
      <c r="B2283" s="128"/>
      <c r="C2283" s="128"/>
      <c r="D2283" s="129"/>
      <c r="E2283" s="129"/>
      <c r="F2283" s="129"/>
      <c r="G2283" s="129"/>
      <c r="H2283" s="129"/>
      <c r="I2283" s="129"/>
      <c r="J2283" s="129"/>
      <c r="K2283" s="129"/>
      <c r="L2283" s="129"/>
      <c r="M2283" s="129"/>
    </row>
    <row r="2284" spans="1:13">
      <c r="A2284" s="5"/>
      <c r="B2284" s="128"/>
      <c r="C2284" s="128"/>
      <c r="D2284" s="129"/>
      <c r="E2284" s="129"/>
      <c r="F2284" s="129"/>
      <c r="G2284" s="129"/>
      <c r="H2284" s="129"/>
      <c r="I2284" s="129"/>
      <c r="J2284" s="129"/>
      <c r="K2284" s="129"/>
      <c r="L2284" s="129"/>
      <c r="M2284" s="129"/>
    </row>
    <row r="2285" spans="1:13">
      <c r="A2285" s="5"/>
      <c r="B2285" s="128"/>
      <c r="C2285" s="128"/>
      <c r="D2285" s="129"/>
      <c r="E2285" s="129"/>
      <c r="F2285" s="129"/>
      <c r="G2285" s="129"/>
      <c r="H2285" s="129"/>
      <c r="I2285" s="129"/>
      <c r="J2285" s="129"/>
      <c r="K2285" s="129"/>
      <c r="L2285" s="129"/>
      <c r="M2285" s="129"/>
    </row>
    <row r="2286" spans="1:13">
      <c r="A2286" s="5"/>
      <c r="B2286" s="128"/>
      <c r="C2286" s="128"/>
      <c r="D2286" s="129"/>
      <c r="E2286" s="129"/>
      <c r="F2286" s="129"/>
      <c r="G2286" s="129"/>
      <c r="H2286" s="129"/>
      <c r="I2286" s="129"/>
      <c r="J2286" s="129"/>
      <c r="K2286" s="129"/>
      <c r="L2286" s="129"/>
      <c r="M2286" s="129"/>
    </row>
    <row r="2287" spans="1:13">
      <c r="A2287" s="5"/>
      <c r="B2287" s="128"/>
      <c r="C2287" s="128"/>
      <c r="D2287" s="129"/>
      <c r="E2287" s="129"/>
      <c r="F2287" s="129"/>
      <c r="G2287" s="129"/>
      <c r="H2287" s="129"/>
      <c r="I2287" s="129"/>
      <c r="J2287" s="129"/>
      <c r="K2287" s="129"/>
      <c r="L2287" s="129"/>
      <c r="M2287" s="129"/>
    </row>
    <row r="2288" spans="1:13">
      <c r="A2288" s="5"/>
      <c r="B2288" s="128"/>
      <c r="C2288" s="128"/>
      <c r="D2288" s="129"/>
      <c r="E2288" s="129"/>
      <c r="F2288" s="129"/>
      <c r="G2288" s="129"/>
      <c r="H2288" s="129"/>
      <c r="I2288" s="129"/>
      <c r="J2288" s="129"/>
      <c r="K2288" s="129"/>
      <c r="L2288" s="129"/>
      <c r="M2288" s="129"/>
    </row>
    <row r="2289" spans="1:13">
      <c r="A2289" s="5"/>
      <c r="B2289" s="128"/>
      <c r="C2289" s="128"/>
      <c r="D2289" s="129"/>
      <c r="E2289" s="129"/>
      <c r="F2289" s="129"/>
      <c r="G2289" s="129"/>
      <c r="H2289" s="129"/>
      <c r="I2289" s="129"/>
      <c r="J2289" s="129"/>
      <c r="K2289" s="129"/>
      <c r="L2289" s="129"/>
      <c r="M2289" s="129"/>
    </row>
    <row r="2290" spans="1:13">
      <c r="A2290" s="5"/>
      <c r="B2290" s="128"/>
      <c r="C2290" s="128"/>
      <c r="D2290" s="129"/>
      <c r="E2290" s="129"/>
      <c r="F2290" s="129"/>
      <c r="G2290" s="129"/>
      <c r="H2290" s="129"/>
      <c r="I2290" s="129"/>
      <c r="J2290" s="129"/>
      <c r="K2290" s="129"/>
      <c r="L2290" s="129"/>
      <c r="M2290" s="129"/>
    </row>
    <row r="2291" spans="1:13">
      <c r="A2291" s="5"/>
      <c r="B2291" s="128"/>
      <c r="C2291" s="128"/>
      <c r="D2291" s="129"/>
      <c r="E2291" s="129"/>
      <c r="F2291" s="129"/>
      <c r="G2291" s="129"/>
      <c r="H2291" s="129"/>
      <c r="I2291" s="129"/>
      <c r="J2291" s="129"/>
      <c r="K2291" s="129"/>
      <c r="L2291" s="129"/>
      <c r="M2291" s="129"/>
    </row>
    <row r="2292" spans="1:13">
      <c r="A2292" s="5"/>
      <c r="B2292" s="128"/>
      <c r="C2292" s="128"/>
      <c r="D2292" s="129"/>
      <c r="E2292" s="129"/>
      <c r="F2292" s="129"/>
      <c r="G2292" s="129"/>
      <c r="H2292" s="129"/>
      <c r="I2292" s="129"/>
      <c r="J2292" s="129"/>
      <c r="K2292" s="129"/>
      <c r="L2292" s="129"/>
      <c r="M2292" s="129"/>
    </row>
    <row r="2293" spans="1:13">
      <c r="A2293" s="5"/>
      <c r="B2293" s="128"/>
      <c r="C2293" s="128"/>
      <c r="D2293" s="129"/>
      <c r="E2293" s="129"/>
      <c r="F2293" s="129"/>
      <c r="G2293" s="129"/>
      <c r="H2293" s="129"/>
      <c r="I2293" s="129"/>
      <c r="J2293" s="129"/>
      <c r="K2293" s="129"/>
      <c r="L2293" s="129"/>
      <c r="M2293" s="129"/>
    </row>
    <row r="2294" spans="1:13">
      <c r="A2294" s="5"/>
      <c r="B2294" s="128"/>
      <c r="C2294" s="128"/>
      <c r="D2294" s="129"/>
      <c r="E2294" s="129"/>
      <c r="F2294" s="129"/>
      <c r="G2294" s="129"/>
      <c r="H2294" s="129"/>
      <c r="I2294" s="129"/>
      <c r="J2294" s="129"/>
      <c r="K2294" s="129"/>
      <c r="L2294" s="129"/>
      <c r="M2294" s="129"/>
    </row>
    <row r="2295" spans="1:13">
      <c r="A2295" s="5"/>
      <c r="B2295" s="128"/>
      <c r="C2295" s="128"/>
      <c r="D2295" s="129"/>
      <c r="E2295" s="129"/>
      <c r="F2295" s="129"/>
      <c r="G2295" s="129"/>
      <c r="H2295" s="129"/>
      <c r="I2295" s="129"/>
      <c r="J2295" s="129"/>
      <c r="K2295" s="129"/>
      <c r="L2295" s="129"/>
      <c r="M2295" s="129"/>
    </row>
    <row r="2296" spans="1:13">
      <c r="A2296" s="5"/>
      <c r="B2296" s="128"/>
      <c r="C2296" s="128"/>
      <c r="D2296" s="129"/>
      <c r="E2296" s="129"/>
      <c r="F2296" s="129"/>
      <c r="G2296" s="129"/>
      <c r="H2296" s="129"/>
      <c r="I2296" s="129"/>
      <c r="J2296" s="129"/>
      <c r="K2296" s="129"/>
      <c r="L2296" s="129"/>
      <c r="M2296" s="129"/>
    </row>
    <row r="2297" spans="1:13">
      <c r="A2297" s="5"/>
      <c r="B2297" s="128"/>
      <c r="C2297" s="128"/>
      <c r="D2297" s="129"/>
      <c r="E2297" s="129"/>
      <c r="F2297" s="129"/>
      <c r="G2297" s="129"/>
      <c r="H2297" s="129"/>
      <c r="I2297" s="129"/>
      <c r="J2297" s="129"/>
      <c r="K2297" s="129"/>
      <c r="L2297" s="129"/>
      <c r="M2297" s="129"/>
    </row>
    <row r="2298" spans="1:13">
      <c r="A2298" s="5"/>
      <c r="B2298" s="128"/>
      <c r="C2298" s="128"/>
      <c r="D2298" s="129"/>
      <c r="E2298" s="129"/>
      <c r="F2298" s="129"/>
      <c r="G2298" s="129"/>
      <c r="H2298" s="129"/>
      <c r="I2298" s="129"/>
      <c r="J2298" s="129"/>
      <c r="K2298" s="129"/>
      <c r="L2298" s="129"/>
      <c r="M2298" s="129"/>
    </row>
    <row r="2299" spans="1:13">
      <c r="A2299" s="5"/>
      <c r="B2299" s="128"/>
      <c r="C2299" s="128"/>
      <c r="D2299" s="129"/>
      <c r="E2299" s="129"/>
      <c r="F2299" s="129"/>
      <c r="G2299" s="129"/>
      <c r="H2299" s="129"/>
      <c r="I2299" s="129"/>
      <c r="J2299" s="129"/>
      <c r="K2299" s="129"/>
      <c r="L2299" s="129"/>
      <c r="M2299" s="129"/>
    </row>
    <row r="2300" spans="1:13">
      <c r="A2300" s="5"/>
      <c r="B2300" s="128"/>
      <c r="C2300" s="128"/>
      <c r="D2300" s="129"/>
      <c r="E2300" s="129"/>
      <c r="F2300" s="129"/>
      <c r="G2300" s="129"/>
      <c r="H2300" s="129"/>
      <c r="I2300" s="129"/>
      <c r="J2300" s="129"/>
      <c r="K2300" s="129"/>
      <c r="L2300" s="129"/>
      <c r="M2300" s="129"/>
    </row>
    <row r="2301" spans="1:13">
      <c r="A2301" s="5"/>
      <c r="B2301" s="128"/>
      <c r="C2301" s="128"/>
      <c r="D2301" s="129"/>
      <c r="E2301" s="129"/>
      <c r="F2301" s="129"/>
      <c r="G2301" s="129"/>
      <c r="H2301" s="129"/>
      <c r="I2301" s="129"/>
      <c r="J2301" s="129"/>
      <c r="K2301" s="129"/>
      <c r="L2301" s="129"/>
      <c r="M2301" s="129"/>
    </row>
    <row r="2302" spans="1:13">
      <c r="A2302" s="5"/>
      <c r="B2302" s="128"/>
      <c r="C2302" s="128"/>
      <c r="D2302" s="129"/>
      <c r="E2302" s="129"/>
      <c r="F2302" s="129"/>
      <c r="G2302" s="129"/>
      <c r="H2302" s="129"/>
      <c r="I2302" s="129"/>
      <c r="J2302" s="129"/>
      <c r="K2302" s="129"/>
      <c r="L2302" s="129"/>
      <c r="M2302" s="129"/>
    </row>
    <row r="2303" spans="1:13">
      <c r="A2303" s="5"/>
      <c r="B2303" s="128"/>
      <c r="C2303" s="128"/>
      <c r="D2303" s="129"/>
      <c r="E2303" s="129"/>
      <c r="F2303" s="129"/>
      <c r="G2303" s="129"/>
      <c r="H2303" s="129"/>
      <c r="I2303" s="129"/>
      <c r="J2303" s="129"/>
      <c r="K2303" s="129"/>
      <c r="L2303" s="129"/>
      <c r="M2303" s="129"/>
    </row>
    <row r="2304" spans="1:13">
      <c r="A2304" s="5"/>
      <c r="B2304" s="128"/>
      <c r="C2304" s="128"/>
      <c r="D2304" s="129"/>
      <c r="E2304" s="129"/>
      <c r="F2304" s="129"/>
      <c r="G2304" s="129"/>
      <c r="H2304" s="129"/>
      <c r="I2304" s="129"/>
      <c r="J2304" s="129"/>
      <c r="K2304" s="129"/>
      <c r="L2304" s="129"/>
      <c r="M2304" s="129"/>
    </row>
    <row r="2305" spans="1:13">
      <c r="A2305" s="5"/>
      <c r="B2305" s="128"/>
      <c r="C2305" s="128"/>
      <c r="D2305" s="129"/>
      <c r="E2305" s="129"/>
      <c r="F2305" s="129"/>
      <c r="G2305" s="129"/>
      <c r="H2305" s="129"/>
      <c r="I2305" s="129"/>
      <c r="J2305" s="129"/>
      <c r="K2305" s="129"/>
      <c r="L2305" s="129"/>
      <c r="M2305" s="129"/>
    </row>
    <row r="2306" spans="1:13">
      <c r="A2306" s="5"/>
      <c r="B2306" s="128"/>
      <c r="C2306" s="128"/>
      <c r="D2306" s="129"/>
      <c r="E2306" s="129"/>
      <c r="F2306" s="129"/>
      <c r="G2306" s="129"/>
      <c r="H2306" s="129"/>
      <c r="I2306" s="129"/>
      <c r="J2306" s="129"/>
      <c r="K2306" s="129"/>
      <c r="L2306" s="129"/>
      <c r="M2306" s="129"/>
    </row>
    <row r="2307" spans="1:13">
      <c r="A2307" s="5"/>
      <c r="B2307" s="128"/>
      <c r="C2307" s="128"/>
      <c r="D2307" s="129"/>
      <c r="E2307" s="129"/>
      <c r="F2307" s="129"/>
      <c r="G2307" s="129"/>
      <c r="H2307" s="129"/>
      <c r="I2307" s="129"/>
      <c r="J2307" s="129"/>
      <c r="K2307" s="129"/>
      <c r="L2307" s="129"/>
      <c r="M2307" s="129"/>
    </row>
    <row r="2308" spans="1:13">
      <c r="A2308" s="5"/>
      <c r="B2308" s="128"/>
      <c r="C2308" s="128"/>
      <c r="D2308" s="129"/>
      <c r="E2308" s="129"/>
      <c r="F2308" s="129"/>
      <c r="G2308" s="129"/>
      <c r="H2308" s="129"/>
      <c r="I2308" s="129"/>
      <c r="J2308" s="129"/>
      <c r="K2308" s="129"/>
      <c r="L2308" s="129"/>
      <c r="M2308" s="129"/>
    </row>
    <row r="2309" spans="1:13">
      <c r="A2309" s="5"/>
      <c r="B2309" s="128"/>
      <c r="C2309" s="128"/>
      <c r="D2309" s="129"/>
      <c r="E2309" s="129"/>
      <c r="F2309" s="129"/>
      <c r="G2309" s="129"/>
      <c r="H2309" s="129"/>
      <c r="I2309" s="129"/>
      <c r="J2309" s="129"/>
      <c r="K2309" s="129"/>
      <c r="L2309" s="129"/>
      <c r="M2309" s="129"/>
    </row>
    <row r="2310" spans="1:13">
      <c r="A2310" s="5"/>
      <c r="B2310" s="128"/>
      <c r="C2310" s="128"/>
      <c r="D2310" s="129"/>
      <c r="E2310" s="129"/>
      <c r="F2310" s="129"/>
      <c r="G2310" s="129"/>
      <c r="H2310" s="129"/>
      <c r="I2310" s="129"/>
      <c r="J2310" s="129"/>
      <c r="K2310" s="129"/>
      <c r="L2310" s="129"/>
      <c r="M2310" s="129"/>
    </row>
    <row r="2311" spans="1:13">
      <c r="A2311" s="5"/>
      <c r="B2311" s="128"/>
      <c r="C2311" s="128"/>
      <c r="D2311" s="129"/>
      <c r="E2311" s="129"/>
      <c r="F2311" s="129"/>
      <c r="G2311" s="129"/>
      <c r="H2311" s="129"/>
      <c r="I2311" s="129"/>
      <c r="J2311" s="129"/>
      <c r="K2311" s="129"/>
      <c r="L2311" s="129"/>
      <c r="M2311" s="129"/>
    </row>
    <row r="2312" spans="1:13">
      <c r="A2312" s="5"/>
      <c r="B2312" s="128"/>
      <c r="C2312" s="128"/>
      <c r="D2312" s="129"/>
      <c r="E2312" s="129"/>
      <c r="F2312" s="129"/>
      <c r="G2312" s="129"/>
      <c r="H2312" s="129"/>
      <c r="I2312" s="129"/>
      <c r="J2312" s="129"/>
      <c r="K2312" s="129"/>
      <c r="L2312" s="129"/>
      <c r="M2312" s="129"/>
    </row>
    <row r="2313" spans="1:13">
      <c r="A2313" s="5"/>
      <c r="B2313" s="128"/>
      <c r="C2313" s="128"/>
      <c r="D2313" s="129"/>
      <c r="E2313" s="129"/>
      <c r="F2313" s="129"/>
      <c r="G2313" s="129"/>
      <c r="H2313" s="129"/>
      <c r="I2313" s="129"/>
      <c r="J2313" s="129"/>
      <c r="K2313" s="129"/>
      <c r="L2313" s="129"/>
      <c r="M2313" s="129"/>
    </row>
    <row r="2314" spans="1:13">
      <c r="A2314" s="5"/>
      <c r="B2314" s="128"/>
      <c r="C2314" s="128"/>
      <c r="D2314" s="129"/>
      <c r="E2314" s="129"/>
      <c r="F2314" s="129"/>
      <c r="G2314" s="129"/>
      <c r="H2314" s="129"/>
      <c r="I2314" s="129"/>
      <c r="J2314" s="129"/>
      <c r="K2314" s="129"/>
      <c r="L2314" s="129"/>
      <c r="M2314" s="129"/>
    </row>
    <row r="2315" spans="1:13">
      <c r="A2315" s="5"/>
      <c r="B2315" s="128"/>
      <c r="C2315" s="128"/>
      <c r="D2315" s="129"/>
      <c r="E2315" s="129"/>
      <c r="F2315" s="129"/>
      <c r="G2315" s="129"/>
      <c r="H2315" s="129"/>
      <c r="I2315" s="129"/>
      <c r="J2315" s="129"/>
      <c r="K2315" s="129"/>
      <c r="L2315" s="129"/>
      <c r="M2315" s="129"/>
    </row>
    <row r="2316" spans="1:13">
      <c r="A2316" s="5"/>
      <c r="B2316" s="128"/>
      <c r="C2316" s="128"/>
      <c r="D2316" s="129"/>
      <c r="E2316" s="129"/>
      <c r="F2316" s="129"/>
      <c r="G2316" s="129"/>
      <c r="H2316" s="129"/>
      <c r="I2316" s="129"/>
      <c r="J2316" s="129"/>
      <c r="K2316" s="129"/>
      <c r="L2316" s="129"/>
      <c r="M2316" s="129"/>
    </row>
    <row r="2317" spans="1:13">
      <c r="A2317" s="5"/>
      <c r="B2317" s="128"/>
      <c r="C2317" s="128"/>
      <c r="D2317" s="129"/>
      <c r="E2317" s="129"/>
      <c r="F2317" s="129"/>
      <c r="G2317" s="129"/>
      <c r="H2317" s="129"/>
      <c r="I2317" s="129"/>
      <c r="J2317" s="129"/>
      <c r="K2317" s="129"/>
      <c r="L2317" s="129"/>
      <c r="M2317" s="129"/>
    </row>
    <row r="2318" spans="1:13">
      <c r="A2318" s="5"/>
      <c r="B2318" s="128"/>
      <c r="C2318" s="128"/>
      <c r="D2318" s="129"/>
      <c r="E2318" s="129"/>
      <c r="F2318" s="129"/>
      <c r="G2318" s="129"/>
      <c r="H2318" s="129"/>
      <c r="I2318" s="129"/>
      <c r="J2318" s="129"/>
      <c r="K2318" s="129"/>
      <c r="L2318" s="129"/>
      <c r="M2318" s="129"/>
    </row>
    <row r="2319" spans="1:13">
      <c r="A2319" s="5"/>
      <c r="B2319" s="128"/>
      <c r="C2319" s="128"/>
      <c r="D2319" s="129"/>
      <c r="E2319" s="129"/>
      <c r="F2319" s="129"/>
      <c r="G2319" s="129"/>
      <c r="H2319" s="129"/>
      <c r="I2319" s="129"/>
      <c r="J2319" s="129"/>
      <c r="K2319" s="129"/>
      <c r="L2319" s="129"/>
      <c r="M2319" s="129"/>
    </row>
    <row r="2320" spans="1:13">
      <c r="A2320" s="5"/>
      <c r="B2320" s="128"/>
      <c r="C2320" s="128"/>
      <c r="D2320" s="129"/>
      <c r="E2320" s="129"/>
      <c r="F2320" s="129"/>
      <c r="G2320" s="129"/>
      <c r="H2320" s="129"/>
      <c r="I2320" s="129"/>
      <c r="J2320" s="129"/>
      <c r="K2320" s="129"/>
      <c r="L2320" s="129"/>
      <c r="M2320" s="129"/>
    </row>
    <row r="2321" spans="1:13">
      <c r="A2321" s="5"/>
      <c r="B2321" s="128"/>
      <c r="C2321" s="128"/>
      <c r="D2321" s="129"/>
      <c r="E2321" s="129"/>
      <c r="F2321" s="129"/>
      <c r="G2321" s="129"/>
      <c r="H2321" s="129"/>
      <c r="I2321" s="129"/>
      <c r="J2321" s="129"/>
      <c r="K2321" s="129"/>
      <c r="L2321" s="129"/>
      <c r="M2321" s="129"/>
    </row>
    <row r="2322" spans="1:13">
      <c r="A2322" s="5"/>
      <c r="B2322" s="128"/>
      <c r="C2322" s="128"/>
      <c r="D2322" s="129"/>
      <c r="E2322" s="129"/>
      <c r="F2322" s="129"/>
      <c r="G2322" s="129"/>
      <c r="H2322" s="129"/>
      <c r="I2322" s="129"/>
      <c r="J2322" s="129"/>
      <c r="K2322" s="129"/>
      <c r="L2322" s="129"/>
      <c r="M2322" s="129"/>
    </row>
    <row r="2323" spans="1:13">
      <c r="A2323" s="5"/>
      <c r="B2323" s="128"/>
      <c r="C2323" s="128"/>
      <c r="D2323" s="129"/>
      <c r="E2323" s="129"/>
      <c r="F2323" s="129"/>
      <c r="G2323" s="129"/>
      <c r="H2323" s="129"/>
      <c r="I2323" s="129"/>
      <c r="J2323" s="129"/>
      <c r="K2323" s="129"/>
      <c r="L2323" s="129"/>
      <c r="M2323" s="129"/>
    </row>
    <row r="2324" spans="1:13">
      <c r="A2324" s="5"/>
      <c r="B2324" s="128"/>
      <c r="C2324" s="128"/>
      <c r="D2324" s="129"/>
      <c r="E2324" s="129"/>
      <c r="F2324" s="129"/>
      <c r="G2324" s="129"/>
      <c r="H2324" s="129"/>
      <c r="I2324" s="129"/>
      <c r="J2324" s="129"/>
      <c r="K2324" s="129"/>
      <c r="L2324" s="129"/>
      <c r="M2324" s="129"/>
    </row>
    <row r="2325" spans="1:13">
      <c r="A2325" s="5"/>
      <c r="B2325" s="128"/>
      <c r="C2325" s="128"/>
      <c r="D2325" s="129"/>
      <c r="E2325" s="129"/>
      <c r="F2325" s="129"/>
      <c r="G2325" s="129"/>
      <c r="H2325" s="129"/>
      <c r="I2325" s="129"/>
      <c r="J2325" s="129"/>
      <c r="K2325" s="129"/>
      <c r="L2325" s="129"/>
      <c r="M2325" s="129"/>
    </row>
    <row r="2326" spans="1:13">
      <c r="A2326" s="5"/>
      <c r="B2326" s="128"/>
      <c r="C2326" s="128"/>
      <c r="D2326" s="129"/>
      <c r="E2326" s="129"/>
      <c r="F2326" s="129"/>
      <c r="G2326" s="129"/>
      <c r="H2326" s="129"/>
      <c r="I2326" s="129"/>
      <c r="J2326" s="129"/>
      <c r="K2326" s="129"/>
      <c r="L2326" s="129"/>
      <c r="M2326" s="129"/>
    </row>
    <row r="2327" spans="1:13">
      <c r="A2327" s="5"/>
      <c r="B2327" s="128"/>
      <c r="C2327" s="128"/>
      <c r="D2327" s="129"/>
      <c r="E2327" s="129"/>
      <c r="F2327" s="129"/>
      <c r="G2327" s="129"/>
      <c r="H2327" s="129"/>
      <c r="I2327" s="129"/>
      <c r="J2327" s="129"/>
      <c r="K2327" s="129"/>
      <c r="L2327" s="129"/>
      <c r="M2327" s="129"/>
    </row>
    <row r="2328" spans="1:13">
      <c r="A2328" s="5"/>
      <c r="B2328" s="128"/>
      <c r="C2328" s="128"/>
      <c r="D2328" s="129"/>
      <c r="E2328" s="129"/>
      <c r="F2328" s="129"/>
      <c r="G2328" s="129"/>
      <c r="H2328" s="129"/>
      <c r="I2328" s="129"/>
      <c r="J2328" s="129"/>
      <c r="K2328" s="129"/>
      <c r="L2328" s="129"/>
      <c r="M2328" s="129"/>
    </row>
    <row r="2329" spans="1:13">
      <c r="A2329" s="5"/>
      <c r="B2329" s="128"/>
      <c r="C2329" s="128"/>
      <c r="D2329" s="129"/>
      <c r="E2329" s="129"/>
      <c r="F2329" s="129"/>
      <c r="G2329" s="129"/>
      <c r="H2329" s="129"/>
      <c r="I2329" s="129"/>
      <c r="J2329" s="129"/>
      <c r="K2329" s="129"/>
      <c r="L2329" s="129"/>
      <c r="M2329" s="129"/>
    </row>
    <row r="2330" spans="1:13">
      <c r="A2330" s="5"/>
      <c r="B2330" s="128"/>
      <c r="C2330" s="128"/>
      <c r="D2330" s="129"/>
      <c r="E2330" s="129"/>
      <c r="F2330" s="129"/>
      <c r="G2330" s="129"/>
      <c r="H2330" s="129"/>
      <c r="I2330" s="129"/>
      <c r="J2330" s="129"/>
      <c r="K2330" s="129"/>
      <c r="L2330" s="129"/>
      <c r="M2330" s="129"/>
    </row>
    <row r="2331" spans="1:13">
      <c r="A2331" s="5"/>
      <c r="B2331" s="128"/>
      <c r="C2331" s="128"/>
      <c r="D2331" s="129"/>
      <c r="E2331" s="129"/>
      <c r="F2331" s="129"/>
      <c r="G2331" s="129"/>
      <c r="H2331" s="129"/>
      <c r="I2331" s="129"/>
      <c r="J2331" s="129"/>
      <c r="K2331" s="129"/>
      <c r="L2331" s="129"/>
      <c r="M2331" s="129"/>
    </row>
    <row r="2332" spans="1:13">
      <c r="A2332" s="5"/>
      <c r="B2332" s="128"/>
      <c r="C2332" s="128"/>
      <c r="D2332" s="129"/>
      <c r="E2332" s="129"/>
      <c r="F2332" s="129"/>
      <c r="G2332" s="129"/>
      <c r="H2332" s="129"/>
      <c r="I2332" s="129"/>
      <c r="J2332" s="129"/>
      <c r="K2332" s="129"/>
      <c r="L2332" s="129"/>
      <c r="M2332" s="129"/>
    </row>
    <row r="2333" spans="1:13">
      <c r="A2333" s="5"/>
      <c r="B2333" s="128"/>
      <c r="C2333" s="128"/>
      <c r="D2333" s="129"/>
      <c r="E2333" s="129"/>
      <c r="F2333" s="129"/>
      <c r="G2333" s="129"/>
      <c r="H2333" s="129"/>
      <c r="I2333" s="129"/>
      <c r="J2333" s="129"/>
      <c r="K2333" s="129"/>
      <c r="L2333" s="129"/>
      <c r="M2333" s="129"/>
    </row>
    <row r="2334" spans="1:13">
      <c r="A2334" s="5"/>
      <c r="B2334" s="128"/>
      <c r="C2334" s="128"/>
      <c r="D2334" s="129"/>
      <c r="E2334" s="129"/>
      <c r="F2334" s="129"/>
      <c r="G2334" s="129"/>
      <c r="H2334" s="129"/>
      <c r="I2334" s="129"/>
      <c r="J2334" s="129"/>
      <c r="K2334" s="129"/>
      <c r="L2334" s="129"/>
      <c r="M2334" s="129"/>
    </row>
    <row r="2335" spans="1:13">
      <c r="A2335" s="5"/>
      <c r="B2335" s="128"/>
      <c r="C2335" s="128"/>
      <c r="D2335" s="129"/>
      <c r="E2335" s="129"/>
      <c r="F2335" s="129"/>
      <c r="G2335" s="129"/>
      <c r="H2335" s="129"/>
      <c r="I2335" s="129"/>
      <c r="J2335" s="129"/>
      <c r="K2335" s="129"/>
      <c r="L2335" s="129"/>
      <c r="M2335" s="129"/>
    </row>
    <row r="2336" spans="1:13">
      <c r="A2336" s="5"/>
      <c r="B2336" s="128"/>
      <c r="C2336" s="128"/>
      <c r="D2336" s="129"/>
      <c r="E2336" s="129"/>
      <c r="F2336" s="129"/>
      <c r="G2336" s="129"/>
      <c r="H2336" s="129"/>
      <c r="I2336" s="129"/>
      <c r="J2336" s="129"/>
      <c r="K2336" s="129"/>
      <c r="L2336" s="129"/>
      <c r="M2336" s="129"/>
    </row>
    <row r="2337" spans="1:13">
      <c r="A2337" s="5"/>
      <c r="B2337" s="128"/>
      <c r="C2337" s="128"/>
      <c r="D2337" s="129"/>
      <c r="E2337" s="129"/>
      <c r="F2337" s="129"/>
      <c r="G2337" s="129"/>
      <c r="H2337" s="129"/>
      <c r="I2337" s="129"/>
      <c r="J2337" s="129"/>
      <c r="K2337" s="129"/>
      <c r="L2337" s="129"/>
      <c r="M2337" s="129"/>
    </row>
    <row r="2338" spans="1:13">
      <c r="A2338" s="5"/>
      <c r="B2338" s="128"/>
      <c r="C2338" s="128"/>
      <c r="D2338" s="129"/>
      <c r="E2338" s="129"/>
      <c r="F2338" s="129"/>
      <c r="G2338" s="129"/>
      <c r="H2338" s="129"/>
      <c r="I2338" s="129"/>
      <c r="J2338" s="129"/>
      <c r="K2338" s="129"/>
      <c r="L2338" s="129"/>
      <c r="M2338" s="129"/>
    </row>
    <row r="2339" spans="1:13">
      <c r="A2339" s="5"/>
      <c r="B2339" s="128"/>
      <c r="C2339" s="128"/>
      <c r="D2339" s="129"/>
      <c r="E2339" s="129"/>
      <c r="F2339" s="129"/>
      <c r="G2339" s="129"/>
      <c r="H2339" s="129"/>
      <c r="I2339" s="129"/>
      <c r="J2339" s="129"/>
      <c r="K2339" s="129"/>
      <c r="L2339" s="129"/>
      <c r="M2339" s="129"/>
    </row>
    <row r="2340" spans="1:13">
      <c r="A2340" s="5"/>
      <c r="B2340" s="128"/>
      <c r="C2340" s="128"/>
      <c r="D2340" s="129"/>
      <c r="E2340" s="129"/>
      <c r="F2340" s="129"/>
      <c r="G2340" s="129"/>
      <c r="H2340" s="129"/>
      <c r="I2340" s="129"/>
      <c r="J2340" s="129"/>
      <c r="K2340" s="129"/>
      <c r="L2340" s="129"/>
      <c r="M2340" s="129"/>
    </row>
    <row r="2341" spans="1:13">
      <c r="A2341" s="5"/>
      <c r="B2341" s="128"/>
      <c r="C2341" s="128"/>
      <c r="D2341" s="129"/>
      <c r="E2341" s="129"/>
      <c r="F2341" s="129"/>
      <c r="G2341" s="129"/>
      <c r="H2341" s="129"/>
      <c r="I2341" s="129"/>
      <c r="J2341" s="129"/>
      <c r="K2341" s="129"/>
      <c r="L2341" s="129"/>
      <c r="M2341" s="129"/>
    </row>
    <row r="2342" spans="1:13">
      <c r="A2342" s="5"/>
      <c r="B2342" s="128"/>
      <c r="C2342" s="128"/>
      <c r="D2342" s="129"/>
      <c r="E2342" s="129"/>
      <c r="F2342" s="129"/>
      <c r="G2342" s="129"/>
      <c r="H2342" s="129"/>
      <c r="I2342" s="129"/>
      <c r="J2342" s="129"/>
      <c r="K2342" s="129"/>
      <c r="L2342" s="129"/>
      <c r="M2342" s="129"/>
    </row>
    <row r="2343" spans="1:13">
      <c r="A2343" s="5"/>
      <c r="B2343" s="128"/>
      <c r="C2343" s="128"/>
      <c r="D2343" s="129"/>
      <c r="E2343" s="129"/>
      <c r="F2343" s="129"/>
      <c r="G2343" s="129"/>
      <c r="H2343" s="129"/>
      <c r="I2343" s="129"/>
      <c r="J2343" s="129"/>
      <c r="K2343" s="129"/>
      <c r="L2343" s="129"/>
      <c r="M2343" s="129"/>
    </row>
    <row r="2344" spans="1:13">
      <c r="A2344" s="5"/>
      <c r="B2344" s="128"/>
      <c r="C2344" s="128"/>
      <c r="D2344" s="129"/>
      <c r="E2344" s="129"/>
      <c r="F2344" s="129"/>
      <c r="G2344" s="129"/>
      <c r="H2344" s="129"/>
      <c r="I2344" s="129"/>
      <c r="J2344" s="129"/>
      <c r="K2344" s="129"/>
      <c r="L2344" s="129"/>
      <c r="M2344" s="129"/>
    </row>
    <row r="2345" spans="1:13">
      <c r="A2345" s="5"/>
      <c r="B2345" s="128"/>
      <c r="C2345" s="128"/>
      <c r="D2345" s="129"/>
      <c r="E2345" s="129"/>
      <c r="F2345" s="129"/>
      <c r="G2345" s="129"/>
      <c r="H2345" s="129"/>
      <c r="I2345" s="129"/>
      <c r="J2345" s="129"/>
      <c r="K2345" s="129"/>
      <c r="L2345" s="129"/>
      <c r="M2345" s="129"/>
    </row>
    <row r="2346" spans="1:13">
      <c r="A2346" s="5"/>
      <c r="B2346" s="128"/>
      <c r="C2346" s="128"/>
      <c r="D2346" s="129"/>
      <c r="E2346" s="129"/>
      <c r="F2346" s="129"/>
      <c r="G2346" s="129"/>
      <c r="H2346" s="129"/>
      <c r="I2346" s="129"/>
      <c r="J2346" s="129"/>
      <c r="K2346" s="129"/>
      <c r="L2346" s="129"/>
      <c r="M2346" s="129"/>
    </row>
    <row r="2347" spans="1:13">
      <c r="A2347" s="5"/>
      <c r="B2347" s="128"/>
      <c r="C2347" s="128"/>
      <c r="D2347" s="129"/>
      <c r="E2347" s="129"/>
      <c r="F2347" s="129"/>
      <c r="G2347" s="129"/>
      <c r="H2347" s="129"/>
      <c r="I2347" s="129"/>
      <c r="J2347" s="129"/>
      <c r="K2347" s="129"/>
      <c r="L2347" s="129"/>
      <c r="M2347" s="129"/>
    </row>
    <row r="2348" spans="1:13">
      <c r="A2348" s="5"/>
      <c r="B2348" s="128"/>
      <c r="C2348" s="128"/>
      <c r="D2348" s="129"/>
      <c r="E2348" s="129"/>
      <c r="F2348" s="129"/>
      <c r="G2348" s="129"/>
      <c r="H2348" s="129"/>
      <c r="I2348" s="129"/>
      <c r="J2348" s="129"/>
      <c r="K2348" s="129"/>
      <c r="L2348" s="129"/>
      <c r="M2348" s="129"/>
    </row>
    <row r="2349" spans="1:13">
      <c r="A2349" s="5"/>
      <c r="B2349" s="128"/>
      <c r="C2349" s="128"/>
      <c r="D2349" s="129"/>
      <c r="E2349" s="129"/>
      <c r="F2349" s="129"/>
      <c r="G2349" s="129"/>
      <c r="H2349" s="129"/>
      <c r="I2349" s="129"/>
      <c r="J2349" s="129"/>
      <c r="K2349" s="129"/>
      <c r="L2349" s="129"/>
      <c r="M2349" s="129"/>
    </row>
    <row r="2350" spans="1:13">
      <c r="A2350" s="5"/>
      <c r="B2350" s="128"/>
      <c r="C2350" s="128"/>
      <c r="D2350" s="129"/>
      <c r="E2350" s="129"/>
      <c r="F2350" s="129"/>
      <c r="G2350" s="129"/>
      <c r="H2350" s="129"/>
      <c r="I2350" s="129"/>
      <c r="J2350" s="129"/>
      <c r="K2350" s="129"/>
      <c r="L2350" s="129"/>
      <c r="M2350" s="129"/>
    </row>
    <row r="2351" spans="1:13">
      <c r="A2351" s="5"/>
      <c r="B2351" s="128"/>
      <c r="C2351" s="128"/>
      <c r="D2351" s="129"/>
      <c r="E2351" s="129"/>
      <c r="F2351" s="129"/>
      <c r="G2351" s="129"/>
      <c r="H2351" s="129"/>
      <c r="I2351" s="129"/>
      <c r="J2351" s="129"/>
      <c r="K2351" s="129"/>
      <c r="L2351" s="129"/>
      <c r="M2351" s="129"/>
    </row>
    <row r="2352" spans="1:13">
      <c r="A2352" s="5"/>
      <c r="B2352" s="128"/>
      <c r="C2352" s="128"/>
      <c r="D2352" s="129"/>
      <c r="E2352" s="129"/>
      <c r="F2352" s="129"/>
      <c r="G2352" s="129"/>
      <c r="H2352" s="129"/>
      <c r="I2352" s="129"/>
      <c r="J2352" s="129"/>
      <c r="K2352" s="129"/>
      <c r="L2352" s="129"/>
      <c r="M2352" s="129"/>
    </row>
    <row r="2353" spans="1:13">
      <c r="A2353" s="5"/>
      <c r="B2353" s="128"/>
      <c r="C2353" s="128"/>
      <c r="D2353" s="129"/>
      <c r="E2353" s="129"/>
      <c r="F2353" s="129"/>
      <c r="G2353" s="129"/>
      <c r="H2353" s="129"/>
      <c r="I2353" s="129"/>
      <c r="J2353" s="129"/>
      <c r="K2353" s="129"/>
      <c r="L2353" s="129"/>
      <c r="M2353" s="129"/>
    </row>
    <row r="2354" spans="1:13">
      <c r="A2354" s="5"/>
      <c r="B2354" s="128"/>
      <c r="C2354" s="128"/>
      <c r="D2354" s="129"/>
      <c r="E2354" s="129"/>
      <c r="F2354" s="129"/>
      <c r="G2354" s="129"/>
      <c r="H2354" s="129"/>
      <c r="I2354" s="129"/>
      <c r="J2354" s="129"/>
      <c r="K2354" s="129"/>
      <c r="L2354" s="129"/>
      <c r="M2354" s="129"/>
    </row>
    <row r="2355" spans="1:13">
      <c r="A2355" s="5"/>
      <c r="B2355" s="128"/>
      <c r="C2355" s="128"/>
      <c r="D2355" s="129"/>
      <c r="E2355" s="129"/>
      <c r="F2355" s="129"/>
      <c r="G2355" s="129"/>
      <c r="H2355" s="129"/>
      <c r="I2355" s="129"/>
      <c r="J2355" s="129"/>
      <c r="K2355" s="129"/>
      <c r="L2355" s="129"/>
      <c r="M2355" s="129"/>
    </row>
    <row r="2356" spans="1:13">
      <c r="A2356" s="5"/>
      <c r="B2356" s="128"/>
      <c r="C2356" s="128"/>
      <c r="D2356" s="129"/>
      <c r="E2356" s="129"/>
      <c r="F2356" s="129"/>
      <c r="G2356" s="129"/>
      <c r="H2356" s="129"/>
      <c r="I2356" s="129"/>
      <c r="J2356" s="129"/>
      <c r="K2356" s="129"/>
      <c r="L2356" s="129"/>
      <c r="M2356" s="129"/>
    </row>
    <row r="2357" spans="1:13">
      <c r="A2357" s="5"/>
      <c r="B2357" s="128"/>
      <c r="C2357" s="128"/>
      <c r="D2357" s="129"/>
      <c r="E2357" s="129"/>
      <c r="F2357" s="129"/>
      <c r="G2357" s="129"/>
      <c r="H2357" s="129"/>
      <c r="I2357" s="129"/>
      <c r="J2357" s="129"/>
      <c r="K2357" s="129"/>
      <c r="L2357" s="129"/>
      <c r="M2357" s="129"/>
    </row>
    <row r="2358" spans="1:13">
      <c r="A2358" s="5"/>
      <c r="B2358" s="128"/>
      <c r="C2358" s="128"/>
      <c r="D2358" s="129"/>
      <c r="E2358" s="129"/>
      <c r="F2358" s="129"/>
      <c r="G2358" s="129"/>
      <c r="H2358" s="129"/>
      <c r="I2358" s="129"/>
      <c r="J2358" s="129"/>
      <c r="K2358" s="129"/>
      <c r="L2358" s="129"/>
      <c r="M2358" s="129"/>
    </row>
    <row r="2359" spans="1:13">
      <c r="A2359" s="5"/>
      <c r="B2359" s="128"/>
      <c r="C2359" s="128"/>
      <c r="D2359" s="129"/>
      <c r="E2359" s="129"/>
      <c r="F2359" s="129"/>
      <c r="G2359" s="129"/>
      <c r="H2359" s="129"/>
      <c r="I2359" s="129"/>
      <c r="J2359" s="129"/>
      <c r="K2359" s="129"/>
      <c r="L2359" s="129"/>
      <c r="M2359" s="129"/>
    </row>
    <row r="2360" spans="1:13">
      <c r="A2360" s="5"/>
      <c r="B2360" s="128"/>
      <c r="C2360" s="128"/>
      <c r="D2360" s="129"/>
      <c r="E2360" s="129"/>
      <c r="F2360" s="129"/>
      <c r="G2360" s="129"/>
      <c r="H2360" s="129"/>
      <c r="I2360" s="129"/>
      <c r="J2360" s="129"/>
      <c r="K2360" s="129"/>
      <c r="L2360" s="129"/>
      <c r="M2360" s="129"/>
    </row>
    <row r="2361" spans="1:13">
      <c r="A2361" s="5"/>
      <c r="B2361" s="128"/>
      <c r="C2361" s="128"/>
      <c r="D2361" s="129"/>
      <c r="E2361" s="129"/>
      <c r="F2361" s="129"/>
      <c r="G2361" s="129"/>
      <c r="H2361" s="129"/>
      <c r="I2361" s="129"/>
      <c r="J2361" s="129"/>
      <c r="K2361" s="129"/>
      <c r="L2361" s="129"/>
      <c r="M2361" s="129"/>
    </row>
    <row r="2362" spans="1:13">
      <c r="A2362" s="5"/>
      <c r="B2362" s="128"/>
      <c r="C2362" s="128"/>
      <c r="D2362" s="129"/>
      <c r="E2362" s="129"/>
      <c r="F2362" s="129"/>
      <c r="G2362" s="129"/>
      <c r="H2362" s="129"/>
      <c r="I2362" s="129"/>
      <c r="J2362" s="129"/>
      <c r="K2362" s="129"/>
      <c r="L2362" s="129"/>
      <c r="M2362" s="129"/>
    </row>
    <row r="2363" spans="1:13">
      <c r="A2363" s="5"/>
      <c r="B2363" s="128"/>
      <c r="C2363" s="128"/>
      <c r="D2363" s="129"/>
      <c r="E2363" s="129"/>
      <c r="F2363" s="129"/>
      <c r="G2363" s="129"/>
      <c r="H2363" s="129"/>
      <c r="I2363" s="129"/>
      <c r="J2363" s="129"/>
      <c r="K2363" s="129"/>
      <c r="L2363" s="129"/>
      <c r="M2363" s="129"/>
    </row>
    <row r="2364" spans="1:13">
      <c r="A2364" s="5"/>
      <c r="B2364" s="128"/>
      <c r="C2364" s="128"/>
      <c r="D2364" s="129"/>
      <c r="E2364" s="129"/>
      <c r="F2364" s="129"/>
      <c r="G2364" s="129"/>
      <c r="H2364" s="129"/>
      <c r="I2364" s="129"/>
      <c r="J2364" s="129"/>
      <c r="K2364" s="129"/>
      <c r="L2364" s="129"/>
      <c r="M2364" s="129"/>
    </row>
    <row r="2365" spans="1:13">
      <c r="A2365" s="5"/>
      <c r="B2365" s="128"/>
      <c r="C2365" s="128"/>
      <c r="D2365" s="129"/>
      <c r="E2365" s="129"/>
      <c r="F2365" s="129"/>
      <c r="G2365" s="129"/>
      <c r="H2365" s="129"/>
      <c r="I2365" s="129"/>
      <c r="J2365" s="129"/>
      <c r="K2365" s="129"/>
      <c r="L2365" s="129"/>
      <c r="M2365" s="129"/>
    </row>
    <row r="2366" spans="1:13">
      <c r="A2366" s="5"/>
      <c r="B2366" s="128"/>
      <c r="C2366" s="128"/>
      <c r="D2366" s="129"/>
      <c r="E2366" s="129"/>
      <c r="F2366" s="129"/>
      <c r="G2366" s="129"/>
      <c r="H2366" s="129"/>
      <c r="I2366" s="129"/>
      <c r="J2366" s="129"/>
      <c r="K2366" s="129"/>
      <c r="L2366" s="129"/>
      <c r="M2366" s="129"/>
    </row>
    <row r="2367" spans="1:13">
      <c r="A2367" s="5"/>
      <c r="B2367" s="128"/>
      <c r="C2367" s="128"/>
      <c r="D2367" s="129"/>
      <c r="E2367" s="129"/>
      <c r="F2367" s="129"/>
      <c r="G2367" s="129"/>
      <c r="H2367" s="129"/>
      <c r="I2367" s="129"/>
      <c r="J2367" s="129"/>
      <c r="K2367" s="129"/>
      <c r="L2367" s="129"/>
      <c r="M2367" s="129"/>
    </row>
    <row r="2368" spans="1:13">
      <c r="A2368" s="5"/>
      <c r="B2368" s="128"/>
      <c r="C2368" s="128"/>
      <c r="D2368" s="129"/>
      <c r="E2368" s="129"/>
      <c r="F2368" s="129"/>
      <c r="G2368" s="129"/>
      <c r="H2368" s="129"/>
      <c r="I2368" s="129"/>
      <c r="J2368" s="129"/>
      <c r="K2368" s="129"/>
      <c r="L2368" s="129"/>
      <c r="M2368" s="129"/>
    </row>
    <row r="2369" spans="1:13">
      <c r="A2369" s="5"/>
      <c r="B2369" s="128"/>
      <c r="C2369" s="128"/>
      <c r="D2369" s="129"/>
      <c r="E2369" s="129"/>
      <c r="F2369" s="129"/>
      <c r="G2369" s="129"/>
      <c r="H2369" s="129"/>
      <c r="I2369" s="129"/>
      <c r="J2369" s="129"/>
      <c r="K2369" s="129"/>
      <c r="L2369" s="129"/>
      <c r="M2369" s="129"/>
    </row>
    <row r="2370" spans="1:13">
      <c r="A2370" s="5"/>
      <c r="B2370" s="128"/>
      <c r="C2370" s="128"/>
      <c r="D2370" s="129"/>
      <c r="E2370" s="129"/>
      <c r="F2370" s="129"/>
      <c r="G2370" s="129"/>
      <c r="H2370" s="129"/>
      <c r="I2370" s="129"/>
      <c r="J2370" s="129"/>
      <c r="K2370" s="129"/>
      <c r="L2370" s="129"/>
      <c r="M2370" s="129"/>
    </row>
    <row r="2371" spans="1:13">
      <c r="A2371" s="5"/>
      <c r="B2371" s="128"/>
      <c r="C2371" s="128"/>
      <c r="D2371" s="129"/>
      <c r="E2371" s="129"/>
      <c r="F2371" s="129"/>
      <c r="G2371" s="129"/>
      <c r="H2371" s="129"/>
      <c r="I2371" s="129"/>
      <c r="J2371" s="129"/>
      <c r="K2371" s="129"/>
      <c r="L2371" s="129"/>
      <c r="M2371" s="129"/>
    </row>
    <row r="2372" spans="1:13">
      <c r="A2372" s="5"/>
      <c r="B2372" s="128"/>
      <c r="C2372" s="128"/>
      <c r="D2372" s="129"/>
      <c r="E2372" s="129"/>
      <c r="F2372" s="129"/>
      <c r="G2372" s="129"/>
      <c r="H2372" s="129"/>
      <c r="I2372" s="129"/>
      <c r="J2372" s="129"/>
      <c r="K2372" s="129"/>
      <c r="L2372" s="129"/>
      <c r="M2372" s="129"/>
    </row>
    <row r="2373" spans="1:13">
      <c r="A2373" s="5"/>
      <c r="B2373" s="128"/>
      <c r="C2373" s="128"/>
      <c r="D2373" s="129"/>
      <c r="E2373" s="129"/>
      <c r="F2373" s="129"/>
      <c r="G2373" s="129"/>
      <c r="H2373" s="129"/>
      <c r="I2373" s="129"/>
      <c r="J2373" s="129"/>
      <c r="K2373" s="129"/>
      <c r="L2373" s="129"/>
      <c r="M2373" s="129"/>
    </row>
    <row r="2374" spans="1:13">
      <c r="A2374" s="5"/>
      <c r="B2374" s="128"/>
      <c r="C2374" s="128"/>
      <c r="D2374" s="129"/>
      <c r="E2374" s="129"/>
      <c r="F2374" s="129"/>
      <c r="G2374" s="129"/>
      <c r="H2374" s="129"/>
      <c r="I2374" s="129"/>
      <c r="J2374" s="129"/>
      <c r="K2374" s="129"/>
      <c r="L2374" s="129"/>
      <c r="M2374" s="129"/>
    </row>
    <row r="2375" spans="1:13">
      <c r="A2375" s="5"/>
      <c r="B2375" s="128"/>
      <c r="C2375" s="128"/>
      <c r="D2375" s="129"/>
      <c r="E2375" s="129"/>
      <c r="F2375" s="129"/>
      <c r="G2375" s="129"/>
      <c r="H2375" s="129"/>
      <c r="I2375" s="129"/>
      <c r="J2375" s="129"/>
      <c r="K2375" s="129"/>
      <c r="L2375" s="129"/>
      <c r="M2375" s="129"/>
    </row>
    <row r="2376" spans="1:13">
      <c r="A2376" s="5"/>
      <c r="B2376" s="128"/>
      <c r="C2376" s="128"/>
      <c r="D2376" s="129"/>
      <c r="E2376" s="129"/>
      <c r="F2376" s="129"/>
      <c r="G2376" s="129"/>
      <c r="H2376" s="129"/>
      <c r="I2376" s="129"/>
      <c r="J2376" s="129"/>
      <c r="K2376" s="129"/>
      <c r="L2376" s="129"/>
      <c r="M2376" s="129"/>
    </row>
    <row r="2377" spans="1:13">
      <c r="A2377" s="5"/>
      <c r="B2377" s="128"/>
      <c r="C2377" s="128"/>
      <c r="D2377" s="129"/>
      <c r="E2377" s="129"/>
      <c r="F2377" s="129"/>
      <c r="G2377" s="129"/>
      <c r="H2377" s="129"/>
      <c r="I2377" s="129"/>
      <c r="J2377" s="129"/>
      <c r="K2377" s="129"/>
      <c r="L2377" s="129"/>
      <c r="M2377" s="129"/>
    </row>
    <row r="2378" spans="1:13">
      <c r="A2378" s="5"/>
      <c r="B2378" s="128"/>
      <c r="C2378" s="128"/>
      <c r="D2378" s="129"/>
      <c r="E2378" s="129"/>
      <c r="F2378" s="129"/>
      <c r="G2378" s="129"/>
      <c r="H2378" s="129"/>
      <c r="I2378" s="129"/>
      <c r="J2378" s="129"/>
      <c r="K2378" s="129"/>
      <c r="L2378" s="129"/>
      <c r="M2378" s="129"/>
    </row>
    <row r="2379" spans="1:13">
      <c r="A2379" s="5"/>
      <c r="B2379" s="128"/>
      <c r="C2379" s="128"/>
      <c r="D2379" s="129"/>
      <c r="E2379" s="129"/>
      <c r="F2379" s="129"/>
      <c r="G2379" s="129"/>
      <c r="H2379" s="129"/>
      <c r="I2379" s="129"/>
      <c r="J2379" s="129"/>
      <c r="K2379" s="129"/>
      <c r="L2379" s="129"/>
      <c r="M2379" s="129"/>
    </row>
    <row r="2380" spans="1:13">
      <c r="A2380" s="5"/>
      <c r="B2380" s="128"/>
      <c r="C2380" s="128"/>
      <c r="D2380" s="129"/>
      <c r="E2380" s="129"/>
      <c r="F2380" s="129"/>
      <c r="G2380" s="129"/>
      <c r="H2380" s="129"/>
      <c r="I2380" s="129"/>
      <c r="J2380" s="129"/>
      <c r="K2380" s="129"/>
      <c r="L2380" s="129"/>
      <c r="M2380" s="129"/>
    </row>
    <row r="2381" spans="1:13">
      <c r="A2381" s="5"/>
      <c r="B2381" s="128"/>
      <c r="C2381" s="128"/>
      <c r="D2381" s="129"/>
      <c r="E2381" s="129"/>
      <c r="F2381" s="129"/>
      <c r="G2381" s="129"/>
      <c r="H2381" s="129"/>
      <c r="I2381" s="129"/>
      <c r="J2381" s="129"/>
      <c r="K2381" s="129"/>
      <c r="L2381" s="129"/>
      <c r="M2381" s="129"/>
    </row>
    <row r="2382" spans="1:13">
      <c r="A2382" s="5"/>
      <c r="B2382" s="128"/>
      <c r="C2382" s="128"/>
      <c r="D2382" s="129"/>
      <c r="E2382" s="129"/>
      <c r="F2382" s="129"/>
      <c r="G2382" s="129"/>
      <c r="H2382" s="129"/>
      <c r="I2382" s="129"/>
      <c r="J2382" s="129"/>
      <c r="K2382" s="129"/>
      <c r="L2382" s="129"/>
      <c r="M2382" s="129"/>
    </row>
    <row r="2383" spans="1:13">
      <c r="A2383" s="5"/>
      <c r="B2383" s="128"/>
      <c r="C2383" s="128"/>
      <c r="D2383" s="129"/>
      <c r="E2383" s="129"/>
      <c r="F2383" s="129"/>
      <c r="G2383" s="129"/>
      <c r="H2383" s="129"/>
      <c r="I2383" s="129"/>
      <c r="J2383" s="129"/>
      <c r="K2383" s="129"/>
      <c r="L2383" s="129"/>
      <c r="M2383" s="129"/>
    </row>
    <row r="2384" spans="1:13">
      <c r="A2384" s="5"/>
      <c r="B2384" s="128"/>
      <c r="C2384" s="128"/>
      <c r="D2384" s="129"/>
      <c r="E2384" s="129"/>
      <c r="F2384" s="129"/>
      <c r="G2384" s="129"/>
      <c r="H2384" s="129"/>
      <c r="I2384" s="129"/>
      <c r="J2384" s="129"/>
      <c r="K2384" s="129"/>
      <c r="L2384" s="129"/>
      <c r="M2384" s="129"/>
    </row>
    <row r="2385" spans="1:13">
      <c r="A2385" s="5"/>
      <c r="B2385" s="128"/>
      <c r="C2385" s="128"/>
      <c r="D2385" s="129"/>
      <c r="E2385" s="129"/>
      <c r="F2385" s="129"/>
      <c r="G2385" s="129"/>
      <c r="H2385" s="129"/>
      <c r="I2385" s="129"/>
      <c r="J2385" s="129"/>
      <c r="K2385" s="129"/>
      <c r="L2385" s="129"/>
      <c r="M2385" s="129"/>
    </row>
    <row r="2386" spans="1:13">
      <c r="A2386" s="5"/>
      <c r="B2386" s="128"/>
      <c r="C2386" s="128"/>
      <c r="D2386" s="129"/>
      <c r="E2386" s="129"/>
      <c r="F2386" s="129"/>
      <c r="G2386" s="129"/>
      <c r="H2386" s="129"/>
      <c r="I2386" s="129"/>
      <c r="J2386" s="129"/>
      <c r="K2386" s="129"/>
      <c r="L2386" s="129"/>
      <c r="M2386" s="129"/>
    </row>
    <row r="2387" spans="1:13">
      <c r="A2387" s="5"/>
      <c r="B2387" s="128"/>
      <c r="C2387" s="128"/>
      <c r="D2387" s="129"/>
      <c r="E2387" s="129"/>
      <c r="F2387" s="129"/>
      <c r="G2387" s="129"/>
      <c r="H2387" s="129"/>
      <c r="I2387" s="129"/>
      <c r="J2387" s="129"/>
      <c r="K2387" s="129"/>
      <c r="L2387" s="129"/>
      <c r="M2387" s="129"/>
    </row>
    <row r="2388" spans="1:13">
      <c r="A2388" s="5"/>
      <c r="B2388" s="128"/>
      <c r="C2388" s="128"/>
      <c r="D2388" s="129"/>
      <c r="E2388" s="129"/>
      <c r="F2388" s="129"/>
      <c r="G2388" s="129"/>
      <c r="H2388" s="129"/>
      <c r="I2388" s="129"/>
      <c r="J2388" s="129"/>
      <c r="K2388" s="129"/>
      <c r="L2388" s="129"/>
      <c r="M2388" s="129"/>
    </row>
    <row r="2389" spans="1:13">
      <c r="A2389" s="5"/>
      <c r="B2389" s="128"/>
      <c r="C2389" s="128"/>
      <c r="D2389" s="129"/>
      <c r="E2389" s="129"/>
      <c r="F2389" s="129"/>
      <c r="G2389" s="129"/>
      <c r="H2389" s="129"/>
      <c r="I2389" s="129"/>
      <c r="J2389" s="129"/>
      <c r="K2389" s="129"/>
      <c r="L2389" s="129"/>
      <c r="M2389" s="129"/>
    </row>
    <row r="2390" spans="1:13">
      <c r="A2390" s="5"/>
      <c r="B2390" s="128"/>
      <c r="C2390" s="128"/>
      <c r="D2390" s="129"/>
      <c r="E2390" s="129"/>
      <c r="F2390" s="129"/>
      <c r="G2390" s="129"/>
      <c r="H2390" s="129"/>
      <c r="I2390" s="129"/>
      <c r="J2390" s="129"/>
      <c r="K2390" s="129"/>
      <c r="L2390" s="129"/>
      <c r="M2390" s="129"/>
    </row>
    <row r="2391" spans="1:13">
      <c r="A2391" s="5"/>
      <c r="B2391" s="128"/>
      <c r="C2391" s="128"/>
      <c r="D2391" s="129"/>
      <c r="E2391" s="129"/>
      <c r="F2391" s="129"/>
      <c r="G2391" s="129"/>
      <c r="H2391" s="129"/>
      <c r="I2391" s="129"/>
      <c r="J2391" s="129"/>
      <c r="K2391" s="129"/>
      <c r="L2391" s="129"/>
      <c r="M2391" s="129"/>
    </row>
    <row r="2392" spans="1:13">
      <c r="A2392" s="5"/>
      <c r="B2392" s="128"/>
      <c r="C2392" s="128"/>
      <c r="D2392" s="129"/>
      <c r="E2392" s="129"/>
      <c r="F2392" s="129"/>
      <c r="G2392" s="129"/>
      <c r="H2392" s="129"/>
      <c r="I2392" s="129"/>
      <c r="J2392" s="129"/>
      <c r="K2392" s="129"/>
      <c r="L2392" s="129"/>
      <c r="M2392" s="129"/>
    </row>
    <row r="2393" spans="1:13">
      <c r="A2393" s="5"/>
      <c r="B2393" s="128"/>
      <c r="C2393" s="128"/>
      <c r="D2393" s="129"/>
      <c r="E2393" s="129"/>
      <c r="F2393" s="129"/>
      <c r="G2393" s="129"/>
      <c r="H2393" s="129"/>
      <c r="I2393" s="129"/>
      <c r="J2393" s="129"/>
      <c r="K2393" s="129"/>
      <c r="L2393" s="129"/>
      <c r="M2393" s="129"/>
    </row>
    <row r="2394" spans="1:13">
      <c r="A2394" s="5"/>
      <c r="B2394" s="128"/>
      <c r="C2394" s="128"/>
      <c r="D2394" s="129"/>
      <c r="E2394" s="129"/>
      <c r="F2394" s="129"/>
      <c r="G2394" s="129"/>
      <c r="H2394" s="129"/>
      <c r="I2394" s="129"/>
      <c r="J2394" s="129"/>
      <c r="K2394" s="129"/>
      <c r="L2394" s="129"/>
      <c r="M2394" s="129"/>
    </row>
    <row r="2395" spans="1:13">
      <c r="A2395" s="5"/>
      <c r="B2395" s="128"/>
      <c r="C2395" s="128"/>
      <c r="D2395" s="129"/>
      <c r="E2395" s="129"/>
      <c r="F2395" s="129"/>
      <c r="G2395" s="129"/>
      <c r="H2395" s="129"/>
      <c r="I2395" s="129"/>
      <c r="J2395" s="129"/>
      <c r="K2395" s="129"/>
      <c r="L2395" s="129"/>
      <c r="M2395" s="129"/>
    </row>
    <row r="2396" spans="1:13">
      <c r="A2396" s="5"/>
      <c r="B2396" s="128"/>
      <c r="C2396" s="128"/>
      <c r="D2396" s="129"/>
      <c r="E2396" s="129"/>
      <c r="F2396" s="129"/>
      <c r="G2396" s="129"/>
      <c r="H2396" s="129"/>
      <c r="I2396" s="129"/>
      <c r="J2396" s="129"/>
      <c r="K2396" s="129"/>
      <c r="L2396" s="129"/>
      <c r="M2396" s="129"/>
    </row>
    <row r="2397" spans="1:13">
      <c r="A2397" s="5"/>
      <c r="B2397" s="128"/>
      <c r="C2397" s="128"/>
      <c r="D2397" s="129"/>
      <c r="E2397" s="129"/>
      <c r="F2397" s="129"/>
      <c r="G2397" s="129"/>
      <c r="H2397" s="129"/>
      <c r="I2397" s="129"/>
      <c r="J2397" s="129"/>
      <c r="K2397" s="129"/>
      <c r="L2397" s="129"/>
      <c r="M2397" s="129"/>
    </row>
    <row r="2398" spans="1:13">
      <c r="A2398" s="5"/>
      <c r="B2398" s="128"/>
      <c r="C2398" s="128"/>
      <c r="D2398" s="129"/>
      <c r="E2398" s="129"/>
      <c r="F2398" s="129"/>
      <c r="G2398" s="129"/>
      <c r="H2398" s="129"/>
      <c r="I2398" s="129"/>
      <c r="J2398" s="129"/>
      <c r="K2398" s="129"/>
      <c r="L2398" s="129"/>
      <c r="M2398" s="129"/>
    </row>
    <row r="2399" spans="1:13">
      <c r="A2399" s="5"/>
      <c r="B2399" s="128"/>
      <c r="C2399" s="128"/>
      <c r="D2399" s="129"/>
      <c r="E2399" s="129"/>
      <c r="F2399" s="129"/>
      <c r="G2399" s="129"/>
      <c r="H2399" s="129"/>
      <c r="I2399" s="129"/>
      <c r="J2399" s="129"/>
      <c r="K2399" s="129"/>
      <c r="L2399" s="129"/>
      <c r="M2399" s="129"/>
    </row>
    <row r="2400" spans="1:13">
      <c r="A2400" s="5"/>
      <c r="B2400" s="128"/>
      <c r="C2400" s="128"/>
      <c r="D2400" s="129"/>
      <c r="E2400" s="129"/>
      <c r="F2400" s="129"/>
      <c r="G2400" s="129"/>
      <c r="H2400" s="129"/>
      <c r="I2400" s="129"/>
      <c r="J2400" s="129"/>
      <c r="K2400" s="129"/>
      <c r="L2400" s="129"/>
      <c r="M2400" s="129"/>
    </row>
    <row r="2401" spans="1:13">
      <c r="A2401" s="5"/>
      <c r="B2401" s="128"/>
      <c r="C2401" s="128"/>
      <c r="D2401" s="129"/>
      <c r="E2401" s="129"/>
      <c r="F2401" s="129"/>
      <c r="G2401" s="129"/>
      <c r="H2401" s="129"/>
      <c r="I2401" s="129"/>
      <c r="J2401" s="129"/>
      <c r="K2401" s="129"/>
      <c r="L2401" s="129"/>
      <c r="M2401" s="129"/>
    </row>
    <row r="2402" spans="1:13">
      <c r="A2402" s="5"/>
      <c r="B2402" s="128"/>
      <c r="C2402" s="128"/>
      <c r="D2402" s="129"/>
      <c r="E2402" s="129"/>
      <c r="F2402" s="129"/>
      <c r="G2402" s="129"/>
      <c r="H2402" s="129"/>
      <c r="I2402" s="129"/>
      <c r="J2402" s="129"/>
      <c r="K2402" s="129"/>
      <c r="L2402" s="129"/>
      <c r="M2402" s="129"/>
    </row>
    <row r="2403" spans="1:13">
      <c r="A2403" s="5"/>
      <c r="B2403" s="128"/>
      <c r="C2403" s="128"/>
      <c r="D2403" s="129"/>
      <c r="E2403" s="129"/>
      <c r="F2403" s="129"/>
      <c r="G2403" s="129"/>
      <c r="H2403" s="129"/>
      <c r="I2403" s="129"/>
      <c r="J2403" s="129"/>
      <c r="K2403" s="129"/>
      <c r="L2403" s="129"/>
      <c r="M2403" s="129"/>
    </row>
    <row r="2404" spans="1:13">
      <c r="A2404" s="5"/>
      <c r="B2404" s="128"/>
      <c r="C2404" s="128"/>
      <c r="D2404" s="129"/>
      <c r="E2404" s="129"/>
      <c r="F2404" s="129"/>
      <c r="G2404" s="129"/>
      <c r="H2404" s="129"/>
      <c r="I2404" s="129"/>
      <c r="J2404" s="129"/>
      <c r="K2404" s="129"/>
      <c r="L2404" s="129"/>
      <c r="M2404" s="129"/>
    </row>
    <row r="2405" spans="1:13">
      <c r="A2405" s="5"/>
      <c r="B2405" s="128"/>
      <c r="C2405" s="128"/>
      <c r="D2405" s="129"/>
      <c r="E2405" s="129"/>
      <c r="F2405" s="129"/>
      <c r="G2405" s="129"/>
      <c r="H2405" s="129"/>
      <c r="I2405" s="129"/>
      <c r="J2405" s="129"/>
      <c r="K2405" s="129"/>
      <c r="L2405" s="129"/>
      <c r="M2405" s="129"/>
    </row>
    <row r="2406" spans="1:13">
      <c r="A2406" s="5"/>
      <c r="B2406" s="128"/>
      <c r="C2406" s="128"/>
      <c r="D2406" s="129"/>
      <c r="E2406" s="129"/>
      <c r="F2406" s="129"/>
      <c r="G2406" s="129"/>
      <c r="H2406" s="129"/>
      <c r="I2406" s="129"/>
      <c r="J2406" s="129"/>
      <c r="K2406" s="129"/>
      <c r="L2406" s="129"/>
      <c r="M2406" s="129"/>
    </row>
    <row r="2407" spans="1:13">
      <c r="A2407" s="5"/>
      <c r="B2407" s="128"/>
      <c r="C2407" s="128"/>
      <c r="D2407" s="129"/>
      <c r="E2407" s="129"/>
      <c r="F2407" s="129"/>
      <c r="G2407" s="129"/>
      <c r="H2407" s="129"/>
      <c r="I2407" s="129"/>
      <c r="J2407" s="129"/>
      <c r="K2407" s="129"/>
      <c r="L2407" s="129"/>
      <c r="M2407" s="129"/>
    </row>
    <row r="2408" spans="1:13">
      <c r="A2408" s="5"/>
      <c r="B2408" s="128"/>
      <c r="C2408" s="128"/>
      <c r="D2408" s="129"/>
      <c r="E2408" s="129"/>
      <c r="F2408" s="129"/>
      <c r="G2408" s="129"/>
      <c r="H2408" s="129"/>
      <c r="I2408" s="129"/>
      <c r="J2408" s="129"/>
      <c r="K2408" s="129"/>
      <c r="L2408" s="129"/>
      <c r="M2408" s="129"/>
    </row>
    <row r="2409" spans="1:13">
      <c r="A2409" s="5"/>
      <c r="B2409" s="128"/>
      <c r="C2409" s="128"/>
      <c r="D2409" s="129"/>
      <c r="E2409" s="129"/>
      <c r="F2409" s="129"/>
      <c r="G2409" s="129"/>
      <c r="H2409" s="129"/>
      <c r="I2409" s="129"/>
      <c r="J2409" s="129"/>
      <c r="K2409" s="129"/>
      <c r="L2409" s="129"/>
      <c r="M2409" s="129"/>
    </row>
    <row r="2410" spans="1:13">
      <c r="A2410" s="5"/>
      <c r="B2410" s="128"/>
      <c r="C2410" s="128"/>
      <c r="D2410" s="129"/>
      <c r="E2410" s="129"/>
      <c r="F2410" s="129"/>
      <c r="G2410" s="129"/>
      <c r="H2410" s="129"/>
      <c r="I2410" s="129"/>
      <c r="J2410" s="129"/>
      <c r="K2410" s="129"/>
      <c r="L2410" s="129"/>
      <c r="M2410" s="129"/>
    </row>
    <row r="2411" spans="1:13">
      <c r="A2411" s="5"/>
      <c r="B2411" s="128"/>
      <c r="C2411" s="128"/>
      <c r="D2411" s="129"/>
      <c r="E2411" s="129"/>
      <c r="F2411" s="129"/>
      <c r="G2411" s="129"/>
      <c r="H2411" s="129"/>
      <c r="I2411" s="129"/>
      <c r="J2411" s="129"/>
      <c r="K2411" s="129"/>
      <c r="L2411" s="129"/>
      <c r="M2411" s="129"/>
    </row>
    <row r="2412" spans="1:13">
      <c r="A2412" s="5"/>
      <c r="B2412" s="128"/>
      <c r="C2412" s="128"/>
      <c r="D2412" s="129"/>
      <c r="E2412" s="129"/>
      <c r="F2412" s="129"/>
      <c r="G2412" s="129"/>
      <c r="H2412" s="129"/>
      <c r="I2412" s="129"/>
      <c r="J2412" s="129"/>
      <c r="K2412" s="129"/>
      <c r="L2412" s="129"/>
      <c r="M2412" s="129"/>
    </row>
    <row r="2413" spans="1:13">
      <c r="A2413" s="5"/>
      <c r="B2413" s="128"/>
      <c r="C2413" s="128"/>
      <c r="D2413" s="129"/>
      <c r="E2413" s="129"/>
      <c r="F2413" s="129"/>
      <c r="G2413" s="129"/>
      <c r="H2413" s="129"/>
      <c r="I2413" s="129"/>
      <c r="J2413" s="129"/>
      <c r="K2413" s="129"/>
      <c r="L2413" s="129"/>
      <c r="M2413" s="129"/>
    </row>
    <row r="2414" spans="1:13">
      <c r="A2414" s="5"/>
      <c r="B2414" s="128"/>
      <c r="C2414" s="128"/>
      <c r="D2414" s="129"/>
      <c r="E2414" s="129"/>
      <c r="F2414" s="129"/>
      <c r="G2414" s="129"/>
      <c r="H2414" s="129"/>
      <c r="I2414" s="129"/>
      <c r="J2414" s="129"/>
      <c r="K2414" s="129"/>
      <c r="L2414" s="129"/>
      <c r="M2414" s="129"/>
    </row>
    <row r="2415" spans="1:13">
      <c r="A2415" s="5"/>
      <c r="B2415" s="128"/>
      <c r="C2415" s="128"/>
      <c r="D2415" s="129"/>
      <c r="E2415" s="129"/>
      <c r="F2415" s="129"/>
      <c r="G2415" s="129"/>
      <c r="H2415" s="129"/>
      <c r="I2415" s="129"/>
      <c r="J2415" s="129"/>
      <c r="K2415" s="129"/>
      <c r="L2415" s="129"/>
      <c r="M2415" s="129"/>
    </row>
    <row r="2416" spans="1:13">
      <c r="A2416" s="5"/>
      <c r="B2416" s="128"/>
      <c r="C2416" s="128"/>
      <c r="D2416" s="129"/>
      <c r="E2416" s="129"/>
      <c r="F2416" s="129"/>
      <c r="G2416" s="129"/>
      <c r="H2416" s="129"/>
      <c r="I2416" s="129"/>
      <c r="J2416" s="129"/>
      <c r="K2416" s="129"/>
      <c r="L2416" s="129"/>
      <c r="M2416" s="129"/>
    </row>
    <row r="2417" spans="1:13">
      <c r="A2417" s="5"/>
      <c r="B2417" s="128"/>
      <c r="C2417" s="128"/>
      <c r="D2417" s="129"/>
      <c r="E2417" s="129"/>
      <c r="F2417" s="129"/>
      <c r="G2417" s="129"/>
      <c r="H2417" s="129"/>
      <c r="I2417" s="129"/>
      <c r="J2417" s="129"/>
      <c r="K2417" s="129"/>
      <c r="L2417" s="129"/>
      <c r="M2417" s="129"/>
    </row>
    <row r="2418" spans="1:13">
      <c r="A2418" s="5"/>
      <c r="B2418" s="128"/>
      <c r="C2418" s="128"/>
      <c r="D2418" s="129"/>
      <c r="E2418" s="129"/>
      <c r="F2418" s="129"/>
      <c r="G2418" s="129"/>
      <c r="H2418" s="129"/>
      <c r="I2418" s="129"/>
      <c r="J2418" s="129"/>
      <c r="K2418" s="129"/>
      <c r="L2418" s="129"/>
      <c r="M2418" s="129"/>
    </row>
    <row r="2419" spans="1:13">
      <c r="A2419" s="5"/>
      <c r="B2419" s="128"/>
      <c r="C2419" s="128"/>
      <c r="D2419" s="129"/>
      <c r="E2419" s="129"/>
      <c r="F2419" s="129"/>
      <c r="G2419" s="129"/>
      <c r="H2419" s="129"/>
      <c r="I2419" s="129"/>
      <c r="J2419" s="129"/>
      <c r="K2419" s="129"/>
      <c r="L2419" s="129"/>
      <c r="M2419" s="129"/>
    </row>
    <row r="2420" spans="1:13">
      <c r="A2420" s="5"/>
      <c r="B2420" s="128"/>
      <c r="C2420" s="128"/>
      <c r="D2420" s="129"/>
      <c r="E2420" s="129"/>
      <c r="F2420" s="129"/>
      <c r="G2420" s="129"/>
      <c r="H2420" s="129"/>
      <c r="I2420" s="129"/>
      <c r="J2420" s="129"/>
      <c r="K2420" s="129"/>
      <c r="L2420" s="129"/>
      <c r="M2420" s="129"/>
    </row>
    <row r="2421" spans="1:13">
      <c r="A2421" s="5"/>
      <c r="B2421" s="128"/>
      <c r="C2421" s="128"/>
      <c r="D2421" s="129"/>
      <c r="E2421" s="129"/>
      <c r="F2421" s="129"/>
      <c r="G2421" s="129"/>
      <c r="H2421" s="129"/>
      <c r="I2421" s="129"/>
      <c r="J2421" s="129"/>
      <c r="K2421" s="129"/>
      <c r="L2421" s="129"/>
      <c r="M2421" s="129"/>
    </row>
    <row r="2422" spans="1:13">
      <c r="A2422" s="5"/>
      <c r="B2422" s="128"/>
      <c r="C2422" s="128"/>
      <c r="D2422" s="129"/>
      <c r="E2422" s="129"/>
      <c r="F2422" s="129"/>
      <c r="G2422" s="129"/>
      <c r="H2422" s="129"/>
      <c r="I2422" s="129"/>
      <c r="J2422" s="129"/>
      <c r="K2422" s="129"/>
      <c r="L2422" s="129"/>
      <c r="M2422" s="129"/>
    </row>
    <row r="2423" spans="1:13">
      <c r="A2423" s="5"/>
      <c r="B2423" s="128"/>
      <c r="C2423" s="128"/>
      <c r="D2423" s="129"/>
      <c r="E2423" s="129"/>
      <c r="F2423" s="129"/>
      <c r="G2423" s="129"/>
      <c r="H2423" s="129"/>
      <c r="I2423" s="129"/>
      <c r="J2423" s="129"/>
      <c r="K2423" s="129"/>
      <c r="L2423" s="129"/>
      <c r="M2423" s="129"/>
    </row>
    <row r="2424" spans="1:13">
      <c r="A2424" s="5"/>
      <c r="B2424" s="128"/>
      <c r="C2424" s="128"/>
      <c r="D2424" s="129"/>
      <c r="E2424" s="129"/>
      <c r="F2424" s="129"/>
      <c r="G2424" s="129"/>
      <c r="H2424" s="129"/>
      <c r="I2424" s="129"/>
      <c r="J2424" s="129"/>
      <c r="K2424" s="129"/>
      <c r="L2424" s="129"/>
      <c r="M2424" s="129"/>
    </row>
    <row r="2425" spans="1:13">
      <c r="A2425" s="5"/>
      <c r="B2425" s="128"/>
      <c r="C2425" s="128"/>
      <c r="D2425" s="129"/>
      <c r="E2425" s="129"/>
      <c r="F2425" s="129"/>
      <c r="G2425" s="129"/>
      <c r="H2425" s="129"/>
      <c r="I2425" s="129"/>
      <c r="J2425" s="129"/>
      <c r="K2425" s="129"/>
      <c r="L2425" s="129"/>
      <c r="M2425" s="129"/>
    </row>
    <row r="2426" spans="1:13">
      <c r="A2426" s="5"/>
      <c r="B2426" s="128"/>
      <c r="C2426" s="128"/>
      <c r="D2426" s="129"/>
      <c r="E2426" s="129"/>
      <c r="F2426" s="129"/>
      <c r="G2426" s="129"/>
      <c r="H2426" s="129"/>
      <c r="I2426" s="129"/>
      <c r="J2426" s="129"/>
      <c r="K2426" s="129"/>
      <c r="L2426" s="129"/>
      <c r="M2426" s="129"/>
    </row>
    <row r="2427" spans="1:13">
      <c r="A2427" s="5"/>
      <c r="B2427" s="128"/>
      <c r="C2427" s="128"/>
      <c r="D2427" s="129"/>
      <c r="E2427" s="129"/>
      <c r="F2427" s="129"/>
      <c r="G2427" s="129"/>
      <c r="H2427" s="129"/>
      <c r="I2427" s="129"/>
      <c r="J2427" s="129"/>
      <c r="K2427" s="129"/>
      <c r="L2427" s="129"/>
      <c r="M2427" s="129"/>
    </row>
    <row r="2428" spans="1:13">
      <c r="A2428" s="5"/>
      <c r="B2428" s="128"/>
      <c r="C2428" s="128"/>
      <c r="D2428" s="129"/>
      <c r="E2428" s="129"/>
      <c r="F2428" s="129"/>
      <c r="G2428" s="129"/>
      <c r="H2428" s="129"/>
      <c r="I2428" s="129"/>
      <c r="J2428" s="129"/>
      <c r="K2428" s="129"/>
      <c r="L2428" s="129"/>
      <c r="M2428" s="129"/>
    </row>
    <row r="2429" spans="1:13">
      <c r="A2429" s="5"/>
      <c r="B2429" s="128"/>
      <c r="C2429" s="128"/>
      <c r="D2429" s="129"/>
      <c r="E2429" s="129"/>
      <c r="F2429" s="129"/>
      <c r="G2429" s="129"/>
      <c r="H2429" s="129"/>
      <c r="I2429" s="129"/>
      <c r="J2429" s="129"/>
      <c r="K2429" s="129"/>
      <c r="L2429" s="129"/>
      <c r="M2429" s="129"/>
    </row>
    <row r="2430" spans="1:13">
      <c r="A2430" s="5"/>
      <c r="B2430" s="128"/>
      <c r="C2430" s="128"/>
      <c r="D2430" s="129"/>
      <c r="E2430" s="129"/>
      <c r="F2430" s="129"/>
      <c r="G2430" s="129"/>
      <c r="H2430" s="129"/>
      <c r="I2430" s="129"/>
      <c r="J2430" s="129"/>
      <c r="K2430" s="129"/>
      <c r="L2430" s="129"/>
      <c r="M2430" s="129"/>
    </row>
    <row r="2431" spans="1:13">
      <c r="A2431" s="5"/>
      <c r="B2431" s="128"/>
      <c r="C2431" s="128"/>
      <c r="D2431" s="129"/>
      <c r="E2431" s="129"/>
      <c r="F2431" s="129"/>
      <c r="G2431" s="129"/>
      <c r="H2431" s="129"/>
      <c r="I2431" s="129"/>
      <c r="J2431" s="129"/>
      <c r="K2431" s="129"/>
      <c r="L2431" s="129"/>
      <c r="M2431" s="129"/>
    </row>
    <row r="2432" spans="1:13">
      <c r="A2432" s="5"/>
      <c r="B2432" s="128"/>
      <c r="C2432" s="128"/>
      <c r="D2432" s="129"/>
      <c r="E2432" s="129"/>
      <c r="F2432" s="129"/>
      <c r="G2432" s="129"/>
      <c r="H2432" s="129"/>
      <c r="I2432" s="129"/>
      <c r="J2432" s="129"/>
      <c r="K2432" s="129"/>
      <c r="L2432" s="129"/>
      <c r="M2432" s="129"/>
    </row>
    <row r="2433" spans="1:13">
      <c r="A2433" s="5"/>
      <c r="B2433" s="128"/>
      <c r="C2433" s="128"/>
      <c r="D2433" s="129"/>
      <c r="E2433" s="129"/>
      <c r="F2433" s="129"/>
      <c r="G2433" s="129"/>
      <c r="H2433" s="129"/>
      <c r="I2433" s="129"/>
      <c r="J2433" s="129"/>
      <c r="K2433" s="129"/>
      <c r="L2433" s="129"/>
      <c r="M2433" s="129"/>
    </row>
    <row r="2434" spans="1:13">
      <c r="A2434" s="5"/>
      <c r="B2434" s="128"/>
      <c r="C2434" s="128"/>
      <c r="D2434" s="129"/>
      <c r="E2434" s="129"/>
      <c r="F2434" s="129"/>
      <c r="G2434" s="129"/>
      <c r="H2434" s="129"/>
      <c r="I2434" s="129"/>
      <c r="J2434" s="129"/>
      <c r="K2434" s="129"/>
      <c r="L2434" s="129"/>
      <c r="M2434" s="129"/>
    </row>
    <row r="2435" spans="1:13">
      <c r="A2435" s="5"/>
      <c r="B2435" s="3"/>
      <c r="C2435" s="3"/>
      <c r="D2435" s="4"/>
      <c r="E2435" s="4"/>
      <c r="F2435" s="4"/>
      <c r="G2435" s="4"/>
      <c r="H2435" s="129"/>
      <c r="I2435" s="4"/>
      <c r="J2435" s="4"/>
      <c r="K2435" s="4"/>
      <c r="L2435" s="4"/>
      <c r="M2435" s="4"/>
    </row>
    <row r="2436" spans="1:13">
      <c r="A2436" s="5"/>
      <c r="B2436" s="3"/>
      <c r="C2436" s="3"/>
      <c r="D2436" s="4"/>
      <c r="E2436" s="4"/>
      <c r="F2436" s="4"/>
      <c r="G2436" s="4"/>
      <c r="H2436" s="129"/>
      <c r="I2436" s="4"/>
      <c r="J2436" s="4"/>
      <c r="K2436" s="4"/>
      <c r="L2436" s="4"/>
      <c r="M2436" s="4"/>
    </row>
    <row r="2437" spans="1:13">
      <c r="A2437" s="5"/>
      <c r="B2437" s="128"/>
      <c r="C2437" s="128"/>
      <c r="D2437" s="129"/>
      <c r="E2437" s="129"/>
      <c r="F2437" s="129"/>
      <c r="G2437" s="129"/>
      <c r="H2437" s="129"/>
      <c r="I2437" s="129"/>
      <c r="J2437" s="129"/>
      <c r="K2437" s="129"/>
      <c r="L2437" s="129"/>
      <c r="M2437" s="129"/>
    </row>
    <row r="2438" spans="1:13">
      <c r="A2438" s="5"/>
      <c r="B2438" s="128"/>
      <c r="C2438" s="128"/>
      <c r="D2438" s="129"/>
      <c r="E2438" s="129"/>
      <c r="F2438" s="129"/>
      <c r="G2438" s="129"/>
      <c r="H2438" s="129"/>
      <c r="I2438" s="129"/>
      <c r="J2438" s="129"/>
      <c r="K2438" s="129"/>
      <c r="L2438" s="129"/>
      <c r="M2438" s="129"/>
    </row>
    <row r="2439" spans="1:13">
      <c r="A2439" s="5"/>
      <c r="B2439" s="128"/>
      <c r="C2439" s="128"/>
      <c r="D2439" s="129"/>
      <c r="E2439" s="129"/>
      <c r="F2439" s="129"/>
      <c r="G2439" s="129"/>
      <c r="H2439" s="129"/>
      <c r="I2439" s="129"/>
      <c r="J2439" s="129"/>
      <c r="K2439" s="129"/>
      <c r="L2439" s="129"/>
      <c r="M2439" s="129"/>
    </row>
    <row r="2440" spans="1:13">
      <c r="A2440" s="5"/>
      <c r="B2440" s="128"/>
      <c r="C2440" s="128"/>
      <c r="D2440" s="129"/>
      <c r="E2440" s="129"/>
      <c r="F2440" s="129"/>
      <c r="G2440" s="129"/>
      <c r="H2440" s="129"/>
      <c r="I2440" s="129"/>
      <c r="J2440" s="129"/>
      <c r="K2440" s="129"/>
      <c r="L2440" s="129"/>
      <c r="M2440" s="129"/>
    </row>
    <row r="2441" spans="1:13">
      <c r="A2441" s="5"/>
      <c r="B2441" s="128"/>
      <c r="C2441" s="128"/>
      <c r="D2441" s="129"/>
      <c r="E2441" s="129"/>
      <c r="F2441" s="129"/>
      <c r="G2441" s="129"/>
      <c r="H2441" s="129"/>
      <c r="I2441" s="129"/>
      <c r="J2441" s="129"/>
      <c r="K2441" s="129"/>
      <c r="L2441" s="129"/>
      <c r="M2441" s="129"/>
    </row>
    <row r="2442" spans="1:13">
      <c r="A2442" s="5"/>
      <c r="B2442" s="128"/>
      <c r="C2442" s="128"/>
      <c r="D2442" s="129"/>
      <c r="E2442" s="129"/>
      <c r="F2442" s="129"/>
      <c r="G2442" s="129"/>
      <c r="H2442" s="129"/>
      <c r="I2442" s="129"/>
      <c r="J2442" s="129"/>
      <c r="K2442" s="129"/>
      <c r="L2442" s="129"/>
      <c r="M2442" s="129"/>
    </row>
    <row r="2443" spans="1:13">
      <c r="A2443" s="5"/>
      <c r="B2443" s="128"/>
      <c r="C2443" s="128"/>
      <c r="D2443" s="129"/>
      <c r="E2443" s="129"/>
      <c r="F2443" s="129"/>
      <c r="G2443" s="129"/>
      <c r="H2443" s="129"/>
      <c r="I2443" s="129"/>
      <c r="J2443" s="129"/>
      <c r="K2443" s="129"/>
      <c r="L2443" s="129"/>
      <c r="M2443" s="129"/>
    </row>
    <row r="2444" spans="1:13">
      <c r="A2444" s="5"/>
      <c r="B2444" s="128"/>
      <c r="C2444" s="128"/>
      <c r="D2444" s="129"/>
      <c r="E2444" s="129"/>
      <c r="F2444" s="129"/>
      <c r="G2444" s="129"/>
      <c r="H2444" s="129"/>
      <c r="I2444" s="129"/>
      <c r="J2444" s="129"/>
      <c r="K2444" s="129"/>
      <c r="L2444" s="129"/>
      <c r="M2444" s="129"/>
    </row>
    <row r="2445" spans="1:13">
      <c r="A2445" s="5"/>
      <c r="B2445" s="128"/>
      <c r="C2445" s="128"/>
      <c r="D2445" s="129"/>
      <c r="E2445" s="129"/>
      <c r="F2445" s="129"/>
      <c r="G2445" s="129"/>
      <c r="H2445" s="129"/>
      <c r="I2445" s="129"/>
      <c r="J2445" s="129"/>
      <c r="K2445" s="129"/>
      <c r="L2445" s="129"/>
      <c r="M2445" s="129"/>
    </row>
    <row r="2446" spans="1:13">
      <c r="A2446" s="5"/>
      <c r="B2446" s="128"/>
      <c r="C2446" s="128"/>
      <c r="D2446" s="129"/>
      <c r="E2446" s="129"/>
      <c r="F2446" s="129"/>
      <c r="G2446" s="129"/>
      <c r="H2446" s="129"/>
      <c r="I2446" s="129"/>
      <c r="J2446" s="129"/>
      <c r="K2446" s="129"/>
      <c r="L2446" s="129"/>
      <c r="M2446" s="129"/>
    </row>
    <row r="2447" spans="1:13">
      <c r="A2447" s="5"/>
      <c r="B2447" s="128"/>
      <c r="C2447" s="128"/>
      <c r="D2447" s="129"/>
      <c r="E2447" s="129"/>
      <c r="F2447" s="129"/>
      <c r="G2447" s="129"/>
      <c r="H2447" s="129"/>
      <c r="I2447" s="129"/>
      <c r="J2447" s="129"/>
      <c r="K2447" s="129"/>
      <c r="L2447" s="129"/>
      <c r="M2447" s="129"/>
    </row>
    <row r="2448" spans="1:13">
      <c r="A2448" s="5"/>
      <c r="B2448" s="128"/>
      <c r="C2448" s="128"/>
      <c r="D2448" s="129"/>
      <c r="E2448" s="129"/>
      <c r="F2448" s="129"/>
      <c r="G2448" s="129"/>
      <c r="H2448" s="129"/>
      <c r="I2448" s="129"/>
      <c r="J2448" s="129"/>
      <c r="K2448" s="129"/>
      <c r="L2448" s="129"/>
      <c r="M2448" s="129"/>
    </row>
    <row r="2449" spans="1:13">
      <c r="A2449" s="5"/>
      <c r="B2449" s="128"/>
      <c r="C2449" s="128"/>
      <c r="D2449" s="129"/>
      <c r="E2449" s="129"/>
      <c r="F2449" s="129"/>
      <c r="G2449" s="129"/>
      <c r="H2449" s="129"/>
      <c r="I2449" s="129"/>
      <c r="J2449" s="129"/>
      <c r="K2449" s="129"/>
      <c r="L2449" s="129"/>
      <c r="M2449" s="129"/>
    </row>
    <row r="2450" spans="1:13">
      <c r="A2450" s="5"/>
      <c r="B2450" s="128"/>
      <c r="C2450" s="128"/>
      <c r="D2450" s="129"/>
      <c r="E2450" s="129"/>
      <c r="F2450" s="129"/>
      <c r="G2450" s="129"/>
      <c r="H2450" s="129"/>
      <c r="I2450" s="129"/>
      <c r="J2450" s="129"/>
      <c r="K2450" s="129"/>
      <c r="L2450" s="129"/>
      <c r="M2450" s="129"/>
    </row>
    <row r="2451" spans="1:13">
      <c r="A2451" s="5"/>
      <c r="B2451" s="3"/>
      <c r="C2451" s="3"/>
      <c r="D2451" s="4"/>
      <c r="E2451" s="4"/>
      <c r="F2451" s="4"/>
      <c r="G2451" s="4"/>
      <c r="H2451" s="129"/>
      <c r="I2451" s="4"/>
      <c r="J2451" s="4"/>
      <c r="K2451" s="4"/>
      <c r="L2451" s="4"/>
      <c r="M2451" s="4"/>
    </row>
    <row r="2452" spans="1:13">
      <c r="A2452" s="5"/>
      <c r="B2452" s="128"/>
      <c r="C2452" s="128"/>
      <c r="D2452" s="129"/>
      <c r="E2452" s="129"/>
      <c r="F2452" s="129"/>
      <c r="G2452" s="129"/>
      <c r="H2452" s="129"/>
      <c r="I2452" s="129"/>
      <c r="J2452" s="129"/>
      <c r="K2452" s="129"/>
      <c r="L2452" s="129"/>
      <c r="M2452" s="129"/>
    </row>
    <row r="2453" spans="1:13">
      <c r="A2453" s="5"/>
      <c r="B2453" s="128"/>
      <c r="C2453" s="128"/>
      <c r="D2453" s="129"/>
      <c r="E2453" s="129"/>
      <c r="F2453" s="4"/>
      <c r="G2453" s="4"/>
      <c r="H2453" s="129"/>
      <c r="I2453" s="129"/>
      <c r="J2453" s="129"/>
      <c r="K2453" s="129"/>
      <c r="L2453" s="129"/>
      <c r="M2453" s="129"/>
    </row>
    <row r="2454" spans="1:13">
      <c r="A2454" s="5"/>
      <c r="B2454" s="128"/>
      <c r="C2454" s="128"/>
      <c r="D2454" s="129"/>
      <c r="E2454" s="129"/>
      <c r="F2454" s="129"/>
      <c r="G2454" s="129"/>
      <c r="H2454" s="129"/>
      <c r="I2454" s="129"/>
      <c r="J2454" s="129"/>
      <c r="K2454" s="129"/>
      <c r="L2454" s="129"/>
      <c r="M2454" s="129"/>
    </row>
    <row r="2455" spans="1:13">
      <c r="A2455" s="5"/>
      <c r="B2455" s="128"/>
      <c r="C2455" s="128"/>
      <c r="D2455" s="129"/>
      <c r="E2455" s="129"/>
      <c r="F2455" s="129"/>
      <c r="G2455" s="129"/>
      <c r="H2455" s="129"/>
      <c r="I2455" s="129"/>
      <c r="J2455" s="129"/>
      <c r="K2455" s="129"/>
      <c r="L2455" s="129"/>
      <c r="M2455" s="129"/>
    </row>
    <row r="2456" spans="1:13">
      <c r="A2456" s="5"/>
      <c r="B2456" s="128"/>
      <c r="C2456" s="128"/>
      <c r="D2456" s="129"/>
      <c r="E2456" s="129"/>
      <c r="F2456" s="129"/>
      <c r="G2456" s="129"/>
      <c r="H2456" s="129"/>
      <c r="I2456" s="129"/>
      <c r="J2456" s="129"/>
      <c r="K2456" s="129"/>
      <c r="L2456" s="129"/>
      <c r="M2456" s="129"/>
    </row>
    <row r="2457" spans="1:13">
      <c r="A2457" s="5"/>
      <c r="B2457" s="128"/>
      <c r="C2457" s="128"/>
      <c r="D2457" s="129"/>
      <c r="E2457" s="129"/>
      <c r="F2457" s="129"/>
      <c r="G2457" s="129"/>
      <c r="H2457" s="129"/>
      <c r="I2457" s="129"/>
      <c r="J2457" s="129"/>
      <c r="K2457" s="129"/>
      <c r="L2457" s="129"/>
      <c r="M2457" s="129"/>
    </row>
    <row r="2458" spans="1:13">
      <c r="A2458" s="5"/>
      <c r="B2458" s="128"/>
      <c r="C2458" s="128"/>
      <c r="D2458" s="129"/>
      <c r="E2458" s="129"/>
      <c r="F2458" s="129"/>
      <c r="G2458" s="129"/>
      <c r="H2458" s="129"/>
      <c r="I2458" s="129"/>
      <c r="J2458" s="129"/>
      <c r="K2458" s="129"/>
      <c r="L2458" s="129"/>
      <c r="M2458" s="129"/>
    </row>
    <row r="2459" spans="1:13">
      <c r="A2459" s="5"/>
      <c r="B2459" s="128"/>
      <c r="C2459" s="128"/>
      <c r="D2459" s="129"/>
      <c r="E2459" s="129"/>
      <c r="F2459" s="129"/>
      <c r="G2459" s="129"/>
      <c r="H2459" s="129"/>
      <c r="I2459" s="129"/>
      <c r="J2459" s="129"/>
      <c r="K2459" s="129"/>
      <c r="L2459" s="129"/>
      <c r="M2459" s="129"/>
    </row>
    <row r="2460" spans="1:13">
      <c r="A2460" s="5"/>
      <c r="B2460" s="128"/>
      <c r="C2460" s="128"/>
      <c r="D2460" s="129"/>
      <c r="E2460" s="129"/>
      <c r="F2460" s="129"/>
      <c r="G2460" s="129"/>
      <c r="H2460" s="129"/>
      <c r="I2460" s="129"/>
      <c r="J2460" s="129"/>
      <c r="K2460" s="129"/>
      <c r="L2460" s="129"/>
      <c r="M2460" s="129"/>
    </row>
    <row r="2461" spans="1:13">
      <c r="A2461" s="5"/>
      <c r="B2461" s="128"/>
      <c r="C2461" s="128"/>
      <c r="D2461" s="129"/>
      <c r="E2461" s="129"/>
      <c r="F2461" s="129"/>
      <c r="G2461" s="129"/>
      <c r="H2461" s="129"/>
      <c r="I2461" s="129"/>
      <c r="J2461" s="129"/>
      <c r="K2461" s="129"/>
      <c r="L2461" s="129"/>
      <c r="M2461" s="129"/>
    </row>
    <row r="2462" spans="1:13">
      <c r="A2462" s="5"/>
      <c r="B2462" s="128"/>
      <c r="C2462" s="128"/>
      <c r="D2462" s="129"/>
      <c r="E2462" s="129"/>
      <c r="F2462" s="129"/>
      <c r="G2462" s="129"/>
      <c r="H2462" s="129"/>
      <c r="I2462" s="129"/>
      <c r="J2462" s="129"/>
      <c r="K2462" s="129"/>
      <c r="L2462" s="129"/>
      <c r="M2462" s="129"/>
    </row>
    <row r="2463" spans="1:13">
      <c r="A2463" s="5"/>
      <c r="B2463" s="128"/>
      <c r="C2463" s="128"/>
      <c r="D2463" s="129"/>
      <c r="E2463" s="129"/>
      <c r="F2463" s="129"/>
      <c r="G2463" s="129"/>
      <c r="H2463" s="129"/>
      <c r="I2463" s="129"/>
      <c r="J2463" s="129"/>
      <c r="K2463" s="129"/>
      <c r="L2463" s="129"/>
      <c r="M2463" s="129"/>
    </row>
    <row r="2464" spans="1:13">
      <c r="A2464" s="5"/>
      <c r="B2464" s="128"/>
      <c r="C2464" s="128"/>
      <c r="D2464" s="129"/>
      <c r="E2464" s="129"/>
      <c r="F2464" s="129"/>
      <c r="G2464" s="129"/>
      <c r="H2464" s="129"/>
      <c r="I2464" s="129"/>
      <c r="J2464" s="129"/>
      <c r="K2464" s="129"/>
      <c r="L2464" s="129"/>
      <c r="M2464" s="129"/>
    </row>
    <row r="2465" spans="1:13">
      <c r="A2465" s="5"/>
      <c r="B2465" s="128"/>
      <c r="C2465" s="128"/>
      <c r="D2465" s="129"/>
      <c r="E2465" s="129"/>
      <c r="F2465" s="129"/>
      <c r="G2465" s="129"/>
      <c r="H2465" s="129"/>
      <c r="I2465" s="129"/>
      <c r="J2465" s="129"/>
      <c r="K2465" s="129"/>
      <c r="L2465" s="129"/>
      <c r="M2465" s="129"/>
    </row>
    <row r="2466" spans="1:13">
      <c r="A2466" s="5"/>
      <c r="B2466" s="128"/>
      <c r="C2466" s="128"/>
      <c r="D2466" s="129"/>
      <c r="E2466" s="129"/>
      <c r="F2466" s="129"/>
      <c r="G2466" s="129"/>
      <c r="H2466" s="129"/>
      <c r="I2466" s="129"/>
      <c r="J2466" s="129"/>
      <c r="K2466" s="129"/>
      <c r="L2466" s="129"/>
      <c r="M2466" s="129"/>
    </row>
    <row r="2467" spans="1:13">
      <c r="A2467" s="5"/>
      <c r="B2467" s="128"/>
      <c r="C2467" s="128"/>
      <c r="D2467" s="129"/>
      <c r="E2467" s="129"/>
      <c r="F2467" s="129"/>
      <c r="G2467" s="129"/>
      <c r="H2467" s="129"/>
      <c r="I2467" s="129"/>
      <c r="J2467" s="129"/>
      <c r="K2467" s="129"/>
      <c r="L2467" s="129"/>
      <c r="M2467" s="129"/>
    </row>
    <row r="2468" spans="1:13">
      <c r="A2468" s="5"/>
      <c r="B2468" s="128"/>
      <c r="C2468" s="128"/>
      <c r="D2468" s="129"/>
      <c r="E2468" s="129"/>
      <c r="F2468" s="129"/>
      <c r="G2468" s="129"/>
      <c r="H2468" s="129"/>
      <c r="I2468" s="129"/>
      <c r="J2468" s="129"/>
      <c r="K2468" s="129"/>
      <c r="L2468" s="129"/>
      <c r="M2468" s="129"/>
    </row>
    <row r="2469" spans="1:13">
      <c r="A2469" s="5"/>
      <c r="B2469" s="128"/>
      <c r="C2469" s="128"/>
      <c r="D2469" s="129"/>
      <c r="E2469" s="129"/>
      <c r="F2469" s="129"/>
      <c r="G2469" s="129"/>
      <c r="H2469" s="129"/>
      <c r="I2469" s="129"/>
      <c r="J2469" s="129"/>
      <c r="K2469" s="129"/>
      <c r="L2469" s="129"/>
      <c r="M2469" s="129"/>
    </row>
    <row r="2470" spans="1:13">
      <c r="A2470" s="5"/>
      <c r="B2470" s="128"/>
      <c r="C2470" s="128"/>
      <c r="D2470" s="129"/>
      <c r="E2470" s="129"/>
      <c r="F2470" s="129"/>
      <c r="G2470" s="129"/>
      <c r="H2470" s="129"/>
      <c r="I2470" s="129"/>
      <c r="J2470" s="129"/>
      <c r="K2470" s="129"/>
      <c r="L2470" s="129"/>
      <c r="M2470" s="129"/>
    </row>
    <row r="2471" spans="1:13">
      <c r="A2471" s="5"/>
      <c r="B2471" s="128"/>
      <c r="C2471" s="128"/>
      <c r="D2471" s="129"/>
      <c r="E2471" s="129"/>
      <c r="F2471" s="129"/>
      <c r="G2471" s="129"/>
      <c r="H2471" s="129"/>
      <c r="I2471" s="129"/>
      <c r="J2471" s="129"/>
      <c r="K2471" s="129"/>
      <c r="L2471" s="129"/>
      <c r="M2471" s="129"/>
    </row>
    <row r="2472" spans="1:13">
      <c r="A2472" s="5"/>
      <c r="B2472" s="128"/>
      <c r="C2472" s="128"/>
      <c r="D2472" s="129"/>
      <c r="E2472" s="129"/>
      <c r="F2472" s="129"/>
      <c r="G2472" s="129"/>
      <c r="H2472" s="129"/>
      <c r="I2472" s="129"/>
      <c r="J2472" s="129"/>
      <c r="K2472" s="129"/>
      <c r="L2472" s="129"/>
      <c r="M2472" s="129"/>
    </row>
    <row r="2473" spans="1:13">
      <c r="A2473" s="5"/>
      <c r="B2473" s="128"/>
      <c r="C2473" s="128"/>
      <c r="D2473" s="129"/>
      <c r="E2473" s="129"/>
      <c r="F2473" s="129"/>
      <c r="G2473" s="129"/>
      <c r="H2473" s="129"/>
      <c r="I2473" s="129"/>
      <c r="J2473" s="129"/>
      <c r="K2473" s="129"/>
      <c r="L2473" s="129"/>
      <c r="M2473" s="129"/>
    </row>
    <row r="2474" spans="1:13">
      <c r="A2474" s="5"/>
      <c r="B2474" s="128"/>
      <c r="C2474" s="128"/>
      <c r="D2474" s="129"/>
      <c r="E2474" s="129"/>
      <c r="F2474" s="129"/>
      <c r="G2474" s="129"/>
      <c r="H2474" s="129"/>
      <c r="I2474" s="129"/>
      <c r="J2474" s="129"/>
      <c r="K2474" s="129"/>
      <c r="L2474" s="129"/>
      <c r="M2474" s="129"/>
    </row>
    <row r="2475" spans="1:13">
      <c r="A2475" s="5"/>
      <c r="B2475" s="128"/>
      <c r="C2475" s="128"/>
      <c r="D2475" s="129"/>
      <c r="E2475" s="129"/>
      <c r="F2475" s="129"/>
      <c r="G2475" s="129"/>
      <c r="H2475" s="129"/>
      <c r="I2475" s="129"/>
      <c r="J2475" s="129"/>
      <c r="K2475" s="129"/>
      <c r="L2475" s="129"/>
      <c r="M2475" s="129"/>
    </row>
    <row r="2476" spans="1:13">
      <c r="A2476" s="5"/>
      <c r="B2476" s="128"/>
      <c r="C2476" s="128"/>
      <c r="D2476" s="129"/>
      <c r="E2476" s="129"/>
      <c r="F2476" s="129"/>
      <c r="G2476" s="129"/>
      <c r="H2476" s="129"/>
      <c r="I2476" s="129"/>
      <c r="J2476" s="129"/>
      <c r="K2476" s="129"/>
      <c r="L2476" s="129"/>
      <c r="M2476" s="129"/>
    </row>
    <row r="2477" spans="1:13">
      <c r="A2477" s="5"/>
      <c r="B2477" s="128"/>
      <c r="C2477" s="128"/>
      <c r="D2477" s="129"/>
      <c r="E2477" s="129"/>
      <c r="F2477" s="129"/>
      <c r="G2477" s="129"/>
      <c r="H2477" s="129"/>
      <c r="I2477" s="129"/>
      <c r="J2477" s="129"/>
      <c r="K2477" s="129"/>
      <c r="L2477" s="129"/>
      <c r="M2477" s="129"/>
    </row>
    <row r="2478" spans="1:13">
      <c r="A2478" s="5"/>
      <c r="B2478" s="128"/>
      <c r="C2478" s="128"/>
      <c r="D2478" s="129"/>
      <c r="E2478" s="129"/>
      <c r="F2478" s="129"/>
      <c r="G2478" s="129"/>
      <c r="H2478" s="129"/>
      <c r="I2478" s="129"/>
      <c r="J2478" s="129"/>
      <c r="K2478" s="129"/>
      <c r="L2478" s="129"/>
      <c r="M2478" s="129"/>
    </row>
    <row r="2479" spans="1:13">
      <c r="A2479" s="5"/>
      <c r="B2479" s="128"/>
      <c r="C2479" s="128"/>
      <c r="D2479" s="129"/>
      <c r="E2479" s="4"/>
      <c r="F2479" s="4"/>
      <c r="G2479" s="4"/>
      <c r="H2479" s="129"/>
      <c r="I2479" s="129"/>
      <c r="J2479" s="129"/>
      <c r="K2479" s="129"/>
      <c r="L2479" s="129"/>
      <c r="M2479" s="129"/>
    </row>
    <row r="2480" spans="1:13">
      <c r="A2480" s="5"/>
      <c r="B2480" s="128"/>
      <c r="C2480" s="128"/>
      <c r="D2480" s="129"/>
      <c r="E2480" s="129"/>
      <c r="F2480" s="129"/>
      <c r="G2480" s="129"/>
      <c r="H2480" s="129"/>
      <c r="I2480" s="129"/>
      <c r="J2480" s="129"/>
      <c r="K2480" s="129"/>
      <c r="L2480" s="129"/>
      <c r="M2480" s="129"/>
    </row>
    <row r="2481" spans="1:13">
      <c r="A2481" s="5"/>
      <c r="B2481" s="128"/>
      <c r="C2481" s="128"/>
      <c r="D2481" s="129"/>
      <c r="E2481" s="129"/>
      <c r="F2481" s="129"/>
      <c r="G2481" s="129"/>
      <c r="H2481" s="129"/>
      <c r="I2481" s="129"/>
      <c r="J2481" s="129"/>
      <c r="K2481" s="129"/>
      <c r="L2481" s="129"/>
      <c r="M2481" s="129"/>
    </row>
    <row r="2482" spans="1:13">
      <c r="A2482" s="5"/>
      <c r="B2482" s="128"/>
      <c r="C2482" s="128"/>
      <c r="D2482" s="129"/>
      <c r="E2482" s="129"/>
      <c r="F2482" s="129"/>
      <c r="G2482" s="129"/>
      <c r="H2482" s="129"/>
      <c r="I2482" s="129"/>
      <c r="J2482" s="129"/>
      <c r="K2482" s="129"/>
      <c r="L2482" s="129"/>
      <c r="M2482" s="129"/>
    </row>
    <row r="2483" spans="1:13">
      <c r="A2483" s="5"/>
      <c r="B2483" s="128"/>
      <c r="C2483" s="128"/>
      <c r="D2483" s="129"/>
      <c r="E2483" s="129"/>
      <c r="F2483" s="129"/>
      <c r="G2483" s="129"/>
      <c r="H2483" s="129"/>
      <c r="I2483" s="129"/>
      <c r="J2483" s="129"/>
      <c r="K2483" s="129"/>
      <c r="L2483" s="129"/>
      <c r="M2483" s="129"/>
    </row>
    <row r="2484" spans="1:13">
      <c r="A2484" s="5"/>
      <c r="B2484" s="128"/>
      <c r="C2484" s="128"/>
      <c r="D2484" s="129"/>
      <c r="E2484" s="129"/>
      <c r="F2484" s="129"/>
      <c r="G2484" s="129"/>
      <c r="H2484" s="129"/>
      <c r="I2484" s="129"/>
      <c r="J2484" s="129"/>
      <c r="K2484" s="129"/>
      <c r="L2484" s="129"/>
      <c r="M2484" s="129"/>
    </row>
    <row r="2485" spans="1:13">
      <c r="A2485" s="5"/>
      <c r="B2485" s="128"/>
      <c r="C2485" s="128"/>
      <c r="D2485" s="129"/>
      <c r="E2485" s="129"/>
      <c r="F2485" s="129"/>
      <c r="G2485" s="129"/>
      <c r="H2485" s="129"/>
      <c r="I2485" s="129"/>
      <c r="J2485" s="129"/>
      <c r="K2485" s="129"/>
      <c r="L2485" s="129"/>
      <c r="M2485" s="129"/>
    </row>
    <row r="2486" spans="1:13">
      <c r="A2486" s="5"/>
      <c r="B2486" s="128"/>
      <c r="C2486" s="128"/>
      <c r="D2486" s="129"/>
      <c r="E2486" s="129"/>
      <c r="F2486" s="129"/>
      <c r="G2486" s="129"/>
      <c r="H2486" s="129"/>
      <c r="I2486" s="129"/>
      <c r="J2486" s="129"/>
      <c r="K2486" s="129"/>
      <c r="L2486" s="129"/>
      <c r="M2486" s="129"/>
    </row>
    <row r="2487" spans="1:13">
      <c r="A2487" s="5"/>
      <c r="B2487" s="128"/>
      <c r="C2487" s="128"/>
      <c r="D2487" s="129"/>
      <c r="E2487" s="129"/>
      <c r="F2487" s="129"/>
      <c r="G2487" s="129"/>
      <c r="H2487" s="129"/>
      <c r="I2487" s="129"/>
      <c r="J2487" s="129"/>
      <c r="K2487" s="129"/>
      <c r="L2487" s="129"/>
      <c r="M2487" s="129"/>
    </row>
    <row r="2488" spans="1:13">
      <c r="A2488" s="5"/>
      <c r="B2488" s="128"/>
      <c r="C2488" s="128"/>
      <c r="D2488" s="129"/>
      <c r="E2488" s="129"/>
      <c r="F2488" s="129"/>
      <c r="G2488" s="129"/>
      <c r="H2488" s="129"/>
      <c r="I2488" s="129"/>
      <c r="J2488" s="129"/>
      <c r="K2488" s="129"/>
      <c r="L2488" s="129"/>
      <c r="M2488" s="129"/>
    </row>
    <row r="2489" spans="1:13">
      <c r="A2489" s="5"/>
      <c r="B2489" s="128"/>
      <c r="C2489" s="128"/>
      <c r="D2489" s="129"/>
      <c r="E2489" s="129"/>
      <c r="F2489" s="129"/>
      <c r="G2489" s="129"/>
      <c r="H2489" s="129"/>
      <c r="I2489" s="129"/>
      <c r="J2489" s="129"/>
      <c r="K2489" s="129"/>
      <c r="L2489" s="129"/>
      <c r="M2489" s="129"/>
    </row>
    <row r="2490" spans="1:13">
      <c r="A2490" s="5"/>
      <c r="B2490" s="128"/>
      <c r="C2490" s="128"/>
      <c r="D2490" s="129"/>
      <c r="E2490" s="129"/>
      <c r="F2490" s="129"/>
      <c r="G2490" s="129"/>
      <c r="H2490" s="129"/>
      <c r="I2490" s="129"/>
      <c r="J2490" s="129"/>
      <c r="K2490" s="129"/>
      <c r="L2490" s="129"/>
      <c r="M2490" s="129"/>
    </row>
    <row r="2491" spans="1:13">
      <c r="A2491" s="5"/>
      <c r="B2491" s="128"/>
      <c r="C2491" s="128"/>
      <c r="D2491" s="129"/>
      <c r="E2491" s="129"/>
      <c r="F2491" s="129"/>
      <c r="G2491" s="129"/>
      <c r="H2491" s="129"/>
      <c r="I2491" s="129"/>
      <c r="J2491" s="129"/>
      <c r="K2491" s="129"/>
      <c r="L2491" s="129"/>
      <c r="M2491" s="129"/>
    </row>
    <row r="2492" spans="1:13">
      <c r="A2492" s="5"/>
      <c r="B2492" s="128"/>
      <c r="C2492" s="128"/>
      <c r="D2492" s="129"/>
      <c r="E2492" s="129"/>
      <c r="F2492" s="129"/>
      <c r="G2492" s="129"/>
      <c r="H2492" s="129"/>
      <c r="I2492" s="129"/>
      <c r="J2492" s="129"/>
      <c r="K2492" s="129"/>
      <c r="L2492" s="129"/>
      <c r="M2492" s="129"/>
    </row>
    <row r="2493" spans="1:13">
      <c r="A2493" s="5"/>
      <c r="B2493" s="128"/>
      <c r="C2493" s="128"/>
      <c r="D2493" s="129"/>
      <c r="E2493" s="129"/>
      <c r="F2493" s="129"/>
      <c r="G2493" s="129"/>
      <c r="H2493" s="129"/>
      <c r="I2493" s="129"/>
      <c r="J2493" s="129"/>
      <c r="K2493" s="129"/>
      <c r="L2493" s="129"/>
      <c r="M2493" s="129"/>
    </row>
    <row r="2494" spans="1:13">
      <c r="A2494" s="5"/>
      <c r="B2494" s="128"/>
      <c r="C2494" s="128"/>
      <c r="D2494" s="129"/>
      <c r="E2494" s="129"/>
      <c r="F2494" s="129"/>
      <c r="G2494" s="129"/>
      <c r="H2494" s="129"/>
      <c r="I2494" s="129"/>
      <c r="J2494" s="129"/>
      <c r="K2494" s="129"/>
      <c r="L2494" s="129"/>
      <c r="M2494" s="129"/>
    </row>
    <row r="2495" spans="1:13">
      <c r="A2495" s="5"/>
      <c r="B2495" s="128"/>
      <c r="C2495" s="128"/>
      <c r="D2495" s="129"/>
      <c r="E2495" s="129"/>
      <c r="F2495" s="129"/>
      <c r="G2495" s="129"/>
      <c r="H2495" s="129"/>
      <c r="I2495" s="129"/>
      <c r="J2495" s="129"/>
      <c r="K2495" s="129"/>
      <c r="L2495" s="129"/>
      <c r="M2495" s="129"/>
    </row>
    <row r="2496" spans="1:13">
      <c r="A2496" s="5"/>
      <c r="B2496" s="128"/>
      <c r="C2496" s="128"/>
      <c r="D2496" s="129"/>
      <c r="E2496" s="129"/>
      <c r="F2496" s="129"/>
      <c r="G2496" s="129"/>
      <c r="H2496" s="129"/>
      <c r="I2496" s="129"/>
      <c r="J2496" s="129"/>
      <c r="K2496" s="129"/>
      <c r="L2496" s="129"/>
      <c r="M2496" s="129"/>
    </row>
    <row r="2497" spans="1:13">
      <c r="A2497" s="5"/>
      <c r="B2497" s="128"/>
      <c r="C2497" s="128"/>
      <c r="D2497" s="129"/>
      <c r="E2497" s="129"/>
      <c r="F2497" s="129"/>
      <c r="G2497" s="129"/>
      <c r="H2497" s="129"/>
      <c r="I2497" s="129"/>
      <c r="J2497" s="129"/>
      <c r="K2497" s="129"/>
      <c r="L2497" s="129"/>
      <c r="M2497" s="129"/>
    </row>
    <row r="2498" spans="1:13">
      <c r="A2498" s="5"/>
      <c r="B2498" s="128"/>
      <c r="C2498" s="128"/>
      <c r="D2498" s="129"/>
      <c r="E2498" s="129"/>
      <c r="F2498" s="129"/>
      <c r="G2498" s="129"/>
      <c r="H2498" s="129"/>
      <c r="I2498" s="129"/>
      <c r="J2498" s="129"/>
      <c r="K2498" s="129"/>
      <c r="L2498" s="129"/>
      <c r="M2498" s="129"/>
    </row>
    <row r="2499" spans="1:13">
      <c r="A2499" s="5"/>
      <c r="B2499" s="128"/>
      <c r="C2499" s="128"/>
      <c r="D2499" s="129"/>
      <c r="E2499" s="129"/>
      <c r="F2499" s="129"/>
      <c r="G2499" s="129"/>
      <c r="H2499" s="129"/>
      <c r="I2499" s="129"/>
      <c r="J2499" s="129"/>
      <c r="K2499" s="129"/>
      <c r="L2499" s="129"/>
      <c r="M2499" s="129"/>
    </row>
    <row r="2500" spans="1:13">
      <c r="A2500" s="5"/>
      <c r="B2500" s="128"/>
      <c r="C2500" s="128"/>
      <c r="D2500" s="129"/>
      <c r="E2500" s="129"/>
      <c r="F2500" s="129"/>
      <c r="G2500" s="129"/>
      <c r="H2500" s="129"/>
      <c r="I2500" s="129"/>
      <c r="J2500" s="129"/>
      <c r="K2500" s="129"/>
      <c r="L2500" s="129"/>
      <c r="M2500" s="129"/>
    </row>
    <row r="2501" spans="1:13">
      <c r="A2501" s="5"/>
      <c r="B2501" s="128"/>
      <c r="C2501" s="128"/>
      <c r="D2501" s="129"/>
      <c r="E2501" s="129"/>
      <c r="F2501" s="129"/>
      <c r="G2501" s="129"/>
      <c r="H2501" s="129"/>
      <c r="I2501" s="129"/>
      <c r="J2501" s="129"/>
      <c r="K2501" s="129"/>
      <c r="L2501" s="129"/>
      <c r="M2501" s="129"/>
    </row>
    <row r="2502" spans="1:13">
      <c r="A2502" s="5"/>
      <c r="B2502" s="128"/>
      <c r="C2502" s="128"/>
      <c r="D2502" s="129"/>
      <c r="E2502" s="129"/>
      <c r="F2502" s="129"/>
      <c r="G2502" s="129"/>
      <c r="H2502" s="129"/>
      <c r="I2502" s="129"/>
      <c r="J2502" s="129"/>
      <c r="K2502" s="129"/>
      <c r="L2502" s="129"/>
      <c r="M2502" s="129"/>
    </row>
    <row r="2503" spans="1:13">
      <c r="A2503" s="5"/>
      <c r="B2503" s="128"/>
      <c r="C2503" s="128"/>
      <c r="D2503" s="129"/>
      <c r="E2503" s="129"/>
      <c r="F2503" s="129"/>
      <c r="G2503" s="129"/>
      <c r="H2503" s="129"/>
      <c r="I2503" s="129"/>
      <c r="J2503" s="129"/>
      <c r="K2503" s="129"/>
      <c r="L2503" s="129"/>
      <c r="M2503" s="129"/>
    </row>
    <row r="2504" spans="1:13">
      <c r="A2504" s="5"/>
      <c r="B2504" s="128"/>
      <c r="C2504" s="128"/>
      <c r="D2504" s="129"/>
      <c r="E2504" s="129"/>
      <c r="F2504" s="129"/>
      <c r="G2504" s="129"/>
      <c r="H2504" s="129"/>
      <c r="I2504" s="129"/>
      <c r="J2504" s="129"/>
      <c r="K2504" s="129"/>
      <c r="L2504" s="129"/>
      <c r="M2504" s="129"/>
    </row>
    <row r="2505" spans="1:13">
      <c r="A2505" s="5"/>
      <c r="B2505" s="128"/>
      <c r="C2505" s="128"/>
      <c r="D2505" s="129"/>
      <c r="E2505" s="129"/>
      <c r="F2505" s="129"/>
      <c r="G2505" s="129"/>
      <c r="H2505" s="129"/>
      <c r="I2505" s="129"/>
      <c r="J2505" s="129"/>
      <c r="K2505" s="129"/>
      <c r="L2505" s="129"/>
      <c r="M2505" s="129"/>
    </row>
    <row r="2506" spans="1:13">
      <c r="A2506" s="5"/>
      <c r="B2506" s="128"/>
      <c r="C2506" s="128"/>
      <c r="D2506" s="129"/>
      <c r="E2506" s="129"/>
      <c r="F2506" s="129"/>
      <c r="G2506" s="129"/>
      <c r="H2506" s="129"/>
      <c r="I2506" s="129"/>
      <c r="J2506" s="129"/>
      <c r="K2506" s="129"/>
      <c r="L2506" s="129"/>
      <c r="M2506" s="129"/>
    </row>
    <row r="2507" spans="1:13">
      <c r="A2507" s="5"/>
      <c r="B2507" s="3"/>
      <c r="C2507" s="3"/>
      <c r="D2507" s="4"/>
      <c r="E2507" s="4"/>
      <c r="F2507" s="4"/>
      <c r="G2507" s="4"/>
      <c r="H2507" s="129"/>
      <c r="I2507" s="4"/>
      <c r="J2507" s="4"/>
      <c r="K2507" s="4"/>
      <c r="L2507" s="4"/>
      <c r="M2507" s="4"/>
    </row>
    <row r="2508" spans="1:13">
      <c r="A2508" s="5"/>
      <c r="B2508" s="128"/>
      <c r="C2508" s="128"/>
      <c r="D2508" s="129"/>
      <c r="E2508" s="129"/>
      <c r="F2508" s="129"/>
      <c r="G2508" s="129"/>
      <c r="H2508" s="129"/>
      <c r="I2508" s="129"/>
      <c r="J2508" s="129"/>
      <c r="K2508" s="129"/>
      <c r="L2508" s="129"/>
      <c r="M2508" s="129"/>
    </row>
    <row r="2509" spans="1:13">
      <c r="A2509" s="5"/>
      <c r="B2509" s="128"/>
      <c r="C2509" s="128"/>
      <c r="D2509" s="129"/>
      <c r="E2509" s="129"/>
      <c r="F2509" s="129"/>
      <c r="G2509" s="129"/>
      <c r="H2509" s="129"/>
      <c r="I2509" s="129"/>
      <c r="J2509" s="129"/>
      <c r="K2509" s="129"/>
      <c r="L2509" s="129"/>
      <c r="M2509" s="129"/>
    </row>
    <row r="2510" spans="1:13">
      <c r="A2510" s="5"/>
      <c r="B2510" s="128"/>
      <c r="C2510" s="128"/>
      <c r="D2510" s="129"/>
      <c r="E2510" s="129"/>
      <c r="F2510" s="129"/>
      <c r="G2510" s="129"/>
      <c r="H2510" s="129"/>
      <c r="I2510" s="129"/>
      <c r="J2510" s="129"/>
      <c r="K2510" s="129"/>
      <c r="L2510" s="129"/>
      <c r="M2510" s="129"/>
    </row>
    <row r="2511" spans="1:13">
      <c r="A2511" s="5"/>
      <c r="B2511" s="128"/>
      <c r="C2511" s="128"/>
      <c r="D2511" s="129"/>
      <c r="E2511" s="129"/>
      <c r="F2511" s="129"/>
      <c r="G2511" s="129"/>
      <c r="H2511" s="129"/>
      <c r="I2511" s="129"/>
      <c r="J2511" s="129"/>
      <c r="K2511" s="129"/>
      <c r="L2511" s="129"/>
      <c r="M2511" s="129"/>
    </row>
    <row r="2512" spans="1:13">
      <c r="A2512" s="5"/>
      <c r="B2512" s="128"/>
      <c r="C2512" s="128"/>
      <c r="D2512" s="129"/>
      <c r="E2512" s="129"/>
      <c r="F2512" s="129"/>
      <c r="G2512" s="129"/>
      <c r="H2512" s="129"/>
      <c r="I2512" s="129"/>
      <c r="J2512" s="129"/>
      <c r="K2512" s="129"/>
      <c r="L2512" s="129"/>
      <c r="M2512" s="129"/>
    </row>
    <row r="2513" spans="1:13">
      <c r="A2513" s="5"/>
      <c r="B2513" s="128"/>
      <c r="C2513" s="128"/>
      <c r="D2513" s="129"/>
      <c r="E2513" s="129"/>
      <c r="F2513" s="129"/>
      <c r="G2513" s="129"/>
      <c r="H2513" s="129"/>
      <c r="I2513" s="129"/>
      <c r="J2513" s="129"/>
      <c r="K2513" s="129"/>
      <c r="L2513" s="129"/>
      <c r="M2513" s="129"/>
    </row>
    <row r="2514" spans="1:13">
      <c r="A2514" s="5"/>
      <c r="B2514" s="128"/>
      <c r="C2514" s="128"/>
      <c r="D2514" s="129"/>
      <c r="E2514" s="129"/>
      <c r="F2514" s="129"/>
      <c r="G2514" s="129"/>
      <c r="H2514" s="129"/>
      <c r="I2514" s="129"/>
      <c r="J2514" s="129"/>
      <c r="K2514" s="129"/>
      <c r="L2514" s="129"/>
      <c r="M2514" s="129"/>
    </row>
    <row r="2515" spans="1:13">
      <c r="A2515" s="5"/>
      <c r="B2515" s="128"/>
      <c r="C2515" s="128"/>
      <c r="D2515" s="129"/>
      <c r="E2515" s="129"/>
      <c r="F2515" s="129"/>
      <c r="G2515" s="129"/>
      <c r="H2515" s="129"/>
      <c r="I2515" s="129"/>
      <c r="J2515" s="129"/>
      <c r="K2515" s="129"/>
      <c r="L2515" s="129"/>
      <c r="M2515" s="129"/>
    </row>
    <row r="2516" spans="1:13">
      <c r="A2516" s="5"/>
      <c r="B2516" s="128"/>
      <c r="C2516" s="128"/>
      <c r="D2516" s="129"/>
      <c r="E2516" s="129"/>
      <c r="F2516" s="129"/>
      <c r="G2516" s="129"/>
      <c r="H2516" s="129"/>
      <c r="I2516" s="129"/>
      <c r="J2516" s="129"/>
      <c r="K2516" s="129"/>
      <c r="L2516" s="129"/>
      <c r="M2516" s="129"/>
    </row>
    <row r="2517" spans="1:13">
      <c r="A2517" s="5"/>
      <c r="B2517" s="128"/>
      <c r="C2517" s="128"/>
      <c r="D2517" s="129"/>
      <c r="E2517" s="129"/>
      <c r="F2517" s="129"/>
      <c r="G2517" s="129"/>
      <c r="H2517" s="129"/>
      <c r="I2517" s="129"/>
      <c r="J2517" s="129"/>
      <c r="K2517" s="129"/>
      <c r="L2517" s="129"/>
      <c r="M2517" s="129"/>
    </row>
    <row r="2518" spans="1:13">
      <c r="A2518" s="5"/>
      <c r="B2518" s="128"/>
      <c r="C2518" s="128"/>
      <c r="D2518" s="129"/>
      <c r="E2518" s="129"/>
      <c r="F2518" s="129"/>
      <c r="G2518" s="129"/>
      <c r="H2518" s="129"/>
      <c r="I2518" s="129"/>
      <c r="J2518" s="129"/>
      <c r="K2518" s="129"/>
      <c r="L2518" s="129"/>
      <c r="M2518" s="129"/>
    </row>
    <row r="2519" spans="1:13">
      <c r="A2519" s="5"/>
      <c r="B2519" s="128"/>
      <c r="C2519" s="128"/>
      <c r="D2519" s="129"/>
      <c r="E2519" s="129"/>
      <c r="F2519" s="129"/>
      <c r="G2519" s="129"/>
      <c r="H2519" s="129"/>
      <c r="I2519" s="129"/>
      <c r="J2519" s="129"/>
      <c r="K2519" s="129"/>
      <c r="L2519" s="129"/>
      <c r="M2519" s="129"/>
    </row>
    <row r="2520" spans="1:13">
      <c r="A2520" s="5"/>
      <c r="B2520" s="128"/>
      <c r="C2520" s="128"/>
      <c r="D2520" s="129"/>
      <c r="E2520" s="129"/>
      <c r="F2520" s="129"/>
      <c r="G2520" s="129"/>
      <c r="H2520" s="129"/>
      <c r="I2520" s="129"/>
      <c r="J2520" s="129"/>
      <c r="K2520" s="129"/>
      <c r="L2520" s="129"/>
      <c r="M2520" s="129"/>
    </row>
    <row r="2521" spans="1:13">
      <c r="A2521" s="5"/>
      <c r="B2521" s="128"/>
      <c r="C2521" s="128"/>
      <c r="D2521" s="129"/>
      <c r="E2521" s="129"/>
      <c r="F2521" s="129"/>
      <c r="G2521" s="129"/>
      <c r="H2521" s="129"/>
      <c r="I2521" s="129"/>
      <c r="J2521" s="129"/>
      <c r="K2521" s="129"/>
      <c r="L2521" s="129"/>
      <c r="M2521" s="129"/>
    </row>
    <row r="2522" spans="1:13">
      <c r="A2522" s="5"/>
      <c r="B2522" s="128"/>
      <c r="C2522" s="128"/>
      <c r="D2522" s="129"/>
      <c r="E2522" s="129"/>
      <c r="F2522" s="129"/>
      <c r="G2522" s="129"/>
      <c r="H2522" s="129"/>
      <c r="I2522" s="129"/>
      <c r="J2522" s="129"/>
      <c r="K2522" s="129"/>
      <c r="L2522" s="129"/>
      <c r="M2522" s="129"/>
    </row>
    <row r="2523" spans="1:13">
      <c r="A2523" s="5"/>
      <c r="B2523" s="128"/>
      <c r="C2523" s="128"/>
      <c r="D2523" s="129"/>
      <c r="E2523" s="129"/>
      <c r="F2523" s="129"/>
      <c r="G2523" s="129"/>
      <c r="H2523" s="129"/>
      <c r="I2523" s="129"/>
      <c r="J2523" s="129"/>
      <c r="K2523" s="129"/>
      <c r="L2523" s="129"/>
      <c r="M2523" s="129"/>
    </row>
    <row r="2524" spans="1:13">
      <c r="A2524" s="5"/>
      <c r="B2524" s="128"/>
      <c r="C2524" s="128"/>
      <c r="D2524" s="129"/>
      <c r="E2524" s="129"/>
      <c r="F2524" s="129"/>
      <c r="G2524" s="129"/>
      <c r="H2524" s="129"/>
      <c r="I2524" s="129"/>
      <c r="J2524" s="129"/>
      <c r="K2524" s="129"/>
      <c r="L2524" s="129"/>
      <c r="M2524" s="129"/>
    </row>
    <row r="2525" spans="1:13">
      <c r="A2525" s="5"/>
      <c r="B2525" s="128"/>
      <c r="C2525" s="128"/>
      <c r="D2525" s="129"/>
      <c r="E2525" s="129"/>
      <c r="F2525" s="129"/>
      <c r="G2525" s="129"/>
      <c r="H2525" s="129"/>
      <c r="I2525" s="129"/>
      <c r="J2525" s="129"/>
      <c r="K2525" s="129"/>
      <c r="L2525" s="129"/>
      <c r="M2525" s="129"/>
    </row>
    <row r="2526" spans="1:13">
      <c r="A2526" s="5"/>
      <c r="B2526" s="128"/>
      <c r="C2526" s="128"/>
      <c r="D2526" s="129"/>
      <c r="E2526" s="129"/>
      <c r="F2526" s="129"/>
      <c r="G2526" s="129"/>
      <c r="H2526" s="129"/>
      <c r="I2526" s="129"/>
      <c r="J2526" s="129"/>
      <c r="K2526" s="129"/>
      <c r="L2526" s="129"/>
      <c r="M2526" s="129"/>
    </row>
    <row r="2527" spans="1:13">
      <c r="A2527" s="5"/>
      <c r="B2527" s="128"/>
      <c r="C2527" s="128"/>
      <c r="D2527" s="129"/>
      <c r="E2527" s="129"/>
      <c r="F2527" s="129"/>
      <c r="G2527" s="129"/>
      <c r="H2527" s="129"/>
      <c r="I2527" s="129"/>
      <c r="J2527" s="129"/>
      <c r="K2527" s="129"/>
      <c r="L2527" s="129"/>
      <c r="M2527" s="129"/>
    </row>
    <row r="2528" spans="1:13">
      <c r="A2528" s="5"/>
      <c r="B2528" s="128"/>
      <c r="C2528" s="128"/>
      <c r="D2528" s="129"/>
      <c r="E2528" s="129"/>
      <c r="F2528" s="129"/>
      <c r="G2528" s="129"/>
      <c r="H2528" s="129"/>
      <c r="I2528" s="129"/>
      <c r="J2528" s="129"/>
      <c r="K2528" s="129"/>
      <c r="L2528" s="129"/>
      <c r="M2528" s="129"/>
    </row>
    <row r="2529" spans="1:13">
      <c r="A2529" s="5"/>
      <c r="B2529" s="128"/>
      <c r="C2529" s="128"/>
      <c r="D2529" s="129"/>
      <c r="E2529" s="129"/>
      <c r="F2529" s="129"/>
      <c r="G2529" s="129"/>
      <c r="H2529" s="129"/>
      <c r="I2529" s="129"/>
      <c r="J2529" s="129"/>
      <c r="K2529" s="129"/>
      <c r="L2529" s="129"/>
      <c r="M2529" s="129"/>
    </row>
    <row r="2530" spans="1:13">
      <c r="A2530" s="5"/>
      <c r="B2530" s="128"/>
      <c r="C2530" s="128"/>
      <c r="D2530" s="129"/>
      <c r="E2530" s="129"/>
      <c r="F2530" s="129"/>
      <c r="G2530" s="129"/>
      <c r="H2530" s="129"/>
      <c r="I2530" s="129"/>
      <c r="J2530" s="129"/>
      <c r="K2530" s="129"/>
      <c r="L2530" s="129"/>
      <c r="M2530" s="129"/>
    </row>
    <row r="2531" spans="1:13">
      <c r="A2531" s="5"/>
      <c r="B2531" s="128"/>
      <c r="C2531" s="128"/>
      <c r="D2531" s="129"/>
      <c r="E2531" s="129"/>
      <c r="F2531" s="129"/>
      <c r="G2531" s="129"/>
      <c r="H2531" s="129"/>
      <c r="I2531" s="129"/>
      <c r="J2531" s="129"/>
      <c r="K2531" s="129"/>
      <c r="L2531" s="129"/>
      <c r="M2531" s="129"/>
    </row>
    <row r="2532" spans="1:13">
      <c r="A2532" s="5"/>
      <c r="B2532" s="128"/>
      <c r="C2532" s="128"/>
      <c r="D2532" s="129"/>
      <c r="E2532" s="129"/>
      <c r="F2532" s="129"/>
      <c r="G2532" s="129"/>
      <c r="H2532" s="129"/>
      <c r="I2532" s="129"/>
      <c r="J2532" s="129"/>
      <c r="K2532" s="129"/>
      <c r="L2532" s="129"/>
      <c r="M2532" s="129"/>
    </row>
    <row r="2533" spans="1:13">
      <c r="A2533" s="5"/>
      <c r="B2533" s="128"/>
      <c r="C2533" s="128"/>
      <c r="D2533" s="129"/>
      <c r="E2533" s="129"/>
      <c r="F2533" s="129"/>
      <c r="G2533" s="129"/>
      <c r="H2533" s="129"/>
      <c r="I2533" s="129"/>
      <c r="J2533" s="129"/>
      <c r="K2533" s="129"/>
      <c r="L2533" s="129"/>
      <c r="M2533" s="129"/>
    </row>
    <row r="2534" spans="1:13">
      <c r="A2534" s="5"/>
      <c r="B2534" s="128"/>
      <c r="C2534" s="128"/>
      <c r="D2534" s="129"/>
      <c r="E2534" s="129"/>
      <c r="F2534" s="129"/>
      <c r="G2534" s="129"/>
      <c r="H2534" s="129"/>
      <c r="I2534" s="129"/>
      <c r="J2534" s="129"/>
      <c r="K2534" s="129"/>
      <c r="L2534" s="129"/>
      <c r="M2534" s="129"/>
    </row>
    <row r="2535" spans="1:13">
      <c r="A2535" s="5"/>
      <c r="B2535" s="128"/>
      <c r="C2535" s="128"/>
      <c r="D2535" s="129"/>
      <c r="E2535" s="129"/>
      <c r="F2535" s="129"/>
      <c r="G2535" s="129"/>
      <c r="H2535" s="129"/>
      <c r="I2535" s="129"/>
      <c r="J2535" s="129"/>
      <c r="K2535" s="129"/>
      <c r="L2535" s="129"/>
      <c r="M2535" s="129"/>
    </row>
    <row r="2536" spans="1:13">
      <c r="A2536" s="5"/>
      <c r="B2536" s="128"/>
      <c r="C2536" s="128"/>
      <c r="D2536" s="129"/>
      <c r="E2536" s="129"/>
      <c r="F2536" s="129"/>
      <c r="G2536" s="129"/>
      <c r="H2536" s="129"/>
      <c r="I2536" s="129"/>
      <c r="J2536" s="129"/>
      <c r="K2536" s="129"/>
      <c r="L2536" s="129"/>
      <c r="M2536" s="129"/>
    </row>
    <row r="2537" spans="1:13">
      <c r="A2537" s="5"/>
      <c r="B2537" s="128"/>
      <c r="C2537" s="128"/>
      <c r="D2537" s="129"/>
      <c r="E2537" s="129"/>
      <c r="F2537" s="129"/>
      <c r="G2537" s="129"/>
      <c r="H2537" s="129"/>
      <c r="I2537" s="129"/>
      <c r="J2537" s="129"/>
      <c r="K2537" s="129"/>
      <c r="L2537" s="129"/>
      <c r="M2537" s="129"/>
    </row>
    <row r="2538" spans="1:13">
      <c r="A2538" s="5"/>
      <c r="B2538" s="128"/>
      <c r="C2538" s="128"/>
      <c r="D2538" s="129"/>
      <c r="E2538" s="129"/>
      <c r="F2538" s="129"/>
      <c r="G2538" s="129"/>
      <c r="H2538" s="129"/>
      <c r="I2538" s="129"/>
      <c r="J2538" s="129"/>
      <c r="K2538" s="129"/>
      <c r="L2538" s="129"/>
      <c r="M2538" s="129"/>
    </row>
    <row r="2539" spans="1:13">
      <c r="A2539" s="5"/>
      <c r="B2539" s="128"/>
      <c r="C2539" s="128"/>
      <c r="D2539" s="129"/>
      <c r="E2539" s="129"/>
      <c r="F2539" s="129"/>
      <c r="G2539" s="129"/>
      <c r="H2539" s="129"/>
      <c r="I2539" s="129"/>
      <c r="J2539" s="129"/>
      <c r="K2539" s="129"/>
      <c r="L2539" s="129"/>
      <c r="M2539" s="129"/>
    </row>
    <row r="2540" spans="1:13">
      <c r="A2540" s="5"/>
      <c r="B2540" s="128"/>
      <c r="C2540" s="128"/>
      <c r="D2540" s="129"/>
      <c r="E2540" s="129"/>
      <c r="F2540" s="129"/>
      <c r="G2540" s="129"/>
      <c r="H2540" s="129"/>
      <c r="I2540" s="129"/>
      <c r="J2540" s="129"/>
      <c r="K2540" s="129"/>
      <c r="L2540" s="129"/>
      <c r="M2540" s="129"/>
    </row>
    <row r="2541" spans="1:13">
      <c r="A2541" s="5"/>
      <c r="B2541" s="128"/>
      <c r="C2541" s="128"/>
      <c r="D2541" s="129"/>
      <c r="E2541" s="129"/>
      <c r="F2541" s="129"/>
      <c r="G2541" s="129"/>
      <c r="H2541" s="129"/>
      <c r="I2541" s="129"/>
      <c r="J2541" s="129"/>
      <c r="K2541" s="129"/>
      <c r="L2541" s="129"/>
      <c r="M2541" s="129"/>
    </row>
    <row r="2542" spans="1:13">
      <c r="A2542" s="5"/>
      <c r="B2542" s="128"/>
      <c r="C2542" s="128"/>
      <c r="D2542" s="129"/>
      <c r="E2542" s="129"/>
      <c r="F2542" s="129"/>
      <c r="G2542" s="129"/>
      <c r="H2542" s="129"/>
      <c r="I2542" s="129"/>
      <c r="J2542" s="129"/>
      <c r="K2542" s="129"/>
      <c r="L2542" s="129"/>
      <c r="M2542" s="129"/>
    </row>
    <row r="2543" spans="1:13">
      <c r="A2543" s="5"/>
      <c r="B2543" s="128"/>
      <c r="C2543" s="128"/>
      <c r="D2543" s="129"/>
      <c r="E2543" s="129"/>
      <c r="F2543" s="129"/>
      <c r="G2543" s="129"/>
      <c r="H2543" s="129"/>
      <c r="I2543" s="129"/>
      <c r="J2543" s="129"/>
      <c r="K2543" s="129"/>
      <c r="L2543" s="129"/>
      <c r="M2543" s="129"/>
    </row>
    <row r="2544" spans="1:13">
      <c r="A2544" s="5"/>
      <c r="B2544" s="128"/>
      <c r="C2544" s="128"/>
      <c r="D2544" s="129"/>
      <c r="E2544" s="129"/>
      <c r="F2544" s="129"/>
      <c r="G2544" s="129"/>
      <c r="H2544" s="129"/>
      <c r="I2544" s="129"/>
      <c r="J2544" s="129"/>
      <c r="K2544" s="129"/>
      <c r="L2544" s="129"/>
      <c r="M2544" s="129"/>
    </row>
    <row r="2545" spans="1:13">
      <c r="A2545" s="5"/>
      <c r="B2545" s="128"/>
      <c r="C2545" s="128"/>
      <c r="D2545" s="129"/>
      <c r="E2545" s="129"/>
      <c r="F2545" s="129"/>
      <c r="G2545" s="129"/>
      <c r="H2545" s="129"/>
      <c r="I2545" s="129"/>
      <c r="J2545" s="129"/>
      <c r="K2545" s="129"/>
      <c r="L2545" s="129"/>
      <c r="M2545" s="129"/>
    </row>
    <row r="2546" spans="1:13">
      <c r="A2546" s="5"/>
      <c r="B2546" s="128"/>
      <c r="C2546" s="128"/>
      <c r="D2546" s="129"/>
      <c r="E2546" s="129"/>
      <c r="F2546" s="129"/>
      <c r="G2546" s="129"/>
      <c r="H2546" s="129"/>
      <c r="I2546" s="129"/>
      <c r="J2546" s="129"/>
      <c r="K2546" s="129"/>
      <c r="L2546" s="129"/>
      <c r="M2546" s="129"/>
    </row>
    <row r="2547" spans="1:13">
      <c r="A2547" s="5"/>
      <c r="B2547" s="128"/>
      <c r="C2547" s="128"/>
      <c r="D2547" s="129"/>
      <c r="E2547" s="129"/>
      <c r="F2547" s="129"/>
      <c r="G2547" s="129"/>
      <c r="H2547" s="129"/>
      <c r="I2547" s="129"/>
      <c r="J2547" s="129"/>
      <c r="K2547" s="129"/>
      <c r="L2547" s="129"/>
      <c r="M2547" s="129"/>
    </row>
    <row r="2548" spans="1:13">
      <c r="A2548" s="5"/>
      <c r="B2548" s="128"/>
      <c r="C2548" s="128"/>
      <c r="D2548" s="129"/>
      <c r="E2548" s="129"/>
      <c r="F2548" s="129"/>
      <c r="G2548" s="129"/>
      <c r="H2548" s="129"/>
      <c r="I2548" s="129"/>
      <c r="J2548" s="129"/>
      <c r="K2548" s="129"/>
      <c r="L2548" s="129"/>
      <c r="M2548" s="129"/>
    </row>
    <row r="2549" spans="1:13">
      <c r="A2549" s="5"/>
      <c r="B2549" s="128"/>
      <c r="C2549" s="128"/>
      <c r="D2549" s="129"/>
      <c r="E2549" s="129"/>
      <c r="F2549" s="129"/>
      <c r="G2549" s="129"/>
      <c r="H2549" s="129"/>
      <c r="I2549" s="129"/>
      <c r="J2549" s="129"/>
      <c r="K2549" s="129"/>
      <c r="L2549" s="129"/>
      <c r="M2549" s="129"/>
    </row>
    <row r="2550" spans="1:13">
      <c r="A2550" s="5"/>
      <c r="B2550" s="128"/>
      <c r="C2550" s="128"/>
      <c r="D2550" s="129"/>
      <c r="E2550" s="129"/>
      <c r="F2550" s="129"/>
      <c r="G2550" s="129"/>
      <c r="H2550" s="129"/>
      <c r="I2550" s="129"/>
      <c r="J2550" s="129"/>
      <c r="K2550" s="129"/>
      <c r="L2550" s="129"/>
      <c r="M2550" s="129"/>
    </row>
    <row r="2551" spans="1:13">
      <c r="A2551" s="5"/>
      <c r="B2551" s="128"/>
      <c r="C2551" s="128"/>
      <c r="D2551" s="129"/>
      <c r="E2551" s="129"/>
      <c r="F2551" s="129"/>
      <c r="G2551" s="129"/>
      <c r="H2551" s="129"/>
      <c r="I2551" s="129"/>
      <c r="J2551" s="129"/>
      <c r="K2551" s="129"/>
      <c r="L2551" s="129"/>
      <c r="M2551" s="129"/>
    </row>
    <row r="2552" spans="1:13">
      <c r="A2552" s="5"/>
      <c r="B2552" s="128"/>
      <c r="C2552" s="128"/>
      <c r="D2552" s="129"/>
      <c r="E2552" s="129"/>
      <c r="F2552" s="129"/>
      <c r="G2552" s="129"/>
      <c r="H2552" s="129"/>
      <c r="I2552" s="129"/>
      <c r="J2552" s="129"/>
      <c r="K2552" s="129"/>
      <c r="L2552" s="129"/>
      <c r="M2552" s="129"/>
    </row>
    <row r="2553" spans="1:13">
      <c r="A2553" s="5"/>
      <c r="B2553" s="128"/>
      <c r="C2553" s="128"/>
      <c r="D2553" s="129"/>
      <c r="E2553" s="129"/>
      <c r="F2553" s="129"/>
      <c r="G2553" s="129"/>
      <c r="H2553" s="129"/>
      <c r="I2553" s="129"/>
      <c r="J2553" s="129"/>
      <c r="K2553" s="129"/>
      <c r="L2553" s="129"/>
      <c r="M2553" s="129"/>
    </row>
    <row r="2554" spans="1:13">
      <c r="A2554" s="5"/>
      <c r="B2554" s="128"/>
      <c r="C2554" s="128"/>
      <c r="D2554" s="129"/>
      <c r="E2554" s="129"/>
      <c r="F2554" s="129"/>
      <c r="G2554" s="129"/>
      <c r="H2554" s="129"/>
      <c r="I2554" s="129"/>
      <c r="J2554" s="129"/>
      <c r="K2554" s="129"/>
      <c r="L2554" s="129"/>
      <c r="M2554" s="129"/>
    </row>
    <row r="2555" spans="1:13">
      <c r="A2555" s="5"/>
      <c r="B2555" s="128"/>
      <c r="C2555" s="128"/>
      <c r="D2555" s="129"/>
      <c r="E2555" s="129"/>
      <c r="F2555" s="129"/>
      <c r="G2555" s="129"/>
      <c r="H2555" s="129"/>
      <c r="I2555" s="129"/>
      <c r="J2555" s="129"/>
      <c r="K2555" s="129"/>
      <c r="L2555" s="129"/>
      <c r="M2555" s="129"/>
    </row>
    <row r="2556" spans="1:13">
      <c r="A2556" s="5"/>
      <c r="B2556" s="128"/>
      <c r="C2556" s="128"/>
      <c r="D2556" s="129"/>
      <c r="E2556" s="129"/>
      <c r="F2556" s="129"/>
      <c r="G2556" s="129"/>
      <c r="H2556" s="129"/>
      <c r="I2556" s="129"/>
      <c r="J2556" s="129"/>
      <c r="K2556" s="129"/>
      <c r="L2556" s="129"/>
      <c r="M2556" s="129"/>
    </row>
    <row r="2557" spans="1:13">
      <c r="A2557" s="5"/>
      <c r="B2557" s="128"/>
      <c r="C2557" s="128"/>
      <c r="D2557" s="129"/>
      <c r="E2557" s="129"/>
      <c r="F2557" s="129"/>
      <c r="G2557" s="129"/>
      <c r="H2557" s="129"/>
      <c r="I2557" s="129"/>
      <c r="J2557" s="129"/>
      <c r="K2557" s="129"/>
      <c r="L2557" s="129"/>
      <c r="M2557" s="129"/>
    </row>
    <row r="2558" spans="1:13">
      <c r="A2558" s="5"/>
      <c r="B2558" s="128"/>
      <c r="C2558" s="128"/>
      <c r="D2558" s="129"/>
      <c r="E2558" s="129"/>
      <c r="F2558" s="129"/>
      <c r="G2558" s="129"/>
      <c r="H2558" s="129"/>
      <c r="I2558" s="129"/>
      <c r="J2558" s="129"/>
      <c r="K2558" s="129"/>
      <c r="L2558" s="129"/>
      <c r="M2558" s="129"/>
    </row>
    <row r="2559" spans="1:13">
      <c r="A2559" s="5"/>
      <c r="B2559" s="128"/>
      <c r="C2559" s="128"/>
      <c r="D2559" s="129"/>
      <c r="E2559" s="129"/>
      <c r="F2559" s="129"/>
      <c r="G2559" s="129"/>
      <c r="H2559" s="129"/>
      <c r="I2559" s="129"/>
      <c r="J2559" s="129"/>
      <c r="K2559" s="129"/>
      <c r="L2559" s="129"/>
      <c r="M2559" s="129"/>
    </row>
    <row r="2560" spans="1:13">
      <c r="A2560" s="5"/>
      <c r="B2560" s="128"/>
      <c r="C2560" s="128"/>
      <c r="D2560" s="129"/>
      <c r="E2560" s="129"/>
      <c r="F2560" s="129"/>
      <c r="G2560" s="129"/>
      <c r="H2560" s="129"/>
      <c r="I2560" s="129"/>
      <c r="J2560" s="129"/>
      <c r="K2560" s="129"/>
      <c r="L2560" s="129"/>
      <c r="M2560" s="129"/>
    </row>
    <row r="2561" spans="1:13">
      <c r="A2561" s="5"/>
      <c r="B2561" s="128"/>
      <c r="C2561" s="128"/>
      <c r="D2561" s="129"/>
      <c r="E2561" s="129"/>
      <c r="F2561" s="129"/>
      <c r="G2561" s="129"/>
      <c r="H2561" s="129"/>
      <c r="I2561" s="129"/>
      <c r="J2561" s="129"/>
      <c r="K2561" s="129"/>
      <c r="L2561" s="129"/>
      <c r="M2561" s="129"/>
    </row>
    <row r="2562" spans="1:13">
      <c r="A2562" s="5"/>
      <c r="B2562" s="128"/>
      <c r="C2562" s="128"/>
      <c r="D2562" s="129"/>
      <c r="E2562" s="129"/>
      <c r="F2562" s="129"/>
      <c r="G2562" s="129"/>
      <c r="H2562" s="129"/>
      <c r="I2562" s="129"/>
      <c r="J2562" s="129"/>
      <c r="K2562" s="129"/>
      <c r="L2562" s="129"/>
      <c r="M2562" s="129"/>
    </row>
    <row r="2563" spans="1:13">
      <c r="A2563" s="5"/>
      <c r="B2563" s="128"/>
      <c r="C2563" s="128"/>
      <c r="D2563" s="129"/>
      <c r="E2563" s="129"/>
      <c r="F2563" s="129"/>
      <c r="G2563" s="129"/>
      <c r="H2563" s="129"/>
      <c r="I2563" s="129"/>
      <c r="J2563" s="129"/>
      <c r="K2563" s="129"/>
      <c r="L2563" s="129"/>
      <c r="M2563" s="129"/>
    </row>
    <row r="2564" spans="1:13">
      <c r="A2564" s="5"/>
      <c r="B2564" s="128"/>
      <c r="C2564" s="128"/>
      <c r="D2564" s="129"/>
      <c r="E2564" s="129"/>
      <c r="F2564" s="129"/>
      <c r="G2564" s="129"/>
      <c r="H2564" s="129"/>
      <c r="I2564" s="129"/>
      <c r="J2564" s="129"/>
      <c r="K2564" s="129"/>
      <c r="L2564" s="129"/>
      <c r="M2564" s="129"/>
    </row>
    <row r="2565" spans="1:13">
      <c r="A2565" s="5"/>
      <c r="B2565" s="128"/>
      <c r="C2565" s="128"/>
      <c r="D2565" s="129"/>
      <c r="E2565" s="129"/>
      <c r="F2565" s="129"/>
      <c r="G2565" s="129"/>
      <c r="H2565" s="129"/>
      <c r="I2565" s="129"/>
      <c r="J2565" s="129"/>
      <c r="K2565" s="129"/>
      <c r="L2565" s="129"/>
      <c r="M2565" s="129"/>
    </row>
    <row r="2566" spans="1:13">
      <c r="A2566" s="5"/>
      <c r="B2566" s="128"/>
      <c r="C2566" s="128"/>
      <c r="D2566" s="129"/>
      <c r="E2566" s="129"/>
      <c r="F2566" s="129"/>
      <c r="G2566" s="129"/>
      <c r="H2566" s="129"/>
      <c r="I2566" s="129"/>
      <c r="J2566" s="129"/>
      <c r="K2566" s="129"/>
      <c r="L2566" s="129"/>
      <c r="M2566" s="129"/>
    </row>
    <row r="2567" spans="1:13">
      <c r="A2567" s="5"/>
      <c r="B2567" s="128"/>
      <c r="C2567" s="128"/>
      <c r="D2567" s="129"/>
      <c r="E2567" s="129"/>
      <c r="F2567" s="129"/>
      <c r="G2567" s="129"/>
      <c r="H2567" s="129"/>
      <c r="I2567" s="129"/>
      <c r="J2567" s="129"/>
      <c r="K2567" s="129"/>
      <c r="L2567" s="129"/>
      <c r="M2567" s="129"/>
    </row>
    <row r="2568" spans="1:13">
      <c r="A2568" s="5"/>
      <c r="B2568" s="128"/>
      <c r="C2568" s="128"/>
      <c r="D2568" s="129"/>
      <c r="E2568" s="129"/>
      <c r="F2568" s="129"/>
      <c r="G2568" s="129"/>
      <c r="H2568" s="129"/>
      <c r="I2568" s="129"/>
      <c r="J2568" s="129"/>
      <c r="K2568" s="129"/>
      <c r="L2568" s="129"/>
      <c r="M2568" s="129"/>
    </row>
    <row r="2569" spans="1:13">
      <c r="A2569" s="5"/>
      <c r="B2569" s="128"/>
      <c r="C2569" s="128"/>
      <c r="D2569" s="129"/>
      <c r="E2569" s="129"/>
      <c r="F2569" s="129"/>
      <c r="G2569" s="129"/>
      <c r="H2569" s="129"/>
      <c r="I2569" s="129"/>
      <c r="J2569" s="129"/>
      <c r="K2569" s="129"/>
      <c r="L2569" s="129"/>
      <c r="M2569" s="129"/>
    </row>
    <row r="2570" spans="1:13">
      <c r="A2570" s="5"/>
      <c r="B2570" s="128"/>
      <c r="C2570" s="128"/>
      <c r="D2570" s="129"/>
      <c r="E2570" s="129"/>
      <c r="F2570" s="129"/>
      <c r="G2570" s="129"/>
      <c r="H2570" s="129"/>
      <c r="I2570" s="129"/>
      <c r="J2570" s="129"/>
      <c r="K2570" s="129"/>
      <c r="L2570" s="129"/>
      <c r="M2570" s="129"/>
    </row>
    <row r="2571" spans="1:13">
      <c r="A2571" s="5"/>
      <c r="B2571" s="128"/>
      <c r="C2571" s="128"/>
      <c r="D2571" s="129"/>
      <c r="E2571" s="129"/>
      <c r="F2571" s="129"/>
      <c r="G2571" s="129"/>
      <c r="H2571" s="129"/>
      <c r="I2571" s="129"/>
      <c r="J2571" s="129"/>
      <c r="K2571" s="129"/>
      <c r="L2571" s="129"/>
      <c r="M2571" s="129"/>
    </row>
    <row r="2572" spans="1:13">
      <c r="A2572" s="5"/>
      <c r="B2572" s="128"/>
      <c r="C2572" s="128"/>
      <c r="D2572" s="129"/>
      <c r="E2572" s="129"/>
      <c r="F2572" s="129"/>
      <c r="G2572" s="129"/>
      <c r="H2572" s="129"/>
      <c r="I2572" s="129"/>
      <c r="J2572" s="129"/>
      <c r="K2572" s="129"/>
      <c r="L2572" s="129"/>
      <c r="M2572" s="129"/>
    </row>
    <row r="2573" spans="1:13">
      <c r="A2573" s="5"/>
      <c r="B2573" s="128"/>
      <c r="C2573" s="128"/>
      <c r="D2573" s="129"/>
      <c r="E2573" s="129"/>
      <c r="F2573" s="129"/>
      <c r="G2573" s="129"/>
      <c r="H2573" s="129"/>
      <c r="I2573" s="129"/>
      <c r="J2573" s="129"/>
      <c r="K2573" s="129"/>
      <c r="L2573" s="129"/>
      <c r="M2573" s="129"/>
    </row>
    <row r="2574" spans="1:13">
      <c r="A2574" s="5"/>
      <c r="B2574" s="128"/>
      <c r="C2574" s="128"/>
      <c r="D2574" s="129"/>
      <c r="E2574" s="129"/>
      <c r="F2574" s="129"/>
      <c r="G2574" s="129"/>
      <c r="H2574" s="129"/>
      <c r="I2574" s="129"/>
      <c r="J2574" s="129"/>
      <c r="K2574" s="129"/>
      <c r="L2574" s="129"/>
      <c r="M2574" s="129"/>
    </row>
    <row r="2575" spans="1:13">
      <c r="A2575" s="5"/>
      <c r="B2575" s="128"/>
      <c r="C2575" s="128"/>
      <c r="D2575" s="129"/>
      <c r="E2575" s="129"/>
      <c r="F2575" s="129"/>
      <c r="G2575" s="129"/>
      <c r="H2575" s="129"/>
      <c r="I2575" s="129"/>
      <c r="J2575" s="129"/>
      <c r="K2575" s="129"/>
      <c r="L2575" s="129"/>
      <c r="M2575" s="129"/>
    </row>
    <row r="2576" spans="1:13">
      <c r="A2576" s="5"/>
      <c r="B2576" s="128"/>
      <c r="C2576" s="128"/>
      <c r="D2576" s="129"/>
      <c r="E2576" s="129"/>
      <c r="F2576" s="129"/>
      <c r="G2576" s="129"/>
      <c r="H2576" s="129"/>
      <c r="I2576" s="129"/>
      <c r="J2576" s="129"/>
      <c r="K2576" s="129"/>
      <c r="L2576" s="129"/>
      <c r="M2576" s="129"/>
    </row>
    <row r="2577" spans="1:13">
      <c r="A2577" s="5"/>
      <c r="B2577" s="128"/>
      <c r="C2577" s="128"/>
      <c r="D2577" s="129"/>
      <c r="E2577" s="129"/>
      <c r="F2577" s="129"/>
      <c r="G2577" s="129"/>
      <c r="H2577" s="129"/>
      <c r="I2577" s="129"/>
      <c r="J2577" s="129"/>
      <c r="K2577" s="129"/>
      <c r="L2577" s="129"/>
      <c r="M2577" s="129"/>
    </row>
    <row r="2578" spans="1:13">
      <c r="A2578" s="5"/>
      <c r="B2578" s="128"/>
      <c r="C2578" s="128"/>
      <c r="D2578" s="129"/>
      <c r="E2578" s="129"/>
      <c r="F2578" s="129"/>
      <c r="G2578" s="129"/>
      <c r="H2578" s="129"/>
      <c r="I2578" s="129"/>
      <c r="J2578" s="129"/>
      <c r="K2578" s="129"/>
      <c r="L2578" s="129"/>
      <c r="M2578" s="129"/>
    </row>
    <row r="2579" spans="1:13">
      <c r="A2579" s="5"/>
      <c r="B2579" s="128"/>
      <c r="C2579" s="128"/>
      <c r="D2579" s="129"/>
      <c r="E2579" s="129"/>
      <c r="F2579" s="129"/>
      <c r="G2579" s="129"/>
      <c r="H2579" s="129"/>
      <c r="I2579" s="129"/>
      <c r="J2579" s="129"/>
      <c r="K2579" s="129"/>
      <c r="L2579" s="129"/>
      <c r="M2579" s="129"/>
    </row>
    <row r="2580" spans="1:13">
      <c r="A2580" s="5"/>
      <c r="B2580" s="128"/>
      <c r="C2580" s="128"/>
      <c r="D2580" s="129"/>
      <c r="E2580" s="129"/>
      <c r="F2580" s="129"/>
      <c r="G2580" s="129"/>
      <c r="H2580" s="129"/>
      <c r="I2580" s="129"/>
      <c r="J2580" s="129"/>
      <c r="K2580" s="129"/>
      <c r="L2580" s="129"/>
      <c r="M2580" s="129"/>
    </row>
    <row r="2581" spans="1:13">
      <c r="A2581" s="5"/>
      <c r="B2581" s="128"/>
      <c r="C2581" s="128"/>
      <c r="D2581" s="129"/>
      <c r="E2581" s="129"/>
      <c r="F2581" s="129"/>
      <c r="G2581" s="129"/>
      <c r="H2581" s="129"/>
      <c r="I2581" s="129"/>
      <c r="J2581" s="129"/>
      <c r="K2581" s="129"/>
      <c r="L2581" s="129"/>
      <c r="M2581" s="129"/>
    </row>
    <row r="2582" spans="1:13">
      <c r="A2582" s="5"/>
      <c r="B2582" s="128"/>
      <c r="C2582" s="128"/>
      <c r="D2582" s="129"/>
      <c r="E2582" s="129"/>
      <c r="F2582" s="129"/>
      <c r="G2582" s="129"/>
      <c r="H2582" s="129"/>
      <c r="I2582" s="129"/>
      <c r="J2582" s="129"/>
      <c r="K2582" s="129"/>
      <c r="L2582" s="129"/>
      <c r="M2582" s="129"/>
    </row>
    <row r="2583" spans="1:13">
      <c r="A2583" s="5"/>
      <c r="B2583" s="128"/>
      <c r="C2583" s="128"/>
      <c r="D2583" s="129"/>
      <c r="E2583" s="129"/>
      <c r="F2583" s="129"/>
      <c r="G2583" s="129"/>
      <c r="H2583" s="129"/>
      <c r="I2583" s="129"/>
      <c r="J2583" s="129"/>
      <c r="K2583" s="129"/>
      <c r="L2583" s="129"/>
      <c r="M2583" s="129"/>
    </row>
    <row r="2584" spans="1:13">
      <c r="A2584" s="5"/>
      <c r="B2584" s="128"/>
      <c r="C2584" s="128"/>
      <c r="D2584" s="129"/>
      <c r="E2584" s="129"/>
      <c r="F2584" s="129"/>
      <c r="G2584" s="129"/>
      <c r="H2584" s="129"/>
      <c r="I2584" s="129"/>
      <c r="J2584" s="129"/>
      <c r="K2584" s="129"/>
      <c r="L2584" s="129"/>
      <c r="M2584" s="129"/>
    </row>
    <row r="2585" spans="1:13">
      <c r="A2585" s="5"/>
      <c r="B2585" s="128"/>
      <c r="C2585" s="128"/>
      <c r="D2585" s="129"/>
      <c r="E2585" s="129"/>
      <c r="F2585" s="129"/>
      <c r="G2585" s="129"/>
      <c r="H2585" s="129"/>
      <c r="I2585" s="129"/>
      <c r="J2585" s="129"/>
      <c r="K2585" s="129"/>
      <c r="L2585" s="129"/>
      <c r="M2585" s="129"/>
    </row>
    <row r="2586" spans="1:13">
      <c r="A2586" s="5"/>
      <c r="B2586" s="128"/>
      <c r="C2586" s="128"/>
      <c r="D2586" s="129"/>
      <c r="E2586" s="129"/>
      <c r="F2586" s="129"/>
      <c r="G2586" s="129"/>
      <c r="H2586" s="129"/>
      <c r="I2586" s="129"/>
      <c r="J2586" s="129"/>
      <c r="K2586" s="129"/>
      <c r="L2586" s="129"/>
      <c r="M2586" s="129"/>
    </row>
    <row r="2587" spans="1:13">
      <c r="A2587" s="5"/>
      <c r="B2587" s="128"/>
      <c r="C2587" s="128"/>
      <c r="D2587" s="129"/>
      <c r="E2587" s="129"/>
      <c r="F2587" s="129"/>
      <c r="G2587" s="129"/>
      <c r="H2587" s="129"/>
      <c r="I2587" s="129"/>
      <c r="J2587" s="129"/>
      <c r="K2587" s="129"/>
      <c r="L2587" s="129"/>
      <c r="M2587" s="129"/>
    </row>
    <row r="2588" spans="1:13">
      <c r="A2588" s="5"/>
      <c r="B2588" s="128"/>
      <c r="C2588" s="128"/>
      <c r="D2588" s="129"/>
      <c r="E2588" s="129"/>
      <c r="F2588" s="129"/>
      <c r="G2588" s="129"/>
      <c r="H2588" s="129"/>
      <c r="I2588" s="129"/>
      <c r="J2588" s="129"/>
      <c r="K2588" s="129"/>
      <c r="L2588" s="129"/>
      <c r="M2588" s="129"/>
    </row>
    <row r="2589" spans="1:13">
      <c r="A2589" s="5"/>
      <c r="B2589" s="128"/>
      <c r="C2589" s="128"/>
      <c r="D2589" s="129"/>
      <c r="E2589" s="129"/>
      <c r="F2589" s="129"/>
      <c r="G2589" s="129"/>
      <c r="H2589" s="129"/>
      <c r="I2589" s="129"/>
      <c r="J2589" s="129"/>
      <c r="K2589" s="129"/>
      <c r="L2589" s="129"/>
      <c r="M2589" s="129"/>
    </row>
    <row r="2590" spans="1:13">
      <c r="A2590" s="5"/>
      <c r="B2590" s="128"/>
      <c r="C2590" s="128"/>
      <c r="D2590" s="129"/>
      <c r="E2590" s="129"/>
      <c r="F2590" s="129"/>
      <c r="G2590" s="129"/>
      <c r="H2590" s="129"/>
      <c r="I2590" s="129"/>
      <c r="J2590" s="129"/>
      <c r="K2590" s="129"/>
      <c r="L2590" s="129"/>
      <c r="M2590" s="129"/>
    </row>
    <row r="2591" spans="1:13">
      <c r="A2591" s="5"/>
      <c r="B2591" s="128"/>
      <c r="C2591" s="128"/>
      <c r="D2591" s="129"/>
      <c r="E2591" s="129"/>
      <c r="F2591" s="129"/>
      <c r="G2591" s="129"/>
      <c r="H2591" s="129"/>
      <c r="I2591" s="129"/>
      <c r="J2591" s="129"/>
      <c r="K2591" s="129"/>
      <c r="L2591" s="129"/>
      <c r="M2591" s="129"/>
    </row>
    <row r="2592" spans="1:13">
      <c r="A2592" s="5"/>
      <c r="B2592" s="128"/>
      <c r="C2592" s="128"/>
      <c r="D2592" s="129"/>
      <c r="E2592" s="129"/>
      <c r="F2592" s="129"/>
      <c r="G2592" s="129"/>
      <c r="H2592" s="129"/>
      <c r="I2592" s="129"/>
      <c r="J2592" s="129"/>
      <c r="K2592" s="129"/>
      <c r="L2592" s="129"/>
      <c r="M2592" s="129"/>
    </row>
    <row r="2593" spans="1:13">
      <c r="A2593" s="5"/>
      <c r="B2593" s="128"/>
      <c r="C2593" s="128"/>
      <c r="D2593" s="129"/>
      <c r="E2593" s="129"/>
      <c r="F2593" s="129"/>
      <c r="G2593" s="129"/>
      <c r="H2593" s="129"/>
      <c r="I2593" s="129"/>
      <c r="J2593" s="129"/>
      <c r="K2593" s="129"/>
      <c r="L2593" s="129"/>
      <c r="M2593" s="129"/>
    </row>
    <row r="2594" spans="1:13">
      <c r="A2594" s="5"/>
      <c r="B2594" s="128"/>
      <c r="C2594" s="128"/>
      <c r="D2594" s="129"/>
      <c r="E2594" s="129"/>
      <c r="F2594" s="129"/>
      <c r="G2594" s="129"/>
      <c r="H2594" s="129"/>
      <c r="I2594" s="129"/>
      <c r="J2594" s="129"/>
      <c r="K2594" s="129"/>
      <c r="L2594" s="129"/>
      <c r="M2594" s="129"/>
    </row>
    <row r="2595" spans="1:13">
      <c r="A2595" s="5"/>
      <c r="B2595" s="128"/>
      <c r="C2595" s="128"/>
      <c r="D2595" s="129"/>
      <c r="E2595" s="129"/>
      <c r="F2595" s="129"/>
      <c r="G2595" s="129"/>
      <c r="H2595" s="129"/>
      <c r="I2595" s="129"/>
      <c r="J2595" s="129"/>
      <c r="K2595" s="129"/>
      <c r="L2595" s="129"/>
      <c r="M2595" s="129"/>
    </row>
    <row r="2596" spans="1:13">
      <c r="A2596" s="5"/>
      <c r="B2596" s="128"/>
      <c r="C2596" s="128"/>
      <c r="D2596" s="129"/>
      <c r="E2596" s="129"/>
      <c r="F2596" s="129"/>
      <c r="G2596" s="129"/>
      <c r="H2596" s="129"/>
      <c r="I2596" s="129"/>
      <c r="J2596" s="129"/>
      <c r="K2596" s="129"/>
      <c r="L2596" s="129"/>
      <c r="M2596" s="129"/>
    </row>
    <row r="2597" spans="1:13">
      <c r="A2597" s="5"/>
      <c r="B2597" s="128"/>
      <c r="C2597" s="128"/>
      <c r="D2597" s="129"/>
      <c r="E2597" s="129"/>
      <c r="F2597" s="129"/>
      <c r="G2597" s="129"/>
      <c r="H2597" s="129"/>
      <c r="I2597" s="129"/>
      <c r="J2597" s="129"/>
      <c r="K2597" s="129"/>
      <c r="L2597" s="129"/>
      <c r="M2597" s="129"/>
    </row>
    <row r="2598" spans="1:13">
      <c r="A2598" s="5"/>
      <c r="B2598" s="128"/>
      <c r="C2598" s="128"/>
      <c r="D2598" s="129"/>
      <c r="E2598" s="129"/>
      <c r="F2598" s="129"/>
      <c r="G2598" s="129"/>
      <c r="H2598" s="129"/>
      <c r="I2598" s="129"/>
      <c r="J2598" s="129"/>
      <c r="K2598" s="129"/>
      <c r="L2598" s="129"/>
      <c r="M2598" s="129"/>
    </row>
    <row r="2599" spans="1:13">
      <c r="A2599" s="5"/>
      <c r="B2599" s="128"/>
      <c r="C2599" s="128"/>
      <c r="D2599" s="129"/>
      <c r="E2599" s="129"/>
      <c r="F2599" s="129"/>
      <c r="G2599" s="129"/>
      <c r="H2599" s="129"/>
      <c r="I2599" s="129"/>
      <c r="J2599" s="129"/>
      <c r="K2599" s="129"/>
      <c r="L2599" s="129"/>
      <c r="M2599" s="129"/>
    </row>
    <row r="2600" spans="1:13">
      <c r="A2600" s="5"/>
      <c r="B2600" s="128"/>
      <c r="C2600" s="128"/>
      <c r="D2600" s="129"/>
      <c r="E2600" s="129"/>
      <c r="F2600" s="129"/>
      <c r="G2600" s="129"/>
      <c r="H2600" s="129"/>
      <c r="I2600" s="129"/>
      <c r="J2600" s="129"/>
      <c r="K2600" s="129"/>
      <c r="L2600" s="129"/>
      <c r="M2600" s="129"/>
    </row>
    <row r="2601" spans="1:13">
      <c r="A2601" s="5"/>
      <c r="B2601" s="128"/>
      <c r="C2601" s="128"/>
      <c r="D2601" s="129"/>
      <c r="E2601" s="129"/>
      <c r="F2601" s="129"/>
      <c r="G2601" s="129"/>
      <c r="H2601" s="129"/>
      <c r="I2601" s="129"/>
      <c r="J2601" s="129"/>
      <c r="K2601" s="129"/>
      <c r="L2601" s="129"/>
      <c r="M2601" s="129"/>
    </row>
    <row r="2602" spans="1:13">
      <c r="A2602" s="5"/>
      <c r="B2602" s="128"/>
      <c r="C2602" s="128"/>
      <c r="D2602" s="129"/>
      <c r="E2602" s="129"/>
      <c r="F2602" s="129"/>
      <c r="G2602" s="129"/>
      <c r="H2602" s="129"/>
      <c r="I2602" s="129"/>
      <c r="J2602" s="129"/>
      <c r="K2602" s="129"/>
      <c r="L2602" s="129"/>
      <c r="M2602" s="129"/>
    </row>
    <row r="2603" spans="1:13">
      <c r="A2603" s="5"/>
      <c r="B2603" s="128"/>
      <c r="C2603" s="128"/>
      <c r="D2603" s="129"/>
      <c r="E2603" s="129"/>
      <c r="F2603" s="129"/>
      <c r="G2603" s="129"/>
      <c r="H2603" s="129"/>
      <c r="I2603" s="129"/>
      <c r="J2603" s="129"/>
      <c r="K2603" s="129"/>
      <c r="L2603" s="129"/>
      <c r="M2603" s="129"/>
    </row>
    <row r="2604" spans="1:13">
      <c r="A2604" s="5"/>
      <c r="B2604" s="128"/>
      <c r="C2604" s="128"/>
      <c r="D2604" s="129"/>
      <c r="E2604" s="129"/>
      <c r="F2604" s="129"/>
      <c r="G2604" s="129"/>
      <c r="H2604" s="129"/>
      <c r="I2604" s="129"/>
      <c r="J2604" s="129"/>
      <c r="K2604" s="129"/>
      <c r="L2604" s="129"/>
      <c r="M2604" s="129"/>
    </row>
    <row r="2605" spans="1:13">
      <c r="A2605" s="5"/>
      <c r="B2605" s="128"/>
      <c r="C2605" s="128"/>
      <c r="D2605" s="129"/>
      <c r="E2605" s="129"/>
      <c r="F2605" s="129"/>
      <c r="G2605" s="129"/>
      <c r="H2605" s="129"/>
      <c r="I2605" s="129"/>
      <c r="J2605" s="129"/>
      <c r="K2605" s="129"/>
      <c r="L2605" s="129"/>
      <c r="M2605" s="129"/>
    </row>
    <row r="2606" spans="1:13">
      <c r="A2606" s="5"/>
      <c r="B2606" s="128"/>
      <c r="C2606" s="128"/>
      <c r="D2606" s="129"/>
      <c r="E2606" s="129"/>
      <c r="F2606" s="129"/>
      <c r="G2606" s="129"/>
      <c r="H2606" s="129"/>
      <c r="I2606" s="129"/>
      <c r="J2606" s="129"/>
      <c r="K2606" s="129"/>
      <c r="L2606" s="129"/>
      <c r="M2606" s="129"/>
    </row>
    <row r="2607" spans="1:13">
      <c r="A2607" s="5"/>
      <c r="B2607" s="128"/>
      <c r="C2607" s="128"/>
      <c r="D2607" s="129"/>
      <c r="E2607" s="129"/>
      <c r="F2607" s="129"/>
      <c r="G2607" s="129"/>
      <c r="H2607" s="129"/>
      <c r="I2607" s="129"/>
      <c r="J2607" s="129"/>
      <c r="K2607" s="129"/>
      <c r="L2607" s="129"/>
      <c r="M2607" s="129"/>
    </row>
    <row r="2608" spans="1:13">
      <c r="A2608" s="5"/>
      <c r="B2608" s="128"/>
      <c r="C2608" s="128"/>
      <c r="D2608" s="129"/>
      <c r="E2608" s="129"/>
      <c r="F2608" s="129"/>
      <c r="G2608" s="129"/>
      <c r="H2608" s="129"/>
      <c r="I2608" s="129"/>
      <c r="J2608" s="129"/>
      <c r="K2608" s="129"/>
      <c r="L2608" s="129"/>
      <c r="M2608" s="129"/>
    </row>
    <row r="2609" spans="1:13">
      <c r="A2609" s="5"/>
      <c r="B2609" s="128"/>
      <c r="C2609" s="128"/>
      <c r="D2609" s="129"/>
      <c r="E2609" s="129"/>
      <c r="F2609" s="129"/>
      <c r="G2609" s="129"/>
      <c r="H2609" s="129"/>
      <c r="I2609" s="129"/>
      <c r="J2609" s="129"/>
      <c r="K2609" s="129"/>
      <c r="L2609" s="129"/>
      <c r="M2609" s="129"/>
    </row>
    <row r="2610" spans="1:13">
      <c r="A2610" s="5"/>
      <c r="B2610" s="128"/>
      <c r="C2610" s="128"/>
      <c r="D2610" s="129"/>
      <c r="E2610" s="129"/>
      <c r="F2610" s="129"/>
      <c r="G2610" s="129"/>
      <c r="H2610" s="129"/>
      <c r="I2610" s="129"/>
      <c r="J2610" s="129"/>
      <c r="K2610" s="129"/>
      <c r="L2610" s="129"/>
      <c r="M2610" s="129"/>
    </row>
    <row r="2611" spans="1:13">
      <c r="A2611" s="5"/>
      <c r="B2611" s="128"/>
      <c r="C2611" s="128"/>
      <c r="D2611" s="129"/>
      <c r="E2611" s="129"/>
      <c r="F2611" s="129"/>
      <c r="G2611" s="129"/>
      <c r="H2611" s="129"/>
      <c r="I2611" s="129"/>
      <c r="J2611" s="129"/>
      <c r="K2611" s="129"/>
      <c r="L2611" s="129"/>
      <c r="M2611" s="129"/>
    </row>
    <row r="2612" spans="1:13">
      <c r="A2612" s="5"/>
      <c r="B2612" s="128"/>
      <c r="C2612" s="128"/>
      <c r="D2612" s="129"/>
      <c r="E2612" s="129"/>
      <c r="F2612" s="129"/>
      <c r="G2612" s="129"/>
      <c r="H2612" s="129"/>
      <c r="I2612" s="129"/>
      <c r="J2612" s="129"/>
      <c r="K2612" s="129"/>
      <c r="L2612" s="129"/>
      <c r="M2612" s="129"/>
    </row>
    <row r="2613" spans="1:13">
      <c r="A2613" s="5"/>
      <c r="B2613" s="128"/>
      <c r="C2613" s="128"/>
      <c r="D2613" s="129"/>
      <c r="E2613" s="129"/>
      <c r="F2613" s="129"/>
      <c r="G2613" s="129"/>
      <c r="H2613" s="129"/>
      <c r="I2613" s="129"/>
      <c r="J2613" s="129"/>
      <c r="K2613" s="129"/>
      <c r="L2613" s="129"/>
      <c r="M2613" s="129"/>
    </row>
    <row r="2614" spans="1:13">
      <c r="A2614" s="5"/>
      <c r="B2614" s="128"/>
      <c r="C2614" s="128"/>
      <c r="D2614" s="129"/>
      <c r="E2614" s="129"/>
      <c r="F2614" s="129"/>
      <c r="G2614" s="129"/>
      <c r="H2614" s="129"/>
      <c r="I2614" s="129"/>
      <c r="J2614" s="129"/>
      <c r="K2614" s="129"/>
      <c r="L2614" s="129"/>
      <c r="M2614" s="129"/>
    </row>
    <row r="2615" spans="1:13">
      <c r="A2615" s="5"/>
      <c r="B2615" s="128"/>
      <c r="C2615" s="128"/>
      <c r="D2615" s="129"/>
      <c r="E2615" s="129"/>
      <c r="F2615" s="129"/>
      <c r="G2615" s="129"/>
      <c r="H2615" s="129"/>
      <c r="I2615" s="129"/>
      <c r="J2615" s="129"/>
      <c r="K2615" s="129"/>
      <c r="L2615" s="129"/>
      <c r="M2615" s="129"/>
    </row>
    <row r="2616" spans="1:13">
      <c r="A2616" s="5"/>
      <c r="B2616" s="128"/>
      <c r="C2616" s="128"/>
      <c r="D2616" s="129"/>
      <c r="E2616" s="129"/>
      <c r="F2616" s="129"/>
      <c r="G2616" s="129"/>
      <c r="H2616" s="129"/>
      <c r="I2616" s="129"/>
      <c r="J2616" s="129"/>
      <c r="K2616" s="129"/>
      <c r="L2616" s="129"/>
      <c r="M2616" s="129"/>
    </row>
    <row r="2617" spans="1:13">
      <c r="A2617" s="5"/>
      <c r="B2617" s="128"/>
      <c r="C2617" s="128"/>
      <c r="D2617" s="129"/>
      <c r="E2617" s="129"/>
      <c r="F2617" s="129"/>
      <c r="G2617" s="129"/>
      <c r="H2617" s="129"/>
      <c r="I2617" s="129"/>
      <c r="J2617" s="129"/>
      <c r="K2617" s="129"/>
      <c r="L2617" s="129"/>
      <c r="M2617" s="129"/>
    </row>
    <row r="2618" spans="1:13">
      <c r="A2618" s="5"/>
      <c r="B2618" s="128"/>
      <c r="C2618" s="128"/>
      <c r="D2618" s="129"/>
      <c r="E2618" s="129"/>
      <c r="F2618" s="129"/>
      <c r="G2618" s="129"/>
      <c r="H2618" s="129"/>
      <c r="I2618" s="129"/>
      <c r="J2618" s="129"/>
      <c r="K2618" s="129"/>
      <c r="L2618" s="129"/>
      <c r="M2618" s="129"/>
    </row>
    <row r="2619" spans="1:13">
      <c r="A2619" s="5"/>
      <c r="B2619" s="128"/>
      <c r="C2619" s="128"/>
      <c r="D2619" s="129"/>
      <c r="E2619" s="129"/>
      <c r="F2619" s="129"/>
      <c r="G2619" s="129"/>
      <c r="H2619" s="129"/>
      <c r="I2619" s="129"/>
      <c r="J2619" s="129"/>
      <c r="K2619" s="129"/>
      <c r="L2619" s="129"/>
      <c r="M2619" s="129"/>
    </row>
    <row r="2620" spans="1:13">
      <c r="A2620" s="5"/>
      <c r="B2620" s="128"/>
      <c r="C2620" s="128"/>
      <c r="D2620" s="4"/>
      <c r="E2620" s="4"/>
      <c r="F2620" s="4"/>
      <c r="G2620" s="4"/>
      <c r="H2620" s="129"/>
      <c r="I2620" s="129"/>
      <c r="J2620" s="129"/>
      <c r="K2620" s="129"/>
      <c r="L2620" s="129"/>
      <c r="M2620" s="129"/>
    </row>
    <row r="2621" spans="1:13">
      <c r="A2621" s="5"/>
      <c r="B2621" s="128"/>
      <c r="C2621" s="128"/>
      <c r="D2621" s="129"/>
      <c r="E2621" s="129"/>
      <c r="F2621" s="129"/>
      <c r="G2621" s="129"/>
      <c r="H2621" s="129"/>
      <c r="I2621" s="129"/>
      <c r="J2621" s="129"/>
      <c r="K2621" s="129"/>
      <c r="L2621" s="129"/>
      <c r="M2621" s="129"/>
    </row>
    <row r="2622" spans="1:13">
      <c r="A2622" s="5"/>
      <c r="B2622" s="128"/>
      <c r="C2622" s="128"/>
      <c r="D2622" s="129"/>
      <c r="E2622" s="129"/>
      <c r="F2622" s="129"/>
      <c r="G2622" s="129"/>
      <c r="H2622" s="129"/>
      <c r="I2622" s="129"/>
      <c r="J2622" s="129"/>
      <c r="K2622" s="129"/>
      <c r="L2622" s="129"/>
      <c r="M2622" s="129"/>
    </row>
    <row r="2623" spans="1:13">
      <c r="A2623" s="5"/>
      <c r="B2623" s="128"/>
      <c r="C2623" s="128"/>
      <c r="D2623" s="129"/>
      <c r="E2623" s="129"/>
      <c r="F2623" s="129"/>
      <c r="G2623" s="129"/>
      <c r="H2623" s="129"/>
      <c r="I2623" s="129"/>
      <c r="J2623" s="129"/>
      <c r="K2623" s="129"/>
      <c r="L2623" s="129"/>
      <c r="M2623" s="129"/>
    </row>
    <row r="2624" spans="1:13">
      <c r="A2624" s="5"/>
      <c r="B2624" s="128"/>
      <c r="C2624" s="128"/>
      <c r="D2624" s="129"/>
      <c r="E2624" s="129"/>
      <c r="F2624" s="129"/>
      <c r="G2624" s="129"/>
      <c r="H2624" s="129"/>
      <c r="I2624" s="129"/>
      <c r="J2624" s="129"/>
      <c r="K2624" s="129"/>
      <c r="L2624" s="129"/>
      <c r="M2624" s="129"/>
    </row>
    <row r="2625" spans="1:13">
      <c r="A2625" s="5"/>
      <c r="B2625" s="128"/>
      <c r="C2625" s="128"/>
      <c r="D2625" s="129"/>
      <c r="E2625" s="129"/>
      <c r="F2625" s="129"/>
      <c r="G2625" s="129"/>
      <c r="H2625" s="129"/>
      <c r="I2625" s="129"/>
      <c r="J2625" s="129"/>
      <c r="K2625" s="129"/>
      <c r="L2625" s="129"/>
      <c r="M2625" s="129"/>
    </row>
    <row r="2626" spans="1:13">
      <c r="A2626" s="5"/>
      <c r="B2626" s="128"/>
      <c r="C2626" s="128"/>
      <c r="D2626" s="129"/>
      <c r="E2626" s="129"/>
      <c r="F2626" s="129"/>
      <c r="G2626" s="129"/>
      <c r="H2626" s="129"/>
      <c r="I2626" s="129"/>
      <c r="J2626" s="129"/>
      <c r="K2626" s="129"/>
      <c r="L2626" s="129"/>
      <c r="M2626" s="129"/>
    </row>
    <row r="2627" spans="1:13">
      <c r="A2627" s="5"/>
      <c r="B2627" s="128"/>
      <c r="C2627" s="128"/>
      <c r="D2627" s="129"/>
      <c r="E2627" s="129"/>
      <c r="F2627" s="129"/>
      <c r="G2627" s="129"/>
      <c r="H2627" s="129"/>
      <c r="I2627" s="129"/>
      <c r="J2627" s="129"/>
      <c r="K2627" s="129"/>
      <c r="L2627" s="129"/>
      <c r="M2627" s="129"/>
    </row>
    <row r="2628" spans="1:13">
      <c r="A2628" s="5"/>
      <c r="B2628" s="3"/>
      <c r="C2628" s="3"/>
      <c r="D2628" s="4"/>
      <c r="E2628" s="4"/>
      <c r="F2628" s="4"/>
      <c r="G2628" s="4"/>
      <c r="H2628" s="129"/>
      <c r="I2628" s="129"/>
      <c r="J2628" s="129"/>
      <c r="K2628" s="129"/>
      <c r="L2628" s="129"/>
      <c r="M2628" s="129"/>
    </row>
    <row r="2629" spans="1:13">
      <c r="A2629" s="5"/>
      <c r="B2629" s="128"/>
      <c r="C2629" s="128"/>
      <c r="D2629" s="129"/>
      <c r="E2629" s="129"/>
      <c r="F2629" s="129"/>
      <c r="G2629" s="129"/>
      <c r="H2629" s="129"/>
      <c r="I2629" s="129"/>
      <c r="J2629" s="129"/>
      <c r="K2629" s="129"/>
      <c r="L2629" s="129"/>
      <c r="M2629" s="129"/>
    </row>
    <row r="2630" spans="1:13">
      <c r="A2630" s="5"/>
      <c r="B2630" s="128"/>
      <c r="C2630" s="128"/>
      <c r="D2630" s="129"/>
      <c r="E2630" s="129"/>
      <c r="F2630" s="129"/>
      <c r="G2630" s="129"/>
      <c r="H2630" s="129"/>
      <c r="I2630" s="129"/>
      <c r="J2630" s="129"/>
      <c r="K2630" s="129"/>
      <c r="L2630" s="129"/>
      <c r="M2630" s="129"/>
    </row>
    <row r="2631" spans="1:13">
      <c r="A2631" s="5"/>
      <c r="B2631" s="128"/>
      <c r="C2631" s="128"/>
      <c r="D2631" s="129"/>
      <c r="E2631" s="129"/>
      <c r="F2631" s="129"/>
      <c r="G2631" s="129"/>
      <c r="H2631" s="129"/>
      <c r="I2631" s="129"/>
      <c r="J2631" s="129"/>
      <c r="K2631" s="129"/>
      <c r="L2631" s="129"/>
      <c r="M2631" s="129"/>
    </row>
    <row r="2632" spans="1:13">
      <c r="A2632" s="5"/>
      <c r="B2632" s="128"/>
      <c r="C2632" s="128"/>
      <c r="D2632" s="129"/>
      <c r="E2632" s="129"/>
      <c r="F2632" s="129"/>
      <c r="G2632" s="129"/>
      <c r="H2632" s="129"/>
      <c r="I2632" s="129"/>
      <c r="J2632" s="129"/>
      <c r="K2632" s="129"/>
      <c r="L2632" s="129"/>
      <c r="M2632" s="129"/>
    </row>
    <row r="2633" spans="1:13">
      <c r="A2633" s="5"/>
      <c r="B2633" s="128"/>
      <c r="C2633" s="128"/>
      <c r="D2633" s="129"/>
      <c r="E2633" s="129"/>
      <c r="F2633" s="129"/>
      <c r="G2633" s="129"/>
      <c r="H2633" s="129"/>
      <c r="I2633" s="129"/>
      <c r="J2633" s="129"/>
      <c r="K2633" s="129"/>
      <c r="L2633" s="129"/>
      <c r="M2633" s="129"/>
    </row>
    <row r="2634" spans="1:13">
      <c r="A2634" s="5"/>
      <c r="B2634" s="3"/>
      <c r="C2634" s="3"/>
      <c r="D2634" s="4"/>
      <c r="E2634" s="4"/>
      <c r="F2634" s="4"/>
      <c r="G2634" s="4"/>
      <c r="H2634" s="129"/>
      <c r="I2634" s="4"/>
      <c r="J2634" s="4"/>
      <c r="K2634" s="4"/>
      <c r="L2634" s="4"/>
      <c r="M2634" s="4"/>
    </row>
    <row r="2635" spans="1:13">
      <c r="A2635" s="5"/>
      <c r="B2635" s="128"/>
      <c r="C2635" s="128"/>
      <c r="D2635" s="129"/>
      <c r="E2635" s="129"/>
      <c r="F2635" s="129"/>
      <c r="G2635" s="129"/>
      <c r="H2635" s="129"/>
      <c r="I2635" s="129"/>
      <c r="J2635" s="129"/>
      <c r="K2635" s="129"/>
      <c r="L2635" s="129"/>
      <c r="M2635" s="129"/>
    </row>
    <row r="2636" spans="1:13">
      <c r="A2636" s="5"/>
      <c r="B2636" s="128"/>
      <c r="C2636" s="128"/>
      <c r="D2636" s="129"/>
      <c r="E2636" s="129"/>
      <c r="F2636" s="129"/>
      <c r="G2636" s="129"/>
      <c r="H2636" s="129"/>
      <c r="I2636" s="129"/>
      <c r="J2636" s="129"/>
      <c r="K2636" s="129"/>
      <c r="L2636" s="129"/>
      <c r="M2636" s="129"/>
    </row>
    <row r="2637" spans="1:13">
      <c r="A2637" s="5"/>
      <c r="B2637" s="128"/>
      <c r="C2637" s="128"/>
      <c r="D2637" s="129"/>
      <c r="E2637" s="129"/>
      <c r="F2637" s="129"/>
      <c r="G2637" s="129"/>
      <c r="H2637" s="129"/>
      <c r="I2637" s="129"/>
      <c r="J2637" s="129"/>
      <c r="K2637" s="129"/>
      <c r="L2637" s="129"/>
      <c r="M2637" s="129"/>
    </row>
    <row r="2638" spans="1:13">
      <c r="A2638" s="5"/>
      <c r="B2638" s="128"/>
      <c r="C2638" s="128"/>
      <c r="D2638" s="129"/>
      <c r="E2638" s="129"/>
      <c r="F2638" s="129"/>
      <c r="G2638" s="129"/>
      <c r="H2638" s="129"/>
      <c r="I2638" s="129"/>
      <c r="J2638" s="129"/>
      <c r="K2638" s="129"/>
      <c r="L2638" s="129"/>
      <c r="M2638" s="129"/>
    </row>
    <row r="2639" spans="1:13">
      <c r="A2639" s="5"/>
      <c r="B2639" s="128"/>
      <c r="C2639" s="128"/>
      <c r="D2639" s="129"/>
      <c r="E2639" s="129"/>
      <c r="F2639" s="129"/>
      <c r="G2639" s="129"/>
      <c r="H2639" s="129"/>
      <c r="I2639" s="129"/>
      <c r="J2639" s="129"/>
      <c r="K2639" s="129"/>
      <c r="L2639" s="129"/>
      <c r="M2639" s="129"/>
    </row>
    <row r="2640" spans="1:13">
      <c r="A2640" s="5"/>
      <c r="B2640" s="128"/>
      <c r="C2640" s="128"/>
      <c r="D2640" s="129"/>
      <c r="E2640" s="129"/>
      <c r="F2640" s="129"/>
      <c r="G2640" s="129"/>
      <c r="H2640" s="129"/>
      <c r="I2640" s="129"/>
      <c r="J2640" s="129"/>
      <c r="K2640" s="129"/>
      <c r="L2640" s="129"/>
      <c r="M2640" s="129"/>
    </row>
    <row r="2641" spans="1:13">
      <c r="A2641" s="5"/>
      <c r="B2641" s="128"/>
      <c r="C2641" s="128"/>
      <c r="D2641" s="129"/>
      <c r="E2641" s="129"/>
      <c r="F2641" s="129"/>
      <c r="G2641" s="129"/>
      <c r="H2641" s="129"/>
      <c r="I2641" s="129"/>
      <c r="J2641" s="129"/>
      <c r="K2641" s="129"/>
      <c r="L2641" s="129"/>
      <c r="M2641" s="129"/>
    </row>
    <row r="2642" spans="1:13">
      <c r="A2642" s="5"/>
      <c r="B2642" s="3"/>
      <c r="C2642" s="3"/>
      <c r="D2642" s="4"/>
      <c r="E2642" s="4"/>
      <c r="F2642" s="4"/>
      <c r="G2642" s="4"/>
      <c r="H2642" s="129"/>
      <c r="I2642" s="4"/>
      <c r="J2642" s="4"/>
      <c r="K2642" s="4"/>
      <c r="L2642" s="4"/>
      <c r="M2642" s="4"/>
    </row>
    <row r="2643" spans="1:13">
      <c r="A2643" s="5"/>
      <c r="B2643" s="3"/>
      <c r="C2643" s="3"/>
      <c r="D2643" s="4"/>
      <c r="E2643" s="4"/>
      <c r="F2643" s="4"/>
      <c r="G2643" s="4"/>
      <c r="H2643" s="129"/>
      <c r="I2643" s="129"/>
      <c r="J2643" s="129"/>
      <c r="K2643" s="4"/>
      <c r="L2643" s="4"/>
      <c r="M2643" s="4"/>
    </row>
    <row r="2644" spans="1:13">
      <c r="A2644" s="5"/>
      <c r="B2644" s="128"/>
      <c r="C2644" s="128"/>
      <c r="D2644" s="129"/>
      <c r="E2644" s="129"/>
      <c r="F2644" s="129"/>
      <c r="G2644" s="129"/>
      <c r="H2644" s="129"/>
      <c r="I2644" s="129"/>
      <c r="J2644" s="129"/>
      <c r="K2644" s="129"/>
      <c r="L2644" s="129"/>
      <c r="M2644" s="129"/>
    </row>
    <row r="2645" spans="1:13">
      <c r="A2645" s="5"/>
      <c r="B2645" s="128"/>
      <c r="C2645" s="128"/>
      <c r="D2645" s="129"/>
      <c r="E2645" s="129"/>
      <c r="F2645" s="129"/>
      <c r="G2645" s="129"/>
      <c r="H2645" s="129"/>
      <c r="I2645" s="129"/>
      <c r="J2645" s="129"/>
      <c r="K2645" s="129"/>
      <c r="L2645" s="129"/>
      <c r="M2645" s="129"/>
    </row>
    <row r="2646" spans="1:13">
      <c r="A2646" s="5"/>
      <c r="B2646" s="128"/>
      <c r="C2646" s="128"/>
      <c r="D2646" s="129"/>
      <c r="E2646" s="129"/>
      <c r="F2646" s="129"/>
      <c r="G2646" s="129"/>
      <c r="H2646" s="129"/>
      <c r="I2646" s="129"/>
      <c r="J2646" s="129"/>
      <c r="K2646" s="129"/>
      <c r="L2646" s="129"/>
      <c r="M2646" s="129"/>
    </row>
    <row r="2647" spans="1:13">
      <c r="A2647" s="5"/>
      <c r="B2647" s="128"/>
      <c r="C2647" s="128"/>
      <c r="D2647" s="129"/>
      <c r="E2647" s="129"/>
      <c r="F2647" s="129"/>
      <c r="G2647" s="129"/>
      <c r="H2647" s="129"/>
      <c r="I2647" s="129"/>
      <c r="J2647" s="129"/>
      <c r="K2647" s="129"/>
      <c r="L2647" s="129"/>
      <c r="M2647" s="129"/>
    </row>
    <row r="2648" spans="1:13">
      <c r="A2648" s="5"/>
      <c r="B2648" s="128"/>
      <c r="C2648" s="128"/>
      <c r="D2648" s="129"/>
      <c r="E2648" s="129"/>
      <c r="F2648" s="129"/>
      <c r="G2648" s="129"/>
      <c r="H2648" s="129"/>
      <c r="I2648" s="129"/>
      <c r="J2648" s="129"/>
      <c r="K2648" s="129"/>
      <c r="L2648" s="129"/>
      <c r="M2648" s="129"/>
    </row>
    <row r="2649" spans="1:13">
      <c r="A2649" s="5"/>
      <c r="B2649" s="128"/>
      <c r="C2649" s="128"/>
      <c r="D2649" s="129"/>
      <c r="E2649" s="129"/>
      <c r="F2649" s="129"/>
      <c r="G2649" s="129"/>
      <c r="H2649" s="129"/>
      <c r="I2649" s="129"/>
      <c r="J2649" s="129"/>
      <c r="K2649" s="129"/>
      <c r="L2649" s="129"/>
      <c r="M2649" s="129"/>
    </row>
    <row r="2650" spans="1:13">
      <c r="A2650" s="5"/>
      <c r="B2650" s="128"/>
      <c r="C2650" s="128"/>
      <c r="D2650" s="129"/>
      <c r="E2650" s="129"/>
      <c r="F2650" s="129"/>
      <c r="G2650" s="129"/>
      <c r="H2650" s="129"/>
      <c r="I2650" s="129"/>
      <c r="J2650" s="129"/>
      <c r="K2650" s="129"/>
      <c r="L2650" s="129"/>
      <c r="M2650" s="129"/>
    </row>
    <row r="2651" spans="1:13">
      <c r="A2651" s="5"/>
      <c r="B2651" s="128"/>
      <c r="C2651" s="128"/>
      <c r="D2651" s="129"/>
      <c r="E2651" s="129"/>
      <c r="F2651" s="129"/>
      <c r="G2651" s="129"/>
      <c r="H2651" s="129"/>
      <c r="I2651" s="129"/>
      <c r="J2651" s="129"/>
      <c r="K2651" s="129"/>
      <c r="L2651" s="129"/>
      <c r="M2651" s="129"/>
    </row>
    <row r="2652" spans="1:13">
      <c r="A2652" s="5"/>
      <c r="B2652" s="128"/>
      <c r="C2652" s="128"/>
      <c r="D2652" s="129"/>
      <c r="E2652" s="129"/>
      <c r="F2652" s="129"/>
      <c r="G2652" s="129"/>
      <c r="H2652" s="129"/>
      <c r="I2652" s="129"/>
      <c r="J2652" s="129"/>
      <c r="K2652" s="129"/>
      <c r="L2652" s="129"/>
      <c r="M2652" s="129"/>
    </row>
    <row r="2653" spans="1:13">
      <c r="A2653" s="5"/>
      <c r="B2653" s="128"/>
      <c r="C2653" s="128"/>
      <c r="D2653" s="129"/>
      <c r="E2653" s="129"/>
      <c r="F2653" s="129"/>
      <c r="G2653" s="129"/>
      <c r="H2653" s="129"/>
      <c r="I2653" s="129"/>
      <c r="J2653" s="129"/>
      <c r="K2653" s="129"/>
      <c r="L2653" s="129"/>
      <c r="M2653" s="129"/>
    </row>
    <row r="2654" spans="1:13">
      <c r="A2654" s="5"/>
      <c r="B2654" s="128"/>
      <c r="C2654" s="128"/>
      <c r="D2654" s="129"/>
      <c r="E2654" s="129"/>
      <c r="F2654" s="129"/>
      <c r="G2654" s="129"/>
      <c r="H2654" s="129"/>
      <c r="I2654" s="129"/>
      <c r="J2654" s="129"/>
      <c r="K2654" s="129"/>
      <c r="L2654" s="129"/>
      <c r="M2654" s="129"/>
    </row>
    <row r="2655" spans="1:13">
      <c r="A2655" s="5"/>
      <c r="B2655" s="128"/>
      <c r="C2655" s="128"/>
      <c r="D2655" s="129"/>
      <c r="E2655" s="129"/>
      <c r="F2655" s="129"/>
      <c r="G2655" s="129"/>
      <c r="H2655" s="129"/>
      <c r="I2655" s="129"/>
      <c r="J2655" s="129"/>
      <c r="K2655" s="129"/>
      <c r="L2655" s="129"/>
      <c r="M2655" s="129"/>
    </row>
    <row r="2656" spans="1:13">
      <c r="A2656" s="5"/>
      <c r="B2656" s="128"/>
      <c r="C2656" s="128"/>
      <c r="D2656" s="129"/>
      <c r="E2656" s="129"/>
      <c r="F2656" s="129"/>
      <c r="G2656" s="129"/>
      <c r="H2656" s="129"/>
      <c r="I2656" s="129"/>
      <c r="J2656" s="129"/>
      <c r="K2656" s="129"/>
      <c r="L2656" s="129"/>
      <c r="M2656" s="129"/>
    </row>
    <row r="2657" spans="1:13">
      <c r="A2657" s="5"/>
      <c r="B2657" s="128"/>
      <c r="C2657" s="128"/>
      <c r="D2657" s="129"/>
      <c r="E2657" s="129"/>
      <c r="F2657" s="129"/>
      <c r="G2657" s="129"/>
      <c r="H2657" s="129"/>
      <c r="I2657" s="129"/>
      <c r="J2657" s="129"/>
      <c r="K2657" s="129"/>
      <c r="L2657" s="129"/>
      <c r="M2657" s="129"/>
    </row>
    <row r="2658" spans="1:13">
      <c r="A2658" s="5"/>
      <c r="B2658" s="128"/>
      <c r="C2658" s="128"/>
      <c r="D2658" s="129"/>
      <c r="E2658" s="129"/>
      <c r="F2658" s="129"/>
      <c r="G2658" s="129"/>
      <c r="H2658" s="129"/>
      <c r="I2658" s="129"/>
      <c r="J2658" s="129"/>
      <c r="K2658" s="129"/>
      <c r="L2658" s="129"/>
      <c r="M2658" s="129"/>
    </row>
    <row r="2659" spans="1:13">
      <c r="A2659" s="5"/>
      <c r="B2659" s="128"/>
      <c r="C2659" s="128"/>
      <c r="D2659" s="129"/>
      <c r="E2659" s="129"/>
      <c r="F2659" s="129"/>
      <c r="G2659" s="129"/>
      <c r="H2659" s="129"/>
      <c r="I2659" s="129"/>
      <c r="J2659" s="129"/>
      <c r="K2659" s="129"/>
      <c r="L2659" s="129"/>
      <c r="M2659" s="129"/>
    </row>
    <row r="2660" spans="1:13">
      <c r="A2660" s="5"/>
      <c r="B2660" s="128"/>
      <c r="C2660" s="128"/>
      <c r="D2660" s="129"/>
      <c r="E2660" s="129"/>
      <c r="F2660" s="129"/>
      <c r="G2660" s="129"/>
      <c r="H2660" s="129"/>
      <c r="I2660" s="129"/>
      <c r="J2660" s="129"/>
      <c r="K2660" s="129"/>
      <c r="L2660" s="129"/>
      <c r="M2660" s="129"/>
    </row>
    <row r="2661" spans="1:13">
      <c r="A2661" s="5"/>
      <c r="B2661" s="128"/>
      <c r="C2661" s="128"/>
      <c r="D2661" s="129"/>
      <c r="E2661" s="129"/>
      <c r="F2661" s="129"/>
      <c r="G2661" s="129"/>
      <c r="H2661" s="129"/>
      <c r="I2661" s="129"/>
      <c r="J2661" s="129"/>
      <c r="K2661" s="129"/>
      <c r="L2661" s="129"/>
      <c r="M2661" s="129"/>
    </row>
    <row r="2662" spans="1:13">
      <c r="A2662" s="5"/>
      <c r="B2662" s="128"/>
      <c r="C2662" s="128"/>
      <c r="D2662" s="129"/>
      <c r="E2662" s="129"/>
      <c r="F2662" s="129"/>
      <c r="G2662" s="129"/>
      <c r="H2662" s="129"/>
      <c r="I2662" s="129"/>
      <c r="J2662" s="129"/>
      <c r="K2662" s="129"/>
      <c r="L2662" s="129"/>
      <c r="M2662" s="129"/>
    </row>
    <row r="2663" spans="1:13">
      <c r="A2663" s="5"/>
      <c r="B2663" s="128"/>
      <c r="C2663" s="128"/>
      <c r="D2663" s="129"/>
      <c r="E2663" s="129"/>
      <c r="F2663" s="129"/>
      <c r="G2663" s="129"/>
      <c r="H2663" s="129"/>
      <c r="I2663" s="129"/>
      <c r="J2663" s="129"/>
      <c r="K2663" s="129"/>
      <c r="L2663" s="129"/>
      <c r="M2663" s="129"/>
    </row>
    <row r="2664" spans="1:13">
      <c r="A2664" s="5"/>
      <c r="B2664" s="128"/>
      <c r="C2664" s="128"/>
      <c r="D2664" s="129"/>
      <c r="E2664" s="129"/>
      <c r="F2664" s="129"/>
      <c r="G2664" s="129"/>
      <c r="H2664" s="129"/>
      <c r="I2664" s="129"/>
      <c r="J2664" s="129"/>
      <c r="K2664" s="129"/>
      <c r="L2664" s="129"/>
      <c r="M2664" s="129"/>
    </row>
    <row r="2665" spans="1:13">
      <c r="A2665" s="5"/>
      <c r="B2665" s="128"/>
      <c r="C2665" s="128"/>
      <c r="D2665" s="129"/>
      <c r="E2665" s="129"/>
      <c r="F2665" s="129"/>
      <c r="G2665" s="129"/>
      <c r="H2665" s="129"/>
      <c r="I2665" s="129"/>
      <c r="J2665" s="129"/>
      <c r="K2665" s="129"/>
      <c r="L2665" s="129"/>
      <c r="M2665" s="129"/>
    </row>
    <row r="2666" spans="1:13">
      <c r="A2666" s="5"/>
      <c r="B2666" s="128"/>
      <c r="C2666" s="128"/>
      <c r="D2666" s="129"/>
      <c r="E2666" s="129"/>
      <c r="F2666" s="129"/>
      <c r="G2666" s="129"/>
      <c r="H2666" s="129"/>
      <c r="I2666" s="129"/>
      <c r="J2666" s="129"/>
      <c r="K2666" s="129"/>
      <c r="L2666" s="129"/>
      <c r="M2666" s="129"/>
    </row>
    <row r="2667" spans="1:13">
      <c r="A2667" s="5"/>
      <c r="B2667" s="128"/>
      <c r="C2667" s="128"/>
      <c r="D2667" s="129"/>
      <c r="E2667" s="129"/>
      <c r="F2667" s="129"/>
      <c r="G2667" s="129"/>
      <c r="H2667" s="129"/>
      <c r="I2667" s="129"/>
      <c r="J2667" s="129"/>
      <c r="K2667" s="129"/>
      <c r="L2667" s="129"/>
      <c r="M2667" s="129"/>
    </row>
    <row r="2668" spans="1:13">
      <c r="A2668" s="5"/>
      <c r="B2668" s="128"/>
      <c r="C2668" s="128"/>
      <c r="D2668" s="129"/>
      <c r="E2668" s="129"/>
      <c r="F2668" s="129"/>
      <c r="G2668" s="129"/>
      <c r="H2668" s="129"/>
      <c r="I2668" s="129"/>
      <c r="J2668" s="129"/>
      <c r="K2668" s="129"/>
      <c r="L2668" s="129"/>
      <c r="M2668" s="129"/>
    </row>
    <row r="2669" spans="1:13">
      <c r="A2669" s="5"/>
      <c r="B2669" s="128"/>
      <c r="C2669" s="128"/>
      <c r="D2669" s="129"/>
      <c r="E2669" s="129"/>
      <c r="F2669" s="129"/>
      <c r="G2669" s="129"/>
      <c r="H2669" s="129"/>
      <c r="I2669" s="129"/>
      <c r="J2669" s="129"/>
      <c r="K2669" s="129"/>
      <c r="L2669" s="129"/>
      <c r="M2669" s="129"/>
    </row>
    <row r="2670" spans="1:13">
      <c r="A2670" s="5"/>
      <c r="B2670" s="128"/>
      <c r="C2670" s="128"/>
      <c r="D2670" s="129"/>
      <c r="E2670" s="129"/>
      <c r="F2670" s="129"/>
      <c r="G2670" s="129"/>
      <c r="H2670" s="129"/>
      <c r="I2670" s="129"/>
      <c r="J2670" s="129"/>
      <c r="K2670" s="129"/>
      <c r="L2670" s="129"/>
      <c r="M2670" s="129"/>
    </row>
    <row r="2671" spans="1:13">
      <c r="A2671" s="5"/>
      <c r="B2671" s="128"/>
      <c r="C2671" s="128"/>
      <c r="D2671" s="129"/>
      <c r="E2671" s="129"/>
      <c r="F2671" s="129"/>
      <c r="G2671" s="129"/>
      <c r="H2671" s="129"/>
      <c r="I2671" s="129"/>
      <c r="J2671" s="129"/>
      <c r="K2671" s="129"/>
      <c r="L2671" s="129"/>
      <c r="M2671" s="129"/>
    </row>
    <row r="2672" spans="1:13">
      <c r="A2672" s="5"/>
      <c r="B2672" s="128"/>
      <c r="C2672" s="128"/>
      <c r="D2672" s="129"/>
      <c r="E2672" s="129"/>
      <c r="F2672" s="129"/>
      <c r="G2672" s="129"/>
      <c r="H2672" s="129"/>
      <c r="I2672" s="129"/>
      <c r="J2672" s="129"/>
      <c r="K2672" s="129"/>
      <c r="L2672" s="129"/>
      <c r="M2672" s="129"/>
    </row>
    <row r="2673" spans="1:13">
      <c r="A2673" s="5"/>
      <c r="B2673" s="128"/>
      <c r="C2673" s="128"/>
      <c r="D2673" s="129"/>
      <c r="E2673" s="129"/>
      <c r="F2673" s="129"/>
      <c r="G2673" s="129"/>
      <c r="H2673" s="129"/>
      <c r="I2673" s="129"/>
      <c r="J2673" s="129"/>
      <c r="K2673" s="129"/>
      <c r="L2673" s="129"/>
      <c r="M2673" s="129"/>
    </row>
    <row r="2674" spans="1:13">
      <c r="A2674" s="5"/>
      <c r="B2674" s="128"/>
      <c r="C2674" s="128"/>
      <c r="D2674" s="129"/>
      <c r="E2674" s="4"/>
      <c r="F2674" s="4"/>
      <c r="G2674" s="4"/>
      <c r="H2674" s="129"/>
      <c r="I2674" s="129"/>
      <c r="J2674" s="129"/>
      <c r="K2674" s="129"/>
      <c r="L2674" s="129"/>
      <c r="M2674" s="129"/>
    </row>
    <row r="2675" spans="1:13">
      <c r="A2675" s="5"/>
      <c r="B2675" s="128"/>
      <c r="C2675" s="128"/>
      <c r="D2675" s="129"/>
      <c r="E2675" s="129"/>
      <c r="F2675" s="129"/>
      <c r="G2675" s="129"/>
      <c r="H2675" s="129"/>
      <c r="I2675" s="129"/>
      <c r="J2675" s="129"/>
      <c r="K2675" s="129"/>
      <c r="L2675" s="129"/>
      <c r="M2675" s="129"/>
    </row>
    <row r="2676" spans="1:13">
      <c r="A2676" s="5"/>
      <c r="B2676" s="128"/>
      <c r="C2676" s="128"/>
      <c r="D2676" s="129"/>
      <c r="E2676" s="129"/>
      <c r="F2676" s="129"/>
      <c r="G2676" s="129"/>
      <c r="H2676" s="129"/>
      <c r="I2676" s="129"/>
      <c r="J2676" s="129"/>
      <c r="K2676" s="129"/>
      <c r="L2676" s="129"/>
      <c r="M2676" s="129"/>
    </row>
    <row r="2677" spans="1:13">
      <c r="A2677" s="5"/>
      <c r="B2677" s="128"/>
      <c r="C2677" s="128"/>
      <c r="D2677" s="129"/>
      <c r="E2677" s="129"/>
      <c r="F2677" s="129"/>
      <c r="G2677" s="129"/>
      <c r="H2677" s="129"/>
      <c r="I2677" s="129"/>
      <c r="J2677" s="129"/>
      <c r="K2677" s="129"/>
      <c r="L2677" s="129"/>
      <c r="M2677" s="129"/>
    </row>
    <row r="2678" spans="1:13">
      <c r="A2678" s="5"/>
      <c r="B2678" s="128"/>
      <c r="C2678" s="128"/>
      <c r="D2678" s="129"/>
      <c r="E2678" s="129"/>
      <c r="F2678" s="129"/>
      <c r="G2678" s="129"/>
      <c r="H2678" s="129"/>
      <c r="I2678" s="129"/>
      <c r="J2678" s="129"/>
      <c r="K2678" s="129"/>
      <c r="L2678" s="129"/>
      <c r="M2678" s="129"/>
    </row>
    <row r="2679" spans="1:13">
      <c r="A2679" s="5"/>
      <c r="B2679" s="128"/>
      <c r="C2679" s="128"/>
      <c r="D2679" s="129"/>
      <c r="E2679" s="129"/>
      <c r="F2679" s="129"/>
      <c r="G2679" s="129"/>
      <c r="H2679" s="129"/>
      <c r="I2679" s="129"/>
      <c r="J2679" s="129"/>
      <c r="K2679" s="129"/>
      <c r="L2679" s="129"/>
      <c r="M2679" s="129"/>
    </row>
    <row r="2680" spans="1:13">
      <c r="A2680" s="5"/>
      <c r="B2680" s="128"/>
      <c r="C2680" s="128"/>
      <c r="D2680" s="129"/>
      <c r="E2680" s="129"/>
      <c r="F2680" s="129"/>
      <c r="G2680" s="129"/>
      <c r="H2680" s="129"/>
      <c r="I2680" s="129"/>
      <c r="J2680" s="129"/>
      <c r="K2680" s="129"/>
      <c r="L2680" s="129"/>
      <c r="M2680" s="129"/>
    </row>
    <row r="2681" spans="1:13">
      <c r="A2681" s="5"/>
      <c r="B2681" s="128"/>
      <c r="C2681" s="128"/>
      <c r="D2681" s="129"/>
      <c r="E2681" s="129"/>
      <c r="F2681" s="129"/>
      <c r="G2681" s="129"/>
      <c r="H2681" s="129"/>
      <c r="I2681" s="129"/>
      <c r="J2681" s="129"/>
      <c r="K2681" s="129"/>
      <c r="L2681" s="129"/>
      <c r="M2681" s="129"/>
    </row>
    <row r="2682" spans="1:13">
      <c r="A2682" s="5"/>
      <c r="B2682" s="128"/>
      <c r="C2682" s="128"/>
      <c r="D2682" s="129"/>
      <c r="E2682" s="129"/>
      <c r="F2682" s="129"/>
      <c r="G2682" s="129"/>
      <c r="H2682" s="129"/>
      <c r="I2682" s="129"/>
      <c r="J2682" s="129"/>
      <c r="K2682" s="129"/>
      <c r="L2682" s="129"/>
      <c r="M2682" s="129"/>
    </row>
    <row r="2683" spans="1:13">
      <c r="A2683" s="5"/>
      <c r="B2683" s="128"/>
      <c r="C2683" s="128"/>
      <c r="D2683" s="129"/>
      <c r="E2683" s="129"/>
      <c r="F2683" s="129"/>
      <c r="G2683" s="129"/>
      <c r="H2683" s="129"/>
      <c r="I2683" s="129"/>
      <c r="J2683" s="129"/>
      <c r="K2683" s="129"/>
      <c r="L2683" s="129"/>
      <c r="M2683" s="129"/>
    </row>
    <row r="2684" spans="1:13">
      <c r="A2684" s="5"/>
      <c r="B2684" s="128"/>
      <c r="C2684" s="128"/>
      <c r="D2684" s="129"/>
      <c r="E2684" s="129"/>
      <c r="F2684" s="129"/>
      <c r="G2684" s="129"/>
      <c r="H2684" s="129"/>
      <c r="I2684" s="129"/>
      <c r="J2684" s="129"/>
      <c r="K2684" s="129"/>
      <c r="L2684" s="129"/>
      <c r="M2684" s="129"/>
    </row>
    <row r="2685" spans="1:13">
      <c r="A2685" s="5"/>
      <c r="B2685" s="128"/>
      <c r="C2685" s="128"/>
      <c r="D2685" s="129"/>
      <c r="E2685" s="129"/>
      <c r="F2685" s="129"/>
      <c r="G2685" s="129"/>
      <c r="H2685" s="129"/>
      <c r="I2685" s="129"/>
      <c r="J2685" s="129"/>
      <c r="K2685" s="129"/>
      <c r="L2685" s="129"/>
      <c r="M2685" s="129"/>
    </row>
    <row r="2686" spans="1:13">
      <c r="A2686" s="5"/>
      <c r="B2686" s="128"/>
      <c r="C2686" s="128"/>
      <c r="D2686" s="129"/>
      <c r="E2686" s="129"/>
      <c r="F2686" s="129"/>
      <c r="G2686" s="129"/>
      <c r="H2686" s="129"/>
      <c r="I2686" s="129"/>
      <c r="J2686" s="129"/>
      <c r="K2686" s="129"/>
      <c r="L2686" s="129"/>
      <c r="M2686" s="129"/>
    </row>
    <row r="2687" spans="1:13">
      <c r="A2687" s="5"/>
      <c r="B2687" s="128"/>
      <c r="C2687" s="128"/>
      <c r="D2687" s="129"/>
      <c r="E2687" s="129"/>
      <c r="F2687" s="129"/>
      <c r="G2687" s="129"/>
      <c r="H2687" s="129"/>
      <c r="I2687" s="129"/>
      <c r="J2687" s="129"/>
      <c r="K2687" s="129"/>
      <c r="L2687" s="129"/>
      <c r="M2687" s="129"/>
    </row>
    <row r="2688" spans="1:13">
      <c r="A2688" s="5"/>
      <c r="B2688" s="128"/>
      <c r="C2688" s="128"/>
      <c r="D2688" s="129"/>
      <c r="E2688" s="129"/>
      <c r="F2688" s="129"/>
      <c r="G2688" s="129"/>
      <c r="H2688" s="129"/>
      <c r="I2688" s="129"/>
      <c r="J2688" s="129"/>
      <c r="K2688" s="129"/>
      <c r="L2688" s="129"/>
      <c r="M2688" s="129"/>
    </row>
    <row r="2689" spans="1:13">
      <c r="A2689" s="5"/>
      <c r="B2689" s="128"/>
      <c r="C2689" s="128"/>
      <c r="D2689" s="129"/>
      <c r="E2689" s="129"/>
      <c r="F2689" s="129"/>
      <c r="G2689" s="129"/>
      <c r="H2689" s="129"/>
      <c r="I2689" s="129"/>
      <c r="J2689" s="129"/>
      <c r="K2689" s="129"/>
      <c r="L2689" s="129"/>
      <c r="M2689" s="129"/>
    </row>
    <row r="2690" spans="1:13">
      <c r="A2690" s="5"/>
      <c r="B2690" s="128"/>
      <c r="C2690" s="128"/>
      <c r="D2690" s="129"/>
      <c r="E2690" s="129"/>
      <c r="F2690" s="129"/>
      <c r="G2690" s="129"/>
      <c r="H2690" s="129"/>
      <c r="I2690" s="129"/>
      <c r="J2690" s="129"/>
      <c r="K2690" s="129"/>
      <c r="L2690" s="129"/>
      <c r="M2690" s="129"/>
    </row>
    <row r="2691" spans="1:13">
      <c r="A2691" s="5"/>
      <c r="B2691" s="128"/>
      <c r="C2691" s="128"/>
      <c r="D2691" s="129"/>
      <c r="E2691" s="129"/>
      <c r="F2691" s="129"/>
      <c r="G2691" s="129"/>
      <c r="H2691" s="129"/>
      <c r="I2691" s="129"/>
      <c r="J2691" s="129"/>
      <c r="K2691" s="129"/>
      <c r="L2691" s="129"/>
      <c r="M2691" s="129"/>
    </row>
    <row r="2692" spans="1:13">
      <c r="A2692" s="5"/>
      <c r="B2692" s="128"/>
      <c r="C2692" s="128"/>
      <c r="D2692" s="129"/>
      <c r="E2692" s="129"/>
      <c r="F2692" s="129"/>
      <c r="G2692" s="129"/>
      <c r="H2692" s="129"/>
      <c r="I2692" s="129"/>
      <c r="J2692" s="129"/>
      <c r="K2692" s="129"/>
      <c r="L2692" s="129"/>
      <c r="M2692" s="129"/>
    </row>
    <row r="2693" spans="1:13">
      <c r="A2693" s="5"/>
      <c r="B2693" s="128"/>
      <c r="C2693" s="128"/>
      <c r="D2693" s="129"/>
      <c r="E2693" s="129"/>
      <c r="F2693" s="129"/>
      <c r="G2693" s="129"/>
      <c r="H2693" s="129"/>
      <c r="I2693" s="129"/>
      <c r="J2693" s="129"/>
      <c r="K2693" s="129"/>
      <c r="L2693" s="129"/>
      <c r="M2693" s="129"/>
    </row>
    <row r="2694" spans="1:13">
      <c r="A2694" s="5"/>
      <c r="B2694" s="128"/>
      <c r="C2694" s="128"/>
      <c r="D2694" s="129"/>
      <c r="E2694" s="129"/>
      <c r="F2694" s="129"/>
      <c r="G2694" s="129"/>
      <c r="H2694" s="129"/>
      <c r="I2694" s="129"/>
      <c r="J2694" s="129"/>
      <c r="K2694" s="129"/>
      <c r="L2694" s="129"/>
      <c r="M2694" s="129"/>
    </row>
    <row r="2695" spans="1:13">
      <c r="A2695" s="5"/>
      <c r="B2695" s="128"/>
      <c r="C2695" s="128"/>
      <c r="D2695" s="129"/>
      <c r="E2695" s="129"/>
      <c r="F2695" s="129"/>
      <c r="G2695" s="129"/>
      <c r="H2695" s="129"/>
      <c r="I2695" s="129"/>
      <c r="J2695" s="129"/>
      <c r="K2695" s="129"/>
      <c r="L2695" s="129"/>
      <c r="M2695" s="129"/>
    </row>
    <row r="2696" spans="1:13">
      <c r="A2696" s="5"/>
      <c r="B2696" s="128"/>
      <c r="C2696" s="128"/>
      <c r="D2696" s="129"/>
      <c r="E2696" s="129"/>
      <c r="F2696" s="129"/>
      <c r="G2696" s="129"/>
      <c r="H2696" s="129"/>
      <c r="I2696" s="129"/>
      <c r="J2696" s="129"/>
      <c r="K2696" s="129"/>
      <c r="L2696" s="129"/>
      <c r="M2696" s="129"/>
    </row>
    <row r="2697" spans="1:13">
      <c r="A2697" s="5"/>
      <c r="B2697" s="128"/>
      <c r="C2697" s="128"/>
      <c r="D2697" s="129"/>
      <c r="E2697" s="129"/>
      <c r="F2697" s="129"/>
      <c r="G2697" s="129"/>
      <c r="H2697" s="129"/>
      <c r="I2697" s="129"/>
      <c r="J2697" s="129"/>
      <c r="K2697" s="129"/>
      <c r="L2697" s="129"/>
      <c r="M2697" s="129"/>
    </row>
    <row r="2698" spans="1:13">
      <c r="A2698" s="5"/>
      <c r="B2698" s="128"/>
      <c r="C2698" s="128"/>
      <c r="D2698" s="129"/>
      <c r="E2698" s="129"/>
      <c r="F2698" s="129"/>
      <c r="G2698" s="129"/>
      <c r="H2698" s="129"/>
      <c r="I2698" s="129"/>
      <c r="J2698" s="129"/>
      <c r="K2698" s="129"/>
      <c r="L2698" s="129"/>
      <c r="M2698" s="129"/>
    </row>
    <row r="2699" spans="1:13">
      <c r="A2699" s="5"/>
      <c r="B2699" s="128"/>
      <c r="C2699" s="128"/>
      <c r="D2699" s="129"/>
      <c r="E2699" s="129"/>
      <c r="F2699" s="129"/>
      <c r="G2699" s="129"/>
      <c r="H2699" s="129"/>
      <c r="I2699" s="129"/>
      <c r="J2699" s="129"/>
      <c r="K2699" s="129"/>
      <c r="L2699" s="129"/>
      <c r="M2699" s="129"/>
    </row>
    <row r="2700" spans="1:13">
      <c r="A2700" s="5"/>
      <c r="B2700" s="128"/>
      <c r="C2700" s="128"/>
      <c r="D2700" s="129"/>
      <c r="E2700" s="129"/>
      <c r="F2700" s="129"/>
      <c r="G2700" s="129"/>
      <c r="H2700" s="129"/>
      <c r="I2700" s="129"/>
      <c r="J2700" s="129"/>
      <c r="K2700" s="129"/>
      <c r="L2700" s="129"/>
      <c r="M2700" s="129"/>
    </row>
    <row r="2701" spans="1:13">
      <c r="A2701" s="5"/>
      <c r="B2701" s="128"/>
      <c r="C2701" s="128"/>
      <c r="D2701" s="129"/>
      <c r="E2701" s="129"/>
      <c r="F2701" s="129"/>
      <c r="G2701" s="129"/>
      <c r="H2701" s="129"/>
      <c r="I2701" s="129"/>
      <c r="J2701" s="129"/>
      <c r="K2701" s="129"/>
      <c r="L2701" s="129"/>
      <c r="M2701" s="129"/>
    </row>
    <row r="2702" spans="1:13">
      <c r="A2702" s="5"/>
      <c r="B2702" s="128"/>
      <c r="C2702" s="128"/>
      <c r="D2702" s="129"/>
      <c r="E2702" s="129"/>
      <c r="F2702" s="129"/>
      <c r="G2702" s="129"/>
      <c r="H2702" s="129"/>
      <c r="I2702" s="129"/>
      <c r="J2702" s="129"/>
      <c r="K2702" s="129"/>
      <c r="L2702" s="129"/>
      <c r="M2702" s="129"/>
    </row>
    <row r="2703" spans="1:13">
      <c r="A2703" s="5"/>
      <c r="B2703" s="128"/>
      <c r="C2703" s="128"/>
      <c r="D2703" s="129"/>
      <c r="E2703" s="129"/>
      <c r="F2703" s="129"/>
      <c r="G2703" s="129"/>
      <c r="H2703" s="129"/>
      <c r="I2703" s="129"/>
      <c r="J2703" s="129"/>
      <c r="K2703" s="129"/>
      <c r="L2703" s="129"/>
      <c r="M2703" s="129"/>
    </row>
    <row r="2704" spans="1:13">
      <c r="A2704" s="5"/>
      <c r="B2704" s="128"/>
      <c r="C2704" s="128"/>
      <c r="D2704" s="129"/>
      <c r="E2704" s="129"/>
      <c r="F2704" s="129"/>
      <c r="G2704" s="129"/>
      <c r="H2704" s="129"/>
      <c r="I2704" s="129"/>
      <c r="J2704" s="129"/>
      <c r="K2704" s="129"/>
      <c r="L2704" s="129"/>
      <c r="M2704" s="129"/>
    </row>
    <row r="2705" spans="1:13">
      <c r="A2705" s="5"/>
      <c r="B2705" s="128"/>
      <c r="C2705" s="128"/>
      <c r="D2705" s="129"/>
      <c r="E2705" s="129"/>
      <c r="F2705" s="129"/>
      <c r="G2705" s="129"/>
      <c r="H2705" s="129"/>
      <c r="I2705" s="129"/>
      <c r="J2705" s="129"/>
      <c r="K2705" s="129"/>
      <c r="L2705" s="129"/>
      <c r="M2705" s="129"/>
    </row>
    <row r="2706" spans="1:13">
      <c r="A2706" s="5"/>
      <c r="B2706" s="128"/>
      <c r="C2706" s="128"/>
      <c r="D2706" s="129"/>
      <c r="E2706" s="129"/>
      <c r="F2706" s="129"/>
      <c r="G2706" s="129"/>
      <c r="H2706" s="129"/>
      <c r="I2706" s="129"/>
      <c r="J2706" s="129"/>
      <c r="K2706" s="129"/>
      <c r="L2706" s="129"/>
      <c r="M2706" s="129"/>
    </row>
    <row r="2707" spans="1:13">
      <c r="A2707" s="5"/>
      <c r="B2707" s="128"/>
      <c r="C2707" s="128"/>
      <c r="D2707" s="129"/>
      <c r="E2707" s="129"/>
      <c r="F2707" s="129"/>
      <c r="G2707" s="129"/>
      <c r="H2707" s="129"/>
      <c r="I2707" s="129"/>
      <c r="J2707" s="129"/>
      <c r="K2707" s="129"/>
      <c r="L2707" s="129"/>
      <c r="M2707" s="129"/>
    </row>
    <row r="2708" spans="1:13">
      <c r="A2708" s="5"/>
      <c r="B2708" s="128"/>
      <c r="C2708" s="128"/>
      <c r="D2708" s="129"/>
      <c r="E2708" s="129"/>
      <c r="F2708" s="129"/>
      <c r="G2708" s="129"/>
      <c r="H2708" s="129"/>
      <c r="I2708" s="129"/>
      <c r="J2708" s="129"/>
      <c r="K2708" s="129"/>
      <c r="L2708" s="129"/>
      <c r="M2708" s="129"/>
    </row>
    <row r="2709" spans="1:13">
      <c r="A2709" s="5"/>
      <c r="B2709" s="128"/>
      <c r="C2709" s="128"/>
      <c r="D2709" s="129"/>
      <c r="E2709" s="129"/>
      <c r="F2709" s="129"/>
      <c r="G2709" s="129"/>
      <c r="H2709" s="129"/>
      <c r="I2709" s="129"/>
      <c r="J2709" s="129"/>
      <c r="K2709" s="129"/>
      <c r="L2709" s="129"/>
      <c r="M2709" s="129"/>
    </row>
    <row r="2710" spans="1:13">
      <c r="A2710" s="5"/>
      <c r="B2710" s="128"/>
      <c r="C2710" s="128"/>
      <c r="D2710" s="129"/>
      <c r="E2710" s="129"/>
      <c r="F2710" s="129"/>
      <c r="G2710" s="129"/>
      <c r="H2710" s="129"/>
      <c r="I2710" s="129"/>
      <c r="J2710" s="129"/>
      <c r="K2710" s="129"/>
      <c r="L2710" s="129"/>
      <c r="M2710" s="129"/>
    </row>
    <row r="2711" spans="1:13">
      <c r="A2711" s="5"/>
      <c r="B2711" s="128"/>
      <c r="C2711" s="128"/>
      <c r="D2711" s="129"/>
      <c r="E2711" s="129"/>
      <c r="F2711" s="129"/>
      <c r="G2711" s="129"/>
      <c r="H2711" s="129"/>
      <c r="I2711" s="129"/>
      <c r="J2711" s="129"/>
      <c r="K2711" s="129"/>
      <c r="L2711" s="129"/>
      <c r="M2711" s="129"/>
    </row>
    <row r="2712" spans="1:13">
      <c r="A2712" s="5"/>
      <c r="B2712" s="128"/>
      <c r="C2712" s="128"/>
      <c r="D2712" s="129"/>
      <c r="E2712" s="129"/>
      <c r="F2712" s="129"/>
      <c r="G2712" s="129"/>
      <c r="H2712" s="129"/>
      <c r="I2712" s="129"/>
      <c r="J2712" s="129"/>
      <c r="K2712" s="129"/>
      <c r="L2712" s="129"/>
      <c r="M2712" s="129"/>
    </row>
    <row r="2713" spans="1:13">
      <c r="A2713" s="5"/>
      <c r="B2713" s="128"/>
      <c r="C2713" s="128"/>
      <c r="D2713" s="129"/>
      <c r="E2713" s="129"/>
      <c r="F2713" s="129"/>
      <c r="G2713" s="129"/>
      <c r="H2713" s="129"/>
      <c r="I2713" s="129"/>
      <c r="J2713" s="129"/>
      <c r="K2713" s="129"/>
      <c r="L2713" s="129"/>
      <c r="M2713" s="129"/>
    </row>
    <row r="2714" spans="1:13">
      <c r="A2714" s="5"/>
      <c r="B2714" s="128"/>
      <c r="C2714" s="128"/>
      <c r="D2714" s="129"/>
      <c r="E2714" s="129"/>
      <c r="F2714" s="129"/>
      <c r="G2714" s="129"/>
      <c r="H2714" s="129"/>
      <c r="I2714" s="129"/>
      <c r="J2714" s="129"/>
      <c r="K2714" s="129"/>
      <c r="L2714" s="129"/>
      <c r="M2714" s="129"/>
    </row>
    <row r="2715" spans="1:13">
      <c r="A2715" s="5"/>
      <c r="B2715" s="128"/>
      <c r="C2715" s="128"/>
      <c r="D2715" s="129"/>
      <c r="E2715" s="129"/>
      <c r="F2715" s="129"/>
      <c r="G2715" s="129"/>
      <c r="H2715" s="129"/>
      <c r="I2715" s="129"/>
      <c r="J2715" s="129"/>
      <c r="K2715" s="129"/>
      <c r="L2715" s="129"/>
      <c r="M2715" s="129"/>
    </row>
    <row r="2716" spans="1:13">
      <c r="A2716" s="5"/>
      <c r="B2716" s="128"/>
      <c r="C2716" s="128"/>
      <c r="D2716" s="129"/>
      <c r="E2716" s="129"/>
      <c r="F2716" s="129"/>
      <c r="G2716" s="129"/>
      <c r="H2716" s="129"/>
      <c r="I2716" s="129"/>
      <c r="J2716" s="129"/>
      <c r="K2716" s="129"/>
      <c r="L2716" s="129"/>
      <c r="M2716" s="129"/>
    </row>
    <row r="2717" spans="1:13">
      <c r="A2717" s="5"/>
      <c r="B2717" s="128"/>
      <c r="C2717" s="128"/>
      <c r="D2717" s="129"/>
      <c r="E2717" s="129"/>
      <c r="F2717" s="129"/>
      <c r="G2717" s="129"/>
      <c r="H2717" s="129"/>
      <c r="I2717" s="129"/>
      <c r="J2717" s="129"/>
      <c r="K2717" s="129"/>
      <c r="L2717" s="129"/>
      <c r="M2717" s="129"/>
    </row>
    <row r="2718" spans="1:13">
      <c r="A2718" s="5"/>
      <c r="B2718" s="128"/>
      <c r="C2718" s="128"/>
      <c r="D2718" s="129"/>
      <c r="E2718" s="129"/>
      <c r="F2718" s="129"/>
      <c r="G2718" s="129"/>
      <c r="H2718" s="129"/>
      <c r="I2718" s="129"/>
      <c r="J2718" s="129"/>
      <c r="K2718" s="129"/>
      <c r="L2718" s="129"/>
      <c r="M2718" s="129"/>
    </row>
    <row r="2719" spans="1:13">
      <c r="A2719" s="5"/>
      <c r="B2719" s="128"/>
      <c r="C2719" s="128"/>
      <c r="D2719" s="129"/>
      <c r="E2719" s="129"/>
      <c r="F2719" s="129"/>
      <c r="G2719" s="129"/>
      <c r="H2719" s="129"/>
      <c r="I2719" s="129"/>
      <c r="J2719" s="129"/>
      <c r="K2719" s="129"/>
      <c r="L2719" s="129"/>
      <c r="M2719" s="129"/>
    </row>
    <row r="2720" spans="1:13">
      <c r="A2720" s="5"/>
      <c r="B2720" s="128"/>
      <c r="C2720" s="128"/>
      <c r="D2720" s="129"/>
      <c r="E2720" s="129"/>
      <c r="F2720" s="129"/>
      <c r="G2720" s="129"/>
      <c r="H2720" s="129"/>
      <c r="I2720" s="129"/>
      <c r="J2720" s="129"/>
      <c r="K2720" s="129"/>
      <c r="L2720" s="129"/>
      <c r="M2720" s="129"/>
    </row>
    <row r="2721" spans="1:13">
      <c r="A2721" s="5"/>
      <c r="B2721" s="128"/>
      <c r="C2721" s="128"/>
      <c r="D2721" s="129"/>
      <c r="E2721" s="129"/>
      <c r="F2721" s="129"/>
      <c r="G2721" s="129"/>
      <c r="H2721" s="129"/>
      <c r="I2721" s="129"/>
      <c r="J2721" s="129"/>
      <c r="K2721" s="129"/>
      <c r="L2721" s="129"/>
      <c r="M2721" s="129"/>
    </row>
    <row r="2722" spans="1:13">
      <c r="A2722" s="5"/>
      <c r="B2722" s="128"/>
      <c r="C2722" s="128"/>
      <c r="D2722" s="129"/>
      <c r="E2722" s="129"/>
      <c r="F2722" s="129"/>
      <c r="G2722" s="129"/>
      <c r="H2722" s="129"/>
      <c r="I2722" s="129"/>
      <c r="J2722" s="129"/>
      <c r="K2722" s="129"/>
      <c r="L2722" s="129"/>
      <c r="M2722" s="129"/>
    </row>
    <row r="2723" spans="1:13">
      <c r="A2723" s="5"/>
      <c r="B2723" s="128"/>
      <c r="C2723" s="128"/>
      <c r="D2723" s="129"/>
      <c r="E2723" s="129"/>
      <c r="F2723" s="129"/>
      <c r="G2723" s="129"/>
      <c r="H2723" s="129"/>
      <c r="I2723" s="129"/>
      <c r="J2723" s="129"/>
      <c r="K2723" s="129"/>
      <c r="L2723" s="129"/>
      <c r="M2723" s="129"/>
    </row>
    <row r="2724" spans="1:13">
      <c r="A2724" s="5"/>
      <c r="B2724" s="128"/>
      <c r="C2724" s="128"/>
      <c r="D2724" s="129"/>
      <c r="E2724" s="129"/>
      <c r="F2724" s="129"/>
      <c r="G2724" s="129"/>
      <c r="H2724" s="129"/>
      <c r="I2724" s="129"/>
      <c r="J2724" s="129"/>
      <c r="K2724" s="129"/>
      <c r="L2724" s="129"/>
      <c r="M2724" s="129"/>
    </row>
    <row r="2725" spans="1:13">
      <c r="A2725" s="5"/>
      <c r="B2725" s="128"/>
      <c r="C2725" s="128"/>
      <c r="D2725" s="129"/>
      <c r="E2725" s="129"/>
      <c r="F2725" s="129"/>
      <c r="G2725" s="129"/>
      <c r="H2725" s="129"/>
      <c r="I2725" s="129"/>
      <c r="J2725" s="129"/>
      <c r="K2725" s="129"/>
      <c r="L2725" s="129"/>
      <c r="M2725" s="129"/>
    </row>
    <row r="2726" spans="1:13">
      <c r="A2726" s="5"/>
      <c r="B2726" s="128"/>
      <c r="C2726" s="128"/>
      <c r="D2726" s="129"/>
      <c r="E2726" s="129"/>
      <c r="F2726" s="129"/>
      <c r="G2726" s="129"/>
      <c r="H2726" s="129"/>
      <c r="I2726" s="129"/>
      <c r="J2726" s="129"/>
      <c r="K2726" s="129"/>
      <c r="L2726" s="129"/>
      <c r="M2726" s="129"/>
    </row>
    <row r="2727" spans="1:13">
      <c r="A2727" s="5"/>
      <c r="B2727" s="128"/>
      <c r="C2727" s="128"/>
      <c r="D2727" s="129"/>
      <c r="E2727" s="129"/>
      <c r="F2727" s="129"/>
      <c r="G2727" s="129"/>
      <c r="H2727" s="129"/>
      <c r="I2727" s="129"/>
      <c r="J2727" s="129"/>
      <c r="K2727" s="129"/>
      <c r="L2727" s="129"/>
      <c r="M2727" s="129"/>
    </row>
    <row r="2728" spans="1:13">
      <c r="A2728" s="5"/>
      <c r="B2728" s="128"/>
      <c r="C2728" s="128"/>
      <c r="D2728" s="129"/>
      <c r="E2728" s="129"/>
      <c r="F2728" s="129"/>
      <c r="G2728" s="129"/>
      <c r="H2728" s="129"/>
      <c r="I2728" s="129"/>
      <c r="J2728" s="129"/>
      <c r="K2728" s="129"/>
      <c r="L2728" s="129"/>
      <c r="M2728" s="129"/>
    </row>
    <row r="2729" spans="1:13">
      <c r="A2729" s="5"/>
      <c r="B2729" s="128"/>
      <c r="C2729" s="128"/>
      <c r="D2729" s="129"/>
      <c r="E2729" s="129"/>
      <c r="F2729" s="129"/>
      <c r="G2729" s="129"/>
      <c r="H2729" s="129"/>
      <c r="I2729" s="129"/>
      <c r="J2729" s="129"/>
      <c r="K2729" s="129"/>
      <c r="L2729" s="129"/>
      <c r="M2729" s="129"/>
    </row>
    <row r="2730" spans="1:13">
      <c r="A2730" s="5"/>
      <c r="B2730" s="128"/>
      <c r="C2730" s="128"/>
      <c r="D2730" s="129"/>
      <c r="E2730" s="129"/>
      <c r="F2730" s="129"/>
      <c r="G2730" s="129"/>
      <c r="H2730" s="129"/>
      <c r="I2730" s="129"/>
      <c r="J2730" s="129"/>
      <c r="K2730" s="129"/>
      <c r="L2730" s="129"/>
      <c r="M2730" s="129"/>
    </row>
    <row r="2731" spans="1:13">
      <c r="A2731" s="5"/>
      <c r="B2731" s="128"/>
      <c r="C2731" s="128"/>
      <c r="D2731" s="129"/>
      <c r="E2731" s="129"/>
      <c r="F2731" s="129"/>
      <c r="G2731" s="129"/>
      <c r="H2731" s="129"/>
      <c r="I2731" s="129"/>
      <c r="J2731" s="129"/>
      <c r="K2731" s="129"/>
      <c r="L2731" s="129"/>
      <c r="M2731" s="129"/>
    </row>
    <row r="2732" spans="1:13">
      <c r="A2732" s="5"/>
      <c r="B2732" s="128"/>
      <c r="C2732" s="128"/>
      <c r="D2732" s="129"/>
      <c r="E2732" s="129"/>
      <c r="F2732" s="129"/>
      <c r="G2732" s="129"/>
      <c r="H2732" s="129"/>
      <c r="I2732" s="129"/>
      <c r="J2732" s="129"/>
      <c r="K2732" s="129"/>
      <c r="L2732" s="129"/>
      <c r="M2732" s="129"/>
    </row>
    <row r="2733" spans="1:13">
      <c r="A2733" s="5"/>
      <c r="B2733" s="128"/>
      <c r="C2733" s="128"/>
      <c r="D2733" s="129"/>
      <c r="E2733" s="129"/>
      <c r="F2733" s="129"/>
      <c r="G2733" s="129"/>
      <c r="H2733" s="129"/>
      <c r="I2733" s="129"/>
      <c r="J2733" s="129"/>
      <c r="K2733" s="129"/>
      <c r="L2733" s="129"/>
      <c r="M2733" s="129"/>
    </row>
    <row r="2734" spans="1:13">
      <c r="A2734" s="5"/>
      <c r="B2734" s="128"/>
      <c r="C2734" s="128"/>
      <c r="D2734" s="129"/>
      <c r="E2734" s="129"/>
      <c r="F2734" s="129"/>
      <c r="G2734" s="129"/>
      <c r="H2734" s="129"/>
      <c r="I2734" s="129"/>
      <c r="J2734" s="129"/>
      <c r="K2734" s="129"/>
      <c r="L2734" s="129"/>
      <c r="M2734" s="129"/>
    </row>
    <row r="2735" spans="1:13">
      <c r="A2735" s="5"/>
      <c r="B2735" s="128"/>
      <c r="C2735" s="128"/>
      <c r="D2735" s="129"/>
      <c r="E2735" s="129"/>
      <c r="F2735" s="129"/>
      <c r="G2735" s="129"/>
      <c r="H2735" s="129"/>
      <c r="I2735" s="129"/>
      <c r="J2735" s="129"/>
      <c r="K2735" s="129"/>
      <c r="L2735" s="129"/>
      <c r="M2735" s="129"/>
    </row>
    <row r="2736" spans="1:13">
      <c r="A2736" s="5"/>
      <c r="B2736" s="128"/>
      <c r="C2736" s="128"/>
      <c r="D2736" s="129"/>
      <c r="E2736" s="129"/>
      <c r="F2736" s="129"/>
      <c r="G2736" s="129"/>
      <c r="H2736" s="129"/>
      <c r="I2736" s="129"/>
      <c r="J2736" s="129"/>
      <c r="K2736" s="129"/>
      <c r="L2736" s="129"/>
      <c r="M2736" s="129"/>
    </row>
    <row r="2737" spans="1:13">
      <c r="A2737" s="5"/>
      <c r="B2737" s="128"/>
      <c r="C2737" s="128"/>
      <c r="D2737" s="129"/>
      <c r="E2737" s="129"/>
      <c r="F2737" s="129"/>
      <c r="G2737" s="129"/>
      <c r="H2737" s="129"/>
      <c r="I2737" s="129"/>
      <c r="J2737" s="129"/>
      <c r="K2737" s="129"/>
      <c r="L2737" s="129"/>
      <c r="M2737" s="129"/>
    </row>
    <row r="2738" spans="1:13">
      <c r="A2738" s="5"/>
      <c r="B2738" s="128"/>
      <c r="C2738" s="128"/>
      <c r="D2738" s="129"/>
      <c r="E2738" s="129"/>
      <c r="F2738" s="129"/>
      <c r="G2738" s="129"/>
      <c r="H2738" s="129"/>
      <c r="I2738" s="129"/>
      <c r="J2738" s="129"/>
      <c r="K2738" s="129"/>
      <c r="L2738" s="129"/>
      <c r="M2738" s="129"/>
    </row>
    <row r="2739" spans="1:13">
      <c r="A2739" s="5"/>
      <c r="B2739" s="128"/>
      <c r="C2739" s="128"/>
      <c r="D2739" s="129"/>
      <c r="E2739" s="129"/>
      <c r="F2739" s="129"/>
      <c r="G2739" s="129"/>
      <c r="H2739" s="129"/>
      <c r="I2739" s="129"/>
      <c r="J2739" s="129"/>
      <c r="K2739" s="129"/>
      <c r="L2739" s="129"/>
      <c r="M2739" s="129"/>
    </row>
    <row r="2740" spans="1:13">
      <c r="A2740" s="5"/>
      <c r="B2740" s="128"/>
      <c r="C2740" s="128"/>
      <c r="D2740" s="129"/>
      <c r="E2740" s="129"/>
      <c r="F2740" s="129"/>
      <c r="G2740" s="129"/>
      <c r="H2740" s="129"/>
      <c r="I2740" s="129"/>
      <c r="J2740" s="129"/>
      <c r="K2740" s="129"/>
      <c r="L2740" s="129"/>
      <c r="M2740" s="129"/>
    </row>
    <row r="2741" spans="1:13">
      <c r="A2741" s="5"/>
      <c r="B2741" s="128"/>
      <c r="C2741" s="128"/>
      <c r="D2741" s="129"/>
      <c r="E2741" s="129"/>
      <c r="F2741" s="129"/>
      <c r="G2741" s="129"/>
      <c r="H2741" s="129"/>
      <c r="I2741" s="129"/>
      <c r="J2741" s="129"/>
      <c r="K2741" s="129"/>
      <c r="L2741" s="129"/>
      <c r="M2741" s="129"/>
    </row>
    <row r="2742" spans="1:13">
      <c r="A2742" s="5"/>
      <c r="B2742" s="128"/>
      <c r="C2742" s="128"/>
      <c r="D2742" s="129"/>
      <c r="E2742" s="129"/>
      <c r="F2742" s="129"/>
      <c r="G2742" s="129"/>
      <c r="H2742" s="129"/>
      <c r="I2742" s="129"/>
      <c r="J2742" s="129"/>
      <c r="K2742" s="129"/>
      <c r="L2742" s="129"/>
      <c r="M2742" s="129"/>
    </row>
    <row r="2743" spans="1:13">
      <c r="A2743" s="5"/>
      <c r="B2743" s="128"/>
      <c r="C2743" s="128"/>
      <c r="D2743" s="129"/>
      <c r="E2743" s="129"/>
      <c r="F2743" s="129"/>
      <c r="G2743" s="129"/>
      <c r="H2743" s="129"/>
      <c r="I2743" s="129"/>
      <c r="J2743" s="129"/>
      <c r="K2743" s="129"/>
      <c r="L2743" s="129"/>
      <c r="M2743" s="129"/>
    </row>
    <row r="2744" spans="1:13">
      <c r="A2744" s="5"/>
      <c r="B2744" s="128"/>
      <c r="C2744" s="128"/>
      <c r="D2744" s="129"/>
      <c r="E2744" s="129"/>
      <c r="F2744" s="129"/>
      <c r="G2744" s="129"/>
      <c r="H2744" s="129"/>
      <c r="I2744" s="129"/>
      <c r="J2744" s="129"/>
      <c r="K2744" s="129"/>
      <c r="L2744" s="129"/>
      <c r="M2744" s="129"/>
    </row>
    <row r="2745" spans="1:13">
      <c r="A2745" s="5"/>
      <c r="B2745" s="128"/>
      <c r="C2745" s="128"/>
      <c r="D2745" s="129"/>
      <c r="E2745" s="129"/>
      <c r="F2745" s="129"/>
      <c r="G2745" s="129"/>
      <c r="H2745" s="129"/>
      <c r="I2745" s="129"/>
      <c r="J2745" s="129"/>
      <c r="K2745" s="129"/>
      <c r="L2745" s="129"/>
      <c r="M2745" s="129"/>
    </row>
    <row r="2746" spans="1:13">
      <c r="A2746" s="5"/>
      <c r="B2746" s="128"/>
      <c r="C2746" s="128"/>
      <c r="D2746" s="129"/>
      <c r="E2746" s="129"/>
      <c r="F2746" s="129"/>
      <c r="G2746" s="129"/>
      <c r="H2746" s="129"/>
      <c r="I2746" s="129"/>
      <c r="J2746" s="129"/>
      <c r="K2746" s="129"/>
      <c r="L2746" s="129"/>
      <c r="M2746" s="129"/>
    </row>
    <row r="2747" spans="1:13">
      <c r="A2747" s="5"/>
      <c r="B2747" s="128"/>
      <c r="C2747" s="128"/>
      <c r="D2747" s="129"/>
      <c r="E2747" s="129"/>
      <c r="F2747" s="129"/>
      <c r="G2747" s="129"/>
      <c r="H2747" s="129"/>
      <c r="I2747" s="129"/>
      <c r="J2747" s="129"/>
      <c r="K2747" s="129"/>
      <c r="L2747" s="129"/>
      <c r="M2747" s="129"/>
    </row>
    <row r="2748" spans="1:13">
      <c r="A2748" s="5"/>
      <c r="B2748" s="128"/>
      <c r="C2748" s="128"/>
      <c r="D2748" s="129"/>
      <c r="E2748" s="129"/>
      <c r="F2748" s="129"/>
      <c r="G2748" s="129"/>
      <c r="H2748" s="129"/>
      <c r="I2748" s="129"/>
      <c r="J2748" s="129"/>
      <c r="K2748" s="129"/>
      <c r="L2748" s="129"/>
      <c r="M2748" s="129"/>
    </row>
    <row r="2749" spans="1:13">
      <c r="A2749" s="5"/>
      <c r="B2749" s="3"/>
      <c r="C2749" s="3"/>
      <c r="D2749" s="4"/>
      <c r="E2749" s="4"/>
      <c r="F2749" s="4"/>
      <c r="G2749" s="4"/>
      <c r="H2749" s="129"/>
      <c r="I2749" s="4"/>
      <c r="J2749" s="4"/>
      <c r="K2749" s="4"/>
      <c r="L2749" s="4"/>
      <c r="M2749" s="4"/>
    </row>
    <row r="2750" spans="1:13">
      <c r="A2750" s="5"/>
      <c r="B2750" s="128"/>
      <c r="C2750" s="128"/>
      <c r="D2750" s="129"/>
      <c r="E2750" s="129"/>
      <c r="F2750" s="129"/>
      <c r="G2750" s="129"/>
      <c r="H2750" s="129"/>
      <c r="I2750" s="129"/>
      <c r="J2750" s="129"/>
      <c r="K2750" s="129"/>
      <c r="L2750" s="129"/>
      <c r="M2750" s="129"/>
    </row>
    <row r="2751" spans="1:13">
      <c r="A2751" s="5"/>
      <c r="B2751" s="3"/>
      <c r="C2751" s="3"/>
      <c r="D2751" s="4"/>
      <c r="E2751" s="4"/>
      <c r="F2751" s="4"/>
      <c r="G2751" s="4"/>
      <c r="H2751" s="129"/>
      <c r="I2751" s="4"/>
      <c r="J2751" s="4"/>
      <c r="K2751" s="4"/>
      <c r="L2751" s="4"/>
      <c r="M2751" s="4"/>
    </row>
    <row r="2752" spans="1:13">
      <c r="A2752" s="5"/>
      <c r="B2752" s="128"/>
      <c r="C2752" s="128"/>
      <c r="D2752" s="129"/>
      <c r="E2752" s="129"/>
      <c r="F2752" s="129"/>
      <c r="G2752" s="129"/>
      <c r="H2752" s="129"/>
      <c r="I2752" s="129"/>
      <c r="J2752" s="129"/>
      <c r="K2752" s="129"/>
      <c r="L2752" s="129"/>
      <c r="M2752" s="129"/>
    </row>
    <row r="2753" spans="1:13">
      <c r="A2753" s="5"/>
      <c r="B2753" s="128"/>
      <c r="C2753" s="128"/>
      <c r="D2753" s="129"/>
      <c r="E2753" s="129"/>
      <c r="F2753" s="129"/>
      <c r="G2753" s="129"/>
      <c r="H2753" s="129"/>
      <c r="I2753" s="129"/>
      <c r="J2753" s="129"/>
      <c r="K2753" s="129"/>
      <c r="L2753" s="129"/>
      <c r="M2753" s="129"/>
    </row>
    <row r="2754" spans="1:13">
      <c r="A2754" s="5"/>
      <c r="B2754" s="128"/>
      <c r="C2754" s="128"/>
      <c r="D2754" s="129"/>
      <c r="E2754" s="129"/>
      <c r="F2754" s="129"/>
      <c r="G2754" s="129"/>
      <c r="H2754" s="129"/>
      <c r="I2754" s="129"/>
      <c r="J2754" s="129"/>
      <c r="K2754" s="129"/>
      <c r="L2754" s="129"/>
      <c r="M2754" s="129"/>
    </row>
    <row r="2755" spans="1:13">
      <c r="A2755" s="5"/>
      <c r="B2755" s="128"/>
      <c r="C2755" s="128"/>
      <c r="D2755" s="129"/>
      <c r="E2755" s="129"/>
      <c r="F2755" s="129"/>
      <c r="G2755" s="129"/>
      <c r="H2755" s="129"/>
      <c r="I2755" s="129"/>
      <c r="J2755" s="129"/>
      <c r="K2755" s="129"/>
      <c r="L2755" s="129"/>
      <c r="M2755" s="129"/>
    </row>
    <row r="2756" spans="1:13">
      <c r="A2756" s="5"/>
      <c r="B2756" s="128"/>
      <c r="C2756" s="128"/>
      <c r="D2756" s="129"/>
      <c r="E2756" s="129"/>
      <c r="F2756" s="129"/>
      <c r="G2756" s="129"/>
      <c r="H2756" s="129"/>
      <c r="I2756" s="129"/>
      <c r="J2756" s="129"/>
      <c r="K2756" s="129"/>
      <c r="L2756" s="129"/>
      <c r="M2756" s="129"/>
    </row>
    <row r="2757" spans="1:13">
      <c r="A2757" s="5"/>
      <c r="B2757" s="128"/>
      <c r="C2757" s="128"/>
      <c r="D2757" s="129"/>
      <c r="E2757" s="129"/>
      <c r="F2757" s="129"/>
      <c r="G2757" s="129"/>
      <c r="H2757" s="129"/>
      <c r="I2757" s="129"/>
      <c r="J2757" s="129"/>
      <c r="K2757" s="129"/>
      <c r="L2757" s="129"/>
      <c r="M2757" s="129"/>
    </row>
    <row r="2758" spans="1:13">
      <c r="A2758" s="5"/>
      <c r="B2758" s="128"/>
      <c r="C2758" s="128"/>
      <c r="D2758" s="129"/>
      <c r="E2758" s="129"/>
      <c r="F2758" s="129"/>
      <c r="G2758" s="129"/>
      <c r="H2758" s="129"/>
      <c r="I2758" s="129"/>
      <c r="J2758" s="129"/>
      <c r="K2758" s="129"/>
      <c r="L2758" s="129"/>
      <c r="M2758" s="129"/>
    </row>
    <row r="2759" spans="1:13">
      <c r="A2759" s="5"/>
      <c r="B2759" s="128"/>
      <c r="C2759" s="128"/>
      <c r="D2759" s="129"/>
      <c r="E2759" s="129"/>
      <c r="F2759" s="129"/>
      <c r="G2759" s="129"/>
      <c r="H2759" s="129"/>
      <c r="I2759" s="129"/>
      <c r="J2759" s="129"/>
      <c r="K2759" s="129"/>
      <c r="L2759" s="129"/>
      <c r="M2759" s="129"/>
    </row>
    <row r="2760" spans="1:13">
      <c r="A2760" s="5"/>
      <c r="B2760" s="128"/>
      <c r="C2760" s="128"/>
      <c r="D2760" s="129"/>
      <c r="E2760" s="129"/>
      <c r="F2760" s="129"/>
      <c r="G2760" s="129"/>
      <c r="H2760" s="129"/>
      <c r="I2760" s="129"/>
      <c r="J2760" s="129"/>
      <c r="K2760" s="129"/>
      <c r="L2760" s="129"/>
      <c r="M2760" s="129"/>
    </row>
    <row r="2761" spans="1:13">
      <c r="A2761" s="5"/>
      <c r="B2761" s="128"/>
      <c r="C2761" s="128"/>
      <c r="D2761" s="129"/>
      <c r="E2761" s="129"/>
      <c r="F2761" s="129"/>
      <c r="G2761" s="129"/>
      <c r="H2761" s="129"/>
      <c r="I2761" s="129"/>
      <c r="J2761" s="129"/>
      <c r="K2761" s="129"/>
      <c r="L2761" s="129"/>
      <c r="M2761" s="129"/>
    </row>
    <row r="2762" spans="1:13">
      <c r="A2762" s="5"/>
      <c r="B2762" s="3"/>
      <c r="C2762" s="3"/>
      <c r="D2762" s="4"/>
      <c r="E2762" s="4"/>
      <c r="F2762" s="4"/>
      <c r="G2762" s="4"/>
      <c r="H2762" s="129"/>
      <c r="I2762" s="4"/>
      <c r="J2762" s="4"/>
      <c r="K2762" s="4"/>
      <c r="L2762" s="4"/>
      <c r="M2762" s="4"/>
    </row>
    <row r="2763" spans="1:13">
      <c r="A2763" s="5"/>
      <c r="B2763" s="3"/>
      <c r="C2763" s="3"/>
      <c r="D2763" s="4"/>
      <c r="E2763" s="4"/>
      <c r="F2763" s="4"/>
      <c r="G2763" s="4"/>
      <c r="H2763" s="129"/>
      <c r="I2763" s="4"/>
      <c r="J2763" s="4"/>
      <c r="K2763" s="4"/>
      <c r="L2763" s="4"/>
      <c r="M2763" s="4"/>
    </row>
    <row r="2764" spans="1:13">
      <c r="A2764" s="5"/>
      <c r="B2764" s="3"/>
      <c r="C2764" s="3"/>
      <c r="D2764" s="4"/>
      <c r="E2764" s="4"/>
      <c r="F2764" s="4"/>
      <c r="G2764" s="4"/>
      <c r="H2764" s="129"/>
      <c r="I2764" s="4"/>
      <c r="J2764" s="4"/>
      <c r="K2764" s="4"/>
      <c r="L2764" s="4"/>
      <c r="M2764" s="4"/>
    </row>
    <row r="2765" spans="1:13">
      <c r="A2765" s="5"/>
      <c r="B2765" s="128"/>
      <c r="C2765" s="128"/>
      <c r="D2765" s="129"/>
      <c r="E2765" s="129"/>
      <c r="F2765" s="129"/>
      <c r="G2765" s="129"/>
      <c r="H2765" s="129"/>
      <c r="I2765" s="129"/>
      <c r="J2765" s="129"/>
      <c r="K2765" s="129"/>
      <c r="L2765" s="129"/>
      <c r="M2765" s="129"/>
    </row>
    <row r="2766" spans="1:13">
      <c r="A2766" s="5"/>
      <c r="B2766" s="3"/>
      <c r="C2766" s="3"/>
      <c r="D2766" s="4"/>
      <c r="E2766" s="4"/>
      <c r="F2766" s="4"/>
      <c r="G2766" s="4"/>
      <c r="H2766" s="129"/>
      <c r="I2766" s="129"/>
      <c r="J2766" s="129"/>
      <c r="K2766" s="4"/>
      <c r="L2766" s="4"/>
      <c r="M2766" s="4"/>
    </row>
    <row r="2767" spans="1:13">
      <c r="A2767" s="5"/>
      <c r="B2767" s="3"/>
      <c r="C2767" s="3"/>
      <c r="D2767" s="4"/>
      <c r="E2767" s="4"/>
      <c r="F2767" s="4"/>
      <c r="G2767" s="4"/>
      <c r="H2767" s="129"/>
      <c r="I2767" s="4"/>
      <c r="J2767" s="4"/>
      <c r="K2767" s="4"/>
      <c r="L2767" s="4"/>
      <c r="M2767" s="4"/>
    </row>
    <row r="2768" spans="1:13">
      <c r="A2768" s="5"/>
      <c r="B2768" s="128"/>
      <c r="C2768" s="128"/>
      <c r="D2768" s="129"/>
      <c r="E2768" s="129"/>
      <c r="F2768" s="129"/>
      <c r="G2768" s="129"/>
      <c r="H2768" s="129"/>
      <c r="I2768" s="129"/>
      <c r="J2768" s="129"/>
      <c r="K2768" s="129"/>
      <c r="L2768" s="129"/>
      <c r="M2768" s="129"/>
    </row>
    <row r="2769" spans="1:13">
      <c r="A2769" s="5"/>
      <c r="B2769" s="128"/>
      <c r="C2769" s="128"/>
      <c r="D2769" s="129"/>
      <c r="E2769" s="129"/>
      <c r="F2769" s="129"/>
      <c r="G2769" s="129"/>
      <c r="H2769" s="129"/>
      <c r="I2769" s="129"/>
      <c r="J2769" s="129"/>
      <c r="K2769" s="129"/>
      <c r="L2769" s="129"/>
      <c r="M2769" s="129"/>
    </row>
    <row r="2770" spans="1:13">
      <c r="A2770" s="5"/>
      <c r="B2770" s="128"/>
      <c r="C2770" s="128"/>
      <c r="D2770" s="129"/>
      <c r="E2770" s="129"/>
      <c r="F2770" s="129"/>
      <c r="G2770" s="129"/>
      <c r="H2770" s="129"/>
      <c r="I2770" s="129"/>
      <c r="J2770" s="129"/>
      <c r="K2770" s="129"/>
      <c r="L2770" s="129"/>
      <c r="M2770" s="129"/>
    </row>
    <row r="2771" spans="1:13">
      <c r="A2771" s="5"/>
      <c r="B2771" s="128"/>
      <c r="C2771" s="128"/>
      <c r="D2771" s="129"/>
      <c r="E2771" s="129"/>
      <c r="F2771" s="129"/>
      <c r="G2771" s="129"/>
      <c r="H2771" s="129"/>
      <c r="I2771" s="129"/>
      <c r="J2771" s="129"/>
      <c r="K2771" s="129"/>
      <c r="L2771" s="129"/>
      <c r="M2771" s="129"/>
    </row>
    <row r="2772" spans="1:13">
      <c r="A2772" s="5"/>
      <c r="B2772" s="128"/>
      <c r="C2772" s="128"/>
      <c r="D2772" s="129"/>
      <c r="E2772" s="129"/>
      <c r="F2772" s="129"/>
      <c r="G2772" s="129"/>
      <c r="H2772" s="129"/>
      <c r="I2772" s="129"/>
      <c r="J2772" s="129"/>
      <c r="K2772" s="129"/>
      <c r="L2772" s="129"/>
      <c r="M2772" s="129"/>
    </row>
    <row r="2773" spans="1:13">
      <c r="A2773" s="5"/>
      <c r="B2773" s="128"/>
      <c r="C2773" s="128"/>
      <c r="D2773" s="129"/>
      <c r="E2773" s="129"/>
      <c r="F2773" s="129"/>
      <c r="G2773" s="129"/>
      <c r="H2773" s="129"/>
      <c r="I2773" s="129"/>
      <c r="J2773" s="129"/>
      <c r="K2773" s="129"/>
      <c r="L2773" s="129"/>
      <c r="M2773" s="129"/>
    </row>
    <row r="2774" spans="1:13">
      <c r="A2774" s="5"/>
      <c r="B2774" s="128"/>
      <c r="C2774" s="128"/>
      <c r="D2774" s="129"/>
      <c r="E2774" s="129"/>
      <c r="F2774" s="129"/>
      <c r="G2774" s="129"/>
      <c r="H2774" s="129"/>
      <c r="I2774" s="129"/>
      <c r="J2774" s="129"/>
      <c r="K2774" s="129"/>
      <c r="L2774" s="129"/>
      <c r="M2774" s="129"/>
    </row>
    <row r="2775" spans="1:13">
      <c r="A2775" s="5"/>
      <c r="B2775" s="128"/>
      <c r="C2775" s="128"/>
      <c r="D2775" s="129"/>
      <c r="E2775" s="129"/>
      <c r="F2775" s="129"/>
      <c r="G2775" s="129"/>
      <c r="H2775" s="129"/>
      <c r="I2775" s="129"/>
      <c r="J2775" s="129"/>
      <c r="K2775" s="129"/>
      <c r="L2775" s="129"/>
      <c r="M2775" s="129"/>
    </row>
    <row r="2776" spans="1:13">
      <c r="A2776" s="5"/>
      <c r="B2776" s="128"/>
      <c r="C2776" s="128"/>
      <c r="D2776" s="129"/>
      <c r="E2776" s="129"/>
      <c r="F2776" s="129"/>
      <c r="G2776" s="129"/>
      <c r="H2776" s="129"/>
      <c r="I2776" s="129"/>
      <c r="J2776" s="129"/>
      <c r="K2776" s="129"/>
      <c r="L2776" s="129"/>
      <c r="M2776" s="129"/>
    </row>
    <row r="2777" spans="1:13">
      <c r="A2777" s="5"/>
      <c r="B2777" s="128"/>
      <c r="C2777" s="128"/>
      <c r="D2777" s="129"/>
      <c r="E2777" s="129"/>
      <c r="F2777" s="129"/>
      <c r="G2777" s="129"/>
      <c r="H2777" s="129"/>
      <c r="I2777" s="129"/>
      <c r="J2777" s="129"/>
      <c r="K2777" s="129"/>
      <c r="L2777" s="129"/>
      <c r="M2777" s="129"/>
    </row>
    <row r="2778" spans="1:13">
      <c r="A2778" s="5"/>
      <c r="B2778" s="128"/>
      <c r="C2778" s="128"/>
      <c r="D2778" s="129"/>
      <c r="E2778" s="129"/>
      <c r="F2778" s="129"/>
      <c r="G2778" s="129"/>
      <c r="H2778" s="129"/>
      <c r="I2778" s="129"/>
      <c r="J2778" s="129"/>
      <c r="K2778" s="129"/>
      <c r="L2778" s="129"/>
      <c r="M2778" s="129"/>
    </row>
    <row r="2779" spans="1:13">
      <c r="A2779" s="5"/>
      <c r="B2779" s="128"/>
      <c r="C2779" s="128"/>
      <c r="D2779" s="129"/>
      <c r="E2779" s="129"/>
      <c r="F2779" s="129"/>
      <c r="G2779" s="129"/>
      <c r="H2779" s="129"/>
      <c r="I2779" s="129"/>
      <c r="J2779" s="129"/>
      <c r="K2779" s="129"/>
      <c r="L2779" s="129"/>
      <c r="M2779" s="129"/>
    </row>
    <row r="2780" spans="1:13">
      <c r="A2780" s="5"/>
      <c r="B2780" s="128"/>
      <c r="C2780" s="128"/>
      <c r="D2780" s="129"/>
      <c r="E2780" s="129"/>
      <c r="F2780" s="129"/>
      <c r="G2780" s="129"/>
      <c r="H2780" s="129"/>
      <c r="I2780" s="129"/>
      <c r="J2780" s="129"/>
      <c r="K2780" s="129"/>
      <c r="L2780" s="129"/>
      <c r="M2780" s="129"/>
    </row>
    <row r="2781" spans="1:13">
      <c r="A2781" s="5"/>
      <c r="B2781" s="128"/>
      <c r="C2781" s="128"/>
      <c r="D2781" s="129"/>
      <c r="E2781" s="129"/>
      <c r="F2781" s="129"/>
      <c r="G2781" s="129"/>
      <c r="H2781" s="129"/>
      <c r="I2781" s="129"/>
      <c r="J2781" s="129"/>
      <c r="K2781" s="129"/>
      <c r="L2781" s="129"/>
      <c r="M2781" s="129"/>
    </row>
    <row r="2782" spans="1:13">
      <c r="A2782" s="5"/>
      <c r="B2782" s="128"/>
      <c r="C2782" s="128"/>
      <c r="D2782" s="129"/>
      <c r="E2782" s="129"/>
      <c r="F2782" s="129"/>
      <c r="G2782" s="129"/>
      <c r="H2782" s="129"/>
      <c r="I2782" s="129"/>
      <c r="J2782" s="129"/>
      <c r="K2782" s="129"/>
      <c r="L2782" s="129"/>
      <c r="M2782" s="129"/>
    </row>
    <row r="2783" spans="1:13">
      <c r="A2783" s="5"/>
      <c r="B2783" s="128"/>
      <c r="C2783" s="128"/>
      <c r="D2783" s="129"/>
      <c r="E2783" s="129"/>
      <c r="F2783" s="129"/>
      <c r="G2783" s="129"/>
      <c r="H2783" s="129"/>
      <c r="I2783" s="129"/>
      <c r="J2783" s="129"/>
      <c r="K2783" s="129"/>
      <c r="L2783" s="129"/>
      <c r="M2783" s="129"/>
    </row>
    <row r="2784" spans="1:13">
      <c r="A2784" s="5"/>
      <c r="B2784" s="128"/>
      <c r="C2784" s="128"/>
      <c r="D2784" s="129"/>
      <c r="E2784" s="129"/>
      <c r="F2784" s="129"/>
      <c r="G2784" s="129"/>
      <c r="H2784" s="129"/>
      <c r="I2784" s="129"/>
      <c r="J2784" s="129"/>
      <c r="K2784" s="129"/>
      <c r="L2784" s="129"/>
      <c r="M2784" s="129"/>
    </row>
    <row r="2785" spans="1:13">
      <c r="A2785" s="5"/>
      <c r="B2785" s="128"/>
      <c r="C2785" s="128"/>
      <c r="D2785" s="129"/>
      <c r="E2785" s="129"/>
      <c r="F2785" s="129"/>
      <c r="G2785" s="129"/>
      <c r="H2785" s="129"/>
      <c r="I2785" s="129"/>
      <c r="J2785" s="129"/>
      <c r="K2785" s="129"/>
      <c r="L2785" s="129"/>
      <c r="M2785" s="129"/>
    </row>
    <row r="2786" spans="1:13">
      <c r="A2786" s="5"/>
      <c r="B2786" s="128"/>
      <c r="C2786" s="128"/>
      <c r="D2786" s="129"/>
      <c r="E2786" s="129"/>
      <c r="F2786" s="129"/>
      <c r="G2786" s="129"/>
      <c r="H2786" s="129"/>
      <c r="I2786" s="129"/>
      <c r="J2786" s="129"/>
      <c r="K2786" s="129"/>
      <c r="L2786" s="129"/>
      <c r="M2786" s="129"/>
    </row>
    <row r="2787" spans="1:13">
      <c r="A2787" s="5"/>
      <c r="B2787" s="128"/>
      <c r="C2787" s="128"/>
      <c r="D2787" s="129"/>
      <c r="E2787" s="129"/>
      <c r="F2787" s="129"/>
      <c r="G2787" s="129"/>
      <c r="H2787" s="129"/>
      <c r="I2787" s="129"/>
      <c r="J2787" s="129"/>
      <c r="K2787" s="129"/>
      <c r="L2787" s="129"/>
      <c r="M2787" s="129"/>
    </row>
    <row r="2788" spans="1:13">
      <c r="A2788" s="5"/>
      <c r="B2788" s="128"/>
      <c r="C2788" s="128"/>
      <c r="D2788" s="129"/>
      <c r="E2788" s="129"/>
      <c r="F2788" s="129"/>
      <c r="G2788" s="129"/>
      <c r="H2788" s="129"/>
      <c r="I2788" s="129"/>
      <c r="J2788" s="129"/>
      <c r="K2788" s="129"/>
      <c r="L2788" s="129"/>
      <c r="M2788" s="129"/>
    </row>
    <row r="2789" spans="1:13">
      <c r="A2789" s="5"/>
      <c r="B2789" s="128"/>
      <c r="C2789" s="128"/>
      <c r="D2789" s="129"/>
      <c r="E2789" s="129"/>
      <c r="F2789" s="129"/>
      <c r="G2789" s="129"/>
      <c r="H2789" s="129"/>
      <c r="I2789" s="129"/>
      <c r="J2789" s="129"/>
      <c r="K2789" s="129"/>
      <c r="L2789" s="129"/>
      <c r="M2789" s="129"/>
    </row>
    <row r="2790" spans="1:13">
      <c r="A2790" s="5"/>
      <c r="B2790" s="128"/>
      <c r="C2790" s="128"/>
      <c r="D2790" s="129"/>
      <c r="E2790" s="129"/>
      <c r="F2790" s="129"/>
      <c r="G2790" s="129"/>
      <c r="H2790" s="129"/>
      <c r="I2790" s="129"/>
      <c r="J2790" s="129"/>
      <c r="K2790" s="129"/>
      <c r="L2790" s="129"/>
      <c r="M2790" s="129"/>
    </row>
    <row r="2791" spans="1:13">
      <c r="A2791" s="5"/>
      <c r="B2791" s="128"/>
      <c r="C2791" s="128"/>
      <c r="D2791" s="129"/>
      <c r="E2791" s="129"/>
      <c r="F2791" s="129"/>
      <c r="G2791" s="129"/>
      <c r="H2791" s="129"/>
      <c r="I2791" s="129"/>
      <c r="J2791" s="129"/>
      <c r="K2791" s="129"/>
      <c r="L2791" s="129"/>
      <c r="M2791" s="129"/>
    </row>
    <row r="2792" spans="1:13">
      <c r="A2792" s="5"/>
      <c r="B2792" s="128"/>
      <c r="C2792" s="128"/>
      <c r="D2792" s="129"/>
      <c r="E2792" s="129"/>
      <c r="F2792" s="129"/>
      <c r="G2792" s="129"/>
      <c r="H2792" s="129"/>
      <c r="I2792" s="129"/>
      <c r="J2792" s="129"/>
      <c r="K2792" s="129"/>
      <c r="L2792" s="129"/>
      <c r="M2792" s="129"/>
    </row>
    <row r="2793" spans="1:13">
      <c r="A2793" s="5"/>
      <c r="B2793" s="128"/>
      <c r="C2793" s="128"/>
      <c r="D2793" s="129"/>
      <c r="E2793" s="129"/>
      <c r="F2793" s="129"/>
      <c r="G2793" s="129"/>
      <c r="H2793" s="129"/>
      <c r="I2793" s="129"/>
      <c r="J2793" s="129"/>
      <c r="K2793" s="129"/>
      <c r="L2793" s="129"/>
      <c r="M2793" s="129"/>
    </row>
    <row r="2794" spans="1:13">
      <c r="A2794" s="5"/>
      <c r="B2794" s="128"/>
      <c r="C2794" s="128"/>
      <c r="D2794" s="129"/>
      <c r="E2794" s="129"/>
      <c r="F2794" s="129"/>
      <c r="G2794" s="129"/>
      <c r="H2794" s="129"/>
      <c r="I2794" s="129"/>
      <c r="J2794" s="129"/>
      <c r="K2794" s="129"/>
      <c r="L2794" s="129"/>
      <c r="M2794" s="129"/>
    </row>
    <row r="2795" spans="1:13">
      <c r="A2795" s="5"/>
      <c r="B2795" s="128"/>
      <c r="C2795" s="128"/>
      <c r="D2795" s="129"/>
      <c r="E2795" s="129"/>
      <c r="F2795" s="129"/>
      <c r="G2795" s="129"/>
      <c r="H2795" s="129"/>
      <c r="I2795" s="129"/>
      <c r="J2795" s="129"/>
      <c r="K2795" s="129"/>
      <c r="L2795" s="129"/>
      <c r="M2795" s="129"/>
    </row>
    <row r="2796" spans="1:13">
      <c r="A2796" s="5"/>
      <c r="B2796" s="128"/>
      <c r="C2796" s="128"/>
      <c r="D2796" s="129"/>
      <c r="E2796" s="129"/>
      <c r="F2796" s="129"/>
      <c r="G2796" s="129"/>
      <c r="H2796" s="129"/>
      <c r="I2796" s="129"/>
      <c r="J2796" s="129"/>
      <c r="K2796" s="129"/>
      <c r="L2796" s="129"/>
      <c r="M2796" s="129"/>
    </row>
    <row r="2797" spans="1:13">
      <c r="A2797" s="5"/>
      <c r="B2797" s="128"/>
      <c r="C2797" s="128"/>
      <c r="D2797" s="129"/>
      <c r="E2797" s="129"/>
      <c r="F2797" s="129"/>
      <c r="G2797" s="129"/>
      <c r="H2797" s="129"/>
      <c r="I2797" s="129"/>
      <c r="J2797" s="129"/>
      <c r="K2797" s="129"/>
      <c r="L2797" s="129"/>
      <c r="M2797" s="129"/>
    </row>
    <row r="2798" spans="1:13">
      <c r="A2798" s="5"/>
      <c r="B2798" s="128"/>
      <c r="C2798" s="128"/>
      <c r="D2798" s="129"/>
      <c r="E2798" s="129"/>
      <c r="F2798" s="129"/>
      <c r="G2798" s="129"/>
      <c r="H2798" s="129"/>
      <c r="I2798" s="129"/>
      <c r="J2798" s="129"/>
      <c r="K2798" s="129"/>
      <c r="L2798" s="129"/>
      <c r="M2798" s="129"/>
    </row>
    <row r="2799" spans="1:13">
      <c r="A2799" s="5"/>
      <c r="B2799" s="128"/>
      <c r="C2799" s="128"/>
      <c r="D2799" s="129"/>
      <c r="E2799" s="129"/>
      <c r="F2799" s="129"/>
      <c r="G2799" s="129"/>
      <c r="H2799" s="129"/>
      <c r="I2799" s="129"/>
      <c r="J2799" s="129"/>
      <c r="K2799" s="129"/>
      <c r="L2799" s="129"/>
      <c r="M2799" s="129"/>
    </row>
    <row r="2800" spans="1:13">
      <c r="A2800" s="5"/>
      <c r="B2800" s="128"/>
      <c r="C2800" s="128"/>
      <c r="D2800" s="129"/>
      <c r="E2800" s="129"/>
      <c r="F2800" s="129"/>
      <c r="G2800" s="129"/>
      <c r="H2800" s="129"/>
      <c r="I2800" s="129"/>
      <c r="J2800" s="129"/>
      <c r="K2800" s="129"/>
      <c r="L2800" s="129"/>
      <c r="M2800" s="129"/>
    </row>
    <row r="2801" spans="1:13">
      <c r="A2801" s="5"/>
      <c r="B2801" s="128"/>
      <c r="C2801" s="128"/>
      <c r="D2801" s="129"/>
      <c r="E2801" s="129"/>
      <c r="F2801" s="129"/>
      <c r="G2801" s="129"/>
      <c r="H2801" s="129"/>
      <c r="I2801" s="129"/>
      <c r="J2801" s="129"/>
      <c r="K2801" s="129"/>
      <c r="L2801" s="129"/>
      <c r="M2801" s="129"/>
    </row>
    <row r="2802" spans="1:13">
      <c r="A2802" s="5"/>
      <c r="B2802" s="128"/>
      <c r="C2802" s="128"/>
      <c r="D2802" s="129"/>
      <c r="E2802" s="129"/>
      <c r="F2802" s="129"/>
      <c r="G2802" s="129"/>
      <c r="H2802" s="129"/>
      <c r="I2802" s="129"/>
      <c r="J2802" s="129"/>
      <c r="K2802" s="129"/>
      <c r="L2802" s="129"/>
      <c r="M2802" s="129"/>
    </row>
    <row r="2803" spans="1:13">
      <c r="A2803" s="5"/>
      <c r="B2803" s="128"/>
      <c r="C2803" s="128"/>
      <c r="D2803" s="129"/>
      <c r="E2803" s="129"/>
      <c r="F2803" s="129"/>
      <c r="G2803" s="129"/>
      <c r="H2803" s="129"/>
      <c r="I2803" s="129"/>
      <c r="J2803" s="129"/>
      <c r="K2803" s="129"/>
      <c r="L2803" s="129"/>
      <c r="M2803" s="129"/>
    </row>
    <row r="2804" spans="1:13">
      <c r="A2804" s="5"/>
      <c r="B2804" s="128"/>
      <c r="C2804" s="128"/>
      <c r="D2804" s="129"/>
      <c r="E2804" s="129"/>
      <c r="F2804" s="129"/>
      <c r="G2804" s="129"/>
      <c r="H2804" s="129"/>
      <c r="I2804" s="129"/>
      <c r="J2804" s="129"/>
      <c r="K2804" s="129"/>
      <c r="L2804" s="129"/>
      <c r="M2804" s="129"/>
    </row>
    <row r="2805" spans="1:13">
      <c r="A2805" s="5"/>
      <c r="B2805" s="128"/>
      <c r="C2805" s="128"/>
      <c r="D2805" s="129"/>
      <c r="E2805" s="129"/>
      <c r="F2805" s="129"/>
      <c r="G2805" s="129"/>
      <c r="H2805" s="129"/>
      <c r="I2805" s="129"/>
      <c r="J2805" s="129"/>
      <c r="K2805" s="129"/>
      <c r="L2805" s="129"/>
      <c r="M2805" s="129"/>
    </row>
    <row r="2806" spans="1:13">
      <c r="A2806" s="5"/>
      <c r="B2806" s="128"/>
      <c r="C2806" s="128"/>
      <c r="D2806" s="129"/>
      <c r="E2806" s="129"/>
      <c r="F2806" s="129"/>
      <c r="G2806" s="129"/>
      <c r="H2806" s="129"/>
      <c r="I2806" s="129"/>
      <c r="J2806" s="129"/>
      <c r="K2806" s="129"/>
      <c r="L2806" s="129"/>
      <c r="M2806" s="129"/>
    </row>
    <row r="2807" spans="1:13">
      <c r="A2807" s="5"/>
      <c r="B2807" s="128"/>
      <c r="C2807" s="128"/>
      <c r="D2807" s="129"/>
      <c r="E2807" s="129"/>
      <c r="F2807" s="129"/>
      <c r="G2807" s="129"/>
      <c r="H2807" s="129"/>
      <c r="I2807" s="129"/>
      <c r="J2807" s="129"/>
      <c r="K2807" s="129"/>
      <c r="L2807" s="129"/>
      <c r="M2807" s="129"/>
    </row>
    <row r="2808" spans="1:13">
      <c r="A2808" s="5"/>
      <c r="B2808" s="128"/>
      <c r="C2808" s="128"/>
      <c r="D2808" s="129"/>
      <c r="E2808" s="129"/>
      <c r="F2808" s="129"/>
      <c r="G2808" s="129"/>
      <c r="H2808" s="129"/>
      <c r="I2808" s="129"/>
      <c r="J2808" s="129"/>
      <c r="K2808" s="129"/>
      <c r="L2808" s="129"/>
      <c r="M2808" s="129"/>
    </row>
    <row r="2809" spans="1:13">
      <c r="A2809" s="5"/>
      <c r="B2809" s="128"/>
      <c r="C2809" s="128"/>
      <c r="D2809" s="129"/>
      <c r="E2809" s="129"/>
      <c r="F2809" s="129"/>
      <c r="G2809" s="129"/>
      <c r="H2809" s="129"/>
      <c r="I2809" s="129"/>
      <c r="J2809" s="129"/>
      <c r="K2809" s="129"/>
      <c r="L2809" s="129"/>
      <c r="M2809" s="129"/>
    </row>
    <row r="2810" spans="1:13">
      <c r="A2810" s="5"/>
      <c r="B2810" s="128"/>
      <c r="C2810" s="128"/>
      <c r="D2810" s="129"/>
      <c r="E2810" s="129"/>
      <c r="F2810" s="129"/>
      <c r="G2810" s="129"/>
      <c r="H2810" s="129"/>
      <c r="I2810" s="129"/>
      <c r="J2810" s="129"/>
      <c r="K2810" s="129"/>
      <c r="L2810" s="129"/>
      <c r="M2810" s="129"/>
    </row>
    <row r="2811" spans="1:13">
      <c r="A2811" s="5"/>
      <c r="B2811" s="128"/>
      <c r="C2811" s="128"/>
      <c r="D2811" s="129"/>
      <c r="E2811" s="129"/>
      <c r="F2811" s="129"/>
      <c r="G2811" s="129"/>
      <c r="H2811" s="129"/>
      <c r="I2811" s="129"/>
      <c r="J2811" s="129"/>
      <c r="K2811" s="129"/>
      <c r="L2811" s="129"/>
      <c r="M2811" s="129"/>
    </row>
    <row r="2812" spans="1:13">
      <c r="A2812" s="5"/>
      <c r="B2812" s="128"/>
      <c r="C2812" s="128"/>
      <c r="D2812" s="129"/>
      <c r="E2812" s="129"/>
      <c r="F2812" s="129"/>
      <c r="G2812" s="129"/>
      <c r="H2812" s="129"/>
      <c r="I2812" s="129"/>
      <c r="J2812" s="129"/>
      <c r="K2812" s="129"/>
      <c r="L2812" s="129"/>
      <c r="M2812" s="129"/>
    </row>
    <row r="2813" spans="1:13">
      <c r="A2813" s="5"/>
      <c r="B2813" s="128"/>
      <c r="C2813" s="128"/>
      <c r="D2813" s="129"/>
      <c r="E2813" s="129"/>
      <c r="F2813" s="129"/>
      <c r="G2813" s="129"/>
      <c r="H2813" s="129"/>
      <c r="I2813" s="129"/>
      <c r="J2813" s="129"/>
      <c r="K2813" s="129"/>
      <c r="L2813" s="129"/>
      <c r="M2813" s="129"/>
    </row>
    <row r="2814" spans="1:13">
      <c r="A2814" s="5"/>
      <c r="B2814" s="128"/>
      <c r="C2814" s="128"/>
      <c r="D2814" s="129"/>
      <c r="E2814" s="129"/>
      <c r="F2814" s="129"/>
      <c r="G2814" s="129"/>
      <c r="H2814" s="129"/>
      <c r="I2814" s="129"/>
      <c r="J2814" s="129"/>
      <c r="K2814" s="129"/>
      <c r="L2814" s="129"/>
      <c r="M2814" s="129"/>
    </row>
    <row r="2815" spans="1:13">
      <c r="A2815" s="5"/>
      <c r="B2815" s="128"/>
      <c r="C2815" s="128"/>
      <c r="D2815" s="129"/>
      <c r="E2815" s="129"/>
      <c r="F2815" s="129"/>
      <c r="G2815" s="129"/>
      <c r="H2815" s="129"/>
      <c r="I2815" s="129"/>
      <c r="J2815" s="129"/>
      <c r="K2815" s="129"/>
      <c r="L2815" s="129"/>
      <c r="M2815" s="129"/>
    </row>
    <row r="2816" spans="1:13">
      <c r="A2816" s="5"/>
      <c r="B2816" s="128"/>
      <c r="C2816" s="128"/>
      <c r="D2816" s="129"/>
      <c r="E2816" s="129"/>
      <c r="F2816" s="129"/>
      <c r="G2816" s="129"/>
      <c r="H2816" s="129"/>
      <c r="I2816" s="129"/>
      <c r="J2816" s="129"/>
      <c r="K2816" s="129"/>
      <c r="L2816" s="129"/>
      <c r="M2816" s="129"/>
    </row>
    <row r="2817" spans="1:13">
      <c r="A2817" s="5"/>
      <c r="B2817" s="128"/>
      <c r="C2817" s="128"/>
      <c r="D2817" s="129"/>
      <c r="E2817" s="129"/>
      <c r="F2817" s="129"/>
      <c r="G2817" s="129"/>
      <c r="H2817" s="129"/>
      <c r="I2817" s="129"/>
      <c r="J2817" s="129"/>
      <c r="K2817" s="129"/>
      <c r="L2817" s="129"/>
      <c r="M2817" s="129"/>
    </row>
    <row r="2818" spans="1:13">
      <c r="A2818" s="5"/>
      <c r="B2818" s="128"/>
      <c r="C2818" s="128"/>
      <c r="D2818" s="129"/>
      <c r="E2818" s="129"/>
      <c r="F2818" s="129"/>
      <c r="G2818" s="129"/>
      <c r="H2818" s="129"/>
      <c r="I2818" s="129"/>
      <c r="J2818" s="129"/>
      <c r="K2818" s="129"/>
      <c r="L2818" s="129"/>
      <c r="M2818" s="129"/>
    </row>
    <row r="2819" spans="1:13">
      <c r="A2819" s="5"/>
      <c r="B2819" s="128"/>
      <c r="C2819" s="128"/>
      <c r="D2819" s="129"/>
      <c r="E2819" s="129"/>
      <c r="F2819" s="129"/>
      <c r="G2819" s="129"/>
      <c r="H2819" s="129"/>
      <c r="I2819" s="129"/>
      <c r="J2819" s="129"/>
      <c r="K2819" s="129"/>
      <c r="L2819" s="129"/>
      <c r="M2819" s="129"/>
    </row>
    <row r="2820" spans="1:13">
      <c r="A2820" s="5"/>
      <c r="B2820" s="128"/>
      <c r="C2820" s="128"/>
      <c r="D2820" s="129"/>
      <c r="E2820" s="129"/>
      <c r="F2820" s="129"/>
      <c r="G2820" s="129"/>
      <c r="H2820" s="129"/>
      <c r="I2820" s="129"/>
      <c r="J2820" s="129"/>
      <c r="K2820" s="129"/>
      <c r="L2820" s="129"/>
      <c r="M2820" s="129"/>
    </row>
    <row r="2821" spans="1:13">
      <c r="A2821" s="5"/>
      <c r="B2821" s="128"/>
      <c r="C2821" s="128"/>
      <c r="D2821" s="129"/>
      <c r="E2821" s="129"/>
      <c r="F2821" s="129"/>
      <c r="G2821" s="129"/>
      <c r="H2821" s="129"/>
      <c r="I2821" s="129"/>
      <c r="J2821" s="129"/>
      <c r="K2821" s="129"/>
      <c r="L2821" s="129"/>
      <c r="M2821" s="129"/>
    </row>
    <row r="2822" spans="1:13">
      <c r="A2822" s="5"/>
      <c r="B2822" s="128"/>
      <c r="C2822" s="128"/>
      <c r="D2822" s="129"/>
      <c r="E2822" s="129"/>
      <c r="F2822" s="129"/>
      <c r="G2822" s="129"/>
      <c r="H2822" s="129"/>
      <c r="I2822" s="129"/>
      <c r="J2822" s="129"/>
      <c r="K2822" s="129"/>
      <c r="L2822" s="129"/>
      <c r="M2822" s="129"/>
    </row>
    <row r="2823" spans="1:13">
      <c r="A2823" s="5"/>
      <c r="B2823" s="128"/>
      <c r="C2823" s="128"/>
      <c r="D2823" s="129"/>
      <c r="E2823" s="129"/>
      <c r="F2823" s="129"/>
      <c r="G2823" s="129"/>
      <c r="H2823" s="129"/>
      <c r="I2823" s="129"/>
      <c r="J2823" s="129"/>
      <c r="K2823" s="129"/>
      <c r="L2823" s="129"/>
      <c r="M2823" s="129"/>
    </row>
    <row r="2824" spans="1:13">
      <c r="A2824" s="5"/>
      <c r="B2824" s="128"/>
      <c r="C2824" s="128"/>
      <c r="D2824" s="129"/>
      <c r="E2824" s="129"/>
      <c r="F2824" s="129"/>
      <c r="G2824" s="129"/>
      <c r="H2824" s="129"/>
      <c r="I2824" s="129"/>
      <c r="J2824" s="129"/>
      <c r="K2824" s="129"/>
      <c r="L2824" s="129"/>
      <c r="M2824" s="129"/>
    </row>
    <row r="2825" spans="1:13">
      <c r="A2825" s="5"/>
      <c r="B2825" s="128"/>
      <c r="C2825" s="128"/>
      <c r="D2825" s="129"/>
      <c r="E2825" s="129"/>
      <c r="F2825" s="129"/>
      <c r="G2825" s="129"/>
      <c r="H2825" s="129"/>
      <c r="I2825" s="129"/>
      <c r="J2825" s="129"/>
      <c r="K2825" s="129"/>
      <c r="L2825" s="129"/>
      <c r="M2825" s="129"/>
    </row>
    <row r="2826" spans="1:13">
      <c r="A2826" s="5"/>
      <c r="B2826" s="128"/>
      <c r="C2826" s="128"/>
      <c r="D2826" s="129"/>
      <c r="E2826" s="129"/>
      <c r="F2826" s="129"/>
      <c r="G2826" s="129"/>
      <c r="H2826" s="129"/>
      <c r="I2826" s="129"/>
      <c r="J2826" s="129"/>
      <c r="K2826" s="129"/>
      <c r="L2826" s="129"/>
      <c r="M2826" s="129"/>
    </row>
    <row r="2827" spans="1:13">
      <c r="A2827" s="5"/>
      <c r="B2827" s="128"/>
      <c r="C2827" s="128"/>
      <c r="D2827" s="129"/>
      <c r="E2827" s="129"/>
      <c r="F2827" s="129"/>
      <c r="G2827" s="129"/>
      <c r="H2827" s="129"/>
      <c r="I2827" s="129"/>
      <c r="J2827" s="129"/>
      <c r="K2827" s="129"/>
      <c r="L2827" s="129"/>
      <c r="M2827" s="129"/>
    </row>
    <row r="2828" spans="1:13">
      <c r="A2828" s="5"/>
      <c r="B2828" s="128"/>
      <c r="C2828" s="128"/>
      <c r="D2828" s="129"/>
      <c r="E2828" s="129"/>
      <c r="F2828" s="129"/>
      <c r="G2828" s="129"/>
      <c r="H2828" s="129"/>
      <c r="I2828" s="129"/>
      <c r="J2828" s="129"/>
      <c r="K2828" s="129"/>
      <c r="L2828" s="129"/>
      <c r="M2828" s="129"/>
    </row>
    <row r="2829" spans="1:13">
      <c r="A2829" s="5"/>
      <c r="B2829" s="128"/>
      <c r="C2829" s="128"/>
      <c r="D2829" s="129"/>
      <c r="E2829" s="129"/>
      <c r="F2829" s="129"/>
      <c r="G2829" s="129"/>
      <c r="H2829" s="129"/>
      <c r="I2829" s="129"/>
      <c r="J2829" s="129"/>
      <c r="K2829" s="129"/>
      <c r="L2829" s="129"/>
      <c r="M2829" s="129"/>
    </row>
    <row r="2830" spans="1:13">
      <c r="A2830" s="5"/>
      <c r="B2830" s="128"/>
      <c r="C2830" s="128"/>
      <c r="D2830" s="129"/>
      <c r="E2830" s="129"/>
      <c r="F2830" s="129"/>
      <c r="G2830" s="129"/>
      <c r="H2830" s="129"/>
      <c r="I2830" s="129"/>
      <c r="J2830" s="129"/>
      <c r="K2830" s="129"/>
      <c r="L2830" s="129"/>
      <c r="M2830" s="129"/>
    </row>
    <row r="2831" spans="1:13">
      <c r="A2831" s="5"/>
      <c r="B2831" s="128"/>
      <c r="C2831" s="128"/>
      <c r="D2831" s="129"/>
      <c r="E2831" s="129"/>
      <c r="F2831" s="129"/>
      <c r="G2831" s="129"/>
      <c r="H2831" s="129"/>
      <c r="I2831" s="129"/>
      <c r="J2831" s="129"/>
      <c r="K2831" s="129"/>
      <c r="L2831" s="129"/>
      <c r="M2831" s="129"/>
    </row>
    <row r="2832" spans="1:13">
      <c r="A2832" s="5"/>
      <c r="B2832" s="128"/>
      <c r="C2832" s="128"/>
      <c r="D2832" s="129"/>
      <c r="E2832" s="129"/>
      <c r="F2832" s="129"/>
      <c r="G2832" s="129"/>
      <c r="H2832" s="129"/>
      <c r="I2832" s="129"/>
      <c r="J2832" s="129"/>
      <c r="K2832" s="129"/>
      <c r="L2832" s="129"/>
      <c r="M2832" s="129"/>
    </row>
    <row r="2833" spans="1:13">
      <c r="A2833" s="5"/>
      <c r="B2833" s="128"/>
      <c r="C2833" s="128"/>
      <c r="D2833" s="129"/>
      <c r="E2833" s="129"/>
      <c r="F2833" s="129"/>
      <c r="G2833" s="129"/>
      <c r="H2833" s="129"/>
      <c r="I2833" s="129"/>
      <c r="J2833" s="129"/>
      <c r="K2833" s="129"/>
      <c r="L2833" s="129"/>
      <c r="M2833" s="129"/>
    </row>
    <row r="2834" spans="1:13">
      <c r="A2834" s="5"/>
      <c r="B2834" s="128"/>
      <c r="C2834" s="128"/>
      <c r="D2834" s="129"/>
      <c r="E2834" s="129"/>
      <c r="F2834" s="129"/>
      <c r="G2834" s="129"/>
      <c r="H2834" s="129"/>
      <c r="I2834" s="129"/>
      <c r="J2834" s="129"/>
      <c r="K2834" s="129"/>
      <c r="L2834" s="129"/>
      <c r="M2834" s="129"/>
    </row>
    <row r="2835" spans="1:13">
      <c r="A2835" s="5"/>
      <c r="B2835" s="128"/>
      <c r="C2835" s="128"/>
      <c r="D2835" s="129"/>
      <c r="E2835" s="129"/>
      <c r="F2835" s="129"/>
      <c r="G2835" s="129"/>
      <c r="H2835" s="129"/>
      <c r="I2835" s="129"/>
      <c r="J2835" s="129"/>
      <c r="K2835" s="129"/>
      <c r="L2835" s="129"/>
      <c r="M2835" s="129"/>
    </row>
    <row r="2836" spans="1:13">
      <c r="A2836" s="5"/>
      <c r="B2836" s="128"/>
      <c r="C2836" s="128"/>
      <c r="D2836" s="129"/>
      <c r="E2836" s="129"/>
      <c r="F2836" s="129"/>
      <c r="G2836" s="129"/>
      <c r="H2836" s="129"/>
      <c r="I2836" s="129"/>
      <c r="J2836" s="129"/>
      <c r="K2836" s="129"/>
      <c r="L2836" s="129"/>
      <c r="M2836" s="129"/>
    </row>
    <row r="2837" spans="1:13">
      <c r="A2837" s="5"/>
      <c r="B2837" s="128"/>
      <c r="C2837" s="128"/>
      <c r="D2837" s="129"/>
      <c r="E2837" s="129"/>
      <c r="F2837" s="129"/>
      <c r="G2837" s="129"/>
      <c r="H2837" s="129"/>
      <c r="I2837" s="129"/>
      <c r="J2837" s="129"/>
      <c r="K2837" s="129"/>
      <c r="L2837" s="129"/>
      <c r="M2837" s="129"/>
    </row>
    <row r="2838" spans="1:13">
      <c r="A2838" s="5"/>
      <c r="B2838" s="128"/>
      <c r="C2838" s="128"/>
      <c r="D2838" s="129"/>
      <c r="E2838" s="129"/>
      <c r="F2838" s="129"/>
      <c r="G2838" s="129"/>
      <c r="H2838" s="129"/>
      <c r="I2838" s="129"/>
      <c r="J2838" s="129"/>
      <c r="K2838" s="129"/>
      <c r="L2838" s="129"/>
      <c r="M2838" s="129"/>
    </row>
    <row r="2839" spans="1:13">
      <c r="A2839" s="5"/>
      <c r="B2839" s="128"/>
      <c r="C2839" s="128"/>
      <c r="D2839" s="129"/>
      <c r="E2839" s="129"/>
      <c r="F2839" s="129"/>
      <c r="G2839" s="129"/>
      <c r="H2839" s="129"/>
      <c r="I2839" s="129"/>
      <c r="J2839" s="129"/>
      <c r="K2839" s="129"/>
      <c r="L2839" s="129"/>
      <c r="M2839" s="129"/>
    </row>
    <row r="2840" spans="1:13">
      <c r="A2840" s="5"/>
      <c r="B2840" s="3"/>
      <c r="C2840" s="3"/>
      <c r="D2840" s="4"/>
      <c r="E2840" s="4"/>
      <c r="F2840" s="4"/>
      <c r="G2840" s="4"/>
      <c r="H2840" s="129"/>
      <c r="I2840" s="4"/>
      <c r="J2840" s="4"/>
      <c r="K2840" s="4"/>
      <c r="L2840" s="4"/>
      <c r="M2840" s="4"/>
    </row>
    <row r="2841" spans="1:13">
      <c r="A2841" s="5"/>
      <c r="B2841" s="128"/>
      <c r="C2841" s="128"/>
      <c r="D2841" s="129"/>
      <c r="E2841" s="129"/>
      <c r="F2841" s="129"/>
      <c r="G2841" s="129"/>
      <c r="H2841" s="129"/>
      <c r="I2841" s="129"/>
      <c r="J2841" s="129"/>
      <c r="K2841" s="129"/>
      <c r="L2841" s="129"/>
      <c r="M2841" s="129"/>
    </row>
    <row r="2842" spans="1:13">
      <c r="A2842" s="5"/>
      <c r="B2842" s="128"/>
      <c r="C2842" s="128"/>
      <c r="D2842" s="129"/>
      <c r="E2842" s="129"/>
      <c r="F2842" s="129"/>
      <c r="G2842" s="129"/>
      <c r="H2842" s="129"/>
      <c r="I2842" s="129"/>
      <c r="J2842" s="129"/>
      <c r="K2842" s="129"/>
      <c r="L2842" s="129"/>
      <c r="M2842" s="129"/>
    </row>
    <row r="2843" spans="1:13">
      <c r="A2843" s="5"/>
      <c r="B2843" s="128"/>
      <c r="C2843" s="128"/>
      <c r="D2843" s="129"/>
      <c r="E2843" s="129"/>
      <c r="F2843" s="129"/>
      <c r="G2843" s="129"/>
      <c r="H2843" s="129"/>
      <c r="I2843" s="129"/>
      <c r="J2843" s="129"/>
      <c r="K2843" s="129"/>
      <c r="L2843" s="129"/>
      <c r="M2843" s="129"/>
    </row>
    <row r="2844" spans="1:13">
      <c r="A2844" s="5"/>
      <c r="B2844" s="128"/>
      <c r="C2844" s="128"/>
      <c r="D2844" s="129"/>
      <c r="E2844" s="129"/>
      <c r="F2844" s="129"/>
      <c r="G2844" s="129"/>
      <c r="H2844" s="129"/>
      <c r="I2844" s="129"/>
      <c r="J2844" s="129"/>
      <c r="K2844" s="129"/>
      <c r="L2844" s="129"/>
      <c r="M2844" s="129"/>
    </row>
    <row r="2845" spans="1:13">
      <c r="A2845" s="5"/>
      <c r="B2845" s="128"/>
      <c r="C2845" s="128"/>
      <c r="D2845" s="129"/>
      <c r="E2845" s="129"/>
      <c r="F2845" s="129"/>
      <c r="G2845" s="129"/>
      <c r="H2845" s="129"/>
      <c r="I2845" s="129"/>
      <c r="J2845" s="129"/>
      <c r="K2845" s="129"/>
      <c r="L2845" s="129"/>
      <c r="M2845" s="129"/>
    </row>
    <row r="2846" spans="1:13">
      <c r="A2846" s="5"/>
      <c r="B2846" s="128"/>
      <c r="C2846" s="128"/>
      <c r="D2846" s="129"/>
      <c r="E2846" s="129"/>
      <c r="F2846" s="129"/>
      <c r="G2846" s="129"/>
      <c r="H2846" s="129"/>
      <c r="I2846" s="129"/>
      <c r="J2846" s="129"/>
      <c r="K2846" s="129"/>
      <c r="L2846" s="129"/>
      <c r="M2846" s="129"/>
    </row>
    <row r="2847" spans="1:13">
      <c r="A2847" s="5"/>
      <c r="B2847" s="128"/>
      <c r="C2847" s="128"/>
      <c r="D2847" s="129"/>
      <c r="E2847" s="129"/>
      <c r="F2847" s="129"/>
      <c r="G2847" s="129"/>
      <c r="H2847" s="129"/>
      <c r="I2847" s="129"/>
      <c r="J2847" s="129"/>
      <c r="K2847" s="129"/>
      <c r="L2847" s="129"/>
      <c r="M2847" s="129"/>
    </row>
    <row r="2848" spans="1:13">
      <c r="A2848" s="5"/>
      <c r="B2848" s="128"/>
      <c r="C2848" s="128"/>
      <c r="D2848" s="129"/>
      <c r="E2848" s="129"/>
      <c r="F2848" s="129"/>
      <c r="G2848" s="129"/>
      <c r="H2848" s="129"/>
      <c r="I2848" s="129"/>
      <c r="J2848" s="129"/>
      <c r="K2848" s="129"/>
      <c r="L2848" s="129"/>
      <c r="M2848" s="129"/>
    </row>
    <row r="2849" spans="1:13">
      <c r="A2849" s="5"/>
      <c r="B2849" s="128"/>
      <c r="C2849" s="128"/>
      <c r="D2849" s="129"/>
      <c r="E2849" s="129"/>
      <c r="F2849" s="129"/>
      <c r="G2849" s="129"/>
      <c r="H2849" s="129"/>
      <c r="I2849" s="129"/>
      <c r="J2849" s="129"/>
      <c r="K2849" s="129"/>
      <c r="L2849" s="129"/>
      <c r="M2849" s="129"/>
    </row>
    <row r="2850" spans="1:13">
      <c r="A2850" s="5"/>
      <c r="B2850" s="128"/>
      <c r="C2850" s="128"/>
      <c r="D2850" s="129"/>
      <c r="E2850" s="129"/>
      <c r="F2850" s="129"/>
      <c r="G2850" s="129"/>
      <c r="H2850" s="129"/>
      <c r="I2850" s="129"/>
      <c r="J2850" s="129"/>
      <c r="K2850" s="129"/>
      <c r="L2850" s="129"/>
      <c r="M2850" s="129"/>
    </row>
    <row r="2851" spans="1:13">
      <c r="A2851" s="5"/>
      <c r="B2851" s="128"/>
      <c r="C2851" s="128"/>
      <c r="D2851" s="129"/>
      <c r="E2851" s="129"/>
      <c r="F2851" s="129"/>
      <c r="G2851" s="129"/>
      <c r="H2851" s="129"/>
      <c r="I2851" s="129"/>
      <c r="J2851" s="129"/>
      <c r="K2851" s="129"/>
      <c r="L2851" s="129"/>
      <c r="M2851" s="129"/>
    </row>
    <row r="2852" spans="1:13">
      <c r="A2852" s="5"/>
      <c r="B2852" s="128"/>
      <c r="C2852" s="128"/>
      <c r="D2852" s="129"/>
      <c r="E2852" s="129"/>
      <c r="F2852" s="129"/>
      <c r="G2852" s="129"/>
      <c r="H2852" s="129"/>
      <c r="I2852" s="129"/>
      <c r="J2852" s="129"/>
      <c r="K2852" s="129"/>
      <c r="L2852" s="129"/>
      <c r="M2852" s="129"/>
    </row>
    <row r="2853" spans="1:13">
      <c r="A2853" s="5"/>
      <c r="B2853" s="128"/>
      <c r="C2853" s="128"/>
      <c r="D2853" s="129"/>
      <c r="E2853" s="129"/>
      <c r="F2853" s="129"/>
      <c r="G2853" s="129"/>
      <c r="H2853" s="129"/>
      <c r="I2853" s="129"/>
      <c r="J2853" s="129"/>
      <c r="K2853" s="129"/>
      <c r="L2853" s="129"/>
      <c r="M2853" s="129"/>
    </row>
    <row r="2854" spans="1:13">
      <c r="A2854" s="5"/>
      <c r="B2854" s="3"/>
      <c r="C2854" s="3"/>
      <c r="D2854" s="4"/>
      <c r="E2854" s="4"/>
      <c r="F2854" s="4"/>
      <c r="G2854" s="4"/>
      <c r="H2854" s="129"/>
      <c r="I2854" s="4"/>
      <c r="J2854" s="4"/>
      <c r="K2854" s="4"/>
      <c r="L2854" s="4"/>
      <c r="M2854" s="4"/>
    </row>
    <row r="2855" spans="1:13">
      <c r="A2855" s="5"/>
      <c r="B2855" s="128"/>
      <c r="C2855" s="128"/>
      <c r="D2855" s="129"/>
      <c r="E2855" s="129"/>
      <c r="F2855" s="129"/>
      <c r="G2855" s="129"/>
      <c r="H2855" s="129"/>
      <c r="I2855" s="129"/>
      <c r="J2855" s="129"/>
      <c r="K2855" s="129"/>
      <c r="L2855" s="129"/>
      <c r="M2855" s="129"/>
    </row>
    <row r="2856" spans="1:13">
      <c r="A2856" s="5"/>
      <c r="B2856" s="128"/>
      <c r="C2856" s="128"/>
      <c r="D2856" s="129"/>
      <c r="E2856" s="129"/>
      <c r="F2856" s="129"/>
      <c r="G2856" s="129"/>
      <c r="H2856" s="129"/>
      <c r="I2856" s="129"/>
      <c r="J2856" s="129"/>
      <c r="K2856" s="129"/>
      <c r="L2856" s="129"/>
      <c r="M2856" s="129"/>
    </row>
    <row r="2857" spans="1:13">
      <c r="A2857" s="5"/>
      <c r="B2857" s="128"/>
      <c r="C2857" s="128"/>
      <c r="D2857" s="129"/>
      <c r="E2857" s="129"/>
      <c r="F2857" s="129"/>
      <c r="G2857" s="129"/>
      <c r="H2857" s="129"/>
      <c r="I2857" s="129"/>
      <c r="J2857" s="129"/>
      <c r="K2857" s="129"/>
      <c r="L2857" s="129"/>
      <c r="M2857" s="129"/>
    </row>
    <row r="2858" spans="1:13">
      <c r="A2858" s="5"/>
      <c r="B2858" s="3"/>
      <c r="C2858" s="3"/>
      <c r="D2858" s="4"/>
      <c r="E2858" s="4"/>
      <c r="F2858" s="4"/>
      <c r="G2858" s="4"/>
      <c r="H2858" s="129"/>
      <c r="I2858" s="4"/>
      <c r="J2858" s="4"/>
      <c r="K2858" s="4"/>
      <c r="L2858" s="4"/>
      <c r="M2858" s="4"/>
    </row>
    <row r="2859" spans="1:13">
      <c r="A2859" s="5"/>
      <c r="B2859" s="128"/>
      <c r="C2859" s="128"/>
      <c r="D2859" s="129"/>
      <c r="E2859" s="129"/>
      <c r="F2859" s="129"/>
      <c r="G2859" s="129"/>
      <c r="H2859" s="129"/>
      <c r="I2859" s="129"/>
      <c r="J2859" s="129"/>
      <c r="K2859" s="129"/>
      <c r="L2859" s="129"/>
      <c r="M2859" s="129"/>
    </row>
    <row r="2860" spans="1:13">
      <c r="A2860" s="5"/>
      <c r="B2860" s="128"/>
      <c r="C2860" s="128"/>
      <c r="D2860" s="129"/>
      <c r="E2860" s="129"/>
      <c r="F2860" s="129"/>
      <c r="G2860" s="129"/>
      <c r="H2860" s="129"/>
      <c r="I2860" s="129"/>
      <c r="J2860" s="129"/>
      <c r="K2860" s="129"/>
      <c r="L2860" s="129"/>
      <c r="M2860" s="129"/>
    </row>
    <row r="2861" spans="1:13">
      <c r="A2861" s="5"/>
      <c r="B2861" s="128"/>
      <c r="C2861" s="128"/>
      <c r="D2861" s="129"/>
      <c r="E2861" s="129"/>
      <c r="F2861" s="129"/>
      <c r="G2861" s="129"/>
      <c r="H2861" s="129"/>
      <c r="I2861" s="129"/>
      <c r="J2861" s="129"/>
      <c r="K2861" s="129"/>
      <c r="L2861" s="129"/>
      <c r="M2861" s="129"/>
    </row>
    <row r="2862" spans="1:13">
      <c r="A2862" s="5"/>
      <c r="B2862" s="128"/>
      <c r="C2862" s="128"/>
      <c r="D2862" s="129"/>
      <c r="E2862" s="129"/>
      <c r="F2862" s="129"/>
      <c r="G2862" s="129"/>
      <c r="H2862" s="129"/>
      <c r="I2862" s="129"/>
      <c r="J2862" s="129"/>
      <c r="K2862" s="129"/>
      <c r="L2862" s="129"/>
      <c r="M2862" s="129"/>
    </row>
    <row r="2863" spans="1:13">
      <c r="A2863" s="5"/>
      <c r="B2863" s="128"/>
      <c r="C2863" s="128"/>
      <c r="D2863" s="129"/>
      <c r="E2863" s="129"/>
      <c r="F2863" s="129"/>
      <c r="G2863" s="129"/>
      <c r="H2863" s="129"/>
      <c r="I2863" s="129"/>
      <c r="J2863" s="129"/>
      <c r="K2863" s="129"/>
      <c r="L2863" s="129"/>
      <c r="M2863" s="129"/>
    </row>
    <row r="2864" spans="1:13">
      <c r="A2864" s="5"/>
      <c r="B2864" s="128"/>
      <c r="C2864" s="128"/>
      <c r="D2864" s="129"/>
      <c r="E2864" s="129"/>
      <c r="F2864" s="129"/>
      <c r="G2864" s="129"/>
      <c r="H2864" s="129"/>
      <c r="I2864" s="129"/>
      <c r="J2864" s="129"/>
      <c r="K2864" s="129"/>
      <c r="L2864" s="129"/>
      <c r="M2864" s="129"/>
    </row>
    <row r="2865" spans="1:13">
      <c r="A2865" s="5"/>
      <c r="B2865" s="128"/>
      <c r="C2865" s="128"/>
      <c r="D2865" s="129"/>
      <c r="E2865" s="129"/>
      <c r="F2865" s="129"/>
      <c r="G2865" s="129"/>
      <c r="H2865" s="129"/>
      <c r="I2865" s="129"/>
      <c r="J2865" s="129"/>
      <c r="K2865" s="129"/>
      <c r="L2865" s="129"/>
      <c r="M2865" s="129"/>
    </row>
    <row r="2866" spans="1:13">
      <c r="A2866" s="5"/>
      <c r="B2866" s="128"/>
      <c r="C2866" s="128"/>
      <c r="D2866" s="129"/>
      <c r="E2866" s="129"/>
      <c r="F2866" s="129"/>
      <c r="G2866" s="129"/>
      <c r="H2866" s="129"/>
      <c r="I2866" s="129"/>
      <c r="J2866" s="129"/>
      <c r="K2866" s="129"/>
      <c r="L2866" s="129"/>
      <c r="M2866" s="129"/>
    </row>
    <row r="2867" spans="1:13">
      <c r="A2867" s="5"/>
      <c r="B2867" s="128"/>
      <c r="C2867" s="128"/>
      <c r="D2867" s="129"/>
      <c r="E2867" s="129"/>
      <c r="F2867" s="129"/>
      <c r="G2867" s="129"/>
      <c r="H2867" s="129"/>
      <c r="I2867" s="129"/>
      <c r="J2867" s="129"/>
      <c r="K2867" s="129"/>
      <c r="L2867" s="129"/>
      <c r="M2867" s="129"/>
    </row>
    <row r="2868" spans="1:13">
      <c r="A2868" s="5"/>
      <c r="B2868" s="3"/>
      <c r="C2868" s="3"/>
      <c r="D2868" s="4"/>
      <c r="E2868" s="4"/>
      <c r="F2868" s="4"/>
      <c r="G2868" s="4"/>
      <c r="H2868" s="129"/>
      <c r="I2868" s="4"/>
      <c r="J2868" s="4"/>
      <c r="K2868" s="4"/>
      <c r="L2868" s="4"/>
      <c r="M2868" s="4"/>
    </row>
    <row r="2869" spans="1:13">
      <c r="A2869" s="5"/>
      <c r="B2869" s="128"/>
      <c r="C2869" s="128"/>
      <c r="D2869" s="129"/>
      <c r="E2869" s="129"/>
      <c r="F2869" s="129"/>
      <c r="G2869" s="129"/>
      <c r="H2869" s="129"/>
      <c r="I2869" s="129"/>
      <c r="J2869" s="129"/>
      <c r="K2869" s="129"/>
      <c r="L2869" s="129"/>
      <c r="M2869" s="129"/>
    </row>
    <row r="2870" spans="1:13">
      <c r="A2870" s="5"/>
      <c r="B2870" s="128"/>
      <c r="C2870" s="128"/>
      <c r="D2870" s="129"/>
      <c r="E2870" s="129"/>
      <c r="F2870" s="129"/>
      <c r="G2870" s="129"/>
      <c r="H2870" s="129"/>
      <c r="I2870" s="129"/>
      <c r="J2870" s="129"/>
      <c r="K2870" s="129"/>
      <c r="L2870" s="129"/>
      <c r="M2870" s="129"/>
    </row>
    <row r="2871" spans="1:13">
      <c r="A2871" s="5"/>
      <c r="B2871" s="128"/>
      <c r="C2871" s="128"/>
      <c r="D2871" s="129"/>
      <c r="E2871" s="129"/>
      <c r="F2871" s="129"/>
      <c r="G2871" s="129"/>
      <c r="H2871" s="129"/>
      <c r="I2871" s="129"/>
      <c r="J2871" s="129"/>
      <c r="K2871" s="129"/>
      <c r="L2871" s="129"/>
      <c r="M2871" s="129"/>
    </row>
    <row r="2872" spans="1:13">
      <c r="A2872" s="5"/>
      <c r="B2872" s="128"/>
      <c r="C2872" s="128"/>
      <c r="D2872" s="129"/>
      <c r="E2872" s="129"/>
      <c r="F2872" s="129"/>
      <c r="G2872" s="129"/>
      <c r="H2872" s="129"/>
      <c r="I2872" s="129"/>
      <c r="J2872" s="129"/>
      <c r="K2872" s="129"/>
      <c r="L2872" s="129"/>
      <c r="M2872" s="129"/>
    </row>
    <row r="2873" spans="1:13">
      <c r="A2873" s="5"/>
      <c r="B2873" s="128"/>
      <c r="C2873" s="128"/>
      <c r="D2873" s="129"/>
      <c r="E2873" s="129"/>
      <c r="F2873" s="129"/>
      <c r="G2873" s="129"/>
      <c r="H2873" s="129"/>
      <c r="I2873" s="129"/>
      <c r="J2873" s="129"/>
      <c r="K2873" s="129"/>
      <c r="L2873" s="129"/>
      <c r="M2873" s="129"/>
    </row>
    <row r="2874" spans="1:13">
      <c r="A2874" s="5"/>
      <c r="B2874" s="128"/>
      <c r="C2874" s="128"/>
      <c r="D2874" s="129"/>
      <c r="E2874" s="129"/>
      <c r="F2874" s="129"/>
      <c r="G2874" s="129"/>
      <c r="H2874" s="129"/>
      <c r="I2874" s="129"/>
      <c r="J2874" s="129"/>
      <c r="K2874" s="129"/>
      <c r="L2874" s="129"/>
      <c r="M2874" s="129"/>
    </row>
    <row r="2875" spans="1:13">
      <c r="A2875" s="5"/>
      <c r="B2875" s="128"/>
      <c r="C2875" s="128"/>
      <c r="D2875" s="129"/>
      <c r="E2875" s="129"/>
      <c r="F2875" s="129"/>
      <c r="G2875" s="129"/>
      <c r="H2875" s="129"/>
      <c r="I2875" s="129"/>
      <c r="J2875" s="129"/>
      <c r="K2875" s="129"/>
      <c r="L2875" s="129"/>
      <c r="M2875" s="129"/>
    </row>
    <row r="2876" spans="1:13">
      <c r="A2876" s="5"/>
      <c r="B2876" s="128"/>
      <c r="C2876" s="128"/>
      <c r="D2876" s="129"/>
      <c r="E2876" s="129"/>
      <c r="F2876" s="129"/>
      <c r="G2876" s="129"/>
      <c r="H2876" s="129"/>
      <c r="I2876" s="129"/>
      <c r="J2876" s="129"/>
      <c r="K2876" s="129"/>
      <c r="L2876" s="129"/>
      <c r="M2876" s="129"/>
    </row>
    <row r="2877" spans="1:13">
      <c r="A2877" s="5"/>
      <c r="B2877" s="128"/>
      <c r="C2877" s="128"/>
      <c r="D2877" s="129"/>
      <c r="E2877" s="129"/>
      <c r="F2877" s="129"/>
      <c r="G2877" s="129"/>
      <c r="H2877" s="129"/>
      <c r="I2877" s="129"/>
      <c r="J2877" s="129"/>
      <c r="K2877" s="129"/>
      <c r="L2877" s="129"/>
      <c r="M2877" s="129"/>
    </row>
    <row r="2878" spans="1:13">
      <c r="A2878" s="5"/>
      <c r="B2878" s="128"/>
      <c r="C2878" s="128"/>
      <c r="D2878" s="129"/>
      <c r="E2878" s="129"/>
      <c r="F2878" s="129"/>
      <c r="G2878" s="129"/>
      <c r="H2878" s="129"/>
      <c r="I2878" s="129"/>
      <c r="J2878" s="129"/>
      <c r="K2878" s="129"/>
      <c r="L2878" s="129"/>
      <c r="M2878" s="129"/>
    </row>
    <row r="2879" spans="1:13">
      <c r="A2879" s="5"/>
      <c r="B2879" s="128"/>
      <c r="C2879" s="128"/>
      <c r="D2879" s="129"/>
      <c r="E2879" s="129"/>
      <c r="F2879" s="129"/>
      <c r="G2879" s="129"/>
      <c r="H2879" s="129"/>
      <c r="I2879" s="129"/>
      <c r="J2879" s="129"/>
      <c r="K2879" s="129"/>
      <c r="L2879" s="129"/>
      <c r="M2879" s="129"/>
    </row>
    <row r="2880" spans="1:13">
      <c r="A2880" s="5"/>
      <c r="B2880" s="128"/>
      <c r="C2880" s="128"/>
      <c r="D2880" s="129"/>
      <c r="E2880" s="129"/>
      <c r="F2880" s="129"/>
      <c r="G2880" s="129"/>
      <c r="H2880" s="129"/>
      <c r="I2880" s="129"/>
      <c r="J2880" s="129"/>
      <c r="K2880" s="129"/>
      <c r="L2880" s="129"/>
      <c r="M2880" s="129"/>
    </row>
    <row r="2881" spans="1:13">
      <c r="A2881" s="5"/>
      <c r="B2881" s="128"/>
      <c r="C2881" s="128"/>
      <c r="D2881" s="129"/>
      <c r="E2881" s="129"/>
      <c r="F2881" s="129"/>
      <c r="G2881" s="129"/>
      <c r="H2881" s="129"/>
      <c r="I2881" s="129"/>
      <c r="J2881" s="129"/>
      <c r="K2881" s="129"/>
      <c r="L2881" s="129"/>
      <c r="M2881" s="129"/>
    </row>
    <row r="2882" spans="1:13">
      <c r="A2882" s="5"/>
      <c r="B2882" s="128"/>
      <c r="C2882" s="128"/>
      <c r="D2882" s="129"/>
      <c r="E2882" s="129"/>
      <c r="F2882" s="129"/>
      <c r="G2882" s="129"/>
      <c r="H2882" s="129"/>
      <c r="I2882" s="129"/>
      <c r="J2882" s="129"/>
      <c r="K2882" s="129"/>
      <c r="L2882" s="129"/>
      <c r="M2882" s="129"/>
    </row>
    <row r="2883" spans="1:13">
      <c r="A2883" s="5"/>
      <c r="B2883" s="128"/>
      <c r="C2883" s="128"/>
      <c r="D2883" s="129"/>
      <c r="E2883" s="129"/>
      <c r="F2883" s="129"/>
      <c r="G2883" s="129"/>
      <c r="H2883" s="129"/>
      <c r="I2883" s="129"/>
      <c r="J2883" s="129"/>
      <c r="K2883" s="129"/>
      <c r="L2883" s="129"/>
      <c r="M2883" s="129"/>
    </row>
    <row r="2884" spans="1:13">
      <c r="A2884" s="5"/>
      <c r="B2884" s="128"/>
      <c r="C2884" s="128"/>
      <c r="D2884" s="129"/>
      <c r="E2884" s="129"/>
      <c r="F2884" s="129"/>
      <c r="G2884" s="129"/>
      <c r="H2884" s="129"/>
      <c r="I2884" s="129"/>
      <c r="J2884" s="129"/>
      <c r="K2884" s="129"/>
      <c r="L2884" s="129"/>
      <c r="M2884" s="129"/>
    </row>
    <row r="2885" spans="1:13">
      <c r="A2885" s="5"/>
      <c r="B2885" s="128"/>
      <c r="C2885" s="128"/>
      <c r="D2885" s="129"/>
      <c r="E2885" s="129"/>
      <c r="F2885" s="129"/>
      <c r="G2885" s="129"/>
      <c r="H2885" s="129"/>
      <c r="I2885" s="129"/>
      <c r="J2885" s="129"/>
      <c r="K2885" s="129"/>
      <c r="L2885" s="129"/>
      <c r="M2885" s="129"/>
    </row>
    <row r="2886" spans="1:13">
      <c r="A2886" s="5"/>
      <c r="B2886" s="128"/>
      <c r="C2886" s="128"/>
      <c r="D2886" s="129"/>
      <c r="E2886" s="129"/>
      <c r="F2886" s="129"/>
      <c r="G2886" s="129"/>
      <c r="H2886" s="129"/>
      <c r="I2886" s="129"/>
      <c r="J2886" s="129"/>
      <c r="K2886" s="129"/>
      <c r="L2886" s="129"/>
      <c r="M2886" s="129"/>
    </row>
    <row r="2887" spans="1:13">
      <c r="A2887" s="5"/>
      <c r="B2887" s="128"/>
      <c r="C2887" s="128"/>
      <c r="D2887" s="129"/>
      <c r="E2887" s="129"/>
      <c r="F2887" s="129"/>
      <c r="G2887" s="129"/>
      <c r="H2887" s="129"/>
      <c r="I2887" s="129"/>
      <c r="J2887" s="129"/>
      <c r="K2887" s="129"/>
      <c r="L2887" s="129"/>
      <c r="M2887" s="129"/>
    </row>
    <row r="2888" spans="1:13">
      <c r="A2888" s="5"/>
      <c r="B2888" s="128"/>
      <c r="C2888" s="128"/>
      <c r="D2888" s="129"/>
      <c r="E2888" s="129"/>
      <c r="F2888" s="129"/>
      <c r="G2888" s="129"/>
      <c r="H2888" s="129"/>
      <c r="I2888" s="129"/>
      <c r="J2888" s="129"/>
      <c r="K2888" s="129"/>
      <c r="L2888" s="129"/>
      <c r="M2888" s="129"/>
    </row>
    <row r="2889" spans="1:13">
      <c r="A2889" s="5"/>
      <c r="B2889" s="128"/>
      <c r="C2889" s="128"/>
      <c r="D2889" s="129"/>
      <c r="E2889" s="129"/>
      <c r="F2889" s="129"/>
      <c r="G2889" s="129"/>
      <c r="H2889" s="129"/>
      <c r="I2889" s="129"/>
      <c r="J2889" s="129"/>
      <c r="K2889" s="129"/>
      <c r="L2889" s="129"/>
      <c r="M2889" s="129"/>
    </row>
    <row r="2890" spans="1:13">
      <c r="A2890" s="5"/>
      <c r="B2890" s="128"/>
      <c r="C2890" s="128"/>
      <c r="D2890" s="129"/>
      <c r="E2890" s="129"/>
      <c r="F2890" s="129"/>
      <c r="G2890" s="129"/>
      <c r="H2890" s="129"/>
      <c r="I2890" s="129"/>
      <c r="J2890" s="129"/>
      <c r="K2890" s="129"/>
      <c r="L2890" s="129"/>
      <c r="M2890" s="129"/>
    </row>
    <row r="2891" spans="1:13">
      <c r="A2891" s="5"/>
      <c r="B2891" s="128"/>
      <c r="C2891" s="128"/>
      <c r="D2891" s="129"/>
      <c r="E2891" s="129"/>
      <c r="F2891" s="129"/>
      <c r="G2891" s="129"/>
      <c r="H2891" s="129"/>
      <c r="I2891" s="129"/>
      <c r="J2891" s="129"/>
      <c r="K2891" s="129"/>
      <c r="L2891" s="129"/>
      <c r="M2891" s="129"/>
    </row>
    <row r="2892" spans="1:13">
      <c r="A2892" s="5"/>
      <c r="B2892" s="128"/>
      <c r="C2892" s="128"/>
      <c r="D2892" s="129"/>
      <c r="E2892" s="129"/>
      <c r="F2892" s="129"/>
      <c r="G2892" s="129"/>
      <c r="H2892" s="129"/>
      <c r="I2892" s="129"/>
      <c r="J2892" s="129"/>
      <c r="K2892" s="129"/>
      <c r="L2892" s="129"/>
      <c r="M2892" s="129"/>
    </row>
    <row r="2893" spans="1:13">
      <c r="A2893" s="5"/>
      <c r="B2893" s="128"/>
      <c r="C2893" s="128"/>
      <c r="D2893" s="129"/>
      <c r="E2893" s="129"/>
      <c r="F2893" s="129"/>
      <c r="G2893" s="129"/>
      <c r="H2893" s="129"/>
      <c r="I2893" s="129"/>
      <c r="J2893" s="129"/>
      <c r="K2893" s="129"/>
      <c r="L2893" s="129"/>
      <c r="M2893" s="129"/>
    </row>
    <row r="2894" spans="1:13">
      <c r="A2894" s="5"/>
      <c r="B2894" s="128"/>
      <c r="C2894" s="128"/>
      <c r="D2894" s="129"/>
      <c r="E2894" s="129"/>
      <c r="F2894" s="129"/>
      <c r="G2894" s="129"/>
      <c r="H2894" s="129"/>
      <c r="I2894" s="129"/>
      <c r="J2894" s="129"/>
      <c r="K2894" s="129"/>
      <c r="L2894" s="129"/>
      <c r="M2894" s="129"/>
    </row>
    <row r="2895" spans="1:13">
      <c r="A2895" s="5"/>
      <c r="B2895" s="128"/>
      <c r="C2895" s="128"/>
      <c r="D2895" s="129"/>
      <c r="E2895" s="129"/>
      <c r="F2895" s="129"/>
      <c r="G2895" s="129"/>
      <c r="H2895" s="129"/>
      <c r="I2895" s="129"/>
      <c r="J2895" s="129"/>
      <c r="K2895" s="129"/>
      <c r="L2895" s="129"/>
      <c r="M2895" s="129"/>
    </row>
    <row r="2896" spans="1:13">
      <c r="A2896" s="5"/>
      <c r="B2896" s="128"/>
      <c r="C2896" s="128"/>
      <c r="D2896" s="129"/>
      <c r="E2896" s="129"/>
      <c r="F2896" s="129"/>
      <c r="G2896" s="129"/>
      <c r="H2896" s="129"/>
      <c r="I2896" s="129"/>
      <c r="J2896" s="129"/>
      <c r="K2896" s="129"/>
      <c r="L2896" s="129"/>
      <c r="M2896" s="129"/>
    </row>
    <row r="2897" spans="1:13">
      <c r="A2897" s="5"/>
      <c r="B2897" s="128"/>
      <c r="C2897" s="128"/>
      <c r="D2897" s="129"/>
      <c r="E2897" s="129"/>
      <c r="F2897" s="129"/>
      <c r="G2897" s="129"/>
      <c r="H2897" s="129"/>
      <c r="I2897" s="129"/>
      <c r="J2897" s="129"/>
      <c r="K2897" s="129"/>
      <c r="L2897" s="129"/>
      <c r="M2897" s="129"/>
    </row>
    <row r="2898" spans="1:13">
      <c r="A2898" s="5"/>
      <c r="B2898" s="128"/>
      <c r="C2898" s="128"/>
      <c r="D2898" s="129"/>
      <c r="E2898" s="129"/>
      <c r="F2898" s="129"/>
      <c r="G2898" s="129"/>
      <c r="H2898" s="129"/>
      <c r="I2898" s="129"/>
      <c r="J2898" s="129"/>
      <c r="K2898" s="129"/>
      <c r="L2898" s="129"/>
      <c r="M2898" s="129"/>
    </row>
    <row r="2899" spans="1:13">
      <c r="A2899" s="5"/>
      <c r="B2899" s="128"/>
      <c r="C2899" s="128"/>
      <c r="D2899" s="129"/>
      <c r="E2899" s="129"/>
      <c r="F2899" s="129"/>
      <c r="G2899" s="129"/>
      <c r="H2899" s="129"/>
      <c r="I2899" s="129"/>
      <c r="J2899" s="129"/>
      <c r="K2899" s="129"/>
      <c r="L2899" s="129"/>
      <c r="M2899" s="129"/>
    </row>
    <row r="2900" spans="1:13">
      <c r="A2900" s="5"/>
      <c r="B2900" s="128"/>
      <c r="C2900" s="128"/>
      <c r="D2900" s="129"/>
      <c r="E2900" s="129"/>
      <c r="F2900" s="129"/>
      <c r="G2900" s="129"/>
      <c r="H2900" s="129"/>
      <c r="I2900" s="129"/>
      <c r="J2900" s="129"/>
      <c r="K2900" s="129"/>
      <c r="L2900" s="129"/>
      <c r="M2900" s="129"/>
    </row>
    <row r="2901" spans="1:13">
      <c r="A2901" s="5"/>
      <c r="B2901" s="128"/>
      <c r="C2901" s="128"/>
      <c r="D2901" s="129"/>
      <c r="E2901" s="129"/>
      <c r="F2901" s="129"/>
      <c r="G2901" s="129"/>
      <c r="H2901" s="129"/>
      <c r="I2901" s="129"/>
      <c r="J2901" s="129"/>
      <c r="K2901" s="129"/>
      <c r="L2901" s="129"/>
      <c r="M2901" s="129"/>
    </row>
    <row r="2902" spans="1:13">
      <c r="A2902" s="5"/>
      <c r="B2902" s="128"/>
      <c r="C2902" s="128"/>
      <c r="D2902" s="129"/>
      <c r="E2902" s="129"/>
      <c r="F2902" s="129"/>
      <c r="G2902" s="129"/>
      <c r="H2902" s="129"/>
      <c r="I2902" s="129"/>
      <c r="J2902" s="129"/>
      <c r="K2902" s="129"/>
      <c r="L2902" s="129"/>
      <c r="M2902" s="129"/>
    </row>
    <row r="2903" spans="1:13">
      <c r="A2903" s="5"/>
      <c r="B2903" s="128"/>
      <c r="C2903" s="128"/>
      <c r="D2903" s="129"/>
      <c r="E2903" s="129"/>
      <c r="F2903" s="129"/>
      <c r="G2903" s="129"/>
      <c r="H2903" s="129"/>
      <c r="I2903" s="129"/>
      <c r="J2903" s="129"/>
      <c r="K2903" s="129"/>
      <c r="L2903" s="129"/>
      <c r="M2903" s="129"/>
    </row>
    <row r="2904" spans="1:13">
      <c r="A2904" s="5"/>
      <c r="B2904" s="128"/>
      <c r="C2904" s="128"/>
      <c r="D2904" s="129"/>
      <c r="E2904" s="129"/>
      <c r="F2904" s="129"/>
      <c r="G2904" s="129"/>
      <c r="H2904" s="129"/>
      <c r="I2904" s="129"/>
      <c r="J2904" s="129"/>
      <c r="K2904" s="129"/>
      <c r="L2904" s="129"/>
      <c r="M2904" s="129"/>
    </row>
    <row r="2905" spans="1:13">
      <c r="A2905" s="5"/>
      <c r="B2905" s="128"/>
      <c r="C2905" s="128"/>
      <c r="D2905" s="129"/>
      <c r="E2905" s="129"/>
      <c r="F2905" s="129"/>
      <c r="G2905" s="129"/>
      <c r="H2905" s="129"/>
      <c r="I2905" s="129"/>
      <c r="J2905" s="129"/>
      <c r="K2905" s="129"/>
      <c r="L2905" s="129"/>
      <c r="M2905" s="129"/>
    </row>
    <row r="2906" spans="1:13">
      <c r="A2906" s="5"/>
      <c r="B2906" s="128"/>
      <c r="C2906" s="128"/>
      <c r="D2906" s="129"/>
      <c r="E2906" s="129"/>
      <c r="F2906" s="129"/>
      <c r="G2906" s="129"/>
      <c r="H2906" s="129"/>
      <c r="I2906" s="129"/>
      <c r="J2906" s="129"/>
      <c r="K2906" s="129"/>
      <c r="L2906" s="129"/>
      <c r="M2906" s="129"/>
    </row>
    <row r="2907" spans="1:13">
      <c r="A2907" s="5"/>
      <c r="B2907" s="128"/>
      <c r="C2907" s="128"/>
      <c r="D2907" s="129"/>
      <c r="E2907" s="129"/>
      <c r="F2907" s="129"/>
      <c r="G2907" s="129"/>
      <c r="H2907" s="129"/>
      <c r="I2907" s="129"/>
      <c r="J2907" s="129"/>
      <c r="K2907" s="129"/>
      <c r="L2907" s="129"/>
      <c r="M2907" s="129"/>
    </row>
    <row r="2908" spans="1:13">
      <c r="A2908" s="5"/>
      <c r="B2908" s="128"/>
      <c r="C2908" s="128"/>
      <c r="D2908" s="129"/>
      <c r="E2908" s="129"/>
      <c r="F2908" s="129"/>
      <c r="G2908" s="129"/>
      <c r="H2908" s="129"/>
      <c r="I2908" s="129"/>
      <c r="J2908" s="129"/>
      <c r="K2908" s="129"/>
      <c r="L2908" s="129"/>
      <c r="M2908" s="129"/>
    </row>
    <row r="2909" spans="1:13">
      <c r="A2909" s="5"/>
      <c r="B2909" s="128"/>
      <c r="C2909" s="128"/>
      <c r="D2909" s="129"/>
      <c r="E2909" s="129"/>
      <c r="F2909" s="129"/>
      <c r="G2909" s="129"/>
      <c r="H2909" s="129"/>
      <c r="I2909" s="129"/>
      <c r="J2909" s="129"/>
      <c r="K2909" s="129"/>
      <c r="L2909" s="129"/>
      <c r="M2909" s="129"/>
    </row>
    <row r="2910" spans="1:13">
      <c r="A2910" s="5"/>
      <c r="B2910" s="128"/>
      <c r="C2910" s="128"/>
      <c r="D2910" s="129"/>
      <c r="E2910" s="129"/>
      <c r="F2910" s="129"/>
      <c r="G2910" s="129"/>
      <c r="H2910" s="129"/>
      <c r="I2910" s="129"/>
      <c r="J2910" s="129"/>
      <c r="K2910" s="129"/>
      <c r="L2910" s="129"/>
      <c r="M2910" s="129"/>
    </row>
    <row r="2911" spans="1:13">
      <c r="A2911" s="5"/>
      <c r="B2911" s="128"/>
      <c r="C2911" s="128"/>
      <c r="D2911" s="129"/>
      <c r="E2911" s="129"/>
      <c r="F2911" s="129"/>
      <c r="G2911" s="129"/>
      <c r="H2911" s="129"/>
      <c r="I2911" s="129"/>
      <c r="J2911" s="129"/>
      <c r="K2911" s="129"/>
      <c r="L2911" s="129"/>
      <c r="M2911" s="129"/>
    </row>
    <row r="2912" spans="1:13">
      <c r="A2912" s="5"/>
      <c r="B2912" s="128"/>
      <c r="C2912" s="128"/>
      <c r="D2912" s="129"/>
      <c r="E2912" s="129"/>
      <c r="F2912" s="129"/>
      <c r="G2912" s="129"/>
      <c r="H2912" s="129"/>
      <c r="I2912" s="129"/>
      <c r="J2912" s="129"/>
      <c r="K2912" s="129"/>
      <c r="L2912" s="129"/>
      <c r="M2912" s="129"/>
    </row>
    <row r="2913" spans="1:13">
      <c r="A2913" s="5"/>
      <c r="B2913" s="128"/>
      <c r="C2913" s="128"/>
      <c r="D2913" s="129"/>
      <c r="E2913" s="129"/>
      <c r="F2913" s="129"/>
      <c r="G2913" s="129"/>
      <c r="H2913" s="129"/>
      <c r="I2913" s="129"/>
      <c r="J2913" s="129"/>
      <c r="K2913" s="129"/>
      <c r="L2913" s="129"/>
      <c r="M2913" s="129"/>
    </row>
    <row r="2914" spans="1:13">
      <c r="A2914" s="5"/>
      <c r="B2914" s="128"/>
      <c r="C2914" s="128"/>
      <c r="D2914" s="129"/>
      <c r="E2914" s="129"/>
      <c r="F2914" s="129"/>
      <c r="G2914" s="129"/>
      <c r="H2914" s="129"/>
      <c r="I2914" s="129"/>
      <c r="J2914" s="129"/>
      <c r="K2914" s="129"/>
      <c r="L2914" s="129"/>
      <c r="M2914" s="129"/>
    </row>
    <row r="2915" spans="1:13">
      <c r="A2915" s="5"/>
      <c r="B2915" s="128"/>
      <c r="C2915" s="128"/>
      <c r="D2915" s="129"/>
      <c r="E2915" s="129"/>
      <c r="F2915" s="129"/>
      <c r="G2915" s="129"/>
      <c r="H2915" s="129"/>
      <c r="I2915" s="129"/>
      <c r="J2915" s="129"/>
      <c r="K2915" s="129"/>
      <c r="L2915" s="129"/>
      <c r="M2915" s="129"/>
    </row>
    <row r="2916" spans="1:13">
      <c r="A2916" s="5"/>
      <c r="B2916" s="128"/>
      <c r="C2916" s="128"/>
      <c r="D2916" s="129"/>
      <c r="E2916" s="129"/>
      <c r="F2916" s="129"/>
      <c r="G2916" s="129"/>
      <c r="H2916" s="129"/>
      <c r="I2916" s="129"/>
      <c r="J2916" s="129"/>
      <c r="K2916" s="129"/>
      <c r="L2916" s="129"/>
      <c r="M2916" s="129"/>
    </row>
    <row r="2917" spans="1:13">
      <c r="A2917" s="5"/>
      <c r="B2917" s="128"/>
      <c r="C2917" s="128"/>
      <c r="D2917" s="129"/>
      <c r="E2917" s="129"/>
      <c r="F2917" s="129"/>
      <c r="G2917" s="129"/>
      <c r="H2917" s="129"/>
      <c r="I2917" s="129"/>
      <c r="J2917" s="129"/>
      <c r="K2917" s="129"/>
      <c r="L2917" s="129"/>
      <c r="M2917" s="129"/>
    </row>
    <row r="2918" spans="1:13">
      <c r="A2918" s="5"/>
      <c r="B2918" s="128"/>
      <c r="C2918" s="128"/>
      <c r="D2918" s="129"/>
      <c r="E2918" s="129"/>
      <c r="F2918" s="129"/>
      <c r="G2918" s="129"/>
      <c r="H2918" s="129"/>
      <c r="I2918" s="129"/>
      <c r="J2918" s="129"/>
      <c r="K2918" s="129"/>
      <c r="L2918" s="129"/>
      <c r="M2918" s="129"/>
    </row>
    <row r="2919" spans="1:13">
      <c r="A2919" s="5"/>
      <c r="B2919" s="128"/>
      <c r="C2919" s="128"/>
      <c r="D2919" s="129"/>
      <c r="E2919" s="129"/>
      <c r="F2919" s="129"/>
      <c r="G2919" s="129"/>
      <c r="H2919" s="129"/>
      <c r="I2919" s="129"/>
      <c r="J2919" s="129"/>
      <c r="K2919" s="129"/>
      <c r="L2919" s="129"/>
      <c r="M2919" s="129"/>
    </row>
    <row r="2920" spans="1:13">
      <c r="A2920" s="5"/>
      <c r="B2920" s="128"/>
      <c r="C2920" s="128"/>
      <c r="D2920" s="129"/>
      <c r="E2920" s="129"/>
      <c r="F2920" s="129"/>
      <c r="G2920" s="129"/>
      <c r="H2920" s="129"/>
      <c r="I2920" s="129"/>
      <c r="J2920" s="129"/>
      <c r="K2920" s="129"/>
      <c r="L2920" s="129"/>
      <c r="M2920" s="129"/>
    </row>
    <row r="2921" spans="1:13">
      <c r="A2921" s="5"/>
      <c r="B2921" s="128"/>
      <c r="C2921" s="128"/>
      <c r="D2921" s="129"/>
      <c r="E2921" s="129"/>
      <c r="F2921" s="129"/>
      <c r="G2921" s="129"/>
      <c r="H2921" s="129"/>
      <c r="I2921" s="129"/>
      <c r="J2921" s="129"/>
      <c r="K2921" s="129"/>
      <c r="L2921" s="129"/>
      <c r="M2921" s="129"/>
    </row>
    <row r="2922" spans="1:13">
      <c r="A2922" s="5"/>
      <c r="B2922" s="128"/>
      <c r="C2922" s="128"/>
      <c r="D2922" s="129"/>
      <c r="E2922" s="129"/>
      <c r="F2922" s="129"/>
      <c r="G2922" s="129"/>
      <c r="H2922" s="129"/>
      <c r="I2922" s="129"/>
      <c r="J2922" s="129"/>
      <c r="K2922" s="129"/>
      <c r="L2922" s="129"/>
      <c r="M2922" s="129"/>
    </row>
    <row r="2923" spans="1:13">
      <c r="A2923" s="5"/>
      <c r="B2923" s="128"/>
      <c r="C2923" s="128"/>
      <c r="D2923" s="129"/>
      <c r="E2923" s="129"/>
      <c r="F2923" s="129"/>
      <c r="G2923" s="129"/>
      <c r="H2923" s="129"/>
      <c r="I2923" s="129"/>
      <c r="J2923" s="129"/>
      <c r="K2923" s="129"/>
      <c r="L2923" s="129"/>
      <c r="M2923" s="129"/>
    </row>
    <row r="2924" spans="1:13">
      <c r="A2924" s="5"/>
      <c r="B2924" s="128"/>
      <c r="C2924" s="128"/>
      <c r="D2924" s="129"/>
      <c r="E2924" s="129"/>
      <c r="F2924" s="129"/>
      <c r="G2924" s="129"/>
      <c r="H2924" s="129"/>
      <c r="I2924" s="129"/>
      <c r="J2924" s="129"/>
      <c r="K2924" s="129"/>
      <c r="L2924" s="129"/>
      <c r="M2924" s="129"/>
    </row>
    <row r="2925" spans="1:13">
      <c r="A2925" s="5"/>
      <c r="B2925" s="128"/>
      <c r="C2925" s="128"/>
      <c r="D2925" s="129"/>
      <c r="E2925" s="129"/>
      <c r="F2925" s="129"/>
      <c r="G2925" s="129"/>
      <c r="H2925" s="129"/>
      <c r="I2925" s="129"/>
      <c r="J2925" s="129"/>
      <c r="K2925" s="129"/>
      <c r="L2925" s="129"/>
      <c r="M2925" s="129"/>
    </row>
    <row r="2926" spans="1:13">
      <c r="A2926" s="5"/>
      <c r="B2926" s="128"/>
      <c r="C2926" s="128"/>
      <c r="D2926" s="129"/>
      <c r="E2926" s="129"/>
      <c r="F2926" s="129"/>
      <c r="G2926" s="129"/>
      <c r="H2926" s="129"/>
      <c r="I2926" s="129"/>
      <c r="J2926" s="129"/>
      <c r="K2926" s="129"/>
      <c r="L2926" s="129"/>
      <c r="M2926" s="129"/>
    </row>
    <row r="2927" spans="1:13">
      <c r="A2927" s="5"/>
      <c r="B2927" s="128"/>
      <c r="C2927" s="128"/>
      <c r="D2927" s="129"/>
      <c r="E2927" s="129"/>
      <c r="F2927" s="129"/>
      <c r="G2927" s="129"/>
      <c r="H2927" s="129"/>
      <c r="I2927" s="129"/>
      <c r="J2927" s="129"/>
      <c r="K2927" s="129"/>
      <c r="L2927" s="129"/>
      <c r="M2927" s="129"/>
    </row>
    <row r="2928" spans="1:13">
      <c r="A2928" s="5"/>
      <c r="B2928" s="128"/>
      <c r="C2928" s="128"/>
      <c r="D2928" s="129"/>
      <c r="E2928" s="129"/>
      <c r="F2928" s="129"/>
      <c r="G2928" s="129"/>
      <c r="H2928" s="129"/>
      <c r="I2928" s="129"/>
      <c r="J2928" s="129"/>
      <c r="K2928" s="129"/>
      <c r="L2928" s="129"/>
      <c r="M2928" s="129"/>
    </row>
    <row r="2929" spans="1:13">
      <c r="A2929" s="5"/>
      <c r="B2929" s="128"/>
      <c r="C2929" s="128"/>
      <c r="D2929" s="129"/>
      <c r="E2929" s="129"/>
      <c r="F2929" s="129"/>
      <c r="G2929" s="129"/>
      <c r="H2929" s="129"/>
      <c r="I2929" s="129"/>
      <c r="J2929" s="129"/>
      <c r="K2929" s="129"/>
      <c r="L2929" s="129"/>
      <c r="M2929" s="129"/>
    </row>
    <row r="2930" spans="1:13">
      <c r="A2930" s="5"/>
      <c r="B2930" s="128"/>
      <c r="C2930" s="128"/>
      <c r="D2930" s="129"/>
      <c r="E2930" s="129"/>
      <c r="F2930" s="129"/>
      <c r="G2930" s="129"/>
      <c r="H2930" s="129"/>
      <c r="I2930" s="129"/>
      <c r="J2930" s="129"/>
      <c r="K2930" s="129"/>
      <c r="L2930" s="129"/>
      <c r="M2930" s="129"/>
    </row>
    <row r="2931" spans="1:13">
      <c r="A2931" s="5"/>
      <c r="B2931" s="3"/>
      <c r="C2931" s="3"/>
      <c r="D2931" s="4"/>
      <c r="E2931" s="4"/>
      <c r="F2931" s="4"/>
      <c r="G2931" s="4"/>
      <c r="H2931" s="129"/>
      <c r="I2931" s="4"/>
      <c r="J2931" s="4"/>
      <c r="K2931" s="4"/>
      <c r="L2931" s="4"/>
      <c r="M2931" s="4"/>
    </row>
    <row r="2932" spans="1:13">
      <c r="A2932" s="5"/>
      <c r="B2932" s="128"/>
      <c r="C2932" s="128"/>
      <c r="D2932" s="129"/>
      <c r="E2932" s="129"/>
      <c r="F2932" s="129"/>
      <c r="G2932" s="129"/>
      <c r="H2932" s="129"/>
      <c r="I2932" s="129"/>
      <c r="J2932" s="129"/>
      <c r="K2932" s="129"/>
      <c r="L2932" s="129"/>
      <c r="M2932" s="129"/>
    </row>
    <row r="2933" spans="1:13">
      <c r="A2933" s="5"/>
      <c r="B2933" s="3"/>
      <c r="C2933" s="3"/>
      <c r="D2933" s="4"/>
      <c r="E2933" s="4"/>
      <c r="F2933" s="4"/>
      <c r="G2933" s="4"/>
      <c r="H2933" s="129"/>
      <c r="I2933" s="129"/>
      <c r="J2933" s="129"/>
      <c r="K2933" s="129"/>
      <c r="L2933" s="129"/>
      <c r="M2933" s="129"/>
    </row>
    <row r="2934" spans="1:13">
      <c r="A2934" s="5"/>
      <c r="B2934" s="128"/>
      <c r="C2934" s="128"/>
      <c r="D2934" s="129"/>
      <c r="E2934" s="129"/>
      <c r="F2934" s="129"/>
      <c r="G2934" s="129"/>
      <c r="H2934" s="129"/>
      <c r="I2934" s="129"/>
      <c r="J2934" s="129"/>
      <c r="K2934" s="129"/>
      <c r="L2934" s="129"/>
      <c r="M2934" s="129"/>
    </row>
    <row r="2935" spans="1:13">
      <c r="A2935" s="5"/>
      <c r="B2935" s="128"/>
      <c r="C2935" s="128"/>
      <c r="D2935" s="129"/>
      <c r="E2935" s="129"/>
      <c r="F2935" s="129"/>
      <c r="G2935" s="129"/>
      <c r="H2935" s="129"/>
      <c r="I2935" s="129"/>
      <c r="J2935" s="129"/>
      <c r="K2935" s="129"/>
      <c r="L2935" s="129"/>
      <c r="M2935" s="129"/>
    </row>
    <row r="2936" spans="1:13">
      <c r="A2936" s="5"/>
      <c r="B2936" s="128"/>
      <c r="C2936" s="128"/>
      <c r="D2936" s="129"/>
      <c r="E2936" s="129"/>
      <c r="F2936" s="129"/>
      <c r="G2936" s="129"/>
      <c r="H2936" s="129"/>
      <c r="I2936" s="129"/>
      <c r="J2936" s="129"/>
      <c r="K2936" s="129"/>
      <c r="L2936" s="129"/>
      <c r="M2936" s="129"/>
    </row>
    <row r="2937" spans="1:13">
      <c r="A2937" s="5"/>
      <c r="B2937" s="128"/>
      <c r="C2937" s="128"/>
      <c r="D2937" s="129"/>
      <c r="E2937" s="129"/>
      <c r="F2937" s="129"/>
      <c r="G2937" s="129"/>
      <c r="H2937" s="129"/>
      <c r="I2937" s="129"/>
      <c r="J2937" s="129"/>
      <c r="K2937" s="129"/>
      <c r="L2937" s="129"/>
      <c r="M2937" s="129"/>
    </row>
    <row r="2938" spans="1:13">
      <c r="A2938" s="5"/>
      <c r="B2938" s="128"/>
      <c r="C2938" s="128"/>
      <c r="D2938" s="129"/>
      <c r="E2938" s="129"/>
      <c r="F2938" s="129"/>
      <c r="G2938" s="129"/>
      <c r="H2938" s="129"/>
      <c r="I2938" s="129"/>
      <c r="J2938" s="129"/>
      <c r="K2938" s="129"/>
      <c r="L2938" s="129"/>
      <c r="M2938" s="129"/>
    </row>
    <row r="2939" spans="1:13">
      <c r="A2939" s="5"/>
      <c r="B2939" s="128"/>
      <c r="C2939" s="128"/>
      <c r="D2939" s="129"/>
      <c r="E2939" s="129"/>
      <c r="F2939" s="129"/>
      <c r="G2939" s="129"/>
      <c r="H2939" s="129"/>
      <c r="I2939" s="129"/>
      <c r="J2939" s="129"/>
      <c r="K2939" s="129"/>
      <c r="L2939" s="129"/>
      <c r="M2939" s="129"/>
    </row>
    <row r="2940" spans="1:13">
      <c r="A2940" s="5"/>
      <c r="B2940" s="128"/>
      <c r="C2940" s="128"/>
      <c r="D2940" s="129"/>
      <c r="E2940" s="129"/>
      <c r="F2940" s="129"/>
      <c r="G2940" s="129"/>
      <c r="H2940" s="129"/>
      <c r="I2940" s="129"/>
      <c r="J2940" s="129"/>
      <c r="K2940" s="129"/>
      <c r="L2940" s="129"/>
      <c r="M2940" s="129"/>
    </row>
    <row r="2941" spans="1:13">
      <c r="A2941" s="5"/>
      <c r="B2941" s="128"/>
      <c r="C2941" s="128"/>
      <c r="D2941" s="129"/>
      <c r="E2941" s="129"/>
      <c r="F2941" s="129"/>
      <c r="G2941" s="129"/>
      <c r="H2941" s="129"/>
      <c r="I2941" s="129"/>
      <c r="J2941" s="129"/>
      <c r="K2941" s="129"/>
      <c r="L2941" s="129"/>
      <c r="M2941" s="129"/>
    </row>
    <row r="2942" spans="1:13">
      <c r="A2942" s="5"/>
      <c r="B2942" s="128"/>
      <c r="C2942" s="128"/>
      <c r="D2942" s="129"/>
      <c r="E2942" s="129"/>
      <c r="F2942" s="129"/>
      <c r="G2942" s="129"/>
      <c r="H2942" s="129"/>
      <c r="I2942" s="129"/>
      <c r="J2942" s="129"/>
      <c r="K2942" s="129"/>
      <c r="L2942" s="129"/>
      <c r="M2942" s="129"/>
    </row>
    <row r="2943" spans="1:13">
      <c r="A2943" s="5"/>
      <c r="B2943" s="128"/>
      <c r="C2943" s="128"/>
      <c r="D2943" s="129"/>
      <c r="E2943" s="129"/>
      <c r="F2943" s="129"/>
      <c r="G2943" s="129"/>
      <c r="H2943" s="129"/>
      <c r="I2943" s="129"/>
      <c r="J2943" s="129"/>
      <c r="K2943" s="129"/>
      <c r="L2943" s="129"/>
      <c r="M2943" s="129"/>
    </row>
    <row r="2944" spans="1:13">
      <c r="A2944" s="5"/>
      <c r="B2944" s="128"/>
      <c r="C2944" s="128"/>
      <c r="D2944" s="129"/>
      <c r="E2944" s="129"/>
      <c r="F2944" s="129"/>
      <c r="G2944" s="129"/>
      <c r="H2944" s="129"/>
      <c r="I2944" s="129"/>
      <c r="J2944" s="129"/>
      <c r="K2944" s="129"/>
      <c r="L2944" s="129"/>
      <c r="M2944" s="129"/>
    </row>
    <row r="2945" spans="1:13">
      <c r="A2945" s="5"/>
      <c r="B2945" s="128"/>
      <c r="C2945" s="128"/>
      <c r="D2945" s="129"/>
      <c r="E2945" s="129"/>
      <c r="F2945" s="129"/>
      <c r="G2945" s="129"/>
      <c r="H2945" s="129"/>
      <c r="I2945" s="129"/>
      <c r="J2945" s="129"/>
      <c r="K2945" s="129"/>
      <c r="L2945" s="129"/>
      <c r="M2945" s="129"/>
    </row>
    <row r="2946" spans="1:13">
      <c r="A2946" s="5"/>
      <c r="B2946" s="128"/>
      <c r="C2946" s="128"/>
      <c r="D2946" s="129"/>
      <c r="E2946" s="129"/>
      <c r="F2946" s="129"/>
      <c r="G2946" s="129"/>
      <c r="H2946" s="129"/>
      <c r="I2946" s="129"/>
      <c r="J2946" s="129"/>
      <c r="K2946" s="129"/>
      <c r="L2946" s="129"/>
      <c r="M2946" s="129"/>
    </row>
    <row r="2947" spans="1:13">
      <c r="A2947" s="5"/>
      <c r="B2947" s="128"/>
      <c r="C2947" s="128"/>
      <c r="D2947" s="129"/>
      <c r="E2947" s="129"/>
      <c r="F2947" s="129"/>
      <c r="G2947" s="129"/>
      <c r="H2947" s="129"/>
      <c r="I2947" s="129"/>
      <c r="J2947" s="129"/>
      <c r="K2947" s="129"/>
      <c r="L2947" s="129"/>
      <c r="M2947" s="129"/>
    </row>
    <row r="2948" spans="1:13">
      <c r="A2948" s="5"/>
      <c r="B2948" s="128"/>
      <c r="C2948" s="128"/>
      <c r="D2948" s="129"/>
      <c r="E2948" s="129"/>
      <c r="F2948" s="129"/>
      <c r="G2948" s="129"/>
      <c r="H2948" s="129"/>
      <c r="I2948" s="129"/>
      <c r="J2948" s="129"/>
      <c r="K2948" s="129"/>
      <c r="L2948" s="129"/>
      <c r="M2948" s="129"/>
    </row>
    <row r="2949" spans="1:13">
      <c r="A2949" s="5"/>
      <c r="B2949" s="128"/>
      <c r="C2949" s="128"/>
      <c r="D2949" s="129"/>
      <c r="E2949" s="129"/>
      <c r="F2949" s="129"/>
      <c r="G2949" s="129"/>
      <c r="H2949" s="129"/>
      <c r="I2949" s="129"/>
      <c r="J2949" s="129"/>
      <c r="K2949" s="129"/>
      <c r="L2949" s="129"/>
      <c r="M2949" s="129"/>
    </row>
    <row r="2950" spans="1:13">
      <c r="A2950" s="5"/>
      <c r="B2950" s="128"/>
      <c r="C2950" s="128"/>
      <c r="D2950" s="129"/>
      <c r="E2950" s="129"/>
      <c r="F2950" s="129"/>
      <c r="G2950" s="129"/>
      <c r="H2950" s="129"/>
      <c r="I2950" s="129"/>
      <c r="J2950" s="129"/>
      <c r="K2950" s="129"/>
      <c r="L2950" s="129"/>
      <c r="M2950" s="129"/>
    </row>
    <row r="2951" spans="1:13">
      <c r="A2951" s="5"/>
      <c r="B2951" s="128"/>
      <c r="C2951" s="128"/>
      <c r="D2951" s="129"/>
      <c r="E2951" s="129"/>
      <c r="F2951" s="129"/>
      <c r="G2951" s="129"/>
      <c r="H2951" s="129"/>
      <c r="I2951" s="129"/>
      <c r="J2951" s="129"/>
      <c r="K2951" s="129"/>
      <c r="L2951" s="129"/>
      <c r="M2951" s="129"/>
    </row>
    <row r="2952" spans="1:13">
      <c r="A2952" s="5"/>
      <c r="B2952" s="128"/>
      <c r="C2952" s="128"/>
      <c r="D2952" s="129"/>
      <c r="E2952" s="129"/>
      <c r="F2952" s="129"/>
      <c r="G2952" s="129"/>
      <c r="H2952" s="129"/>
      <c r="I2952" s="129"/>
      <c r="J2952" s="129"/>
      <c r="K2952" s="129"/>
      <c r="L2952" s="129"/>
      <c r="M2952" s="129"/>
    </row>
    <row r="2953" spans="1:13">
      <c r="A2953" s="5"/>
      <c r="B2953" s="128"/>
      <c r="C2953" s="128"/>
      <c r="D2953" s="129"/>
      <c r="E2953" s="129"/>
      <c r="F2953" s="129"/>
      <c r="G2953" s="129"/>
      <c r="H2953" s="129"/>
      <c r="I2953" s="129"/>
      <c r="J2953" s="129"/>
      <c r="K2953" s="129"/>
      <c r="L2953" s="129"/>
      <c r="M2953" s="129"/>
    </row>
    <row r="2954" spans="1:13">
      <c r="A2954" s="5"/>
      <c r="B2954" s="128"/>
      <c r="C2954" s="128"/>
      <c r="D2954" s="129"/>
      <c r="E2954" s="129"/>
      <c r="F2954" s="129"/>
      <c r="G2954" s="129"/>
      <c r="H2954" s="129"/>
      <c r="I2954" s="129"/>
      <c r="J2954" s="129"/>
      <c r="K2954" s="129"/>
      <c r="L2954" s="129"/>
      <c r="M2954" s="129"/>
    </row>
    <row r="2955" spans="1:13">
      <c r="A2955" s="5"/>
      <c r="B2955" s="128"/>
      <c r="C2955" s="128"/>
      <c r="D2955" s="129"/>
      <c r="E2955" s="129"/>
      <c r="F2955" s="129"/>
      <c r="G2955" s="129"/>
      <c r="H2955" s="129"/>
      <c r="I2955" s="129"/>
      <c r="J2955" s="129"/>
      <c r="K2955" s="129"/>
      <c r="L2955" s="129"/>
      <c r="M2955" s="129"/>
    </row>
    <row r="2956" spans="1:13">
      <c r="A2956" s="5"/>
      <c r="B2956" s="128"/>
      <c r="C2956" s="128"/>
      <c r="D2956" s="129"/>
      <c r="E2956" s="129"/>
      <c r="F2956" s="129"/>
      <c r="G2956" s="129"/>
      <c r="H2956" s="129"/>
      <c r="I2956" s="129"/>
      <c r="J2956" s="129"/>
      <c r="K2956" s="129"/>
      <c r="L2956" s="129"/>
      <c r="M2956" s="129"/>
    </row>
    <row r="2957" spans="1:13">
      <c r="A2957" s="5"/>
      <c r="B2957" s="128"/>
      <c r="C2957" s="128"/>
      <c r="D2957" s="129"/>
      <c r="E2957" s="129"/>
      <c r="F2957" s="129"/>
      <c r="G2957" s="129"/>
      <c r="H2957" s="129"/>
      <c r="I2957" s="129"/>
      <c r="J2957" s="129"/>
      <c r="K2957" s="129"/>
      <c r="L2957" s="129"/>
      <c r="M2957" s="129"/>
    </row>
    <row r="2958" spans="1:13">
      <c r="A2958" s="5"/>
      <c r="B2958" s="128"/>
      <c r="C2958" s="128"/>
      <c r="D2958" s="129"/>
      <c r="E2958" s="129"/>
      <c r="F2958" s="129"/>
      <c r="G2958" s="129"/>
      <c r="H2958" s="129"/>
      <c r="I2958" s="129"/>
      <c r="J2958" s="129"/>
      <c r="K2958" s="129"/>
      <c r="L2958" s="129"/>
      <c r="M2958" s="129"/>
    </row>
    <row r="2959" spans="1:13">
      <c r="A2959" s="5"/>
      <c r="B2959" s="128"/>
      <c r="C2959" s="128"/>
      <c r="D2959" s="129"/>
      <c r="E2959" s="129"/>
      <c r="F2959" s="129"/>
      <c r="G2959" s="129"/>
      <c r="H2959" s="129"/>
      <c r="I2959" s="129"/>
      <c r="J2959" s="129"/>
      <c r="K2959" s="129"/>
      <c r="L2959" s="129"/>
      <c r="M2959" s="129"/>
    </row>
    <row r="2960" spans="1:13">
      <c r="A2960" s="5"/>
      <c r="B2960" s="128"/>
      <c r="C2960" s="128"/>
      <c r="D2960" s="129"/>
      <c r="E2960" s="129"/>
      <c r="F2960" s="129"/>
      <c r="G2960" s="129"/>
      <c r="H2960" s="129"/>
      <c r="I2960" s="129"/>
      <c r="J2960" s="129"/>
      <c r="K2960" s="129"/>
      <c r="L2960" s="129"/>
      <c r="M2960" s="129"/>
    </row>
    <row r="2961" spans="1:13">
      <c r="A2961" s="5"/>
      <c r="B2961" s="128"/>
      <c r="C2961" s="128"/>
      <c r="D2961" s="129"/>
      <c r="E2961" s="129"/>
      <c r="F2961" s="129"/>
      <c r="G2961" s="129"/>
      <c r="H2961" s="129"/>
      <c r="I2961" s="129"/>
      <c r="J2961" s="129"/>
      <c r="K2961" s="129"/>
      <c r="L2961" s="129"/>
      <c r="M2961" s="129"/>
    </row>
    <row r="2962" spans="1:13">
      <c r="A2962" s="5"/>
      <c r="B2962" s="128"/>
      <c r="C2962" s="128"/>
      <c r="D2962" s="129"/>
      <c r="E2962" s="129"/>
      <c r="F2962" s="129"/>
      <c r="G2962" s="129"/>
      <c r="H2962" s="129"/>
      <c r="I2962" s="129"/>
      <c r="J2962" s="129"/>
      <c r="K2962" s="129"/>
      <c r="L2962" s="129"/>
      <c r="M2962" s="129"/>
    </row>
    <row r="2963" spans="1:13">
      <c r="A2963" s="5"/>
      <c r="B2963" s="128"/>
      <c r="C2963" s="128"/>
      <c r="D2963" s="129"/>
      <c r="E2963" s="129"/>
      <c r="F2963" s="129"/>
      <c r="G2963" s="129"/>
      <c r="H2963" s="129"/>
      <c r="I2963" s="129"/>
      <c r="J2963" s="129"/>
      <c r="K2963" s="129"/>
      <c r="L2963" s="129"/>
      <c r="M2963" s="129"/>
    </row>
    <row r="2964" spans="1:13">
      <c r="A2964" s="5"/>
      <c r="B2964" s="128"/>
      <c r="C2964" s="128"/>
      <c r="D2964" s="129"/>
      <c r="E2964" s="129"/>
      <c r="F2964" s="129"/>
      <c r="G2964" s="129"/>
      <c r="H2964" s="129"/>
      <c r="I2964" s="129"/>
      <c r="J2964" s="129"/>
      <c r="K2964" s="129"/>
      <c r="L2964" s="129"/>
      <c r="M2964" s="129"/>
    </row>
    <row r="2965" spans="1:13">
      <c r="A2965" s="5"/>
      <c r="B2965" s="128"/>
      <c r="C2965" s="128"/>
      <c r="D2965" s="129"/>
      <c r="E2965" s="129"/>
      <c r="F2965" s="129"/>
      <c r="G2965" s="129"/>
      <c r="H2965" s="129"/>
      <c r="I2965" s="129"/>
      <c r="J2965" s="129"/>
      <c r="K2965" s="129"/>
      <c r="L2965" s="129"/>
      <c r="M2965" s="129"/>
    </row>
    <row r="2966" spans="1:13">
      <c r="A2966" s="5"/>
      <c r="B2966" s="128"/>
      <c r="C2966" s="128"/>
      <c r="D2966" s="129"/>
      <c r="E2966" s="129"/>
      <c r="F2966" s="129"/>
      <c r="G2966" s="129"/>
      <c r="H2966" s="129"/>
      <c r="I2966" s="129"/>
      <c r="J2966" s="129"/>
      <c r="K2966" s="129"/>
      <c r="L2966" s="129"/>
      <c r="M2966" s="129"/>
    </row>
    <row r="2967" spans="1:13">
      <c r="A2967" s="5"/>
      <c r="B2967" s="128"/>
      <c r="C2967" s="128"/>
      <c r="D2967" s="129"/>
      <c r="E2967" s="129"/>
      <c r="F2967" s="129"/>
      <c r="G2967" s="129"/>
      <c r="H2967" s="129"/>
      <c r="I2967" s="129"/>
      <c r="J2967" s="129"/>
      <c r="K2967" s="129"/>
      <c r="L2967" s="129"/>
      <c r="M2967" s="129"/>
    </row>
    <row r="2968" spans="1:13">
      <c r="A2968" s="5"/>
      <c r="B2968" s="128"/>
      <c r="C2968" s="128"/>
      <c r="D2968" s="129"/>
      <c r="E2968" s="129"/>
      <c r="F2968" s="129"/>
      <c r="G2968" s="129"/>
      <c r="H2968" s="129"/>
      <c r="I2968" s="129"/>
      <c r="J2968" s="129"/>
      <c r="K2968" s="129"/>
      <c r="L2968" s="129"/>
      <c r="M2968" s="129"/>
    </row>
    <row r="2969" spans="1:13">
      <c r="A2969" s="5"/>
      <c r="B2969" s="128"/>
      <c r="C2969" s="128"/>
      <c r="D2969" s="129"/>
      <c r="E2969" s="129"/>
      <c r="F2969" s="129"/>
      <c r="G2969" s="129"/>
      <c r="H2969" s="129"/>
      <c r="I2969" s="129"/>
      <c r="J2969" s="129"/>
      <c r="K2969" s="129"/>
      <c r="L2969" s="129"/>
      <c r="M2969" s="129"/>
    </row>
    <row r="2970" spans="1:13">
      <c r="A2970" s="5"/>
      <c r="B2970" s="128"/>
      <c r="C2970" s="128"/>
      <c r="D2970" s="129"/>
      <c r="E2970" s="129"/>
      <c r="F2970" s="129"/>
      <c r="G2970" s="129"/>
      <c r="H2970" s="129"/>
      <c r="I2970" s="129"/>
      <c r="J2970" s="129"/>
      <c r="K2970" s="129"/>
      <c r="L2970" s="129"/>
      <c r="M2970" s="129"/>
    </row>
    <row r="2971" spans="1:13">
      <c r="A2971" s="5"/>
      <c r="B2971" s="128"/>
      <c r="C2971" s="128"/>
      <c r="D2971" s="129"/>
      <c r="E2971" s="129"/>
      <c r="F2971" s="129"/>
      <c r="G2971" s="129"/>
      <c r="H2971" s="129"/>
      <c r="I2971" s="129"/>
      <c r="J2971" s="129"/>
      <c r="K2971" s="129"/>
      <c r="L2971" s="129"/>
      <c r="M2971" s="129"/>
    </row>
    <row r="2972" spans="1:13">
      <c r="A2972" s="5"/>
      <c r="B2972" s="128"/>
      <c r="C2972" s="128"/>
      <c r="D2972" s="129"/>
      <c r="E2972" s="129"/>
      <c r="F2972" s="129"/>
      <c r="G2972" s="129"/>
      <c r="H2972" s="129"/>
      <c r="I2972" s="129"/>
      <c r="J2972" s="129"/>
      <c r="K2972" s="129"/>
      <c r="L2972" s="129"/>
      <c r="M2972" s="129"/>
    </row>
    <row r="2973" spans="1:13">
      <c r="A2973" s="5"/>
      <c r="B2973" s="128"/>
      <c r="C2973" s="128"/>
      <c r="D2973" s="129"/>
      <c r="E2973" s="129"/>
      <c r="F2973" s="129"/>
      <c r="G2973" s="129"/>
      <c r="H2973" s="129"/>
      <c r="I2973" s="129"/>
      <c r="J2973" s="129"/>
      <c r="K2973" s="129"/>
      <c r="L2973" s="129"/>
      <c r="M2973" s="129"/>
    </row>
    <row r="2974" spans="1:13">
      <c r="A2974" s="5"/>
      <c r="B2974" s="128"/>
      <c r="C2974" s="128"/>
      <c r="D2974" s="129"/>
      <c r="E2974" s="129"/>
      <c r="F2974" s="129"/>
      <c r="G2974" s="129"/>
      <c r="H2974" s="129"/>
      <c r="I2974" s="129"/>
      <c r="J2974" s="129"/>
      <c r="K2974" s="129"/>
      <c r="L2974" s="129"/>
      <c r="M2974" s="129"/>
    </row>
    <row r="2975" spans="1:13">
      <c r="A2975" s="5"/>
      <c r="B2975" s="128"/>
      <c r="C2975" s="128"/>
      <c r="D2975" s="129"/>
      <c r="E2975" s="129"/>
      <c r="F2975" s="129"/>
      <c r="G2975" s="129"/>
      <c r="H2975" s="129"/>
      <c r="I2975" s="129"/>
      <c r="J2975" s="129"/>
      <c r="K2975" s="129"/>
      <c r="L2975" s="129"/>
      <c r="M2975" s="129"/>
    </row>
    <row r="2976" spans="1:13">
      <c r="A2976" s="5"/>
      <c r="B2976" s="128"/>
      <c r="C2976" s="128"/>
      <c r="D2976" s="129"/>
      <c r="E2976" s="129"/>
      <c r="F2976" s="129"/>
      <c r="G2976" s="129"/>
      <c r="H2976" s="129"/>
      <c r="I2976" s="129"/>
      <c r="J2976" s="129"/>
      <c r="K2976" s="129"/>
      <c r="L2976" s="129"/>
      <c r="M2976" s="129"/>
    </row>
    <row r="2977" spans="1:13">
      <c r="A2977" s="5"/>
      <c r="B2977" s="128"/>
      <c r="C2977" s="128"/>
      <c r="D2977" s="129"/>
      <c r="E2977" s="129"/>
      <c r="F2977" s="129"/>
      <c r="G2977" s="129"/>
      <c r="H2977" s="129"/>
      <c r="I2977" s="129"/>
      <c r="J2977" s="129"/>
      <c r="K2977" s="129"/>
      <c r="L2977" s="129"/>
      <c r="M2977" s="129"/>
    </row>
    <row r="2978" spans="1:13">
      <c r="A2978" s="5"/>
      <c r="B2978" s="3"/>
      <c r="C2978" s="3"/>
      <c r="D2978" s="4"/>
      <c r="E2978" s="4"/>
      <c r="F2978" s="4"/>
      <c r="G2978" s="4"/>
      <c r="H2978" s="129"/>
      <c r="I2978" s="4"/>
      <c r="J2978" s="4"/>
      <c r="K2978" s="4"/>
      <c r="L2978" s="4"/>
      <c r="M2978" s="4"/>
    </row>
    <row r="2979" spans="1:13">
      <c r="A2979" s="5"/>
      <c r="B2979" s="128"/>
      <c r="C2979" s="128"/>
      <c r="D2979" s="129"/>
      <c r="E2979" s="129"/>
      <c r="F2979" s="129"/>
      <c r="G2979" s="129"/>
      <c r="H2979" s="129"/>
      <c r="I2979" s="129"/>
      <c r="J2979" s="129"/>
      <c r="K2979" s="129"/>
      <c r="L2979" s="129"/>
      <c r="M2979" s="129"/>
    </row>
    <row r="2980" spans="1:13">
      <c r="A2980" s="5"/>
      <c r="B2980" s="128"/>
      <c r="C2980" s="128"/>
      <c r="D2980" s="129"/>
      <c r="E2980" s="129"/>
      <c r="F2980" s="129"/>
      <c r="G2980" s="129"/>
      <c r="H2980" s="129"/>
      <c r="I2980" s="129"/>
      <c r="J2980" s="129"/>
      <c r="K2980" s="129"/>
      <c r="L2980" s="129"/>
      <c r="M2980" s="129"/>
    </row>
    <row r="2981" spans="1:13">
      <c r="A2981" s="5"/>
      <c r="B2981" s="128"/>
      <c r="C2981" s="128"/>
      <c r="D2981" s="129"/>
      <c r="E2981" s="129"/>
      <c r="F2981" s="129"/>
      <c r="G2981" s="129"/>
      <c r="H2981" s="129"/>
      <c r="I2981" s="129"/>
      <c r="J2981" s="129"/>
      <c r="K2981" s="129"/>
      <c r="L2981" s="129"/>
      <c r="M2981" s="129"/>
    </row>
    <row r="2982" spans="1:13">
      <c r="A2982" s="5"/>
      <c r="B2982" s="128"/>
      <c r="C2982" s="128"/>
      <c r="D2982" s="129"/>
      <c r="E2982" s="129"/>
      <c r="F2982" s="129"/>
      <c r="G2982" s="129"/>
      <c r="H2982" s="129"/>
      <c r="I2982" s="129"/>
      <c r="J2982" s="129"/>
      <c r="K2982" s="129"/>
      <c r="L2982" s="129"/>
      <c r="M2982" s="129"/>
    </row>
    <row r="2983" spans="1:13">
      <c r="A2983" s="5"/>
      <c r="B2983" s="128"/>
      <c r="C2983" s="128"/>
      <c r="D2983" s="129"/>
      <c r="E2983" s="129"/>
      <c r="F2983" s="129"/>
      <c r="G2983" s="129"/>
      <c r="H2983" s="129"/>
      <c r="I2983" s="129"/>
      <c r="J2983" s="129"/>
      <c r="K2983" s="129"/>
      <c r="L2983" s="129"/>
      <c r="M2983" s="129"/>
    </row>
    <row r="2984" spans="1:13">
      <c r="A2984" s="5"/>
      <c r="B2984" s="128"/>
      <c r="C2984" s="128"/>
      <c r="D2984" s="129"/>
      <c r="E2984" s="129"/>
      <c r="F2984" s="129"/>
      <c r="G2984" s="129"/>
      <c r="H2984" s="129"/>
      <c r="I2984" s="129"/>
      <c r="J2984" s="129"/>
      <c r="K2984" s="129"/>
      <c r="L2984" s="129"/>
      <c r="M2984" s="129"/>
    </row>
    <row r="2985" spans="1:13">
      <c r="A2985" s="5"/>
      <c r="B2985" s="128"/>
      <c r="C2985" s="128"/>
      <c r="D2985" s="129"/>
      <c r="E2985" s="129"/>
      <c r="F2985" s="129"/>
      <c r="G2985" s="129"/>
      <c r="H2985" s="129"/>
      <c r="I2985" s="129"/>
      <c r="J2985" s="129"/>
      <c r="K2985" s="129"/>
      <c r="L2985" s="129"/>
      <c r="M2985" s="129"/>
    </row>
    <row r="2986" spans="1:13">
      <c r="A2986" s="5"/>
      <c r="B2986" s="128"/>
      <c r="C2986" s="128"/>
      <c r="D2986" s="129"/>
      <c r="E2986" s="129"/>
      <c r="F2986" s="129"/>
      <c r="G2986" s="129"/>
      <c r="H2986" s="129"/>
      <c r="I2986" s="129"/>
      <c r="J2986" s="129"/>
      <c r="K2986" s="129"/>
      <c r="L2986" s="129"/>
      <c r="M2986" s="129"/>
    </row>
    <row r="2987" spans="1:13">
      <c r="A2987" s="5"/>
      <c r="B2987" s="128"/>
      <c r="C2987" s="128"/>
      <c r="D2987" s="129"/>
      <c r="E2987" s="129"/>
      <c r="F2987" s="129"/>
      <c r="G2987" s="129"/>
      <c r="H2987" s="129"/>
      <c r="I2987" s="129"/>
      <c r="J2987" s="129"/>
      <c r="K2987" s="129"/>
      <c r="L2987" s="129"/>
      <c r="M2987" s="129"/>
    </row>
    <row r="2988" spans="1:13">
      <c r="A2988" s="5"/>
      <c r="B2988" s="128"/>
      <c r="C2988" s="128"/>
      <c r="D2988" s="129"/>
      <c r="E2988" s="129"/>
      <c r="F2988" s="129"/>
      <c r="G2988" s="129"/>
      <c r="H2988" s="129"/>
      <c r="I2988" s="129"/>
      <c r="J2988" s="129"/>
      <c r="K2988" s="129"/>
      <c r="L2988" s="129"/>
      <c r="M2988" s="129"/>
    </row>
    <row r="2989" spans="1:13">
      <c r="A2989" s="5"/>
      <c r="B2989" s="128"/>
      <c r="C2989" s="128"/>
      <c r="D2989" s="129"/>
      <c r="E2989" s="129"/>
      <c r="F2989" s="129"/>
      <c r="G2989" s="129"/>
      <c r="H2989" s="129"/>
      <c r="I2989" s="129"/>
      <c r="J2989" s="129"/>
      <c r="K2989" s="129"/>
      <c r="L2989" s="129"/>
      <c r="M2989" s="129"/>
    </row>
    <row r="2990" spans="1:13">
      <c r="A2990" s="5"/>
      <c r="B2990" s="128"/>
      <c r="C2990" s="128"/>
      <c r="D2990" s="129"/>
      <c r="E2990" s="129"/>
      <c r="F2990" s="129"/>
      <c r="G2990" s="129"/>
      <c r="H2990" s="129"/>
      <c r="I2990" s="129"/>
      <c r="J2990" s="129"/>
      <c r="K2990" s="129"/>
      <c r="L2990" s="129"/>
      <c r="M2990" s="129"/>
    </row>
    <row r="2991" spans="1:13">
      <c r="A2991" s="5"/>
      <c r="B2991" s="128"/>
      <c r="C2991" s="128"/>
      <c r="D2991" s="129"/>
      <c r="E2991" s="129"/>
      <c r="F2991" s="129"/>
      <c r="G2991" s="129"/>
      <c r="H2991" s="129"/>
      <c r="I2991" s="129"/>
      <c r="J2991" s="129"/>
      <c r="K2991" s="129"/>
      <c r="L2991" s="129"/>
      <c r="M2991" s="129"/>
    </row>
    <row r="2992" spans="1:13">
      <c r="A2992" s="5"/>
      <c r="B2992" s="128"/>
      <c r="C2992" s="128"/>
      <c r="D2992" s="129"/>
      <c r="E2992" s="129"/>
      <c r="F2992" s="129"/>
      <c r="G2992" s="129"/>
      <c r="H2992" s="129"/>
      <c r="I2992" s="129"/>
      <c r="J2992" s="129"/>
      <c r="K2992" s="129"/>
      <c r="L2992" s="129"/>
      <c r="M2992" s="129"/>
    </row>
    <row r="2993" spans="1:13">
      <c r="A2993" s="5"/>
      <c r="B2993" s="128"/>
      <c r="C2993" s="128"/>
      <c r="D2993" s="129"/>
      <c r="E2993" s="129"/>
      <c r="F2993" s="129"/>
      <c r="G2993" s="129"/>
      <c r="H2993" s="129"/>
      <c r="I2993" s="129"/>
      <c r="J2993" s="129"/>
      <c r="K2993" s="129"/>
      <c r="L2993" s="129"/>
      <c r="M2993" s="129"/>
    </row>
    <row r="2994" spans="1:13">
      <c r="A2994" s="5"/>
      <c r="B2994" s="128"/>
      <c r="C2994" s="128"/>
      <c r="D2994" s="129"/>
      <c r="E2994" s="129"/>
      <c r="F2994" s="129"/>
      <c r="G2994" s="129"/>
      <c r="H2994" s="129"/>
      <c r="I2994" s="129"/>
      <c r="J2994" s="129"/>
      <c r="K2994" s="129"/>
      <c r="L2994" s="129"/>
      <c r="M2994" s="129"/>
    </row>
    <row r="2995" spans="1:13">
      <c r="A2995" s="5"/>
      <c r="B2995" s="3"/>
      <c r="C2995" s="3"/>
      <c r="D2995" s="4"/>
      <c r="E2995" s="4"/>
      <c r="F2995" s="4"/>
      <c r="G2995" s="4"/>
      <c r="H2995" s="129"/>
      <c r="I2995" s="4"/>
      <c r="J2995" s="4"/>
      <c r="K2995" s="4"/>
      <c r="L2995" s="4"/>
      <c r="M2995" s="4"/>
    </row>
    <row r="2996" spans="1:13">
      <c r="A2996" s="5"/>
      <c r="B2996" s="128"/>
      <c r="C2996" s="128"/>
      <c r="D2996" s="129"/>
      <c r="E2996" s="129"/>
      <c r="F2996" s="129"/>
      <c r="G2996" s="129"/>
      <c r="H2996" s="129"/>
      <c r="I2996" s="129"/>
      <c r="J2996" s="129"/>
      <c r="K2996" s="129"/>
      <c r="L2996" s="129"/>
      <c r="M2996" s="129"/>
    </row>
    <row r="2997" spans="1:13">
      <c r="A2997" s="5"/>
      <c r="B2997" s="128"/>
      <c r="C2997" s="128"/>
      <c r="D2997" s="129"/>
      <c r="E2997" s="129"/>
      <c r="F2997" s="129"/>
      <c r="G2997" s="129"/>
      <c r="H2997" s="129"/>
      <c r="I2997" s="129"/>
      <c r="J2997" s="129"/>
      <c r="K2997" s="129"/>
      <c r="L2997" s="129"/>
      <c r="M2997" s="129"/>
    </row>
    <row r="2998" spans="1:13">
      <c r="A2998" s="5"/>
      <c r="B2998" s="128"/>
      <c r="C2998" s="128"/>
      <c r="D2998" s="129"/>
      <c r="E2998" s="129"/>
      <c r="F2998" s="129"/>
      <c r="G2998" s="129"/>
      <c r="H2998" s="129"/>
      <c r="I2998" s="129"/>
      <c r="J2998" s="129"/>
      <c r="K2998" s="129"/>
      <c r="L2998" s="129"/>
      <c r="M2998" s="129"/>
    </row>
    <row r="2999" spans="1:13">
      <c r="A2999" s="5"/>
      <c r="B2999" s="128"/>
      <c r="C2999" s="128"/>
      <c r="D2999" s="129"/>
      <c r="E2999" s="129"/>
      <c r="F2999" s="129"/>
      <c r="G2999" s="129"/>
      <c r="H2999" s="129"/>
      <c r="I2999" s="129"/>
      <c r="J2999" s="129"/>
      <c r="K2999" s="129"/>
      <c r="L2999" s="129"/>
      <c r="M2999" s="129"/>
    </row>
    <row r="3000" spans="1:13">
      <c r="A3000" s="5"/>
      <c r="B3000" s="128"/>
      <c r="C3000" s="128"/>
      <c r="D3000" s="129"/>
      <c r="E3000" s="129"/>
      <c r="F3000" s="129"/>
      <c r="G3000" s="129"/>
      <c r="H3000" s="129"/>
      <c r="I3000" s="129"/>
      <c r="J3000" s="129"/>
      <c r="K3000" s="129"/>
      <c r="L3000" s="129"/>
      <c r="M3000" s="129"/>
    </row>
    <row r="3001" spans="1:13">
      <c r="A3001" s="5"/>
      <c r="B3001" s="128"/>
      <c r="C3001" s="128"/>
      <c r="D3001" s="129"/>
      <c r="E3001" s="129"/>
      <c r="F3001" s="129"/>
      <c r="G3001" s="129"/>
      <c r="H3001" s="129"/>
      <c r="I3001" s="129"/>
      <c r="J3001" s="129"/>
      <c r="K3001" s="129"/>
      <c r="L3001" s="129"/>
      <c r="M3001" s="129"/>
    </row>
    <row r="3002" spans="1:13">
      <c r="A3002" s="5"/>
      <c r="B3002" s="128"/>
      <c r="C3002" s="128"/>
      <c r="D3002" s="129"/>
      <c r="E3002" s="129"/>
      <c r="F3002" s="129"/>
      <c r="G3002" s="129"/>
      <c r="H3002" s="129"/>
      <c r="I3002" s="129"/>
      <c r="J3002" s="129"/>
      <c r="K3002" s="129"/>
      <c r="L3002" s="129"/>
      <c r="M3002" s="129"/>
    </row>
    <row r="3003" spans="1:13">
      <c r="A3003" s="5"/>
      <c r="B3003" s="128"/>
      <c r="C3003" s="128"/>
      <c r="D3003" s="129"/>
      <c r="E3003" s="129"/>
      <c r="F3003" s="129"/>
      <c r="G3003" s="129"/>
      <c r="H3003" s="129"/>
      <c r="I3003" s="129"/>
      <c r="J3003" s="129"/>
      <c r="K3003" s="129"/>
      <c r="L3003" s="129"/>
      <c r="M3003" s="129"/>
    </row>
    <row r="3004" spans="1:13">
      <c r="A3004" s="5"/>
      <c r="B3004" s="128"/>
      <c r="C3004" s="128"/>
      <c r="D3004" s="129"/>
      <c r="E3004" s="129"/>
      <c r="F3004" s="129"/>
      <c r="G3004" s="129"/>
      <c r="H3004" s="129"/>
      <c r="I3004" s="129"/>
      <c r="J3004" s="129"/>
      <c r="K3004" s="129"/>
      <c r="L3004" s="129"/>
      <c r="M3004" s="129"/>
    </row>
    <row r="3005" spans="1:13">
      <c r="A3005" s="5"/>
      <c r="B3005" s="128"/>
      <c r="C3005" s="128"/>
      <c r="D3005" s="129"/>
      <c r="E3005" s="129"/>
      <c r="F3005" s="129"/>
      <c r="G3005" s="129"/>
      <c r="H3005" s="129"/>
      <c r="I3005" s="129"/>
      <c r="J3005" s="129"/>
      <c r="K3005" s="129"/>
      <c r="L3005" s="129"/>
      <c r="M3005" s="129"/>
    </row>
    <row r="3006" spans="1:13">
      <c r="A3006" s="5"/>
      <c r="B3006" s="128"/>
      <c r="C3006" s="128"/>
      <c r="D3006" s="129"/>
      <c r="E3006" s="129"/>
      <c r="F3006" s="129"/>
      <c r="G3006" s="129"/>
      <c r="H3006" s="129"/>
      <c r="I3006" s="129"/>
      <c r="J3006" s="129"/>
      <c r="K3006" s="129"/>
      <c r="L3006" s="129"/>
      <c r="M3006" s="129"/>
    </row>
    <row r="3007" spans="1:13">
      <c r="A3007" s="5"/>
      <c r="B3007" s="128"/>
      <c r="C3007" s="128"/>
      <c r="D3007" s="129"/>
      <c r="E3007" s="129"/>
      <c r="F3007" s="129"/>
      <c r="G3007" s="129"/>
      <c r="H3007" s="129"/>
      <c r="I3007" s="129"/>
      <c r="J3007" s="129"/>
      <c r="K3007" s="129"/>
      <c r="L3007" s="129"/>
      <c r="M3007" s="129"/>
    </row>
    <row r="3008" spans="1:13">
      <c r="A3008" s="5"/>
      <c r="B3008" s="128"/>
      <c r="C3008" s="128"/>
      <c r="D3008" s="129"/>
      <c r="E3008" s="129"/>
      <c r="F3008" s="129"/>
      <c r="G3008" s="129"/>
      <c r="H3008" s="129"/>
      <c r="I3008" s="129"/>
      <c r="J3008" s="129"/>
      <c r="K3008" s="129"/>
      <c r="L3008" s="129"/>
      <c r="M3008" s="129"/>
    </row>
    <row r="3009" spans="1:13">
      <c r="A3009" s="5"/>
      <c r="B3009" s="128"/>
      <c r="C3009" s="128"/>
      <c r="D3009" s="129"/>
      <c r="E3009" s="129"/>
      <c r="F3009" s="129"/>
      <c r="G3009" s="129"/>
      <c r="H3009" s="129"/>
      <c r="I3009" s="129"/>
      <c r="J3009" s="129"/>
      <c r="K3009" s="129"/>
      <c r="L3009" s="129"/>
      <c r="M3009" s="129"/>
    </row>
    <row r="3010" spans="1:13">
      <c r="A3010" s="5"/>
      <c r="B3010" s="128"/>
      <c r="C3010" s="128"/>
      <c r="D3010" s="129"/>
      <c r="E3010" s="129"/>
      <c r="F3010" s="129"/>
      <c r="G3010" s="129"/>
      <c r="H3010" s="129"/>
      <c r="I3010" s="129"/>
      <c r="J3010" s="129"/>
      <c r="K3010" s="129"/>
      <c r="L3010" s="129"/>
      <c r="M3010" s="129"/>
    </row>
    <row r="3011" spans="1:13">
      <c r="A3011" s="5"/>
      <c r="B3011" s="128"/>
      <c r="C3011" s="128"/>
      <c r="D3011" s="129"/>
      <c r="E3011" s="129"/>
      <c r="F3011" s="129"/>
      <c r="G3011" s="129"/>
      <c r="H3011" s="129"/>
      <c r="I3011" s="129"/>
      <c r="J3011" s="129"/>
      <c r="K3011" s="129"/>
      <c r="L3011" s="129"/>
      <c r="M3011" s="129"/>
    </row>
    <row r="3012" spans="1:13">
      <c r="A3012" s="5"/>
      <c r="B3012" s="128"/>
      <c r="C3012" s="128"/>
      <c r="D3012" s="129"/>
      <c r="E3012" s="129"/>
      <c r="F3012" s="129"/>
      <c r="G3012" s="129"/>
      <c r="H3012" s="129"/>
      <c r="I3012" s="129"/>
      <c r="J3012" s="129"/>
      <c r="K3012" s="129"/>
      <c r="L3012" s="129"/>
      <c r="M3012" s="129"/>
    </row>
    <row r="3013" spans="1:13">
      <c r="A3013" s="5"/>
      <c r="B3013" s="128"/>
      <c r="C3013" s="128"/>
      <c r="D3013" s="129"/>
      <c r="E3013" s="129"/>
      <c r="F3013" s="129"/>
      <c r="G3013" s="129"/>
      <c r="H3013" s="129"/>
      <c r="I3013" s="129"/>
      <c r="J3013" s="129"/>
      <c r="K3013" s="129"/>
      <c r="L3013" s="129"/>
      <c r="M3013" s="129"/>
    </row>
    <row r="3014" spans="1:13">
      <c r="A3014" s="5"/>
      <c r="B3014" s="128"/>
      <c r="C3014" s="128"/>
      <c r="D3014" s="129"/>
      <c r="E3014" s="129"/>
      <c r="F3014" s="129"/>
      <c r="G3014" s="129"/>
      <c r="H3014" s="129"/>
      <c r="I3014" s="129"/>
      <c r="J3014" s="129"/>
      <c r="K3014" s="129"/>
      <c r="L3014" s="129"/>
      <c r="M3014" s="129"/>
    </row>
    <row r="3015" spans="1:13">
      <c r="A3015" s="5"/>
      <c r="B3015" s="128"/>
      <c r="C3015" s="128"/>
      <c r="D3015" s="129"/>
      <c r="E3015" s="129"/>
      <c r="F3015" s="129"/>
      <c r="G3015" s="129"/>
      <c r="H3015" s="129"/>
      <c r="I3015" s="129"/>
      <c r="J3015" s="129"/>
      <c r="K3015" s="129"/>
      <c r="L3015" s="129"/>
      <c r="M3015" s="129"/>
    </row>
    <row r="3016" spans="1:13">
      <c r="A3016" s="5"/>
      <c r="B3016" s="128"/>
      <c r="C3016" s="128"/>
      <c r="D3016" s="129"/>
      <c r="E3016" s="129"/>
      <c r="F3016" s="129"/>
      <c r="G3016" s="129"/>
      <c r="H3016" s="129"/>
      <c r="I3016" s="129"/>
      <c r="J3016" s="129"/>
      <c r="K3016" s="129"/>
      <c r="L3016" s="129"/>
      <c r="M3016" s="129"/>
    </row>
    <row r="3017" spans="1:13">
      <c r="A3017" s="5"/>
      <c r="B3017" s="128"/>
      <c r="C3017" s="128"/>
      <c r="D3017" s="129"/>
      <c r="E3017" s="129"/>
      <c r="F3017" s="129"/>
      <c r="G3017" s="129"/>
      <c r="H3017" s="129"/>
      <c r="I3017" s="129"/>
      <c r="J3017" s="129"/>
      <c r="K3017" s="129"/>
      <c r="L3017" s="129"/>
      <c r="M3017" s="129"/>
    </row>
    <row r="3018" spans="1:13">
      <c r="A3018" s="5"/>
      <c r="B3018" s="128"/>
      <c r="C3018" s="128"/>
      <c r="D3018" s="129"/>
      <c r="E3018" s="129"/>
      <c r="F3018" s="129"/>
      <c r="G3018" s="129"/>
      <c r="H3018" s="129"/>
      <c r="I3018" s="129"/>
      <c r="J3018" s="129"/>
      <c r="K3018" s="129"/>
      <c r="L3018" s="129"/>
      <c r="M3018" s="129"/>
    </row>
    <row r="3019" spans="1:13">
      <c r="A3019" s="5"/>
      <c r="B3019" s="128"/>
      <c r="C3019" s="128"/>
      <c r="D3019" s="129"/>
      <c r="E3019" s="129"/>
      <c r="F3019" s="129"/>
      <c r="G3019" s="129"/>
      <c r="H3019" s="129"/>
      <c r="I3019" s="129"/>
      <c r="J3019" s="129"/>
      <c r="K3019" s="129"/>
      <c r="L3019" s="129"/>
      <c r="M3019" s="129"/>
    </row>
    <row r="3020" spans="1:13">
      <c r="A3020" s="5"/>
      <c r="B3020" s="128"/>
      <c r="C3020" s="128"/>
      <c r="D3020" s="129"/>
      <c r="E3020" s="129"/>
      <c r="F3020" s="129"/>
      <c r="G3020" s="129"/>
      <c r="H3020" s="129"/>
      <c r="I3020" s="129"/>
      <c r="J3020" s="129"/>
      <c r="K3020" s="129"/>
      <c r="L3020" s="129"/>
      <c r="M3020" s="129"/>
    </row>
    <row r="3021" spans="1:13">
      <c r="A3021" s="5"/>
      <c r="B3021" s="128"/>
      <c r="C3021" s="128"/>
      <c r="D3021" s="129"/>
      <c r="E3021" s="129"/>
      <c r="F3021" s="129"/>
      <c r="G3021" s="129"/>
      <c r="H3021" s="129"/>
      <c r="I3021" s="129"/>
      <c r="J3021" s="129"/>
      <c r="K3021" s="129"/>
      <c r="L3021" s="129"/>
      <c r="M3021" s="129"/>
    </row>
    <row r="3022" spans="1:13">
      <c r="A3022" s="5"/>
      <c r="B3022" s="128"/>
      <c r="C3022" s="128"/>
      <c r="D3022" s="129"/>
      <c r="E3022" s="129"/>
      <c r="F3022" s="129"/>
      <c r="G3022" s="129"/>
      <c r="H3022" s="129"/>
      <c r="I3022" s="129"/>
      <c r="J3022" s="129"/>
      <c r="K3022" s="129"/>
      <c r="L3022" s="129"/>
      <c r="M3022" s="129"/>
    </row>
    <row r="3023" spans="1:13">
      <c r="A3023" s="5"/>
      <c r="B3023" s="128"/>
      <c r="C3023" s="128"/>
      <c r="D3023" s="129"/>
      <c r="E3023" s="129"/>
      <c r="F3023" s="129"/>
      <c r="G3023" s="129"/>
      <c r="H3023" s="129"/>
      <c r="I3023" s="129"/>
      <c r="J3023" s="129"/>
      <c r="K3023" s="129"/>
      <c r="L3023" s="129"/>
      <c r="M3023" s="129"/>
    </row>
    <row r="3024" spans="1:13">
      <c r="A3024" s="5"/>
      <c r="B3024" s="128"/>
      <c r="C3024" s="128"/>
      <c r="D3024" s="129"/>
      <c r="E3024" s="129"/>
      <c r="F3024" s="129"/>
      <c r="G3024" s="129"/>
      <c r="H3024" s="129"/>
      <c r="I3024" s="129"/>
      <c r="J3024" s="129"/>
      <c r="K3024" s="129"/>
      <c r="L3024" s="129"/>
      <c r="M3024" s="129"/>
    </row>
    <row r="3025" spans="1:13">
      <c r="A3025" s="5"/>
      <c r="B3025" s="128"/>
      <c r="C3025" s="128"/>
      <c r="D3025" s="129"/>
      <c r="E3025" s="129"/>
      <c r="F3025" s="129"/>
      <c r="G3025" s="129"/>
      <c r="H3025" s="129"/>
      <c r="I3025" s="129"/>
      <c r="J3025" s="129"/>
      <c r="K3025" s="129"/>
      <c r="L3025" s="129"/>
      <c r="M3025" s="129"/>
    </row>
    <row r="3026" spans="1:13">
      <c r="A3026" s="5"/>
      <c r="B3026" s="128"/>
      <c r="C3026" s="128"/>
      <c r="D3026" s="129"/>
      <c r="E3026" s="129"/>
      <c r="F3026" s="129"/>
      <c r="G3026" s="129"/>
      <c r="H3026" s="129"/>
      <c r="I3026" s="129"/>
      <c r="J3026" s="129"/>
      <c r="K3026" s="129"/>
      <c r="L3026" s="129"/>
      <c r="M3026" s="129"/>
    </row>
    <row r="3027" spans="1:13">
      <c r="A3027" s="5"/>
      <c r="B3027" s="128"/>
      <c r="C3027" s="128"/>
      <c r="D3027" s="129"/>
      <c r="E3027" s="129"/>
      <c r="F3027" s="129"/>
      <c r="G3027" s="129"/>
      <c r="H3027" s="129"/>
      <c r="I3027" s="129"/>
      <c r="J3027" s="129"/>
      <c r="K3027" s="129"/>
      <c r="L3027" s="129"/>
      <c r="M3027" s="129"/>
    </row>
    <row r="3028" spans="1:13">
      <c r="A3028" s="5"/>
      <c r="B3028" s="128"/>
      <c r="C3028" s="128"/>
      <c r="D3028" s="129"/>
      <c r="E3028" s="129"/>
      <c r="F3028" s="129"/>
      <c r="G3028" s="129"/>
      <c r="H3028" s="129"/>
      <c r="I3028" s="129"/>
      <c r="J3028" s="129"/>
      <c r="K3028" s="129"/>
      <c r="L3028" s="129"/>
      <c r="M3028" s="129"/>
    </row>
    <row r="3029" spans="1:13">
      <c r="A3029" s="5"/>
      <c r="B3029" s="128"/>
      <c r="C3029" s="128"/>
      <c r="D3029" s="129"/>
      <c r="E3029" s="129"/>
      <c r="F3029" s="129"/>
      <c r="G3029" s="129"/>
      <c r="H3029" s="129"/>
      <c r="I3029" s="129"/>
      <c r="J3029" s="129"/>
      <c r="K3029" s="129"/>
      <c r="L3029" s="129"/>
      <c r="M3029" s="129"/>
    </row>
    <row r="3030" spans="1:13">
      <c r="A3030" s="5"/>
      <c r="B3030" s="128"/>
      <c r="C3030" s="128"/>
      <c r="D3030" s="129"/>
      <c r="E3030" s="129"/>
      <c r="F3030" s="129"/>
      <c r="G3030" s="129"/>
      <c r="H3030" s="129"/>
      <c r="I3030" s="129"/>
      <c r="J3030" s="129"/>
      <c r="K3030" s="129"/>
      <c r="L3030" s="129"/>
      <c r="M3030" s="129"/>
    </row>
    <row r="3031" spans="1:13">
      <c r="A3031" s="5"/>
      <c r="B3031" s="128"/>
      <c r="C3031" s="128"/>
      <c r="D3031" s="129"/>
      <c r="E3031" s="129"/>
      <c r="F3031" s="129"/>
      <c r="G3031" s="129"/>
      <c r="H3031" s="129"/>
      <c r="I3031" s="129"/>
      <c r="J3031" s="129"/>
      <c r="K3031" s="129"/>
      <c r="L3031" s="129"/>
      <c r="M3031" s="129"/>
    </row>
    <row r="3032" spans="1:13">
      <c r="A3032" s="5"/>
      <c r="B3032" s="128"/>
      <c r="C3032" s="128"/>
      <c r="D3032" s="129"/>
      <c r="E3032" s="129"/>
      <c r="F3032" s="129"/>
      <c r="G3032" s="129"/>
      <c r="H3032" s="129"/>
      <c r="I3032" s="129"/>
      <c r="J3032" s="129"/>
      <c r="K3032" s="129"/>
      <c r="L3032" s="129"/>
      <c r="M3032" s="129"/>
    </row>
    <row r="3033" spans="1:13">
      <c r="A3033" s="5"/>
      <c r="B3033" s="128"/>
      <c r="C3033" s="128"/>
      <c r="D3033" s="129"/>
      <c r="E3033" s="129"/>
      <c r="F3033" s="129"/>
      <c r="G3033" s="129"/>
      <c r="H3033" s="129"/>
      <c r="I3033" s="129"/>
      <c r="J3033" s="129"/>
      <c r="K3033" s="129"/>
      <c r="L3033" s="129"/>
      <c r="M3033" s="129"/>
    </row>
    <row r="3034" spans="1:13">
      <c r="A3034" s="5"/>
      <c r="B3034" s="128"/>
      <c r="C3034" s="128"/>
      <c r="D3034" s="129"/>
      <c r="E3034" s="129"/>
      <c r="F3034" s="129"/>
      <c r="G3034" s="129"/>
      <c r="H3034" s="129"/>
      <c r="I3034" s="129"/>
      <c r="J3034" s="129"/>
      <c r="K3034" s="129"/>
      <c r="L3034" s="129"/>
      <c r="M3034" s="129"/>
    </row>
    <row r="3035" spans="1:13">
      <c r="A3035" s="5"/>
      <c r="B3035" s="128"/>
      <c r="C3035" s="128"/>
      <c r="D3035" s="129"/>
      <c r="E3035" s="129"/>
      <c r="F3035" s="129"/>
      <c r="G3035" s="129"/>
      <c r="H3035" s="129"/>
      <c r="I3035" s="129"/>
      <c r="J3035" s="129"/>
      <c r="K3035" s="129"/>
      <c r="L3035" s="129"/>
      <c r="M3035" s="129"/>
    </row>
    <row r="3036" spans="1:13">
      <c r="A3036" s="5"/>
      <c r="B3036" s="128"/>
      <c r="C3036" s="128"/>
      <c r="D3036" s="129"/>
      <c r="E3036" s="129"/>
      <c r="F3036" s="129"/>
      <c r="G3036" s="129"/>
      <c r="H3036" s="129"/>
      <c r="I3036" s="129"/>
      <c r="J3036" s="129"/>
      <c r="K3036" s="129"/>
      <c r="L3036" s="129"/>
      <c r="M3036" s="129"/>
    </row>
    <row r="3037" spans="1:13">
      <c r="A3037" s="5"/>
      <c r="B3037" s="128"/>
      <c r="C3037" s="128"/>
      <c r="D3037" s="129"/>
      <c r="E3037" s="129"/>
      <c r="F3037" s="129"/>
      <c r="G3037" s="129"/>
      <c r="H3037" s="129"/>
      <c r="I3037" s="129"/>
      <c r="J3037" s="129"/>
      <c r="K3037" s="129"/>
      <c r="L3037" s="129"/>
      <c r="M3037" s="129"/>
    </row>
    <row r="3038" spans="1:13">
      <c r="A3038" s="5"/>
      <c r="B3038" s="128"/>
      <c r="C3038" s="128"/>
      <c r="D3038" s="129"/>
      <c r="E3038" s="129"/>
      <c r="F3038" s="129"/>
      <c r="G3038" s="129"/>
      <c r="H3038" s="129"/>
      <c r="I3038" s="129"/>
      <c r="J3038" s="129"/>
      <c r="K3038" s="129"/>
      <c r="L3038" s="129"/>
      <c r="M3038" s="129"/>
    </row>
    <row r="3039" spans="1:13">
      <c r="A3039" s="5"/>
      <c r="B3039" s="128"/>
      <c r="C3039" s="128"/>
      <c r="D3039" s="129"/>
      <c r="E3039" s="129"/>
      <c r="F3039" s="129"/>
      <c r="G3039" s="129"/>
      <c r="H3039" s="129"/>
      <c r="I3039" s="129"/>
      <c r="J3039" s="129"/>
      <c r="K3039" s="129"/>
      <c r="L3039" s="129"/>
      <c r="M3039" s="129"/>
    </row>
    <row r="3040" spans="1:13">
      <c r="A3040" s="5"/>
      <c r="B3040" s="128"/>
      <c r="C3040" s="128"/>
      <c r="D3040" s="129"/>
      <c r="E3040" s="129"/>
      <c r="F3040" s="129"/>
      <c r="G3040" s="129"/>
      <c r="H3040" s="129"/>
      <c r="I3040" s="129"/>
      <c r="J3040" s="129"/>
      <c r="K3040" s="129"/>
      <c r="L3040" s="129"/>
      <c r="M3040" s="129"/>
    </row>
    <row r="3041" spans="1:13">
      <c r="A3041" s="5"/>
      <c r="B3041" s="128"/>
      <c r="C3041" s="128"/>
      <c r="D3041" s="129"/>
      <c r="E3041" s="129"/>
      <c r="F3041" s="129"/>
      <c r="G3041" s="129"/>
      <c r="H3041" s="129"/>
      <c r="I3041" s="129"/>
      <c r="J3041" s="129"/>
      <c r="K3041" s="129"/>
      <c r="L3041" s="129"/>
      <c r="M3041" s="129"/>
    </row>
    <row r="3042" spans="1:13">
      <c r="A3042" s="5"/>
      <c r="B3042" s="128"/>
      <c r="C3042" s="128"/>
      <c r="D3042" s="129"/>
      <c r="E3042" s="129"/>
      <c r="F3042" s="129"/>
      <c r="G3042" s="129"/>
      <c r="H3042" s="129"/>
      <c r="I3042" s="129"/>
      <c r="J3042" s="129"/>
      <c r="K3042" s="129"/>
      <c r="L3042" s="129"/>
      <c r="M3042" s="129"/>
    </row>
    <row r="3043" spans="1:13">
      <c r="A3043" s="5"/>
      <c r="B3043" s="128"/>
      <c r="C3043" s="128"/>
      <c r="D3043" s="129"/>
      <c r="E3043" s="129"/>
      <c r="F3043" s="129"/>
      <c r="G3043" s="129"/>
      <c r="H3043" s="129"/>
      <c r="I3043" s="129"/>
      <c r="J3043" s="129"/>
      <c r="K3043" s="129"/>
      <c r="L3043" s="129"/>
      <c r="M3043" s="129"/>
    </row>
    <row r="3044" spans="1:13">
      <c r="A3044" s="5"/>
      <c r="B3044" s="128"/>
      <c r="C3044" s="128"/>
      <c r="D3044" s="129"/>
      <c r="E3044" s="129"/>
      <c r="F3044" s="129"/>
      <c r="G3044" s="129"/>
      <c r="H3044" s="129"/>
      <c r="I3044" s="129"/>
      <c r="J3044" s="129"/>
      <c r="K3044" s="129"/>
      <c r="L3044" s="129"/>
      <c r="M3044" s="129"/>
    </row>
    <row r="3045" spans="1:13">
      <c r="A3045" s="5"/>
      <c r="B3045" s="128"/>
      <c r="C3045" s="128"/>
      <c r="D3045" s="129"/>
      <c r="E3045" s="129"/>
      <c r="F3045" s="129"/>
      <c r="G3045" s="129"/>
      <c r="H3045" s="129"/>
      <c r="I3045" s="129"/>
      <c r="J3045" s="129"/>
      <c r="K3045" s="129"/>
      <c r="L3045" s="129"/>
      <c r="M3045" s="129"/>
    </row>
    <row r="3046" spans="1:13">
      <c r="A3046" s="5"/>
      <c r="B3046" s="128"/>
      <c r="C3046" s="128"/>
      <c r="D3046" s="129"/>
      <c r="E3046" s="129"/>
      <c r="F3046" s="129"/>
      <c r="G3046" s="129"/>
      <c r="H3046" s="129"/>
      <c r="I3046" s="129"/>
      <c r="J3046" s="129"/>
      <c r="K3046" s="129"/>
      <c r="L3046" s="129"/>
      <c r="M3046" s="129"/>
    </row>
    <row r="3047" spans="1:13">
      <c r="A3047" s="5"/>
      <c r="B3047" s="128"/>
      <c r="C3047" s="128"/>
      <c r="D3047" s="129"/>
      <c r="E3047" s="129"/>
      <c r="F3047" s="129"/>
      <c r="G3047" s="129"/>
      <c r="H3047" s="129"/>
      <c r="I3047" s="129"/>
      <c r="J3047" s="129"/>
      <c r="K3047" s="129"/>
      <c r="L3047" s="129"/>
      <c r="M3047" s="129"/>
    </row>
    <row r="3048" spans="1:13">
      <c r="A3048" s="5"/>
      <c r="B3048" s="128"/>
      <c r="C3048" s="128"/>
      <c r="D3048" s="129"/>
      <c r="E3048" s="129"/>
      <c r="F3048" s="129"/>
      <c r="G3048" s="129"/>
      <c r="H3048" s="129"/>
      <c r="I3048" s="129"/>
      <c r="J3048" s="129"/>
      <c r="K3048" s="129"/>
      <c r="L3048" s="129"/>
      <c r="M3048" s="129"/>
    </row>
    <row r="3049" spans="1:13">
      <c r="A3049" s="5"/>
      <c r="B3049" s="128"/>
      <c r="C3049" s="128"/>
      <c r="D3049" s="129"/>
      <c r="E3049" s="129"/>
      <c r="F3049" s="129"/>
      <c r="G3049" s="129"/>
      <c r="H3049" s="129"/>
      <c r="I3049" s="129"/>
      <c r="J3049" s="129"/>
      <c r="K3049" s="129"/>
      <c r="L3049" s="129"/>
      <c r="M3049" s="129"/>
    </row>
    <row r="3050" spans="1:13">
      <c r="A3050" s="5"/>
      <c r="B3050" s="128"/>
      <c r="C3050" s="128"/>
      <c r="D3050" s="129"/>
      <c r="E3050" s="129"/>
      <c r="F3050" s="129"/>
      <c r="G3050" s="129"/>
      <c r="H3050" s="129"/>
      <c r="I3050" s="129"/>
      <c r="J3050" s="129"/>
      <c r="K3050" s="129"/>
      <c r="L3050" s="129"/>
      <c r="M3050" s="129"/>
    </row>
    <row r="3051" spans="1:13">
      <c r="A3051" s="5"/>
      <c r="B3051" s="128"/>
      <c r="C3051" s="128"/>
      <c r="D3051" s="129"/>
      <c r="E3051" s="129"/>
      <c r="F3051" s="129"/>
      <c r="G3051" s="129"/>
      <c r="H3051" s="129"/>
      <c r="I3051" s="129"/>
      <c r="J3051" s="129"/>
      <c r="K3051" s="129"/>
      <c r="L3051" s="129"/>
      <c r="M3051" s="129"/>
    </row>
    <row r="3052" spans="1:13">
      <c r="A3052" s="5"/>
      <c r="B3052" s="128"/>
      <c r="C3052" s="128"/>
      <c r="D3052" s="129"/>
      <c r="E3052" s="129"/>
      <c r="F3052" s="129"/>
      <c r="G3052" s="129"/>
      <c r="H3052" s="129"/>
      <c r="I3052" s="129"/>
      <c r="J3052" s="129"/>
      <c r="K3052" s="129"/>
      <c r="L3052" s="129"/>
      <c r="M3052" s="129"/>
    </row>
    <row r="3053" spans="1:13">
      <c r="A3053" s="5"/>
      <c r="B3053" s="128"/>
      <c r="C3053" s="128"/>
      <c r="D3053" s="129"/>
      <c r="E3053" s="129"/>
      <c r="F3053" s="129"/>
      <c r="G3053" s="129"/>
      <c r="H3053" s="129"/>
      <c r="I3053" s="129"/>
      <c r="J3053" s="129"/>
      <c r="K3053" s="129"/>
      <c r="L3053" s="129"/>
      <c r="M3053" s="129"/>
    </row>
    <row r="3054" spans="1:13">
      <c r="A3054" s="5"/>
      <c r="B3054" s="128"/>
      <c r="C3054" s="128"/>
      <c r="D3054" s="129"/>
      <c r="E3054" s="129"/>
      <c r="F3054" s="129"/>
      <c r="G3054" s="129"/>
      <c r="H3054" s="129"/>
      <c r="I3054" s="129"/>
      <c r="J3054" s="129"/>
      <c r="K3054" s="129"/>
      <c r="L3054" s="129"/>
      <c r="M3054" s="129"/>
    </row>
    <row r="3055" spans="1:13">
      <c r="A3055" s="5"/>
      <c r="B3055" s="128"/>
      <c r="C3055" s="128"/>
      <c r="D3055" s="129"/>
      <c r="E3055" s="129"/>
      <c r="F3055" s="129"/>
      <c r="G3055" s="129"/>
      <c r="H3055" s="129"/>
      <c r="I3055" s="129"/>
      <c r="J3055" s="129"/>
      <c r="K3055" s="129"/>
      <c r="L3055" s="129"/>
      <c r="M3055" s="129"/>
    </row>
    <row r="3056" spans="1:13">
      <c r="A3056" s="5"/>
      <c r="B3056" s="128"/>
      <c r="C3056" s="128"/>
      <c r="D3056" s="129"/>
      <c r="E3056" s="129"/>
      <c r="F3056" s="129"/>
      <c r="G3056" s="129"/>
      <c r="H3056" s="129"/>
      <c r="I3056" s="129"/>
      <c r="J3056" s="129"/>
      <c r="K3056" s="129"/>
      <c r="L3056" s="129"/>
      <c r="M3056" s="129"/>
    </row>
    <row r="3057" spans="1:13">
      <c r="A3057" s="5"/>
      <c r="B3057" s="128"/>
      <c r="C3057" s="128"/>
      <c r="D3057" s="129"/>
      <c r="E3057" s="129"/>
      <c r="F3057" s="129"/>
      <c r="G3057" s="129"/>
      <c r="H3057" s="129"/>
      <c r="I3057" s="129"/>
      <c r="J3057" s="129"/>
      <c r="K3057" s="129"/>
      <c r="L3057" s="129"/>
      <c r="M3057" s="129"/>
    </row>
    <row r="3058" spans="1:13">
      <c r="A3058" s="5"/>
      <c r="B3058" s="128"/>
      <c r="C3058" s="128"/>
      <c r="D3058" s="129"/>
      <c r="E3058" s="129"/>
      <c r="F3058" s="129"/>
      <c r="G3058" s="129"/>
      <c r="H3058" s="129"/>
      <c r="I3058" s="129"/>
      <c r="J3058" s="129"/>
      <c r="K3058" s="129"/>
      <c r="L3058" s="129"/>
      <c r="M3058" s="129"/>
    </row>
    <row r="3059" spans="1:13">
      <c r="A3059" s="5"/>
      <c r="B3059" s="128"/>
      <c r="C3059" s="128"/>
      <c r="D3059" s="129"/>
      <c r="E3059" s="129"/>
      <c r="F3059" s="129"/>
      <c r="G3059" s="129"/>
      <c r="H3059" s="129"/>
      <c r="I3059" s="129"/>
      <c r="J3059" s="129"/>
      <c r="K3059" s="129"/>
      <c r="L3059" s="129"/>
      <c r="M3059" s="129"/>
    </row>
    <row r="3060" spans="1:13">
      <c r="A3060" s="5"/>
      <c r="B3060" s="128"/>
      <c r="C3060" s="128"/>
      <c r="D3060" s="129"/>
      <c r="E3060" s="129"/>
      <c r="F3060" s="129"/>
      <c r="G3060" s="129"/>
      <c r="H3060" s="129"/>
      <c r="I3060" s="129"/>
      <c r="J3060" s="129"/>
      <c r="K3060" s="129"/>
      <c r="L3060" s="129"/>
      <c r="M3060" s="129"/>
    </row>
    <row r="3061" spans="1:13">
      <c r="A3061" s="5"/>
      <c r="B3061" s="128"/>
      <c r="C3061" s="128"/>
      <c r="D3061" s="129"/>
      <c r="E3061" s="129"/>
      <c r="F3061" s="129"/>
      <c r="G3061" s="129"/>
      <c r="H3061" s="129"/>
      <c r="I3061" s="129"/>
      <c r="J3061" s="129"/>
      <c r="K3061" s="129"/>
      <c r="L3061" s="129"/>
      <c r="M3061" s="129"/>
    </row>
    <row r="3062" spans="1:13">
      <c r="A3062" s="5"/>
      <c r="B3062" s="128"/>
      <c r="C3062" s="128"/>
      <c r="D3062" s="129"/>
      <c r="E3062" s="129"/>
      <c r="F3062" s="129"/>
      <c r="G3062" s="129"/>
      <c r="H3062" s="129"/>
      <c r="I3062" s="129"/>
      <c r="J3062" s="129"/>
      <c r="K3062" s="129"/>
      <c r="L3062" s="129"/>
      <c r="M3062" s="129"/>
    </row>
    <row r="3063" spans="1:13">
      <c r="A3063" s="5"/>
      <c r="B3063" s="128"/>
      <c r="C3063" s="128"/>
      <c r="D3063" s="129"/>
      <c r="E3063" s="129"/>
      <c r="F3063" s="129"/>
      <c r="G3063" s="129"/>
      <c r="H3063" s="129"/>
      <c r="I3063" s="129"/>
      <c r="J3063" s="129"/>
      <c r="K3063" s="129"/>
      <c r="L3063" s="129"/>
      <c r="M3063" s="129"/>
    </row>
    <row r="3064" spans="1:13">
      <c r="A3064" s="5"/>
      <c r="B3064" s="128"/>
      <c r="C3064" s="128"/>
      <c r="D3064" s="129"/>
      <c r="E3064" s="129"/>
      <c r="F3064" s="129"/>
      <c r="G3064" s="129"/>
      <c r="H3064" s="129"/>
      <c r="I3064" s="129"/>
      <c r="J3064" s="129"/>
      <c r="K3064" s="129"/>
      <c r="L3064" s="129"/>
      <c r="M3064" s="129"/>
    </row>
    <row r="3065" spans="1:13">
      <c r="A3065" s="5"/>
      <c r="B3065" s="128"/>
      <c r="C3065" s="128"/>
      <c r="D3065" s="129"/>
      <c r="E3065" s="129"/>
      <c r="F3065" s="129"/>
      <c r="G3065" s="129"/>
      <c r="H3065" s="129"/>
      <c r="I3065" s="129"/>
      <c r="J3065" s="129"/>
      <c r="K3065" s="129"/>
      <c r="L3065" s="129"/>
      <c r="M3065" s="129"/>
    </row>
    <row r="3066" spans="1:13">
      <c r="A3066" s="5"/>
      <c r="B3066" s="128"/>
      <c r="C3066" s="128"/>
      <c r="D3066" s="129"/>
      <c r="E3066" s="129"/>
      <c r="F3066" s="129"/>
      <c r="G3066" s="129"/>
      <c r="H3066" s="129"/>
      <c r="I3066" s="129"/>
      <c r="J3066" s="129"/>
      <c r="K3066" s="129"/>
      <c r="L3066" s="129"/>
      <c r="M3066" s="129"/>
    </row>
    <row r="3067" spans="1:13">
      <c r="A3067" s="5"/>
      <c r="B3067" s="128"/>
      <c r="C3067" s="128"/>
      <c r="D3067" s="129"/>
      <c r="E3067" s="129"/>
      <c r="F3067" s="129"/>
      <c r="G3067" s="129"/>
      <c r="H3067" s="129"/>
      <c r="I3067" s="129"/>
      <c r="J3067" s="129"/>
      <c r="K3067" s="129"/>
      <c r="L3067" s="129"/>
      <c r="M3067" s="129"/>
    </row>
    <row r="3068" spans="1:13">
      <c r="A3068" s="5"/>
      <c r="B3068" s="128"/>
      <c r="C3068" s="128"/>
      <c r="D3068" s="129"/>
      <c r="E3068" s="129"/>
      <c r="F3068" s="129"/>
      <c r="G3068" s="129"/>
      <c r="H3068" s="129"/>
      <c r="I3068" s="129"/>
      <c r="J3068" s="129"/>
      <c r="K3068" s="129"/>
      <c r="L3068" s="129"/>
      <c r="M3068" s="129"/>
    </row>
    <row r="3069" spans="1:13">
      <c r="A3069" s="5"/>
      <c r="B3069" s="128"/>
      <c r="C3069" s="128"/>
      <c r="D3069" s="129"/>
      <c r="E3069" s="129"/>
      <c r="F3069" s="129"/>
      <c r="G3069" s="129"/>
      <c r="H3069" s="129"/>
      <c r="I3069" s="129"/>
      <c r="J3069" s="129"/>
      <c r="K3069" s="129"/>
      <c r="L3069" s="129"/>
      <c r="M3069" s="129"/>
    </row>
    <row r="3070" spans="1:13">
      <c r="A3070" s="5"/>
      <c r="B3070" s="128"/>
      <c r="C3070" s="128"/>
      <c r="D3070" s="129"/>
      <c r="E3070" s="129"/>
      <c r="F3070" s="129"/>
      <c r="G3070" s="129"/>
      <c r="H3070" s="129"/>
      <c r="I3070" s="129"/>
      <c r="J3070" s="129"/>
      <c r="K3070" s="129"/>
      <c r="L3070" s="129"/>
      <c r="M3070" s="129"/>
    </row>
    <row r="3071" spans="1:13">
      <c r="A3071" s="5"/>
      <c r="B3071" s="128"/>
      <c r="C3071" s="128"/>
      <c r="D3071" s="129"/>
      <c r="E3071" s="129"/>
      <c r="F3071" s="129"/>
      <c r="G3071" s="129"/>
      <c r="H3071" s="129"/>
      <c r="I3071" s="129"/>
      <c r="J3071" s="129"/>
      <c r="K3071" s="129"/>
      <c r="L3071" s="129"/>
      <c r="M3071" s="129"/>
    </row>
    <row r="3072" spans="1:13">
      <c r="A3072" s="5"/>
      <c r="B3072" s="128"/>
      <c r="C3072" s="128"/>
      <c r="D3072" s="129"/>
      <c r="E3072" s="129"/>
      <c r="F3072" s="129"/>
      <c r="G3072" s="129"/>
      <c r="H3072" s="129"/>
      <c r="I3072" s="129"/>
      <c r="J3072" s="129"/>
      <c r="K3072" s="129"/>
      <c r="L3072" s="129"/>
      <c r="M3072" s="129"/>
    </row>
    <row r="3073" spans="1:13">
      <c r="A3073" s="5"/>
      <c r="B3073" s="128"/>
      <c r="C3073" s="128"/>
      <c r="D3073" s="129"/>
      <c r="E3073" s="129"/>
      <c r="F3073" s="129"/>
      <c r="G3073" s="129"/>
      <c r="H3073" s="129"/>
      <c r="I3073" s="129"/>
      <c r="J3073" s="129"/>
      <c r="K3073" s="129"/>
      <c r="L3073" s="129"/>
      <c r="M3073" s="129"/>
    </row>
    <row r="3074" spans="1:13">
      <c r="A3074" s="5"/>
      <c r="B3074" s="128"/>
      <c r="C3074" s="128"/>
      <c r="D3074" s="129"/>
      <c r="E3074" s="129"/>
      <c r="F3074" s="129"/>
      <c r="G3074" s="129"/>
      <c r="H3074" s="129"/>
      <c r="I3074" s="129"/>
      <c r="J3074" s="129"/>
      <c r="K3074" s="129"/>
      <c r="L3074" s="129"/>
      <c r="M3074" s="129"/>
    </row>
    <row r="3075" spans="1:13">
      <c r="A3075" s="5"/>
      <c r="B3075" s="128"/>
      <c r="C3075" s="128"/>
      <c r="D3075" s="129"/>
      <c r="E3075" s="129"/>
      <c r="F3075" s="129"/>
      <c r="G3075" s="129"/>
      <c r="H3075" s="129"/>
      <c r="I3075" s="129"/>
      <c r="J3075" s="129"/>
      <c r="K3075" s="129"/>
      <c r="L3075" s="129"/>
      <c r="M3075" s="129"/>
    </row>
    <row r="3076" spans="1:13">
      <c r="A3076" s="5"/>
      <c r="B3076" s="128"/>
      <c r="C3076" s="128"/>
      <c r="D3076" s="129"/>
      <c r="E3076" s="129"/>
      <c r="F3076" s="129"/>
      <c r="G3076" s="129"/>
      <c r="H3076" s="129"/>
      <c r="I3076" s="129"/>
      <c r="J3076" s="129"/>
      <c r="K3076" s="129"/>
      <c r="L3076" s="129"/>
      <c r="M3076" s="129"/>
    </row>
    <row r="3077" spans="1:13">
      <c r="A3077" s="5"/>
      <c r="B3077" s="128"/>
      <c r="C3077" s="128"/>
      <c r="D3077" s="129"/>
      <c r="E3077" s="129"/>
      <c r="F3077" s="129"/>
      <c r="G3077" s="129"/>
      <c r="H3077" s="129"/>
      <c r="I3077" s="129"/>
      <c r="J3077" s="129"/>
      <c r="K3077" s="129"/>
      <c r="L3077" s="129"/>
      <c r="M3077" s="129"/>
    </row>
    <row r="3078" spans="1:13">
      <c r="A3078" s="5"/>
      <c r="B3078" s="128"/>
      <c r="C3078" s="128"/>
      <c r="D3078" s="129"/>
      <c r="E3078" s="129"/>
      <c r="F3078" s="129"/>
      <c r="G3078" s="129"/>
      <c r="H3078" s="129"/>
      <c r="I3078" s="129"/>
      <c r="J3078" s="129"/>
      <c r="K3078" s="129"/>
      <c r="L3078" s="129"/>
      <c r="M3078" s="129"/>
    </row>
    <row r="3079" spans="1:13">
      <c r="A3079" s="5"/>
      <c r="B3079" s="128"/>
      <c r="C3079" s="128"/>
      <c r="D3079" s="129"/>
      <c r="E3079" s="129"/>
      <c r="F3079" s="129"/>
      <c r="G3079" s="129"/>
      <c r="H3079" s="129"/>
      <c r="I3079" s="129"/>
      <c r="J3079" s="129"/>
      <c r="K3079" s="129"/>
      <c r="L3079" s="129"/>
      <c r="M3079" s="129"/>
    </row>
    <row r="3080" spans="1:13">
      <c r="A3080" s="5"/>
      <c r="B3080" s="128"/>
      <c r="C3080" s="128"/>
      <c r="D3080" s="129"/>
      <c r="E3080" s="129"/>
      <c r="F3080" s="129"/>
      <c r="G3080" s="129"/>
      <c r="H3080" s="129"/>
      <c r="I3080" s="129"/>
      <c r="J3080" s="129"/>
      <c r="K3080" s="129"/>
      <c r="L3080" s="129"/>
      <c r="M3080" s="129"/>
    </row>
    <row r="3081" spans="1:13">
      <c r="A3081" s="5"/>
      <c r="B3081" s="128"/>
      <c r="C3081" s="128"/>
      <c r="D3081" s="129"/>
      <c r="E3081" s="129"/>
      <c r="F3081" s="129"/>
      <c r="G3081" s="129"/>
      <c r="H3081" s="129"/>
      <c r="I3081" s="129"/>
      <c r="J3081" s="129"/>
      <c r="K3081" s="129"/>
      <c r="L3081" s="129"/>
      <c r="M3081" s="129"/>
    </row>
    <row r="3082" spans="1:13">
      <c r="A3082" s="5"/>
      <c r="B3082" s="128"/>
      <c r="C3082" s="128"/>
      <c r="D3082" s="129"/>
      <c r="E3082" s="129"/>
      <c r="F3082" s="129"/>
      <c r="G3082" s="129"/>
      <c r="H3082" s="129"/>
      <c r="I3082" s="129"/>
      <c r="J3082" s="129"/>
      <c r="K3082" s="129"/>
      <c r="L3082" s="129"/>
      <c r="M3082" s="129"/>
    </row>
    <row r="3083" spans="1:13">
      <c r="A3083" s="5"/>
      <c r="B3083" s="128"/>
      <c r="C3083" s="128"/>
      <c r="D3083" s="129"/>
      <c r="E3083" s="129"/>
      <c r="F3083" s="129"/>
      <c r="G3083" s="129"/>
      <c r="H3083" s="129"/>
      <c r="I3083" s="129"/>
      <c r="J3083" s="129"/>
      <c r="K3083" s="129"/>
      <c r="L3083" s="129"/>
      <c r="M3083" s="129"/>
    </row>
    <row r="3084" spans="1:13">
      <c r="A3084" s="5"/>
      <c r="B3084" s="128"/>
      <c r="C3084" s="128"/>
      <c r="D3084" s="129"/>
      <c r="E3084" s="129"/>
      <c r="F3084" s="129"/>
      <c r="G3084" s="129"/>
      <c r="H3084" s="129"/>
      <c r="I3084" s="129"/>
      <c r="J3084" s="129"/>
      <c r="K3084" s="129"/>
      <c r="L3084" s="129"/>
      <c r="M3084" s="129"/>
    </row>
    <row r="3085" spans="1:13">
      <c r="A3085" s="5"/>
      <c r="B3085" s="128"/>
      <c r="C3085" s="128"/>
      <c r="D3085" s="129"/>
      <c r="E3085" s="129"/>
      <c r="F3085" s="129"/>
      <c r="G3085" s="129"/>
      <c r="H3085" s="129"/>
      <c r="I3085" s="129"/>
      <c r="J3085" s="129"/>
      <c r="K3085" s="129"/>
      <c r="L3085" s="129"/>
      <c r="M3085" s="129"/>
    </row>
    <row r="3086" spans="1:13">
      <c r="A3086" s="5"/>
      <c r="B3086" s="128"/>
      <c r="C3086" s="128"/>
      <c r="D3086" s="129"/>
      <c r="E3086" s="129"/>
      <c r="F3086" s="129"/>
      <c r="G3086" s="129"/>
      <c r="H3086" s="129"/>
      <c r="I3086" s="129"/>
      <c r="J3086" s="129"/>
      <c r="K3086" s="129"/>
      <c r="L3086" s="129"/>
      <c r="M3086" s="129"/>
    </row>
    <row r="3087" spans="1:13">
      <c r="A3087" s="5"/>
      <c r="B3087" s="128"/>
      <c r="C3087" s="128"/>
      <c r="D3087" s="129"/>
      <c r="E3087" s="129"/>
      <c r="F3087" s="129"/>
      <c r="G3087" s="129"/>
      <c r="H3087" s="129"/>
      <c r="I3087" s="129"/>
      <c r="J3087" s="129"/>
      <c r="K3087" s="129"/>
      <c r="L3087" s="129"/>
      <c r="M3087" s="129"/>
    </row>
    <row r="3088" spans="1:13">
      <c r="A3088" s="5"/>
      <c r="B3088" s="128"/>
      <c r="C3088" s="128"/>
      <c r="D3088" s="129"/>
      <c r="E3088" s="129"/>
      <c r="F3088" s="129"/>
      <c r="G3088" s="129"/>
      <c r="H3088" s="129"/>
      <c r="I3088" s="129"/>
      <c r="J3088" s="129"/>
      <c r="K3088" s="129"/>
      <c r="L3088" s="129"/>
      <c r="M3088" s="129"/>
    </row>
    <row r="3089" spans="1:13">
      <c r="A3089" s="5"/>
      <c r="B3089" s="128"/>
      <c r="C3089" s="128"/>
      <c r="D3089" s="129"/>
      <c r="E3089" s="129"/>
      <c r="F3089" s="129"/>
      <c r="G3089" s="129"/>
      <c r="H3089" s="129"/>
      <c r="I3089" s="129"/>
      <c r="J3089" s="129"/>
      <c r="K3089" s="129"/>
      <c r="L3089" s="129"/>
      <c r="M3089" s="129"/>
    </row>
    <row r="3090" spans="1:13">
      <c r="A3090" s="5"/>
      <c r="B3090" s="128"/>
      <c r="C3090" s="128"/>
      <c r="D3090" s="129"/>
      <c r="E3090" s="129"/>
      <c r="F3090" s="129"/>
      <c r="G3090" s="129"/>
      <c r="H3090" s="129"/>
      <c r="I3090" s="129"/>
      <c r="J3090" s="129"/>
      <c r="K3090" s="129"/>
      <c r="L3090" s="129"/>
      <c r="M3090" s="129"/>
    </row>
    <row r="3091" spans="1:13">
      <c r="A3091" s="5"/>
      <c r="B3091" s="128"/>
      <c r="C3091" s="128"/>
      <c r="D3091" s="129"/>
      <c r="E3091" s="129"/>
      <c r="F3091" s="129"/>
      <c r="G3091" s="129"/>
      <c r="H3091" s="129"/>
      <c r="I3091" s="129"/>
      <c r="J3091" s="129"/>
      <c r="K3091" s="129"/>
      <c r="L3091" s="129"/>
      <c r="M3091" s="129"/>
    </row>
    <row r="3092" spans="1:13">
      <c r="A3092" s="5"/>
      <c r="B3092" s="128"/>
      <c r="C3092" s="128"/>
      <c r="D3092" s="129"/>
      <c r="E3092" s="129"/>
      <c r="F3092" s="129"/>
      <c r="G3092" s="129"/>
      <c r="H3092" s="129"/>
      <c r="I3092" s="129"/>
      <c r="J3092" s="129"/>
      <c r="K3092" s="129"/>
      <c r="L3092" s="129"/>
      <c r="M3092" s="129"/>
    </row>
    <row r="3093" spans="1:13">
      <c r="A3093" s="5"/>
      <c r="B3093" s="128"/>
      <c r="C3093" s="128"/>
      <c r="D3093" s="129"/>
      <c r="E3093" s="129"/>
      <c r="F3093" s="129"/>
      <c r="G3093" s="129"/>
      <c r="H3093" s="129"/>
      <c r="I3093" s="129"/>
      <c r="J3093" s="129"/>
      <c r="K3093" s="129"/>
      <c r="L3093" s="129"/>
      <c r="M3093" s="129"/>
    </row>
    <row r="3094" spans="1:13">
      <c r="A3094" s="5"/>
      <c r="B3094" s="128"/>
      <c r="C3094" s="128"/>
      <c r="D3094" s="129"/>
      <c r="E3094" s="129"/>
      <c r="F3094" s="129"/>
      <c r="G3094" s="129"/>
      <c r="H3094" s="129"/>
      <c r="I3094" s="129"/>
      <c r="J3094" s="129"/>
      <c r="K3094" s="129"/>
      <c r="L3094" s="129"/>
      <c r="M3094" s="129"/>
    </row>
    <row r="3095" spans="1:13">
      <c r="A3095" s="5"/>
      <c r="B3095" s="128"/>
      <c r="C3095" s="128"/>
      <c r="D3095" s="129"/>
      <c r="E3095" s="129"/>
      <c r="F3095" s="129"/>
      <c r="G3095" s="129"/>
      <c r="H3095" s="129"/>
      <c r="I3095" s="129"/>
      <c r="J3095" s="129"/>
      <c r="K3095" s="129"/>
      <c r="L3095" s="129"/>
      <c r="M3095" s="129"/>
    </row>
    <row r="3096" spans="1:13">
      <c r="A3096" s="5"/>
      <c r="B3096" s="128"/>
      <c r="C3096" s="128"/>
      <c r="D3096" s="129"/>
      <c r="E3096" s="129"/>
      <c r="F3096" s="129"/>
      <c r="G3096" s="129"/>
      <c r="H3096" s="129"/>
      <c r="I3096" s="129"/>
      <c r="J3096" s="129"/>
      <c r="K3096" s="129"/>
      <c r="L3096" s="129"/>
      <c r="M3096" s="129"/>
    </row>
    <row r="3097" spans="1:13">
      <c r="A3097" s="5"/>
      <c r="B3097" s="128"/>
      <c r="C3097" s="128"/>
      <c r="D3097" s="129"/>
      <c r="E3097" s="129"/>
      <c r="F3097" s="129"/>
      <c r="G3097" s="129"/>
      <c r="H3097" s="129"/>
      <c r="I3097" s="129"/>
      <c r="J3097" s="129"/>
      <c r="K3097" s="129"/>
      <c r="L3097" s="129"/>
      <c r="M3097" s="129"/>
    </row>
    <row r="3098" spans="1:13">
      <c r="A3098" s="5"/>
      <c r="B3098" s="128"/>
      <c r="C3098" s="128"/>
      <c r="D3098" s="129"/>
      <c r="E3098" s="129"/>
      <c r="F3098" s="129"/>
      <c r="G3098" s="129"/>
      <c r="H3098" s="129"/>
      <c r="I3098" s="129"/>
      <c r="J3098" s="129"/>
      <c r="K3098" s="129"/>
      <c r="L3098" s="129"/>
      <c r="M3098" s="129"/>
    </row>
    <row r="3099" spans="1:13">
      <c r="A3099" s="5"/>
      <c r="B3099" s="128"/>
      <c r="C3099" s="128"/>
      <c r="D3099" s="129"/>
      <c r="E3099" s="129"/>
      <c r="F3099" s="129"/>
      <c r="G3099" s="129"/>
      <c r="H3099" s="129"/>
      <c r="I3099" s="129"/>
      <c r="J3099" s="129"/>
      <c r="K3099" s="129"/>
      <c r="L3099" s="129"/>
      <c r="M3099" s="129"/>
    </row>
    <row r="3100" spans="1:13">
      <c r="A3100" s="5"/>
      <c r="B3100" s="128"/>
      <c r="C3100" s="128"/>
      <c r="D3100" s="129"/>
      <c r="E3100" s="129"/>
      <c r="F3100" s="129"/>
      <c r="G3100" s="129"/>
      <c r="H3100" s="129"/>
      <c r="I3100" s="129"/>
      <c r="J3100" s="129"/>
      <c r="K3100" s="129"/>
      <c r="L3100" s="129"/>
      <c r="M3100" s="129"/>
    </row>
    <row r="3101" spans="1:13">
      <c r="A3101" s="5"/>
      <c r="B3101" s="3"/>
      <c r="C3101" s="3"/>
      <c r="D3101" s="4"/>
      <c r="E3101" s="4"/>
      <c r="F3101" s="4"/>
      <c r="G3101" s="4"/>
      <c r="H3101" s="129"/>
      <c r="I3101" s="4"/>
      <c r="J3101" s="4"/>
      <c r="K3101" s="4"/>
      <c r="L3101" s="4"/>
      <c r="M3101" s="4"/>
    </row>
    <row r="3102" spans="1:13">
      <c r="A3102" s="5"/>
      <c r="B3102" s="128"/>
      <c r="C3102" s="128"/>
      <c r="D3102" s="129"/>
      <c r="E3102" s="129"/>
      <c r="F3102" s="129"/>
      <c r="G3102" s="129"/>
      <c r="H3102" s="129"/>
      <c r="I3102" s="129"/>
      <c r="J3102" s="129"/>
      <c r="K3102" s="129"/>
      <c r="L3102" s="129"/>
      <c r="M3102" s="129"/>
    </row>
    <row r="3103" spans="1:13">
      <c r="A3103" s="5"/>
      <c r="B3103" s="128"/>
      <c r="C3103" s="128"/>
      <c r="D3103" s="129"/>
      <c r="E3103" s="129"/>
      <c r="F3103" s="129"/>
      <c r="G3103" s="129"/>
      <c r="H3103" s="129"/>
      <c r="I3103" s="129"/>
      <c r="J3103" s="129"/>
      <c r="K3103" s="129"/>
      <c r="L3103" s="129"/>
      <c r="M3103" s="129"/>
    </row>
    <row r="3104" spans="1:13">
      <c r="A3104" s="5"/>
      <c r="B3104" s="128"/>
      <c r="C3104" s="128"/>
      <c r="D3104" s="129"/>
      <c r="E3104" s="129"/>
      <c r="F3104" s="129"/>
      <c r="G3104" s="129"/>
      <c r="H3104" s="129"/>
      <c r="I3104" s="129"/>
      <c r="J3104" s="129"/>
      <c r="K3104" s="129"/>
      <c r="L3104" s="129"/>
      <c r="M3104" s="129"/>
    </row>
    <row r="3105" spans="1:13">
      <c r="A3105" s="5"/>
      <c r="B3105" s="128"/>
      <c r="C3105" s="128"/>
      <c r="D3105" s="129"/>
      <c r="E3105" s="129"/>
      <c r="F3105" s="129"/>
      <c r="G3105" s="129"/>
      <c r="H3105" s="129"/>
      <c r="I3105" s="129"/>
      <c r="J3105" s="129"/>
      <c r="K3105" s="129"/>
      <c r="L3105" s="129"/>
      <c r="M3105" s="129"/>
    </row>
    <row r="3106" spans="1:13">
      <c r="A3106" s="5"/>
      <c r="B3106" s="128"/>
      <c r="C3106" s="128"/>
      <c r="D3106" s="129"/>
      <c r="E3106" s="129"/>
      <c r="F3106" s="129"/>
      <c r="G3106" s="129"/>
      <c r="H3106" s="129"/>
      <c r="I3106" s="129"/>
      <c r="J3106" s="129"/>
      <c r="K3106" s="129"/>
      <c r="L3106" s="129"/>
      <c r="M3106" s="129"/>
    </row>
    <row r="3107" spans="1:13">
      <c r="A3107" s="5"/>
      <c r="B3107" s="128"/>
      <c r="C3107" s="128"/>
      <c r="D3107" s="129"/>
      <c r="E3107" s="129"/>
      <c r="F3107" s="129"/>
      <c r="G3107" s="129"/>
      <c r="H3107" s="129"/>
      <c r="I3107" s="129"/>
      <c r="J3107" s="129"/>
      <c r="K3107" s="129"/>
      <c r="L3107" s="129"/>
      <c r="M3107" s="129"/>
    </row>
    <row r="3108" spans="1:13">
      <c r="A3108" s="5"/>
      <c r="B3108" s="128"/>
      <c r="C3108" s="128"/>
      <c r="D3108" s="129"/>
      <c r="E3108" s="129"/>
      <c r="F3108" s="129"/>
      <c r="G3108" s="129"/>
      <c r="H3108" s="129"/>
      <c r="I3108" s="129"/>
      <c r="J3108" s="129"/>
      <c r="K3108" s="129"/>
      <c r="L3108" s="129"/>
      <c r="M3108" s="129"/>
    </row>
    <row r="3109" spans="1:13">
      <c r="A3109" s="5"/>
      <c r="B3109" s="128"/>
      <c r="C3109" s="128"/>
      <c r="D3109" s="129"/>
      <c r="E3109" s="129"/>
      <c r="F3109" s="129"/>
      <c r="G3109" s="129"/>
      <c r="H3109" s="129"/>
      <c r="I3109" s="129"/>
      <c r="J3109" s="129"/>
      <c r="K3109" s="129"/>
      <c r="L3109" s="129"/>
      <c r="M3109" s="129"/>
    </row>
    <row r="3110" spans="1:13">
      <c r="A3110" s="5"/>
      <c r="B3110" s="128"/>
      <c r="C3110" s="128"/>
      <c r="D3110" s="129"/>
      <c r="E3110" s="129"/>
      <c r="F3110" s="129"/>
      <c r="G3110" s="129"/>
      <c r="H3110" s="129"/>
      <c r="I3110" s="129"/>
      <c r="J3110" s="129"/>
      <c r="K3110" s="129"/>
      <c r="L3110" s="129"/>
      <c r="M3110" s="129"/>
    </row>
    <row r="3111" spans="1:13">
      <c r="A3111" s="5"/>
      <c r="B3111" s="128"/>
      <c r="C3111" s="128"/>
      <c r="D3111" s="129"/>
      <c r="E3111" s="129"/>
      <c r="F3111" s="129"/>
      <c r="G3111" s="129"/>
      <c r="H3111" s="129"/>
      <c r="I3111" s="129"/>
      <c r="J3111" s="129"/>
      <c r="K3111" s="129"/>
      <c r="L3111" s="129"/>
      <c r="M3111" s="129"/>
    </row>
    <row r="3112" spans="1:13">
      <c r="A3112" s="5"/>
      <c r="B3112" s="3"/>
      <c r="C3112" s="3"/>
      <c r="D3112" s="4"/>
      <c r="E3112" s="4"/>
      <c r="F3112" s="4"/>
      <c r="G3112" s="4"/>
      <c r="H3112" s="129"/>
      <c r="I3112" s="4"/>
      <c r="J3112" s="4"/>
      <c r="K3112" s="4"/>
      <c r="L3112" s="4"/>
      <c r="M3112" s="4"/>
    </row>
    <row r="3113" spans="1:13">
      <c r="A3113" s="5"/>
      <c r="B3113" s="128"/>
      <c r="C3113" s="128"/>
      <c r="D3113" s="129"/>
      <c r="E3113" s="129"/>
      <c r="F3113" s="129"/>
      <c r="G3113" s="129"/>
      <c r="H3113" s="129"/>
      <c r="I3113" s="129"/>
      <c r="J3113" s="129"/>
      <c r="K3113" s="129"/>
      <c r="L3113" s="129"/>
      <c r="M3113" s="129"/>
    </row>
    <row r="3114" spans="1:13">
      <c r="A3114" s="5"/>
      <c r="B3114" s="128"/>
      <c r="C3114" s="128"/>
      <c r="D3114" s="129"/>
      <c r="E3114" s="129"/>
      <c r="F3114" s="129"/>
      <c r="G3114" s="129"/>
      <c r="H3114" s="129"/>
      <c r="I3114" s="129"/>
      <c r="J3114" s="129"/>
      <c r="K3114" s="129"/>
      <c r="L3114" s="129"/>
      <c r="M3114" s="129"/>
    </row>
    <row r="3115" spans="1:13">
      <c r="A3115" s="5"/>
      <c r="B3115" s="128"/>
      <c r="C3115" s="128"/>
      <c r="D3115" s="129"/>
      <c r="E3115" s="129"/>
      <c r="F3115" s="129"/>
      <c r="G3115" s="129"/>
      <c r="H3115" s="129"/>
      <c r="I3115" s="129"/>
      <c r="J3115" s="129"/>
      <c r="K3115" s="129"/>
      <c r="L3115" s="129"/>
      <c r="M3115" s="129"/>
    </row>
    <row r="3116" spans="1:13">
      <c r="A3116" s="5"/>
      <c r="B3116" s="128"/>
      <c r="C3116" s="128"/>
      <c r="D3116" s="129"/>
      <c r="E3116" s="129"/>
      <c r="F3116" s="129"/>
      <c r="G3116" s="129"/>
      <c r="H3116" s="129"/>
      <c r="I3116" s="129"/>
      <c r="J3116" s="129"/>
      <c r="K3116" s="129"/>
      <c r="L3116" s="129"/>
      <c r="M3116" s="129"/>
    </row>
    <row r="3117" spans="1:13">
      <c r="A3117" s="5"/>
      <c r="B3117" s="128"/>
      <c r="C3117" s="128"/>
      <c r="D3117" s="129"/>
      <c r="E3117" s="129"/>
      <c r="F3117" s="129"/>
      <c r="G3117" s="129"/>
      <c r="H3117" s="129"/>
      <c r="I3117" s="129"/>
      <c r="J3117" s="129"/>
      <c r="K3117" s="129"/>
      <c r="L3117" s="129"/>
      <c r="M3117" s="129"/>
    </row>
    <row r="3118" spans="1:13">
      <c r="A3118" s="5"/>
      <c r="B3118" s="128"/>
      <c r="C3118" s="128"/>
      <c r="D3118" s="129"/>
      <c r="E3118" s="129"/>
      <c r="F3118" s="129"/>
      <c r="G3118" s="129"/>
      <c r="H3118" s="129"/>
      <c r="I3118" s="129"/>
      <c r="J3118" s="129"/>
      <c r="K3118" s="129"/>
      <c r="L3118" s="129"/>
      <c r="M3118" s="129"/>
    </row>
    <row r="3119" spans="1:13">
      <c r="A3119" s="5"/>
      <c r="B3119" s="128"/>
      <c r="C3119" s="128"/>
      <c r="D3119" s="129"/>
      <c r="E3119" s="129"/>
      <c r="F3119" s="129"/>
      <c r="G3119" s="129"/>
      <c r="H3119" s="129"/>
      <c r="I3119" s="129"/>
      <c r="J3119" s="129"/>
      <c r="K3119" s="129"/>
      <c r="L3119" s="129"/>
      <c r="M3119" s="129"/>
    </row>
    <row r="3120" spans="1:13">
      <c r="A3120" s="5"/>
      <c r="B3120" s="128"/>
      <c r="C3120" s="128"/>
      <c r="D3120" s="129"/>
      <c r="E3120" s="129"/>
      <c r="F3120" s="129"/>
      <c r="G3120" s="129"/>
      <c r="H3120" s="129"/>
      <c r="I3120" s="129"/>
      <c r="J3120" s="129"/>
      <c r="K3120" s="129"/>
      <c r="L3120" s="129"/>
      <c r="M3120" s="129"/>
    </row>
    <row r="3121" spans="1:13">
      <c r="A3121" s="5"/>
      <c r="B3121" s="128"/>
      <c r="C3121" s="128"/>
      <c r="D3121" s="129"/>
      <c r="E3121" s="129"/>
      <c r="F3121" s="129"/>
      <c r="G3121" s="129"/>
      <c r="H3121" s="129"/>
      <c r="I3121" s="129"/>
      <c r="J3121" s="129"/>
      <c r="K3121" s="129"/>
      <c r="L3121" s="129"/>
      <c r="M3121" s="129"/>
    </row>
    <row r="3122" spans="1:13">
      <c r="A3122" s="5"/>
      <c r="B3122" s="128"/>
      <c r="C3122" s="128"/>
      <c r="D3122" s="129"/>
      <c r="E3122" s="129"/>
      <c r="F3122" s="129"/>
      <c r="G3122" s="129"/>
      <c r="H3122" s="129"/>
      <c r="I3122" s="129"/>
      <c r="J3122" s="129"/>
      <c r="K3122" s="129"/>
      <c r="L3122" s="129"/>
      <c r="M3122" s="129"/>
    </row>
    <row r="3123" spans="1:13">
      <c r="A3123" s="5"/>
      <c r="B3123" s="128"/>
      <c r="C3123" s="128"/>
      <c r="D3123" s="129"/>
      <c r="E3123" s="129"/>
      <c r="F3123" s="129"/>
      <c r="G3123" s="129"/>
      <c r="H3123" s="129"/>
      <c r="I3123" s="129"/>
      <c r="J3123" s="129"/>
      <c r="K3123" s="129"/>
      <c r="L3123" s="129"/>
      <c r="M3123" s="129"/>
    </row>
    <row r="3124" spans="1:13">
      <c r="A3124" s="5"/>
      <c r="B3124" s="128"/>
      <c r="C3124" s="128"/>
      <c r="D3124" s="129"/>
      <c r="E3124" s="129"/>
      <c r="F3124" s="129"/>
      <c r="G3124" s="129"/>
      <c r="H3124" s="129"/>
      <c r="I3124" s="129"/>
      <c r="J3124" s="129"/>
      <c r="K3124" s="129"/>
      <c r="L3124" s="129"/>
      <c r="M3124" s="129"/>
    </row>
    <row r="3125" spans="1:13">
      <c r="A3125" s="5"/>
      <c r="B3125" s="128"/>
      <c r="C3125" s="128"/>
      <c r="D3125" s="129"/>
      <c r="E3125" s="129"/>
      <c r="F3125" s="129"/>
      <c r="G3125" s="129"/>
      <c r="H3125" s="129"/>
      <c r="I3125" s="129"/>
      <c r="J3125" s="129"/>
      <c r="K3125" s="129"/>
      <c r="L3125" s="129"/>
      <c r="M3125" s="129"/>
    </row>
    <row r="3126" spans="1:13">
      <c r="A3126" s="5"/>
      <c r="B3126" s="128"/>
      <c r="C3126" s="128"/>
      <c r="D3126" s="129"/>
      <c r="E3126" s="129"/>
      <c r="F3126" s="129"/>
      <c r="G3126" s="129"/>
      <c r="H3126" s="129"/>
      <c r="I3126" s="129"/>
      <c r="J3126" s="129"/>
      <c r="K3126" s="129"/>
      <c r="L3126" s="129"/>
      <c r="M3126" s="129"/>
    </row>
    <row r="3127" spans="1:13">
      <c r="A3127" s="5"/>
      <c r="B3127" s="128"/>
      <c r="C3127" s="128"/>
      <c r="D3127" s="129"/>
      <c r="E3127" s="129"/>
      <c r="F3127" s="129"/>
      <c r="G3127" s="129"/>
      <c r="H3127" s="129"/>
      <c r="I3127" s="129"/>
      <c r="J3127" s="129"/>
      <c r="K3127" s="129"/>
      <c r="L3127" s="129"/>
      <c r="M3127" s="129"/>
    </row>
    <row r="3128" spans="1:13">
      <c r="A3128" s="5"/>
      <c r="B3128" s="128"/>
      <c r="C3128" s="128"/>
      <c r="D3128" s="129"/>
      <c r="E3128" s="129"/>
      <c r="F3128" s="129"/>
      <c r="G3128" s="129"/>
      <c r="H3128" s="129"/>
      <c r="I3128" s="129"/>
      <c r="J3128" s="129"/>
      <c r="K3128" s="129"/>
      <c r="L3128" s="129"/>
      <c r="M3128" s="129"/>
    </row>
    <row r="3129" spans="1:13">
      <c r="A3129" s="5"/>
      <c r="B3129" s="128"/>
      <c r="C3129" s="128"/>
      <c r="D3129" s="129"/>
      <c r="E3129" s="129"/>
      <c r="F3129" s="129"/>
      <c r="G3129" s="129"/>
      <c r="H3129" s="129"/>
      <c r="I3129" s="129"/>
      <c r="J3129" s="129"/>
      <c r="K3129" s="129"/>
      <c r="L3129" s="129"/>
      <c r="M3129" s="129"/>
    </row>
    <row r="3130" spans="1:13">
      <c r="A3130" s="5"/>
      <c r="B3130" s="128"/>
      <c r="C3130" s="128"/>
      <c r="D3130" s="129"/>
      <c r="E3130" s="129"/>
      <c r="F3130" s="129"/>
      <c r="G3130" s="129"/>
      <c r="H3130" s="129"/>
      <c r="I3130" s="129"/>
      <c r="J3130" s="129"/>
      <c r="K3130" s="129"/>
      <c r="L3130" s="129"/>
      <c r="M3130" s="129"/>
    </row>
    <row r="3131" spans="1:13">
      <c r="A3131" s="5"/>
      <c r="B3131" s="128"/>
      <c r="C3131" s="128"/>
      <c r="D3131" s="129"/>
      <c r="E3131" s="129"/>
      <c r="F3131" s="129"/>
      <c r="G3131" s="129"/>
      <c r="H3131" s="129"/>
      <c r="I3131" s="129"/>
      <c r="J3131" s="129"/>
      <c r="K3131" s="129"/>
      <c r="L3131" s="129"/>
      <c r="M3131" s="129"/>
    </row>
    <row r="3132" spans="1:13">
      <c r="A3132" s="5"/>
      <c r="B3132" s="128"/>
      <c r="C3132" s="128"/>
      <c r="D3132" s="129"/>
      <c r="E3132" s="129"/>
      <c r="F3132" s="129"/>
      <c r="G3132" s="129"/>
      <c r="H3132" s="129"/>
      <c r="I3132" s="129"/>
      <c r="J3132" s="129"/>
      <c r="K3132" s="129"/>
      <c r="L3132" s="129"/>
      <c r="M3132" s="129"/>
    </row>
    <row r="3133" spans="1:13">
      <c r="A3133" s="5"/>
      <c r="B3133" s="128"/>
      <c r="C3133" s="128"/>
      <c r="D3133" s="129"/>
      <c r="E3133" s="129"/>
      <c r="F3133" s="129"/>
      <c r="G3133" s="129"/>
      <c r="H3133" s="129"/>
      <c r="I3133" s="129"/>
      <c r="J3133" s="129"/>
      <c r="K3133" s="129"/>
      <c r="L3133" s="129"/>
      <c r="M3133" s="129"/>
    </row>
    <row r="3134" spans="1:13">
      <c r="A3134" s="5"/>
      <c r="B3134" s="128"/>
      <c r="C3134" s="128"/>
      <c r="D3134" s="129"/>
      <c r="E3134" s="129"/>
      <c r="F3134" s="129"/>
      <c r="G3134" s="129"/>
      <c r="H3134" s="129"/>
      <c r="I3134" s="129"/>
      <c r="J3134" s="129"/>
      <c r="K3134" s="129"/>
      <c r="L3134" s="129"/>
      <c r="M3134" s="129"/>
    </row>
    <row r="3135" spans="1:13">
      <c r="A3135" s="5"/>
      <c r="B3135" s="128"/>
      <c r="C3135" s="128"/>
      <c r="D3135" s="129"/>
      <c r="E3135" s="129"/>
      <c r="F3135" s="129"/>
      <c r="G3135" s="129"/>
      <c r="H3135" s="129"/>
      <c r="I3135" s="129"/>
      <c r="J3135" s="129"/>
      <c r="K3135" s="129"/>
      <c r="L3135" s="129"/>
      <c r="M3135" s="129"/>
    </row>
    <row r="3136" spans="1:13">
      <c r="A3136" s="5"/>
      <c r="B3136" s="128"/>
      <c r="C3136" s="128"/>
      <c r="D3136" s="129"/>
      <c r="E3136" s="129"/>
      <c r="F3136" s="129"/>
      <c r="G3136" s="129"/>
      <c r="H3136" s="129"/>
      <c r="I3136" s="129"/>
      <c r="J3136" s="129"/>
      <c r="K3136" s="129"/>
      <c r="L3136" s="129"/>
      <c r="M3136" s="129"/>
    </row>
    <row r="3137" spans="1:13">
      <c r="A3137" s="5"/>
      <c r="B3137" s="128"/>
      <c r="C3137" s="128"/>
      <c r="D3137" s="129"/>
      <c r="E3137" s="129"/>
      <c r="F3137" s="129"/>
      <c r="G3137" s="129"/>
      <c r="H3137" s="129"/>
      <c r="I3137" s="129"/>
      <c r="J3137" s="129"/>
      <c r="K3137" s="129"/>
      <c r="L3137" s="129"/>
      <c r="M3137" s="129"/>
    </row>
    <row r="3138" spans="1:13">
      <c r="A3138" s="5"/>
      <c r="B3138" s="128"/>
      <c r="C3138" s="128"/>
      <c r="D3138" s="129"/>
      <c r="E3138" s="129"/>
      <c r="F3138" s="129"/>
      <c r="G3138" s="129"/>
      <c r="H3138" s="129"/>
      <c r="I3138" s="129"/>
      <c r="J3138" s="129"/>
      <c r="K3138" s="129"/>
      <c r="L3138" s="129"/>
      <c r="M3138" s="129"/>
    </row>
    <row r="3139" spans="1:13">
      <c r="A3139" s="5"/>
      <c r="B3139" s="128"/>
      <c r="C3139" s="128"/>
      <c r="D3139" s="129"/>
      <c r="E3139" s="129"/>
      <c r="F3139" s="129"/>
      <c r="G3139" s="129"/>
      <c r="H3139" s="129"/>
      <c r="I3139" s="129"/>
      <c r="J3139" s="129"/>
      <c r="K3139" s="129"/>
      <c r="L3139" s="129"/>
      <c r="M3139" s="129"/>
    </row>
    <row r="3140" spans="1:13">
      <c r="A3140" s="5"/>
      <c r="B3140" s="128"/>
      <c r="C3140" s="128"/>
      <c r="D3140" s="129"/>
      <c r="E3140" s="129"/>
      <c r="F3140" s="129"/>
      <c r="G3140" s="129"/>
      <c r="H3140" s="129"/>
      <c r="I3140" s="129"/>
      <c r="J3140" s="129"/>
      <c r="K3140" s="129"/>
      <c r="L3140" s="129"/>
      <c r="M3140" s="129"/>
    </row>
    <row r="3141" spans="1:13">
      <c r="A3141" s="5"/>
      <c r="B3141" s="128"/>
      <c r="C3141" s="128"/>
      <c r="D3141" s="129"/>
      <c r="E3141" s="129"/>
      <c r="F3141" s="129"/>
      <c r="G3141" s="129"/>
      <c r="H3141" s="129"/>
      <c r="I3141" s="129"/>
      <c r="J3141" s="129"/>
      <c r="K3141" s="129"/>
      <c r="L3141" s="129"/>
      <c r="M3141" s="129"/>
    </row>
    <row r="3142" spans="1:13">
      <c r="A3142" s="5"/>
      <c r="B3142" s="128"/>
      <c r="C3142" s="128"/>
      <c r="D3142" s="129"/>
      <c r="E3142" s="129"/>
      <c r="F3142" s="129"/>
      <c r="G3142" s="129"/>
      <c r="H3142" s="129"/>
      <c r="I3142" s="129"/>
      <c r="J3142" s="129"/>
      <c r="K3142" s="129"/>
      <c r="L3142" s="129"/>
      <c r="M3142" s="129"/>
    </row>
    <row r="3143" spans="1:13">
      <c r="A3143" s="5"/>
      <c r="B3143" s="128"/>
      <c r="C3143" s="128"/>
      <c r="D3143" s="129"/>
      <c r="E3143" s="129"/>
      <c r="F3143" s="129"/>
      <c r="G3143" s="129"/>
      <c r="H3143" s="129"/>
      <c r="I3143" s="129"/>
      <c r="J3143" s="129"/>
      <c r="K3143" s="129"/>
      <c r="L3143" s="129"/>
      <c r="M3143" s="129"/>
    </row>
    <row r="3144" spans="1:13">
      <c r="A3144" s="5"/>
      <c r="B3144" s="128"/>
      <c r="C3144" s="128"/>
      <c r="D3144" s="129"/>
      <c r="E3144" s="129"/>
      <c r="F3144" s="129"/>
      <c r="G3144" s="129"/>
      <c r="H3144" s="129"/>
      <c r="I3144" s="129"/>
      <c r="J3144" s="129"/>
      <c r="K3144" s="129"/>
      <c r="L3144" s="129"/>
      <c r="M3144" s="129"/>
    </row>
    <row r="3145" spans="1:13">
      <c r="A3145" s="5"/>
      <c r="B3145" s="128"/>
      <c r="C3145" s="128"/>
      <c r="D3145" s="129"/>
      <c r="E3145" s="129"/>
      <c r="F3145" s="129"/>
      <c r="G3145" s="129"/>
      <c r="H3145" s="129"/>
      <c r="I3145" s="129"/>
      <c r="J3145" s="129"/>
      <c r="K3145" s="129"/>
      <c r="L3145" s="129"/>
      <c r="M3145" s="129"/>
    </row>
    <row r="3146" spans="1:13">
      <c r="A3146" s="5"/>
      <c r="B3146" s="128"/>
      <c r="C3146" s="128"/>
      <c r="D3146" s="129"/>
      <c r="E3146" s="129"/>
      <c r="F3146" s="129"/>
      <c r="G3146" s="129"/>
      <c r="H3146" s="129"/>
      <c r="I3146" s="129"/>
      <c r="J3146" s="129"/>
      <c r="K3146" s="129"/>
      <c r="L3146" s="129"/>
      <c r="M3146" s="129"/>
    </row>
    <row r="3147" spans="1:13">
      <c r="A3147" s="5"/>
      <c r="B3147" s="128"/>
      <c r="C3147" s="128"/>
      <c r="D3147" s="129"/>
      <c r="E3147" s="129"/>
      <c r="F3147" s="129"/>
      <c r="G3147" s="129"/>
      <c r="H3147" s="129"/>
      <c r="I3147" s="129"/>
      <c r="J3147" s="129"/>
      <c r="K3147" s="129"/>
      <c r="L3147" s="129"/>
      <c r="M3147" s="129"/>
    </row>
    <row r="3148" spans="1:13">
      <c r="A3148" s="5"/>
      <c r="B3148" s="128"/>
      <c r="C3148" s="128"/>
      <c r="D3148" s="129"/>
      <c r="E3148" s="129"/>
      <c r="F3148" s="129"/>
      <c r="G3148" s="129"/>
      <c r="H3148" s="129"/>
      <c r="I3148" s="129"/>
      <c r="J3148" s="129"/>
      <c r="K3148" s="129"/>
      <c r="L3148" s="129"/>
      <c r="M3148" s="129"/>
    </row>
    <row r="3149" spans="1:13">
      <c r="A3149" s="5"/>
      <c r="B3149" s="128"/>
      <c r="C3149" s="128"/>
      <c r="D3149" s="129"/>
      <c r="E3149" s="129"/>
      <c r="F3149" s="129"/>
      <c r="G3149" s="129"/>
      <c r="H3149" s="129"/>
      <c r="I3149" s="129"/>
      <c r="J3149" s="129"/>
      <c r="K3149" s="129"/>
      <c r="L3149" s="129"/>
      <c r="M3149" s="129"/>
    </row>
    <row r="3150" spans="1:13">
      <c r="A3150" s="5"/>
      <c r="B3150" s="128"/>
      <c r="C3150" s="128"/>
      <c r="D3150" s="129"/>
      <c r="E3150" s="129"/>
      <c r="F3150" s="129"/>
      <c r="G3150" s="129"/>
      <c r="H3150" s="129"/>
      <c r="I3150" s="129"/>
      <c r="J3150" s="129"/>
      <c r="K3150" s="129"/>
      <c r="L3150" s="129"/>
      <c r="M3150" s="129"/>
    </row>
    <row r="3151" spans="1:13">
      <c r="A3151" s="5"/>
      <c r="B3151" s="128"/>
      <c r="C3151" s="128"/>
      <c r="D3151" s="129"/>
      <c r="E3151" s="129"/>
      <c r="F3151" s="129"/>
      <c r="G3151" s="129"/>
      <c r="H3151" s="129"/>
      <c r="I3151" s="129"/>
      <c r="J3151" s="129"/>
      <c r="K3151" s="129"/>
      <c r="L3151" s="129"/>
      <c r="M3151" s="129"/>
    </row>
    <row r="3152" spans="1:13">
      <c r="A3152" s="5"/>
      <c r="B3152" s="128"/>
      <c r="C3152" s="128"/>
      <c r="D3152" s="129"/>
      <c r="E3152" s="129"/>
      <c r="F3152" s="129"/>
      <c r="G3152" s="129"/>
      <c r="H3152" s="129"/>
      <c r="I3152" s="129"/>
      <c r="J3152" s="129"/>
      <c r="K3152" s="129"/>
      <c r="L3152" s="129"/>
      <c r="M3152" s="129"/>
    </row>
    <row r="3153" spans="1:13">
      <c r="A3153" s="5"/>
      <c r="B3153" s="128"/>
      <c r="C3153" s="128"/>
      <c r="D3153" s="129"/>
      <c r="E3153" s="129"/>
      <c r="F3153" s="129"/>
      <c r="G3153" s="129"/>
      <c r="H3153" s="129"/>
      <c r="I3153" s="129"/>
      <c r="J3153" s="129"/>
      <c r="K3153" s="129"/>
      <c r="L3153" s="129"/>
      <c r="M3153" s="129"/>
    </row>
    <row r="3154" spans="1:13">
      <c r="A3154" s="5"/>
      <c r="B3154" s="128"/>
      <c r="C3154" s="128"/>
      <c r="D3154" s="129"/>
      <c r="E3154" s="129"/>
      <c r="F3154" s="129"/>
      <c r="G3154" s="129"/>
      <c r="H3154" s="129"/>
      <c r="I3154" s="129"/>
      <c r="J3154" s="129"/>
      <c r="K3154" s="129"/>
      <c r="L3154" s="129"/>
      <c r="M3154" s="129"/>
    </row>
    <row r="3155" spans="1:13">
      <c r="A3155" s="5"/>
      <c r="B3155" s="128"/>
      <c r="C3155" s="128"/>
      <c r="D3155" s="129"/>
      <c r="E3155" s="129"/>
      <c r="F3155" s="129"/>
      <c r="G3155" s="129"/>
      <c r="H3155" s="129"/>
      <c r="I3155" s="129"/>
      <c r="J3155" s="129"/>
      <c r="K3155" s="129"/>
      <c r="L3155" s="129"/>
      <c r="M3155" s="129"/>
    </row>
    <row r="3156" spans="1:13">
      <c r="A3156" s="5"/>
      <c r="B3156" s="128"/>
      <c r="C3156" s="128"/>
      <c r="D3156" s="129"/>
      <c r="E3156" s="129"/>
      <c r="F3156" s="129"/>
      <c r="G3156" s="129"/>
      <c r="H3156" s="129"/>
      <c r="I3156" s="129"/>
      <c r="J3156" s="129"/>
      <c r="K3156" s="129"/>
      <c r="L3156" s="129"/>
      <c r="M3156" s="129"/>
    </row>
    <row r="3157" spans="1:13">
      <c r="A3157" s="5"/>
      <c r="B3157" s="128"/>
      <c r="C3157" s="128"/>
      <c r="D3157" s="129"/>
      <c r="E3157" s="129"/>
      <c r="F3157" s="129"/>
      <c r="G3157" s="129"/>
      <c r="H3157" s="129"/>
      <c r="I3157" s="129"/>
      <c r="J3157" s="129"/>
      <c r="K3157" s="129"/>
      <c r="L3157" s="129"/>
      <c r="M3157" s="129"/>
    </row>
    <row r="3158" spans="1:13">
      <c r="A3158" s="5"/>
      <c r="B3158" s="128"/>
      <c r="C3158" s="128"/>
      <c r="D3158" s="129"/>
      <c r="E3158" s="129"/>
      <c r="F3158" s="129"/>
      <c r="G3158" s="129"/>
      <c r="H3158" s="129"/>
      <c r="I3158" s="129"/>
      <c r="J3158" s="129"/>
      <c r="K3158" s="129"/>
      <c r="L3158" s="129"/>
      <c r="M3158" s="129"/>
    </row>
    <row r="3159" spans="1:13">
      <c r="A3159" s="5"/>
      <c r="B3159" s="128"/>
      <c r="C3159" s="128"/>
      <c r="D3159" s="129"/>
      <c r="E3159" s="129"/>
      <c r="F3159" s="129"/>
      <c r="G3159" s="129"/>
      <c r="H3159" s="129"/>
      <c r="I3159" s="129"/>
      <c r="J3159" s="129"/>
      <c r="K3159" s="129"/>
      <c r="L3159" s="129"/>
      <c r="M3159" s="129"/>
    </row>
    <row r="3160" spans="1:13">
      <c r="A3160" s="5"/>
      <c r="B3160" s="128"/>
      <c r="C3160" s="128"/>
      <c r="D3160" s="129"/>
      <c r="E3160" s="129"/>
      <c r="F3160" s="129"/>
      <c r="G3160" s="129"/>
      <c r="H3160" s="129"/>
      <c r="I3160" s="129"/>
      <c r="J3160" s="129"/>
      <c r="K3160" s="129"/>
      <c r="L3160" s="129"/>
      <c r="M3160" s="129"/>
    </row>
    <row r="3161" spans="1:13">
      <c r="A3161" s="5"/>
      <c r="B3161" s="128"/>
      <c r="C3161" s="128"/>
      <c r="D3161" s="129"/>
      <c r="E3161" s="129"/>
      <c r="F3161" s="129"/>
      <c r="G3161" s="129"/>
      <c r="H3161" s="129"/>
      <c r="I3161" s="129"/>
      <c r="J3161" s="129"/>
      <c r="K3161" s="129"/>
      <c r="L3161" s="129"/>
      <c r="M3161" s="129"/>
    </row>
    <row r="3162" spans="1:13">
      <c r="A3162" s="5"/>
      <c r="B3162" s="128"/>
      <c r="C3162" s="128"/>
      <c r="D3162" s="129"/>
      <c r="E3162" s="129"/>
      <c r="F3162" s="129"/>
      <c r="G3162" s="129"/>
      <c r="H3162" s="129"/>
      <c r="I3162" s="129"/>
      <c r="J3162" s="129"/>
      <c r="K3162" s="129"/>
      <c r="L3162" s="129"/>
      <c r="M3162" s="129"/>
    </row>
    <row r="3163" spans="1:13">
      <c r="A3163" s="5"/>
      <c r="B3163" s="128"/>
      <c r="C3163" s="128"/>
      <c r="D3163" s="129"/>
      <c r="E3163" s="129"/>
      <c r="F3163" s="129"/>
      <c r="G3163" s="129"/>
      <c r="H3163" s="129"/>
      <c r="I3163" s="129"/>
      <c r="J3163" s="129"/>
      <c r="K3163" s="129"/>
      <c r="L3163" s="129"/>
      <c r="M3163" s="129"/>
    </row>
    <row r="3164" spans="1:13">
      <c r="A3164" s="5"/>
      <c r="B3164" s="128"/>
      <c r="C3164" s="128"/>
      <c r="D3164" s="129"/>
      <c r="E3164" s="129"/>
      <c r="F3164" s="129"/>
      <c r="G3164" s="129"/>
      <c r="H3164" s="129"/>
      <c r="I3164" s="129"/>
      <c r="J3164" s="129"/>
      <c r="K3164" s="129"/>
      <c r="L3164" s="129"/>
      <c r="M3164" s="129"/>
    </row>
    <row r="3165" spans="1:13">
      <c r="A3165" s="5"/>
      <c r="B3165" s="128"/>
      <c r="C3165" s="128"/>
      <c r="D3165" s="129"/>
      <c r="E3165" s="129"/>
      <c r="F3165" s="129"/>
      <c r="G3165" s="129"/>
      <c r="H3165" s="129"/>
      <c r="I3165" s="129"/>
      <c r="J3165" s="129"/>
      <c r="K3165" s="129"/>
      <c r="L3165" s="129"/>
      <c r="M3165" s="129"/>
    </row>
    <row r="3166" spans="1:13">
      <c r="A3166" s="5"/>
      <c r="B3166" s="128"/>
      <c r="C3166" s="128"/>
      <c r="D3166" s="129"/>
      <c r="E3166" s="129"/>
      <c r="F3166" s="129"/>
      <c r="G3166" s="129"/>
      <c r="H3166" s="129"/>
      <c r="I3166" s="129"/>
      <c r="J3166" s="129"/>
      <c r="K3166" s="129"/>
      <c r="L3166" s="129"/>
      <c r="M3166" s="129"/>
    </row>
    <row r="3167" spans="1:13">
      <c r="A3167" s="5"/>
      <c r="B3167" s="128"/>
      <c r="C3167" s="128"/>
      <c r="D3167" s="129"/>
      <c r="E3167" s="129"/>
      <c r="F3167" s="129"/>
      <c r="G3167" s="129"/>
      <c r="H3167" s="129"/>
      <c r="I3167" s="129"/>
      <c r="J3167" s="129"/>
      <c r="K3167" s="129"/>
      <c r="L3167" s="129"/>
      <c r="M3167" s="129"/>
    </row>
    <row r="3168" spans="1:13">
      <c r="A3168" s="5"/>
      <c r="B3168" s="128"/>
      <c r="C3168" s="128"/>
      <c r="D3168" s="129"/>
      <c r="E3168" s="129"/>
      <c r="F3168" s="129"/>
      <c r="G3168" s="129"/>
      <c r="H3168" s="129"/>
      <c r="I3168" s="129"/>
      <c r="J3168" s="129"/>
      <c r="K3168" s="129"/>
      <c r="L3168" s="129"/>
      <c r="M3168" s="129"/>
    </row>
    <row r="3169" spans="1:13">
      <c r="A3169" s="5"/>
      <c r="B3169" s="128"/>
      <c r="C3169" s="128"/>
      <c r="D3169" s="129"/>
      <c r="E3169" s="129"/>
      <c r="F3169" s="129"/>
      <c r="G3169" s="129"/>
      <c r="H3169" s="129"/>
      <c r="I3169" s="129"/>
      <c r="J3169" s="129"/>
      <c r="K3169" s="129"/>
      <c r="L3169" s="129"/>
      <c r="M3169" s="129"/>
    </row>
    <row r="3170" spans="1:13">
      <c r="A3170" s="5"/>
      <c r="B3170" s="128"/>
      <c r="C3170" s="128"/>
      <c r="D3170" s="129"/>
      <c r="E3170" s="129"/>
      <c r="F3170" s="129"/>
      <c r="G3170" s="129"/>
      <c r="H3170" s="129"/>
      <c r="I3170" s="129"/>
      <c r="J3170" s="129"/>
      <c r="K3170" s="129"/>
      <c r="L3170" s="129"/>
      <c r="M3170" s="129"/>
    </row>
    <row r="3171" spans="1:13">
      <c r="A3171" s="5"/>
      <c r="B3171" s="128"/>
      <c r="C3171" s="128"/>
      <c r="D3171" s="129"/>
      <c r="E3171" s="129"/>
      <c r="F3171" s="129"/>
      <c r="G3171" s="129"/>
      <c r="H3171" s="129"/>
      <c r="I3171" s="129"/>
      <c r="J3171" s="129"/>
      <c r="K3171" s="129"/>
      <c r="L3171" s="129"/>
      <c r="M3171" s="129"/>
    </row>
    <row r="3172" spans="1:13">
      <c r="A3172" s="5"/>
      <c r="B3172" s="128"/>
      <c r="C3172" s="128"/>
      <c r="D3172" s="129"/>
      <c r="E3172" s="129"/>
      <c r="F3172" s="129"/>
      <c r="G3172" s="129"/>
      <c r="H3172" s="129"/>
      <c r="I3172" s="129"/>
      <c r="J3172" s="129"/>
      <c r="K3172" s="129"/>
      <c r="L3172" s="129"/>
      <c r="M3172" s="129"/>
    </row>
    <row r="3173" spans="1:13">
      <c r="A3173" s="5"/>
      <c r="B3173" s="128"/>
      <c r="C3173" s="128"/>
      <c r="D3173" s="129"/>
      <c r="E3173" s="129"/>
      <c r="F3173" s="129"/>
      <c r="G3173" s="129"/>
      <c r="H3173" s="129"/>
      <c r="I3173" s="129"/>
      <c r="J3173" s="129"/>
      <c r="K3173" s="129"/>
      <c r="L3173" s="129"/>
      <c r="M3173" s="129"/>
    </row>
    <row r="3174" spans="1:13">
      <c r="A3174" s="5"/>
      <c r="B3174" s="128"/>
      <c r="C3174" s="128"/>
      <c r="D3174" s="129"/>
      <c r="E3174" s="129"/>
      <c r="F3174" s="129"/>
      <c r="G3174" s="129"/>
      <c r="H3174" s="129"/>
      <c r="I3174" s="129"/>
      <c r="J3174" s="129"/>
      <c r="K3174" s="129"/>
      <c r="L3174" s="129"/>
      <c r="M3174" s="129"/>
    </row>
    <row r="3175" spans="1:13">
      <c r="A3175" s="5"/>
      <c r="B3175" s="128"/>
      <c r="C3175" s="128"/>
      <c r="D3175" s="129"/>
      <c r="E3175" s="129"/>
      <c r="F3175" s="129"/>
      <c r="G3175" s="129"/>
      <c r="H3175" s="129"/>
      <c r="I3175" s="129"/>
      <c r="J3175" s="129"/>
      <c r="K3175" s="129"/>
      <c r="L3175" s="129"/>
      <c r="M3175" s="129"/>
    </row>
    <row r="3176" spans="1:13">
      <c r="A3176" s="5"/>
      <c r="B3176" s="128"/>
      <c r="C3176" s="128"/>
      <c r="D3176" s="129"/>
      <c r="E3176" s="129"/>
      <c r="F3176" s="129"/>
      <c r="G3176" s="129"/>
      <c r="H3176" s="129"/>
      <c r="I3176" s="129"/>
      <c r="J3176" s="129"/>
      <c r="K3176" s="129"/>
      <c r="L3176" s="129"/>
      <c r="M3176" s="129"/>
    </row>
    <row r="3177" spans="1:13">
      <c r="A3177" s="5"/>
      <c r="B3177" s="128"/>
      <c r="C3177" s="128"/>
      <c r="D3177" s="129"/>
      <c r="E3177" s="129"/>
      <c r="F3177" s="129"/>
      <c r="G3177" s="129"/>
      <c r="H3177" s="129"/>
      <c r="I3177" s="129"/>
      <c r="J3177" s="129"/>
      <c r="K3177" s="129"/>
      <c r="L3177" s="129"/>
      <c r="M3177" s="129"/>
    </row>
    <row r="3178" spans="1:13">
      <c r="A3178" s="5"/>
      <c r="B3178" s="128"/>
      <c r="C3178" s="128"/>
      <c r="D3178" s="129"/>
      <c r="E3178" s="129"/>
      <c r="F3178" s="129"/>
      <c r="G3178" s="129"/>
      <c r="H3178" s="129"/>
      <c r="I3178" s="129"/>
      <c r="J3178" s="129"/>
      <c r="K3178" s="129"/>
      <c r="L3178" s="129"/>
      <c r="M3178" s="129"/>
    </row>
    <row r="3179" spans="1:13">
      <c r="A3179" s="5"/>
      <c r="B3179" s="128"/>
      <c r="C3179" s="128"/>
      <c r="D3179" s="129"/>
      <c r="E3179" s="129"/>
      <c r="F3179" s="129"/>
      <c r="G3179" s="129"/>
      <c r="H3179" s="129"/>
      <c r="I3179" s="129"/>
      <c r="J3179" s="129"/>
      <c r="K3179" s="129"/>
      <c r="L3179" s="129"/>
      <c r="M3179" s="129"/>
    </row>
    <row r="3180" spans="1:13">
      <c r="A3180" s="5"/>
      <c r="B3180" s="128"/>
      <c r="C3180" s="128"/>
      <c r="D3180" s="129"/>
      <c r="E3180" s="129"/>
      <c r="F3180" s="129"/>
      <c r="G3180" s="129"/>
      <c r="H3180" s="129"/>
      <c r="I3180" s="129"/>
      <c r="J3180" s="129"/>
      <c r="K3180" s="129"/>
      <c r="L3180" s="129"/>
      <c r="M3180" s="129"/>
    </row>
    <row r="3181" spans="1:13">
      <c r="A3181" s="5"/>
      <c r="B3181" s="128"/>
      <c r="C3181" s="128"/>
      <c r="D3181" s="129"/>
      <c r="E3181" s="129"/>
      <c r="F3181" s="129"/>
      <c r="G3181" s="129"/>
      <c r="H3181" s="129"/>
      <c r="I3181" s="129"/>
      <c r="J3181" s="129"/>
      <c r="K3181" s="129"/>
      <c r="L3181" s="129"/>
      <c r="M3181" s="129"/>
    </row>
    <row r="3182" spans="1:13">
      <c r="A3182" s="5"/>
      <c r="B3182" s="128"/>
      <c r="C3182" s="128"/>
      <c r="D3182" s="129"/>
      <c r="E3182" s="129"/>
      <c r="F3182" s="129"/>
      <c r="G3182" s="129"/>
      <c r="H3182" s="129"/>
      <c r="I3182" s="129"/>
      <c r="J3182" s="129"/>
      <c r="K3182" s="129"/>
      <c r="L3182" s="129"/>
      <c r="M3182" s="129"/>
    </row>
    <row r="3183" spans="1:13">
      <c r="A3183" s="5"/>
      <c r="B3183" s="128"/>
      <c r="C3183" s="128"/>
      <c r="D3183" s="129"/>
      <c r="E3183" s="129"/>
      <c r="F3183" s="129"/>
      <c r="G3183" s="129"/>
      <c r="H3183" s="129"/>
      <c r="I3183" s="129"/>
      <c r="J3183" s="129"/>
      <c r="K3183" s="129"/>
      <c r="L3183" s="129"/>
      <c r="M3183" s="129"/>
    </row>
    <row r="3184" spans="1:13">
      <c r="A3184" s="5"/>
      <c r="B3184" s="128"/>
      <c r="C3184" s="128"/>
      <c r="D3184" s="129"/>
      <c r="E3184" s="129"/>
      <c r="F3184" s="129"/>
      <c r="G3184" s="129"/>
      <c r="H3184" s="129"/>
      <c r="I3184" s="129"/>
      <c r="J3184" s="129"/>
      <c r="K3184" s="129"/>
      <c r="L3184" s="129"/>
      <c r="M3184" s="129"/>
    </row>
    <row r="3185" spans="1:13">
      <c r="A3185" s="5"/>
      <c r="B3185" s="128"/>
      <c r="C3185" s="128"/>
      <c r="D3185" s="129"/>
      <c r="E3185" s="129"/>
      <c r="F3185" s="129"/>
      <c r="G3185" s="129"/>
      <c r="H3185" s="129"/>
      <c r="I3185" s="129"/>
      <c r="J3185" s="129"/>
      <c r="K3185" s="129"/>
      <c r="L3185" s="129"/>
      <c r="M3185" s="129"/>
    </row>
    <row r="3186" spans="1:13">
      <c r="A3186" s="5"/>
      <c r="B3186" s="128"/>
      <c r="C3186" s="128"/>
      <c r="D3186" s="129"/>
      <c r="E3186" s="129"/>
      <c r="F3186" s="129"/>
      <c r="G3186" s="129"/>
      <c r="H3186" s="129"/>
      <c r="I3186" s="129"/>
      <c r="J3186" s="129"/>
      <c r="K3186" s="129"/>
      <c r="L3186" s="129"/>
      <c r="M3186" s="129"/>
    </row>
    <row r="3187" spans="1:13">
      <c r="A3187" s="5"/>
      <c r="B3187" s="128"/>
      <c r="C3187" s="128"/>
      <c r="D3187" s="129"/>
      <c r="E3187" s="129"/>
      <c r="F3187" s="129"/>
      <c r="G3187" s="129"/>
      <c r="H3187" s="129"/>
      <c r="I3187" s="129"/>
      <c r="J3187" s="129"/>
      <c r="K3187" s="129"/>
      <c r="L3187" s="129"/>
      <c r="M3187" s="129"/>
    </row>
    <row r="3188" spans="1:13">
      <c r="A3188" s="5"/>
      <c r="B3188" s="128"/>
      <c r="C3188" s="128"/>
      <c r="D3188" s="129"/>
      <c r="E3188" s="129"/>
      <c r="F3188" s="129"/>
      <c r="G3188" s="129"/>
      <c r="H3188" s="129"/>
      <c r="I3188" s="129"/>
      <c r="J3188" s="129"/>
      <c r="K3188" s="129"/>
      <c r="L3188" s="129"/>
      <c r="M3188" s="129"/>
    </row>
    <row r="3189" spans="1:13">
      <c r="A3189" s="5"/>
      <c r="B3189" s="128"/>
      <c r="C3189" s="128"/>
      <c r="D3189" s="129"/>
      <c r="E3189" s="129"/>
      <c r="F3189" s="129"/>
      <c r="G3189" s="129"/>
      <c r="H3189" s="129"/>
      <c r="I3189" s="129"/>
      <c r="J3189" s="129"/>
      <c r="K3189" s="129"/>
      <c r="L3189" s="129"/>
      <c r="M3189" s="129"/>
    </row>
    <row r="3190" spans="1:13">
      <c r="A3190" s="5"/>
      <c r="B3190" s="128"/>
      <c r="C3190" s="128"/>
      <c r="D3190" s="129"/>
      <c r="E3190" s="129"/>
      <c r="F3190" s="129"/>
      <c r="G3190" s="129"/>
      <c r="H3190" s="129"/>
      <c r="I3190" s="129"/>
      <c r="J3190" s="129"/>
      <c r="K3190" s="129"/>
      <c r="L3190" s="129"/>
      <c r="M3190" s="129"/>
    </row>
    <row r="3191" spans="1:13">
      <c r="A3191" s="5"/>
      <c r="B3191" s="128"/>
      <c r="C3191" s="128"/>
      <c r="D3191" s="129"/>
      <c r="E3191" s="129"/>
      <c r="F3191" s="129"/>
      <c r="G3191" s="129"/>
      <c r="H3191" s="129"/>
      <c r="I3191" s="129"/>
      <c r="J3191" s="129"/>
      <c r="K3191" s="129"/>
      <c r="L3191" s="129"/>
      <c r="M3191" s="129"/>
    </row>
    <row r="3192" spans="1:13">
      <c r="A3192" s="5"/>
      <c r="B3192" s="128"/>
      <c r="C3192" s="128"/>
      <c r="D3192" s="129"/>
      <c r="E3192" s="129"/>
      <c r="F3192" s="129"/>
      <c r="G3192" s="129"/>
      <c r="H3192" s="129"/>
      <c r="I3192" s="129"/>
      <c r="J3192" s="129"/>
      <c r="K3192" s="129"/>
      <c r="L3192" s="129"/>
      <c r="M3192" s="129"/>
    </row>
    <row r="3193" spans="1:13">
      <c r="A3193" s="5"/>
      <c r="B3193" s="128"/>
      <c r="C3193" s="128"/>
      <c r="D3193" s="129"/>
      <c r="E3193" s="129"/>
      <c r="F3193" s="129"/>
      <c r="G3193" s="129"/>
      <c r="H3193" s="129"/>
      <c r="I3193" s="129"/>
      <c r="J3193" s="129"/>
      <c r="K3193" s="129"/>
      <c r="L3193" s="129"/>
      <c r="M3193" s="129"/>
    </row>
    <row r="3194" spans="1:13">
      <c r="A3194" s="5"/>
      <c r="B3194" s="128"/>
      <c r="C3194" s="128"/>
      <c r="D3194" s="129"/>
      <c r="E3194" s="129"/>
      <c r="F3194" s="129"/>
      <c r="G3194" s="129"/>
      <c r="H3194" s="129"/>
      <c r="I3194" s="129"/>
      <c r="J3194" s="129"/>
      <c r="K3194" s="129"/>
      <c r="L3194" s="129"/>
      <c r="M3194" s="129"/>
    </row>
    <row r="3195" spans="1:13">
      <c r="A3195" s="5"/>
      <c r="B3195" s="128"/>
      <c r="C3195" s="128"/>
      <c r="D3195" s="129"/>
      <c r="E3195" s="129"/>
      <c r="F3195" s="129"/>
      <c r="G3195" s="129"/>
      <c r="H3195" s="129"/>
      <c r="I3195" s="129"/>
      <c r="J3195" s="129"/>
      <c r="K3195" s="129"/>
      <c r="L3195" s="129"/>
      <c r="M3195" s="129"/>
    </row>
    <row r="3196" spans="1:13">
      <c r="A3196" s="5"/>
      <c r="B3196" s="128"/>
      <c r="C3196" s="128"/>
      <c r="D3196" s="129"/>
      <c r="E3196" s="129"/>
      <c r="F3196" s="129"/>
      <c r="G3196" s="129"/>
      <c r="H3196" s="129"/>
      <c r="I3196" s="129"/>
      <c r="J3196" s="129"/>
      <c r="K3196" s="129"/>
      <c r="L3196" s="129"/>
      <c r="M3196" s="129"/>
    </row>
    <row r="3197" spans="1:13">
      <c r="A3197" s="5"/>
      <c r="B3197" s="128"/>
      <c r="C3197" s="128"/>
      <c r="D3197" s="129"/>
      <c r="E3197" s="129"/>
      <c r="F3197" s="129"/>
      <c r="G3197" s="129"/>
      <c r="H3197" s="129"/>
      <c r="I3197" s="129"/>
      <c r="J3197" s="129"/>
      <c r="K3197" s="129"/>
      <c r="L3197" s="129"/>
      <c r="M3197" s="129"/>
    </row>
    <row r="3198" spans="1:13">
      <c r="A3198" s="5"/>
      <c r="B3198" s="128"/>
      <c r="C3198" s="128"/>
      <c r="D3198" s="129"/>
      <c r="E3198" s="129"/>
      <c r="F3198" s="129"/>
      <c r="G3198" s="129"/>
      <c r="H3198" s="129"/>
      <c r="I3198" s="129"/>
      <c r="J3198" s="129"/>
      <c r="K3198" s="129"/>
      <c r="L3198" s="129"/>
      <c r="M3198" s="129"/>
    </row>
    <row r="3199" spans="1:13">
      <c r="A3199" s="5"/>
      <c r="B3199" s="128"/>
      <c r="C3199" s="128"/>
      <c r="D3199" s="129"/>
      <c r="E3199" s="129"/>
      <c r="F3199" s="129"/>
      <c r="G3199" s="129"/>
      <c r="H3199" s="129"/>
      <c r="I3199" s="129"/>
      <c r="J3199" s="129"/>
      <c r="K3199" s="129"/>
      <c r="L3199" s="129"/>
      <c r="M3199" s="129"/>
    </row>
    <row r="3200" spans="1:13">
      <c r="A3200" s="5"/>
      <c r="B3200" s="128"/>
      <c r="C3200" s="128"/>
      <c r="D3200" s="129"/>
      <c r="E3200" s="129"/>
      <c r="F3200" s="129"/>
      <c r="G3200" s="129"/>
      <c r="H3200" s="129"/>
      <c r="I3200" s="129"/>
      <c r="J3200" s="129"/>
      <c r="K3200" s="129"/>
      <c r="L3200" s="129"/>
      <c r="M3200" s="129"/>
    </row>
    <row r="3201" spans="1:13">
      <c r="A3201" s="5"/>
      <c r="B3201" s="3"/>
      <c r="C3201" s="3"/>
      <c r="D3201" s="4"/>
      <c r="E3201" s="4"/>
      <c r="F3201" s="4"/>
      <c r="G3201" s="4"/>
      <c r="H3201" s="129"/>
      <c r="I3201" s="129"/>
      <c r="J3201" s="4"/>
      <c r="K3201" s="4"/>
      <c r="L3201" s="4"/>
      <c r="M3201" s="4"/>
    </row>
    <row r="3202" spans="1:13">
      <c r="A3202" s="5"/>
      <c r="B3202" s="128"/>
      <c r="C3202" s="128"/>
      <c r="D3202" s="129"/>
      <c r="E3202" s="129"/>
      <c r="F3202" s="129"/>
      <c r="G3202" s="129"/>
      <c r="H3202" s="129"/>
      <c r="I3202" s="129"/>
      <c r="J3202" s="129"/>
      <c r="K3202" s="129"/>
      <c r="L3202" s="129"/>
      <c r="M3202" s="129"/>
    </row>
    <row r="3203" spans="1:13">
      <c r="A3203" s="5"/>
      <c r="B3203" s="128"/>
      <c r="C3203" s="128"/>
      <c r="D3203" s="129"/>
      <c r="E3203" s="129"/>
      <c r="F3203" s="129"/>
      <c r="G3203" s="129"/>
      <c r="H3203" s="129"/>
      <c r="I3203" s="129"/>
      <c r="J3203" s="129"/>
      <c r="K3203" s="129"/>
      <c r="L3203" s="129"/>
      <c r="M3203" s="129"/>
    </row>
    <row r="3204" spans="1:13">
      <c r="A3204" s="5"/>
      <c r="B3204" s="128"/>
      <c r="C3204" s="128"/>
      <c r="D3204" s="129"/>
      <c r="E3204" s="129"/>
      <c r="F3204" s="129"/>
      <c r="G3204" s="129"/>
      <c r="H3204" s="129"/>
      <c r="I3204" s="129"/>
      <c r="J3204" s="129"/>
      <c r="K3204" s="129"/>
      <c r="L3204" s="129"/>
      <c r="M3204" s="129"/>
    </row>
    <row r="3205" spans="1:13">
      <c r="A3205" s="5"/>
      <c r="B3205" s="128"/>
      <c r="C3205" s="128"/>
      <c r="D3205" s="129"/>
      <c r="E3205" s="129"/>
      <c r="F3205" s="129"/>
      <c r="G3205" s="129"/>
      <c r="H3205" s="129"/>
      <c r="I3205" s="129"/>
      <c r="J3205" s="129"/>
      <c r="K3205" s="129"/>
      <c r="L3205" s="129"/>
      <c r="M3205" s="129"/>
    </row>
    <row r="3206" spans="1:13">
      <c r="A3206" s="5"/>
      <c r="B3206" s="128"/>
      <c r="C3206" s="128"/>
      <c r="D3206" s="129"/>
      <c r="E3206" s="129"/>
      <c r="F3206" s="129"/>
      <c r="G3206" s="129"/>
      <c r="H3206" s="129"/>
      <c r="I3206" s="129"/>
      <c r="J3206" s="129"/>
      <c r="K3206" s="129"/>
      <c r="L3206" s="129"/>
      <c r="M3206" s="129"/>
    </row>
    <row r="3207" spans="1:13">
      <c r="A3207" s="5"/>
      <c r="B3207" s="128"/>
      <c r="C3207" s="128"/>
      <c r="D3207" s="129"/>
      <c r="E3207" s="129"/>
      <c r="F3207" s="129"/>
      <c r="G3207" s="129"/>
      <c r="H3207" s="129"/>
      <c r="I3207" s="129"/>
      <c r="J3207" s="129"/>
      <c r="K3207" s="129"/>
      <c r="L3207" s="129"/>
      <c r="M3207" s="129"/>
    </row>
    <row r="3208" spans="1:13">
      <c r="A3208" s="5"/>
      <c r="B3208" s="128"/>
      <c r="C3208" s="128"/>
      <c r="D3208" s="129"/>
      <c r="E3208" s="129"/>
      <c r="F3208" s="129"/>
      <c r="G3208" s="129"/>
      <c r="H3208" s="129"/>
      <c r="I3208" s="129"/>
      <c r="J3208" s="129"/>
      <c r="K3208" s="129"/>
      <c r="L3208" s="129"/>
      <c r="M3208" s="129"/>
    </row>
    <row r="3209" spans="1:13">
      <c r="A3209" s="5"/>
      <c r="B3209" s="128"/>
      <c r="C3209" s="128"/>
      <c r="D3209" s="129"/>
      <c r="E3209" s="129"/>
      <c r="F3209" s="129"/>
      <c r="G3209" s="129"/>
      <c r="H3209" s="129"/>
      <c r="I3209" s="129"/>
      <c r="J3209" s="129"/>
      <c r="K3209" s="129"/>
      <c r="L3209" s="129"/>
      <c r="M3209" s="129"/>
    </row>
    <row r="3210" spans="1:13">
      <c r="A3210" s="5"/>
      <c r="B3210" s="128"/>
      <c r="C3210" s="128"/>
      <c r="D3210" s="129"/>
      <c r="E3210" s="129"/>
      <c r="F3210" s="129"/>
      <c r="G3210" s="129"/>
      <c r="H3210" s="129"/>
      <c r="I3210" s="129"/>
      <c r="J3210" s="129"/>
      <c r="K3210" s="129"/>
      <c r="L3210" s="129"/>
      <c r="M3210" s="129"/>
    </row>
    <row r="3211" spans="1:13">
      <c r="A3211" s="5"/>
      <c r="B3211" s="128"/>
      <c r="C3211" s="128"/>
      <c r="D3211" s="129"/>
      <c r="E3211" s="129"/>
      <c r="F3211" s="129"/>
      <c r="G3211" s="129"/>
      <c r="H3211" s="129"/>
      <c r="I3211" s="129"/>
      <c r="J3211" s="129"/>
      <c r="K3211" s="129"/>
      <c r="L3211" s="129"/>
      <c r="M3211" s="129"/>
    </row>
    <row r="3212" spans="1:13">
      <c r="A3212" s="5"/>
      <c r="B3212" s="128"/>
      <c r="C3212" s="128"/>
      <c r="D3212" s="129"/>
      <c r="E3212" s="129"/>
      <c r="F3212" s="129"/>
      <c r="G3212" s="129"/>
      <c r="H3212" s="129"/>
      <c r="I3212" s="129"/>
      <c r="J3212" s="129"/>
      <c r="K3212" s="129"/>
      <c r="L3212" s="129"/>
      <c r="M3212" s="129"/>
    </row>
    <row r="3213" spans="1:13">
      <c r="A3213" s="5"/>
      <c r="B3213" s="128"/>
      <c r="C3213" s="128"/>
      <c r="D3213" s="129"/>
      <c r="E3213" s="129"/>
      <c r="F3213" s="129"/>
      <c r="G3213" s="129"/>
      <c r="H3213" s="129"/>
      <c r="I3213" s="129"/>
      <c r="J3213" s="129"/>
      <c r="K3213" s="129"/>
      <c r="L3213" s="129"/>
      <c r="M3213" s="129"/>
    </row>
    <row r="3214" spans="1:13">
      <c r="A3214" s="5"/>
      <c r="B3214" s="128"/>
      <c r="C3214" s="128"/>
      <c r="D3214" s="129"/>
      <c r="E3214" s="129"/>
      <c r="F3214" s="129"/>
      <c r="G3214" s="129"/>
      <c r="H3214" s="129"/>
      <c r="I3214" s="129"/>
      <c r="J3214" s="129"/>
      <c r="K3214" s="129"/>
      <c r="L3214" s="129"/>
      <c r="M3214" s="129"/>
    </row>
    <row r="3215" spans="1:13">
      <c r="A3215" s="5"/>
      <c r="B3215" s="128"/>
      <c r="C3215" s="128"/>
      <c r="D3215" s="129"/>
      <c r="E3215" s="129"/>
      <c r="F3215" s="129"/>
      <c r="G3215" s="129"/>
      <c r="H3215" s="129"/>
      <c r="I3215" s="129"/>
      <c r="J3215" s="129"/>
      <c r="K3215" s="129"/>
      <c r="L3215" s="129"/>
      <c r="M3215" s="129"/>
    </row>
    <row r="3216" spans="1:13">
      <c r="A3216" s="5"/>
      <c r="B3216" s="128"/>
      <c r="C3216" s="128"/>
      <c r="D3216" s="129"/>
      <c r="E3216" s="129"/>
      <c r="F3216" s="129"/>
      <c r="G3216" s="129"/>
      <c r="H3216" s="129"/>
      <c r="I3216" s="129"/>
      <c r="J3216" s="129"/>
      <c r="K3216" s="129"/>
      <c r="L3216" s="129"/>
      <c r="M3216" s="129"/>
    </row>
    <row r="3217" spans="1:13">
      <c r="A3217" s="5"/>
      <c r="B3217" s="128"/>
      <c r="C3217" s="128"/>
      <c r="D3217" s="129"/>
      <c r="E3217" s="129"/>
      <c r="F3217" s="129"/>
      <c r="G3217" s="129"/>
      <c r="H3217" s="129"/>
      <c r="I3217" s="129"/>
      <c r="J3217" s="129"/>
      <c r="K3217" s="129"/>
      <c r="L3217" s="129"/>
      <c r="M3217" s="129"/>
    </row>
    <row r="3218" spans="1:13">
      <c r="A3218" s="5"/>
      <c r="B3218" s="128"/>
      <c r="C3218" s="128"/>
      <c r="D3218" s="129"/>
      <c r="E3218" s="129"/>
      <c r="F3218" s="129"/>
      <c r="G3218" s="129"/>
      <c r="H3218" s="129"/>
      <c r="I3218" s="129"/>
      <c r="J3218" s="129"/>
      <c r="K3218" s="129"/>
      <c r="L3218" s="129"/>
      <c r="M3218" s="129"/>
    </row>
    <row r="3219" spans="1:13">
      <c r="A3219" s="5"/>
      <c r="B3219" s="128"/>
      <c r="C3219" s="128"/>
      <c r="D3219" s="129"/>
      <c r="E3219" s="129"/>
      <c r="F3219" s="129"/>
      <c r="G3219" s="129"/>
      <c r="H3219" s="129"/>
      <c r="I3219" s="129"/>
      <c r="J3219" s="129"/>
      <c r="K3219" s="129"/>
      <c r="L3219" s="129"/>
      <c r="M3219" s="129"/>
    </row>
    <row r="3220" spans="1:13">
      <c r="A3220" s="5"/>
      <c r="B3220" s="128"/>
      <c r="C3220" s="128"/>
      <c r="D3220" s="129"/>
      <c r="E3220" s="129"/>
      <c r="F3220" s="129"/>
      <c r="G3220" s="129"/>
      <c r="H3220" s="129"/>
      <c r="I3220" s="129"/>
      <c r="J3220" s="129"/>
      <c r="K3220" s="129"/>
      <c r="L3220" s="129"/>
      <c r="M3220" s="129"/>
    </row>
    <row r="3221" spans="1:13">
      <c r="A3221" s="5"/>
      <c r="B3221" s="128"/>
      <c r="C3221" s="128"/>
      <c r="D3221" s="129"/>
      <c r="E3221" s="129"/>
      <c r="F3221" s="129"/>
      <c r="G3221" s="129"/>
      <c r="H3221" s="129"/>
      <c r="I3221" s="129"/>
      <c r="J3221" s="129"/>
      <c r="K3221" s="129"/>
      <c r="L3221" s="129"/>
      <c r="M3221" s="129"/>
    </row>
    <row r="3222" spans="1:13">
      <c r="A3222" s="5"/>
      <c r="B3222" s="128"/>
      <c r="C3222" s="128"/>
      <c r="D3222" s="129"/>
      <c r="E3222" s="129"/>
      <c r="F3222" s="129"/>
      <c r="G3222" s="129"/>
      <c r="H3222" s="129"/>
      <c r="I3222" s="129"/>
      <c r="J3222" s="129"/>
      <c r="K3222" s="129"/>
      <c r="L3222" s="129"/>
      <c r="M3222" s="129"/>
    </row>
    <row r="3223" spans="1:13">
      <c r="A3223" s="5"/>
      <c r="B3223" s="128"/>
      <c r="C3223" s="128"/>
      <c r="D3223" s="129"/>
      <c r="E3223" s="129"/>
      <c r="F3223" s="129"/>
      <c r="G3223" s="129"/>
      <c r="H3223" s="129"/>
      <c r="I3223" s="129"/>
      <c r="J3223" s="129"/>
      <c r="K3223" s="129"/>
      <c r="L3223" s="129"/>
      <c r="M3223" s="129"/>
    </row>
    <row r="3224" spans="1:13">
      <c r="A3224" s="5"/>
      <c r="B3224" s="128"/>
      <c r="C3224" s="128"/>
      <c r="D3224" s="129"/>
      <c r="E3224" s="129"/>
      <c r="F3224" s="129"/>
      <c r="G3224" s="129"/>
      <c r="H3224" s="129"/>
      <c r="I3224" s="129"/>
      <c r="J3224" s="129"/>
      <c r="K3224" s="129"/>
      <c r="L3224" s="129"/>
      <c r="M3224" s="129"/>
    </row>
    <row r="3225" spans="1:13">
      <c r="A3225" s="5"/>
      <c r="B3225" s="128"/>
      <c r="C3225" s="128"/>
      <c r="D3225" s="129"/>
      <c r="E3225" s="129"/>
      <c r="F3225" s="129"/>
      <c r="G3225" s="129"/>
      <c r="H3225" s="129"/>
      <c r="I3225" s="129"/>
      <c r="J3225" s="129"/>
      <c r="K3225" s="129"/>
      <c r="L3225" s="129"/>
      <c r="M3225" s="129"/>
    </row>
    <row r="3226" spans="1:13">
      <c r="A3226" s="5"/>
      <c r="B3226" s="3"/>
      <c r="C3226" s="3"/>
      <c r="D3226" s="4"/>
      <c r="E3226" s="4"/>
      <c r="F3226" s="4"/>
      <c r="G3226" s="4"/>
      <c r="H3226" s="129"/>
      <c r="I3226" s="4"/>
      <c r="J3226" s="4"/>
      <c r="K3226" s="4"/>
      <c r="L3226" s="4"/>
      <c r="M3226" s="4"/>
    </row>
    <row r="3227" spans="1:13">
      <c r="A3227" s="5"/>
      <c r="B3227" s="128"/>
      <c r="C3227" s="128"/>
      <c r="D3227" s="129"/>
      <c r="E3227" s="129"/>
      <c r="F3227" s="129"/>
      <c r="G3227" s="129"/>
      <c r="H3227" s="129"/>
      <c r="I3227" s="129"/>
      <c r="J3227" s="129"/>
      <c r="K3227" s="129"/>
      <c r="L3227" s="129"/>
      <c r="M3227" s="129"/>
    </row>
    <row r="3228" spans="1:13">
      <c r="A3228" s="5"/>
      <c r="B3228" s="128"/>
      <c r="C3228" s="128"/>
      <c r="D3228" s="129"/>
      <c r="E3228" s="129"/>
      <c r="F3228" s="129"/>
      <c r="G3228" s="129"/>
      <c r="H3228" s="129"/>
      <c r="I3228" s="129"/>
      <c r="J3228" s="129"/>
      <c r="K3228" s="129"/>
      <c r="L3228" s="129"/>
      <c r="M3228" s="129"/>
    </row>
    <row r="3229" spans="1:13">
      <c r="A3229" s="5"/>
      <c r="B3229" s="128"/>
      <c r="C3229" s="128"/>
      <c r="D3229" s="129"/>
      <c r="E3229" s="129"/>
      <c r="F3229" s="129"/>
      <c r="G3229" s="129"/>
      <c r="H3229" s="129"/>
      <c r="I3229" s="129"/>
      <c r="J3229" s="129"/>
      <c r="K3229" s="129"/>
      <c r="L3229" s="129"/>
      <c r="M3229" s="129"/>
    </row>
    <row r="3230" spans="1:13">
      <c r="A3230" s="5"/>
      <c r="B3230" s="128"/>
      <c r="C3230" s="128"/>
      <c r="D3230" s="129"/>
      <c r="E3230" s="129"/>
      <c r="F3230" s="129"/>
      <c r="G3230" s="129"/>
      <c r="H3230" s="129"/>
      <c r="I3230" s="129"/>
      <c r="J3230" s="129"/>
      <c r="K3230" s="129"/>
      <c r="L3230" s="129"/>
      <c r="M3230" s="129"/>
    </row>
    <row r="3231" spans="1:13">
      <c r="A3231" s="5"/>
      <c r="B3231" s="128"/>
      <c r="C3231" s="128"/>
      <c r="D3231" s="129"/>
      <c r="E3231" s="129"/>
      <c r="F3231" s="129"/>
      <c r="G3231" s="129"/>
      <c r="H3231" s="129"/>
      <c r="I3231" s="129"/>
      <c r="J3231" s="129"/>
      <c r="K3231" s="129"/>
      <c r="L3231" s="129"/>
      <c r="M3231" s="129"/>
    </row>
    <row r="3232" spans="1:13">
      <c r="A3232" s="5"/>
      <c r="B3232" s="128"/>
      <c r="C3232" s="128"/>
      <c r="D3232" s="129"/>
      <c r="E3232" s="129"/>
      <c r="F3232" s="129"/>
      <c r="G3232" s="129"/>
      <c r="H3232" s="129"/>
      <c r="I3232" s="129"/>
      <c r="J3232" s="129"/>
      <c r="K3232" s="129"/>
      <c r="L3232" s="129"/>
      <c r="M3232" s="129"/>
    </row>
    <row r="3233" spans="1:13">
      <c r="A3233" s="5"/>
      <c r="B3233" s="128"/>
      <c r="C3233" s="128"/>
      <c r="D3233" s="129"/>
      <c r="E3233" s="129"/>
      <c r="F3233" s="129"/>
      <c r="G3233" s="129"/>
      <c r="H3233" s="129"/>
      <c r="I3233" s="129"/>
      <c r="J3233" s="129"/>
      <c r="K3233" s="129"/>
      <c r="L3233" s="129"/>
      <c r="M3233" s="129"/>
    </row>
    <row r="3234" spans="1:13">
      <c r="A3234" s="5"/>
      <c r="B3234" s="128"/>
      <c r="C3234" s="128"/>
      <c r="D3234" s="129"/>
      <c r="E3234" s="129"/>
      <c r="F3234" s="129"/>
      <c r="G3234" s="129"/>
      <c r="H3234" s="129"/>
      <c r="I3234" s="129"/>
      <c r="J3234" s="129"/>
      <c r="K3234" s="129"/>
      <c r="L3234" s="129"/>
      <c r="M3234" s="129"/>
    </row>
    <row r="3235" spans="1:13">
      <c r="A3235" s="5"/>
      <c r="B3235" s="128"/>
      <c r="C3235" s="128"/>
      <c r="D3235" s="129"/>
      <c r="E3235" s="129"/>
      <c r="F3235" s="129"/>
      <c r="G3235" s="129"/>
      <c r="H3235" s="129"/>
      <c r="I3235" s="129"/>
      <c r="J3235" s="129"/>
      <c r="K3235" s="129"/>
      <c r="L3235" s="129"/>
      <c r="M3235" s="129"/>
    </row>
    <row r="3236" spans="1:13">
      <c r="A3236" s="5"/>
      <c r="B3236" s="128"/>
      <c r="C3236" s="128"/>
      <c r="D3236" s="129"/>
      <c r="E3236" s="129"/>
      <c r="F3236" s="129"/>
      <c r="G3236" s="129"/>
      <c r="H3236" s="129"/>
      <c r="I3236" s="129"/>
      <c r="J3236" s="129"/>
      <c r="K3236" s="129"/>
      <c r="L3236" s="129"/>
      <c r="M3236" s="129"/>
    </row>
    <row r="3237" spans="1:13">
      <c r="A3237" s="5"/>
      <c r="B3237" s="128"/>
      <c r="C3237" s="128"/>
      <c r="D3237" s="129"/>
      <c r="E3237" s="129"/>
      <c r="F3237" s="129"/>
      <c r="G3237" s="129"/>
      <c r="H3237" s="129"/>
      <c r="I3237" s="129"/>
      <c r="J3237" s="129"/>
      <c r="K3237" s="129"/>
      <c r="L3237" s="129"/>
      <c r="M3237" s="129"/>
    </row>
    <row r="3238" spans="1:13">
      <c r="A3238" s="5"/>
      <c r="B3238" s="128"/>
      <c r="C3238" s="128"/>
      <c r="D3238" s="129"/>
      <c r="E3238" s="129"/>
      <c r="F3238" s="129"/>
      <c r="G3238" s="129"/>
      <c r="H3238" s="129"/>
      <c r="I3238" s="129"/>
      <c r="J3238" s="129"/>
      <c r="K3238" s="129"/>
      <c r="L3238" s="129"/>
      <c r="M3238" s="129"/>
    </row>
    <row r="3239" spans="1:13">
      <c r="A3239" s="5"/>
      <c r="B3239" s="128"/>
      <c r="C3239" s="128"/>
      <c r="D3239" s="129"/>
      <c r="E3239" s="129"/>
      <c r="F3239" s="129"/>
      <c r="G3239" s="129"/>
      <c r="H3239" s="129"/>
      <c r="I3239" s="129"/>
      <c r="J3239" s="129"/>
      <c r="K3239" s="129"/>
      <c r="L3239" s="129"/>
      <c r="M3239" s="129"/>
    </row>
    <row r="3240" spans="1:13">
      <c r="A3240" s="5"/>
      <c r="B3240" s="128"/>
      <c r="C3240" s="128"/>
      <c r="D3240" s="129"/>
      <c r="E3240" s="129"/>
      <c r="F3240" s="129"/>
      <c r="G3240" s="129"/>
      <c r="H3240" s="129"/>
      <c r="I3240" s="129"/>
      <c r="J3240" s="129"/>
      <c r="K3240" s="129"/>
      <c r="L3240" s="129"/>
      <c r="M3240" s="129"/>
    </row>
    <row r="3241" spans="1:13">
      <c r="A3241" s="5"/>
      <c r="B3241" s="128"/>
      <c r="C3241" s="128"/>
      <c r="D3241" s="129"/>
      <c r="E3241" s="129"/>
      <c r="F3241" s="129"/>
      <c r="G3241" s="129"/>
      <c r="H3241" s="129"/>
      <c r="I3241" s="129"/>
      <c r="J3241" s="129"/>
      <c r="K3241" s="129"/>
      <c r="L3241" s="129"/>
      <c r="M3241" s="129"/>
    </row>
    <row r="3242" spans="1:13">
      <c r="A3242" s="5"/>
      <c r="B3242" s="128"/>
      <c r="C3242" s="128"/>
      <c r="D3242" s="129"/>
      <c r="E3242" s="129"/>
      <c r="F3242" s="129"/>
      <c r="G3242" s="129"/>
      <c r="H3242" s="129"/>
      <c r="I3242" s="129"/>
      <c r="J3242" s="129"/>
      <c r="K3242" s="129"/>
      <c r="L3242" s="129"/>
      <c r="M3242" s="129"/>
    </row>
    <row r="3243" spans="1:13">
      <c r="A3243" s="5"/>
      <c r="B3243" s="128"/>
      <c r="C3243" s="128"/>
      <c r="D3243" s="129"/>
      <c r="E3243" s="129"/>
      <c r="F3243" s="129"/>
      <c r="G3243" s="129"/>
      <c r="H3243" s="129"/>
      <c r="I3243" s="129"/>
      <c r="J3243" s="129"/>
      <c r="K3243" s="129"/>
      <c r="L3243" s="129"/>
      <c r="M3243" s="129"/>
    </row>
    <row r="3244" spans="1:13">
      <c r="A3244" s="5"/>
      <c r="B3244" s="128"/>
      <c r="C3244" s="128"/>
      <c r="D3244" s="129"/>
      <c r="E3244" s="129"/>
      <c r="F3244" s="129"/>
      <c r="G3244" s="129"/>
      <c r="H3244" s="129"/>
      <c r="I3244" s="129"/>
      <c r="J3244" s="129"/>
      <c r="K3244" s="129"/>
      <c r="L3244" s="129"/>
      <c r="M3244" s="129"/>
    </row>
    <row r="3245" spans="1:13">
      <c r="A3245" s="5"/>
      <c r="B3245" s="128"/>
      <c r="C3245" s="128"/>
      <c r="D3245" s="129"/>
      <c r="E3245" s="129"/>
      <c r="F3245" s="129"/>
      <c r="G3245" s="129"/>
      <c r="H3245" s="129"/>
      <c r="I3245" s="129"/>
      <c r="J3245" s="129"/>
      <c r="K3245" s="129"/>
      <c r="L3245" s="129"/>
      <c r="M3245" s="129"/>
    </row>
    <row r="3246" spans="1:13">
      <c r="A3246" s="5"/>
      <c r="B3246" s="128"/>
      <c r="C3246" s="128"/>
      <c r="D3246" s="129"/>
      <c r="E3246" s="129"/>
      <c r="F3246" s="129"/>
      <c r="G3246" s="129"/>
      <c r="H3246" s="129"/>
      <c r="I3246" s="129"/>
      <c r="J3246" s="129"/>
      <c r="K3246" s="129"/>
      <c r="L3246" s="129"/>
      <c r="M3246" s="129"/>
    </row>
    <row r="3247" spans="1:13">
      <c r="A3247" s="5"/>
      <c r="B3247" s="128"/>
      <c r="C3247" s="128"/>
      <c r="D3247" s="129"/>
      <c r="E3247" s="129"/>
      <c r="F3247" s="129"/>
      <c r="G3247" s="129"/>
      <c r="H3247" s="129"/>
      <c r="I3247" s="129"/>
      <c r="J3247" s="129"/>
      <c r="K3247" s="129"/>
      <c r="L3247" s="129"/>
      <c r="M3247" s="129"/>
    </row>
    <row r="3248" spans="1:13">
      <c r="A3248" s="5"/>
      <c r="B3248" s="128"/>
      <c r="C3248" s="128"/>
      <c r="D3248" s="129"/>
      <c r="E3248" s="129"/>
      <c r="F3248" s="129"/>
      <c r="G3248" s="129"/>
      <c r="H3248" s="129"/>
      <c r="I3248" s="129"/>
      <c r="J3248" s="129"/>
      <c r="K3248" s="129"/>
      <c r="L3248" s="129"/>
      <c r="M3248" s="129"/>
    </row>
    <row r="3249" spans="1:13">
      <c r="A3249" s="5"/>
      <c r="B3249" s="128"/>
      <c r="C3249" s="128"/>
      <c r="D3249" s="129"/>
      <c r="E3249" s="129"/>
      <c r="F3249" s="129"/>
      <c r="G3249" s="129"/>
      <c r="H3249" s="129"/>
      <c r="I3249" s="129"/>
      <c r="J3249" s="129"/>
      <c r="K3249" s="129"/>
      <c r="L3249" s="129"/>
      <c r="M3249" s="129"/>
    </row>
    <row r="3250" spans="1:13">
      <c r="A3250" s="5"/>
      <c r="B3250" s="128"/>
      <c r="C3250" s="128"/>
      <c r="D3250" s="129"/>
      <c r="E3250" s="129"/>
      <c r="F3250" s="129"/>
      <c r="G3250" s="129"/>
      <c r="H3250" s="129"/>
      <c r="I3250" s="129"/>
      <c r="J3250" s="129"/>
      <c r="K3250" s="129"/>
      <c r="L3250" s="129"/>
      <c r="M3250" s="129"/>
    </row>
    <row r="3251" spans="1:13">
      <c r="A3251" s="5"/>
      <c r="B3251" s="128"/>
      <c r="C3251" s="128"/>
      <c r="D3251" s="129"/>
      <c r="E3251" s="129"/>
      <c r="F3251" s="129"/>
      <c r="G3251" s="129"/>
      <c r="H3251" s="129"/>
      <c r="I3251" s="129"/>
      <c r="J3251" s="129"/>
      <c r="K3251" s="129"/>
      <c r="L3251" s="129"/>
      <c r="M3251" s="129"/>
    </row>
    <row r="3252" spans="1:13">
      <c r="A3252" s="5"/>
      <c r="B3252" s="128"/>
      <c r="C3252" s="128"/>
      <c r="D3252" s="129"/>
      <c r="E3252" s="129"/>
      <c r="F3252" s="129"/>
      <c r="G3252" s="129"/>
      <c r="H3252" s="129"/>
      <c r="I3252" s="129"/>
      <c r="J3252" s="129"/>
      <c r="K3252" s="129"/>
      <c r="L3252" s="129"/>
      <c r="M3252" s="129"/>
    </row>
    <row r="3253" spans="1:13">
      <c r="A3253" s="5"/>
      <c r="B3253" s="128"/>
      <c r="C3253" s="128"/>
      <c r="D3253" s="129"/>
      <c r="E3253" s="129"/>
      <c r="F3253" s="129"/>
      <c r="G3253" s="129"/>
      <c r="H3253" s="129"/>
      <c r="I3253" s="129"/>
      <c r="J3253" s="129"/>
      <c r="K3253" s="129"/>
      <c r="L3253" s="129"/>
      <c r="M3253" s="129"/>
    </row>
    <row r="3254" spans="1:13">
      <c r="A3254" s="5"/>
      <c r="B3254" s="128"/>
      <c r="C3254" s="128"/>
      <c r="D3254" s="129"/>
      <c r="E3254" s="129"/>
      <c r="F3254" s="129"/>
      <c r="G3254" s="129"/>
      <c r="H3254" s="129"/>
      <c r="I3254" s="129"/>
      <c r="J3254" s="129"/>
      <c r="K3254" s="129"/>
      <c r="L3254" s="129"/>
      <c r="M3254" s="129"/>
    </row>
    <row r="3255" spans="1:13">
      <c r="A3255" s="5"/>
      <c r="B3255" s="128"/>
      <c r="C3255" s="128"/>
      <c r="D3255" s="129"/>
      <c r="E3255" s="129"/>
      <c r="F3255" s="129"/>
      <c r="G3255" s="129"/>
      <c r="H3255" s="129"/>
      <c r="I3255" s="129"/>
      <c r="J3255" s="129"/>
      <c r="K3255" s="129"/>
      <c r="L3255" s="129"/>
      <c r="M3255" s="129"/>
    </row>
    <row r="3256" spans="1:13">
      <c r="A3256" s="5"/>
      <c r="B3256" s="128"/>
      <c r="C3256" s="128"/>
      <c r="D3256" s="129"/>
      <c r="E3256" s="129"/>
      <c r="F3256" s="129"/>
      <c r="G3256" s="129"/>
      <c r="H3256" s="129"/>
      <c r="I3256" s="129"/>
      <c r="J3256" s="129"/>
      <c r="K3256" s="129"/>
      <c r="L3256" s="129"/>
      <c r="M3256" s="129"/>
    </row>
    <row r="3257" spans="1:13">
      <c r="A3257" s="5"/>
      <c r="B3257" s="128"/>
      <c r="C3257" s="128"/>
      <c r="D3257" s="129"/>
      <c r="E3257" s="129"/>
      <c r="F3257" s="129"/>
      <c r="G3257" s="129"/>
      <c r="H3257" s="129"/>
      <c r="I3257" s="129"/>
      <c r="J3257" s="129"/>
      <c r="K3257" s="129"/>
      <c r="L3257" s="129"/>
      <c r="M3257" s="129"/>
    </row>
    <row r="3258" spans="1:13">
      <c r="A3258" s="5"/>
      <c r="B3258" s="128"/>
      <c r="C3258" s="128"/>
      <c r="D3258" s="129"/>
      <c r="E3258" s="129"/>
      <c r="F3258" s="129"/>
      <c r="G3258" s="129"/>
      <c r="H3258" s="129"/>
      <c r="I3258" s="129"/>
      <c r="J3258" s="129"/>
      <c r="K3258" s="129"/>
      <c r="L3258" s="129"/>
      <c r="M3258" s="129"/>
    </row>
    <row r="3259" spans="1:13">
      <c r="A3259" s="5"/>
      <c r="B3259" s="128"/>
      <c r="C3259" s="128"/>
      <c r="D3259" s="129"/>
      <c r="E3259" s="129"/>
      <c r="F3259" s="129"/>
      <c r="G3259" s="129"/>
      <c r="H3259" s="129"/>
      <c r="I3259" s="129"/>
      <c r="J3259" s="129"/>
      <c r="K3259" s="129"/>
      <c r="L3259" s="129"/>
      <c r="M3259" s="129"/>
    </row>
    <row r="3260" spans="1:13">
      <c r="A3260" s="5"/>
      <c r="B3260" s="128"/>
      <c r="C3260" s="128"/>
      <c r="D3260" s="129"/>
      <c r="E3260" s="129"/>
      <c r="F3260" s="129"/>
      <c r="G3260" s="129"/>
      <c r="H3260" s="129"/>
      <c r="I3260" s="129"/>
      <c r="J3260" s="129"/>
      <c r="K3260" s="129"/>
      <c r="L3260" s="129"/>
      <c r="M3260" s="129"/>
    </row>
    <row r="3261" spans="1:13">
      <c r="A3261" s="5"/>
      <c r="B3261" s="128"/>
      <c r="C3261" s="128"/>
      <c r="D3261" s="129"/>
      <c r="E3261" s="129"/>
      <c r="F3261" s="129"/>
      <c r="G3261" s="129"/>
      <c r="H3261" s="129"/>
      <c r="I3261" s="129"/>
      <c r="J3261" s="129"/>
      <c r="K3261" s="129"/>
      <c r="L3261" s="129"/>
      <c r="M3261" s="129"/>
    </row>
    <row r="3262" spans="1:13">
      <c r="A3262" s="5"/>
      <c r="B3262" s="128"/>
      <c r="C3262" s="128"/>
      <c r="D3262" s="129"/>
      <c r="E3262" s="129"/>
      <c r="F3262" s="129"/>
      <c r="G3262" s="129"/>
      <c r="H3262" s="129"/>
      <c r="I3262" s="129"/>
      <c r="J3262" s="129"/>
      <c r="K3262" s="129"/>
      <c r="L3262" s="129"/>
      <c r="M3262" s="129"/>
    </row>
    <row r="3263" spans="1:13">
      <c r="A3263" s="5"/>
      <c r="B3263" s="128"/>
      <c r="C3263" s="128"/>
      <c r="D3263" s="129"/>
      <c r="E3263" s="129"/>
      <c r="F3263" s="129"/>
      <c r="G3263" s="129"/>
      <c r="H3263" s="129"/>
      <c r="I3263" s="129"/>
      <c r="J3263" s="129"/>
      <c r="K3263" s="129"/>
      <c r="L3263" s="129"/>
      <c r="M3263" s="129"/>
    </row>
    <row r="3264" spans="1:13">
      <c r="A3264" s="5"/>
      <c r="B3264" s="128"/>
      <c r="C3264" s="128"/>
      <c r="D3264" s="129"/>
      <c r="E3264" s="129"/>
      <c r="F3264" s="129"/>
      <c r="G3264" s="129"/>
      <c r="H3264" s="129"/>
      <c r="I3264" s="129"/>
      <c r="J3264" s="129"/>
      <c r="K3264" s="129"/>
      <c r="L3264" s="129"/>
      <c r="M3264" s="129"/>
    </row>
    <row r="3265" spans="1:13">
      <c r="A3265" s="5"/>
      <c r="B3265" s="128"/>
      <c r="C3265" s="128"/>
      <c r="D3265" s="129"/>
      <c r="E3265" s="129"/>
      <c r="F3265" s="129"/>
      <c r="G3265" s="129"/>
      <c r="H3265" s="129"/>
      <c r="I3265" s="129"/>
      <c r="J3265" s="129"/>
      <c r="K3265" s="129"/>
      <c r="L3265" s="129"/>
      <c r="M3265" s="129"/>
    </row>
    <row r="3266" spans="1:13">
      <c r="A3266" s="5"/>
      <c r="B3266" s="128"/>
      <c r="C3266" s="128"/>
      <c r="D3266" s="129"/>
      <c r="E3266" s="129"/>
      <c r="F3266" s="129"/>
      <c r="G3266" s="129"/>
      <c r="H3266" s="129"/>
      <c r="I3266" s="129"/>
      <c r="J3266" s="129"/>
      <c r="K3266" s="129"/>
      <c r="L3266" s="129"/>
      <c r="M3266" s="129"/>
    </row>
    <row r="3267" spans="1:13">
      <c r="A3267" s="5"/>
      <c r="B3267" s="128"/>
      <c r="C3267" s="128"/>
      <c r="D3267" s="129"/>
      <c r="E3267" s="129"/>
      <c r="F3267" s="129"/>
      <c r="G3267" s="129"/>
      <c r="H3267" s="129"/>
      <c r="I3267" s="129"/>
      <c r="J3267" s="129"/>
      <c r="K3267" s="129"/>
      <c r="L3267" s="129"/>
      <c r="M3267" s="129"/>
    </row>
    <row r="3268" spans="1:13">
      <c r="A3268" s="5"/>
      <c r="B3268" s="128"/>
      <c r="C3268" s="128"/>
      <c r="D3268" s="129"/>
      <c r="E3268" s="129"/>
      <c r="F3268" s="129"/>
      <c r="G3268" s="129"/>
      <c r="H3268" s="129"/>
      <c r="I3268" s="129"/>
      <c r="J3268" s="129"/>
      <c r="K3268" s="129"/>
      <c r="L3268" s="129"/>
      <c r="M3268" s="129"/>
    </row>
    <row r="3269" spans="1:13">
      <c r="A3269" s="5"/>
      <c r="B3269" s="128"/>
      <c r="C3269" s="128"/>
      <c r="D3269" s="129"/>
      <c r="E3269" s="129"/>
      <c r="F3269" s="129"/>
      <c r="G3269" s="129"/>
      <c r="H3269" s="129"/>
      <c r="I3269" s="129"/>
      <c r="J3269" s="129"/>
      <c r="K3269" s="129"/>
      <c r="L3269" s="129"/>
      <c r="M3269" s="129"/>
    </row>
    <row r="3270" spans="1:13">
      <c r="A3270" s="5"/>
      <c r="B3270" s="128"/>
      <c r="C3270" s="128"/>
      <c r="D3270" s="129"/>
      <c r="E3270" s="129"/>
      <c r="F3270" s="129"/>
      <c r="G3270" s="129"/>
      <c r="H3270" s="129"/>
      <c r="I3270" s="129"/>
      <c r="J3270" s="129"/>
      <c r="K3270" s="129"/>
      <c r="L3270" s="129"/>
      <c r="M3270" s="129"/>
    </row>
    <row r="3271" spans="1:13">
      <c r="A3271" s="5"/>
      <c r="B3271" s="128"/>
      <c r="C3271" s="128"/>
      <c r="D3271" s="129"/>
      <c r="E3271" s="129"/>
      <c r="F3271" s="129"/>
      <c r="G3271" s="129"/>
      <c r="H3271" s="129"/>
      <c r="I3271" s="129"/>
      <c r="J3271" s="129"/>
      <c r="K3271" s="129"/>
      <c r="L3271" s="129"/>
      <c r="M3271" s="129"/>
    </row>
    <row r="3272" spans="1:13">
      <c r="A3272" s="5"/>
      <c r="B3272" s="128"/>
      <c r="C3272" s="128"/>
      <c r="D3272" s="129"/>
      <c r="E3272" s="129"/>
      <c r="F3272" s="129"/>
      <c r="G3272" s="129"/>
      <c r="H3272" s="129"/>
      <c r="I3272" s="129"/>
      <c r="J3272" s="129"/>
      <c r="K3272" s="129"/>
      <c r="L3272" s="129"/>
      <c r="M3272" s="129"/>
    </row>
    <row r="3273" spans="1:13">
      <c r="A3273" s="5"/>
      <c r="B3273" s="128"/>
      <c r="C3273" s="128"/>
      <c r="D3273" s="129"/>
      <c r="E3273" s="129"/>
      <c r="F3273" s="129"/>
      <c r="G3273" s="129"/>
      <c r="H3273" s="129"/>
      <c r="I3273" s="129"/>
      <c r="J3273" s="129"/>
      <c r="K3273" s="129"/>
      <c r="L3273" s="129"/>
      <c r="M3273" s="129"/>
    </row>
    <row r="3274" spans="1:13">
      <c r="A3274" s="5"/>
      <c r="B3274" s="128"/>
      <c r="C3274" s="128"/>
      <c r="D3274" s="129"/>
      <c r="E3274" s="129"/>
      <c r="F3274" s="129"/>
      <c r="G3274" s="129"/>
      <c r="H3274" s="129"/>
      <c r="I3274" s="129"/>
      <c r="J3274" s="129"/>
      <c r="K3274" s="129"/>
      <c r="L3274" s="129"/>
      <c r="M3274" s="129"/>
    </row>
    <row r="3275" spans="1:13">
      <c r="A3275" s="5"/>
      <c r="B3275" s="128"/>
      <c r="C3275" s="128"/>
      <c r="D3275" s="129"/>
      <c r="E3275" s="129"/>
      <c r="F3275" s="129"/>
      <c r="G3275" s="129"/>
      <c r="H3275" s="129"/>
      <c r="I3275" s="129"/>
      <c r="J3275" s="129"/>
      <c r="K3275" s="129"/>
      <c r="L3275" s="129"/>
      <c r="M3275" s="129"/>
    </row>
    <row r="3276" spans="1:13">
      <c r="A3276" s="5"/>
      <c r="B3276" s="128"/>
      <c r="C3276" s="128"/>
      <c r="D3276" s="129"/>
      <c r="E3276" s="129"/>
      <c r="F3276" s="129"/>
      <c r="G3276" s="129"/>
      <c r="H3276" s="129"/>
      <c r="I3276" s="129"/>
      <c r="J3276" s="129"/>
      <c r="K3276" s="129"/>
      <c r="L3276" s="129"/>
      <c r="M3276" s="129"/>
    </row>
    <row r="3277" spans="1:13">
      <c r="A3277" s="5"/>
      <c r="B3277" s="128"/>
      <c r="C3277" s="128"/>
      <c r="D3277" s="129"/>
      <c r="E3277" s="129"/>
      <c r="F3277" s="129"/>
      <c r="G3277" s="129"/>
      <c r="H3277" s="129"/>
      <c r="I3277" s="129"/>
      <c r="J3277" s="129"/>
      <c r="K3277" s="129"/>
      <c r="L3277" s="129"/>
      <c r="M3277" s="129"/>
    </row>
    <row r="3278" spans="1:13">
      <c r="A3278" s="5"/>
      <c r="B3278" s="128"/>
      <c r="C3278" s="128"/>
      <c r="D3278" s="129"/>
      <c r="E3278" s="129"/>
      <c r="F3278" s="129"/>
      <c r="G3278" s="129"/>
      <c r="H3278" s="129"/>
      <c r="I3278" s="129"/>
      <c r="J3278" s="129"/>
      <c r="K3278" s="129"/>
      <c r="L3278" s="129"/>
      <c r="M3278" s="129"/>
    </row>
    <row r="3279" spans="1:13">
      <c r="A3279" s="5"/>
      <c r="B3279" s="128"/>
      <c r="C3279" s="128"/>
      <c r="D3279" s="129"/>
      <c r="E3279" s="129"/>
      <c r="F3279" s="129"/>
      <c r="G3279" s="129"/>
      <c r="H3279" s="129"/>
      <c r="I3279" s="129"/>
      <c r="J3279" s="129"/>
      <c r="K3279" s="129"/>
      <c r="L3279" s="129"/>
      <c r="M3279" s="129"/>
    </row>
    <row r="3280" spans="1:13">
      <c r="A3280" s="5"/>
      <c r="B3280" s="128"/>
      <c r="C3280" s="128"/>
      <c r="D3280" s="129"/>
      <c r="E3280" s="129"/>
      <c r="F3280" s="129"/>
      <c r="G3280" s="129"/>
      <c r="H3280" s="129"/>
      <c r="I3280" s="129"/>
      <c r="J3280" s="129"/>
      <c r="K3280" s="129"/>
      <c r="L3280" s="129"/>
      <c r="M3280" s="129"/>
    </row>
    <row r="3281" spans="1:13">
      <c r="A3281" s="5"/>
      <c r="B3281" s="128"/>
      <c r="C3281" s="128"/>
      <c r="D3281" s="129"/>
      <c r="E3281" s="129"/>
      <c r="F3281" s="129"/>
      <c r="G3281" s="129"/>
      <c r="H3281" s="129"/>
      <c r="I3281" s="129"/>
      <c r="J3281" s="129"/>
      <c r="K3281" s="129"/>
      <c r="L3281" s="129"/>
      <c r="M3281" s="129"/>
    </row>
    <row r="3282" spans="1:13">
      <c r="A3282" s="5"/>
      <c r="B3282" s="128"/>
      <c r="C3282" s="128"/>
      <c r="D3282" s="129"/>
      <c r="E3282" s="129"/>
      <c r="F3282" s="129"/>
      <c r="G3282" s="129"/>
      <c r="H3282" s="129"/>
      <c r="I3282" s="129"/>
      <c r="J3282" s="129"/>
      <c r="K3282" s="129"/>
      <c r="L3282" s="129"/>
      <c r="M3282" s="129"/>
    </row>
    <row r="3283" spans="1:13">
      <c r="A3283" s="5"/>
      <c r="B3283" s="128"/>
      <c r="C3283" s="128"/>
      <c r="D3283" s="129"/>
      <c r="E3283" s="129"/>
      <c r="F3283" s="129"/>
      <c r="G3283" s="129"/>
      <c r="H3283" s="129"/>
      <c r="I3283" s="129"/>
      <c r="J3283" s="129"/>
      <c r="K3283" s="129"/>
      <c r="L3283" s="129"/>
      <c r="M3283" s="129"/>
    </row>
    <row r="3284" spans="1:13">
      <c r="A3284" s="5"/>
      <c r="B3284" s="128"/>
      <c r="C3284" s="128"/>
      <c r="D3284" s="129"/>
      <c r="E3284" s="129"/>
      <c r="F3284" s="129"/>
      <c r="G3284" s="129"/>
      <c r="H3284" s="129"/>
      <c r="I3284" s="129"/>
      <c r="J3284" s="129"/>
      <c r="K3284" s="129"/>
      <c r="L3284" s="129"/>
      <c r="M3284" s="129"/>
    </row>
    <row r="3285" spans="1:13">
      <c r="A3285" s="5"/>
      <c r="B3285" s="128"/>
      <c r="C3285" s="128"/>
      <c r="D3285" s="129"/>
      <c r="E3285" s="129"/>
      <c r="F3285" s="129"/>
      <c r="G3285" s="129"/>
      <c r="H3285" s="129"/>
      <c r="I3285" s="129"/>
      <c r="J3285" s="129"/>
      <c r="K3285" s="129"/>
      <c r="L3285" s="129"/>
      <c r="M3285" s="129"/>
    </row>
    <row r="3286" spans="1:13">
      <c r="A3286" s="5"/>
      <c r="B3286" s="128"/>
      <c r="C3286" s="128"/>
      <c r="D3286" s="129"/>
      <c r="E3286" s="129"/>
      <c r="F3286" s="129"/>
      <c r="G3286" s="129"/>
      <c r="H3286" s="129"/>
      <c r="I3286" s="129"/>
      <c r="J3286" s="129"/>
      <c r="K3286" s="129"/>
      <c r="L3286" s="129"/>
      <c r="M3286" s="129"/>
    </row>
    <row r="3287" spans="1:13">
      <c r="A3287" s="5"/>
      <c r="B3287" s="128"/>
      <c r="C3287" s="128"/>
      <c r="D3287" s="129"/>
      <c r="E3287" s="129"/>
      <c r="F3287" s="129"/>
      <c r="G3287" s="129"/>
      <c r="H3287" s="129"/>
      <c r="I3287" s="129"/>
      <c r="J3287" s="129"/>
      <c r="K3287" s="129"/>
      <c r="L3287" s="129"/>
      <c r="M3287" s="129"/>
    </row>
    <row r="3288" spans="1:13">
      <c r="A3288" s="5"/>
      <c r="B3288" s="128"/>
      <c r="C3288" s="128"/>
      <c r="D3288" s="129"/>
      <c r="E3288" s="129"/>
      <c r="F3288" s="129"/>
      <c r="G3288" s="129"/>
      <c r="H3288" s="129"/>
      <c r="I3288" s="129"/>
      <c r="J3288" s="129"/>
      <c r="K3288" s="129"/>
      <c r="L3288" s="129"/>
      <c r="M3288" s="129"/>
    </row>
    <row r="3289" spans="1:13">
      <c r="A3289" s="5"/>
      <c r="B3289" s="128"/>
      <c r="C3289" s="128"/>
      <c r="D3289" s="129"/>
      <c r="E3289" s="129"/>
      <c r="F3289" s="129"/>
      <c r="G3289" s="129"/>
      <c r="H3289" s="129"/>
      <c r="I3289" s="129"/>
      <c r="J3289" s="129"/>
      <c r="K3289" s="129"/>
      <c r="L3289" s="129"/>
      <c r="M3289" s="129"/>
    </row>
    <row r="3290" spans="1:13">
      <c r="A3290" s="5"/>
      <c r="B3290" s="128"/>
      <c r="C3290" s="128"/>
      <c r="D3290" s="129"/>
      <c r="E3290" s="129"/>
      <c r="F3290" s="129"/>
      <c r="G3290" s="129"/>
      <c r="H3290" s="129"/>
      <c r="I3290" s="129"/>
      <c r="J3290" s="129"/>
      <c r="K3290" s="129"/>
      <c r="L3290" s="129"/>
      <c r="M3290" s="129"/>
    </row>
    <row r="3291" spans="1:13">
      <c r="A3291" s="5"/>
      <c r="B3291" s="128"/>
      <c r="C3291" s="128"/>
      <c r="D3291" s="129"/>
      <c r="E3291" s="129"/>
      <c r="F3291" s="129"/>
      <c r="G3291" s="129"/>
      <c r="H3291" s="129"/>
      <c r="I3291" s="129"/>
      <c r="J3291" s="129"/>
      <c r="K3291" s="129"/>
      <c r="L3291" s="129"/>
      <c r="M3291" s="129"/>
    </row>
    <row r="3292" spans="1:13">
      <c r="A3292" s="5"/>
      <c r="B3292" s="128"/>
      <c r="C3292" s="128"/>
      <c r="D3292" s="129"/>
      <c r="E3292" s="129"/>
      <c r="F3292" s="129"/>
      <c r="G3292" s="129"/>
      <c r="H3292" s="129"/>
      <c r="I3292" s="129"/>
      <c r="J3292" s="129"/>
      <c r="K3292" s="129"/>
      <c r="L3292" s="129"/>
      <c r="M3292" s="129"/>
    </row>
    <row r="3293" spans="1:13">
      <c r="A3293" s="5"/>
      <c r="B3293" s="128"/>
      <c r="C3293" s="128"/>
      <c r="D3293" s="129"/>
      <c r="E3293" s="129"/>
      <c r="F3293" s="129"/>
      <c r="G3293" s="129"/>
      <c r="H3293" s="129"/>
      <c r="I3293" s="129"/>
      <c r="J3293" s="129"/>
      <c r="K3293" s="129"/>
      <c r="L3293" s="129"/>
      <c r="M3293" s="129"/>
    </row>
    <row r="3294" spans="1:13">
      <c r="A3294" s="5"/>
      <c r="B3294" s="128"/>
      <c r="C3294" s="128"/>
      <c r="D3294" s="129"/>
      <c r="E3294" s="129"/>
      <c r="F3294" s="129"/>
      <c r="G3294" s="129"/>
      <c r="H3294" s="129"/>
      <c r="I3294" s="129"/>
      <c r="J3294" s="129"/>
      <c r="K3294" s="129"/>
      <c r="L3294" s="129"/>
      <c r="M3294" s="129"/>
    </row>
    <row r="3295" spans="1:13">
      <c r="A3295" s="5"/>
      <c r="B3295" s="128"/>
      <c r="C3295" s="128"/>
      <c r="D3295" s="129"/>
      <c r="E3295" s="129"/>
      <c r="F3295" s="129"/>
      <c r="G3295" s="129"/>
      <c r="H3295" s="129"/>
      <c r="I3295" s="129"/>
      <c r="J3295" s="129"/>
      <c r="K3295" s="129"/>
      <c r="L3295" s="129"/>
      <c r="M3295" s="129"/>
    </row>
    <row r="3296" spans="1:13">
      <c r="A3296" s="5"/>
      <c r="B3296" s="128"/>
      <c r="C3296" s="128"/>
      <c r="D3296" s="129"/>
      <c r="E3296" s="129"/>
      <c r="F3296" s="129"/>
      <c r="G3296" s="129"/>
      <c r="H3296" s="129"/>
      <c r="I3296" s="129"/>
      <c r="J3296" s="129"/>
      <c r="K3296" s="129"/>
      <c r="L3296" s="129"/>
      <c r="M3296" s="129"/>
    </row>
    <row r="3297" spans="1:13">
      <c r="A3297" s="5"/>
      <c r="B3297" s="128"/>
      <c r="C3297" s="128"/>
      <c r="D3297" s="129"/>
      <c r="E3297" s="129"/>
      <c r="F3297" s="129"/>
      <c r="G3297" s="129"/>
      <c r="H3297" s="129"/>
      <c r="I3297" s="129"/>
      <c r="J3297" s="129"/>
      <c r="K3297" s="129"/>
      <c r="L3297" s="129"/>
      <c r="M3297" s="129"/>
    </row>
    <row r="3298" spans="1:13">
      <c r="A3298" s="5"/>
      <c r="B3298" s="128"/>
      <c r="C3298" s="128"/>
      <c r="D3298" s="129"/>
      <c r="E3298" s="129"/>
      <c r="F3298" s="129"/>
      <c r="G3298" s="129"/>
      <c r="H3298" s="129"/>
      <c r="I3298" s="129"/>
      <c r="J3298" s="129"/>
      <c r="K3298" s="129"/>
      <c r="L3298" s="129"/>
      <c r="M3298" s="129"/>
    </row>
    <row r="3299" spans="1:13">
      <c r="A3299" s="5"/>
      <c r="B3299" s="128"/>
      <c r="C3299" s="128"/>
      <c r="D3299" s="129"/>
      <c r="E3299" s="129"/>
      <c r="F3299" s="129"/>
      <c r="G3299" s="129"/>
      <c r="H3299" s="129"/>
      <c r="I3299" s="129"/>
      <c r="J3299" s="129"/>
      <c r="K3299" s="129"/>
      <c r="L3299" s="129"/>
      <c r="M3299" s="129"/>
    </row>
    <row r="3300" spans="1:13">
      <c r="A3300" s="5"/>
      <c r="B3300" s="128"/>
      <c r="C3300" s="128"/>
      <c r="D3300" s="129"/>
      <c r="E3300" s="129"/>
      <c r="F3300" s="129"/>
      <c r="G3300" s="129"/>
      <c r="H3300" s="129"/>
      <c r="I3300" s="129"/>
      <c r="J3300" s="129"/>
      <c r="K3300" s="129"/>
      <c r="L3300" s="129"/>
      <c r="M3300" s="129"/>
    </row>
    <row r="3301" spans="1:13">
      <c r="A3301" s="5"/>
      <c r="B3301" s="128"/>
      <c r="C3301" s="128"/>
      <c r="D3301" s="129"/>
      <c r="E3301" s="129"/>
      <c r="F3301" s="129"/>
      <c r="G3301" s="129"/>
      <c r="H3301" s="129"/>
      <c r="I3301" s="129"/>
      <c r="J3301" s="129"/>
      <c r="K3301" s="129"/>
      <c r="L3301" s="129"/>
      <c r="M3301" s="129"/>
    </row>
    <row r="3302" spans="1:13">
      <c r="A3302" s="5"/>
      <c r="B3302" s="128"/>
      <c r="C3302" s="128"/>
      <c r="D3302" s="129"/>
      <c r="E3302" s="129"/>
      <c r="F3302" s="129"/>
      <c r="G3302" s="129"/>
      <c r="H3302" s="129"/>
      <c r="I3302" s="129"/>
      <c r="J3302" s="129"/>
      <c r="K3302" s="129"/>
      <c r="L3302" s="129"/>
      <c r="M3302" s="129"/>
    </row>
    <row r="3303" spans="1:13">
      <c r="A3303" s="5"/>
      <c r="B3303" s="128"/>
      <c r="C3303" s="128"/>
      <c r="D3303" s="129"/>
      <c r="E3303" s="129"/>
      <c r="F3303" s="129"/>
      <c r="G3303" s="129"/>
      <c r="H3303" s="129"/>
      <c r="I3303" s="129"/>
      <c r="J3303" s="129"/>
      <c r="K3303" s="129"/>
      <c r="L3303" s="129"/>
      <c r="M3303" s="129"/>
    </row>
    <row r="3304" spans="1:13">
      <c r="A3304" s="5"/>
      <c r="B3304" s="128"/>
      <c r="C3304" s="128"/>
      <c r="D3304" s="129"/>
      <c r="E3304" s="129"/>
      <c r="F3304" s="129"/>
      <c r="G3304" s="129"/>
      <c r="H3304" s="129"/>
      <c r="I3304" s="129"/>
      <c r="J3304" s="129"/>
      <c r="K3304" s="129"/>
      <c r="L3304" s="129"/>
      <c r="M3304" s="129"/>
    </row>
    <row r="3305" spans="1:13">
      <c r="A3305" s="5"/>
      <c r="B3305" s="128"/>
      <c r="C3305" s="128"/>
      <c r="D3305" s="129"/>
      <c r="E3305" s="129"/>
      <c r="F3305" s="129"/>
      <c r="G3305" s="129"/>
      <c r="H3305" s="129"/>
      <c r="I3305" s="129"/>
      <c r="J3305" s="129"/>
      <c r="K3305" s="129"/>
      <c r="L3305" s="129"/>
      <c r="M3305" s="129"/>
    </row>
    <row r="3306" spans="1:13">
      <c r="A3306" s="5"/>
      <c r="B3306" s="128"/>
      <c r="C3306" s="128"/>
      <c r="D3306" s="129"/>
      <c r="E3306" s="129"/>
      <c r="F3306" s="129"/>
      <c r="G3306" s="129"/>
      <c r="H3306" s="129"/>
      <c r="I3306" s="129"/>
      <c r="J3306" s="129"/>
      <c r="K3306" s="129"/>
      <c r="L3306" s="129"/>
      <c r="M3306" s="129"/>
    </row>
    <row r="3307" spans="1:13">
      <c r="A3307" s="5"/>
      <c r="B3307" s="128"/>
      <c r="C3307" s="128"/>
      <c r="D3307" s="129"/>
      <c r="E3307" s="129"/>
      <c r="F3307" s="129"/>
      <c r="G3307" s="129"/>
      <c r="H3307" s="129"/>
      <c r="I3307" s="129"/>
      <c r="J3307" s="129"/>
      <c r="K3307" s="129"/>
      <c r="L3307" s="129"/>
      <c r="M3307" s="129"/>
    </row>
    <row r="3308" spans="1:13">
      <c r="A3308" s="5"/>
      <c r="B3308" s="128"/>
      <c r="C3308" s="128"/>
      <c r="D3308" s="129"/>
      <c r="E3308" s="129"/>
      <c r="F3308" s="129"/>
      <c r="G3308" s="129"/>
      <c r="H3308" s="129"/>
      <c r="I3308" s="129"/>
      <c r="J3308" s="129"/>
      <c r="K3308" s="129"/>
      <c r="L3308" s="129"/>
      <c r="M3308" s="129"/>
    </row>
    <row r="3309" spans="1:13">
      <c r="A3309" s="5"/>
      <c r="B3309" s="128"/>
      <c r="C3309" s="128"/>
      <c r="D3309" s="129"/>
      <c r="E3309" s="129"/>
      <c r="F3309" s="129"/>
      <c r="G3309" s="129"/>
      <c r="H3309" s="129"/>
      <c r="I3309" s="129"/>
      <c r="J3309" s="129"/>
      <c r="K3309" s="129"/>
      <c r="L3309" s="129"/>
      <c r="M3309" s="129"/>
    </row>
    <row r="3310" spans="1:13">
      <c r="A3310" s="5"/>
      <c r="B3310" s="128"/>
      <c r="C3310" s="128"/>
      <c r="D3310" s="129"/>
      <c r="E3310" s="129"/>
      <c r="F3310" s="129"/>
      <c r="G3310" s="129"/>
      <c r="H3310" s="129"/>
      <c r="I3310" s="129"/>
      <c r="J3310" s="129"/>
      <c r="K3310" s="129"/>
      <c r="L3310" s="129"/>
      <c r="M3310" s="129"/>
    </row>
    <row r="3311" spans="1:13">
      <c r="A3311" s="5"/>
      <c r="B3311" s="128"/>
      <c r="C3311" s="128"/>
      <c r="D3311" s="129"/>
      <c r="E3311" s="129"/>
      <c r="F3311" s="129"/>
      <c r="G3311" s="129"/>
      <c r="H3311" s="129"/>
      <c r="I3311" s="129"/>
      <c r="J3311" s="129"/>
      <c r="K3311" s="129"/>
      <c r="L3311" s="129"/>
      <c r="M3311" s="129"/>
    </row>
    <row r="3312" spans="1:13">
      <c r="A3312" s="5"/>
      <c r="B3312" s="128"/>
      <c r="C3312" s="128"/>
      <c r="D3312" s="129"/>
      <c r="E3312" s="129"/>
      <c r="F3312" s="129"/>
      <c r="G3312" s="129"/>
      <c r="H3312" s="129"/>
      <c r="I3312" s="129"/>
      <c r="J3312" s="129"/>
      <c r="K3312" s="129"/>
      <c r="L3312" s="129"/>
      <c r="M3312" s="129"/>
    </row>
    <row r="3313" spans="1:13">
      <c r="A3313" s="5"/>
      <c r="B3313" s="128"/>
      <c r="C3313" s="128"/>
      <c r="D3313" s="129"/>
      <c r="E3313" s="129"/>
      <c r="F3313" s="129"/>
      <c r="G3313" s="129"/>
      <c r="H3313" s="129"/>
      <c r="I3313" s="129"/>
      <c r="J3313" s="129"/>
      <c r="K3313" s="129"/>
      <c r="L3313" s="129"/>
      <c r="M3313" s="129"/>
    </row>
    <row r="3314" spans="1:13">
      <c r="A3314" s="5"/>
      <c r="B3314" s="128"/>
      <c r="C3314" s="128"/>
      <c r="D3314" s="129"/>
      <c r="E3314" s="129"/>
      <c r="F3314" s="129"/>
      <c r="G3314" s="129"/>
      <c r="H3314" s="129"/>
      <c r="I3314" s="129"/>
      <c r="J3314" s="129"/>
      <c r="K3314" s="129"/>
      <c r="L3314" s="129"/>
      <c r="M3314" s="129"/>
    </row>
    <row r="3315" spans="1:13">
      <c r="A3315" s="5"/>
      <c r="B3315" s="128"/>
      <c r="C3315" s="128"/>
      <c r="D3315" s="129"/>
      <c r="E3315" s="129"/>
      <c r="F3315" s="129"/>
      <c r="G3315" s="129"/>
      <c r="H3315" s="129"/>
      <c r="I3315" s="129"/>
      <c r="J3315" s="129"/>
      <c r="K3315" s="129"/>
      <c r="L3315" s="129"/>
      <c r="M3315" s="129"/>
    </row>
    <row r="3316" spans="1:13">
      <c r="A3316" s="5"/>
      <c r="B3316" s="128"/>
      <c r="C3316" s="128"/>
      <c r="D3316" s="129"/>
      <c r="E3316" s="129"/>
      <c r="F3316" s="129"/>
      <c r="G3316" s="129"/>
      <c r="H3316" s="129"/>
      <c r="I3316" s="129"/>
      <c r="J3316" s="129"/>
      <c r="K3316" s="129"/>
      <c r="L3316" s="129"/>
      <c r="M3316" s="129"/>
    </row>
    <row r="3317" spans="1:13">
      <c r="A3317" s="5"/>
      <c r="B3317" s="128"/>
      <c r="C3317" s="128"/>
      <c r="D3317" s="129"/>
      <c r="E3317" s="129"/>
      <c r="F3317" s="129"/>
      <c r="G3317" s="129"/>
      <c r="H3317" s="129"/>
      <c r="I3317" s="129"/>
      <c r="J3317" s="129"/>
      <c r="K3317" s="129"/>
      <c r="L3317" s="129"/>
      <c r="M3317" s="129"/>
    </row>
    <row r="3318" spans="1:13">
      <c r="A3318" s="5"/>
      <c r="B3318" s="128"/>
      <c r="C3318" s="128"/>
      <c r="D3318" s="129"/>
      <c r="E3318" s="129"/>
      <c r="F3318" s="129"/>
      <c r="G3318" s="129"/>
      <c r="H3318" s="129"/>
      <c r="I3318" s="129"/>
      <c r="J3318" s="129"/>
      <c r="K3318" s="129"/>
      <c r="L3318" s="129"/>
      <c r="M3318" s="129"/>
    </row>
    <row r="3319" spans="1:13">
      <c r="A3319" s="5"/>
      <c r="B3319" s="128"/>
      <c r="C3319" s="128"/>
      <c r="D3319" s="129"/>
      <c r="E3319" s="129"/>
      <c r="F3319" s="129"/>
      <c r="G3319" s="129"/>
      <c r="H3319" s="129"/>
      <c r="I3319" s="129"/>
      <c r="J3319" s="129"/>
      <c r="K3319" s="129"/>
      <c r="L3319" s="129"/>
      <c r="M3319" s="129"/>
    </row>
    <row r="3320" spans="1:13">
      <c r="A3320" s="5"/>
      <c r="B3320" s="128"/>
      <c r="C3320" s="128"/>
      <c r="D3320" s="129"/>
      <c r="E3320" s="129"/>
      <c r="F3320" s="129"/>
      <c r="G3320" s="129"/>
      <c r="H3320" s="129"/>
      <c r="I3320" s="129"/>
      <c r="J3320" s="129"/>
      <c r="K3320" s="129"/>
      <c r="L3320" s="129"/>
      <c r="M3320" s="129"/>
    </row>
    <row r="3321" spans="1:13">
      <c r="A3321" s="5"/>
      <c r="B3321" s="128"/>
      <c r="C3321" s="128"/>
      <c r="D3321" s="129"/>
      <c r="E3321" s="129"/>
      <c r="F3321" s="129"/>
      <c r="G3321" s="129"/>
      <c r="H3321" s="129"/>
      <c r="I3321" s="129"/>
      <c r="J3321" s="129"/>
      <c r="K3321" s="129"/>
      <c r="L3321" s="129"/>
      <c r="M3321" s="129"/>
    </row>
    <row r="3322" spans="1:13">
      <c r="A3322" s="5"/>
      <c r="B3322" s="128"/>
      <c r="C3322" s="128"/>
      <c r="D3322" s="129"/>
      <c r="E3322" s="129"/>
      <c r="F3322" s="129"/>
      <c r="G3322" s="129"/>
      <c r="H3322" s="129"/>
      <c r="I3322" s="129"/>
      <c r="J3322" s="129"/>
      <c r="K3322" s="129"/>
      <c r="L3322" s="129"/>
      <c r="M3322" s="129"/>
    </row>
    <row r="3323" spans="1:13">
      <c r="A3323" s="5"/>
      <c r="B3323" s="128"/>
      <c r="C3323" s="128"/>
      <c r="D3323" s="129"/>
      <c r="E3323" s="129"/>
      <c r="F3323" s="129"/>
      <c r="G3323" s="129"/>
      <c r="H3323" s="129"/>
      <c r="I3323" s="129"/>
      <c r="J3323" s="129"/>
      <c r="K3323" s="129"/>
      <c r="L3323" s="129"/>
      <c r="M3323" s="129"/>
    </row>
    <row r="3324" spans="1:13">
      <c r="A3324" s="5"/>
      <c r="B3324" s="128"/>
      <c r="C3324" s="128"/>
      <c r="D3324" s="129"/>
      <c r="E3324" s="129"/>
      <c r="F3324" s="129"/>
      <c r="G3324" s="129"/>
      <c r="H3324" s="129"/>
      <c r="I3324" s="129"/>
      <c r="J3324" s="129"/>
      <c r="K3324" s="129"/>
      <c r="L3324" s="129"/>
      <c r="M3324" s="129"/>
    </row>
    <row r="3325" spans="1:13">
      <c r="A3325" s="5"/>
      <c r="B3325" s="128"/>
      <c r="C3325" s="128"/>
      <c r="D3325" s="129"/>
      <c r="E3325" s="129"/>
      <c r="F3325" s="129"/>
      <c r="G3325" s="129"/>
      <c r="H3325" s="129"/>
      <c r="I3325" s="129"/>
      <c r="J3325" s="129"/>
      <c r="K3325" s="129"/>
      <c r="L3325" s="129"/>
      <c r="M3325" s="129"/>
    </row>
    <row r="3326" spans="1:13">
      <c r="A3326" s="5"/>
      <c r="B3326" s="128"/>
      <c r="C3326" s="128"/>
      <c r="D3326" s="129"/>
      <c r="E3326" s="129"/>
      <c r="F3326" s="129"/>
      <c r="G3326" s="129"/>
      <c r="H3326" s="129"/>
      <c r="I3326" s="129"/>
      <c r="J3326" s="129"/>
      <c r="K3326" s="129"/>
      <c r="L3326" s="129"/>
      <c r="M3326" s="129"/>
    </row>
    <row r="3327" spans="1:13">
      <c r="A3327" s="5"/>
      <c r="B3327" s="128"/>
      <c r="C3327" s="128"/>
      <c r="D3327" s="129"/>
      <c r="E3327" s="129"/>
      <c r="F3327" s="129"/>
      <c r="G3327" s="129"/>
      <c r="H3327" s="129"/>
      <c r="I3327" s="129"/>
      <c r="J3327" s="129"/>
      <c r="K3327" s="129"/>
      <c r="L3327" s="129"/>
      <c r="M3327" s="129"/>
    </row>
    <row r="3328" spans="1:13">
      <c r="A3328" s="5"/>
      <c r="B3328" s="128"/>
      <c r="C3328" s="128"/>
      <c r="D3328" s="129"/>
      <c r="E3328" s="129"/>
      <c r="F3328" s="129"/>
      <c r="G3328" s="129"/>
      <c r="H3328" s="129"/>
      <c r="I3328" s="129"/>
      <c r="J3328" s="129"/>
      <c r="K3328" s="129"/>
      <c r="L3328" s="129"/>
      <c r="M3328" s="129"/>
    </row>
    <row r="3329" spans="1:13">
      <c r="A3329" s="5"/>
      <c r="B3329" s="128"/>
      <c r="C3329" s="128"/>
      <c r="D3329" s="129"/>
      <c r="E3329" s="129"/>
      <c r="F3329" s="129"/>
      <c r="G3329" s="129"/>
      <c r="H3329" s="129"/>
      <c r="I3329" s="129"/>
      <c r="J3329" s="129"/>
      <c r="K3329" s="129"/>
      <c r="L3329" s="129"/>
      <c r="M3329" s="129"/>
    </row>
    <row r="3330" spans="1:13">
      <c r="A3330" s="5"/>
      <c r="B3330" s="128"/>
      <c r="C3330" s="128"/>
      <c r="D3330" s="129"/>
      <c r="E3330" s="129"/>
      <c r="F3330" s="129"/>
      <c r="G3330" s="129"/>
      <c r="H3330" s="129"/>
      <c r="I3330" s="129"/>
      <c r="J3330" s="129"/>
      <c r="K3330" s="129"/>
      <c r="L3330" s="129"/>
      <c r="M3330" s="129"/>
    </row>
    <row r="3331" spans="1:13">
      <c r="A3331" s="5"/>
      <c r="B3331" s="128"/>
      <c r="C3331" s="128"/>
      <c r="D3331" s="129"/>
      <c r="E3331" s="129"/>
      <c r="F3331" s="129"/>
      <c r="G3331" s="129"/>
      <c r="H3331" s="129"/>
      <c r="I3331" s="129"/>
      <c r="J3331" s="129"/>
      <c r="K3331" s="129"/>
      <c r="L3331" s="129"/>
      <c r="M3331" s="129"/>
    </row>
    <row r="3332" spans="1:13">
      <c r="A3332" s="5"/>
      <c r="B3332" s="128"/>
      <c r="C3332" s="128"/>
      <c r="D3332" s="129"/>
      <c r="E3332" s="129"/>
      <c r="F3332" s="129"/>
      <c r="G3332" s="129"/>
      <c r="H3332" s="129"/>
      <c r="I3332" s="129"/>
      <c r="J3332" s="129"/>
      <c r="K3332" s="129"/>
      <c r="L3332" s="129"/>
      <c r="M3332" s="129"/>
    </row>
    <row r="3333" spans="1:13">
      <c r="A3333" s="5"/>
      <c r="B3333" s="128"/>
      <c r="C3333" s="128"/>
      <c r="D3333" s="129"/>
      <c r="E3333" s="129"/>
      <c r="F3333" s="129"/>
      <c r="G3333" s="129"/>
      <c r="H3333" s="129"/>
      <c r="I3333" s="129"/>
      <c r="J3333" s="129"/>
      <c r="K3333" s="129"/>
      <c r="L3333" s="129"/>
      <c r="M3333" s="129"/>
    </row>
    <row r="3334" spans="1:13">
      <c r="A3334" s="5"/>
      <c r="B3334" s="128"/>
      <c r="C3334" s="128"/>
      <c r="D3334" s="129"/>
      <c r="E3334" s="129"/>
      <c r="F3334" s="129"/>
      <c r="G3334" s="129"/>
      <c r="H3334" s="129"/>
      <c r="I3334" s="129"/>
      <c r="J3334" s="129"/>
      <c r="K3334" s="129"/>
      <c r="L3334" s="129"/>
      <c r="M3334" s="129"/>
    </row>
    <row r="3335" spans="1:13">
      <c r="A3335" s="5"/>
      <c r="B3335" s="128"/>
      <c r="C3335" s="128"/>
      <c r="D3335" s="129"/>
      <c r="E3335" s="129"/>
      <c r="F3335" s="129"/>
      <c r="G3335" s="129"/>
      <c r="H3335" s="129"/>
      <c r="I3335" s="129"/>
      <c r="J3335" s="129"/>
      <c r="K3335" s="129"/>
      <c r="L3335" s="129"/>
      <c r="M3335" s="129"/>
    </row>
    <row r="3336" spans="1:13">
      <c r="A3336" s="5"/>
      <c r="B3336" s="128"/>
      <c r="C3336" s="128"/>
      <c r="D3336" s="129"/>
      <c r="E3336" s="129"/>
      <c r="F3336" s="129"/>
      <c r="G3336" s="129"/>
      <c r="H3336" s="129"/>
      <c r="I3336" s="129"/>
      <c r="J3336" s="129"/>
      <c r="K3336" s="129"/>
      <c r="L3336" s="129"/>
      <c r="M3336" s="129"/>
    </row>
    <row r="3337" spans="1:13">
      <c r="A3337" s="5"/>
      <c r="B3337" s="128"/>
      <c r="C3337" s="128"/>
      <c r="D3337" s="129"/>
      <c r="E3337" s="129"/>
      <c r="F3337" s="129"/>
      <c r="G3337" s="129"/>
      <c r="H3337" s="129"/>
      <c r="I3337" s="129"/>
      <c r="J3337" s="129"/>
      <c r="K3337" s="129"/>
      <c r="L3337" s="129"/>
      <c r="M3337" s="129"/>
    </row>
    <row r="3338" spans="1:13">
      <c r="A3338" s="5"/>
      <c r="B3338" s="128"/>
      <c r="C3338" s="128"/>
      <c r="D3338" s="129"/>
      <c r="E3338" s="129"/>
      <c r="F3338" s="129"/>
      <c r="G3338" s="129"/>
      <c r="H3338" s="129"/>
      <c r="I3338" s="129"/>
      <c r="J3338" s="129"/>
      <c r="K3338" s="129"/>
      <c r="L3338" s="129"/>
      <c r="M3338" s="129"/>
    </row>
    <row r="3339" spans="1:13">
      <c r="A3339" s="5"/>
      <c r="B3339" s="128"/>
      <c r="C3339" s="128"/>
      <c r="D3339" s="129"/>
      <c r="E3339" s="129"/>
      <c r="F3339" s="129"/>
      <c r="G3339" s="129"/>
      <c r="H3339" s="129"/>
      <c r="I3339" s="129"/>
      <c r="J3339" s="129"/>
      <c r="K3339" s="129"/>
      <c r="L3339" s="129"/>
      <c r="M3339" s="129"/>
    </row>
    <row r="3340" spans="1:13">
      <c r="A3340" s="5"/>
      <c r="B3340" s="128"/>
      <c r="C3340" s="128"/>
      <c r="D3340" s="129"/>
      <c r="E3340" s="129"/>
      <c r="F3340" s="129"/>
      <c r="G3340" s="129"/>
      <c r="H3340" s="129"/>
      <c r="I3340" s="129"/>
      <c r="J3340" s="129"/>
      <c r="K3340" s="129"/>
      <c r="L3340" s="129"/>
      <c r="M3340" s="129"/>
    </row>
    <row r="3341" spans="1:13">
      <c r="A3341" s="5"/>
      <c r="B3341" s="128"/>
      <c r="C3341" s="128"/>
      <c r="D3341" s="129"/>
      <c r="E3341" s="129"/>
      <c r="F3341" s="129"/>
      <c r="G3341" s="129"/>
      <c r="H3341" s="129"/>
      <c r="I3341" s="129"/>
      <c r="J3341" s="129"/>
      <c r="K3341" s="129"/>
      <c r="L3341" s="129"/>
      <c r="M3341" s="129"/>
    </row>
    <row r="3342" spans="1:13">
      <c r="A3342" s="5"/>
      <c r="B3342" s="128"/>
      <c r="C3342" s="128"/>
      <c r="D3342" s="129"/>
      <c r="E3342" s="129"/>
      <c r="F3342" s="129"/>
      <c r="G3342" s="129"/>
      <c r="H3342" s="129"/>
      <c r="I3342" s="129"/>
      <c r="J3342" s="129"/>
      <c r="K3342" s="129"/>
      <c r="L3342" s="129"/>
      <c r="M3342" s="129"/>
    </row>
    <row r="3343" spans="1:13">
      <c r="A3343" s="5"/>
      <c r="B3343" s="128"/>
      <c r="C3343" s="128"/>
      <c r="D3343" s="129"/>
      <c r="E3343" s="129"/>
      <c r="F3343" s="129"/>
      <c r="G3343" s="129"/>
      <c r="H3343" s="129"/>
      <c r="I3343" s="129"/>
      <c r="J3343" s="129"/>
      <c r="K3343" s="129"/>
      <c r="L3343" s="129"/>
      <c r="M3343" s="129"/>
    </row>
    <row r="3344" spans="1:13">
      <c r="A3344" s="5"/>
      <c r="B3344" s="128"/>
      <c r="C3344" s="128"/>
      <c r="D3344" s="129"/>
      <c r="E3344" s="129"/>
      <c r="F3344" s="129"/>
      <c r="G3344" s="129"/>
      <c r="H3344" s="129"/>
      <c r="I3344" s="129"/>
      <c r="J3344" s="129"/>
      <c r="K3344" s="129"/>
      <c r="L3344" s="129"/>
      <c r="M3344" s="129"/>
    </row>
    <row r="3345" spans="1:13">
      <c r="A3345" s="5"/>
      <c r="B3345" s="128"/>
      <c r="C3345" s="128"/>
      <c r="D3345" s="129"/>
      <c r="E3345" s="129"/>
      <c r="F3345" s="129"/>
      <c r="G3345" s="129"/>
      <c r="H3345" s="129"/>
      <c r="I3345" s="129"/>
      <c r="J3345" s="129"/>
      <c r="K3345" s="129"/>
      <c r="L3345" s="129"/>
      <c r="M3345" s="129"/>
    </row>
    <row r="3346" spans="1:13">
      <c r="A3346" s="5"/>
      <c r="B3346" s="128"/>
      <c r="C3346" s="128"/>
      <c r="D3346" s="129"/>
      <c r="E3346" s="129"/>
      <c r="F3346" s="129"/>
      <c r="G3346" s="129"/>
      <c r="H3346" s="129"/>
      <c r="I3346" s="129"/>
      <c r="J3346" s="129"/>
      <c r="K3346" s="129"/>
      <c r="L3346" s="129"/>
      <c r="M3346" s="129"/>
    </row>
    <row r="3347" spans="1:13">
      <c r="A3347" s="5"/>
      <c r="B3347" s="128"/>
      <c r="C3347" s="128"/>
      <c r="D3347" s="129"/>
      <c r="E3347" s="129"/>
      <c r="F3347" s="129"/>
      <c r="G3347" s="129"/>
      <c r="H3347" s="129"/>
      <c r="I3347" s="129"/>
      <c r="J3347" s="129"/>
      <c r="K3347" s="129"/>
      <c r="L3347" s="129"/>
      <c r="M3347" s="129"/>
    </row>
    <row r="3348" spans="1:13">
      <c r="A3348" s="5"/>
      <c r="B3348" s="128"/>
      <c r="C3348" s="128"/>
      <c r="D3348" s="129"/>
      <c r="E3348" s="129"/>
      <c r="F3348" s="129"/>
      <c r="G3348" s="129"/>
      <c r="H3348" s="129"/>
      <c r="I3348" s="129"/>
      <c r="J3348" s="129"/>
      <c r="K3348" s="129"/>
      <c r="L3348" s="129"/>
      <c r="M3348" s="129"/>
    </row>
    <row r="3349" spans="1:13">
      <c r="A3349" s="5"/>
      <c r="B3349" s="128"/>
      <c r="C3349" s="128"/>
      <c r="D3349" s="129"/>
      <c r="E3349" s="129"/>
      <c r="F3349" s="129"/>
      <c r="G3349" s="129"/>
      <c r="H3349" s="129"/>
      <c r="I3349" s="129"/>
      <c r="J3349" s="129"/>
      <c r="K3349" s="129"/>
      <c r="L3349" s="129"/>
      <c r="M3349" s="129"/>
    </row>
    <row r="3350" spans="1:13">
      <c r="A3350" s="5"/>
      <c r="B3350" s="128"/>
      <c r="C3350" s="128"/>
      <c r="D3350" s="129"/>
      <c r="E3350" s="129"/>
      <c r="F3350" s="129"/>
      <c r="G3350" s="129"/>
      <c r="H3350" s="129"/>
      <c r="I3350" s="129"/>
      <c r="J3350" s="129"/>
      <c r="K3350" s="129"/>
      <c r="L3350" s="129"/>
      <c r="M3350" s="129"/>
    </row>
    <row r="3351" spans="1:13">
      <c r="A3351" s="5"/>
      <c r="B3351" s="128"/>
      <c r="C3351" s="128"/>
      <c r="D3351" s="129"/>
      <c r="E3351" s="129"/>
      <c r="F3351" s="129"/>
      <c r="G3351" s="129"/>
      <c r="H3351" s="129"/>
      <c r="I3351" s="129"/>
      <c r="J3351" s="129"/>
      <c r="K3351" s="129"/>
      <c r="L3351" s="129"/>
      <c r="M3351" s="129"/>
    </row>
    <row r="3352" spans="1:13">
      <c r="A3352" s="5"/>
      <c r="B3352" s="128"/>
      <c r="C3352" s="128"/>
      <c r="D3352" s="129"/>
      <c r="E3352" s="129"/>
      <c r="F3352" s="129"/>
      <c r="G3352" s="129"/>
      <c r="H3352" s="129"/>
      <c r="I3352" s="129"/>
      <c r="J3352" s="129"/>
      <c r="K3352" s="129"/>
      <c r="L3352" s="129"/>
      <c r="M3352" s="129"/>
    </row>
    <row r="3353" spans="1:13">
      <c r="A3353" s="5"/>
      <c r="B3353" s="128"/>
      <c r="C3353" s="128"/>
      <c r="D3353" s="129"/>
      <c r="E3353" s="129"/>
      <c r="F3353" s="129"/>
      <c r="G3353" s="129"/>
      <c r="H3353" s="129"/>
      <c r="I3353" s="129"/>
      <c r="J3353" s="129"/>
      <c r="K3353" s="129"/>
      <c r="L3353" s="129"/>
      <c r="M3353" s="129"/>
    </row>
    <row r="3354" spans="1:13">
      <c r="A3354" s="5"/>
      <c r="B3354" s="128"/>
      <c r="C3354" s="128"/>
      <c r="D3354" s="129"/>
      <c r="E3354" s="129"/>
      <c r="F3354" s="129"/>
      <c r="G3354" s="129"/>
      <c r="H3354" s="129"/>
      <c r="I3354" s="129"/>
      <c r="J3354" s="129"/>
      <c r="K3354" s="129"/>
      <c r="L3354" s="129"/>
      <c r="M3354" s="129"/>
    </row>
    <row r="3355" spans="1:13">
      <c r="A3355" s="5"/>
      <c r="B3355" s="128"/>
      <c r="C3355" s="128"/>
      <c r="D3355" s="129"/>
      <c r="E3355" s="129"/>
      <c r="F3355" s="129"/>
      <c r="G3355" s="129"/>
      <c r="H3355" s="129"/>
      <c r="I3355" s="129"/>
      <c r="J3355" s="129"/>
      <c r="K3355" s="129"/>
      <c r="L3355" s="129"/>
      <c r="M3355" s="129"/>
    </row>
    <row r="3356" spans="1:13">
      <c r="A3356" s="5"/>
      <c r="B3356" s="128"/>
      <c r="C3356" s="128"/>
      <c r="D3356" s="129"/>
      <c r="E3356" s="129"/>
      <c r="F3356" s="129"/>
      <c r="G3356" s="129"/>
      <c r="H3356" s="129"/>
      <c r="I3356" s="129"/>
      <c r="J3356" s="129"/>
      <c r="K3356" s="129"/>
      <c r="L3356" s="129"/>
      <c r="M3356" s="129"/>
    </row>
    <row r="3357" spans="1:13">
      <c r="A3357" s="5"/>
      <c r="B3357" s="128"/>
      <c r="C3357" s="128"/>
      <c r="D3357" s="129"/>
      <c r="E3357" s="129"/>
      <c r="F3357" s="129"/>
      <c r="G3357" s="129"/>
      <c r="H3357" s="129"/>
      <c r="I3357" s="129"/>
      <c r="J3357" s="129"/>
      <c r="K3357" s="129"/>
      <c r="L3357" s="129"/>
      <c r="M3357" s="129"/>
    </row>
    <row r="3358" spans="1:13">
      <c r="A3358" s="5"/>
      <c r="B3358" s="128"/>
      <c r="C3358" s="128"/>
      <c r="D3358" s="129"/>
      <c r="E3358" s="129"/>
      <c r="F3358" s="129"/>
      <c r="G3358" s="129"/>
      <c r="H3358" s="129"/>
      <c r="I3358" s="129"/>
      <c r="J3358" s="129"/>
      <c r="K3358" s="129"/>
      <c r="L3358" s="129"/>
      <c r="M3358" s="129"/>
    </row>
    <row r="3359" spans="1:13">
      <c r="A3359" s="5"/>
      <c r="B3359" s="128"/>
      <c r="C3359" s="128"/>
      <c r="D3359" s="129"/>
      <c r="E3359" s="129"/>
      <c r="F3359" s="129"/>
      <c r="G3359" s="129"/>
      <c r="H3359" s="129"/>
      <c r="I3359" s="129"/>
      <c r="J3359" s="129"/>
      <c r="K3359" s="129"/>
      <c r="L3359" s="129"/>
      <c r="M3359" s="129"/>
    </row>
    <row r="3360" spans="1:13">
      <c r="A3360" s="5"/>
      <c r="B3360" s="3"/>
      <c r="C3360" s="3"/>
      <c r="D3360" s="4"/>
      <c r="E3360" s="4"/>
      <c r="F3360" s="4"/>
      <c r="G3360" s="4"/>
      <c r="H3360" s="129"/>
      <c r="I3360" s="4"/>
      <c r="J3360" s="4"/>
      <c r="K3360" s="4"/>
      <c r="L3360" s="4"/>
      <c r="M3360" s="4"/>
    </row>
    <row r="3361" spans="1:13">
      <c r="A3361" s="5"/>
      <c r="B3361" s="128"/>
      <c r="C3361" s="128"/>
      <c r="D3361" s="129"/>
      <c r="E3361" s="129"/>
      <c r="F3361" s="129"/>
      <c r="G3361" s="129"/>
      <c r="H3361" s="129"/>
      <c r="I3361" s="129"/>
      <c r="J3361" s="129"/>
      <c r="K3361" s="129"/>
      <c r="L3361" s="129"/>
      <c r="M3361" s="129"/>
    </row>
    <row r="3362" spans="1:13">
      <c r="A3362" s="5"/>
      <c r="B3362" s="128"/>
      <c r="C3362" s="128"/>
      <c r="D3362" s="129"/>
      <c r="E3362" s="129"/>
      <c r="F3362" s="129"/>
      <c r="G3362" s="129"/>
      <c r="H3362" s="129"/>
      <c r="I3362" s="129"/>
      <c r="J3362" s="129"/>
      <c r="K3362" s="129"/>
      <c r="L3362" s="129"/>
      <c r="M3362" s="129"/>
    </row>
    <row r="3363" spans="1:13">
      <c r="A3363" s="5"/>
      <c r="B3363" s="128"/>
      <c r="C3363" s="128"/>
      <c r="D3363" s="129"/>
      <c r="E3363" s="129"/>
      <c r="F3363" s="129"/>
      <c r="G3363" s="129"/>
      <c r="H3363" s="129"/>
      <c r="I3363" s="129"/>
      <c r="J3363" s="129"/>
      <c r="K3363" s="129"/>
      <c r="L3363" s="129"/>
      <c r="M3363" s="129"/>
    </row>
    <row r="3364" spans="1:13">
      <c r="A3364" s="5"/>
      <c r="B3364" s="128"/>
      <c r="C3364" s="128"/>
      <c r="D3364" s="129"/>
      <c r="E3364" s="129"/>
      <c r="F3364" s="129"/>
      <c r="G3364" s="129"/>
      <c r="H3364" s="129"/>
      <c r="I3364" s="129"/>
      <c r="J3364" s="129"/>
      <c r="K3364" s="129"/>
      <c r="L3364" s="129"/>
      <c r="M3364" s="129"/>
    </row>
    <row r="3365" spans="1:13">
      <c r="A3365" s="5"/>
      <c r="B3365" s="128"/>
      <c r="C3365" s="128"/>
      <c r="D3365" s="129"/>
      <c r="E3365" s="129"/>
      <c r="F3365" s="129"/>
      <c r="G3365" s="129"/>
      <c r="H3365" s="129"/>
      <c r="I3365" s="129"/>
      <c r="J3365" s="129"/>
      <c r="K3365" s="129"/>
      <c r="L3365" s="129"/>
      <c r="M3365" s="129"/>
    </row>
    <row r="3366" spans="1:13">
      <c r="A3366" s="5"/>
      <c r="B3366" s="128"/>
      <c r="C3366" s="128"/>
      <c r="D3366" s="129"/>
      <c r="E3366" s="129"/>
      <c r="F3366" s="129"/>
      <c r="G3366" s="129"/>
      <c r="H3366" s="129"/>
      <c r="I3366" s="129"/>
      <c r="J3366" s="129"/>
      <c r="K3366" s="129"/>
      <c r="L3366" s="129"/>
      <c r="M3366" s="129"/>
    </row>
    <row r="3367" spans="1:13">
      <c r="A3367" s="5"/>
      <c r="B3367" s="128"/>
      <c r="C3367" s="128"/>
      <c r="D3367" s="129"/>
      <c r="E3367" s="129"/>
      <c r="F3367" s="129"/>
      <c r="G3367" s="129"/>
      <c r="H3367" s="129"/>
      <c r="I3367" s="129"/>
      <c r="J3367" s="129"/>
      <c r="K3367" s="129"/>
      <c r="L3367" s="129"/>
      <c r="M3367" s="129"/>
    </row>
    <row r="3368" spans="1:13">
      <c r="A3368" s="5"/>
      <c r="B3368" s="128"/>
      <c r="C3368" s="128"/>
      <c r="D3368" s="129"/>
      <c r="E3368" s="129"/>
      <c r="F3368" s="129"/>
      <c r="G3368" s="129"/>
      <c r="H3368" s="129"/>
      <c r="I3368" s="129"/>
      <c r="J3368" s="129"/>
      <c r="K3368" s="129"/>
      <c r="L3368" s="129"/>
      <c r="M3368" s="129"/>
    </row>
    <row r="3369" spans="1:13">
      <c r="A3369" s="5"/>
      <c r="B3369" s="128"/>
      <c r="C3369" s="128"/>
      <c r="D3369" s="129"/>
      <c r="E3369" s="129"/>
      <c r="F3369" s="129"/>
      <c r="G3369" s="129"/>
      <c r="H3369" s="129"/>
      <c r="I3369" s="129"/>
      <c r="J3369" s="129"/>
      <c r="K3369" s="129"/>
      <c r="L3369" s="129"/>
      <c r="M3369" s="129"/>
    </row>
    <row r="3370" spans="1:13">
      <c r="A3370" s="5"/>
      <c r="B3370" s="128"/>
      <c r="C3370" s="128"/>
      <c r="D3370" s="129"/>
      <c r="E3370" s="129"/>
      <c r="F3370" s="129"/>
      <c r="G3370" s="129"/>
      <c r="H3370" s="129"/>
      <c r="I3370" s="129"/>
      <c r="J3370" s="129"/>
      <c r="K3370" s="129"/>
      <c r="L3370" s="129"/>
      <c r="M3370" s="129"/>
    </row>
    <row r="3371" spans="1:13">
      <c r="A3371" s="5"/>
      <c r="B3371" s="128"/>
      <c r="C3371" s="128"/>
      <c r="D3371" s="129"/>
      <c r="E3371" s="129"/>
      <c r="F3371" s="129"/>
      <c r="G3371" s="129"/>
      <c r="H3371" s="129"/>
      <c r="I3371" s="129"/>
      <c r="J3371" s="129"/>
      <c r="K3371" s="129"/>
      <c r="L3371" s="129"/>
      <c r="M3371" s="129"/>
    </row>
    <row r="3372" spans="1:13">
      <c r="A3372" s="5"/>
      <c r="B3372" s="128"/>
      <c r="C3372" s="128"/>
      <c r="D3372" s="129"/>
      <c r="E3372" s="129"/>
      <c r="F3372" s="129"/>
      <c r="G3372" s="129"/>
      <c r="H3372" s="129"/>
      <c r="I3372" s="129"/>
      <c r="J3372" s="129"/>
      <c r="K3372" s="129"/>
      <c r="L3372" s="129"/>
      <c r="M3372" s="129"/>
    </row>
    <row r="3373" spans="1:13">
      <c r="A3373" s="5"/>
      <c r="B3373" s="128"/>
      <c r="C3373" s="128"/>
      <c r="D3373" s="129"/>
      <c r="E3373" s="129"/>
      <c r="F3373" s="129"/>
      <c r="G3373" s="129"/>
      <c r="H3373" s="129"/>
      <c r="I3373" s="129"/>
      <c r="J3373" s="129"/>
      <c r="K3373" s="129"/>
      <c r="L3373" s="129"/>
      <c r="M3373" s="129"/>
    </row>
    <row r="3374" spans="1:13">
      <c r="A3374" s="5"/>
      <c r="B3374" s="128"/>
      <c r="C3374" s="128"/>
      <c r="D3374" s="129"/>
      <c r="E3374" s="129"/>
      <c r="F3374" s="129"/>
      <c r="G3374" s="129"/>
      <c r="H3374" s="129"/>
      <c r="I3374" s="129"/>
      <c r="J3374" s="129"/>
      <c r="K3374" s="129"/>
      <c r="L3374" s="129"/>
      <c r="M3374" s="129"/>
    </row>
    <row r="3375" spans="1:13">
      <c r="A3375" s="5"/>
      <c r="B3375" s="128"/>
      <c r="C3375" s="128"/>
      <c r="D3375" s="129"/>
      <c r="E3375" s="129"/>
      <c r="F3375" s="129"/>
      <c r="G3375" s="129"/>
      <c r="H3375" s="129"/>
      <c r="I3375" s="129"/>
      <c r="J3375" s="129"/>
      <c r="K3375" s="129"/>
      <c r="L3375" s="129"/>
      <c r="M3375" s="129"/>
    </row>
    <row r="3376" spans="1:13">
      <c r="A3376" s="5"/>
      <c r="B3376" s="128"/>
      <c r="C3376" s="128"/>
      <c r="D3376" s="129"/>
      <c r="E3376" s="129"/>
      <c r="F3376" s="129"/>
      <c r="G3376" s="129"/>
      <c r="H3376" s="129"/>
      <c r="I3376" s="129"/>
      <c r="J3376" s="129"/>
      <c r="K3376" s="129"/>
      <c r="L3376" s="129"/>
      <c r="M3376" s="129"/>
    </row>
    <row r="3377" spans="1:13">
      <c r="A3377" s="5"/>
      <c r="B3377" s="128"/>
      <c r="C3377" s="128"/>
      <c r="D3377" s="129"/>
      <c r="E3377" s="129"/>
      <c r="F3377" s="129"/>
      <c r="G3377" s="129"/>
      <c r="H3377" s="129"/>
      <c r="I3377" s="129"/>
      <c r="J3377" s="129"/>
      <c r="K3377" s="129"/>
      <c r="L3377" s="129"/>
      <c r="M3377" s="129"/>
    </row>
    <row r="3378" spans="1:13">
      <c r="A3378" s="5"/>
      <c r="B3378" s="128"/>
      <c r="C3378" s="128"/>
      <c r="D3378" s="129"/>
      <c r="E3378" s="129"/>
      <c r="F3378" s="129"/>
      <c r="G3378" s="129"/>
      <c r="H3378" s="129"/>
      <c r="I3378" s="129"/>
      <c r="J3378" s="129"/>
      <c r="K3378" s="129"/>
      <c r="L3378" s="129"/>
      <c r="M3378" s="129"/>
    </row>
    <row r="3379" spans="1:13">
      <c r="A3379" s="5"/>
      <c r="B3379" s="128"/>
      <c r="C3379" s="128"/>
      <c r="D3379" s="129"/>
      <c r="E3379" s="129"/>
      <c r="F3379" s="129"/>
      <c r="G3379" s="129"/>
      <c r="H3379" s="129"/>
      <c r="I3379" s="129"/>
      <c r="J3379" s="129"/>
      <c r="K3379" s="129"/>
      <c r="L3379" s="129"/>
      <c r="M3379" s="129"/>
    </row>
    <row r="3380" spans="1:13">
      <c r="A3380" s="5"/>
      <c r="B3380" s="128"/>
      <c r="C3380" s="128"/>
      <c r="D3380" s="129"/>
      <c r="E3380" s="129"/>
      <c r="F3380" s="129"/>
      <c r="G3380" s="129"/>
      <c r="H3380" s="129"/>
      <c r="I3380" s="129"/>
      <c r="J3380" s="129"/>
      <c r="K3380" s="129"/>
      <c r="L3380" s="129"/>
      <c r="M3380" s="129"/>
    </row>
    <row r="3381" spans="1:13">
      <c r="A3381" s="5"/>
      <c r="B3381" s="128"/>
      <c r="C3381" s="128"/>
      <c r="D3381" s="129"/>
      <c r="E3381" s="129"/>
      <c r="F3381" s="129"/>
      <c r="G3381" s="129"/>
      <c r="H3381" s="129"/>
      <c r="I3381" s="129"/>
      <c r="J3381" s="129"/>
      <c r="K3381" s="129"/>
      <c r="L3381" s="129"/>
      <c r="M3381" s="129"/>
    </row>
    <row r="3382" spans="1:13">
      <c r="A3382" s="5"/>
      <c r="B3382" s="128"/>
      <c r="C3382" s="128"/>
      <c r="D3382" s="129"/>
      <c r="E3382" s="129"/>
      <c r="F3382" s="129"/>
      <c r="G3382" s="129"/>
      <c r="H3382" s="129"/>
      <c r="I3382" s="129"/>
      <c r="J3382" s="129"/>
      <c r="K3382" s="129"/>
      <c r="L3382" s="129"/>
      <c r="M3382" s="129"/>
    </row>
    <row r="3383" spans="1:13">
      <c r="A3383" s="5"/>
      <c r="B3383" s="128"/>
      <c r="C3383" s="128"/>
      <c r="D3383" s="129"/>
      <c r="E3383" s="129"/>
      <c r="F3383" s="129"/>
      <c r="G3383" s="129"/>
      <c r="H3383" s="129"/>
      <c r="I3383" s="129"/>
      <c r="J3383" s="129"/>
      <c r="K3383" s="129"/>
      <c r="L3383" s="129"/>
      <c r="M3383" s="129"/>
    </row>
    <row r="3384" spans="1:13">
      <c r="A3384" s="5"/>
      <c r="B3384" s="128"/>
      <c r="C3384" s="128"/>
      <c r="D3384" s="129"/>
      <c r="E3384" s="129"/>
      <c r="F3384" s="129"/>
      <c r="G3384" s="129"/>
      <c r="H3384" s="129"/>
      <c r="I3384" s="129"/>
      <c r="J3384" s="129"/>
      <c r="K3384" s="129"/>
      <c r="L3384" s="129"/>
      <c r="M3384" s="129"/>
    </row>
    <row r="3385" spans="1:13">
      <c r="A3385" s="5"/>
      <c r="B3385" s="128"/>
      <c r="C3385" s="128"/>
      <c r="D3385" s="129"/>
      <c r="E3385" s="129"/>
      <c r="F3385" s="129"/>
      <c r="G3385" s="129"/>
      <c r="H3385" s="129"/>
      <c r="I3385" s="129"/>
      <c r="J3385" s="129"/>
      <c r="K3385" s="129"/>
      <c r="L3385" s="129"/>
      <c r="M3385" s="129"/>
    </row>
    <row r="3386" spans="1:13">
      <c r="A3386" s="5"/>
      <c r="B3386" s="128"/>
      <c r="C3386" s="128"/>
      <c r="D3386" s="129"/>
      <c r="E3386" s="129"/>
      <c r="F3386" s="129"/>
      <c r="G3386" s="129"/>
      <c r="H3386" s="129"/>
      <c r="I3386" s="129"/>
      <c r="J3386" s="129"/>
      <c r="K3386" s="129"/>
      <c r="L3386" s="129"/>
      <c r="M3386" s="129"/>
    </row>
    <row r="3387" spans="1:13">
      <c r="A3387" s="5"/>
      <c r="B3387" s="128"/>
      <c r="C3387" s="128"/>
      <c r="D3387" s="129"/>
      <c r="E3387" s="129"/>
      <c r="F3387" s="129"/>
      <c r="G3387" s="129"/>
      <c r="H3387" s="129"/>
      <c r="I3387" s="129"/>
      <c r="J3387" s="129"/>
      <c r="K3387" s="129"/>
      <c r="L3387" s="129"/>
      <c r="M3387" s="129"/>
    </row>
    <row r="3388" spans="1:13">
      <c r="A3388" s="5"/>
      <c r="B3388" s="128"/>
      <c r="C3388" s="128"/>
      <c r="D3388" s="129"/>
      <c r="E3388" s="129"/>
      <c r="F3388" s="129"/>
      <c r="G3388" s="129"/>
      <c r="H3388" s="129"/>
      <c r="I3388" s="129"/>
      <c r="J3388" s="129"/>
      <c r="K3388" s="129"/>
      <c r="L3388" s="129"/>
      <c r="M3388" s="129"/>
    </row>
    <row r="3389" spans="1:13">
      <c r="A3389" s="5"/>
      <c r="B3389" s="128"/>
      <c r="C3389" s="128"/>
      <c r="D3389" s="129"/>
      <c r="E3389" s="129"/>
      <c r="F3389" s="129"/>
      <c r="G3389" s="129"/>
      <c r="H3389" s="129"/>
      <c r="I3389" s="129"/>
      <c r="J3389" s="129"/>
      <c r="K3389" s="129"/>
      <c r="L3389" s="129"/>
      <c r="M3389" s="129"/>
    </row>
    <row r="3390" spans="1:13">
      <c r="A3390" s="5"/>
      <c r="B3390" s="3"/>
      <c r="C3390" s="3"/>
      <c r="D3390" s="4"/>
      <c r="E3390" s="4"/>
      <c r="F3390" s="4"/>
      <c r="G3390" s="4"/>
      <c r="H3390" s="129"/>
      <c r="I3390" s="4"/>
      <c r="J3390" s="4"/>
      <c r="K3390" s="4"/>
      <c r="L3390" s="4"/>
      <c r="M3390" s="4"/>
    </row>
    <row r="3391" spans="1:13">
      <c r="A3391" s="5"/>
      <c r="B3391" s="128"/>
      <c r="C3391" s="128"/>
      <c r="D3391" s="129"/>
      <c r="E3391" s="129"/>
      <c r="F3391" s="129"/>
      <c r="G3391" s="129"/>
      <c r="H3391" s="129"/>
      <c r="I3391" s="129"/>
      <c r="J3391" s="129"/>
      <c r="K3391" s="129"/>
      <c r="L3391" s="129"/>
      <c r="M3391" s="129"/>
    </row>
    <row r="3392" spans="1:13">
      <c r="A3392" s="5"/>
      <c r="B3392" s="128"/>
      <c r="C3392" s="128"/>
      <c r="D3392" s="129"/>
      <c r="E3392" s="129"/>
      <c r="F3392" s="129"/>
      <c r="G3392" s="129"/>
      <c r="H3392" s="129"/>
      <c r="I3392" s="129"/>
      <c r="J3392" s="129"/>
      <c r="K3392" s="129"/>
      <c r="L3392" s="129"/>
      <c r="M3392" s="129"/>
    </row>
    <row r="3393" spans="1:13">
      <c r="A3393" s="5"/>
      <c r="B3393" s="128"/>
      <c r="C3393" s="128"/>
      <c r="D3393" s="129"/>
      <c r="E3393" s="129"/>
      <c r="F3393" s="129"/>
      <c r="G3393" s="129"/>
      <c r="H3393" s="129"/>
      <c r="I3393" s="129"/>
      <c r="J3393" s="129"/>
      <c r="K3393" s="129"/>
      <c r="L3393" s="129"/>
      <c r="M3393" s="129"/>
    </row>
    <row r="3394" spans="1:13">
      <c r="A3394" s="5"/>
      <c r="B3394" s="128"/>
      <c r="C3394" s="128"/>
      <c r="D3394" s="129"/>
      <c r="E3394" s="129"/>
      <c r="F3394" s="129"/>
      <c r="G3394" s="129"/>
      <c r="H3394" s="129"/>
      <c r="I3394" s="129"/>
      <c r="J3394" s="129"/>
      <c r="K3394" s="129"/>
      <c r="L3394" s="129"/>
      <c r="M3394" s="129"/>
    </row>
    <row r="3395" spans="1:13">
      <c r="A3395" s="5"/>
      <c r="B3395" s="128"/>
      <c r="C3395" s="128"/>
      <c r="D3395" s="129"/>
      <c r="E3395" s="129"/>
      <c r="F3395" s="129"/>
      <c r="G3395" s="129"/>
      <c r="H3395" s="129"/>
      <c r="I3395" s="129"/>
      <c r="J3395" s="129"/>
      <c r="K3395" s="129"/>
      <c r="L3395" s="129"/>
      <c r="M3395" s="129"/>
    </row>
    <row r="3396" spans="1:13">
      <c r="A3396" s="5"/>
      <c r="B3396" s="128"/>
      <c r="C3396" s="128"/>
      <c r="D3396" s="129"/>
      <c r="E3396" s="129"/>
      <c r="F3396" s="129"/>
      <c r="G3396" s="129"/>
      <c r="H3396" s="129"/>
      <c r="I3396" s="129"/>
      <c r="J3396" s="129"/>
      <c r="K3396" s="129"/>
      <c r="L3396" s="129"/>
      <c r="M3396" s="129"/>
    </row>
    <row r="3397" spans="1:13">
      <c r="A3397" s="5"/>
      <c r="B3397" s="128"/>
      <c r="C3397" s="128"/>
      <c r="D3397" s="129"/>
      <c r="E3397" s="129"/>
      <c r="F3397" s="129"/>
      <c r="G3397" s="129"/>
      <c r="H3397" s="129"/>
      <c r="I3397" s="129"/>
      <c r="J3397" s="129"/>
      <c r="K3397" s="129"/>
      <c r="L3397" s="129"/>
      <c r="M3397" s="129"/>
    </row>
    <row r="3398" spans="1:13">
      <c r="A3398" s="5"/>
      <c r="B3398" s="128"/>
      <c r="C3398" s="128"/>
      <c r="D3398" s="129"/>
      <c r="E3398" s="129"/>
      <c r="F3398" s="129"/>
      <c r="G3398" s="129"/>
      <c r="H3398" s="129"/>
      <c r="I3398" s="129"/>
      <c r="J3398" s="129"/>
      <c r="K3398" s="129"/>
      <c r="L3398" s="129"/>
      <c r="M3398" s="129"/>
    </row>
    <row r="3399" spans="1:13">
      <c r="A3399" s="5"/>
      <c r="B3399" s="128"/>
      <c r="C3399" s="128"/>
      <c r="D3399" s="129"/>
      <c r="E3399" s="129"/>
      <c r="F3399" s="129"/>
      <c r="G3399" s="129"/>
      <c r="H3399" s="129"/>
      <c r="I3399" s="129"/>
      <c r="J3399" s="129"/>
      <c r="K3399" s="129"/>
      <c r="L3399" s="129"/>
      <c r="M3399" s="129"/>
    </row>
    <row r="3400" spans="1:13">
      <c r="A3400" s="5"/>
      <c r="B3400" s="128"/>
      <c r="C3400" s="128"/>
      <c r="D3400" s="129"/>
      <c r="E3400" s="129"/>
      <c r="F3400" s="129"/>
      <c r="G3400" s="129"/>
      <c r="H3400" s="129"/>
      <c r="I3400" s="129"/>
      <c r="J3400" s="129"/>
      <c r="K3400" s="129"/>
      <c r="L3400" s="129"/>
      <c r="M3400" s="129"/>
    </row>
    <row r="3401" spans="1:13">
      <c r="A3401" s="5"/>
      <c r="B3401" s="128"/>
      <c r="C3401" s="128"/>
      <c r="D3401" s="129"/>
      <c r="E3401" s="129"/>
      <c r="F3401" s="129"/>
      <c r="G3401" s="129"/>
      <c r="H3401" s="129"/>
      <c r="I3401" s="129"/>
      <c r="J3401" s="129"/>
      <c r="K3401" s="129"/>
      <c r="L3401" s="129"/>
      <c r="M3401" s="129"/>
    </row>
    <row r="3402" spans="1:13">
      <c r="A3402" s="5"/>
      <c r="B3402" s="128"/>
      <c r="C3402" s="128"/>
      <c r="D3402" s="129"/>
      <c r="E3402" s="129"/>
      <c r="F3402" s="129"/>
      <c r="G3402" s="129"/>
      <c r="H3402" s="129"/>
      <c r="I3402" s="129"/>
      <c r="J3402" s="129"/>
      <c r="K3402" s="129"/>
      <c r="L3402" s="129"/>
      <c r="M3402" s="129"/>
    </row>
    <row r="3403" spans="1:13">
      <c r="A3403" s="5"/>
      <c r="B3403" s="128"/>
      <c r="C3403" s="128"/>
      <c r="D3403" s="129"/>
      <c r="E3403" s="129"/>
      <c r="F3403" s="129"/>
      <c r="G3403" s="129"/>
      <c r="H3403" s="129"/>
      <c r="I3403" s="129"/>
      <c r="J3403" s="129"/>
      <c r="K3403" s="129"/>
      <c r="L3403" s="129"/>
      <c r="M3403" s="129"/>
    </row>
    <row r="3404" spans="1:13">
      <c r="A3404" s="5"/>
      <c r="B3404" s="128"/>
      <c r="C3404" s="128"/>
      <c r="D3404" s="129"/>
      <c r="E3404" s="129"/>
      <c r="F3404" s="129"/>
      <c r="G3404" s="129"/>
      <c r="H3404" s="129"/>
      <c r="I3404" s="129"/>
      <c r="J3404" s="129"/>
      <c r="K3404" s="129"/>
      <c r="L3404" s="129"/>
      <c r="M3404" s="129"/>
    </row>
    <row r="3405" spans="1:13">
      <c r="A3405" s="5"/>
      <c r="B3405" s="128"/>
      <c r="C3405" s="128"/>
      <c r="D3405" s="129"/>
      <c r="E3405" s="129"/>
      <c r="F3405" s="129"/>
      <c r="G3405" s="129"/>
      <c r="H3405" s="129"/>
      <c r="I3405" s="129"/>
      <c r="J3405" s="129"/>
      <c r="K3405" s="129"/>
      <c r="L3405" s="129"/>
      <c r="M3405" s="129"/>
    </row>
    <row r="3406" spans="1:13">
      <c r="A3406" s="5"/>
      <c r="B3406" s="128"/>
      <c r="C3406" s="128"/>
      <c r="D3406" s="129"/>
      <c r="E3406" s="129"/>
      <c r="F3406" s="129"/>
      <c r="G3406" s="129"/>
      <c r="H3406" s="129"/>
      <c r="I3406" s="129"/>
      <c r="J3406" s="129"/>
      <c r="K3406" s="129"/>
      <c r="L3406" s="129"/>
      <c r="M3406" s="129"/>
    </row>
    <row r="3407" spans="1:13">
      <c r="A3407" s="5"/>
      <c r="B3407" s="128"/>
      <c r="C3407" s="128"/>
      <c r="D3407" s="129"/>
      <c r="E3407" s="129"/>
      <c r="F3407" s="129"/>
      <c r="G3407" s="129"/>
      <c r="H3407" s="129"/>
      <c r="I3407" s="129"/>
      <c r="J3407" s="129"/>
      <c r="K3407" s="129"/>
      <c r="L3407" s="129"/>
      <c r="M3407" s="129"/>
    </row>
    <row r="3408" spans="1:13">
      <c r="A3408" s="5"/>
      <c r="B3408" s="3"/>
      <c r="C3408" s="3"/>
      <c r="D3408" s="4"/>
      <c r="E3408" s="4"/>
      <c r="F3408" s="4"/>
      <c r="G3408" s="4"/>
      <c r="H3408" s="129"/>
      <c r="I3408" s="129"/>
      <c r="J3408" s="129"/>
      <c r="K3408" s="129"/>
      <c r="L3408" s="4"/>
      <c r="M3408" s="4"/>
    </row>
    <row r="3409" spans="1:13">
      <c r="A3409" s="5"/>
      <c r="B3409" s="128"/>
      <c r="C3409" s="128"/>
      <c r="D3409" s="129"/>
      <c r="E3409" s="129"/>
      <c r="F3409" s="129"/>
      <c r="G3409" s="129"/>
      <c r="H3409" s="129"/>
      <c r="I3409" s="129"/>
      <c r="J3409" s="129"/>
      <c r="K3409" s="129"/>
      <c r="L3409" s="129"/>
      <c r="M3409" s="129"/>
    </row>
    <row r="3410" spans="1:13">
      <c r="A3410" s="5"/>
      <c r="B3410" s="128"/>
      <c r="C3410" s="128"/>
      <c r="D3410" s="129"/>
      <c r="E3410" s="129"/>
      <c r="F3410" s="129"/>
      <c r="G3410" s="129"/>
      <c r="H3410" s="129"/>
      <c r="I3410" s="129"/>
      <c r="J3410" s="129"/>
      <c r="K3410" s="129"/>
      <c r="L3410" s="129"/>
      <c r="M3410" s="129"/>
    </row>
    <row r="3411" spans="1:13">
      <c r="A3411" s="5"/>
      <c r="B3411" s="128"/>
      <c r="C3411" s="128"/>
      <c r="D3411" s="129"/>
      <c r="E3411" s="129"/>
      <c r="F3411" s="129"/>
      <c r="G3411" s="129"/>
      <c r="H3411" s="129"/>
      <c r="I3411" s="129"/>
      <c r="J3411" s="129"/>
      <c r="K3411" s="129"/>
      <c r="L3411" s="129"/>
      <c r="M3411" s="129"/>
    </row>
    <row r="3412" spans="1:13">
      <c r="A3412" s="5"/>
      <c r="B3412" s="128"/>
      <c r="C3412" s="128"/>
      <c r="D3412" s="129"/>
      <c r="E3412" s="129"/>
      <c r="F3412" s="129"/>
      <c r="G3412" s="129"/>
      <c r="H3412" s="129"/>
      <c r="I3412" s="129"/>
      <c r="J3412" s="129"/>
      <c r="K3412" s="129"/>
      <c r="L3412" s="129"/>
      <c r="M3412" s="129"/>
    </row>
    <row r="3413" spans="1:13">
      <c r="A3413" s="5"/>
      <c r="B3413" s="128"/>
      <c r="C3413" s="128"/>
      <c r="D3413" s="129"/>
      <c r="E3413" s="129"/>
      <c r="F3413" s="129"/>
      <c r="G3413" s="129"/>
      <c r="H3413" s="129"/>
      <c r="I3413" s="129"/>
      <c r="J3413" s="129"/>
      <c r="K3413" s="129"/>
      <c r="L3413" s="129"/>
      <c r="M3413" s="129"/>
    </row>
    <row r="3414" spans="1:13">
      <c r="A3414" s="5"/>
      <c r="B3414" s="128"/>
      <c r="C3414" s="128"/>
      <c r="D3414" s="129"/>
      <c r="E3414" s="129"/>
      <c r="F3414" s="129"/>
      <c r="G3414" s="129"/>
      <c r="H3414" s="129"/>
      <c r="I3414" s="129"/>
      <c r="J3414" s="129"/>
      <c r="K3414" s="129"/>
      <c r="L3414" s="129"/>
      <c r="M3414" s="129"/>
    </row>
    <row r="3415" spans="1:13">
      <c r="A3415" s="5"/>
      <c r="B3415" s="128"/>
      <c r="C3415" s="128"/>
      <c r="D3415" s="129"/>
      <c r="E3415" s="129"/>
      <c r="F3415" s="129"/>
      <c r="G3415" s="129"/>
      <c r="H3415" s="129"/>
      <c r="I3415" s="129"/>
      <c r="J3415" s="129"/>
      <c r="K3415" s="129"/>
      <c r="L3415" s="129"/>
      <c r="M3415" s="129"/>
    </row>
    <row r="3416" spans="1:13">
      <c r="A3416" s="5"/>
      <c r="B3416" s="128"/>
      <c r="C3416" s="128"/>
      <c r="D3416" s="129"/>
      <c r="E3416" s="129"/>
      <c r="F3416" s="129"/>
      <c r="G3416" s="129"/>
      <c r="H3416" s="129"/>
      <c r="I3416" s="129"/>
      <c r="J3416" s="129"/>
      <c r="K3416" s="129"/>
      <c r="L3416" s="129"/>
      <c r="M3416" s="129"/>
    </row>
    <row r="3417" spans="1:13">
      <c r="A3417" s="5"/>
      <c r="B3417" s="128"/>
      <c r="C3417" s="128"/>
      <c r="D3417" s="129"/>
      <c r="E3417" s="129"/>
      <c r="F3417" s="129"/>
      <c r="G3417" s="129"/>
      <c r="H3417" s="129"/>
      <c r="I3417" s="129"/>
      <c r="J3417" s="129"/>
      <c r="K3417" s="129"/>
      <c r="L3417" s="129"/>
      <c r="M3417" s="129"/>
    </row>
    <row r="3418" spans="1:13">
      <c r="A3418" s="5"/>
      <c r="B3418" s="128"/>
      <c r="C3418" s="128"/>
      <c r="D3418" s="129"/>
      <c r="E3418" s="129"/>
      <c r="F3418" s="129"/>
      <c r="G3418" s="129"/>
      <c r="H3418" s="129"/>
      <c r="I3418" s="129"/>
      <c r="J3418" s="129"/>
      <c r="K3418" s="129"/>
      <c r="L3418" s="129"/>
      <c r="M3418" s="129"/>
    </row>
    <row r="3419" spans="1:13">
      <c r="A3419" s="5"/>
      <c r="B3419" s="128"/>
      <c r="C3419" s="128"/>
      <c r="D3419" s="129"/>
      <c r="E3419" s="129"/>
      <c r="F3419" s="129"/>
      <c r="G3419" s="129"/>
      <c r="H3419" s="129"/>
      <c r="I3419" s="129"/>
      <c r="J3419" s="129"/>
      <c r="K3419" s="129"/>
      <c r="L3419" s="129"/>
      <c r="M3419" s="129"/>
    </row>
    <row r="3420" spans="1:13">
      <c r="A3420" s="5"/>
      <c r="B3420" s="128"/>
      <c r="C3420" s="128"/>
      <c r="D3420" s="129"/>
      <c r="E3420" s="129"/>
      <c r="F3420" s="129"/>
      <c r="G3420" s="129"/>
      <c r="H3420" s="129"/>
      <c r="I3420" s="129"/>
      <c r="J3420" s="129"/>
      <c r="K3420" s="129"/>
      <c r="L3420" s="129"/>
      <c r="M3420" s="129"/>
    </row>
    <row r="3421" spans="1:13">
      <c r="A3421" s="5"/>
      <c r="B3421" s="128"/>
      <c r="C3421" s="128"/>
      <c r="D3421" s="129"/>
      <c r="E3421" s="129"/>
      <c r="F3421" s="129"/>
      <c r="G3421" s="129"/>
      <c r="H3421" s="129"/>
      <c r="I3421" s="129"/>
      <c r="J3421" s="129"/>
      <c r="K3421" s="129"/>
      <c r="L3421" s="129"/>
      <c r="M3421" s="129"/>
    </row>
    <row r="3422" spans="1:13">
      <c r="A3422" s="5"/>
      <c r="B3422" s="128"/>
      <c r="C3422" s="128"/>
      <c r="D3422" s="129"/>
      <c r="E3422" s="129"/>
      <c r="F3422" s="129"/>
      <c r="G3422" s="129"/>
      <c r="H3422" s="129"/>
      <c r="I3422" s="129"/>
      <c r="J3422" s="129"/>
      <c r="K3422" s="129"/>
      <c r="L3422" s="129"/>
      <c r="M3422" s="129"/>
    </row>
    <row r="3423" spans="1:13">
      <c r="A3423" s="5"/>
      <c r="B3423" s="128"/>
      <c r="C3423" s="128"/>
      <c r="D3423" s="129"/>
      <c r="E3423" s="129"/>
      <c r="F3423" s="129"/>
      <c r="G3423" s="129"/>
      <c r="H3423" s="129"/>
      <c r="I3423" s="129"/>
      <c r="J3423" s="129"/>
      <c r="K3423" s="129"/>
      <c r="L3423" s="129"/>
      <c r="M3423" s="129"/>
    </row>
    <row r="3424" spans="1:13">
      <c r="A3424" s="5"/>
      <c r="B3424" s="128"/>
      <c r="C3424" s="128"/>
      <c r="D3424" s="129"/>
      <c r="E3424" s="129"/>
      <c r="F3424" s="129"/>
      <c r="G3424" s="129"/>
      <c r="H3424" s="129"/>
      <c r="I3424" s="129"/>
      <c r="J3424" s="129"/>
      <c r="K3424" s="129"/>
      <c r="L3424" s="129"/>
      <c r="M3424" s="129"/>
    </row>
    <row r="3425" spans="1:13">
      <c r="A3425" s="5"/>
      <c r="B3425" s="128"/>
      <c r="C3425" s="128"/>
      <c r="D3425" s="129"/>
      <c r="E3425" s="129"/>
      <c r="F3425" s="129"/>
      <c r="G3425" s="129"/>
      <c r="H3425" s="129"/>
      <c r="I3425" s="129"/>
      <c r="J3425" s="129"/>
      <c r="K3425" s="129"/>
      <c r="L3425" s="129"/>
      <c r="M3425" s="129"/>
    </row>
    <row r="3426" spans="1:13">
      <c r="A3426" s="5"/>
      <c r="B3426" s="128"/>
      <c r="C3426" s="128"/>
      <c r="D3426" s="129"/>
      <c r="E3426" s="129"/>
      <c r="F3426" s="129"/>
      <c r="G3426" s="129"/>
      <c r="H3426" s="129"/>
      <c r="I3426" s="129"/>
      <c r="J3426" s="129"/>
      <c r="K3426" s="129"/>
      <c r="L3426" s="129"/>
      <c r="M3426" s="129"/>
    </row>
    <row r="3427" spans="1:13">
      <c r="A3427" s="5"/>
      <c r="B3427" s="128"/>
      <c r="C3427" s="128"/>
      <c r="D3427" s="129"/>
      <c r="E3427" s="129"/>
      <c r="F3427" s="129"/>
      <c r="G3427" s="129"/>
      <c r="H3427" s="129"/>
      <c r="I3427" s="129"/>
      <c r="J3427" s="129"/>
      <c r="K3427" s="129"/>
      <c r="L3427" s="129"/>
      <c r="M3427" s="129"/>
    </row>
    <row r="3428" spans="1:13">
      <c r="A3428" s="5"/>
      <c r="B3428" s="128"/>
      <c r="C3428" s="128"/>
      <c r="D3428" s="129"/>
      <c r="E3428" s="129"/>
      <c r="F3428" s="129"/>
      <c r="G3428" s="129"/>
      <c r="H3428" s="129"/>
      <c r="I3428" s="129"/>
      <c r="J3428" s="129"/>
      <c r="K3428" s="129"/>
      <c r="L3428" s="129"/>
      <c r="M3428" s="129"/>
    </row>
    <row r="3429" spans="1:13">
      <c r="A3429" s="5"/>
      <c r="B3429" s="128"/>
      <c r="C3429" s="128"/>
      <c r="D3429" s="129"/>
      <c r="E3429" s="129"/>
      <c r="F3429" s="129"/>
      <c r="G3429" s="129"/>
      <c r="H3429" s="129"/>
      <c r="I3429" s="129"/>
      <c r="J3429" s="129"/>
      <c r="K3429" s="129"/>
      <c r="L3429" s="129"/>
      <c r="M3429" s="129"/>
    </row>
    <row r="3430" spans="1:13">
      <c r="A3430" s="5"/>
      <c r="B3430" s="128"/>
      <c r="C3430" s="128"/>
      <c r="D3430" s="129"/>
      <c r="E3430" s="129"/>
      <c r="F3430" s="129"/>
      <c r="G3430" s="129"/>
      <c r="H3430" s="129"/>
      <c r="I3430" s="129"/>
      <c r="J3430" s="129"/>
      <c r="K3430" s="129"/>
      <c r="L3430" s="129"/>
      <c r="M3430" s="129"/>
    </row>
    <row r="3431" spans="1:13">
      <c r="A3431" s="5"/>
      <c r="B3431" s="128"/>
      <c r="C3431" s="128"/>
      <c r="D3431" s="129"/>
      <c r="E3431" s="129"/>
      <c r="F3431" s="129"/>
      <c r="G3431" s="129"/>
      <c r="H3431" s="129"/>
      <c r="I3431" s="129"/>
      <c r="J3431" s="129"/>
      <c r="K3431" s="129"/>
      <c r="L3431" s="129"/>
      <c r="M3431" s="129"/>
    </row>
    <row r="3432" spans="1:13">
      <c r="A3432" s="5"/>
      <c r="B3432" s="128"/>
      <c r="C3432" s="128"/>
      <c r="D3432" s="129"/>
      <c r="E3432" s="129"/>
      <c r="F3432" s="129"/>
      <c r="G3432" s="129"/>
      <c r="H3432" s="129"/>
      <c r="I3432" s="129"/>
      <c r="J3432" s="129"/>
      <c r="K3432" s="129"/>
      <c r="L3432" s="129"/>
      <c r="M3432" s="129"/>
    </row>
    <row r="3433" spans="1:13">
      <c r="A3433" s="5"/>
      <c r="B3433" s="3"/>
      <c r="C3433" s="3"/>
      <c r="D3433" s="4"/>
      <c r="E3433" s="4"/>
      <c r="F3433" s="4"/>
      <c r="G3433" s="4"/>
      <c r="H3433" s="129"/>
      <c r="I3433" s="4"/>
      <c r="J3433" s="4"/>
      <c r="K3433" s="4"/>
      <c r="L3433" s="4"/>
      <c r="M3433" s="4"/>
    </row>
    <row r="3434" spans="1:13">
      <c r="A3434" s="5"/>
      <c r="B3434" s="128"/>
      <c r="C3434" s="128"/>
      <c r="D3434" s="129"/>
      <c r="E3434" s="129"/>
      <c r="F3434" s="129"/>
      <c r="G3434" s="129"/>
      <c r="H3434" s="129"/>
      <c r="I3434" s="129"/>
      <c r="J3434" s="129"/>
      <c r="K3434" s="129"/>
      <c r="L3434" s="129"/>
      <c r="M3434" s="129"/>
    </row>
    <row r="3435" spans="1:13">
      <c r="A3435" s="5"/>
      <c r="B3435" s="128"/>
      <c r="C3435" s="128"/>
      <c r="D3435" s="129"/>
      <c r="E3435" s="129"/>
      <c r="F3435" s="129"/>
      <c r="G3435" s="129"/>
      <c r="H3435" s="129"/>
      <c r="I3435" s="129"/>
      <c r="J3435" s="129"/>
      <c r="K3435" s="129"/>
      <c r="L3435" s="129"/>
      <c r="M3435" s="129"/>
    </row>
    <row r="3436" spans="1:13">
      <c r="A3436" s="5"/>
      <c r="B3436" s="128"/>
      <c r="C3436" s="128"/>
      <c r="D3436" s="129"/>
      <c r="E3436" s="129"/>
      <c r="F3436" s="129"/>
      <c r="G3436" s="129"/>
      <c r="H3436" s="129"/>
      <c r="I3436" s="129"/>
      <c r="J3436" s="129"/>
      <c r="K3436" s="129"/>
      <c r="L3436" s="129"/>
      <c r="M3436" s="129"/>
    </row>
    <row r="3437" spans="1:13">
      <c r="A3437" s="5"/>
      <c r="B3437" s="128"/>
      <c r="C3437" s="128"/>
      <c r="D3437" s="129"/>
      <c r="E3437" s="129"/>
      <c r="F3437" s="129"/>
      <c r="G3437" s="129"/>
      <c r="H3437" s="129"/>
      <c r="I3437" s="129"/>
      <c r="J3437" s="129"/>
      <c r="K3437" s="129"/>
      <c r="L3437" s="129"/>
      <c r="M3437" s="129"/>
    </row>
    <row r="3438" spans="1:13">
      <c r="A3438" s="5"/>
      <c r="B3438" s="128"/>
      <c r="C3438" s="128"/>
      <c r="D3438" s="129"/>
      <c r="E3438" s="129"/>
      <c r="F3438" s="129"/>
      <c r="G3438" s="129"/>
      <c r="H3438" s="129"/>
      <c r="I3438" s="129"/>
      <c r="J3438" s="129"/>
      <c r="K3438" s="129"/>
      <c r="L3438" s="129"/>
      <c r="M3438" s="129"/>
    </row>
    <row r="3439" spans="1:13">
      <c r="A3439" s="5"/>
      <c r="B3439" s="128"/>
      <c r="C3439" s="128"/>
      <c r="D3439" s="129"/>
      <c r="E3439" s="129"/>
      <c r="F3439" s="129"/>
      <c r="G3439" s="129"/>
      <c r="H3439" s="129"/>
      <c r="I3439" s="129"/>
      <c r="J3439" s="129"/>
      <c r="K3439" s="129"/>
      <c r="L3439" s="129"/>
      <c r="M3439" s="129"/>
    </row>
    <row r="3440" spans="1:13">
      <c r="A3440" s="5"/>
      <c r="B3440" s="128"/>
      <c r="C3440" s="128"/>
      <c r="D3440" s="129"/>
      <c r="E3440" s="129"/>
      <c r="F3440" s="129"/>
      <c r="G3440" s="129"/>
      <c r="H3440" s="129"/>
      <c r="I3440" s="129"/>
      <c r="J3440" s="129"/>
      <c r="K3440" s="129"/>
      <c r="L3440" s="129"/>
      <c r="M3440" s="129"/>
    </row>
    <row r="3441" spans="1:13">
      <c r="A3441" s="5"/>
      <c r="B3441" s="128"/>
      <c r="C3441" s="128"/>
      <c r="D3441" s="129"/>
      <c r="E3441" s="129"/>
      <c r="F3441" s="129"/>
      <c r="G3441" s="129"/>
      <c r="H3441" s="129"/>
      <c r="I3441" s="129"/>
      <c r="J3441" s="129"/>
      <c r="K3441" s="129"/>
      <c r="L3441" s="129"/>
      <c r="M3441" s="129"/>
    </row>
    <row r="3442" spans="1:13">
      <c r="A3442" s="5"/>
      <c r="B3442" s="128"/>
      <c r="C3442" s="128"/>
      <c r="D3442" s="129"/>
      <c r="E3442" s="129"/>
      <c r="F3442" s="129"/>
      <c r="G3442" s="129"/>
      <c r="H3442" s="129"/>
      <c r="I3442" s="129"/>
      <c r="J3442" s="129"/>
      <c r="K3442" s="129"/>
      <c r="L3442" s="129"/>
      <c r="M3442" s="129"/>
    </row>
    <row r="3443" spans="1:13">
      <c r="A3443" s="5"/>
      <c r="B3443" s="128"/>
      <c r="C3443" s="128"/>
      <c r="D3443" s="129"/>
      <c r="E3443" s="129"/>
      <c r="F3443" s="129"/>
      <c r="G3443" s="129"/>
      <c r="H3443" s="129"/>
      <c r="I3443" s="129"/>
      <c r="J3443" s="129"/>
      <c r="K3443" s="129"/>
      <c r="L3443" s="129"/>
      <c r="M3443" s="129"/>
    </row>
    <row r="3444" spans="1:13">
      <c r="A3444" s="5"/>
      <c r="B3444" s="128"/>
      <c r="C3444" s="128"/>
      <c r="D3444" s="129"/>
      <c r="E3444" s="129"/>
      <c r="F3444" s="129"/>
      <c r="G3444" s="129"/>
      <c r="H3444" s="129"/>
      <c r="I3444" s="129"/>
      <c r="J3444" s="129"/>
      <c r="K3444" s="129"/>
      <c r="L3444" s="129"/>
      <c r="M3444" s="129"/>
    </row>
    <row r="3445" spans="1:13">
      <c r="A3445" s="5"/>
      <c r="B3445" s="128"/>
      <c r="C3445" s="128"/>
      <c r="D3445" s="129"/>
      <c r="E3445" s="129"/>
      <c r="F3445" s="129"/>
      <c r="G3445" s="129"/>
      <c r="H3445" s="129"/>
      <c r="I3445" s="129"/>
      <c r="J3445" s="129"/>
      <c r="K3445" s="129"/>
      <c r="L3445" s="129"/>
      <c r="M3445" s="129"/>
    </row>
    <row r="3446" spans="1:13">
      <c r="A3446" s="5"/>
      <c r="B3446" s="128"/>
      <c r="C3446" s="128"/>
      <c r="D3446" s="129"/>
      <c r="E3446" s="129"/>
      <c r="F3446" s="129"/>
      <c r="G3446" s="129"/>
      <c r="H3446" s="129"/>
      <c r="I3446" s="129"/>
      <c r="J3446" s="129"/>
      <c r="K3446" s="129"/>
      <c r="L3446" s="129"/>
      <c r="M3446" s="129"/>
    </row>
    <row r="3447" spans="1:13">
      <c r="A3447" s="5"/>
      <c r="B3447" s="128"/>
      <c r="C3447" s="128"/>
      <c r="D3447" s="129"/>
      <c r="E3447" s="129"/>
      <c r="F3447" s="129"/>
      <c r="G3447" s="129"/>
      <c r="H3447" s="129"/>
      <c r="I3447" s="129"/>
      <c r="J3447" s="129"/>
      <c r="K3447" s="129"/>
      <c r="L3447" s="129"/>
      <c r="M3447" s="129"/>
    </row>
    <row r="3448" spans="1:13">
      <c r="A3448" s="5"/>
      <c r="B3448" s="128"/>
      <c r="C3448" s="128"/>
      <c r="D3448" s="129"/>
      <c r="E3448" s="129"/>
      <c r="F3448" s="129"/>
      <c r="G3448" s="129"/>
      <c r="H3448" s="129"/>
      <c r="I3448" s="129"/>
      <c r="J3448" s="129"/>
      <c r="K3448" s="129"/>
      <c r="L3448" s="129"/>
      <c r="M3448" s="129"/>
    </row>
    <row r="3449" spans="1:13">
      <c r="A3449" s="5"/>
      <c r="B3449" s="128"/>
      <c r="C3449" s="128"/>
      <c r="D3449" s="129"/>
      <c r="E3449" s="129"/>
      <c r="F3449" s="129"/>
      <c r="G3449" s="129"/>
      <c r="H3449" s="129"/>
      <c r="I3449" s="129"/>
      <c r="J3449" s="129"/>
      <c r="K3449" s="129"/>
      <c r="L3449" s="129"/>
      <c r="M3449" s="129"/>
    </row>
    <row r="3450" spans="1:13">
      <c r="A3450" s="5"/>
      <c r="B3450" s="128"/>
      <c r="C3450" s="128"/>
      <c r="D3450" s="129"/>
      <c r="E3450" s="129"/>
      <c r="F3450" s="129"/>
      <c r="G3450" s="129"/>
      <c r="H3450" s="129"/>
      <c r="I3450" s="129"/>
      <c r="J3450" s="129"/>
      <c r="K3450" s="129"/>
      <c r="L3450" s="129"/>
      <c r="M3450" s="129"/>
    </row>
    <row r="3451" spans="1:13">
      <c r="A3451" s="5"/>
      <c r="B3451" s="128"/>
      <c r="C3451" s="128"/>
      <c r="D3451" s="129"/>
      <c r="E3451" s="129"/>
      <c r="F3451" s="129"/>
      <c r="G3451" s="129"/>
      <c r="H3451" s="129"/>
      <c r="I3451" s="129"/>
      <c r="J3451" s="129"/>
      <c r="K3451" s="129"/>
      <c r="L3451" s="129"/>
      <c r="M3451" s="129"/>
    </row>
    <row r="3452" spans="1:13">
      <c r="A3452" s="5"/>
      <c r="B3452" s="128"/>
      <c r="C3452" s="128"/>
      <c r="D3452" s="129"/>
      <c r="E3452" s="129"/>
      <c r="F3452" s="129"/>
      <c r="G3452" s="129"/>
      <c r="H3452" s="129"/>
      <c r="I3452" s="129"/>
      <c r="J3452" s="129"/>
      <c r="K3452" s="129"/>
      <c r="L3452" s="129"/>
      <c r="M3452" s="129"/>
    </row>
    <row r="3453" spans="1:13">
      <c r="A3453" s="5"/>
      <c r="B3453" s="128"/>
      <c r="C3453" s="128"/>
      <c r="D3453" s="129"/>
      <c r="E3453" s="129"/>
      <c r="F3453" s="129"/>
      <c r="G3453" s="129"/>
      <c r="H3453" s="129"/>
      <c r="I3453" s="129"/>
      <c r="J3453" s="129"/>
      <c r="K3453" s="129"/>
      <c r="L3453" s="129"/>
      <c r="M3453" s="129"/>
    </row>
    <row r="3454" spans="1:13">
      <c r="A3454" s="5"/>
      <c r="B3454" s="128"/>
      <c r="C3454" s="128"/>
      <c r="D3454" s="129"/>
      <c r="E3454" s="129"/>
      <c r="F3454" s="129"/>
      <c r="G3454" s="129"/>
      <c r="H3454" s="129"/>
      <c r="I3454" s="129"/>
      <c r="J3454" s="129"/>
      <c r="K3454" s="129"/>
      <c r="L3454" s="129"/>
      <c r="M3454" s="129"/>
    </row>
    <row r="3455" spans="1:13">
      <c r="A3455" s="5"/>
      <c r="B3455" s="128"/>
      <c r="C3455" s="128"/>
      <c r="D3455" s="129"/>
      <c r="E3455" s="129"/>
      <c r="F3455" s="129"/>
      <c r="G3455" s="129"/>
      <c r="H3455" s="129"/>
      <c r="I3455" s="129"/>
      <c r="J3455" s="129"/>
      <c r="K3455" s="129"/>
      <c r="L3455" s="129"/>
      <c r="M3455" s="129"/>
    </row>
    <row r="3456" spans="1:13">
      <c r="A3456" s="5"/>
      <c r="B3456" s="128"/>
      <c r="C3456" s="128"/>
      <c r="D3456" s="129"/>
      <c r="E3456" s="129"/>
      <c r="F3456" s="129"/>
      <c r="G3456" s="129"/>
      <c r="H3456" s="129"/>
      <c r="I3456" s="129"/>
      <c r="J3456" s="129"/>
      <c r="K3456" s="129"/>
      <c r="L3456" s="129"/>
      <c r="M3456" s="129"/>
    </row>
    <row r="3457" spans="1:13">
      <c r="A3457" s="5"/>
      <c r="B3457" s="128"/>
      <c r="C3457" s="128"/>
      <c r="D3457" s="129"/>
      <c r="E3457" s="129"/>
      <c r="F3457" s="129"/>
      <c r="G3457" s="129"/>
      <c r="H3457" s="129"/>
      <c r="I3457" s="129"/>
      <c r="J3457" s="129"/>
      <c r="K3457" s="129"/>
      <c r="L3457" s="129"/>
      <c r="M3457" s="129"/>
    </row>
    <row r="3458" spans="1:13">
      <c r="A3458" s="5"/>
      <c r="B3458" s="128"/>
      <c r="C3458" s="128"/>
      <c r="D3458" s="129"/>
      <c r="E3458" s="129"/>
      <c r="F3458" s="129"/>
      <c r="G3458" s="129"/>
      <c r="H3458" s="129"/>
      <c r="I3458" s="129"/>
      <c r="J3458" s="129"/>
      <c r="K3458" s="129"/>
      <c r="L3458" s="129"/>
      <c r="M3458" s="129"/>
    </row>
    <row r="3459" spans="1:13">
      <c r="A3459" s="5"/>
      <c r="B3459" s="128"/>
      <c r="C3459" s="128"/>
      <c r="D3459" s="129"/>
      <c r="E3459" s="129"/>
      <c r="F3459" s="129"/>
      <c r="G3459" s="129"/>
      <c r="H3459" s="129"/>
      <c r="I3459" s="129"/>
      <c r="J3459" s="129"/>
      <c r="K3459" s="129"/>
      <c r="L3459" s="129"/>
      <c r="M3459" s="129"/>
    </row>
    <row r="3460" spans="1:13">
      <c r="A3460" s="5"/>
      <c r="B3460" s="128"/>
      <c r="C3460" s="128"/>
      <c r="D3460" s="129"/>
      <c r="E3460" s="129"/>
      <c r="F3460" s="129"/>
      <c r="G3460" s="129"/>
      <c r="H3460" s="129"/>
      <c r="I3460" s="129"/>
      <c r="J3460" s="129"/>
      <c r="K3460" s="129"/>
      <c r="L3460" s="129"/>
      <c r="M3460" s="129"/>
    </row>
    <row r="3461" spans="1:13">
      <c r="A3461" s="5"/>
      <c r="B3461" s="128"/>
      <c r="C3461" s="128"/>
      <c r="D3461" s="129"/>
      <c r="E3461" s="129"/>
      <c r="F3461" s="129"/>
      <c r="G3461" s="129"/>
      <c r="H3461" s="129"/>
      <c r="I3461" s="129"/>
      <c r="J3461" s="129"/>
      <c r="K3461" s="129"/>
      <c r="L3461" s="129"/>
      <c r="M3461" s="129"/>
    </row>
    <row r="3462" spans="1:13">
      <c r="A3462" s="5"/>
      <c r="B3462" s="128"/>
      <c r="C3462" s="128"/>
      <c r="D3462" s="129"/>
      <c r="E3462" s="129"/>
      <c r="F3462" s="129"/>
      <c r="G3462" s="129"/>
      <c r="H3462" s="129"/>
      <c r="I3462" s="129"/>
      <c r="J3462" s="129"/>
      <c r="K3462" s="129"/>
      <c r="L3462" s="129"/>
      <c r="M3462" s="129"/>
    </row>
    <row r="3463" spans="1:13">
      <c r="A3463" s="5"/>
      <c r="B3463" s="128"/>
      <c r="C3463" s="128"/>
      <c r="D3463" s="129"/>
      <c r="E3463" s="129"/>
      <c r="F3463" s="129"/>
      <c r="G3463" s="129"/>
      <c r="H3463" s="129"/>
      <c r="I3463" s="129"/>
      <c r="J3463" s="129"/>
      <c r="K3463" s="129"/>
      <c r="L3463" s="129"/>
      <c r="M3463" s="129"/>
    </row>
    <row r="3464" spans="1:13">
      <c r="A3464" s="5"/>
      <c r="B3464" s="128"/>
      <c r="C3464" s="128"/>
      <c r="D3464" s="129"/>
      <c r="E3464" s="129"/>
      <c r="F3464" s="129"/>
      <c r="G3464" s="129"/>
      <c r="H3464" s="129"/>
      <c r="I3464" s="129"/>
      <c r="J3464" s="129"/>
      <c r="K3464" s="129"/>
      <c r="L3464" s="129"/>
      <c r="M3464" s="129"/>
    </row>
    <row r="3465" spans="1:13">
      <c r="A3465" s="5"/>
      <c r="B3465" s="128"/>
      <c r="C3465" s="128"/>
      <c r="D3465" s="129"/>
      <c r="E3465" s="129"/>
      <c r="F3465" s="129"/>
      <c r="G3465" s="129"/>
      <c r="H3465" s="129"/>
      <c r="I3465" s="129"/>
      <c r="J3465" s="129"/>
      <c r="K3465" s="129"/>
      <c r="L3465" s="129"/>
      <c r="M3465" s="129"/>
    </row>
    <row r="3466" spans="1:13">
      <c r="A3466" s="5"/>
      <c r="B3466" s="128"/>
      <c r="C3466" s="128"/>
      <c r="D3466" s="129"/>
      <c r="E3466" s="129"/>
      <c r="F3466" s="129"/>
      <c r="G3466" s="129"/>
      <c r="H3466" s="129"/>
      <c r="I3466" s="129"/>
      <c r="J3466" s="129"/>
      <c r="K3466" s="129"/>
      <c r="L3466" s="129"/>
      <c r="M3466" s="129"/>
    </row>
    <row r="3467" spans="1:13">
      <c r="A3467" s="5"/>
      <c r="B3467" s="128"/>
      <c r="C3467" s="128"/>
      <c r="D3467" s="129"/>
      <c r="E3467" s="129"/>
      <c r="F3467" s="129"/>
      <c r="G3467" s="129"/>
      <c r="H3467" s="129"/>
      <c r="I3467" s="129"/>
      <c r="J3467" s="129"/>
      <c r="K3467" s="129"/>
      <c r="L3467" s="129"/>
      <c r="M3467" s="129"/>
    </row>
    <row r="3468" spans="1:13">
      <c r="A3468" s="5"/>
      <c r="B3468" s="128"/>
      <c r="C3468" s="128"/>
      <c r="D3468" s="129"/>
      <c r="E3468" s="129"/>
      <c r="F3468" s="129"/>
      <c r="G3468" s="129"/>
      <c r="H3468" s="129"/>
      <c r="I3468" s="129"/>
      <c r="J3468" s="129"/>
      <c r="K3468" s="129"/>
      <c r="L3468" s="129"/>
      <c r="M3468" s="129"/>
    </row>
    <row r="3469" spans="1:13">
      <c r="A3469" s="5"/>
      <c r="B3469" s="128"/>
      <c r="C3469" s="128"/>
      <c r="D3469" s="129"/>
      <c r="E3469" s="129"/>
      <c r="F3469" s="129"/>
      <c r="G3469" s="129"/>
      <c r="H3469" s="129"/>
      <c r="I3469" s="129"/>
      <c r="J3469" s="129"/>
      <c r="K3469" s="129"/>
      <c r="L3469" s="129"/>
      <c r="M3469" s="129"/>
    </row>
    <row r="3470" spans="1:13">
      <c r="A3470" s="5"/>
      <c r="B3470" s="128"/>
      <c r="C3470" s="128"/>
      <c r="D3470" s="129"/>
      <c r="E3470" s="129"/>
      <c r="F3470" s="129"/>
      <c r="G3470" s="129"/>
      <c r="H3470" s="129"/>
      <c r="I3470" s="129"/>
      <c r="J3470" s="129"/>
      <c r="K3470" s="129"/>
      <c r="L3470" s="129"/>
      <c r="M3470" s="129"/>
    </row>
    <row r="3471" spans="1:13">
      <c r="A3471" s="5"/>
      <c r="B3471" s="128"/>
      <c r="C3471" s="128"/>
      <c r="D3471" s="129"/>
      <c r="E3471" s="129"/>
      <c r="F3471" s="129"/>
      <c r="G3471" s="129"/>
      <c r="H3471" s="129"/>
      <c r="I3471" s="129"/>
      <c r="J3471" s="129"/>
      <c r="K3471" s="129"/>
      <c r="L3471" s="129"/>
      <c r="M3471" s="129"/>
    </row>
    <row r="3472" spans="1:13">
      <c r="A3472" s="5"/>
      <c r="B3472" s="128"/>
      <c r="C3472" s="128"/>
      <c r="D3472" s="129"/>
      <c r="E3472" s="129"/>
      <c r="F3472" s="129"/>
      <c r="G3472" s="129"/>
      <c r="H3472" s="129"/>
      <c r="I3472" s="129"/>
      <c r="J3472" s="129"/>
      <c r="K3472" s="129"/>
      <c r="L3472" s="129"/>
      <c r="M3472" s="129"/>
    </row>
    <row r="3473" spans="1:13">
      <c r="A3473" s="5"/>
      <c r="B3473" s="128"/>
      <c r="C3473" s="128"/>
      <c r="D3473" s="129"/>
      <c r="E3473" s="129"/>
      <c r="F3473" s="129"/>
      <c r="G3473" s="129"/>
      <c r="H3473" s="129"/>
      <c r="I3473" s="129"/>
      <c r="J3473" s="129"/>
      <c r="K3473" s="129"/>
      <c r="L3473" s="129"/>
      <c r="M3473" s="129"/>
    </row>
    <row r="3474" spans="1:13">
      <c r="A3474" s="5"/>
      <c r="B3474" s="128"/>
      <c r="C3474" s="128"/>
      <c r="D3474" s="129"/>
      <c r="E3474" s="129"/>
      <c r="F3474" s="129"/>
      <c r="G3474" s="129"/>
      <c r="H3474" s="129"/>
      <c r="I3474" s="129"/>
      <c r="J3474" s="129"/>
      <c r="K3474" s="129"/>
      <c r="L3474" s="129"/>
      <c r="M3474" s="129"/>
    </row>
    <row r="3475" spans="1:13">
      <c r="A3475" s="5"/>
      <c r="B3475" s="128"/>
      <c r="C3475" s="128"/>
      <c r="D3475" s="129"/>
      <c r="E3475" s="129"/>
      <c r="F3475" s="129"/>
      <c r="G3475" s="129"/>
      <c r="H3475" s="129"/>
      <c r="I3475" s="129"/>
      <c r="J3475" s="129"/>
      <c r="K3475" s="129"/>
      <c r="L3475" s="129"/>
      <c r="M3475" s="129"/>
    </row>
    <row r="3476" spans="1:13">
      <c r="A3476" s="5"/>
      <c r="B3476" s="128"/>
      <c r="C3476" s="128"/>
      <c r="D3476" s="129"/>
      <c r="E3476" s="129"/>
      <c r="F3476" s="129"/>
      <c r="G3476" s="129"/>
      <c r="H3476" s="129"/>
      <c r="I3476" s="129"/>
      <c r="J3476" s="129"/>
      <c r="K3476" s="129"/>
      <c r="L3476" s="129"/>
      <c r="M3476" s="129"/>
    </row>
    <row r="3477" spans="1:13">
      <c r="A3477" s="5"/>
      <c r="B3477" s="128"/>
      <c r="C3477" s="128"/>
      <c r="D3477" s="129"/>
      <c r="E3477" s="129"/>
      <c r="F3477" s="129"/>
      <c r="G3477" s="129"/>
      <c r="H3477" s="129"/>
      <c r="I3477" s="129"/>
      <c r="J3477" s="129"/>
      <c r="K3477" s="129"/>
      <c r="L3477" s="129"/>
      <c r="M3477" s="129"/>
    </row>
    <row r="3478" spans="1:13">
      <c r="A3478" s="5"/>
      <c r="B3478" s="128"/>
      <c r="C3478" s="128"/>
      <c r="D3478" s="129"/>
      <c r="E3478" s="129"/>
      <c r="F3478" s="129"/>
      <c r="G3478" s="129"/>
      <c r="H3478" s="129"/>
      <c r="I3478" s="129"/>
      <c r="J3478" s="129"/>
      <c r="K3478" s="129"/>
      <c r="L3478" s="129"/>
      <c r="M3478" s="129"/>
    </row>
    <row r="3479" spans="1:13">
      <c r="A3479" s="5"/>
      <c r="B3479" s="128"/>
      <c r="C3479" s="128"/>
      <c r="D3479" s="129"/>
      <c r="E3479" s="129"/>
      <c r="F3479" s="129"/>
      <c r="G3479" s="129"/>
      <c r="H3479" s="129"/>
      <c r="I3479" s="129"/>
      <c r="J3479" s="129"/>
      <c r="K3479" s="129"/>
      <c r="L3479" s="129"/>
      <c r="M3479" s="129"/>
    </row>
    <row r="3480" spans="1:13">
      <c r="A3480" s="5"/>
      <c r="B3480" s="128"/>
      <c r="C3480" s="128"/>
      <c r="D3480" s="129"/>
      <c r="E3480" s="129"/>
      <c r="F3480" s="129"/>
      <c r="G3480" s="129"/>
      <c r="H3480" s="129"/>
      <c r="I3480" s="129"/>
      <c r="J3480" s="129"/>
      <c r="K3480" s="129"/>
      <c r="L3480" s="129"/>
      <c r="M3480" s="129"/>
    </row>
    <row r="3481" spans="1:13">
      <c r="A3481" s="5"/>
      <c r="B3481" s="128"/>
      <c r="C3481" s="128"/>
      <c r="D3481" s="129"/>
      <c r="E3481" s="129"/>
      <c r="F3481" s="129"/>
      <c r="G3481" s="129"/>
      <c r="H3481" s="129"/>
      <c r="I3481" s="129"/>
      <c r="J3481" s="129"/>
      <c r="K3481" s="129"/>
      <c r="L3481" s="129"/>
      <c r="M3481" s="129"/>
    </row>
    <row r="3482" spans="1:13">
      <c r="A3482" s="5"/>
      <c r="B3482" s="128"/>
      <c r="C3482" s="128"/>
      <c r="D3482" s="129"/>
      <c r="E3482" s="129"/>
      <c r="F3482" s="129"/>
      <c r="G3482" s="129"/>
      <c r="H3482" s="129"/>
      <c r="I3482" s="129"/>
      <c r="J3482" s="129"/>
      <c r="K3482" s="129"/>
      <c r="L3482" s="129"/>
      <c r="M3482" s="129"/>
    </row>
    <row r="3483" spans="1:13">
      <c r="A3483" s="5"/>
      <c r="B3483" s="128"/>
      <c r="C3483" s="128"/>
      <c r="D3483" s="129"/>
      <c r="E3483" s="129"/>
      <c r="F3483" s="129"/>
      <c r="G3483" s="129"/>
      <c r="H3483" s="129"/>
      <c r="I3483" s="129"/>
      <c r="J3483" s="129"/>
      <c r="K3483" s="129"/>
      <c r="L3483" s="129"/>
      <c r="M3483" s="129"/>
    </row>
    <row r="3484" spans="1:13">
      <c r="A3484" s="5"/>
      <c r="B3484" s="128"/>
      <c r="C3484" s="128"/>
      <c r="D3484" s="129"/>
      <c r="E3484" s="129"/>
      <c r="F3484" s="129"/>
      <c r="G3484" s="129"/>
      <c r="H3484" s="129"/>
      <c r="I3484" s="129"/>
      <c r="J3484" s="129"/>
      <c r="K3484" s="129"/>
      <c r="L3484" s="129"/>
      <c r="M3484" s="129"/>
    </row>
    <row r="3485" spans="1:13">
      <c r="A3485" s="5"/>
      <c r="B3485" s="128"/>
      <c r="C3485" s="128"/>
      <c r="D3485" s="129"/>
      <c r="E3485" s="129"/>
      <c r="F3485" s="129"/>
      <c r="G3485" s="129"/>
      <c r="H3485" s="129"/>
      <c r="I3485" s="129"/>
      <c r="J3485" s="129"/>
      <c r="K3485" s="129"/>
      <c r="L3485" s="129"/>
      <c r="M3485" s="129"/>
    </row>
    <row r="3486" spans="1:13">
      <c r="A3486" s="5"/>
      <c r="B3486" s="128"/>
      <c r="C3486" s="128"/>
      <c r="D3486" s="129"/>
      <c r="E3486" s="129"/>
      <c r="F3486" s="129"/>
      <c r="G3486" s="129"/>
      <c r="H3486" s="129"/>
      <c r="I3486" s="129"/>
      <c r="J3486" s="129"/>
      <c r="K3486" s="129"/>
      <c r="L3486" s="129"/>
      <c r="M3486" s="129"/>
    </row>
    <row r="3487" spans="1:13">
      <c r="A3487" s="5"/>
      <c r="B3487" s="128"/>
      <c r="C3487" s="128"/>
      <c r="D3487" s="129"/>
      <c r="E3487" s="129"/>
      <c r="F3487" s="129"/>
      <c r="G3487" s="129"/>
      <c r="H3487" s="129"/>
      <c r="I3487" s="129"/>
      <c r="J3487" s="129"/>
      <c r="K3487" s="129"/>
      <c r="L3487" s="129"/>
      <c r="M3487" s="129"/>
    </row>
    <row r="3488" spans="1:13">
      <c r="A3488" s="5"/>
      <c r="B3488" s="128"/>
      <c r="C3488" s="128"/>
      <c r="D3488" s="129"/>
      <c r="E3488" s="129"/>
      <c r="F3488" s="129"/>
      <c r="G3488" s="129"/>
      <c r="H3488" s="129"/>
      <c r="I3488" s="129"/>
      <c r="J3488" s="129"/>
      <c r="K3488" s="129"/>
      <c r="L3488" s="129"/>
      <c r="M3488" s="129"/>
    </row>
    <row r="3489" spans="1:13">
      <c r="A3489" s="5"/>
      <c r="B3489" s="128"/>
      <c r="C3489" s="128"/>
      <c r="D3489" s="129"/>
      <c r="E3489" s="129"/>
      <c r="F3489" s="129"/>
      <c r="G3489" s="129"/>
      <c r="H3489" s="129"/>
      <c r="I3489" s="129"/>
      <c r="J3489" s="129"/>
      <c r="K3489" s="129"/>
      <c r="L3489" s="129"/>
      <c r="M3489" s="129"/>
    </row>
    <row r="3490" spans="1:13">
      <c r="A3490" s="5"/>
      <c r="B3490" s="128"/>
      <c r="C3490" s="128"/>
      <c r="D3490" s="129"/>
      <c r="E3490" s="129"/>
      <c r="F3490" s="129"/>
      <c r="G3490" s="129"/>
      <c r="H3490" s="129"/>
      <c r="I3490" s="129"/>
      <c r="J3490" s="129"/>
      <c r="K3490" s="129"/>
      <c r="L3490" s="129"/>
      <c r="M3490" s="129"/>
    </row>
    <row r="3491" spans="1:13">
      <c r="A3491" s="5"/>
      <c r="B3491" s="128"/>
      <c r="C3491" s="128"/>
      <c r="D3491" s="129"/>
      <c r="E3491" s="129"/>
      <c r="F3491" s="129"/>
      <c r="G3491" s="129"/>
      <c r="H3491" s="129"/>
      <c r="I3491" s="129"/>
      <c r="J3491" s="129"/>
      <c r="K3491" s="129"/>
      <c r="L3491" s="129"/>
      <c r="M3491" s="129"/>
    </row>
    <row r="3492" spans="1:13">
      <c r="A3492" s="5"/>
      <c r="B3492" s="128"/>
      <c r="C3492" s="128"/>
      <c r="D3492" s="129"/>
      <c r="E3492" s="129"/>
      <c r="F3492" s="129"/>
      <c r="G3492" s="129"/>
      <c r="H3492" s="129"/>
      <c r="I3492" s="129"/>
      <c r="J3492" s="129"/>
      <c r="K3492" s="129"/>
      <c r="L3492" s="129"/>
      <c r="M3492" s="129"/>
    </row>
    <row r="3493" spans="1:13">
      <c r="A3493" s="5"/>
      <c r="B3493" s="128"/>
      <c r="C3493" s="128"/>
      <c r="D3493" s="129"/>
      <c r="E3493" s="129"/>
      <c r="F3493" s="129"/>
      <c r="G3493" s="129"/>
      <c r="H3493" s="129"/>
      <c r="I3493" s="129"/>
      <c r="J3493" s="129"/>
      <c r="K3493" s="129"/>
      <c r="L3493" s="129"/>
      <c r="M3493" s="129"/>
    </row>
    <row r="3494" spans="1:13">
      <c r="A3494" s="5"/>
      <c r="B3494" s="128"/>
      <c r="C3494" s="128"/>
      <c r="D3494" s="129"/>
      <c r="E3494" s="129"/>
      <c r="F3494" s="129"/>
      <c r="G3494" s="129"/>
      <c r="H3494" s="129"/>
      <c r="I3494" s="129"/>
      <c r="J3494" s="129"/>
      <c r="K3494" s="129"/>
      <c r="L3494" s="129"/>
      <c r="M3494" s="129"/>
    </row>
    <row r="3495" spans="1:13">
      <c r="A3495" s="5"/>
      <c r="B3495" s="128"/>
      <c r="C3495" s="128"/>
      <c r="D3495" s="129"/>
      <c r="E3495" s="129"/>
      <c r="F3495" s="129"/>
      <c r="G3495" s="129"/>
      <c r="H3495" s="129"/>
      <c r="I3495" s="129"/>
      <c r="J3495" s="129"/>
      <c r="K3495" s="129"/>
      <c r="L3495" s="129"/>
      <c r="M3495" s="129"/>
    </row>
    <row r="3496" spans="1:13">
      <c r="A3496" s="5"/>
      <c r="B3496" s="128"/>
      <c r="C3496" s="128"/>
      <c r="D3496" s="129"/>
      <c r="E3496" s="129"/>
      <c r="F3496" s="129"/>
      <c r="G3496" s="129"/>
      <c r="H3496" s="129"/>
      <c r="I3496" s="129"/>
      <c r="J3496" s="129"/>
      <c r="K3496" s="129"/>
      <c r="L3496" s="129"/>
      <c r="M3496" s="129"/>
    </row>
    <row r="3497" spans="1:13">
      <c r="A3497" s="5"/>
      <c r="B3497" s="128"/>
      <c r="C3497" s="128"/>
      <c r="D3497" s="129"/>
      <c r="E3497" s="129"/>
      <c r="F3497" s="129"/>
      <c r="G3497" s="129"/>
      <c r="H3497" s="129"/>
      <c r="I3497" s="129"/>
      <c r="J3497" s="129"/>
      <c r="K3497" s="129"/>
      <c r="L3497" s="129"/>
      <c r="M3497" s="129"/>
    </row>
    <row r="3498" spans="1:13">
      <c r="A3498" s="5"/>
      <c r="B3498" s="128"/>
      <c r="C3498" s="128"/>
      <c r="D3498" s="129"/>
      <c r="E3498" s="129"/>
      <c r="F3498" s="129"/>
      <c r="G3498" s="129"/>
      <c r="H3498" s="129"/>
      <c r="I3498" s="129"/>
      <c r="J3498" s="129"/>
      <c r="K3498" s="129"/>
      <c r="L3498" s="129"/>
      <c r="M3498" s="129"/>
    </row>
    <row r="3499" spans="1:13">
      <c r="A3499" s="5"/>
      <c r="B3499" s="128"/>
      <c r="C3499" s="128"/>
      <c r="D3499" s="129"/>
      <c r="E3499" s="129"/>
      <c r="F3499" s="129"/>
      <c r="G3499" s="129"/>
      <c r="H3499" s="129"/>
      <c r="I3499" s="129"/>
      <c r="J3499" s="129"/>
      <c r="K3499" s="129"/>
      <c r="L3499" s="129"/>
      <c r="M3499" s="129"/>
    </row>
    <row r="3500" spans="1:13">
      <c r="A3500" s="5"/>
      <c r="B3500" s="128"/>
      <c r="C3500" s="128"/>
      <c r="D3500" s="129"/>
      <c r="E3500" s="129"/>
      <c r="F3500" s="129"/>
      <c r="G3500" s="129"/>
      <c r="H3500" s="129"/>
      <c r="I3500" s="129"/>
      <c r="J3500" s="129"/>
      <c r="K3500" s="129"/>
      <c r="L3500" s="129"/>
      <c r="M3500" s="129"/>
    </row>
    <row r="3501" spans="1:13">
      <c r="A3501" s="5"/>
      <c r="B3501" s="128"/>
      <c r="C3501" s="128"/>
      <c r="D3501" s="129"/>
      <c r="E3501" s="129"/>
      <c r="F3501" s="129"/>
      <c r="G3501" s="129"/>
      <c r="H3501" s="129"/>
      <c r="I3501" s="129"/>
      <c r="J3501" s="129"/>
      <c r="K3501" s="129"/>
      <c r="L3501" s="129"/>
      <c r="M3501" s="129"/>
    </row>
    <row r="3502" spans="1:13">
      <c r="A3502" s="5"/>
      <c r="B3502" s="128"/>
      <c r="C3502" s="128"/>
      <c r="D3502" s="129"/>
      <c r="E3502" s="129"/>
      <c r="F3502" s="129"/>
      <c r="G3502" s="129"/>
      <c r="H3502" s="129"/>
      <c r="I3502" s="129"/>
      <c r="J3502" s="129"/>
      <c r="K3502" s="129"/>
      <c r="L3502" s="129"/>
      <c r="M3502" s="129"/>
    </row>
    <row r="3503" spans="1:13">
      <c r="A3503" s="5"/>
      <c r="B3503" s="128"/>
      <c r="C3503" s="128"/>
      <c r="D3503" s="129"/>
      <c r="E3503" s="129"/>
      <c r="F3503" s="129"/>
      <c r="G3503" s="129"/>
      <c r="H3503" s="129"/>
      <c r="I3503" s="129"/>
      <c r="J3503" s="129"/>
      <c r="K3503" s="129"/>
      <c r="L3503" s="129"/>
      <c r="M3503" s="129"/>
    </row>
    <row r="3504" spans="1:13">
      <c r="A3504" s="5"/>
      <c r="B3504" s="128"/>
      <c r="C3504" s="128"/>
      <c r="D3504" s="129"/>
      <c r="E3504" s="129"/>
      <c r="F3504" s="129"/>
      <c r="G3504" s="129"/>
      <c r="H3504" s="129"/>
      <c r="I3504" s="129"/>
      <c r="J3504" s="129"/>
      <c r="K3504" s="129"/>
      <c r="L3504" s="129"/>
      <c r="M3504" s="129"/>
    </row>
    <row r="3505" spans="1:13">
      <c r="A3505" s="5"/>
      <c r="B3505" s="128"/>
      <c r="C3505" s="128"/>
      <c r="D3505" s="129"/>
      <c r="E3505" s="129"/>
      <c r="F3505" s="129"/>
      <c r="G3505" s="129"/>
      <c r="H3505" s="129"/>
      <c r="I3505" s="129"/>
      <c r="J3505" s="129"/>
      <c r="K3505" s="129"/>
      <c r="L3505" s="129"/>
      <c r="M3505" s="129"/>
    </row>
    <row r="3506" spans="1:13">
      <c r="A3506" s="5"/>
      <c r="B3506" s="128"/>
      <c r="C3506" s="128"/>
      <c r="D3506" s="129"/>
      <c r="E3506" s="129"/>
      <c r="F3506" s="129"/>
      <c r="G3506" s="129"/>
      <c r="H3506" s="129"/>
      <c r="I3506" s="129"/>
      <c r="J3506" s="129"/>
      <c r="K3506" s="129"/>
      <c r="L3506" s="129"/>
      <c r="M3506" s="129"/>
    </row>
    <row r="3507" spans="1:13">
      <c r="A3507" s="5"/>
      <c r="B3507" s="128"/>
      <c r="C3507" s="128"/>
      <c r="D3507" s="129"/>
      <c r="E3507" s="129"/>
      <c r="F3507" s="129"/>
      <c r="G3507" s="129"/>
      <c r="H3507" s="129"/>
      <c r="I3507" s="129"/>
      <c r="J3507" s="129"/>
      <c r="K3507" s="129"/>
      <c r="L3507" s="129"/>
      <c r="M3507" s="129"/>
    </row>
    <row r="3508" spans="1:13">
      <c r="A3508" s="5"/>
      <c r="B3508" s="128"/>
      <c r="C3508" s="128"/>
      <c r="D3508" s="129"/>
      <c r="E3508" s="129"/>
      <c r="F3508" s="129"/>
      <c r="G3508" s="129"/>
      <c r="H3508" s="129"/>
      <c r="I3508" s="129"/>
      <c r="J3508" s="129"/>
      <c r="K3508" s="129"/>
      <c r="L3508" s="129"/>
      <c r="M3508" s="129"/>
    </row>
    <row r="3509" spans="1:13">
      <c r="A3509" s="5"/>
      <c r="B3509" s="128"/>
      <c r="C3509" s="128"/>
      <c r="D3509" s="129"/>
      <c r="E3509" s="129"/>
      <c r="F3509" s="129"/>
      <c r="G3509" s="129"/>
      <c r="H3509" s="129"/>
      <c r="I3509" s="129"/>
      <c r="J3509" s="129"/>
      <c r="K3509" s="129"/>
      <c r="L3509" s="129"/>
      <c r="M3509" s="129"/>
    </row>
    <row r="3510" spans="1:13">
      <c r="A3510" s="5"/>
      <c r="B3510" s="128"/>
      <c r="C3510" s="128"/>
      <c r="D3510" s="129"/>
      <c r="E3510" s="129"/>
      <c r="F3510" s="129"/>
      <c r="G3510" s="129"/>
      <c r="H3510" s="129"/>
      <c r="I3510" s="129"/>
      <c r="J3510" s="129"/>
      <c r="K3510" s="129"/>
      <c r="L3510" s="129"/>
      <c r="M3510" s="129"/>
    </row>
    <row r="3511" spans="1:13">
      <c r="A3511" s="5"/>
      <c r="B3511" s="128"/>
      <c r="C3511" s="128"/>
      <c r="D3511" s="129"/>
      <c r="E3511" s="129"/>
      <c r="F3511" s="129"/>
      <c r="G3511" s="129"/>
      <c r="H3511" s="129"/>
      <c r="I3511" s="129"/>
      <c r="J3511" s="129"/>
      <c r="K3511" s="129"/>
      <c r="L3511" s="129"/>
      <c r="M3511" s="129"/>
    </row>
    <row r="3512" spans="1:13">
      <c r="A3512" s="5"/>
      <c r="B3512" s="128"/>
      <c r="C3512" s="128"/>
      <c r="D3512" s="129"/>
      <c r="E3512" s="129"/>
      <c r="F3512" s="129"/>
      <c r="G3512" s="129"/>
      <c r="H3512" s="129"/>
      <c r="I3512" s="129"/>
      <c r="J3512" s="129"/>
      <c r="K3512" s="129"/>
      <c r="L3512" s="129"/>
      <c r="M3512" s="129"/>
    </row>
    <row r="3513" spans="1:13">
      <c r="A3513" s="5"/>
      <c r="B3513" s="128"/>
      <c r="C3513" s="128"/>
      <c r="D3513" s="129"/>
      <c r="E3513" s="129"/>
      <c r="F3513" s="129"/>
      <c r="G3513" s="129"/>
      <c r="H3513" s="129"/>
      <c r="I3513" s="129"/>
      <c r="J3513" s="129"/>
      <c r="K3513" s="129"/>
      <c r="L3513" s="129"/>
      <c r="M3513" s="129"/>
    </row>
    <row r="3514" spans="1:13">
      <c r="A3514" s="5"/>
      <c r="B3514" s="128"/>
      <c r="C3514" s="128"/>
      <c r="D3514" s="129"/>
      <c r="E3514" s="129"/>
      <c r="F3514" s="129"/>
      <c r="G3514" s="129"/>
      <c r="H3514" s="129"/>
      <c r="I3514" s="129"/>
      <c r="J3514" s="129"/>
      <c r="K3514" s="129"/>
      <c r="L3514" s="129"/>
      <c r="M3514" s="129"/>
    </row>
    <row r="3515" spans="1:13">
      <c r="A3515" s="5"/>
      <c r="B3515" s="128"/>
      <c r="C3515" s="128"/>
      <c r="D3515" s="129"/>
      <c r="E3515" s="129"/>
      <c r="F3515" s="129"/>
      <c r="G3515" s="129"/>
      <c r="H3515" s="129"/>
      <c r="I3515" s="129"/>
      <c r="J3515" s="129"/>
      <c r="K3515" s="129"/>
      <c r="L3515" s="129"/>
      <c r="M3515" s="129"/>
    </row>
    <row r="3516" spans="1:13">
      <c r="A3516" s="5"/>
      <c r="B3516" s="128"/>
      <c r="C3516" s="128"/>
      <c r="D3516" s="129"/>
      <c r="E3516" s="129"/>
      <c r="F3516" s="129"/>
      <c r="G3516" s="129"/>
      <c r="H3516" s="129"/>
      <c r="I3516" s="129"/>
      <c r="J3516" s="129"/>
      <c r="K3516" s="129"/>
      <c r="L3516" s="129"/>
      <c r="M3516" s="129"/>
    </row>
    <row r="3517" spans="1:13">
      <c r="A3517" s="5"/>
      <c r="B3517" s="128"/>
      <c r="C3517" s="128"/>
      <c r="D3517" s="129"/>
      <c r="E3517" s="129"/>
      <c r="F3517" s="129"/>
      <c r="G3517" s="129"/>
      <c r="H3517" s="129"/>
      <c r="I3517" s="129"/>
      <c r="J3517" s="129"/>
      <c r="K3517" s="129"/>
      <c r="L3517" s="129"/>
      <c r="M3517" s="129"/>
    </row>
    <row r="3518" spans="1:13">
      <c r="A3518" s="5"/>
      <c r="B3518" s="128"/>
      <c r="C3518" s="128"/>
      <c r="D3518" s="129"/>
      <c r="E3518" s="129"/>
      <c r="F3518" s="129"/>
      <c r="G3518" s="129"/>
      <c r="H3518" s="129"/>
      <c r="I3518" s="129"/>
      <c r="J3518" s="129"/>
      <c r="K3518" s="129"/>
      <c r="L3518" s="129"/>
      <c r="M3518" s="129"/>
    </row>
    <row r="3519" spans="1:13">
      <c r="A3519" s="5"/>
      <c r="B3519" s="128"/>
      <c r="C3519" s="128"/>
      <c r="D3519" s="129"/>
      <c r="E3519" s="129"/>
      <c r="F3519" s="129"/>
      <c r="G3519" s="129"/>
      <c r="H3519" s="129"/>
      <c r="I3519" s="129"/>
      <c r="J3519" s="129"/>
      <c r="K3519" s="129"/>
      <c r="L3519" s="129"/>
      <c r="M3519" s="129"/>
    </row>
    <row r="3520" spans="1:13">
      <c r="A3520" s="5"/>
      <c r="B3520" s="128"/>
      <c r="C3520" s="128"/>
      <c r="D3520" s="129"/>
      <c r="E3520" s="129"/>
      <c r="F3520" s="129"/>
      <c r="G3520" s="129"/>
      <c r="H3520" s="129"/>
      <c r="I3520" s="129"/>
      <c r="J3520" s="129"/>
      <c r="K3520" s="129"/>
      <c r="L3520" s="129"/>
      <c r="M3520" s="129"/>
    </row>
    <row r="3521" spans="1:13">
      <c r="A3521" s="5"/>
      <c r="B3521" s="128"/>
      <c r="C3521" s="128"/>
      <c r="D3521" s="129"/>
      <c r="E3521" s="129"/>
      <c r="F3521" s="129"/>
      <c r="G3521" s="129"/>
      <c r="H3521" s="129"/>
      <c r="I3521" s="129"/>
      <c r="J3521" s="129"/>
      <c r="K3521" s="129"/>
      <c r="L3521" s="129"/>
      <c r="M3521" s="129"/>
    </row>
    <row r="3522" spans="1:13">
      <c r="A3522" s="5"/>
      <c r="B3522" s="128"/>
      <c r="C3522" s="128"/>
      <c r="D3522" s="129"/>
      <c r="E3522" s="129"/>
      <c r="F3522" s="129"/>
      <c r="G3522" s="129"/>
      <c r="H3522" s="129"/>
      <c r="I3522" s="129"/>
      <c r="J3522" s="129"/>
      <c r="K3522" s="129"/>
      <c r="L3522" s="129"/>
      <c r="M3522" s="129"/>
    </row>
    <row r="3523" spans="1:13">
      <c r="A3523" s="5"/>
      <c r="B3523" s="128"/>
      <c r="C3523" s="128"/>
      <c r="D3523" s="129"/>
      <c r="E3523" s="129"/>
      <c r="F3523" s="129"/>
      <c r="G3523" s="129"/>
      <c r="H3523" s="129"/>
      <c r="I3523" s="129"/>
      <c r="J3523" s="129"/>
      <c r="K3523" s="129"/>
      <c r="L3523" s="129"/>
      <c r="M3523" s="129"/>
    </row>
    <row r="3524" spans="1:13">
      <c r="A3524" s="5"/>
      <c r="B3524" s="128"/>
      <c r="C3524" s="128"/>
      <c r="D3524" s="129"/>
      <c r="E3524" s="129"/>
      <c r="F3524" s="129"/>
      <c r="G3524" s="129"/>
      <c r="H3524" s="129"/>
      <c r="I3524" s="129"/>
      <c r="J3524" s="129"/>
      <c r="K3524" s="129"/>
      <c r="L3524" s="129"/>
      <c r="M3524" s="129"/>
    </row>
    <row r="3525" spans="1:13">
      <c r="A3525" s="5"/>
      <c r="B3525" s="128"/>
      <c r="C3525" s="128"/>
      <c r="D3525" s="129"/>
      <c r="E3525" s="129"/>
      <c r="F3525" s="129"/>
      <c r="G3525" s="129"/>
      <c r="H3525" s="129"/>
      <c r="I3525" s="129"/>
      <c r="J3525" s="129"/>
      <c r="K3525" s="129"/>
      <c r="L3525" s="129"/>
      <c r="M3525" s="129"/>
    </row>
    <row r="3526" spans="1:13">
      <c r="A3526" s="5"/>
      <c r="B3526" s="128"/>
      <c r="C3526" s="128"/>
      <c r="D3526" s="129"/>
      <c r="E3526" s="129"/>
      <c r="F3526" s="129"/>
      <c r="G3526" s="129"/>
      <c r="H3526" s="129"/>
      <c r="I3526" s="129"/>
      <c r="J3526" s="129"/>
      <c r="K3526" s="129"/>
      <c r="L3526" s="129"/>
      <c r="M3526" s="129"/>
    </row>
    <row r="3527" spans="1:13">
      <c r="A3527" s="5"/>
      <c r="B3527" s="128"/>
      <c r="C3527" s="128"/>
      <c r="D3527" s="129"/>
      <c r="E3527" s="129"/>
      <c r="F3527" s="129"/>
      <c r="G3527" s="129"/>
      <c r="H3527" s="129"/>
      <c r="I3527" s="129"/>
      <c r="J3527" s="129"/>
      <c r="K3527" s="129"/>
      <c r="L3527" s="129"/>
      <c r="M3527" s="129"/>
    </row>
    <row r="3528" spans="1:13">
      <c r="A3528" s="5"/>
      <c r="B3528" s="128"/>
      <c r="C3528" s="128"/>
      <c r="D3528" s="129"/>
      <c r="E3528" s="129"/>
      <c r="F3528" s="129"/>
      <c r="G3528" s="129"/>
      <c r="H3528" s="129"/>
      <c r="I3528" s="129"/>
      <c r="J3528" s="129"/>
      <c r="K3528" s="129"/>
      <c r="L3528" s="129"/>
      <c r="M3528" s="129"/>
    </row>
    <row r="3529" spans="1:13">
      <c r="A3529" s="5"/>
      <c r="B3529" s="128"/>
      <c r="C3529" s="128"/>
      <c r="D3529" s="129"/>
      <c r="E3529" s="129"/>
      <c r="F3529" s="129"/>
      <c r="G3529" s="129"/>
      <c r="H3529" s="129"/>
      <c r="I3529" s="129"/>
      <c r="J3529" s="129"/>
      <c r="K3529" s="129"/>
      <c r="L3529" s="129"/>
      <c r="M3529" s="129"/>
    </row>
    <row r="3530" spans="1:13">
      <c r="A3530" s="5"/>
      <c r="B3530" s="128"/>
      <c r="C3530" s="128"/>
      <c r="D3530" s="129"/>
      <c r="E3530" s="129"/>
      <c r="F3530" s="129"/>
      <c r="G3530" s="129"/>
      <c r="H3530" s="129"/>
      <c r="I3530" s="129"/>
      <c r="J3530" s="129"/>
      <c r="K3530" s="129"/>
      <c r="L3530" s="129"/>
      <c r="M3530" s="129"/>
    </row>
    <row r="3531" spans="1:13">
      <c r="A3531" s="5"/>
      <c r="B3531" s="128"/>
      <c r="C3531" s="128"/>
      <c r="D3531" s="129"/>
      <c r="E3531" s="129"/>
      <c r="F3531" s="129"/>
      <c r="G3531" s="129"/>
      <c r="H3531" s="129"/>
      <c r="I3531" s="129"/>
      <c r="J3531" s="129"/>
      <c r="K3531" s="129"/>
      <c r="L3531" s="129"/>
      <c r="M3531" s="129"/>
    </row>
    <row r="3532" spans="1:13">
      <c r="A3532" s="5"/>
      <c r="B3532" s="128"/>
      <c r="C3532" s="128"/>
      <c r="D3532" s="129"/>
      <c r="E3532" s="129"/>
      <c r="F3532" s="129"/>
      <c r="G3532" s="129"/>
      <c r="H3532" s="129"/>
      <c r="I3532" s="129"/>
      <c r="J3532" s="129"/>
      <c r="K3532" s="129"/>
      <c r="L3532" s="129"/>
      <c r="M3532" s="129"/>
    </row>
    <row r="3533" spans="1:13">
      <c r="A3533" s="5"/>
      <c r="B3533" s="128"/>
      <c r="C3533" s="128"/>
      <c r="D3533" s="129"/>
      <c r="E3533" s="129"/>
      <c r="F3533" s="129"/>
      <c r="G3533" s="129"/>
      <c r="H3533" s="129"/>
      <c r="I3533" s="129"/>
      <c r="J3533" s="129"/>
      <c r="K3533" s="129"/>
      <c r="L3533" s="129"/>
      <c r="M3533" s="129"/>
    </row>
    <row r="3534" spans="1:13">
      <c r="A3534" s="5"/>
      <c r="B3534" s="128"/>
      <c r="C3534" s="128"/>
      <c r="D3534" s="129"/>
      <c r="E3534" s="129"/>
      <c r="F3534" s="129"/>
      <c r="G3534" s="129"/>
      <c r="H3534" s="129"/>
      <c r="I3534" s="129"/>
      <c r="J3534" s="129"/>
      <c r="K3534" s="129"/>
      <c r="L3534" s="129"/>
      <c r="M3534" s="129"/>
    </row>
    <row r="3535" spans="1:13">
      <c r="A3535" s="5"/>
      <c r="B3535" s="128"/>
      <c r="C3535" s="128"/>
      <c r="D3535" s="129"/>
      <c r="E3535" s="129"/>
      <c r="F3535" s="129"/>
      <c r="G3535" s="129"/>
      <c r="H3535" s="129"/>
      <c r="I3535" s="129"/>
      <c r="J3535" s="129"/>
      <c r="K3535" s="129"/>
      <c r="L3535" s="129"/>
      <c r="M3535" s="129"/>
    </row>
    <row r="3536" spans="1:13">
      <c r="A3536" s="5"/>
      <c r="B3536" s="128"/>
      <c r="C3536" s="128"/>
      <c r="D3536" s="129"/>
      <c r="E3536" s="129"/>
      <c r="F3536" s="129"/>
      <c r="G3536" s="129"/>
      <c r="H3536" s="129"/>
      <c r="I3536" s="129"/>
      <c r="J3536" s="129"/>
      <c r="K3536" s="129"/>
      <c r="L3536" s="129"/>
      <c r="M3536" s="129"/>
    </row>
    <row r="3537" spans="1:13">
      <c r="A3537" s="5"/>
      <c r="B3537" s="128"/>
      <c r="C3537" s="128"/>
      <c r="D3537" s="129"/>
      <c r="E3537" s="129"/>
      <c r="F3537" s="129"/>
      <c r="G3537" s="129"/>
      <c r="H3537" s="129"/>
      <c r="I3537" s="129"/>
      <c r="J3537" s="129"/>
      <c r="K3537" s="129"/>
      <c r="L3537" s="129"/>
      <c r="M3537" s="129"/>
    </row>
    <row r="3538" spans="1:13">
      <c r="A3538" s="5"/>
      <c r="B3538" s="128"/>
      <c r="C3538" s="128"/>
      <c r="D3538" s="129"/>
      <c r="E3538" s="129"/>
      <c r="F3538" s="129"/>
      <c r="G3538" s="129"/>
      <c r="H3538" s="129"/>
      <c r="I3538" s="129"/>
      <c r="J3538" s="129"/>
      <c r="K3538" s="129"/>
      <c r="L3538" s="129"/>
      <c r="M3538" s="129"/>
    </row>
    <row r="3539" spans="1:13">
      <c r="A3539" s="5"/>
      <c r="B3539" s="128"/>
      <c r="C3539" s="128"/>
      <c r="D3539" s="129"/>
      <c r="E3539" s="129"/>
      <c r="F3539" s="129"/>
      <c r="G3539" s="129"/>
      <c r="H3539" s="129"/>
      <c r="I3539" s="129"/>
      <c r="J3539" s="129"/>
      <c r="K3539" s="129"/>
      <c r="L3539" s="129"/>
      <c r="M3539" s="129"/>
    </row>
    <row r="3540" spans="1:13">
      <c r="A3540" s="5"/>
      <c r="B3540" s="128"/>
      <c r="C3540" s="128"/>
      <c r="D3540" s="129"/>
      <c r="E3540" s="129"/>
      <c r="F3540" s="129"/>
      <c r="G3540" s="129"/>
      <c r="H3540" s="129"/>
      <c r="I3540" s="129"/>
      <c r="J3540" s="129"/>
      <c r="K3540" s="129"/>
      <c r="L3540" s="129"/>
      <c r="M3540" s="129"/>
    </row>
    <row r="3541" spans="1:13">
      <c r="A3541" s="5"/>
      <c r="B3541" s="128"/>
      <c r="C3541" s="128"/>
      <c r="D3541" s="129"/>
      <c r="E3541" s="129"/>
      <c r="F3541" s="129"/>
      <c r="G3541" s="129"/>
      <c r="H3541" s="129"/>
      <c r="I3541" s="129"/>
      <c r="J3541" s="129"/>
      <c r="K3541" s="129"/>
      <c r="L3541" s="129"/>
      <c r="M3541" s="129"/>
    </row>
    <row r="3542" spans="1:13">
      <c r="A3542" s="5"/>
      <c r="B3542" s="128"/>
      <c r="C3542" s="128"/>
      <c r="D3542" s="129"/>
      <c r="E3542" s="129"/>
      <c r="F3542" s="129"/>
      <c r="G3542" s="129"/>
      <c r="H3542" s="129"/>
      <c r="I3542" s="129"/>
      <c r="J3542" s="129"/>
      <c r="K3542" s="129"/>
      <c r="L3542" s="129"/>
      <c r="M3542" s="129"/>
    </row>
    <row r="3543" spans="1:13">
      <c r="A3543" s="5"/>
      <c r="B3543" s="128"/>
      <c r="C3543" s="128"/>
      <c r="D3543" s="129"/>
      <c r="E3543" s="129"/>
      <c r="F3543" s="129"/>
      <c r="G3543" s="129"/>
      <c r="H3543" s="129"/>
      <c r="I3543" s="129"/>
      <c r="J3543" s="129"/>
      <c r="K3543" s="129"/>
      <c r="L3543" s="129"/>
      <c r="M3543" s="129"/>
    </row>
    <row r="3544" spans="1:13">
      <c r="A3544" s="5"/>
      <c r="B3544" s="128"/>
      <c r="C3544" s="128"/>
      <c r="D3544" s="129"/>
      <c r="E3544" s="129"/>
      <c r="F3544" s="129"/>
      <c r="G3544" s="129"/>
      <c r="H3544" s="129"/>
      <c r="I3544" s="129"/>
      <c r="J3544" s="129"/>
      <c r="K3544" s="129"/>
      <c r="L3544" s="129"/>
      <c r="M3544" s="129"/>
    </row>
    <row r="3545" spans="1:13">
      <c r="A3545" s="5"/>
      <c r="B3545" s="128"/>
      <c r="C3545" s="128"/>
      <c r="D3545" s="129"/>
      <c r="E3545" s="129"/>
      <c r="F3545" s="129"/>
      <c r="G3545" s="129"/>
      <c r="H3545" s="129"/>
      <c r="I3545" s="129"/>
      <c r="J3545" s="129"/>
      <c r="K3545" s="129"/>
      <c r="L3545" s="129"/>
      <c r="M3545" s="129"/>
    </row>
    <row r="3546" spans="1:13">
      <c r="A3546" s="5"/>
      <c r="B3546" s="128"/>
      <c r="C3546" s="128"/>
      <c r="D3546" s="129"/>
      <c r="E3546" s="129"/>
      <c r="F3546" s="129"/>
      <c r="G3546" s="129"/>
      <c r="H3546" s="129"/>
      <c r="I3546" s="129"/>
      <c r="J3546" s="129"/>
      <c r="K3546" s="129"/>
      <c r="L3546" s="129"/>
      <c r="M3546" s="129"/>
    </row>
    <row r="3547" spans="1:13">
      <c r="A3547" s="5"/>
      <c r="B3547" s="128"/>
      <c r="C3547" s="128"/>
      <c r="D3547" s="129"/>
      <c r="E3547" s="129"/>
      <c r="F3547" s="129"/>
      <c r="G3547" s="129"/>
      <c r="H3547" s="129"/>
      <c r="I3547" s="129"/>
      <c r="J3547" s="129"/>
      <c r="K3547" s="129"/>
      <c r="L3547" s="129"/>
      <c r="M3547" s="129"/>
    </row>
    <row r="3548" spans="1:13">
      <c r="A3548" s="5"/>
      <c r="B3548" s="128"/>
      <c r="C3548" s="128"/>
      <c r="D3548" s="129"/>
      <c r="E3548" s="129"/>
      <c r="F3548" s="129"/>
      <c r="G3548" s="129"/>
      <c r="H3548" s="129"/>
      <c r="I3548" s="129"/>
      <c r="J3548" s="129"/>
      <c r="K3548" s="129"/>
      <c r="L3548" s="129"/>
      <c r="M3548" s="129"/>
    </row>
    <row r="3549" spans="1:13">
      <c r="A3549" s="5"/>
      <c r="B3549" s="128"/>
      <c r="C3549" s="128"/>
      <c r="D3549" s="129"/>
      <c r="E3549" s="129"/>
      <c r="F3549" s="129"/>
      <c r="G3549" s="129"/>
      <c r="H3549" s="129"/>
      <c r="I3549" s="129"/>
      <c r="J3549" s="129"/>
      <c r="K3549" s="129"/>
      <c r="L3549" s="129"/>
      <c r="M3549" s="129"/>
    </row>
    <row r="3550" spans="1:13">
      <c r="A3550" s="5"/>
      <c r="B3550" s="128"/>
      <c r="C3550" s="128"/>
      <c r="D3550" s="129"/>
      <c r="E3550" s="129"/>
      <c r="F3550" s="129"/>
      <c r="G3550" s="129"/>
      <c r="H3550" s="129"/>
      <c r="I3550" s="129"/>
      <c r="J3550" s="129"/>
      <c r="K3550" s="129"/>
      <c r="L3550" s="129"/>
      <c r="M3550" s="129"/>
    </row>
    <row r="3551" spans="1:13">
      <c r="A3551" s="5"/>
      <c r="B3551" s="128"/>
      <c r="C3551" s="128"/>
      <c r="D3551" s="129"/>
      <c r="E3551" s="129"/>
      <c r="F3551" s="129"/>
      <c r="G3551" s="129"/>
      <c r="H3551" s="129"/>
      <c r="I3551" s="129"/>
      <c r="J3551" s="129"/>
      <c r="K3551" s="129"/>
      <c r="L3551" s="129"/>
      <c r="M3551" s="129"/>
    </row>
    <row r="3552" spans="1:13">
      <c r="A3552" s="5"/>
      <c r="B3552" s="128"/>
      <c r="C3552" s="128"/>
      <c r="D3552" s="129"/>
      <c r="E3552" s="129"/>
      <c r="F3552" s="129"/>
      <c r="G3552" s="129"/>
      <c r="H3552" s="129"/>
      <c r="I3552" s="129"/>
      <c r="J3552" s="129"/>
      <c r="K3552" s="129"/>
      <c r="L3552" s="129"/>
      <c r="M3552" s="129"/>
    </row>
    <row r="3553" spans="1:13">
      <c r="A3553" s="5"/>
      <c r="B3553" s="128"/>
      <c r="C3553" s="128"/>
      <c r="D3553" s="129"/>
      <c r="E3553" s="129"/>
      <c r="F3553" s="129"/>
      <c r="G3553" s="129"/>
      <c r="H3553" s="129"/>
      <c r="I3553" s="129"/>
      <c r="J3553" s="129"/>
      <c r="K3553" s="129"/>
      <c r="L3553" s="129"/>
      <c r="M3553" s="129"/>
    </row>
    <row r="3554" spans="1:13">
      <c r="A3554" s="5"/>
      <c r="B3554" s="128"/>
      <c r="C3554" s="128"/>
      <c r="D3554" s="129"/>
      <c r="E3554" s="129"/>
      <c r="F3554" s="129"/>
      <c r="G3554" s="129"/>
      <c r="H3554" s="129"/>
      <c r="I3554" s="129"/>
      <c r="J3554" s="129"/>
      <c r="K3554" s="129"/>
      <c r="L3554" s="129"/>
      <c r="M3554" s="129"/>
    </row>
    <row r="3555" spans="1:13">
      <c r="A3555" s="5"/>
      <c r="B3555" s="128"/>
      <c r="C3555" s="128"/>
      <c r="D3555" s="129"/>
      <c r="E3555" s="129"/>
      <c r="F3555" s="129"/>
      <c r="G3555" s="129"/>
      <c r="H3555" s="129"/>
      <c r="I3555" s="129"/>
      <c r="J3555" s="129"/>
      <c r="K3555" s="129"/>
      <c r="L3555" s="129"/>
      <c r="M3555" s="129"/>
    </row>
    <row r="3556" spans="1:13">
      <c r="A3556" s="5"/>
      <c r="B3556" s="128"/>
      <c r="C3556" s="128"/>
      <c r="D3556" s="129"/>
      <c r="E3556" s="129"/>
      <c r="F3556" s="129"/>
      <c r="G3556" s="129"/>
      <c r="H3556" s="129"/>
      <c r="I3556" s="129"/>
      <c r="J3556" s="129"/>
      <c r="K3556" s="129"/>
      <c r="L3556" s="129"/>
      <c r="M3556" s="129"/>
    </row>
    <row r="3557" spans="1:13">
      <c r="A3557" s="5"/>
      <c r="B3557" s="128"/>
      <c r="C3557" s="128"/>
      <c r="D3557" s="129"/>
      <c r="E3557" s="129"/>
      <c r="F3557" s="129"/>
      <c r="G3557" s="129"/>
      <c r="H3557" s="129"/>
      <c r="I3557" s="129"/>
      <c r="J3557" s="129"/>
      <c r="K3557" s="129"/>
      <c r="L3557" s="129"/>
      <c r="M3557" s="129"/>
    </row>
    <row r="3558" spans="1:13">
      <c r="A3558" s="5"/>
      <c r="B3558" s="128"/>
      <c r="C3558" s="128"/>
      <c r="D3558" s="129"/>
      <c r="E3558" s="129"/>
      <c r="F3558" s="129"/>
      <c r="G3558" s="129"/>
      <c r="H3558" s="129"/>
      <c r="I3558" s="129"/>
      <c r="J3558" s="129"/>
      <c r="K3558" s="129"/>
      <c r="L3558" s="129"/>
      <c r="M3558" s="129"/>
    </row>
    <row r="3559" spans="1:13">
      <c r="A3559" s="5"/>
      <c r="B3559" s="128"/>
      <c r="C3559" s="128"/>
      <c r="D3559" s="129"/>
      <c r="E3559" s="129"/>
      <c r="F3559" s="129"/>
      <c r="G3559" s="129"/>
      <c r="H3559" s="129"/>
      <c r="I3559" s="129"/>
      <c r="J3559" s="129"/>
      <c r="K3559" s="129"/>
      <c r="L3559" s="129"/>
      <c r="M3559" s="129"/>
    </row>
    <row r="3560" spans="1:13">
      <c r="A3560" s="5"/>
      <c r="B3560" s="128"/>
      <c r="C3560" s="128"/>
      <c r="D3560" s="129"/>
      <c r="E3560" s="129"/>
      <c r="F3560" s="129"/>
      <c r="G3560" s="129"/>
      <c r="H3560" s="129"/>
      <c r="I3560" s="129"/>
      <c r="J3560" s="129"/>
      <c r="K3560" s="129"/>
      <c r="L3560" s="129"/>
      <c r="M3560" s="129"/>
    </row>
    <row r="3561" spans="1:13">
      <c r="A3561" s="5"/>
      <c r="B3561" s="128"/>
      <c r="C3561" s="128"/>
      <c r="D3561" s="129"/>
      <c r="E3561" s="129"/>
      <c r="F3561" s="129"/>
      <c r="G3561" s="129"/>
      <c r="H3561" s="129"/>
      <c r="I3561" s="129"/>
      <c r="J3561" s="129"/>
      <c r="K3561" s="129"/>
      <c r="L3561" s="129"/>
      <c r="M3561" s="129"/>
    </row>
    <row r="3562" spans="1:13">
      <c r="A3562" s="5"/>
      <c r="B3562" s="128"/>
      <c r="C3562" s="128"/>
      <c r="D3562" s="129"/>
      <c r="E3562" s="129"/>
      <c r="F3562" s="129"/>
      <c r="G3562" s="129"/>
      <c r="H3562" s="129"/>
      <c r="I3562" s="129"/>
      <c r="J3562" s="129"/>
      <c r="K3562" s="129"/>
      <c r="L3562" s="129"/>
      <c r="M3562" s="129"/>
    </row>
    <row r="3563" spans="1:13">
      <c r="A3563" s="5"/>
      <c r="B3563" s="128"/>
      <c r="C3563" s="128"/>
      <c r="D3563" s="129"/>
      <c r="E3563" s="129"/>
      <c r="F3563" s="129"/>
      <c r="G3563" s="129"/>
      <c r="H3563" s="129"/>
      <c r="I3563" s="129"/>
      <c r="J3563" s="129"/>
      <c r="K3563" s="129"/>
      <c r="L3563" s="129"/>
      <c r="M3563" s="129"/>
    </row>
    <row r="3564" spans="1:13">
      <c r="A3564" s="5"/>
      <c r="B3564" s="128"/>
      <c r="C3564" s="128"/>
      <c r="D3564" s="129"/>
      <c r="E3564" s="129"/>
      <c r="F3564" s="129"/>
      <c r="G3564" s="129"/>
      <c r="H3564" s="129"/>
      <c r="I3564" s="129"/>
      <c r="J3564" s="129"/>
      <c r="K3564" s="129"/>
      <c r="L3564" s="129"/>
      <c r="M3564" s="129"/>
    </row>
    <row r="3565" spans="1:13">
      <c r="A3565" s="5"/>
      <c r="B3565" s="128"/>
      <c r="C3565" s="128"/>
      <c r="D3565" s="129"/>
      <c r="E3565" s="129"/>
      <c r="F3565" s="129"/>
      <c r="G3565" s="129"/>
      <c r="H3565" s="129"/>
      <c r="I3565" s="129"/>
      <c r="J3565" s="129"/>
      <c r="K3565" s="129"/>
      <c r="L3565" s="129"/>
      <c r="M3565" s="129"/>
    </row>
    <row r="3566" spans="1:13">
      <c r="A3566" s="5"/>
      <c r="B3566" s="128"/>
      <c r="C3566" s="128"/>
      <c r="D3566" s="129"/>
      <c r="E3566" s="129"/>
      <c r="F3566" s="129"/>
      <c r="G3566" s="129"/>
      <c r="H3566" s="129"/>
      <c r="I3566" s="129"/>
      <c r="J3566" s="129"/>
      <c r="K3566" s="129"/>
      <c r="L3566" s="129"/>
      <c r="M3566" s="129"/>
    </row>
    <row r="3567" spans="1:13">
      <c r="A3567" s="5"/>
      <c r="B3567" s="128"/>
      <c r="C3567" s="128"/>
      <c r="D3567" s="129"/>
      <c r="E3567" s="129"/>
      <c r="F3567" s="129"/>
      <c r="G3567" s="129"/>
      <c r="H3567" s="129"/>
      <c r="I3567" s="129"/>
      <c r="J3567" s="129"/>
      <c r="K3567" s="129"/>
      <c r="L3567" s="129"/>
      <c r="M3567" s="129"/>
    </row>
    <row r="3568" spans="1:13">
      <c r="A3568" s="5"/>
      <c r="B3568" s="128"/>
      <c r="C3568" s="128"/>
      <c r="D3568" s="129"/>
      <c r="E3568" s="129"/>
      <c r="F3568" s="129"/>
      <c r="G3568" s="129"/>
      <c r="H3568" s="129"/>
      <c r="I3568" s="129"/>
      <c r="J3568" s="129"/>
      <c r="K3568" s="129"/>
      <c r="L3568" s="129"/>
      <c r="M3568" s="129"/>
    </row>
    <row r="3569" spans="1:13">
      <c r="A3569" s="5"/>
      <c r="B3569" s="128"/>
      <c r="C3569" s="128"/>
      <c r="D3569" s="129"/>
      <c r="E3569" s="129"/>
      <c r="F3569" s="129"/>
      <c r="G3569" s="129"/>
      <c r="H3569" s="129"/>
      <c r="I3569" s="129"/>
      <c r="J3569" s="129"/>
      <c r="K3569" s="129"/>
      <c r="L3569" s="129"/>
      <c r="M3569" s="129"/>
    </row>
    <row r="3570" spans="1:13">
      <c r="A3570" s="5"/>
      <c r="B3570" s="128"/>
      <c r="C3570" s="128"/>
      <c r="D3570" s="129"/>
      <c r="E3570" s="129"/>
      <c r="F3570" s="129"/>
      <c r="G3570" s="129"/>
      <c r="H3570" s="129"/>
      <c r="I3570" s="129"/>
      <c r="J3570" s="129"/>
      <c r="K3570" s="129"/>
      <c r="L3570" s="129"/>
      <c r="M3570" s="129"/>
    </row>
    <row r="3571" spans="1:13">
      <c r="A3571" s="5"/>
      <c r="B3571" s="128"/>
      <c r="C3571" s="128"/>
      <c r="D3571" s="129"/>
      <c r="E3571" s="129"/>
      <c r="F3571" s="129"/>
      <c r="G3571" s="129"/>
      <c r="H3571" s="129"/>
      <c r="I3571" s="129"/>
      <c r="J3571" s="129"/>
      <c r="K3571" s="129"/>
      <c r="L3571" s="129"/>
      <c r="M3571" s="129"/>
    </row>
    <row r="3572" spans="1:13">
      <c r="A3572" s="5"/>
      <c r="B3572" s="128"/>
      <c r="C3572" s="128"/>
      <c r="D3572" s="129"/>
      <c r="E3572" s="129"/>
      <c r="F3572" s="129"/>
      <c r="G3572" s="129"/>
      <c r="H3572" s="129"/>
      <c r="I3572" s="129"/>
      <c r="J3572" s="129"/>
      <c r="K3572" s="129"/>
      <c r="L3572" s="129"/>
      <c r="M3572" s="129"/>
    </row>
    <row r="3573" spans="1:13">
      <c r="A3573" s="5"/>
      <c r="B3573" s="128"/>
      <c r="C3573" s="128"/>
      <c r="D3573" s="129"/>
      <c r="E3573" s="129"/>
      <c r="F3573" s="129"/>
      <c r="G3573" s="129"/>
      <c r="H3573" s="129"/>
      <c r="I3573" s="129"/>
      <c r="J3573" s="129"/>
      <c r="K3573" s="129"/>
      <c r="L3573" s="129"/>
      <c r="M3573" s="129"/>
    </row>
    <row r="3574" spans="1:13">
      <c r="A3574" s="5"/>
      <c r="B3574" s="128"/>
      <c r="C3574" s="128"/>
      <c r="D3574" s="129"/>
      <c r="E3574" s="129"/>
      <c r="F3574" s="129"/>
      <c r="G3574" s="129"/>
      <c r="H3574" s="129"/>
      <c r="I3574" s="129"/>
      <c r="J3574" s="129"/>
      <c r="K3574" s="129"/>
      <c r="L3574" s="129"/>
      <c r="M3574" s="129"/>
    </row>
    <row r="3575" spans="1:13">
      <c r="A3575" s="5"/>
      <c r="B3575" s="128"/>
      <c r="C3575" s="128"/>
      <c r="D3575" s="129"/>
      <c r="E3575" s="129"/>
      <c r="F3575" s="129"/>
      <c r="G3575" s="129"/>
      <c r="H3575" s="129"/>
      <c r="I3575" s="129"/>
      <c r="J3575" s="129"/>
      <c r="K3575" s="129"/>
      <c r="L3575" s="129"/>
      <c r="M3575" s="129"/>
    </row>
    <row r="3576" spans="1:13">
      <c r="A3576" s="5"/>
      <c r="B3576" s="128"/>
      <c r="C3576" s="128"/>
      <c r="D3576" s="129"/>
      <c r="E3576" s="129"/>
      <c r="F3576" s="129"/>
      <c r="G3576" s="129"/>
      <c r="H3576" s="129"/>
      <c r="I3576" s="129"/>
      <c r="J3576" s="129"/>
      <c r="K3576" s="129"/>
      <c r="L3576" s="129"/>
      <c r="M3576" s="129"/>
    </row>
    <row r="3577" spans="1:13">
      <c r="A3577" s="5"/>
      <c r="B3577" s="128"/>
      <c r="C3577" s="128"/>
      <c r="D3577" s="129"/>
      <c r="E3577" s="129"/>
      <c r="F3577" s="129"/>
      <c r="G3577" s="129"/>
      <c r="H3577" s="129"/>
      <c r="I3577" s="129"/>
      <c r="J3577" s="129"/>
      <c r="K3577" s="129"/>
      <c r="L3577" s="129"/>
      <c r="M3577" s="129"/>
    </row>
    <row r="3578" spans="1:13">
      <c r="A3578" s="5"/>
      <c r="B3578" s="128"/>
      <c r="C3578" s="128"/>
      <c r="D3578" s="129"/>
      <c r="E3578" s="129"/>
      <c r="F3578" s="129"/>
      <c r="G3578" s="129"/>
      <c r="H3578" s="129"/>
      <c r="I3578" s="129"/>
      <c r="J3578" s="129"/>
      <c r="K3578" s="129"/>
      <c r="L3578" s="129"/>
      <c r="M3578" s="129"/>
    </row>
    <row r="3579" spans="1:13">
      <c r="A3579" s="5"/>
      <c r="B3579" s="128"/>
      <c r="C3579" s="128"/>
      <c r="D3579" s="129"/>
      <c r="E3579" s="129"/>
      <c r="F3579" s="129"/>
      <c r="G3579" s="129"/>
      <c r="H3579" s="129"/>
      <c r="I3579" s="129"/>
      <c r="J3579" s="129"/>
      <c r="K3579" s="129"/>
      <c r="L3579" s="129"/>
      <c r="M3579" s="129"/>
    </row>
    <row r="3580" spans="1:13">
      <c r="A3580" s="5"/>
      <c r="B3580" s="128"/>
      <c r="C3580" s="128"/>
      <c r="D3580" s="129"/>
      <c r="E3580" s="129"/>
      <c r="F3580" s="129"/>
      <c r="G3580" s="129"/>
      <c r="H3580" s="129"/>
      <c r="I3580" s="129"/>
      <c r="J3580" s="129"/>
      <c r="K3580" s="129"/>
      <c r="L3580" s="129"/>
      <c r="M3580" s="129"/>
    </row>
    <row r="3581" spans="1:13">
      <c r="A3581" s="5"/>
      <c r="B3581" s="128"/>
      <c r="C3581" s="128"/>
      <c r="D3581" s="129"/>
      <c r="E3581" s="129"/>
      <c r="F3581" s="129"/>
      <c r="G3581" s="129"/>
      <c r="H3581" s="129"/>
      <c r="I3581" s="129"/>
      <c r="J3581" s="129"/>
      <c r="K3581" s="129"/>
      <c r="L3581" s="129"/>
      <c r="M3581" s="129"/>
    </row>
    <row r="3582" spans="1:13">
      <c r="A3582" s="5"/>
      <c r="B3582" s="128"/>
      <c r="C3582" s="128"/>
      <c r="D3582" s="129"/>
      <c r="E3582" s="129"/>
      <c r="F3582" s="129"/>
      <c r="G3582" s="129"/>
      <c r="H3582" s="129"/>
      <c r="I3582" s="129"/>
      <c r="J3582" s="129"/>
      <c r="K3582" s="129"/>
      <c r="L3582" s="129"/>
      <c r="M3582" s="129"/>
    </row>
    <row r="3583" spans="1:13">
      <c r="A3583" s="5"/>
      <c r="B3583" s="128"/>
      <c r="C3583" s="128"/>
      <c r="D3583" s="129"/>
      <c r="E3583" s="129"/>
      <c r="F3583" s="129"/>
      <c r="G3583" s="129"/>
      <c r="H3583" s="129"/>
      <c r="I3583" s="129"/>
      <c r="J3583" s="129"/>
      <c r="K3583" s="129"/>
      <c r="L3583" s="129"/>
      <c r="M3583" s="129"/>
    </row>
    <row r="3584" spans="1:13">
      <c r="A3584" s="5"/>
      <c r="B3584" s="128"/>
      <c r="C3584" s="128"/>
      <c r="D3584" s="129"/>
      <c r="E3584" s="129"/>
      <c r="F3584" s="129"/>
      <c r="G3584" s="129"/>
      <c r="H3584" s="129"/>
      <c r="I3584" s="129"/>
      <c r="J3584" s="129"/>
      <c r="K3584" s="129"/>
      <c r="L3584" s="129"/>
      <c r="M3584" s="129"/>
    </row>
    <row r="3585" spans="1:13">
      <c r="A3585" s="5"/>
      <c r="B3585" s="128"/>
      <c r="C3585" s="128"/>
      <c r="D3585" s="129"/>
      <c r="E3585" s="129"/>
      <c r="F3585" s="129"/>
      <c r="G3585" s="129"/>
      <c r="H3585" s="129"/>
      <c r="I3585" s="129"/>
      <c r="J3585" s="129"/>
      <c r="K3585" s="129"/>
      <c r="L3585" s="129"/>
      <c r="M3585" s="129"/>
    </row>
    <row r="3586" spans="1:13">
      <c r="A3586" s="5"/>
      <c r="B3586" s="128"/>
      <c r="C3586" s="128"/>
      <c r="D3586" s="129"/>
      <c r="E3586" s="129"/>
      <c r="F3586" s="129"/>
      <c r="G3586" s="129"/>
      <c r="H3586" s="129"/>
      <c r="I3586" s="129"/>
      <c r="J3586" s="129"/>
      <c r="K3586" s="129"/>
      <c r="L3586" s="129"/>
      <c r="M3586" s="129"/>
    </row>
    <row r="3587" spans="1:13">
      <c r="A3587" s="5"/>
      <c r="B3587" s="128"/>
      <c r="C3587" s="128"/>
      <c r="D3587" s="129"/>
      <c r="E3587" s="129"/>
      <c r="F3587" s="129"/>
      <c r="G3587" s="129"/>
      <c r="H3587" s="129"/>
      <c r="I3587" s="129"/>
      <c r="J3587" s="129"/>
      <c r="K3587" s="129"/>
      <c r="L3587" s="129"/>
      <c r="M3587" s="129"/>
    </row>
    <row r="3588" spans="1:13">
      <c r="A3588" s="5"/>
      <c r="B3588" s="128"/>
      <c r="C3588" s="128"/>
      <c r="D3588" s="129"/>
      <c r="E3588" s="129"/>
      <c r="F3588" s="129"/>
      <c r="G3588" s="129"/>
      <c r="H3588" s="129"/>
      <c r="I3588" s="129"/>
      <c r="J3588" s="129"/>
      <c r="K3588" s="129"/>
      <c r="L3588" s="129"/>
      <c r="M3588" s="129"/>
    </row>
    <row r="3589" spans="1:13">
      <c r="A3589" s="5"/>
      <c r="B3589" s="128"/>
      <c r="C3589" s="128"/>
      <c r="D3589" s="129"/>
      <c r="E3589" s="129"/>
      <c r="F3589" s="129"/>
      <c r="G3589" s="129"/>
      <c r="H3589" s="129"/>
      <c r="I3589" s="129"/>
      <c r="J3589" s="129"/>
      <c r="K3589" s="129"/>
      <c r="L3589" s="129"/>
      <c r="M3589" s="129"/>
    </row>
    <row r="3590" spans="1:13">
      <c r="A3590" s="5"/>
      <c r="B3590" s="128"/>
      <c r="C3590" s="128"/>
      <c r="D3590" s="129"/>
      <c r="E3590" s="129"/>
      <c r="F3590" s="129"/>
      <c r="G3590" s="129"/>
      <c r="H3590" s="129"/>
      <c r="I3590" s="129"/>
      <c r="J3590" s="129"/>
      <c r="K3590" s="129"/>
      <c r="L3590" s="129"/>
      <c r="M3590" s="129"/>
    </row>
    <row r="3591" spans="1:13">
      <c r="A3591" s="5"/>
      <c r="B3591" s="128"/>
      <c r="C3591" s="128"/>
      <c r="D3591" s="129"/>
      <c r="E3591" s="129"/>
      <c r="F3591" s="129"/>
      <c r="G3591" s="129"/>
      <c r="H3591" s="129"/>
      <c r="I3591" s="129"/>
      <c r="J3591" s="129"/>
      <c r="K3591" s="129"/>
      <c r="L3591" s="129"/>
      <c r="M3591" s="129"/>
    </row>
    <row r="3592" spans="1:13">
      <c r="A3592" s="5"/>
      <c r="B3592" s="128"/>
      <c r="C3592" s="128"/>
      <c r="D3592" s="129"/>
      <c r="E3592" s="129"/>
      <c r="F3592" s="129"/>
      <c r="G3592" s="129"/>
      <c r="H3592" s="129"/>
      <c r="I3592" s="129"/>
      <c r="J3592" s="129"/>
      <c r="K3592" s="129"/>
      <c r="L3592" s="129"/>
      <c r="M3592" s="129"/>
    </row>
    <row r="3593" spans="1:13">
      <c r="A3593" s="5"/>
      <c r="B3593" s="128"/>
      <c r="C3593" s="128"/>
      <c r="D3593" s="129"/>
      <c r="E3593" s="129"/>
      <c r="F3593" s="129"/>
      <c r="G3593" s="129"/>
      <c r="H3593" s="129"/>
      <c r="I3593" s="129"/>
      <c r="J3593" s="129"/>
      <c r="K3593" s="129"/>
      <c r="L3593" s="129"/>
      <c r="M3593" s="129"/>
    </row>
    <row r="3594" spans="1:13">
      <c r="A3594" s="5"/>
      <c r="B3594" s="128"/>
      <c r="C3594" s="128"/>
      <c r="D3594" s="129"/>
      <c r="E3594" s="129"/>
      <c r="F3594" s="129"/>
      <c r="G3594" s="129"/>
      <c r="H3594" s="129"/>
      <c r="I3594" s="129"/>
      <c r="J3594" s="129"/>
      <c r="K3594" s="129"/>
      <c r="L3594" s="129"/>
      <c r="M3594" s="129"/>
    </row>
    <row r="3595" spans="1:13">
      <c r="A3595" s="5"/>
      <c r="B3595" s="128"/>
      <c r="C3595" s="128"/>
      <c r="D3595" s="129"/>
      <c r="E3595" s="129"/>
      <c r="F3595" s="129"/>
      <c r="G3595" s="129"/>
      <c r="H3595" s="129"/>
      <c r="I3595" s="129"/>
      <c r="J3595" s="129"/>
      <c r="K3595" s="129"/>
      <c r="L3595" s="129"/>
      <c r="M3595" s="129"/>
    </row>
    <row r="3596" spans="1:13">
      <c r="A3596" s="5"/>
      <c r="B3596" s="128"/>
      <c r="C3596" s="128"/>
      <c r="D3596" s="129"/>
      <c r="E3596" s="129"/>
      <c r="F3596" s="129"/>
      <c r="G3596" s="129"/>
      <c r="H3596" s="129"/>
      <c r="I3596" s="129"/>
      <c r="J3596" s="129"/>
      <c r="K3596" s="129"/>
      <c r="L3596" s="129"/>
      <c r="M3596" s="129"/>
    </row>
    <row r="3597" spans="1:13">
      <c r="A3597" s="5"/>
      <c r="B3597" s="128"/>
      <c r="C3597" s="128"/>
      <c r="D3597" s="129"/>
      <c r="E3597" s="129"/>
      <c r="F3597" s="129"/>
      <c r="G3597" s="129"/>
      <c r="H3597" s="129"/>
      <c r="I3597" s="129"/>
      <c r="J3597" s="129"/>
      <c r="K3597" s="129"/>
      <c r="L3597" s="129"/>
      <c r="M3597" s="129"/>
    </row>
    <row r="3598" spans="1:13">
      <c r="A3598" s="5"/>
      <c r="B3598" s="128"/>
      <c r="C3598" s="128"/>
      <c r="D3598" s="129"/>
      <c r="E3598" s="129"/>
      <c r="F3598" s="129"/>
      <c r="G3598" s="129"/>
      <c r="H3598" s="129"/>
      <c r="I3598" s="129"/>
      <c r="J3598" s="129"/>
      <c r="K3598" s="129"/>
      <c r="L3598" s="129"/>
      <c r="M3598" s="129"/>
    </row>
    <row r="3599" spans="1:13">
      <c r="A3599" s="5"/>
      <c r="B3599" s="128"/>
      <c r="C3599" s="128"/>
      <c r="D3599" s="129"/>
      <c r="E3599" s="129"/>
      <c r="F3599" s="129"/>
      <c r="G3599" s="129"/>
      <c r="H3599" s="129"/>
      <c r="I3599" s="129"/>
      <c r="J3599" s="129"/>
      <c r="K3599" s="129"/>
      <c r="L3599" s="129"/>
      <c r="M3599" s="129"/>
    </row>
    <row r="3600" spans="1:13">
      <c r="A3600" s="5"/>
      <c r="B3600" s="128"/>
      <c r="C3600" s="128"/>
      <c r="D3600" s="129"/>
      <c r="E3600" s="129"/>
      <c r="F3600" s="129"/>
      <c r="G3600" s="129"/>
      <c r="H3600" s="129"/>
      <c r="I3600" s="129"/>
      <c r="J3600" s="129"/>
      <c r="K3600" s="129"/>
      <c r="L3600" s="129"/>
      <c r="M3600" s="129"/>
    </row>
    <row r="3601" spans="1:13">
      <c r="A3601" s="5"/>
      <c r="B3601" s="128"/>
      <c r="C3601" s="128"/>
      <c r="D3601" s="129"/>
      <c r="E3601" s="129"/>
      <c r="F3601" s="129"/>
      <c r="G3601" s="129"/>
      <c r="H3601" s="129"/>
      <c r="I3601" s="129"/>
      <c r="J3601" s="129"/>
      <c r="K3601" s="129"/>
      <c r="L3601" s="129"/>
      <c r="M3601" s="129"/>
    </row>
    <row r="3602" spans="1:13">
      <c r="A3602" s="5"/>
      <c r="B3602" s="128"/>
      <c r="C3602" s="128"/>
      <c r="D3602" s="129"/>
      <c r="E3602" s="129"/>
      <c r="F3602" s="129"/>
      <c r="G3602" s="129"/>
      <c r="H3602" s="129"/>
      <c r="I3602" s="129"/>
      <c r="J3602" s="129"/>
      <c r="K3602" s="129"/>
      <c r="L3602" s="129"/>
      <c r="M3602" s="129"/>
    </row>
    <row r="3603" spans="1:13">
      <c r="A3603" s="5"/>
      <c r="B3603" s="128"/>
      <c r="C3603" s="128"/>
      <c r="D3603" s="129"/>
      <c r="E3603" s="129"/>
      <c r="F3603" s="129"/>
      <c r="G3603" s="129"/>
      <c r="H3603" s="129"/>
      <c r="I3603" s="129"/>
      <c r="J3603" s="129"/>
      <c r="K3603" s="129"/>
      <c r="L3603" s="129"/>
      <c r="M3603" s="129"/>
    </row>
    <row r="3604" spans="1:13">
      <c r="A3604" s="5"/>
      <c r="B3604" s="128"/>
      <c r="C3604" s="128"/>
      <c r="D3604" s="129"/>
      <c r="E3604" s="129"/>
      <c r="F3604" s="129"/>
      <c r="G3604" s="129"/>
      <c r="H3604" s="129"/>
      <c r="I3604" s="129"/>
      <c r="J3604" s="129"/>
      <c r="K3604" s="129"/>
      <c r="L3604" s="129"/>
      <c r="M3604" s="129"/>
    </row>
    <row r="3605" spans="1:13">
      <c r="A3605" s="5"/>
      <c r="B3605" s="128"/>
      <c r="C3605" s="128"/>
      <c r="D3605" s="129"/>
      <c r="E3605" s="129"/>
      <c r="F3605" s="129"/>
      <c r="G3605" s="129"/>
      <c r="H3605" s="129"/>
      <c r="I3605" s="129"/>
      <c r="J3605" s="129"/>
      <c r="K3605" s="129"/>
      <c r="L3605" s="129"/>
      <c r="M3605" s="129"/>
    </row>
    <row r="3606" spans="1:13">
      <c r="A3606" s="5"/>
      <c r="B3606" s="128"/>
      <c r="C3606" s="128"/>
      <c r="D3606" s="129"/>
      <c r="E3606" s="129"/>
      <c r="F3606" s="129"/>
      <c r="G3606" s="129"/>
      <c r="H3606" s="129"/>
      <c r="I3606" s="129"/>
      <c r="J3606" s="129"/>
      <c r="K3606" s="129"/>
      <c r="L3606" s="129"/>
      <c r="M3606" s="129"/>
    </row>
    <row r="3607" spans="1:13">
      <c r="A3607" s="5"/>
      <c r="B3607" s="128"/>
      <c r="C3607" s="128"/>
      <c r="D3607" s="129"/>
      <c r="E3607" s="129"/>
      <c r="F3607" s="129"/>
      <c r="G3607" s="129"/>
      <c r="H3607" s="129"/>
      <c r="I3607" s="129"/>
      <c r="J3607" s="129"/>
      <c r="K3607" s="129"/>
      <c r="L3607" s="129"/>
      <c r="M3607" s="129"/>
    </row>
    <row r="3608" spans="1:13">
      <c r="A3608" s="5"/>
      <c r="B3608" s="128"/>
      <c r="C3608" s="128"/>
      <c r="D3608" s="129"/>
      <c r="E3608" s="129"/>
      <c r="F3608" s="129"/>
      <c r="G3608" s="129"/>
      <c r="H3608" s="129"/>
      <c r="I3608" s="129"/>
      <c r="J3608" s="129"/>
      <c r="K3608" s="129"/>
      <c r="L3608" s="129"/>
      <c r="M3608" s="129"/>
    </row>
    <row r="3609" spans="1:13">
      <c r="A3609" s="5"/>
      <c r="B3609" s="128"/>
      <c r="C3609" s="128"/>
      <c r="D3609" s="129"/>
      <c r="E3609" s="129"/>
      <c r="F3609" s="129"/>
      <c r="G3609" s="129"/>
      <c r="H3609" s="129"/>
      <c r="I3609" s="129"/>
      <c r="J3609" s="129"/>
      <c r="K3609" s="129"/>
      <c r="L3609" s="129"/>
      <c r="M3609" s="129"/>
    </row>
    <row r="3610" spans="1:13">
      <c r="A3610" s="5"/>
      <c r="B3610" s="128"/>
      <c r="C3610" s="128"/>
      <c r="D3610" s="129"/>
      <c r="E3610" s="129"/>
      <c r="F3610" s="129"/>
      <c r="G3610" s="129"/>
      <c r="H3610" s="129"/>
      <c r="I3610" s="129"/>
      <c r="J3610" s="129"/>
      <c r="K3610" s="129"/>
      <c r="L3610" s="129"/>
      <c r="M3610" s="129"/>
    </row>
    <row r="3611" spans="1:13">
      <c r="A3611" s="5"/>
      <c r="B3611" s="128"/>
      <c r="C3611" s="128"/>
      <c r="D3611" s="129"/>
      <c r="E3611" s="129"/>
      <c r="F3611" s="129"/>
      <c r="G3611" s="129"/>
      <c r="H3611" s="129"/>
      <c r="I3611" s="129"/>
      <c r="J3611" s="129"/>
      <c r="K3611" s="129"/>
      <c r="L3611" s="129"/>
      <c r="M3611" s="129"/>
    </row>
    <row r="3612" spans="1:13">
      <c r="A3612" s="5"/>
      <c r="B3612" s="128"/>
      <c r="C3612" s="128"/>
      <c r="D3612" s="129"/>
      <c r="E3612" s="129"/>
      <c r="F3612" s="129"/>
      <c r="G3612" s="129"/>
      <c r="H3612" s="129"/>
      <c r="I3612" s="129"/>
      <c r="J3612" s="129"/>
      <c r="K3612" s="129"/>
      <c r="L3612" s="129"/>
      <c r="M3612" s="129"/>
    </row>
    <row r="3613" spans="1:13">
      <c r="A3613" s="5"/>
      <c r="B3613" s="128"/>
      <c r="C3613" s="128"/>
      <c r="D3613" s="129"/>
      <c r="E3613" s="129"/>
      <c r="F3613" s="129"/>
      <c r="G3613" s="129"/>
      <c r="H3613" s="129"/>
      <c r="I3613" s="129"/>
      <c r="J3613" s="129"/>
      <c r="K3613" s="129"/>
      <c r="L3613" s="129"/>
      <c r="M3613" s="129"/>
    </row>
    <row r="3614" spans="1:13">
      <c r="A3614" s="5"/>
      <c r="B3614" s="128"/>
      <c r="C3614" s="128"/>
      <c r="D3614" s="129"/>
      <c r="E3614" s="129"/>
      <c r="F3614" s="129"/>
      <c r="G3614" s="129"/>
      <c r="H3614" s="129"/>
      <c r="I3614" s="129"/>
      <c r="J3614" s="129"/>
      <c r="K3614" s="129"/>
      <c r="L3614" s="129"/>
      <c r="M3614" s="129"/>
    </row>
    <row r="3615" spans="1:13">
      <c r="A3615" s="5"/>
      <c r="B3615" s="128"/>
      <c r="C3615" s="128"/>
      <c r="D3615" s="129"/>
      <c r="E3615" s="129"/>
      <c r="F3615" s="129"/>
      <c r="G3615" s="129"/>
      <c r="H3615" s="129"/>
      <c r="I3615" s="129"/>
      <c r="J3615" s="129"/>
      <c r="K3615" s="129"/>
      <c r="L3615" s="129"/>
      <c r="M3615" s="129"/>
    </row>
    <row r="3616" spans="1:13">
      <c r="A3616" s="5"/>
      <c r="B3616" s="128"/>
      <c r="C3616" s="128"/>
      <c r="D3616" s="129"/>
      <c r="E3616" s="129"/>
      <c r="F3616" s="129"/>
      <c r="G3616" s="129"/>
      <c r="H3616" s="129"/>
      <c r="I3616" s="129"/>
      <c r="J3616" s="129"/>
      <c r="K3616" s="129"/>
      <c r="L3616" s="129"/>
      <c r="M3616" s="129"/>
    </row>
    <row r="3617" spans="1:13">
      <c r="A3617" s="5"/>
      <c r="B3617" s="128"/>
      <c r="C3617" s="128"/>
      <c r="D3617" s="129"/>
      <c r="E3617" s="129"/>
      <c r="F3617" s="129"/>
      <c r="G3617" s="129"/>
      <c r="H3617" s="129"/>
      <c r="I3617" s="129"/>
      <c r="J3617" s="129"/>
      <c r="K3617" s="129"/>
      <c r="L3617" s="129"/>
      <c r="M3617" s="129"/>
    </row>
    <row r="3618" spans="1:13">
      <c r="A3618" s="5"/>
      <c r="B3618" s="128"/>
      <c r="C3618" s="128"/>
      <c r="D3618" s="129"/>
      <c r="E3618" s="129"/>
      <c r="F3618" s="129"/>
      <c r="G3618" s="129"/>
      <c r="H3618" s="129"/>
      <c r="I3618" s="129"/>
      <c r="J3618" s="129"/>
      <c r="K3618" s="129"/>
      <c r="L3618" s="129"/>
      <c r="M3618" s="129"/>
    </row>
    <row r="3619" spans="1:13">
      <c r="A3619" s="5"/>
      <c r="B3619" s="128"/>
      <c r="C3619" s="128"/>
      <c r="D3619" s="129"/>
      <c r="E3619" s="129"/>
      <c r="F3619" s="129"/>
      <c r="G3619" s="129"/>
      <c r="H3619" s="129"/>
      <c r="I3619" s="129"/>
      <c r="J3619" s="129"/>
      <c r="K3619" s="129"/>
      <c r="L3619" s="129"/>
      <c r="M3619" s="129"/>
    </row>
    <row r="3620" spans="1:13">
      <c r="A3620" s="5"/>
      <c r="B3620" s="128"/>
      <c r="C3620" s="128"/>
      <c r="D3620" s="129"/>
      <c r="E3620" s="129"/>
      <c r="F3620" s="129"/>
      <c r="G3620" s="129"/>
      <c r="H3620" s="129"/>
      <c r="I3620" s="129"/>
      <c r="J3620" s="129"/>
      <c r="K3620" s="129"/>
      <c r="L3620" s="129"/>
      <c r="M3620" s="129"/>
    </row>
    <row r="3621" spans="1:13">
      <c r="A3621" s="5"/>
      <c r="B3621" s="128"/>
      <c r="C3621" s="128"/>
      <c r="D3621" s="129"/>
      <c r="E3621" s="129"/>
      <c r="F3621" s="129"/>
      <c r="G3621" s="129"/>
      <c r="H3621" s="129"/>
      <c r="I3621" s="129"/>
      <c r="J3621" s="129"/>
      <c r="K3621" s="129"/>
      <c r="L3621" s="129"/>
      <c r="M3621" s="129"/>
    </row>
    <row r="3622" spans="1:13">
      <c r="A3622" s="5"/>
      <c r="B3622" s="128"/>
      <c r="C3622" s="128"/>
      <c r="D3622" s="129"/>
      <c r="E3622" s="129"/>
      <c r="F3622" s="129"/>
      <c r="G3622" s="129"/>
      <c r="H3622" s="129"/>
      <c r="I3622" s="129"/>
      <c r="J3622" s="129"/>
      <c r="K3622" s="129"/>
      <c r="L3622" s="129"/>
      <c r="M3622" s="129"/>
    </row>
    <row r="3623" spans="1:13">
      <c r="A3623" s="5"/>
      <c r="B3623" s="128"/>
      <c r="C3623" s="128"/>
      <c r="D3623" s="129"/>
      <c r="E3623" s="129"/>
      <c r="F3623" s="129"/>
      <c r="G3623" s="129"/>
      <c r="H3623" s="129"/>
      <c r="I3623" s="129"/>
      <c r="J3623" s="129"/>
      <c r="K3623" s="129"/>
      <c r="L3623" s="129"/>
      <c r="M3623" s="129"/>
    </row>
    <row r="3624" spans="1:13">
      <c r="A3624" s="5"/>
      <c r="B3624" s="128"/>
      <c r="C3624" s="128"/>
      <c r="D3624" s="129"/>
      <c r="E3624" s="129"/>
      <c r="F3624" s="129"/>
      <c r="G3624" s="129"/>
      <c r="H3624" s="129"/>
      <c r="I3624" s="129"/>
      <c r="J3624" s="129"/>
      <c r="K3624" s="129"/>
      <c r="L3624" s="129"/>
      <c r="M3624" s="129"/>
    </row>
    <row r="3625" spans="1:13">
      <c r="A3625" s="5"/>
      <c r="B3625" s="128"/>
      <c r="C3625" s="128"/>
      <c r="D3625" s="129"/>
      <c r="E3625" s="129"/>
      <c r="F3625" s="129"/>
      <c r="G3625" s="129"/>
      <c r="H3625" s="129"/>
      <c r="I3625" s="129"/>
      <c r="J3625" s="129"/>
      <c r="K3625" s="129"/>
      <c r="L3625" s="129"/>
      <c r="M3625" s="129"/>
    </row>
    <row r="3626" spans="1:13">
      <c r="A3626" s="5"/>
      <c r="B3626" s="128"/>
      <c r="C3626" s="128"/>
      <c r="D3626" s="129"/>
      <c r="E3626" s="129"/>
      <c r="F3626" s="129"/>
      <c r="G3626" s="129"/>
      <c r="H3626" s="129"/>
      <c r="I3626" s="129"/>
      <c r="J3626" s="129"/>
      <c r="K3626" s="129"/>
      <c r="L3626" s="129"/>
      <c r="M3626" s="129"/>
    </row>
    <row r="3627" spans="1:13">
      <c r="A3627" s="5"/>
      <c r="B3627" s="128"/>
      <c r="C3627" s="128"/>
      <c r="D3627" s="129"/>
      <c r="E3627" s="129"/>
      <c r="F3627" s="129"/>
      <c r="G3627" s="129"/>
      <c r="H3627" s="129"/>
      <c r="I3627" s="129"/>
      <c r="J3627" s="129"/>
      <c r="K3627" s="129"/>
      <c r="L3627" s="129"/>
      <c r="M3627" s="129"/>
    </row>
    <row r="3628" spans="1:13">
      <c r="A3628" s="5"/>
      <c r="B3628" s="128"/>
      <c r="C3628" s="128"/>
      <c r="D3628" s="129"/>
      <c r="E3628" s="129"/>
      <c r="F3628" s="129"/>
      <c r="G3628" s="129"/>
      <c r="H3628" s="129"/>
      <c r="I3628" s="129"/>
      <c r="J3628" s="129"/>
      <c r="K3628" s="129"/>
      <c r="L3628" s="129"/>
      <c r="M3628" s="129"/>
    </row>
    <row r="3629" spans="1:13">
      <c r="A3629" s="5"/>
      <c r="B3629" s="128"/>
      <c r="C3629" s="128"/>
      <c r="D3629" s="129"/>
      <c r="E3629" s="129"/>
      <c r="F3629" s="129"/>
      <c r="G3629" s="129"/>
      <c r="H3629" s="129"/>
      <c r="I3629" s="129"/>
      <c r="J3629" s="129"/>
      <c r="K3629" s="129"/>
      <c r="L3629" s="129"/>
      <c r="M3629" s="129"/>
    </row>
    <row r="3630" spans="1:13">
      <c r="A3630" s="5"/>
      <c r="B3630" s="128"/>
      <c r="C3630" s="128"/>
      <c r="D3630" s="129"/>
      <c r="E3630" s="129"/>
      <c r="F3630" s="129"/>
      <c r="G3630" s="129"/>
      <c r="H3630" s="129"/>
      <c r="I3630" s="129"/>
      <c r="J3630" s="129"/>
      <c r="K3630" s="129"/>
      <c r="L3630" s="129"/>
      <c r="M3630" s="129"/>
    </row>
    <row r="3631" spans="1:13">
      <c r="A3631" s="5"/>
      <c r="B3631" s="128"/>
      <c r="C3631" s="128"/>
      <c r="D3631" s="129"/>
      <c r="E3631" s="129"/>
      <c r="F3631" s="129"/>
      <c r="G3631" s="129"/>
      <c r="H3631" s="129"/>
      <c r="I3631" s="129"/>
      <c r="J3631" s="129"/>
      <c r="K3631" s="129"/>
      <c r="L3631" s="129"/>
      <c r="M3631" s="129"/>
    </row>
    <row r="3632" spans="1:13">
      <c r="A3632" s="5"/>
      <c r="B3632" s="128"/>
      <c r="C3632" s="128"/>
      <c r="D3632" s="129"/>
      <c r="E3632" s="129"/>
      <c r="F3632" s="129"/>
      <c r="G3632" s="129"/>
      <c r="H3632" s="129"/>
      <c r="I3632" s="129"/>
      <c r="J3632" s="129"/>
      <c r="K3632" s="129"/>
      <c r="L3632" s="129"/>
      <c r="M3632" s="129"/>
    </row>
    <row r="3633" spans="1:13">
      <c r="A3633" s="5"/>
      <c r="B3633" s="128"/>
      <c r="C3633" s="128"/>
      <c r="D3633" s="129"/>
      <c r="E3633" s="129"/>
      <c r="F3633" s="129"/>
      <c r="G3633" s="129"/>
      <c r="H3633" s="129"/>
      <c r="I3633" s="129"/>
      <c r="J3633" s="129"/>
      <c r="K3633" s="129"/>
      <c r="L3633" s="129"/>
      <c r="M3633" s="129"/>
    </row>
    <row r="3634" spans="1:13">
      <c r="A3634" s="5"/>
      <c r="B3634" s="128"/>
      <c r="C3634" s="128"/>
      <c r="D3634" s="129"/>
      <c r="E3634" s="129"/>
      <c r="F3634" s="129"/>
      <c r="G3634" s="129"/>
      <c r="H3634" s="129"/>
      <c r="I3634" s="129"/>
      <c r="J3634" s="129"/>
      <c r="K3634" s="129"/>
      <c r="L3634" s="129"/>
      <c r="M3634" s="129"/>
    </row>
    <row r="3635" spans="1:13">
      <c r="A3635" s="5"/>
      <c r="B3635" s="128"/>
      <c r="C3635" s="128"/>
      <c r="D3635" s="129"/>
      <c r="E3635" s="129"/>
      <c r="F3635" s="129"/>
      <c r="G3635" s="129"/>
      <c r="H3635" s="129"/>
      <c r="I3635" s="129"/>
      <c r="J3635" s="129"/>
      <c r="K3635" s="129"/>
      <c r="L3635" s="129"/>
      <c r="M3635" s="129"/>
    </row>
    <row r="3636" spans="1:13">
      <c r="A3636" s="5"/>
      <c r="B3636" s="128"/>
      <c r="C3636" s="128"/>
      <c r="D3636" s="129"/>
      <c r="E3636" s="129"/>
      <c r="F3636" s="129"/>
      <c r="G3636" s="129"/>
      <c r="H3636" s="129"/>
      <c r="I3636" s="129"/>
      <c r="J3636" s="129"/>
      <c r="K3636" s="129"/>
      <c r="L3636" s="129"/>
      <c r="M3636" s="129"/>
    </row>
    <row r="3637" spans="1:13">
      <c r="A3637" s="5"/>
      <c r="B3637" s="128"/>
      <c r="C3637" s="128"/>
      <c r="D3637" s="129"/>
      <c r="E3637" s="129"/>
      <c r="F3637" s="129"/>
      <c r="G3637" s="129"/>
      <c r="H3637" s="129"/>
      <c r="I3637" s="129"/>
      <c r="J3637" s="129"/>
      <c r="K3637" s="129"/>
      <c r="L3637" s="129"/>
      <c r="M3637" s="129"/>
    </row>
    <row r="3638" spans="1:13">
      <c r="A3638" s="5"/>
      <c r="B3638" s="128"/>
      <c r="C3638" s="128"/>
      <c r="D3638" s="129"/>
      <c r="E3638" s="129"/>
      <c r="F3638" s="129"/>
      <c r="G3638" s="129"/>
      <c r="H3638" s="129"/>
      <c r="I3638" s="129"/>
      <c r="J3638" s="129"/>
      <c r="K3638" s="129"/>
      <c r="L3638" s="129"/>
      <c r="M3638" s="129"/>
    </row>
    <row r="3639" spans="1:13">
      <c r="A3639" s="5"/>
      <c r="B3639" s="128"/>
      <c r="C3639" s="128"/>
      <c r="D3639" s="129"/>
      <c r="E3639" s="129"/>
      <c r="F3639" s="129"/>
      <c r="G3639" s="129"/>
      <c r="H3639" s="129"/>
      <c r="I3639" s="129"/>
      <c r="J3639" s="129"/>
      <c r="K3639" s="129"/>
      <c r="L3639" s="129"/>
      <c r="M3639" s="129"/>
    </row>
    <row r="3640" spans="1:13">
      <c r="A3640" s="5"/>
      <c r="B3640" s="128"/>
      <c r="C3640" s="128"/>
      <c r="D3640" s="129"/>
      <c r="E3640" s="129"/>
      <c r="F3640" s="129"/>
      <c r="G3640" s="129"/>
      <c r="H3640" s="129"/>
      <c r="I3640" s="129"/>
      <c r="J3640" s="129"/>
      <c r="K3640" s="129"/>
      <c r="L3640" s="129"/>
      <c r="M3640" s="129"/>
    </row>
    <row r="3641" spans="1:13">
      <c r="A3641" s="5"/>
      <c r="B3641" s="128"/>
      <c r="C3641" s="128"/>
      <c r="D3641" s="129"/>
      <c r="E3641" s="129"/>
      <c r="F3641" s="129"/>
      <c r="G3641" s="129"/>
      <c r="H3641" s="129"/>
      <c r="I3641" s="129"/>
      <c r="J3641" s="129"/>
      <c r="K3641" s="129"/>
      <c r="L3641" s="129"/>
      <c r="M3641" s="129"/>
    </row>
    <row r="3642" spans="1:13">
      <c r="A3642" s="5"/>
      <c r="B3642" s="128"/>
      <c r="C3642" s="128"/>
      <c r="D3642" s="129"/>
      <c r="E3642" s="129"/>
      <c r="F3642" s="129"/>
      <c r="G3642" s="129"/>
      <c r="H3642" s="129"/>
      <c r="I3642" s="129"/>
      <c r="J3642" s="129"/>
      <c r="K3642" s="129"/>
      <c r="L3642" s="129"/>
      <c r="M3642" s="129"/>
    </row>
    <row r="3643" spans="1:13">
      <c r="A3643" s="5"/>
      <c r="B3643" s="128"/>
      <c r="C3643" s="128"/>
      <c r="D3643" s="129"/>
      <c r="E3643" s="129"/>
      <c r="F3643" s="129"/>
      <c r="G3643" s="129"/>
      <c r="H3643" s="129"/>
      <c r="I3643" s="129"/>
      <c r="J3643" s="129"/>
      <c r="K3643" s="129"/>
      <c r="L3643" s="129"/>
      <c r="M3643" s="129"/>
    </row>
    <row r="3644" spans="1:13">
      <c r="A3644" s="5"/>
      <c r="B3644" s="128"/>
      <c r="C3644" s="128"/>
      <c r="D3644" s="129"/>
      <c r="E3644" s="129"/>
      <c r="F3644" s="129"/>
      <c r="G3644" s="129"/>
      <c r="H3644" s="129"/>
      <c r="I3644" s="129"/>
      <c r="J3644" s="129"/>
      <c r="K3644" s="129"/>
      <c r="L3644" s="129"/>
      <c r="M3644" s="129"/>
    </row>
    <row r="3645" spans="1:13">
      <c r="A3645" s="5"/>
      <c r="B3645" s="128"/>
      <c r="C3645" s="128"/>
      <c r="D3645" s="129"/>
      <c r="E3645" s="129"/>
      <c r="F3645" s="129"/>
      <c r="G3645" s="129"/>
      <c r="H3645" s="129"/>
      <c r="I3645" s="129"/>
      <c r="J3645" s="129"/>
      <c r="K3645" s="129"/>
      <c r="L3645" s="129"/>
      <c r="M3645" s="129"/>
    </row>
    <row r="3646" spans="1:13">
      <c r="A3646" s="5"/>
      <c r="B3646" s="128"/>
      <c r="C3646" s="128"/>
      <c r="D3646" s="129"/>
      <c r="E3646" s="129"/>
      <c r="F3646" s="129"/>
      <c r="G3646" s="129"/>
      <c r="H3646" s="129"/>
      <c r="I3646" s="129"/>
      <c r="J3646" s="129"/>
      <c r="K3646" s="129"/>
      <c r="L3646" s="129"/>
      <c r="M3646" s="129"/>
    </row>
    <row r="3647" spans="1:13">
      <c r="A3647" s="5"/>
      <c r="B3647" s="128"/>
      <c r="C3647" s="128"/>
      <c r="D3647" s="129"/>
      <c r="E3647" s="129"/>
      <c r="F3647" s="129"/>
      <c r="G3647" s="129"/>
      <c r="H3647" s="129"/>
      <c r="I3647" s="129"/>
      <c r="J3647" s="129"/>
      <c r="K3647" s="129"/>
      <c r="L3647" s="129"/>
      <c r="M3647" s="129"/>
    </row>
    <row r="3648" spans="1:13">
      <c r="A3648" s="5"/>
      <c r="B3648" s="128"/>
      <c r="C3648" s="128"/>
      <c r="D3648" s="129"/>
      <c r="E3648" s="129"/>
      <c r="F3648" s="129"/>
      <c r="G3648" s="129"/>
      <c r="H3648" s="129"/>
      <c r="I3648" s="129"/>
      <c r="J3648" s="129"/>
      <c r="K3648" s="129"/>
      <c r="L3648" s="129"/>
      <c r="M3648" s="129"/>
    </row>
    <row r="3649" spans="1:13">
      <c r="A3649" s="5"/>
      <c r="B3649" s="128"/>
      <c r="C3649" s="128"/>
      <c r="D3649" s="129"/>
      <c r="E3649" s="129"/>
      <c r="F3649" s="129"/>
      <c r="G3649" s="129"/>
      <c r="H3649" s="129"/>
      <c r="I3649" s="129"/>
      <c r="J3649" s="129"/>
      <c r="K3649" s="129"/>
      <c r="L3649" s="129"/>
      <c r="M3649" s="129"/>
    </row>
    <row r="3650" spans="1:13">
      <c r="A3650" s="5"/>
      <c r="B3650" s="128"/>
      <c r="C3650" s="128"/>
      <c r="D3650" s="129"/>
      <c r="E3650" s="129"/>
      <c r="F3650" s="129"/>
      <c r="G3650" s="129"/>
      <c r="H3650" s="129"/>
      <c r="I3650" s="129"/>
      <c r="J3650" s="129"/>
      <c r="K3650" s="129"/>
      <c r="L3650" s="129"/>
      <c r="M3650" s="129"/>
    </row>
    <row r="3651" spans="1:13">
      <c r="A3651" s="5"/>
      <c r="B3651" s="128"/>
      <c r="C3651" s="128"/>
      <c r="D3651" s="129"/>
      <c r="E3651" s="129"/>
      <c r="F3651" s="129"/>
      <c r="G3651" s="129"/>
      <c r="H3651" s="129"/>
      <c r="I3651" s="129"/>
      <c r="J3651" s="129"/>
      <c r="K3651" s="129"/>
      <c r="L3651" s="129"/>
      <c r="M3651" s="129"/>
    </row>
    <row r="3652" spans="1:13">
      <c r="A3652" s="5"/>
      <c r="B3652" s="128"/>
      <c r="C3652" s="128"/>
      <c r="D3652" s="129"/>
      <c r="E3652" s="129"/>
      <c r="F3652" s="129"/>
      <c r="G3652" s="129"/>
      <c r="H3652" s="129"/>
      <c r="I3652" s="129"/>
      <c r="J3652" s="129"/>
      <c r="K3652" s="129"/>
      <c r="L3652" s="129"/>
      <c r="M3652" s="129"/>
    </row>
    <row r="3653" spans="1:13">
      <c r="A3653" s="5"/>
      <c r="B3653" s="128"/>
      <c r="C3653" s="3"/>
      <c r="D3653" s="4"/>
      <c r="E3653" s="4"/>
      <c r="F3653" s="4"/>
      <c r="G3653" s="4"/>
      <c r="H3653" s="129"/>
      <c r="I3653" s="129"/>
      <c r="J3653" s="129"/>
      <c r="K3653" s="129"/>
      <c r="L3653" s="129"/>
      <c r="M3653" s="129"/>
    </row>
    <row r="3654" spans="1:13">
      <c r="A3654" s="5"/>
      <c r="B3654" s="128"/>
      <c r="C3654" s="128"/>
      <c r="D3654" s="129"/>
      <c r="E3654" s="129"/>
      <c r="F3654" s="129"/>
      <c r="G3654" s="129"/>
      <c r="H3654" s="129"/>
      <c r="I3654" s="129"/>
      <c r="J3654" s="129"/>
      <c r="K3654" s="129"/>
      <c r="L3654" s="129"/>
      <c r="M3654" s="129"/>
    </row>
    <row r="3655" spans="1:13">
      <c r="A3655" s="5"/>
      <c r="B3655" s="128"/>
      <c r="C3655" s="128"/>
      <c r="D3655" s="129"/>
      <c r="E3655" s="129"/>
      <c r="F3655" s="129"/>
      <c r="G3655" s="129"/>
      <c r="H3655" s="129"/>
      <c r="I3655" s="129"/>
      <c r="J3655" s="129"/>
      <c r="K3655" s="129"/>
      <c r="L3655" s="129"/>
      <c r="M3655" s="129"/>
    </row>
    <row r="3656" spans="1:13">
      <c r="A3656" s="5"/>
      <c r="B3656" s="128"/>
      <c r="C3656" s="128"/>
      <c r="D3656" s="129"/>
      <c r="E3656" s="129"/>
      <c r="F3656" s="129"/>
      <c r="G3656" s="129"/>
      <c r="H3656" s="129"/>
      <c r="I3656" s="129"/>
      <c r="J3656" s="129"/>
      <c r="K3656" s="129"/>
      <c r="L3656" s="129"/>
      <c r="M3656" s="129"/>
    </row>
    <row r="3657" spans="1:13">
      <c r="A3657" s="5"/>
      <c r="B3657" s="128"/>
      <c r="C3657" s="128"/>
      <c r="D3657" s="129"/>
      <c r="E3657" s="129"/>
      <c r="F3657" s="129"/>
      <c r="G3657" s="129"/>
      <c r="H3657" s="129"/>
      <c r="I3657" s="129"/>
      <c r="J3657" s="129"/>
      <c r="K3657" s="129"/>
      <c r="L3657" s="129"/>
      <c r="M3657" s="129"/>
    </row>
    <row r="3658" spans="1:13">
      <c r="A3658" s="5"/>
      <c r="B3658" s="128"/>
      <c r="C3658" s="128"/>
      <c r="D3658" s="129"/>
      <c r="E3658" s="129"/>
      <c r="F3658" s="129"/>
      <c r="G3658" s="129"/>
      <c r="H3658" s="129"/>
      <c r="I3658" s="129"/>
      <c r="J3658" s="129"/>
      <c r="K3658" s="129"/>
      <c r="L3658" s="129"/>
      <c r="M3658" s="129"/>
    </row>
    <row r="3659" spans="1:13">
      <c r="A3659" s="5"/>
      <c r="B3659" s="128"/>
      <c r="C3659" s="128"/>
      <c r="D3659" s="129"/>
      <c r="E3659" s="129"/>
      <c r="F3659" s="129"/>
      <c r="G3659" s="129"/>
      <c r="H3659" s="129"/>
      <c r="I3659" s="129"/>
      <c r="J3659" s="129"/>
      <c r="K3659" s="129"/>
      <c r="L3659" s="129"/>
      <c r="M3659" s="129"/>
    </row>
    <row r="3660" spans="1:13">
      <c r="A3660" s="5"/>
      <c r="B3660" s="128"/>
      <c r="C3660" s="128"/>
      <c r="D3660" s="129"/>
      <c r="E3660" s="129"/>
      <c r="F3660" s="129"/>
      <c r="G3660" s="129"/>
      <c r="H3660" s="129"/>
      <c r="I3660" s="129"/>
      <c r="J3660" s="129"/>
      <c r="K3660" s="129"/>
      <c r="L3660" s="129"/>
      <c r="M3660" s="129"/>
    </row>
    <row r="3661" spans="1:13">
      <c r="A3661" s="5"/>
      <c r="B3661" s="128"/>
      <c r="C3661" s="128"/>
      <c r="D3661" s="129"/>
      <c r="E3661" s="129"/>
      <c r="F3661" s="129"/>
      <c r="G3661" s="129"/>
      <c r="H3661" s="129"/>
      <c r="I3661" s="129"/>
      <c r="J3661" s="129"/>
      <c r="K3661" s="129"/>
      <c r="L3661" s="129"/>
      <c r="M3661" s="129"/>
    </row>
    <row r="3662" spans="1:13">
      <c r="A3662" s="5"/>
      <c r="B3662" s="128"/>
      <c r="C3662" s="128"/>
      <c r="D3662" s="129"/>
      <c r="E3662" s="129"/>
      <c r="F3662" s="129"/>
      <c r="G3662" s="129"/>
      <c r="H3662" s="129"/>
      <c r="I3662" s="129"/>
      <c r="J3662" s="129"/>
      <c r="K3662" s="129"/>
      <c r="L3662" s="129"/>
      <c r="M3662" s="129"/>
    </row>
    <row r="3663" spans="1:13">
      <c r="A3663" s="5"/>
      <c r="B3663" s="128"/>
      <c r="C3663" s="128"/>
      <c r="D3663" s="129"/>
      <c r="E3663" s="129"/>
      <c r="F3663" s="129"/>
      <c r="G3663" s="129"/>
      <c r="H3663" s="129"/>
      <c r="I3663" s="129"/>
      <c r="J3663" s="129"/>
      <c r="K3663" s="129"/>
      <c r="L3663" s="129"/>
      <c r="M3663" s="129"/>
    </row>
    <row r="3664" spans="1:13">
      <c r="A3664" s="5"/>
      <c r="B3664" s="128"/>
      <c r="C3664" s="128"/>
      <c r="D3664" s="129"/>
      <c r="E3664" s="129"/>
      <c r="F3664" s="129"/>
      <c r="G3664" s="129"/>
      <c r="H3664" s="129"/>
      <c r="I3664" s="129"/>
      <c r="J3664" s="129"/>
      <c r="K3664" s="129"/>
      <c r="L3664" s="129"/>
      <c r="M3664" s="129"/>
    </row>
    <row r="3665" spans="1:13">
      <c r="A3665" s="5"/>
      <c r="B3665" s="128"/>
      <c r="C3665" s="128"/>
      <c r="D3665" s="129"/>
      <c r="E3665" s="129"/>
      <c r="F3665" s="129"/>
      <c r="G3665" s="129"/>
      <c r="H3665" s="129"/>
      <c r="I3665" s="129"/>
      <c r="J3665" s="129"/>
      <c r="K3665" s="129"/>
      <c r="L3665" s="129"/>
      <c r="M3665" s="129"/>
    </row>
    <row r="3666" spans="1:13">
      <c r="A3666" s="5"/>
      <c r="B3666" s="128"/>
      <c r="C3666" s="128"/>
      <c r="D3666" s="129"/>
      <c r="E3666" s="129"/>
      <c r="F3666" s="129"/>
      <c r="G3666" s="129"/>
      <c r="H3666" s="129"/>
      <c r="I3666" s="129"/>
      <c r="J3666" s="129"/>
      <c r="K3666" s="129"/>
      <c r="L3666" s="129"/>
      <c r="M3666" s="129"/>
    </row>
    <row r="3667" spans="1:13">
      <c r="A3667" s="5"/>
      <c r="B3667" s="128"/>
      <c r="C3667" s="128"/>
      <c r="D3667" s="129"/>
      <c r="E3667" s="129"/>
      <c r="F3667" s="129"/>
      <c r="G3667" s="129"/>
      <c r="H3667" s="129"/>
      <c r="I3667" s="129"/>
      <c r="J3667" s="129"/>
      <c r="K3667" s="129"/>
      <c r="L3667" s="129"/>
      <c r="M3667" s="129"/>
    </row>
    <row r="3668" spans="1:13">
      <c r="A3668" s="5"/>
      <c r="B3668" s="128"/>
      <c r="C3668" s="128"/>
      <c r="D3668" s="129"/>
      <c r="E3668" s="129"/>
      <c r="F3668" s="129"/>
      <c r="G3668" s="129"/>
      <c r="H3668" s="129"/>
      <c r="I3668" s="129"/>
      <c r="J3668" s="129"/>
      <c r="K3668" s="129"/>
      <c r="L3668" s="129"/>
      <c r="M3668" s="129"/>
    </row>
    <row r="3669" spans="1:13">
      <c r="A3669" s="5"/>
      <c r="B3669" s="128"/>
      <c r="C3669" s="128"/>
      <c r="D3669" s="129"/>
      <c r="E3669" s="129"/>
      <c r="F3669" s="129"/>
      <c r="G3669" s="129"/>
      <c r="H3669" s="129"/>
      <c r="I3669" s="129"/>
      <c r="J3669" s="129"/>
      <c r="K3669" s="129"/>
      <c r="L3669" s="129"/>
      <c r="M3669" s="129"/>
    </row>
    <row r="3670" spans="1:13">
      <c r="A3670" s="5"/>
      <c r="B3670" s="128"/>
      <c r="C3670" s="128"/>
      <c r="D3670" s="129"/>
      <c r="E3670" s="129"/>
      <c r="F3670" s="129"/>
      <c r="G3670" s="129"/>
      <c r="H3670" s="129"/>
      <c r="I3670" s="129"/>
      <c r="J3670" s="129"/>
      <c r="K3670" s="129"/>
      <c r="L3670" s="129"/>
      <c r="M3670" s="129"/>
    </row>
    <row r="3671" spans="1:13">
      <c r="A3671" s="5"/>
      <c r="B3671" s="128"/>
      <c r="C3671" s="128"/>
      <c r="D3671" s="129"/>
      <c r="E3671" s="129"/>
      <c r="F3671" s="129"/>
      <c r="G3671" s="129"/>
      <c r="H3671" s="129"/>
      <c r="I3671" s="129"/>
      <c r="J3671" s="129"/>
      <c r="K3671" s="129"/>
      <c r="L3671" s="129"/>
      <c r="M3671" s="129"/>
    </row>
    <row r="3672" spans="1:13">
      <c r="A3672" s="5"/>
      <c r="B3672" s="128"/>
      <c r="C3672" s="128"/>
      <c r="D3672" s="129"/>
      <c r="E3672" s="129"/>
      <c r="F3672" s="129"/>
      <c r="G3672" s="129"/>
      <c r="H3672" s="129"/>
      <c r="I3672" s="129"/>
      <c r="J3672" s="129"/>
      <c r="K3672" s="129"/>
      <c r="L3672" s="129"/>
      <c r="M3672" s="129"/>
    </row>
    <row r="3673" spans="1:13">
      <c r="A3673" s="5"/>
      <c r="B3673" s="128"/>
      <c r="C3673" s="128"/>
      <c r="D3673" s="129"/>
      <c r="E3673" s="129"/>
      <c r="F3673" s="129"/>
      <c r="G3673" s="129"/>
      <c r="H3673" s="129"/>
      <c r="I3673" s="129"/>
      <c r="J3673" s="129"/>
      <c r="K3673" s="129"/>
      <c r="L3673" s="129"/>
      <c r="M3673" s="129"/>
    </row>
    <row r="3674" spans="1:13">
      <c r="A3674" s="5"/>
      <c r="B3674" s="128"/>
      <c r="C3674" s="128"/>
      <c r="D3674" s="129"/>
      <c r="E3674" s="129"/>
      <c r="F3674" s="129"/>
      <c r="G3674" s="129"/>
      <c r="H3674" s="129"/>
      <c r="I3674" s="129"/>
      <c r="J3674" s="129"/>
      <c r="K3674" s="129"/>
      <c r="L3674" s="129"/>
      <c r="M3674" s="129"/>
    </row>
    <row r="3675" spans="1:13">
      <c r="A3675" s="5"/>
      <c r="B3675" s="128"/>
      <c r="C3675" s="128"/>
      <c r="D3675" s="129"/>
      <c r="E3675" s="129"/>
      <c r="F3675" s="129"/>
      <c r="G3675" s="129"/>
      <c r="H3675" s="129"/>
      <c r="I3675" s="129"/>
      <c r="J3675" s="129"/>
      <c r="K3675" s="129"/>
      <c r="L3675" s="129"/>
      <c r="M3675" s="129"/>
    </row>
    <row r="3676" spans="1:13">
      <c r="A3676" s="5"/>
      <c r="B3676" s="128"/>
      <c r="C3676" s="128"/>
      <c r="D3676" s="129"/>
      <c r="E3676" s="129"/>
      <c r="F3676" s="129"/>
      <c r="G3676" s="129"/>
      <c r="H3676" s="129"/>
      <c r="I3676" s="129"/>
      <c r="J3676" s="129"/>
      <c r="K3676" s="129"/>
      <c r="L3676" s="129"/>
      <c r="M3676" s="129"/>
    </row>
    <row r="3677" spans="1:13">
      <c r="A3677" s="5"/>
      <c r="B3677" s="128"/>
      <c r="C3677" s="128"/>
      <c r="D3677" s="129"/>
      <c r="E3677" s="129"/>
      <c r="F3677" s="129"/>
      <c r="G3677" s="129"/>
      <c r="H3677" s="129"/>
      <c r="I3677" s="129"/>
      <c r="J3677" s="129"/>
      <c r="K3677" s="129"/>
      <c r="L3677" s="129"/>
      <c r="M3677" s="129"/>
    </row>
    <row r="3678" spans="1:13">
      <c r="A3678" s="5"/>
      <c r="B3678" s="128"/>
      <c r="C3678" s="128"/>
      <c r="D3678" s="129"/>
      <c r="E3678" s="129"/>
      <c r="F3678" s="129"/>
      <c r="G3678" s="129"/>
      <c r="H3678" s="129"/>
      <c r="I3678" s="129"/>
      <c r="J3678" s="129"/>
      <c r="K3678" s="129"/>
      <c r="L3678" s="129"/>
      <c r="M3678" s="129"/>
    </row>
    <row r="3679" spans="1:13">
      <c r="A3679" s="5"/>
      <c r="B3679" s="128"/>
      <c r="C3679" s="128"/>
      <c r="D3679" s="129"/>
      <c r="E3679" s="129"/>
      <c r="F3679" s="129"/>
      <c r="G3679" s="129"/>
      <c r="H3679" s="129"/>
      <c r="I3679" s="129"/>
      <c r="J3679" s="129"/>
      <c r="K3679" s="129"/>
      <c r="L3679" s="129"/>
      <c r="M3679" s="129"/>
    </row>
    <row r="3680" spans="1:13">
      <c r="A3680" s="5"/>
      <c r="B3680" s="128"/>
      <c r="C3680" s="128"/>
      <c r="D3680" s="129"/>
      <c r="E3680" s="129"/>
      <c r="F3680" s="129"/>
      <c r="G3680" s="129"/>
      <c r="H3680" s="129"/>
      <c r="I3680" s="129"/>
      <c r="J3680" s="129"/>
      <c r="K3680" s="129"/>
      <c r="L3680" s="129"/>
      <c r="M3680" s="129"/>
    </row>
    <row r="3681" spans="1:13">
      <c r="A3681" s="5"/>
      <c r="B3681" s="128"/>
      <c r="C3681" s="128"/>
      <c r="D3681" s="129"/>
      <c r="E3681" s="129"/>
      <c r="F3681" s="129"/>
      <c r="G3681" s="129"/>
      <c r="H3681" s="129"/>
      <c r="I3681" s="129"/>
      <c r="J3681" s="129"/>
      <c r="K3681" s="129"/>
      <c r="L3681" s="129"/>
      <c r="M3681" s="129"/>
    </row>
    <row r="3682" spans="1:13">
      <c r="A3682" s="5"/>
      <c r="B3682" s="128"/>
      <c r="C3682" s="128"/>
      <c r="D3682" s="129"/>
      <c r="E3682" s="129"/>
      <c r="F3682" s="129"/>
      <c r="G3682" s="129"/>
      <c r="H3682" s="129"/>
      <c r="I3682" s="129"/>
      <c r="J3682" s="129"/>
      <c r="K3682" s="129"/>
      <c r="L3682" s="129"/>
      <c r="M3682" s="129"/>
    </row>
    <row r="3683" spans="1:13">
      <c r="A3683" s="5"/>
      <c r="B3683" s="128"/>
      <c r="C3683" s="128"/>
      <c r="D3683" s="129"/>
      <c r="E3683" s="129"/>
      <c r="F3683" s="129"/>
      <c r="G3683" s="129"/>
      <c r="H3683" s="129"/>
      <c r="I3683" s="129"/>
      <c r="J3683" s="129"/>
      <c r="K3683" s="129"/>
      <c r="L3683" s="129"/>
      <c r="M3683" s="129"/>
    </row>
    <row r="3684" spans="1:13">
      <c r="A3684" s="5"/>
      <c r="B3684" s="128"/>
      <c r="C3684" s="128"/>
      <c r="D3684" s="129"/>
      <c r="E3684" s="129"/>
      <c r="F3684" s="129"/>
      <c r="G3684" s="129"/>
      <c r="H3684" s="129"/>
      <c r="I3684" s="129"/>
      <c r="J3684" s="129"/>
      <c r="K3684" s="129"/>
      <c r="L3684" s="129"/>
      <c r="M3684" s="129"/>
    </row>
    <row r="3685" spans="1:13">
      <c r="A3685" s="5"/>
      <c r="B3685" s="128"/>
      <c r="C3685" s="128"/>
      <c r="D3685" s="129"/>
      <c r="E3685" s="129"/>
      <c r="F3685" s="129"/>
      <c r="G3685" s="129"/>
      <c r="H3685" s="129"/>
      <c r="I3685" s="129"/>
      <c r="J3685" s="129"/>
      <c r="K3685" s="129"/>
      <c r="L3685" s="129"/>
      <c r="M3685" s="129"/>
    </row>
    <row r="3686" spans="1:13">
      <c r="A3686" s="5"/>
      <c r="B3686" s="128"/>
      <c r="C3686" s="128"/>
      <c r="D3686" s="129"/>
      <c r="E3686" s="129"/>
      <c r="F3686" s="129"/>
      <c r="G3686" s="129"/>
      <c r="H3686" s="129"/>
      <c r="I3686" s="129"/>
      <c r="J3686" s="129"/>
      <c r="K3686" s="129"/>
      <c r="L3686" s="129"/>
      <c r="M3686" s="129"/>
    </row>
    <row r="3687" spans="1:13">
      <c r="A3687" s="5"/>
      <c r="B3687" s="128"/>
      <c r="C3687" s="128"/>
      <c r="D3687" s="129"/>
      <c r="E3687" s="129"/>
      <c r="F3687" s="129"/>
      <c r="G3687" s="129"/>
      <c r="H3687" s="129"/>
      <c r="I3687" s="129"/>
      <c r="J3687" s="129"/>
      <c r="K3687" s="129"/>
      <c r="L3687" s="129"/>
      <c r="M3687" s="129"/>
    </row>
    <row r="3688" spans="1:13">
      <c r="A3688" s="5"/>
      <c r="B3688" s="128"/>
      <c r="C3688" s="128"/>
      <c r="D3688" s="129"/>
      <c r="E3688" s="129"/>
      <c r="F3688" s="129"/>
      <c r="G3688" s="129"/>
      <c r="H3688" s="129"/>
      <c r="I3688" s="129"/>
      <c r="J3688" s="129"/>
      <c r="K3688" s="129"/>
      <c r="L3688" s="129"/>
      <c r="M3688" s="129"/>
    </row>
    <row r="3689" spans="1:13">
      <c r="A3689" s="5"/>
      <c r="B3689" s="128"/>
      <c r="C3689" s="128"/>
      <c r="D3689" s="129"/>
      <c r="E3689" s="129"/>
      <c r="F3689" s="129"/>
      <c r="G3689" s="129"/>
      <c r="H3689" s="129"/>
      <c r="I3689" s="129"/>
      <c r="J3689" s="129"/>
      <c r="K3689" s="129"/>
      <c r="L3689" s="129"/>
      <c r="M3689" s="129"/>
    </row>
    <row r="3690" spans="1:13">
      <c r="A3690" s="5"/>
      <c r="B3690" s="128"/>
      <c r="C3690" s="128"/>
      <c r="D3690" s="129"/>
      <c r="E3690" s="129"/>
      <c r="F3690" s="129"/>
      <c r="G3690" s="129"/>
      <c r="H3690" s="129"/>
      <c r="I3690" s="129"/>
      <c r="J3690" s="129"/>
      <c r="K3690" s="129"/>
      <c r="L3690" s="129"/>
      <c r="M3690" s="129"/>
    </row>
    <row r="3691" spans="1:13">
      <c r="A3691" s="5"/>
      <c r="B3691" s="128"/>
      <c r="C3691" s="128"/>
      <c r="D3691" s="129"/>
      <c r="E3691" s="129"/>
      <c r="F3691" s="129"/>
      <c r="G3691" s="129"/>
      <c r="H3691" s="129"/>
      <c r="I3691" s="129"/>
      <c r="J3691" s="129"/>
      <c r="K3691" s="129"/>
      <c r="L3691" s="129"/>
      <c r="M3691" s="129"/>
    </row>
    <row r="3692" spans="1:13">
      <c r="A3692" s="5"/>
      <c r="B3692" s="128"/>
      <c r="C3692" s="128"/>
      <c r="D3692" s="129"/>
      <c r="E3692" s="129"/>
      <c r="F3692" s="129"/>
      <c r="G3692" s="129"/>
      <c r="H3692" s="129"/>
      <c r="I3692" s="129"/>
      <c r="J3692" s="129"/>
      <c r="K3692" s="129"/>
      <c r="L3692" s="129"/>
      <c r="M3692" s="129"/>
    </row>
    <row r="3693" spans="1:13">
      <c r="A3693" s="5"/>
      <c r="B3693" s="128"/>
      <c r="C3693" s="128"/>
      <c r="D3693" s="129"/>
      <c r="E3693" s="129"/>
      <c r="F3693" s="129"/>
      <c r="G3693" s="129"/>
      <c r="H3693" s="129"/>
      <c r="I3693" s="129"/>
      <c r="J3693" s="129"/>
      <c r="K3693" s="129"/>
      <c r="L3693" s="129"/>
      <c r="M3693" s="129"/>
    </row>
    <row r="3694" spans="1:13">
      <c r="A3694" s="5"/>
      <c r="B3694" s="128"/>
      <c r="C3694" s="128"/>
      <c r="D3694" s="129"/>
      <c r="E3694" s="129"/>
      <c r="F3694" s="129"/>
      <c r="G3694" s="129"/>
      <c r="H3694" s="129"/>
      <c r="I3694" s="129"/>
      <c r="J3694" s="129"/>
      <c r="K3694" s="129"/>
      <c r="L3694" s="129"/>
      <c r="M3694" s="129"/>
    </row>
    <row r="3695" spans="1:13">
      <c r="A3695" s="5"/>
      <c r="B3695" s="128"/>
      <c r="C3695" s="128"/>
      <c r="D3695" s="129"/>
      <c r="E3695" s="129"/>
      <c r="F3695" s="129"/>
      <c r="G3695" s="129"/>
      <c r="H3695" s="129"/>
      <c r="I3695" s="129"/>
      <c r="J3695" s="129"/>
      <c r="K3695" s="129"/>
      <c r="L3695" s="129"/>
      <c r="M3695" s="129"/>
    </row>
    <row r="3696" spans="1:13">
      <c r="A3696" s="5"/>
      <c r="B3696" s="128"/>
      <c r="C3696" s="128"/>
      <c r="D3696" s="129"/>
      <c r="E3696" s="129"/>
      <c r="F3696" s="129"/>
      <c r="G3696" s="129"/>
      <c r="H3696" s="129"/>
      <c r="I3696" s="129"/>
      <c r="J3696" s="129"/>
      <c r="K3696" s="129"/>
      <c r="L3696" s="129"/>
      <c r="M3696" s="129"/>
    </row>
    <row r="3697" spans="1:13">
      <c r="A3697" s="5"/>
      <c r="B3697" s="128"/>
      <c r="C3697" s="128"/>
      <c r="D3697" s="129"/>
      <c r="E3697" s="129"/>
      <c r="F3697" s="129"/>
      <c r="G3697" s="129"/>
      <c r="H3697" s="129"/>
      <c r="I3697" s="129"/>
      <c r="J3697" s="129"/>
      <c r="K3697" s="129"/>
      <c r="L3697" s="129"/>
      <c r="M3697" s="129"/>
    </row>
    <row r="3698" spans="1:13">
      <c r="A3698" s="5"/>
      <c r="B3698" s="128"/>
      <c r="C3698" s="128"/>
      <c r="D3698" s="129"/>
      <c r="E3698" s="129"/>
      <c r="F3698" s="129"/>
      <c r="G3698" s="129"/>
      <c r="H3698" s="129"/>
      <c r="I3698" s="129"/>
      <c r="J3698" s="129"/>
      <c r="K3698" s="129"/>
      <c r="L3698" s="129"/>
      <c r="M3698" s="129"/>
    </row>
    <row r="3699" spans="1:13">
      <c r="A3699" s="5"/>
      <c r="B3699" s="128"/>
      <c r="C3699" s="128"/>
      <c r="D3699" s="129"/>
      <c r="E3699" s="129"/>
      <c r="F3699" s="129"/>
      <c r="G3699" s="129"/>
      <c r="H3699" s="129"/>
      <c r="I3699" s="129"/>
      <c r="J3699" s="129"/>
      <c r="K3699" s="129"/>
      <c r="L3699" s="129"/>
      <c r="M3699" s="129"/>
    </row>
    <row r="3700" spans="1:13">
      <c r="A3700" s="5"/>
      <c r="B3700" s="128"/>
      <c r="C3700" s="128"/>
      <c r="D3700" s="129"/>
      <c r="E3700" s="129"/>
      <c r="F3700" s="129"/>
      <c r="G3700" s="129"/>
      <c r="H3700" s="129"/>
      <c r="I3700" s="129"/>
      <c r="J3700" s="129"/>
      <c r="K3700" s="129"/>
      <c r="L3700" s="129"/>
      <c r="M3700" s="129"/>
    </row>
    <row r="3701" spans="1:13">
      <c r="A3701" s="5"/>
      <c r="B3701" s="128"/>
      <c r="C3701" s="128"/>
      <c r="D3701" s="129"/>
      <c r="E3701" s="129"/>
      <c r="F3701" s="129"/>
      <c r="G3701" s="129"/>
      <c r="H3701" s="129"/>
      <c r="I3701" s="129"/>
      <c r="J3701" s="129"/>
      <c r="K3701" s="129"/>
      <c r="L3701" s="129"/>
      <c r="M3701" s="129"/>
    </row>
    <row r="3702" spans="1:13">
      <c r="A3702" s="5"/>
      <c r="B3702" s="128"/>
      <c r="C3702" s="128"/>
      <c r="D3702" s="129"/>
      <c r="E3702" s="129"/>
      <c r="F3702" s="129"/>
      <c r="G3702" s="129"/>
      <c r="H3702" s="129"/>
      <c r="I3702" s="129"/>
      <c r="J3702" s="129"/>
      <c r="K3702" s="129"/>
      <c r="L3702" s="129"/>
      <c r="M3702" s="129"/>
    </row>
    <row r="3703" spans="1:13">
      <c r="A3703" s="5"/>
      <c r="B3703" s="128"/>
      <c r="C3703" s="128"/>
      <c r="D3703" s="129"/>
      <c r="E3703" s="129"/>
      <c r="F3703" s="129"/>
      <c r="G3703" s="129"/>
      <c r="H3703" s="129"/>
      <c r="I3703" s="129"/>
      <c r="J3703" s="129"/>
      <c r="K3703" s="129"/>
      <c r="L3703" s="129"/>
      <c r="M3703" s="129"/>
    </row>
    <row r="3704" spans="1:13">
      <c r="A3704" s="5"/>
      <c r="B3704" s="128"/>
      <c r="C3704" s="128"/>
      <c r="D3704" s="129"/>
      <c r="E3704" s="129"/>
      <c r="F3704" s="129"/>
      <c r="G3704" s="129"/>
      <c r="H3704" s="129"/>
      <c r="I3704" s="129"/>
      <c r="J3704" s="129"/>
      <c r="K3704" s="129"/>
      <c r="L3704" s="129"/>
      <c r="M3704" s="129"/>
    </row>
    <row r="3705" spans="1:13">
      <c r="A3705" s="5"/>
      <c r="B3705" s="128"/>
      <c r="C3705" s="128"/>
      <c r="D3705" s="129"/>
      <c r="E3705" s="129"/>
      <c r="F3705" s="129"/>
      <c r="G3705" s="129"/>
      <c r="H3705" s="129"/>
      <c r="I3705" s="129"/>
      <c r="J3705" s="129"/>
      <c r="K3705" s="129"/>
      <c r="L3705" s="129"/>
      <c r="M3705" s="129"/>
    </row>
    <row r="3706" spans="1:13">
      <c r="A3706" s="5"/>
      <c r="B3706" s="128"/>
      <c r="C3706" s="128"/>
      <c r="D3706" s="129"/>
      <c r="E3706" s="129"/>
      <c r="F3706" s="129"/>
      <c r="G3706" s="129"/>
      <c r="H3706" s="129"/>
      <c r="I3706" s="129"/>
      <c r="J3706" s="129"/>
      <c r="K3706" s="129"/>
      <c r="L3706" s="129"/>
      <c r="M3706" s="129"/>
    </row>
    <row r="3707" spans="1:13">
      <c r="A3707" s="5"/>
      <c r="B3707" s="128"/>
      <c r="C3707" s="128"/>
      <c r="D3707" s="129"/>
      <c r="E3707" s="129"/>
      <c r="F3707" s="129"/>
      <c r="G3707" s="129"/>
      <c r="H3707" s="129"/>
      <c r="I3707" s="129"/>
      <c r="J3707" s="129"/>
      <c r="K3707" s="129"/>
      <c r="L3707" s="129"/>
      <c r="M3707" s="129"/>
    </row>
    <row r="3708" spans="1:13">
      <c r="A3708" s="5"/>
      <c r="B3708" s="128"/>
      <c r="C3708" s="128"/>
      <c r="D3708" s="129"/>
      <c r="E3708" s="129"/>
      <c r="F3708" s="129"/>
      <c r="G3708" s="129"/>
      <c r="H3708" s="129"/>
      <c r="I3708" s="129"/>
      <c r="J3708" s="129"/>
      <c r="K3708" s="129"/>
      <c r="L3708" s="129"/>
      <c r="M3708" s="129"/>
    </row>
    <row r="3709" spans="1:13">
      <c r="A3709" s="5"/>
      <c r="B3709" s="128"/>
      <c r="C3709" s="128"/>
      <c r="D3709" s="129"/>
      <c r="E3709" s="129"/>
      <c r="F3709" s="129"/>
      <c r="G3709" s="129"/>
      <c r="H3709" s="129"/>
      <c r="I3709" s="129"/>
      <c r="J3709" s="129"/>
      <c r="K3709" s="129"/>
      <c r="L3709" s="129"/>
      <c r="M3709" s="129"/>
    </row>
    <row r="3710" spans="1:13">
      <c r="A3710" s="5"/>
      <c r="B3710" s="128"/>
      <c r="C3710" s="128"/>
      <c r="D3710" s="129"/>
      <c r="E3710" s="129"/>
      <c r="F3710" s="129"/>
      <c r="G3710" s="129"/>
      <c r="H3710" s="129"/>
      <c r="I3710" s="129"/>
      <c r="J3710" s="129"/>
      <c r="K3710" s="129"/>
      <c r="L3710" s="129"/>
      <c r="M3710" s="129"/>
    </row>
    <row r="3711" spans="1:13">
      <c r="A3711" s="5"/>
      <c r="B3711" s="128"/>
      <c r="C3711" s="128"/>
      <c r="D3711" s="129"/>
      <c r="E3711" s="129"/>
      <c r="F3711" s="129"/>
      <c r="G3711" s="129"/>
      <c r="H3711" s="129"/>
      <c r="I3711" s="129"/>
      <c r="J3711" s="129"/>
      <c r="K3711" s="129"/>
      <c r="L3711" s="129"/>
      <c r="M3711" s="129"/>
    </row>
    <row r="3712" spans="1:13">
      <c r="A3712" s="5"/>
      <c r="B3712" s="128"/>
      <c r="C3712" s="128"/>
      <c r="D3712" s="129"/>
      <c r="E3712" s="129"/>
      <c r="F3712" s="129"/>
      <c r="G3712" s="129"/>
      <c r="H3712" s="129"/>
      <c r="I3712" s="129"/>
      <c r="J3712" s="129"/>
      <c r="K3712" s="129"/>
      <c r="L3712" s="129"/>
      <c r="M3712" s="129"/>
    </row>
    <row r="3713" spans="1:13">
      <c r="A3713" s="5"/>
      <c r="B3713" s="128"/>
      <c r="C3713" s="128"/>
      <c r="D3713" s="129"/>
      <c r="E3713" s="129"/>
      <c r="F3713" s="129"/>
      <c r="G3713" s="129"/>
      <c r="H3713" s="129"/>
      <c r="I3713" s="129"/>
      <c r="J3713" s="129"/>
      <c r="K3713" s="129"/>
      <c r="L3713" s="129"/>
      <c r="M3713" s="129"/>
    </row>
    <row r="3714" spans="1:13">
      <c r="A3714" s="5"/>
      <c r="B3714" s="128"/>
      <c r="C3714" s="128"/>
      <c r="D3714" s="129"/>
      <c r="E3714" s="129"/>
      <c r="F3714" s="129"/>
      <c r="G3714" s="129"/>
      <c r="H3714" s="129"/>
      <c r="I3714" s="129"/>
      <c r="J3714" s="129"/>
      <c r="K3714" s="129"/>
      <c r="L3714" s="129"/>
      <c r="M3714" s="129"/>
    </row>
    <row r="3715" spans="1:13">
      <c r="A3715" s="5"/>
      <c r="B3715" s="128"/>
      <c r="C3715" s="128"/>
      <c r="D3715" s="129"/>
      <c r="E3715" s="129"/>
      <c r="F3715" s="129"/>
      <c r="G3715" s="129"/>
      <c r="H3715" s="129"/>
      <c r="I3715" s="129"/>
      <c r="J3715" s="129"/>
      <c r="K3715" s="129"/>
      <c r="L3715" s="129"/>
      <c r="M3715" s="129"/>
    </row>
    <row r="3716" spans="1:13">
      <c r="A3716" s="5"/>
      <c r="B3716" s="128"/>
      <c r="C3716" s="128"/>
      <c r="D3716" s="129"/>
      <c r="E3716" s="129"/>
      <c r="F3716" s="129"/>
      <c r="G3716" s="129"/>
      <c r="H3716" s="129"/>
      <c r="I3716" s="129"/>
      <c r="J3716" s="129"/>
      <c r="K3716" s="129"/>
      <c r="L3716" s="129"/>
      <c r="M3716" s="129"/>
    </row>
    <row r="3717" spans="1:13">
      <c r="A3717" s="5"/>
      <c r="B3717" s="128"/>
      <c r="C3717" s="128"/>
      <c r="D3717" s="129"/>
      <c r="E3717" s="129"/>
      <c r="F3717" s="129"/>
      <c r="G3717" s="129"/>
      <c r="H3717" s="129"/>
      <c r="I3717" s="129"/>
      <c r="J3717" s="129"/>
      <c r="K3717" s="129"/>
      <c r="L3717" s="129"/>
      <c r="M3717" s="129"/>
    </row>
    <row r="3718" spans="1:13">
      <c r="A3718" s="5"/>
      <c r="B3718" s="128"/>
      <c r="C3718" s="128"/>
      <c r="D3718" s="129"/>
      <c r="E3718" s="129"/>
      <c r="F3718" s="129"/>
      <c r="G3718" s="129"/>
      <c r="H3718" s="129"/>
      <c r="I3718" s="129"/>
      <c r="J3718" s="129"/>
      <c r="K3718" s="129"/>
      <c r="L3718" s="129"/>
      <c r="M3718" s="129"/>
    </row>
    <row r="3719" spans="1:13">
      <c r="A3719" s="5"/>
      <c r="B3719" s="128"/>
      <c r="C3719" s="128"/>
      <c r="D3719" s="129"/>
      <c r="E3719" s="129"/>
      <c r="F3719" s="129"/>
      <c r="G3719" s="129"/>
      <c r="H3719" s="129"/>
      <c r="I3719" s="129"/>
      <c r="J3719" s="129"/>
      <c r="K3719" s="129"/>
      <c r="L3719" s="129"/>
      <c r="M3719" s="129"/>
    </row>
    <row r="3720" spans="1:13">
      <c r="A3720" s="5"/>
      <c r="B3720" s="128"/>
      <c r="C3720" s="128"/>
      <c r="D3720" s="129"/>
      <c r="E3720" s="129"/>
      <c r="F3720" s="129"/>
      <c r="G3720" s="129"/>
      <c r="H3720" s="129"/>
      <c r="I3720" s="129"/>
      <c r="J3720" s="129"/>
      <c r="K3720" s="129"/>
      <c r="L3720" s="129"/>
      <c r="M3720" s="129"/>
    </row>
    <row r="3721" spans="1:13">
      <c r="A3721" s="5"/>
      <c r="B3721" s="128"/>
      <c r="C3721" s="128"/>
      <c r="D3721" s="129"/>
      <c r="E3721" s="129"/>
      <c r="F3721" s="129"/>
      <c r="G3721" s="129"/>
      <c r="H3721" s="129"/>
      <c r="I3721" s="129"/>
      <c r="J3721" s="129"/>
      <c r="K3721" s="129"/>
      <c r="L3721" s="129"/>
      <c r="M3721" s="129"/>
    </row>
    <row r="3722" spans="1:13">
      <c r="A3722" s="5"/>
      <c r="B3722" s="128"/>
      <c r="C3722" s="128"/>
      <c r="D3722" s="129"/>
      <c r="E3722" s="129"/>
      <c r="F3722" s="129"/>
      <c r="G3722" s="129"/>
      <c r="H3722" s="129"/>
      <c r="I3722" s="129"/>
      <c r="J3722" s="129"/>
      <c r="K3722" s="129"/>
      <c r="L3722" s="129"/>
      <c r="M3722" s="129"/>
    </row>
    <row r="3723" spans="1:13">
      <c r="A3723" s="5"/>
      <c r="B3723" s="128"/>
      <c r="C3723" s="128"/>
      <c r="D3723" s="129"/>
      <c r="E3723" s="129"/>
      <c r="F3723" s="129"/>
      <c r="G3723" s="129"/>
      <c r="H3723" s="129"/>
      <c r="I3723" s="129"/>
      <c r="J3723" s="129"/>
      <c r="K3723" s="129"/>
      <c r="L3723" s="129"/>
      <c r="M3723" s="129"/>
    </row>
    <row r="3724" spans="1:13">
      <c r="A3724" s="5"/>
      <c r="B3724" s="128"/>
      <c r="C3724" s="128"/>
      <c r="D3724" s="129"/>
      <c r="E3724" s="129"/>
      <c r="F3724" s="129"/>
      <c r="G3724" s="129"/>
      <c r="H3724" s="129"/>
      <c r="I3724" s="129"/>
      <c r="J3724" s="129"/>
      <c r="K3724" s="129"/>
      <c r="L3724" s="129"/>
      <c r="M3724" s="129"/>
    </row>
    <row r="3725" spans="1:13">
      <c r="A3725" s="5"/>
      <c r="B3725" s="128"/>
      <c r="C3725" s="128"/>
      <c r="D3725" s="129"/>
      <c r="E3725" s="129"/>
      <c r="F3725" s="129"/>
      <c r="G3725" s="129"/>
      <c r="H3725" s="129"/>
      <c r="I3725" s="129"/>
      <c r="J3725" s="129"/>
      <c r="K3725" s="129"/>
      <c r="L3725" s="129"/>
      <c r="M3725" s="129"/>
    </row>
    <row r="3726" spans="1:13">
      <c r="A3726" s="5"/>
      <c r="B3726" s="128"/>
      <c r="C3726" s="128"/>
      <c r="D3726" s="129"/>
      <c r="E3726" s="129"/>
      <c r="F3726" s="129"/>
      <c r="G3726" s="129"/>
      <c r="H3726" s="129"/>
      <c r="I3726" s="129"/>
      <c r="J3726" s="129"/>
      <c r="K3726" s="129"/>
      <c r="L3726" s="129"/>
      <c r="M3726" s="129"/>
    </row>
    <row r="3727" spans="1:13">
      <c r="A3727" s="5"/>
      <c r="B3727" s="128"/>
      <c r="C3727" s="128"/>
      <c r="D3727" s="129"/>
      <c r="E3727" s="129"/>
      <c r="F3727" s="129"/>
      <c r="G3727" s="129"/>
      <c r="H3727" s="129"/>
      <c r="I3727" s="129"/>
      <c r="J3727" s="129"/>
      <c r="K3727" s="129"/>
      <c r="L3727" s="129"/>
      <c r="M3727" s="129"/>
    </row>
    <row r="3728" spans="1:13">
      <c r="A3728" s="5"/>
      <c r="B3728" s="128"/>
      <c r="C3728" s="128"/>
      <c r="D3728" s="129"/>
      <c r="E3728" s="129"/>
      <c r="F3728" s="129"/>
      <c r="G3728" s="129"/>
      <c r="H3728" s="129"/>
      <c r="I3728" s="129"/>
      <c r="J3728" s="129"/>
      <c r="K3728" s="129"/>
      <c r="L3728" s="129"/>
      <c r="M3728" s="129"/>
    </row>
    <row r="3729" spans="1:13">
      <c r="A3729" s="5"/>
      <c r="B3729" s="3"/>
      <c r="C3729" s="3"/>
      <c r="D3729" s="4"/>
      <c r="E3729" s="4"/>
      <c r="F3729" s="4"/>
      <c r="G3729" s="4"/>
      <c r="H3729" s="129"/>
      <c r="I3729" s="4"/>
      <c r="J3729" s="4"/>
      <c r="K3729" s="4"/>
      <c r="L3729" s="4"/>
      <c r="M3729" s="4"/>
    </row>
    <row r="3730" spans="1:13">
      <c r="A3730" s="5"/>
      <c r="B3730" s="128"/>
      <c r="C3730" s="128"/>
      <c r="D3730" s="129"/>
      <c r="E3730" s="129"/>
      <c r="F3730" s="129"/>
      <c r="G3730" s="129"/>
      <c r="H3730" s="129"/>
      <c r="I3730" s="129"/>
      <c r="J3730" s="129"/>
      <c r="K3730" s="129"/>
      <c r="L3730" s="129"/>
      <c r="M3730" s="129"/>
    </row>
    <row r="3731" spans="1:13">
      <c r="A3731" s="5"/>
      <c r="B3731" s="128"/>
      <c r="C3731" s="128"/>
      <c r="D3731" s="129"/>
      <c r="E3731" s="129"/>
      <c r="F3731" s="129"/>
      <c r="G3731" s="129"/>
      <c r="H3731" s="129"/>
      <c r="I3731" s="129"/>
      <c r="J3731" s="129"/>
      <c r="K3731" s="129"/>
      <c r="L3731" s="129"/>
      <c r="M3731" s="129"/>
    </row>
    <row r="3732" spans="1:13">
      <c r="A3732" s="5"/>
      <c r="B3732" s="128"/>
      <c r="C3732" s="128"/>
      <c r="D3732" s="129"/>
      <c r="E3732" s="129"/>
      <c r="F3732" s="129"/>
      <c r="G3732" s="129"/>
      <c r="H3732" s="129"/>
      <c r="I3732" s="129"/>
      <c r="J3732" s="129"/>
      <c r="K3732" s="129"/>
      <c r="L3732" s="129"/>
      <c r="M3732" s="129"/>
    </row>
    <row r="3733" spans="1:13">
      <c r="A3733" s="5"/>
      <c r="B3733" s="128"/>
      <c r="C3733" s="128"/>
      <c r="D3733" s="129"/>
      <c r="E3733" s="129"/>
      <c r="F3733" s="129"/>
      <c r="G3733" s="129"/>
      <c r="H3733" s="129"/>
      <c r="I3733" s="129"/>
      <c r="J3733" s="129"/>
      <c r="K3733" s="129"/>
      <c r="L3733" s="129"/>
      <c r="M3733" s="129"/>
    </row>
    <row r="3734" spans="1:13">
      <c r="A3734" s="5"/>
      <c r="B3734" s="128"/>
      <c r="C3734" s="128"/>
      <c r="D3734" s="129"/>
      <c r="E3734" s="129"/>
      <c r="F3734" s="129"/>
      <c r="G3734" s="129"/>
      <c r="H3734" s="129"/>
      <c r="I3734" s="129"/>
      <c r="J3734" s="129"/>
      <c r="K3734" s="129"/>
      <c r="L3734" s="129"/>
      <c r="M3734" s="129"/>
    </row>
    <row r="3735" spans="1:13">
      <c r="A3735" s="5"/>
      <c r="B3735" s="128"/>
      <c r="C3735" s="128"/>
      <c r="D3735" s="129"/>
      <c r="E3735" s="129"/>
      <c r="F3735" s="129"/>
      <c r="G3735" s="129"/>
      <c r="H3735" s="129"/>
      <c r="I3735" s="129"/>
      <c r="J3735" s="129"/>
      <c r="K3735" s="129"/>
      <c r="L3735" s="129"/>
      <c r="M3735" s="129"/>
    </row>
    <row r="3736" spans="1:13">
      <c r="A3736" s="5"/>
      <c r="B3736" s="128"/>
      <c r="C3736" s="128"/>
      <c r="D3736" s="129"/>
      <c r="E3736" s="129"/>
      <c r="F3736" s="129"/>
      <c r="G3736" s="129"/>
      <c r="H3736" s="129"/>
      <c r="I3736" s="129"/>
      <c r="J3736" s="129"/>
      <c r="K3736" s="129"/>
      <c r="L3736" s="129"/>
      <c r="M3736" s="129"/>
    </row>
    <row r="3737" spans="1:13">
      <c r="A3737" s="5"/>
      <c r="B3737" s="128"/>
      <c r="C3737" s="128"/>
      <c r="D3737" s="129"/>
      <c r="E3737" s="129"/>
      <c r="F3737" s="129"/>
      <c r="G3737" s="129"/>
      <c r="H3737" s="129"/>
      <c r="I3737" s="129"/>
      <c r="J3737" s="129"/>
      <c r="K3737" s="129"/>
      <c r="L3737" s="129"/>
      <c r="M3737" s="129"/>
    </row>
    <row r="3738" spans="1:13">
      <c r="A3738" s="5"/>
      <c r="B3738" s="128"/>
      <c r="C3738" s="128"/>
      <c r="D3738" s="129"/>
      <c r="E3738" s="129"/>
      <c r="F3738" s="129"/>
      <c r="G3738" s="129"/>
      <c r="H3738" s="129"/>
      <c r="I3738" s="129"/>
      <c r="J3738" s="129"/>
      <c r="K3738" s="129"/>
      <c r="L3738" s="129"/>
      <c r="M3738" s="129"/>
    </row>
    <row r="3739" spans="1:13">
      <c r="A3739" s="5"/>
      <c r="B3739" s="128"/>
      <c r="C3739" s="128"/>
      <c r="D3739" s="129"/>
      <c r="E3739" s="129"/>
      <c r="F3739" s="129"/>
      <c r="G3739" s="129"/>
      <c r="H3739" s="129"/>
      <c r="I3739" s="129"/>
      <c r="J3739" s="129"/>
      <c r="K3739" s="129"/>
      <c r="L3739" s="129"/>
      <c r="M3739" s="129"/>
    </row>
    <row r="3740" spans="1:13">
      <c r="A3740" s="5"/>
      <c r="B3740" s="128"/>
      <c r="C3740" s="128"/>
      <c r="D3740" s="129"/>
      <c r="E3740" s="129"/>
      <c r="F3740" s="129"/>
      <c r="G3740" s="129"/>
      <c r="H3740" s="129"/>
      <c r="I3740" s="129"/>
      <c r="J3740" s="129"/>
      <c r="K3740" s="129"/>
      <c r="L3740" s="129"/>
      <c r="M3740" s="129"/>
    </row>
    <row r="3741" spans="1:13">
      <c r="A3741" s="5"/>
      <c r="B3741" s="128"/>
      <c r="C3741" s="128"/>
      <c r="D3741" s="129"/>
      <c r="E3741" s="129"/>
      <c r="F3741" s="129"/>
      <c r="G3741" s="129"/>
      <c r="H3741" s="129"/>
      <c r="I3741" s="129"/>
      <c r="J3741" s="129"/>
      <c r="K3741" s="129"/>
      <c r="L3741" s="129"/>
      <c r="M3741" s="129"/>
    </row>
    <row r="3742" spans="1:13">
      <c r="A3742" s="5"/>
      <c r="B3742" s="128"/>
      <c r="C3742" s="128"/>
      <c r="D3742" s="129"/>
      <c r="E3742" s="129"/>
      <c r="F3742" s="129"/>
      <c r="G3742" s="129"/>
      <c r="H3742" s="129"/>
      <c r="I3742" s="129"/>
      <c r="J3742" s="129"/>
      <c r="K3742" s="129"/>
      <c r="L3742" s="129"/>
      <c r="M3742" s="129"/>
    </row>
    <row r="3743" spans="1:13">
      <c r="A3743" s="5"/>
      <c r="B3743" s="128"/>
      <c r="C3743" s="128"/>
      <c r="D3743" s="129"/>
      <c r="E3743" s="129"/>
      <c r="F3743" s="129"/>
      <c r="G3743" s="129"/>
      <c r="H3743" s="129"/>
      <c r="I3743" s="129"/>
      <c r="J3743" s="129"/>
      <c r="K3743" s="129"/>
      <c r="L3743" s="129"/>
      <c r="M3743" s="129"/>
    </row>
    <row r="3744" spans="1:13">
      <c r="A3744" s="5"/>
      <c r="B3744" s="128"/>
      <c r="C3744" s="128"/>
      <c r="D3744" s="129"/>
      <c r="E3744" s="129"/>
      <c r="F3744" s="129"/>
      <c r="G3744" s="129"/>
      <c r="H3744" s="129"/>
      <c r="I3744" s="129"/>
      <c r="J3744" s="129"/>
      <c r="K3744" s="129"/>
      <c r="L3744" s="129"/>
      <c r="M3744" s="129"/>
    </row>
    <row r="3745" spans="1:13">
      <c r="A3745" s="5"/>
      <c r="B3745" s="128"/>
      <c r="C3745" s="128"/>
      <c r="D3745" s="129"/>
      <c r="E3745" s="129"/>
      <c r="F3745" s="129"/>
      <c r="G3745" s="129"/>
      <c r="H3745" s="129"/>
      <c r="I3745" s="129"/>
      <c r="J3745" s="129"/>
      <c r="K3745" s="129"/>
      <c r="L3745" s="129"/>
      <c r="M3745" s="129"/>
    </row>
    <row r="3746" spans="1:13">
      <c r="A3746" s="5"/>
      <c r="B3746" s="128"/>
      <c r="C3746" s="128"/>
      <c r="D3746" s="129"/>
      <c r="E3746" s="129"/>
      <c r="F3746" s="129"/>
      <c r="G3746" s="129"/>
      <c r="H3746" s="129"/>
      <c r="I3746" s="129"/>
      <c r="J3746" s="129"/>
      <c r="K3746" s="129"/>
      <c r="L3746" s="129"/>
      <c r="M3746" s="129"/>
    </row>
    <row r="3747" spans="1:13">
      <c r="A3747" s="5"/>
      <c r="B3747" s="128"/>
      <c r="C3747" s="128"/>
      <c r="D3747" s="129"/>
      <c r="E3747" s="129"/>
      <c r="F3747" s="129"/>
      <c r="G3747" s="129"/>
      <c r="H3747" s="129"/>
      <c r="I3747" s="129"/>
      <c r="J3747" s="129"/>
      <c r="K3747" s="129"/>
      <c r="L3747" s="129"/>
      <c r="M3747" s="129"/>
    </row>
    <row r="3748" spans="1:13">
      <c r="A3748" s="5"/>
      <c r="B3748" s="128"/>
      <c r="C3748" s="128"/>
      <c r="D3748" s="129"/>
      <c r="E3748" s="129"/>
      <c r="F3748" s="129"/>
      <c r="G3748" s="129"/>
      <c r="H3748" s="129"/>
      <c r="I3748" s="129"/>
      <c r="J3748" s="129"/>
      <c r="K3748" s="129"/>
      <c r="L3748" s="129"/>
      <c r="M3748" s="129"/>
    </row>
    <row r="3749" spans="1:13">
      <c r="A3749" s="5"/>
      <c r="B3749" s="128"/>
      <c r="C3749" s="128"/>
      <c r="D3749" s="129"/>
      <c r="E3749" s="129"/>
      <c r="F3749" s="129"/>
      <c r="G3749" s="129"/>
      <c r="H3749" s="129"/>
      <c r="I3749" s="129"/>
      <c r="J3749" s="129"/>
      <c r="K3749" s="129"/>
      <c r="L3749" s="129"/>
      <c r="M3749" s="129"/>
    </row>
    <row r="3750" spans="1:13">
      <c r="A3750" s="5"/>
      <c r="B3750" s="128"/>
      <c r="C3750" s="128"/>
      <c r="D3750" s="129"/>
      <c r="E3750" s="129"/>
      <c r="F3750" s="129"/>
      <c r="G3750" s="129"/>
      <c r="H3750" s="129"/>
      <c r="I3750" s="129"/>
      <c r="J3750" s="129"/>
      <c r="K3750" s="129"/>
      <c r="L3750" s="129"/>
      <c r="M3750" s="129"/>
    </row>
    <row r="3751" spans="1:13">
      <c r="A3751" s="5"/>
      <c r="B3751" s="128"/>
      <c r="C3751" s="128"/>
      <c r="D3751" s="129"/>
      <c r="E3751" s="129"/>
      <c r="F3751" s="129"/>
      <c r="G3751" s="129"/>
      <c r="H3751" s="129"/>
      <c r="I3751" s="129"/>
      <c r="J3751" s="129"/>
      <c r="K3751" s="129"/>
      <c r="L3751" s="129"/>
      <c r="M3751" s="129"/>
    </row>
    <row r="3752" spans="1:13">
      <c r="A3752" s="5"/>
      <c r="B3752" s="128"/>
      <c r="C3752" s="128"/>
      <c r="D3752" s="129"/>
      <c r="E3752" s="129"/>
      <c r="F3752" s="129"/>
      <c r="G3752" s="129"/>
      <c r="H3752" s="129"/>
      <c r="I3752" s="129"/>
      <c r="J3752" s="129"/>
      <c r="K3752" s="129"/>
      <c r="L3752" s="129"/>
      <c r="M3752" s="129"/>
    </row>
    <row r="3753" spans="1:13">
      <c r="A3753" s="5"/>
      <c r="B3753" s="128"/>
      <c r="C3753" s="128"/>
      <c r="D3753" s="129"/>
      <c r="E3753" s="129"/>
      <c r="F3753" s="129"/>
      <c r="G3753" s="129"/>
      <c r="H3753" s="129"/>
      <c r="I3753" s="129"/>
      <c r="J3753" s="129"/>
      <c r="K3753" s="129"/>
      <c r="L3753" s="129"/>
      <c r="M3753" s="129"/>
    </row>
    <row r="3754" spans="1:13">
      <c r="A3754" s="5"/>
      <c r="B3754" s="128"/>
      <c r="C3754" s="128"/>
      <c r="D3754" s="129"/>
      <c r="E3754" s="129"/>
      <c r="F3754" s="129"/>
      <c r="G3754" s="129"/>
      <c r="H3754" s="129"/>
      <c r="I3754" s="129"/>
      <c r="J3754" s="129"/>
      <c r="K3754" s="129"/>
      <c r="L3754" s="129"/>
      <c r="M3754" s="129"/>
    </row>
    <row r="3755" spans="1:13">
      <c r="A3755" s="5"/>
      <c r="B3755" s="128"/>
      <c r="C3755" s="128"/>
      <c r="D3755" s="129"/>
      <c r="E3755" s="129"/>
      <c r="F3755" s="129"/>
      <c r="G3755" s="129"/>
      <c r="H3755" s="129"/>
      <c r="I3755" s="129"/>
      <c r="J3755" s="129"/>
      <c r="K3755" s="129"/>
      <c r="L3755" s="129"/>
      <c r="M3755" s="129"/>
    </row>
    <row r="3756" spans="1:13">
      <c r="A3756" s="5"/>
      <c r="B3756" s="128"/>
      <c r="C3756" s="128"/>
      <c r="D3756" s="129"/>
      <c r="E3756" s="129"/>
      <c r="F3756" s="129"/>
      <c r="G3756" s="129"/>
      <c r="H3756" s="129"/>
      <c r="I3756" s="129"/>
      <c r="J3756" s="129"/>
      <c r="K3756" s="129"/>
      <c r="L3756" s="129"/>
      <c r="M3756" s="129"/>
    </row>
    <row r="3757" spans="1:13">
      <c r="A3757" s="5"/>
      <c r="B3757" s="128"/>
      <c r="C3757" s="128"/>
      <c r="D3757" s="129"/>
      <c r="E3757" s="129"/>
      <c r="F3757" s="129"/>
      <c r="G3757" s="129"/>
      <c r="H3757" s="129"/>
      <c r="I3757" s="129"/>
      <c r="J3757" s="129"/>
      <c r="K3757" s="129"/>
      <c r="L3757" s="129"/>
      <c r="M3757" s="129"/>
    </row>
    <row r="3758" spans="1:13">
      <c r="A3758" s="5"/>
      <c r="B3758" s="128"/>
      <c r="C3758" s="128"/>
      <c r="D3758" s="129"/>
      <c r="E3758" s="129"/>
      <c r="F3758" s="129"/>
      <c r="G3758" s="129"/>
      <c r="H3758" s="129"/>
      <c r="I3758" s="129"/>
      <c r="J3758" s="129"/>
      <c r="K3758" s="129"/>
      <c r="L3758" s="129"/>
      <c r="M3758" s="129"/>
    </row>
    <row r="3759" spans="1:13">
      <c r="A3759" s="5"/>
      <c r="B3759" s="128"/>
      <c r="C3759" s="128"/>
      <c r="D3759" s="129"/>
      <c r="E3759" s="129"/>
      <c r="F3759" s="129"/>
      <c r="G3759" s="129"/>
      <c r="H3759" s="129"/>
      <c r="I3759" s="129"/>
      <c r="J3759" s="129"/>
      <c r="K3759" s="129"/>
      <c r="L3759" s="129"/>
      <c r="M3759" s="129"/>
    </row>
    <row r="3760" spans="1:13">
      <c r="A3760" s="5"/>
      <c r="B3760" s="128"/>
      <c r="C3760" s="128"/>
      <c r="D3760" s="129"/>
      <c r="E3760" s="129"/>
      <c r="F3760" s="129"/>
      <c r="G3760" s="129"/>
      <c r="H3760" s="129"/>
      <c r="I3760" s="129"/>
      <c r="J3760" s="129"/>
      <c r="K3760" s="129"/>
      <c r="L3760" s="129"/>
      <c r="M3760" s="129"/>
    </row>
    <row r="3761" spans="1:13">
      <c r="A3761" s="5"/>
      <c r="B3761" s="128"/>
      <c r="C3761" s="128"/>
      <c r="D3761" s="129"/>
      <c r="E3761" s="129"/>
      <c r="F3761" s="129"/>
      <c r="G3761" s="129"/>
      <c r="H3761" s="129"/>
      <c r="I3761" s="129"/>
      <c r="J3761" s="129"/>
      <c r="K3761" s="129"/>
      <c r="L3761" s="129"/>
      <c r="M3761" s="129"/>
    </row>
    <row r="3762" spans="1:13">
      <c r="A3762" s="5"/>
      <c r="B3762" s="128"/>
      <c r="C3762" s="128"/>
      <c r="D3762" s="129"/>
      <c r="E3762" s="129"/>
      <c r="F3762" s="129"/>
      <c r="G3762" s="129"/>
      <c r="H3762" s="129"/>
      <c r="I3762" s="129"/>
      <c r="J3762" s="129"/>
      <c r="K3762" s="129"/>
      <c r="L3762" s="129"/>
      <c r="M3762" s="129"/>
    </row>
    <row r="3763" spans="1:13">
      <c r="A3763" s="5"/>
      <c r="B3763" s="128"/>
      <c r="C3763" s="128"/>
      <c r="D3763" s="129"/>
      <c r="E3763" s="129"/>
      <c r="F3763" s="129"/>
      <c r="G3763" s="129"/>
      <c r="H3763" s="129"/>
      <c r="I3763" s="129"/>
      <c r="J3763" s="129"/>
      <c r="K3763" s="129"/>
      <c r="L3763" s="129"/>
      <c r="M3763" s="129"/>
    </row>
    <row r="3764" spans="1:13">
      <c r="A3764" s="5"/>
      <c r="B3764" s="128"/>
      <c r="C3764" s="128"/>
      <c r="D3764" s="129"/>
      <c r="E3764" s="129"/>
      <c r="F3764" s="129"/>
      <c r="G3764" s="129"/>
      <c r="H3764" s="129"/>
      <c r="I3764" s="129"/>
      <c r="J3764" s="129"/>
      <c r="K3764" s="129"/>
      <c r="L3764" s="129"/>
      <c r="M3764" s="129"/>
    </row>
    <row r="3765" spans="1:13">
      <c r="A3765" s="5"/>
      <c r="B3765" s="128"/>
      <c r="C3765" s="128"/>
      <c r="D3765" s="129"/>
      <c r="E3765" s="129"/>
      <c r="F3765" s="129"/>
      <c r="G3765" s="129"/>
      <c r="H3765" s="129"/>
      <c r="I3765" s="129"/>
      <c r="J3765" s="129"/>
      <c r="K3765" s="129"/>
      <c r="L3765" s="129"/>
      <c r="M3765" s="129"/>
    </row>
    <row r="3766" spans="1:13">
      <c r="A3766" s="5"/>
      <c r="B3766" s="128"/>
      <c r="C3766" s="128"/>
      <c r="D3766" s="129"/>
      <c r="E3766" s="129"/>
      <c r="F3766" s="129"/>
      <c r="G3766" s="129"/>
      <c r="H3766" s="129"/>
      <c r="I3766" s="129"/>
      <c r="J3766" s="129"/>
      <c r="K3766" s="129"/>
      <c r="L3766" s="129"/>
      <c r="M3766" s="129"/>
    </row>
    <row r="3767" spans="1:13">
      <c r="A3767" s="5"/>
      <c r="B3767" s="128"/>
      <c r="C3767" s="128"/>
      <c r="D3767" s="129"/>
      <c r="E3767" s="129"/>
      <c r="F3767" s="129"/>
      <c r="G3767" s="129"/>
      <c r="H3767" s="129"/>
      <c r="I3767" s="129"/>
      <c r="J3767" s="129"/>
      <c r="K3767" s="129"/>
      <c r="L3767" s="129"/>
      <c r="M3767" s="129"/>
    </row>
    <row r="3768" spans="1:13">
      <c r="A3768" s="5"/>
      <c r="B3768" s="128"/>
      <c r="C3768" s="128"/>
      <c r="D3768" s="129"/>
      <c r="E3768" s="129"/>
      <c r="F3768" s="129"/>
      <c r="G3768" s="129"/>
      <c r="H3768" s="129"/>
      <c r="I3768" s="129"/>
      <c r="J3768" s="129"/>
      <c r="K3768" s="129"/>
      <c r="L3768" s="129"/>
      <c r="M3768" s="129"/>
    </row>
    <row r="3769" spans="1:13">
      <c r="A3769" s="5"/>
      <c r="B3769" s="128"/>
      <c r="C3769" s="128"/>
      <c r="D3769" s="129"/>
      <c r="E3769" s="129"/>
      <c r="F3769" s="129"/>
      <c r="G3769" s="129"/>
      <c r="H3769" s="129"/>
      <c r="I3769" s="129"/>
      <c r="J3769" s="129"/>
      <c r="K3769" s="129"/>
      <c r="L3769" s="129"/>
      <c r="M3769" s="129"/>
    </row>
    <row r="3770" spans="1:13">
      <c r="A3770" s="5"/>
      <c r="B3770" s="128"/>
      <c r="C3770" s="128"/>
      <c r="D3770" s="129"/>
      <c r="E3770" s="129"/>
      <c r="F3770" s="129"/>
      <c r="G3770" s="129"/>
      <c r="H3770" s="129"/>
      <c r="I3770" s="129"/>
      <c r="J3770" s="129"/>
      <c r="K3770" s="129"/>
      <c r="L3770" s="129"/>
      <c r="M3770" s="129"/>
    </row>
    <row r="3771" spans="1:13">
      <c r="A3771" s="5"/>
      <c r="B3771" s="128"/>
      <c r="C3771" s="128"/>
      <c r="D3771" s="129"/>
      <c r="E3771" s="129"/>
      <c r="F3771" s="129"/>
      <c r="G3771" s="129"/>
      <c r="H3771" s="129"/>
      <c r="I3771" s="129"/>
      <c r="J3771" s="129"/>
      <c r="K3771" s="129"/>
      <c r="L3771" s="129"/>
      <c r="M3771" s="129"/>
    </row>
    <row r="3772" spans="1:13">
      <c r="A3772" s="5"/>
      <c r="B3772" s="128"/>
      <c r="C3772" s="128"/>
      <c r="D3772" s="129"/>
      <c r="E3772" s="129"/>
      <c r="F3772" s="129"/>
      <c r="G3772" s="129"/>
      <c r="H3772" s="129"/>
      <c r="I3772" s="129"/>
      <c r="J3772" s="129"/>
      <c r="K3772" s="129"/>
      <c r="L3772" s="129"/>
      <c r="M3772" s="129"/>
    </row>
    <row r="3773" spans="1:13">
      <c r="A3773" s="5"/>
      <c r="B3773" s="128"/>
      <c r="C3773" s="128"/>
      <c r="D3773" s="129"/>
      <c r="E3773" s="129"/>
      <c r="F3773" s="129"/>
      <c r="G3773" s="129"/>
      <c r="H3773" s="129"/>
      <c r="I3773" s="129"/>
      <c r="J3773" s="129"/>
      <c r="K3773" s="129"/>
      <c r="L3773" s="129"/>
      <c r="M3773" s="129"/>
    </row>
    <row r="3774" spans="1:13">
      <c r="A3774" s="5"/>
      <c r="B3774" s="128"/>
      <c r="C3774" s="128"/>
      <c r="D3774" s="129"/>
      <c r="E3774" s="129"/>
      <c r="F3774" s="129"/>
      <c r="G3774" s="129"/>
      <c r="H3774" s="129"/>
      <c r="I3774" s="129"/>
      <c r="J3774" s="129"/>
      <c r="K3774" s="129"/>
      <c r="L3774" s="129"/>
      <c r="M3774" s="129"/>
    </row>
    <row r="3775" spans="1:13">
      <c r="A3775" s="5"/>
      <c r="B3775" s="128"/>
      <c r="C3775" s="128"/>
      <c r="D3775" s="129"/>
      <c r="E3775" s="129"/>
      <c r="F3775" s="129"/>
      <c r="G3775" s="129"/>
      <c r="H3775" s="129"/>
      <c r="I3775" s="129"/>
      <c r="J3775" s="129"/>
      <c r="K3775" s="129"/>
      <c r="L3775" s="129"/>
      <c r="M3775" s="129"/>
    </row>
    <row r="3776" spans="1:13">
      <c r="A3776" s="5"/>
      <c r="B3776" s="128"/>
      <c r="C3776" s="128"/>
      <c r="D3776" s="129"/>
      <c r="E3776" s="129"/>
      <c r="F3776" s="129"/>
      <c r="G3776" s="129"/>
      <c r="H3776" s="129"/>
      <c r="I3776" s="129"/>
      <c r="J3776" s="129"/>
      <c r="K3776" s="129"/>
      <c r="L3776" s="129"/>
      <c r="M3776" s="129"/>
    </row>
    <row r="3777" spans="1:13">
      <c r="A3777" s="5"/>
      <c r="B3777" s="128"/>
      <c r="C3777" s="128"/>
      <c r="D3777" s="129"/>
      <c r="E3777" s="129"/>
      <c r="F3777" s="129"/>
      <c r="G3777" s="129"/>
      <c r="H3777" s="129"/>
      <c r="I3777" s="129"/>
      <c r="J3777" s="129"/>
      <c r="K3777" s="129"/>
      <c r="L3777" s="129"/>
      <c r="M3777" s="129"/>
    </row>
    <row r="3778" spans="1:13">
      <c r="A3778" s="5"/>
      <c r="B3778" s="128"/>
      <c r="C3778" s="128"/>
      <c r="D3778" s="129"/>
      <c r="E3778" s="129"/>
      <c r="F3778" s="129"/>
      <c r="G3778" s="129"/>
      <c r="H3778" s="129"/>
      <c r="I3778" s="129"/>
      <c r="J3778" s="129"/>
      <c r="K3778" s="129"/>
      <c r="L3778" s="129"/>
      <c r="M3778" s="129"/>
    </row>
    <row r="3779" spans="1:13">
      <c r="A3779" s="5"/>
      <c r="B3779" s="128"/>
      <c r="C3779" s="128"/>
      <c r="D3779" s="129"/>
      <c r="E3779" s="129"/>
      <c r="F3779" s="129"/>
      <c r="G3779" s="129"/>
      <c r="H3779" s="129"/>
      <c r="I3779" s="129"/>
      <c r="J3779" s="129"/>
      <c r="K3779" s="129"/>
      <c r="L3779" s="129"/>
      <c r="M3779" s="129"/>
    </row>
    <row r="3780" spans="1:13">
      <c r="A3780" s="5"/>
      <c r="B3780" s="128"/>
      <c r="C3780" s="128"/>
      <c r="D3780" s="129"/>
      <c r="E3780" s="129"/>
      <c r="F3780" s="129"/>
      <c r="G3780" s="129"/>
      <c r="H3780" s="129"/>
      <c r="I3780" s="129"/>
      <c r="J3780" s="129"/>
      <c r="K3780" s="129"/>
      <c r="L3780" s="129"/>
      <c r="M3780" s="129"/>
    </row>
    <row r="3781" spans="1:13">
      <c r="A3781" s="5"/>
      <c r="B3781" s="128"/>
      <c r="C3781" s="128"/>
      <c r="D3781" s="129"/>
      <c r="E3781" s="129"/>
      <c r="F3781" s="129"/>
      <c r="G3781" s="129"/>
      <c r="H3781" s="129"/>
      <c r="I3781" s="129"/>
      <c r="J3781" s="129"/>
      <c r="K3781" s="129"/>
      <c r="L3781" s="129"/>
      <c r="M3781" s="129"/>
    </row>
    <row r="3782" spans="1:13">
      <c r="A3782" s="5"/>
      <c r="B3782" s="128"/>
      <c r="C3782" s="128"/>
      <c r="D3782" s="129"/>
      <c r="E3782" s="129"/>
      <c r="F3782" s="129"/>
      <c r="G3782" s="129"/>
      <c r="H3782" s="129"/>
      <c r="I3782" s="129"/>
      <c r="J3782" s="129"/>
      <c r="K3782" s="129"/>
      <c r="L3782" s="129"/>
      <c r="M3782" s="129"/>
    </row>
    <row r="3783" spans="1:13">
      <c r="A3783" s="5"/>
      <c r="B3783" s="128"/>
      <c r="C3783" s="128"/>
      <c r="D3783" s="129"/>
      <c r="E3783" s="129"/>
      <c r="F3783" s="129"/>
      <c r="G3783" s="129"/>
      <c r="H3783" s="129"/>
      <c r="I3783" s="129"/>
      <c r="J3783" s="129"/>
      <c r="K3783" s="129"/>
      <c r="L3783" s="129"/>
      <c r="M3783" s="129"/>
    </row>
    <row r="3784" spans="1:13">
      <c r="A3784" s="5"/>
      <c r="B3784" s="128"/>
      <c r="C3784" s="128"/>
      <c r="D3784" s="129"/>
      <c r="E3784" s="129"/>
      <c r="F3784" s="129"/>
      <c r="G3784" s="129"/>
      <c r="H3784" s="129"/>
      <c r="I3784" s="129"/>
      <c r="J3784" s="129"/>
      <c r="K3784" s="129"/>
      <c r="L3784" s="129"/>
      <c r="M3784" s="129"/>
    </row>
    <row r="3785" spans="1:13">
      <c r="A3785" s="5"/>
      <c r="B3785" s="128"/>
      <c r="C3785" s="128"/>
      <c r="D3785" s="129"/>
      <c r="E3785" s="129"/>
      <c r="F3785" s="129"/>
      <c r="G3785" s="129"/>
      <c r="H3785" s="129"/>
      <c r="I3785" s="129"/>
      <c r="J3785" s="129"/>
      <c r="K3785" s="129"/>
      <c r="L3785" s="129"/>
      <c r="M3785" s="129"/>
    </row>
    <row r="3786" spans="1:13">
      <c r="A3786" s="5"/>
      <c r="B3786" s="128"/>
      <c r="C3786" s="128"/>
      <c r="D3786" s="129"/>
      <c r="E3786" s="129"/>
      <c r="F3786" s="129"/>
      <c r="G3786" s="129"/>
      <c r="H3786" s="129"/>
      <c r="I3786" s="129"/>
      <c r="J3786" s="129"/>
      <c r="K3786" s="129"/>
      <c r="L3786" s="129"/>
      <c r="M3786" s="129"/>
    </row>
    <row r="3787" spans="1:13">
      <c r="A3787" s="5"/>
      <c r="B3787" s="128"/>
      <c r="C3787" s="128"/>
      <c r="D3787" s="129"/>
      <c r="E3787" s="129"/>
      <c r="F3787" s="129"/>
      <c r="G3787" s="129"/>
      <c r="H3787" s="129"/>
      <c r="I3787" s="129"/>
      <c r="J3787" s="129"/>
      <c r="K3787" s="129"/>
      <c r="L3787" s="129"/>
      <c r="M3787" s="129"/>
    </row>
    <row r="3788" spans="1:13">
      <c r="A3788" s="5"/>
      <c r="B3788" s="128"/>
      <c r="C3788" s="128"/>
      <c r="D3788" s="129"/>
      <c r="E3788" s="129"/>
      <c r="F3788" s="129"/>
      <c r="G3788" s="129"/>
      <c r="H3788" s="129"/>
      <c r="I3788" s="129"/>
      <c r="J3788" s="129"/>
      <c r="K3788" s="129"/>
      <c r="L3788" s="129"/>
      <c r="M3788" s="129"/>
    </row>
    <row r="3789" spans="1:13">
      <c r="A3789" s="5"/>
      <c r="B3789" s="128"/>
      <c r="C3789" s="128"/>
      <c r="D3789" s="129"/>
      <c r="E3789" s="129"/>
      <c r="F3789" s="129"/>
      <c r="G3789" s="129"/>
      <c r="H3789" s="129"/>
      <c r="I3789" s="129"/>
      <c r="J3789" s="129"/>
      <c r="K3789" s="129"/>
      <c r="L3789" s="129"/>
      <c r="M3789" s="129"/>
    </row>
    <row r="3790" spans="1:13">
      <c r="A3790" s="5"/>
      <c r="B3790" s="128"/>
      <c r="C3790" s="128"/>
      <c r="D3790" s="129"/>
      <c r="E3790" s="129"/>
      <c r="F3790" s="129"/>
      <c r="G3790" s="129"/>
      <c r="H3790" s="129"/>
      <c r="I3790" s="129"/>
      <c r="J3790" s="129"/>
      <c r="K3790" s="129"/>
      <c r="L3790" s="129"/>
      <c r="M3790" s="129"/>
    </row>
    <row r="3791" spans="1:13">
      <c r="A3791" s="5"/>
      <c r="B3791" s="128"/>
      <c r="C3791" s="128"/>
      <c r="D3791" s="129"/>
      <c r="E3791" s="129"/>
      <c r="F3791" s="129"/>
      <c r="G3791" s="129"/>
      <c r="H3791" s="129"/>
      <c r="I3791" s="129"/>
      <c r="J3791" s="129"/>
      <c r="K3791" s="129"/>
      <c r="L3791" s="129"/>
      <c r="M3791" s="129"/>
    </row>
    <row r="3792" spans="1:13">
      <c r="A3792" s="5"/>
      <c r="B3792" s="128"/>
      <c r="C3792" s="128"/>
      <c r="D3792" s="129"/>
      <c r="E3792" s="129"/>
      <c r="F3792" s="129"/>
      <c r="G3792" s="129"/>
      <c r="H3792" s="129"/>
      <c r="I3792" s="129"/>
      <c r="J3792" s="129"/>
      <c r="K3792" s="129"/>
      <c r="L3792" s="129"/>
      <c r="M3792" s="129"/>
    </row>
    <row r="3793" spans="1:13">
      <c r="A3793" s="5"/>
      <c r="B3793" s="128"/>
      <c r="C3793" s="128"/>
      <c r="D3793" s="129"/>
      <c r="E3793" s="129"/>
      <c r="F3793" s="129"/>
      <c r="G3793" s="129"/>
      <c r="H3793" s="129"/>
      <c r="I3793" s="129"/>
      <c r="J3793" s="129"/>
      <c r="K3793" s="129"/>
      <c r="L3793" s="129"/>
      <c r="M3793" s="129"/>
    </row>
    <row r="3794" spans="1:13">
      <c r="A3794" s="5"/>
      <c r="B3794" s="128"/>
      <c r="C3794" s="128"/>
      <c r="D3794" s="129"/>
      <c r="E3794" s="129"/>
      <c r="F3794" s="129"/>
      <c r="G3794" s="129"/>
      <c r="H3794" s="129"/>
      <c r="I3794" s="129"/>
      <c r="J3794" s="129"/>
      <c r="K3794" s="129"/>
      <c r="L3794" s="129"/>
      <c r="M3794" s="129"/>
    </row>
    <row r="3795" spans="1:13">
      <c r="A3795" s="5"/>
      <c r="B3795" s="128"/>
      <c r="C3795" s="128"/>
      <c r="D3795" s="129"/>
      <c r="E3795" s="129"/>
      <c r="F3795" s="129"/>
      <c r="G3795" s="129"/>
      <c r="H3795" s="129"/>
      <c r="I3795" s="129"/>
      <c r="J3795" s="129"/>
      <c r="K3795" s="129"/>
      <c r="L3795" s="129"/>
      <c r="M3795" s="129"/>
    </row>
    <row r="3796" spans="1:13">
      <c r="A3796" s="5"/>
      <c r="B3796" s="128"/>
      <c r="C3796" s="128"/>
      <c r="D3796" s="129"/>
      <c r="E3796" s="129"/>
      <c r="F3796" s="129"/>
      <c r="G3796" s="129"/>
      <c r="H3796" s="129"/>
      <c r="I3796" s="129"/>
      <c r="J3796" s="129"/>
      <c r="K3796" s="129"/>
      <c r="L3796" s="129"/>
      <c r="M3796" s="129"/>
    </row>
    <row r="3797" spans="1:13">
      <c r="A3797" s="5"/>
      <c r="B3797" s="128"/>
      <c r="C3797" s="128"/>
      <c r="D3797" s="129"/>
      <c r="E3797" s="129"/>
      <c r="F3797" s="129"/>
      <c r="G3797" s="129"/>
      <c r="H3797" s="129"/>
      <c r="I3797" s="129"/>
      <c r="J3797" s="129"/>
      <c r="K3797" s="129"/>
      <c r="L3797" s="129"/>
      <c r="M3797" s="129"/>
    </row>
    <row r="3798" spans="1:13">
      <c r="A3798" s="5"/>
      <c r="B3798" s="128"/>
      <c r="C3798" s="128"/>
      <c r="D3798" s="129"/>
      <c r="E3798" s="129"/>
      <c r="F3798" s="129"/>
      <c r="G3798" s="129"/>
      <c r="H3798" s="129"/>
      <c r="I3798" s="129"/>
      <c r="J3798" s="129"/>
      <c r="K3798" s="129"/>
      <c r="L3798" s="129"/>
      <c r="M3798" s="129"/>
    </row>
    <row r="3799" spans="1:13">
      <c r="A3799" s="5"/>
      <c r="B3799" s="128"/>
      <c r="C3799" s="128"/>
      <c r="D3799" s="129"/>
      <c r="E3799" s="129"/>
      <c r="F3799" s="129"/>
      <c r="G3799" s="129"/>
      <c r="H3799" s="129"/>
      <c r="I3799" s="129"/>
      <c r="J3799" s="129"/>
      <c r="K3799" s="129"/>
      <c r="L3799" s="129"/>
      <c r="M3799" s="129"/>
    </row>
    <row r="3800" spans="1:13">
      <c r="A3800" s="5"/>
      <c r="B3800" s="128"/>
      <c r="C3800" s="128"/>
      <c r="D3800" s="129"/>
      <c r="E3800" s="129"/>
      <c r="F3800" s="129"/>
      <c r="G3800" s="129"/>
      <c r="H3800" s="129"/>
      <c r="I3800" s="129"/>
      <c r="J3800" s="129"/>
      <c r="K3800" s="129"/>
      <c r="L3800" s="129"/>
      <c r="M3800" s="129"/>
    </row>
    <row r="3801" spans="1:13">
      <c r="A3801" s="5"/>
      <c r="B3801" s="128"/>
      <c r="C3801" s="128"/>
      <c r="D3801" s="129"/>
      <c r="E3801" s="129"/>
      <c r="F3801" s="129"/>
      <c r="G3801" s="129"/>
      <c r="H3801" s="129"/>
      <c r="I3801" s="129"/>
      <c r="J3801" s="129"/>
      <c r="K3801" s="129"/>
      <c r="L3801" s="129"/>
      <c r="M3801" s="129"/>
    </row>
    <row r="3802" spans="1:13">
      <c r="A3802" s="5"/>
      <c r="B3802" s="128"/>
      <c r="C3802" s="128"/>
      <c r="D3802" s="129"/>
      <c r="E3802" s="129"/>
      <c r="F3802" s="129"/>
      <c r="G3802" s="129"/>
      <c r="H3802" s="129"/>
      <c r="I3802" s="129"/>
      <c r="J3802" s="129"/>
      <c r="K3802" s="129"/>
      <c r="L3802" s="129"/>
      <c r="M3802" s="129"/>
    </row>
    <row r="3803" spans="1:13">
      <c r="A3803" s="5"/>
      <c r="B3803" s="128"/>
      <c r="C3803" s="128"/>
      <c r="D3803" s="129"/>
      <c r="E3803" s="129"/>
      <c r="F3803" s="129"/>
      <c r="G3803" s="129"/>
      <c r="H3803" s="129"/>
      <c r="I3803" s="129"/>
      <c r="J3803" s="129"/>
      <c r="K3803" s="129"/>
      <c r="L3803" s="129"/>
      <c r="M3803" s="129"/>
    </row>
    <row r="3804" spans="1:13">
      <c r="A3804" s="5"/>
      <c r="B3804" s="128"/>
      <c r="C3804" s="128"/>
      <c r="D3804" s="129"/>
      <c r="E3804" s="129"/>
      <c r="F3804" s="129"/>
      <c r="G3804" s="129"/>
      <c r="H3804" s="129"/>
      <c r="I3804" s="129"/>
      <c r="J3804" s="129"/>
      <c r="K3804" s="129"/>
      <c r="L3804" s="129"/>
      <c r="M3804" s="129"/>
    </row>
    <row r="3805" spans="1:13">
      <c r="A3805" s="5"/>
      <c r="B3805" s="128"/>
      <c r="C3805" s="128"/>
      <c r="D3805" s="129"/>
      <c r="E3805" s="129"/>
      <c r="F3805" s="129"/>
      <c r="G3805" s="129"/>
      <c r="H3805" s="129"/>
      <c r="I3805" s="129"/>
      <c r="J3805" s="129"/>
      <c r="K3805" s="129"/>
      <c r="L3805" s="129"/>
      <c r="M3805" s="129"/>
    </row>
    <row r="3806" spans="1:13">
      <c r="A3806" s="5"/>
      <c r="B3806" s="128"/>
      <c r="C3806" s="128"/>
      <c r="D3806" s="129"/>
      <c r="E3806" s="129"/>
      <c r="F3806" s="129"/>
      <c r="G3806" s="129"/>
      <c r="H3806" s="129"/>
      <c r="I3806" s="129"/>
      <c r="J3806" s="129"/>
      <c r="K3806" s="129"/>
      <c r="L3806" s="129"/>
      <c r="M3806" s="129"/>
    </row>
    <row r="3807" spans="1:13">
      <c r="A3807" s="5"/>
      <c r="B3807" s="3"/>
      <c r="C3807" s="3"/>
      <c r="D3807" s="4"/>
      <c r="E3807" s="4"/>
      <c r="F3807" s="4"/>
      <c r="G3807" s="4"/>
      <c r="H3807" s="129"/>
      <c r="I3807" s="4"/>
      <c r="J3807" s="4"/>
      <c r="K3807" s="4"/>
      <c r="L3807" s="4"/>
      <c r="M3807" s="4"/>
    </row>
    <row r="3808" spans="1:13">
      <c r="A3808" s="5"/>
      <c r="B3808" s="128"/>
      <c r="C3808" s="128"/>
      <c r="D3808" s="129"/>
      <c r="E3808" s="129"/>
      <c r="F3808" s="129"/>
      <c r="G3808" s="129"/>
      <c r="H3808" s="129"/>
      <c r="I3808" s="129"/>
      <c r="J3808" s="129"/>
      <c r="K3808" s="129"/>
      <c r="L3808" s="129"/>
      <c r="M3808" s="129"/>
    </row>
    <row r="3809" spans="1:13">
      <c r="A3809" s="5"/>
      <c r="B3809" s="128"/>
      <c r="C3809" s="128"/>
      <c r="D3809" s="129"/>
      <c r="E3809" s="129"/>
      <c r="F3809" s="129"/>
      <c r="G3809" s="129"/>
      <c r="H3809" s="129"/>
      <c r="I3809" s="129"/>
      <c r="J3809" s="129"/>
      <c r="K3809" s="129"/>
      <c r="L3809" s="129"/>
      <c r="M3809" s="129"/>
    </row>
    <row r="3810" spans="1:13">
      <c r="A3810" s="5"/>
      <c r="B3810" s="128"/>
      <c r="C3810" s="128"/>
      <c r="D3810" s="129"/>
      <c r="E3810" s="129"/>
      <c r="F3810" s="129"/>
      <c r="G3810" s="129"/>
      <c r="H3810" s="129"/>
      <c r="I3810" s="129"/>
      <c r="J3810" s="129"/>
      <c r="K3810" s="129"/>
      <c r="L3810" s="129"/>
      <c r="M3810" s="129"/>
    </row>
    <row r="3811" spans="1:13">
      <c r="A3811" s="5"/>
      <c r="B3811" s="128"/>
      <c r="C3811" s="128"/>
      <c r="D3811" s="129"/>
      <c r="E3811" s="129"/>
      <c r="F3811" s="129"/>
      <c r="G3811" s="129"/>
      <c r="H3811" s="129"/>
      <c r="I3811" s="129"/>
      <c r="J3811" s="129"/>
      <c r="K3811" s="129"/>
      <c r="L3811" s="129"/>
      <c r="M3811" s="129"/>
    </row>
    <row r="3812" spans="1:13">
      <c r="A3812" s="5"/>
      <c r="B3812" s="128"/>
      <c r="C3812" s="128"/>
      <c r="D3812" s="129"/>
      <c r="E3812" s="129"/>
      <c r="F3812" s="129"/>
      <c r="G3812" s="129"/>
      <c r="H3812" s="129"/>
      <c r="I3812" s="129"/>
      <c r="J3812" s="129"/>
      <c r="K3812" s="129"/>
      <c r="L3812" s="129"/>
      <c r="M3812" s="129"/>
    </row>
    <row r="3813" spans="1:13">
      <c r="A3813" s="5"/>
      <c r="B3813" s="128"/>
      <c r="C3813" s="128"/>
      <c r="D3813" s="129"/>
      <c r="E3813" s="129"/>
      <c r="F3813" s="129"/>
      <c r="G3813" s="129"/>
      <c r="H3813" s="129"/>
      <c r="I3813" s="129"/>
      <c r="J3813" s="129"/>
      <c r="K3813" s="129"/>
      <c r="L3813" s="129"/>
      <c r="M3813" s="129"/>
    </row>
    <row r="3814" spans="1:13">
      <c r="A3814" s="5"/>
      <c r="B3814" s="128"/>
      <c r="C3814" s="128"/>
      <c r="D3814" s="129"/>
      <c r="E3814" s="129"/>
      <c r="F3814" s="129"/>
      <c r="G3814" s="129"/>
      <c r="H3814" s="129"/>
      <c r="I3814" s="129"/>
      <c r="J3814" s="129"/>
      <c r="K3814" s="129"/>
      <c r="L3814" s="129"/>
      <c r="M3814" s="129"/>
    </row>
    <row r="3815" spans="1:13">
      <c r="A3815" s="5"/>
      <c r="B3815" s="128"/>
      <c r="C3815" s="128"/>
      <c r="D3815" s="129"/>
      <c r="E3815" s="129"/>
      <c r="F3815" s="129"/>
      <c r="G3815" s="129"/>
      <c r="H3815" s="129"/>
      <c r="I3815" s="129"/>
      <c r="J3815" s="129"/>
      <c r="K3815" s="129"/>
      <c r="L3815" s="129"/>
      <c r="M3815" s="129"/>
    </row>
    <row r="3816" spans="1:13">
      <c r="A3816" s="5"/>
      <c r="B3816" s="128"/>
      <c r="C3816" s="128"/>
      <c r="D3816" s="129"/>
      <c r="E3816" s="129"/>
      <c r="F3816" s="129"/>
      <c r="G3816" s="129"/>
      <c r="H3816" s="129"/>
      <c r="I3816" s="129"/>
      <c r="J3816" s="129"/>
      <c r="K3816" s="129"/>
      <c r="L3816" s="129"/>
      <c r="M3816" s="129"/>
    </row>
    <row r="3817" spans="1:13">
      <c r="A3817" s="5"/>
      <c r="B3817" s="128"/>
      <c r="C3817" s="128"/>
      <c r="D3817" s="129"/>
      <c r="E3817" s="129"/>
      <c r="F3817" s="129"/>
      <c r="G3817" s="129"/>
      <c r="H3817" s="129"/>
      <c r="I3817" s="129"/>
      <c r="J3817" s="129"/>
      <c r="K3817" s="129"/>
      <c r="L3817" s="129"/>
      <c r="M3817" s="129"/>
    </row>
    <row r="3818" spans="1:13">
      <c r="A3818" s="5"/>
      <c r="B3818" s="128"/>
      <c r="C3818" s="128"/>
      <c r="D3818" s="129"/>
      <c r="E3818" s="129"/>
      <c r="F3818" s="129"/>
      <c r="G3818" s="129"/>
      <c r="H3818" s="129"/>
      <c r="I3818" s="129"/>
      <c r="J3818" s="129"/>
      <c r="K3818" s="129"/>
      <c r="L3818" s="129"/>
      <c r="M3818" s="129"/>
    </row>
    <row r="3819" spans="1:13">
      <c r="A3819" s="5"/>
      <c r="B3819" s="128"/>
      <c r="C3819" s="128"/>
      <c r="D3819" s="129"/>
      <c r="E3819" s="129"/>
      <c r="F3819" s="129"/>
      <c r="G3819" s="129"/>
      <c r="H3819" s="129"/>
      <c r="I3819" s="129"/>
      <c r="J3819" s="129"/>
      <c r="K3819" s="129"/>
      <c r="L3819" s="129"/>
      <c r="M3819" s="129"/>
    </row>
    <row r="3820" spans="1:13">
      <c r="A3820" s="5"/>
      <c r="B3820" s="128"/>
      <c r="C3820" s="128"/>
      <c r="D3820" s="129"/>
      <c r="E3820" s="129"/>
      <c r="F3820" s="129"/>
      <c r="G3820" s="129"/>
      <c r="H3820" s="129"/>
      <c r="I3820" s="129"/>
      <c r="J3820" s="129"/>
      <c r="K3820" s="129"/>
      <c r="L3820" s="129"/>
      <c r="M3820" s="129"/>
    </row>
    <row r="3821" spans="1:13">
      <c r="A3821" s="5"/>
      <c r="B3821" s="128"/>
      <c r="C3821" s="128"/>
      <c r="D3821" s="129"/>
      <c r="E3821" s="129"/>
      <c r="F3821" s="129"/>
      <c r="G3821" s="129"/>
      <c r="H3821" s="129"/>
      <c r="I3821" s="129"/>
      <c r="J3821" s="129"/>
      <c r="K3821" s="129"/>
      <c r="L3821" s="129"/>
      <c r="M3821" s="129"/>
    </row>
    <row r="3822" spans="1:13">
      <c r="A3822" s="5"/>
      <c r="B3822" s="128"/>
      <c r="C3822" s="128"/>
      <c r="D3822" s="129"/>
      <c r="E3822" s="129"/>
      <c r="F3822" s="129"/>
      <c r="G3822" s="129"/>
      <c r="H3822" s="129"/>
      <c r="I3822" s="129"/>
      <c r="J3822" s="129"/>
      <c r="K3822" s="129"/>
      <c r="L3822" s="129"/>
      <c r="M3822" s="129"/>
    </row>
    <row r="3823" spans="1:13">
      <c r="A3823" s="5"/>
      <c r="B3823" s="128"/>
      <c r="C3823" s="128"/>
      <c r="D3823" s="129"/>
      <c r="E3823" s="129"/>
      <c r="F3823" s="129"/>
      <c r="G3823" s="129"/>
      <c r="H3823" s="129"/>
      <c r="I3823" s="129"/>
      <c r="J3823" s="129"/>
      <c r="K3823" s="129"/>
      <c r="L3823" s="129"/>
      <c r="M3823" s="129"/>
    </row>
    <row r="3824" spans="1:13">
      <c r="A3824" s="5"/>
      <c r="B3824" s="128"/>
      <c r="C3824" s="128"/>
      <c r="D3824" s="129"/>
      <c r="E3824" s="129"/>
      <c r="F3824" s="129"/>
      <c r="G3824" s="129"/>
      <c r="H3824" s="129"/>
      <c r="I3824" s="129"/>
      <c r="J3824" s="129"/>
      <c r="K3824" s="129"/>
      <c r="L3824" s="129"/>
      <c r="M3824" s="129"/>
    </row>
    <row r="3825" spans="1:13">
      <c r="A3825" s="5"/>
      <c r="B3825" s="128"/>
      <c r="C3825" s="128"/>
      <c r="D3825" s="129"/>
      <c r="E3825" s="129"/>
      <c r="F3825" s="129"/>
      <c r="G3825" s="129"/>
      <c r="H3825" s="129"/>
      <c r="I3825" s="129"/>
      <c r="J3825" s="129"/>
      <c r="K3825" s="129"/>
      <c r="L3825" s="129"/>
      <c r="M3825" s="129"/>
    </row>
    <row r="3826" spans="1:13">
      <c r="A3826" s="5"/>
      <c r="B3826" s="128"/>
      <c r="C3826" s="128"/>
      <c r="D3826" s="129"/>
      <c r="E3826" s="129"/>
      <c r="F3826" s="129"/>
      <c r="G3826" s="129"/>
      <c r="H3826" s="129"/>
      <c r="I3826" s="129"/>
      <c r="J3826" s="129"/>
      <c r="K3826" s="129"/>
      <c r="L3826" s="129"/>
      <c r="M3826" s="129"/>
    </row>
    <row r="3827" spans="1:13">
      <c r="A3827" s="5"/>
      <c r="B3827" s="128"/>
      <c r="C3827" s="128"/>
      <c r="D3827" s="129"/>
      <c r="E3827" s="129"/>
      <c r="F3827" s="129"/>
      <c r="G3827" s="129"/>
      <c r="H3827" s="129"/>
      <c r="I3827" s="129"/>
      <c r="J3827" s="129"/>
      <c r="K3827" s="129"/>
      <c r="L3827" s="129"/>
      <c r="M3827" s="129"/>
    </row>
    <row r="3828" spans="1:13">
      <c r="A3828" s="5"/>
      <c r="B3828" s="128"/>
      <c r="C3828" s="128"/>
      <c r="D3828" s="129"/>
      <c r="E3828" s="129"/>
      <c r="F3828" s="129"/>
      <c r="G3828" s="129"/>
      <c r="H3828" s="129"/>
      <c r="I3828" s="129"/>
      <c r="J3828" s="129"/>
      <c r="K3828" s="129"/>
      <c r="L3828" s="129"/>
      <c r="M3828" s="129"/>
    </row>
    <row r="3829" spans="1:13">
      <c r="A3829" s="5"/>
      <c r="B3829" s="128"/>
      <c r="C3829" s="128"/>
      <c r="D3829" s="129"/>
      <c r="E3829" s="129"/>
      <c r="F3829" s="129"/>
      <c r="G3829" s="129"/>
      <c r="H3829" s="129"/>
      <c r="I3829" s="129"/>
      <c r="J3829" s="129"/>
      <c r="K3829" s="129"/>
      <c r="L3829" s="129"/>
      <c r="M3829" s="129"/>
    </row>
    <row r="3830" spans="1:13">
      <c r="A3830" s="5"/>
      <c r="B3830" s="128"/>
      <c r="C3830" s="128"/>
      <c r="D3830" s="129"/>
      <c r="E3830" s="129"/>
      <c r="F3830" s="129"/>
      <c r="G3830" s="129"/>
      <c r="H3830" s="129"/>
      <c r="I3830" s="129"/>
      <c r="J3830" s="129"/>
      <c r="K3830" s="129"/>
      <c r="L3830" s="129"/>
      <c r="M3830" s="129"/>
    </row>
    <row r="3831" spans="1:13">
      <c r="A3831" s="5"/>
      <c r="B3831" s="128"/>
      <c r="C3831" s="128"/>
      <c r="D3831" s="129"/>
      <c r="E3831" s="129"/>
      <c r="F3831" s="129"/>
      <c r="G3831" s="129"/>
      <c r="H3831" s="129"/>
      <c r="I3831" s="129"/>
      <c r="J3831" s="129"/>
      <c r="K3831" s="129"/>
      <c r="L3831" s="129"/>
      <c r="M3831" s="129"/>
    </row>
    <row r="3832" spans="1:13">
      <c r="A3832" s="5"/>
      <c r="B3832" s="128"/>
      <c r="C3832" s="128"/>
      <c r="D3832" s="129"/>
      <c r="E3832" s="129"/>
      <c r="F3832" s="129"/>
      <c r="G3832" s="129"/>
      <c r="H3832" s="129"/>
      <c r="I3832" s="129"/>
      <c r="J3832" s="129"/>
      <c r="K3832" s="129"/>
      <c r="L3832" s="129"/>
      <c r="M3832" s="129"/>
    </row>
    <row r="3833" spans="1:13">
      <c r="A3833" s="5"/>
      <c r="B3833" s="128"/>
      <c r="C3833" s="128"/>
      <c r="D3833" s="129"/>
      <c r="E3833" s="129"/>
      <c r="F3833" s="129"/>
      <c r="G3833" s="129"/>
      <c r="H3833" s="129"/>
      <c r="I3833" s="129"/>
      <c r="J3833" s="129"/>
      <c r="K3833" s="129"/>
      <c r="L3833" s="129"/>
      <c r="M3833" s="129"/>
    </row>
    <row r="3834" spans="1:13">
      <c r="A3834" s="5"/>
      <c r="B3834" s="128"/>
      <c r="C3834" s="128"/>
      <c r="D3834" s="129"/>
      <c r="E3834" s="129"/>
      <c r="F3834" s="129"/>
      <c r="G3834" s="129"/>
      <c r="H3834" s="129"/>
      <c r="I3834" s="129"/>
      <c r="J3834" s="129"/>
      <c r="K3834" s="129"/>
      <c r="L3834" s="129"/>
      <c r="M3834" s="129"/>
    </row>
    <row r="3835" spans="1:13">
      <c r="A3835" s="5"/>
      <c r="B3835" s="128"/>
      <c r="C3835" s="128"/>
      <c r="D3835" s="129"/>
      <c r="E3835" s="129"/>
      <c r="F3835" s="129"/>
      <c r="G3835" s="129"/>
      <c r="H3835" s="129"/>
      <c r="I3835" s="129"/>
      <c r="J3835" s="129"/>
      <c r="K3835" s="129"/>
      <c r="L3835" s="129"/>
      <c r="M3835" s="129"/>
    </row>
    <row r="3836" spans="1:13">
      <c r="A3836" s="5"/>
      <c r="B3836" s="128"/>
      <c r="C3836" s="128"/>
      <c r="D3836" s="129"/>
      <c r="E3836" s="129"/>
      <c r="F3836" s="129"/>
      <c r="G3836" s="129"/>
      <c r="H3836" s="129"/>
      <c r="I3836" s="129"/>
      <c r="J3836" s="129"/>
      <c r="K3836" s="129"/>
      <c r="L3836" s="129"/>
      <c r="M3836" s="129"/>
    </row>
    <row r="3837" spans="1:13">
      <c r="A3837" s="5"/>
      <c r="B3837" s="128"/>
      <c r="C3837" s="128"/>
      <c r="D3837" s="129"/>
      <c r="E3837" s="129"/>
      <c r="F3837" s="129"/>
      <c r="G3837" s="129"/>
      <c r="H3837" s="129"/>
      <c r="I3837" s="129"/>
      <c r="J3837" s="129"/>
      <c r="K3837" s="129"/>
      <c r="L3837" s="129"/>
      <c r="M3837" s="129"/>
    </row>
    <row r="3838" spans="1:13">
      <c r="A3838" s="5"/>
      <c r="B3838" s="128"/>
      <c r="C3838" s="128"/>
      <c r="D3838" s="129"/>
      <c r="E3838" s="129"/>
      <c r="F3838" s="129"/>
      <c r="G3838" s="129"/>
      <c r="H3838" s="129"/>
      <c r="I3838" s="129"/>
      <c r="J3838" s="129"/>
      <c r="K3838" s="129"/>
      <c r="L3838" s="129"/>
      <c r="M3838" s="129"/>
    </row>
    <row r="3839" spans="1:13">
      <c r="A3839" s="5"/>
      <c r="B3839" s="128"/>
      <c r="C3839" s="128"/>
      <c r="D3839" s="129"/>
      <c r="E3839" s="129"/>
      <c r="F3839" s="129"/>
      <c r="G3839" s="129"/>
      <c r="H3839" s="129"/>
      <c r="I3839" s="129"/>
      <c r="J3839" s="129"/>
      <c r="K3839" s="129"/>
      <c r="L3839" s="129"/>
      <c r="M3839" s="129"/>
    </row>
    <row r="3840" spans="1:13">
      <c r="A3840" s="5"/>
      <c r="B3840" s="128"/>
      <c r="C3840" s="128"/>
      <c r="D3840" s="129"/>
      <c r="E3840" s="129"/>
      <c r="F3840" s="129"/>
      <c r="G3840" s="129"/>
      <c r="H3840" s="129"/>
      <c r="I3840" s="129"/>
      <c r="J3840" s="129"/>
      <c r="K3840" s="129"/>
      <c r="L3840" s="129"/>
      <c r="M3840" s="129"/>
    </row>
    <row r="3841" spans="1:13">
      <c r="A3841" s="5"/>
      <c r="B3841" s="128"/>
      <c r="C3841" s="128"/>
      <c r="D3841" s="129"/>
      <c r="E3841" s="129"/>
      <c r="F3841" s="129"/>
      <c r="G3841" s="129"/>
      <c r="H3841" s="129"/>
      <c r="I3841" s="129"/>
      <c r="J3841" s="129"/>
      <c r="K3841" s="129"/>
      <c r="L3841" s="129"/>
      <c r="M3841" s="129"/>
    </row>
    <row r="3842" spans="1:13">
      <c r="A3842" s="5"/>
      <c r="B3842" s="128"/>
      <c r="C3842" s="128"/>
      <c r="D3842" s="129"/>
      <c r="E3842" s="129"/>
      <c r="F3842" s="129"/>
      <c r="G3842" s="129"/>
      <c r="H3842" s="129"/>
      <c r="I3842" s="129"/>
      <c r="J3842" s="129"/>
      <c r="K3842" s="129"/>
      <c r="L3842" s="129"/>
      <c r="M3842" s="129"/>
    </row>
    <row r="3843" spans="1:13">
      <c r="A3843" s="5"/>
      <c r="B3843" s="128"/>
      <c r="C3843" s="128"/>
      <c r="D3843" s="129"/>
      <c r="E3843" s="129"/>
      <c r="F3843" s="129"/>
      <c r="G3843" s="129"/>
      <c r="H3843" s="129"/>
      <c r="I3843" s="129"/>
      <c r="J3843" s="129"/>
      <c r="K3843" s="129"/>
      <c r="L3843" s="129"/>
      <c r="M3843" s="129"/>
    </row>
    <row r="3844" spans="1:13">
      <c r="A3844" s="5"/>
      <c r="B3844" s="128"/>
      <c r="C3844" s="128"/>
      <c r="D3844" s="129"/>
      <c r="E3844" s="129"/>
      <c r="F3844" s="129"/>
      <c r="G3844" s="129"/>
      <c r="H3844" s="129"/>
      <c r="I3844" s="129"/>
      <c r="J3844" s="129"/>
      <c r="K3844" s="129"/>
      <c r="L3844" s="129"/>
      <c r="M3844" s="129"/>
    </row>
    <row r="3845" spans="1:13">
      <c r="A3845" s="5"/>
      <c r="B3845" s="128"/>
      <c r="C3845" s="128"/>
      <c r="D3845" s="129"/>
      <c r="E3845" s="129"/>
      <c r="F3845" s="129"/>
      <c r="G3845" s="129"/>
      <c r="H3845" s="129"/>
      <c r="I3845" s="129"/>
      <c r="J3845" s="129"/>
      <c r="K3845" s="129"/>
      <c r="L3845" s="129"/>
      <c r="M3845" s="129"/>
    </row>
    <row r="3846" spans="1:13">
      <c r="A3846" s="5"/>
      <c r="B3846" s="128"/>
      <c r="C3846" s="128"/>
      <c r="D3846" s="129"/>
      <c r="E3846" s="129"/>
      <c r="F3846" s="129"/>
      <c r="G3846" s="129"/>
      <c r="H3846" s="129"/>
      <c r="I3846" s="129"/>
      <c r="J3846" s="129"/>
      <c r="K3846" s="129"/>
      <c r="L3846" s="129"/>
      <c r="M3846" s="129"/>
    </row>
    <row r="3847" spans="1:13">
      <c r="A3847" s="5"/>
      <c r="B3847" s="128"/>
      <c r="C3847" s="128"/>
      <c r="D3847" s="129"/>
      <c r="E3847" s="129"/>
      <c r="F3847" s="129"/>
      <c r="G3847" s="129"/>
      <c r="H3847" s="129"/>
      <c r="I3847" s="129"/>
      <c r="J3847" s="129"/>
      <c r="K3847" s="129"/>
      <c r="L3847" s="129"/>
      <c r="M3847" s="129"/>
    </row>
    <row r="3848" spans="1:13">
      <c r="A3848" s="5"/>
      <c r="B3848" s="128"/>
      <c r="C3848" s="128"/>
      <c r="D3848" s="129"/>
      <c r="E3848" s="129"/>
      <c r="F3848" s="129"/>
      <c r="G3848" s="129"/>
      <c r="H3848" s="129"/>
      <c r="I3848" s="129"/>
      <c r="J3848" s="129"/>
      <c r="K3848" s="129"/>
      <c r="L3848" s="129"/>
      <c r="M3848" s="129"/>
    </row>
    <row r="3849" spans="1:13">
      <c r="A3849" s="5"/>
      <c r="B3849" s="128"/>
      <c r="C3849" s="128"/>
      <c r="D3849" s="129"/>
      <c r="E3849" s="129"/>
      <c r="F3849" s="129"/>
      <c r="G3849" s="129"/>
      <c r="H3849" s="129"/>
      <c r="I3849" s="129"/>
      <c r="J3849" s="129"/>
      <c r="K3849" s="129"/>
      <c r="L3849" s="129"/>
      <c r="M3849" s="129"/>
    </row>
    <row r="3850" spans="1:13">
      <c r="A3850" s="5"/>
      <c r="B3850" s="128"/>
      <c r="C3850" s="128"/>
      <c r="D3850" s="129"/>
      <c r="E3850" s="129"/>
      <c r="F3850" s="129"/>
      <c r="G3850" s="129"/>
      <c r="H3850" s="129"/>
      <c r="I3850" s="129"/>
      <c r="J3850" s="129"/>
      <c r="K3850" s="129"/>
      <c r="L3850" s="129"/>
      <c r="M3850" s="129"/>
    </row>
    <row r="3851" spans="1:13">
      <c r="A3851" s="5"/>
      <c r="B3851" s="128"/>
      <c r="C3851" s="128"/>
      <c r="D3851" s="129"/>
      <c r="E3851" s="129"/>
      <c r="F3851" s="129"/>
      <c r="G3851" s="129"/>
      <c r="H3851" s="129"/>
      <c r="I3851" s="129"/>
      <c r="J3851" s="129"/>
      <c r="K3851" s="129"/>
      <c r="L3851" s="129"/>
      <c r="M3851" s="129"/>
    </row>
    <row r="3852" spans="1:13">
      <c r="A3852" s="5"/>
      <c r="B3852" s="128"/>
      <c r="C3852" s="128"/>
      <c r="D3852" s="129"/>
      <c r="E3852" s="129"/>
      <c r="F3852" s="129"/>
      <c r="G3852" s="129"/>
      <c r="H3852" s="129"/>
      <c r="I3852" s="129"/>
      <c r="J3852" s="129"/>
      <c r="K3852" s="129"/>
      <c r="L3852" s="129"/>
      <c r="M3852" s="129"/>
    </row>
    <row r="3853" spans="1:13">
      <c r="A3853" s="5"/>
      <c r="B3853" s="128"/>
      <c r="C3853" s="128"/>
      <c r="D3853" s="129"/>
      <c r="E3853" s="129"/>
      <c r="F3853" s="129"/>
      <c r="G3853" s="129"/>
      <c r="H3853" s="129"/>
      <c r="I3853" s="129"/>
      <c r="J3853" s="129"/>
      <c r="K3853" s="129"/>
      <c r="L3853" s="129"/>
      <c r="M3853" s="129"/>
    </row>
    <row r="3854" spans="1:13">
      <c r="A3854" s="5"/>
      <c r="B3854" s="128"/>
      <c r="C3854" s="128"/>
      <c r="D3854" s="129"/>
      <c r="E3854" s="129"/>
      <c r="F3854" s="129"/>
      <c r="G3854" s="129"/>
      <c r="H3854" s="129"/>
      <c r="I3854" s="129"/>
      <c r="J3854" s="129"/>
      <c r="K3854" s="129"/>
      <c r="L3854" s="129"/>
      <c r="M3854" s="129"/>
    </row>
    <row r="3855" spans="1:13">
      <c r="A3855" s="5"/>
      <c r="B3855" s="128"/>
      <c r="C3855" s="128"/>
      <c r="D3855" s="129"/>
      <c r="E3855" s="129"/>
      <c r="F3855" s="129"/>
      <c r="G3855" s="129"/>
      <c r="H3855" s="129"/>
      <c r="I3855" s="129"/>
      <c r="J3855" s="129"/>
      <c r="K3855" s="129"/>
      <c r="L3855" s="129"/>
      <c r="M3855" s="129"/>
    </row>
    <row r="3856" spans="1:13">
      <c r="A3856" s="5"/>
      <c r="B3856" s="128"/>
      <c r="C3856" s="128"/>
      <c r="D3856" s="129"/>
      <c r="E3856" s="129"/>
      <c r="F3856" s="129"/>
      <c r="G3856" s="129"/>
      <c r="H3856" s="129"/>
      <c r="I3856" s="129"/>
      <c r="J3856" s="129"/>
      <c r="K3856" s="129"/>
      <c r="L3856" s="129"/>
      <c r="M3856" s="129"/>
    </row>
    <row r="3857" spans="1:13">
      <c r="A3857" s="5"/>
      <c r="B3857" s="128"/>
      <c r="C3857" s="128"/>
      <c r="D3857" s="129"/>
      <c r="E3857" s="129"/>
      <c r="F3857" s="129"/>
      <c r="G3857" s="129"/>
      <c r="H3857" s="129"/>
      <c r="I3857" s="129"/>
      <c r="J3857" s="129"/>
      <c r="K3857" s="129"/>
      <c r="L3857" s="129"/>
      <c r="M3857" s="129"/>
    </row>
    <row r="3858" spans="1:13">
      <c r="A3858" s="5"/>
      <c r="B3858" s="128"/>
      <c r="C3858" s="128"/>
      <c r="D3858" s="129"/>
      <c r="E3858" s="129"/>
      <c r="F3858" s="129"/>
      <c r="G3858" s="129"/>
      <c r="H3858" s="129"/>
      <c r="I3858" s="129"/>
      <c r="J3858" s="129"/>
      <c r="K3858" s="129"/>
      <c r="L3858" s="129"/>
      <c r="M3858" s="129"/>
    </row>
    <row r="3859" spans="1:13">
      <c r="A3859" s="5"/>
      <c r="B3859" s="128"/>
      <c r="C3859" s="128"/>
      <c r="D3859" s="129"/>
      <c r="E3859" s="129"/>
      <c r="F3859" s="129"/>
      <c r="G3859" s="129"/>
      <c r="H3859" s="129"/>
      <c r="I3859" s="129"/>
      <c r="J3859" s="129"/>
      <c r="K3859" s="129"/>
      <c r="L3859" s="129"/>
      <c r="M3859" s="129"/>
    </row>
    <row r="3860" spans="1:13">
      <c r="A3860" s="5"/>
      <c r="B3860" s="3"/>
      <c r="C3860" s="3"/>
      <c r="D3860" s="4"/>
      <c r="E3860" s="4"/>
      <c r="F3860" s="4"/>
      <c r="G3860" s="4"/>
      <c r="H3860" s="129"/>
      <c r="I3860" s="129"/>
      <c r="J3860" s="4"/>
      <c r="K3860" s="4"/>
      <c r="L3860" s="4"/>
      <c r="M3860" s="4"/>
    </row>
    <row r="3861" spans="1:13">
      <c r="A3861" s="5"/>
      <c r="B3861" s="128"/>
      <c r="C3861" s="128"/>
      <c r="D3861" s="129"/>
      <c r="E3861" s="129"/>
      <c r="F3861" s="129"/>
      <c r="G3861" s="129"/>
      <c r="H3861" s="129"/>
      <c r="I3861" s="129"/>
      <c r="J3861" s="129"/>
      <c r="K3861" s="129"/>
      <c r="L3861" s="129"/>
      <c r="M3861" s="129"/>
    </row>
    <row r="3862" spans="1:13">
      <c r="A3862" s="5"/>
      <c r="B3862" s="128"/>
      <c r="C3862" s="128"/>
      <c r="D3862" s="129"/>
      <c r="E3862" s="129"/>
      <c r="F3862" s="129"/>
      <c r="G3862" s="129"/>
      <c r="H3862" s="129"/>
      <c r="I3862" s="129"/>
      <c r="J3862" s="129"/>
      <c r="K3862" s="129"/>
      <c r="L3862" s="129"/>
      <c r="M3862" s="129"/>
    </row>
    <row r="3863" spans="1:13">
      <c r="A3863" s="5"/>
      <c r="B3863" s="128"/>
      <c r="C3863" s="128"/>
      <c r="D3863" s="129"/>
      <c r="E3863" s="129"/>
      <c r="F3863" s="129"/>
      <c r="G3863" s="129"/>
      <c r="H3863" s="129"/>
      <c r="I3863" s="129"/>
      <c r="J3863" s="129"/>
      <c r="K3863" s="129"/>
      <c r="L3863" s="129"/>
      <c r="M3863" s="129"/>
    </row>
    <row r="3864" spans="1:13">
      <c r="A3864" s="5"/>
      <c r="B3864" s="3"/>
      <c r="C3864" s="3"/>
      <c r="D3864" s="4"/>
      <c r="E3864" s="4"/>
      <c r="F3864" s="4"/>
      <c r="G3864" s="4"/>
      <c r="H3864" s="129"/>
      <c r="I3864" s="4"/>
      <c r="J3864" s="4"/>
      <c r="K3864" s="4"/>
      <c r="L3864" s="4"/>
      <c r="M3864" s="4"/>
    </row>
    <row r="3865" spans="1:13">
      <c r="A3865" s="5"/>
      <c r="B3865" s="128"/>
      <c r="C3865" s="128"/>
      <c r="D3865" s="129"/>
      <c r="E3865" s="129"/>
      <c r="F3865" s="129"/>
      <c r="G3865" s="129"/>
      <c r="H3865" s="129"/>
      <c r="I3865" s="129"/>
      <c r="J3865" s="129"/>
      <c r="K3865" s="129"/>
      <c r="L3865" s="129"/>
      <c r="M3865" s="129"/>
    </row>
    <row r="3866" spans="1:13">
      <c r="A3866" s="5"/>
      <c r="B3866" s="128"/>
      <c r="C3866" s="128"/>
      <c r="D3866" s="129"/>
      <c r="E3866" s="129"/>
      <c r="F3866" s="129"/>
      <c r="G3866" s="129"/>
      <c r="H3866" s="129"/>
      <c r="I3866" s="129"/>
      <c r="J3866" s="129"/>
      <c r="K3866" s="129"/>
      <c r="L3866" s="129"/>
      <c r="M3866" s="129"/>
    </row>
    <row r="3867" spans="1:13">
      <c r="A3867" s="5"/>
      <c r="B3867" s="128"/>
      <c r="C3867" s="128"/>
      <c r="D3867" s="129"/>
      <c r="E3867" s="129"/>
      <c r="F3867" s="129"/>
      <c r="G3867" s="129"/>
      <c r="H3867" s="129"/>
      <c r="I3867" s="129"/>
      <c r="J3867" s="129"/>
      <c r="K3867" s="129"/>
      <c r="L3867" s="129"/>
      <c r="M3867" s="129"/>
    </row>
    <row r="3868" spans="1:13">
      <c r="A3868" s="5"/>
      <c r="B3868" s="128"/>
      <c r="C3868" s="128"/>
      <c r="D3868" s="129"/>
      <c r="E3868" s="129"/>
      <c r="F3868" s="129"/>
      <c r="G3868" s="129"/>
      <c r="H3868" s="129"/>
      <c r="I3868" s="129"/>
      <c r="J3868" s="129"/>
      <c r="K3868" s="129"/>
      <c r="L3868" s="129"/>
      <c r="M3868" s="129"/>
    </row>
    <row r="3869" spans="1:13">
      <c r="A3869" s="5"/>
      <c r="B3869" s="128"/>
      <c r="C3869" s="128"/>
      <c r="D3869" s="129"/>
      <c r="E3869" s="129"/>
      <c r="F3869" s="129"/>
      <c r="G3869" s="129"/>
      <c r="H3869" s="129"/>
      <c r="I3869" s="129"/>
      <c r="J3869" s="129"/>
      <c r="K3869" s="129"/>
      <c r="L3869" s="129"/>
      <c r="M3869" s="129"/>
    </row>
    <row r="3870" spans="1:13">
      <c r="A3870" s="5"/>
      <c r="B3870" s="128"/>
      <c r="C3870" s="128"/>
      <c r="D3870" s="129"/>
      <c r="E3870" s="129"/>
      <c r="F3870" s="129"/>
      <c r="G3870" s="129"/>
      <c r="H3870" s="129"/>
      <c r="I3870" s="129"/>
      <c r="J3870" s="129"/>
      <c r="K3870" s="129"/>
      <c r="L3870" s="129"/>
      <c r="M3870" s="129"/>
    </row>
    <row r="3871" spans="1:13">
      <c r="A3871" s="5"/>
      <c r="B3871" s="128"/>
      <c r="C3871" s="128"/>
      <c r="D3871" s="129"/>
      <c r="E3871" s="129"/>
      <c r="F3871" s="129"/>
      <c r="G3871" s="129"/>
      <c r="H3871" s="129"/>
      <c r="I3871" s="129"/>
      <c r="J3871" s="129"/>
      <c r="K3871" s="129"/>
      <c r="L3871" s="129"/>
      <c r="M3871" s="129"/>
    </row>
    <row r="3872" spans="1:13">
      <c r="A3872" s="5"/>
      <c r="B3872" s="128"/>
      <c r="C3872" s="128"/>
      <c r="D3872" s="129"/>
      <c r="E3872" s="129"/>
      <c r="F3872" s="129"/>
      <c r="G3872" s="129"/>
      <c r="H3872" s="129"/>
      <c r="I3872" s="129"/>
      <c r="J3872" s="129"/>
      <c r="K3872" s="129"/>
      <c r="L3872" s="129"/>
      <c r="M3872" s="129"/>
    </row>
    <row r="3873" spans="1:13">
      <c r="A3873" s="5"/>
      <c r="B3873" s="128"/>
      <c r="C3873" s="128"/>
      <c r="D3873" s="129"/>
      <c r="E3873" s="129"/>
      <c r="F3873" s="129"/>
      <c r="G3873" s="129"/>
      <c r="H3873" s="129"/>
      <c r="I3873" s="129"/>
      <c r="J3873" s="129"/>
      <c r="K3873" s="129"/>
      <c r="L3873" s="129"/>
      <c r="M3873" s="129"/>
    </row>
    <row r="3874" spans="1:13">
      <c r="A3874" s="5"/>
      <c r="B3874" s="128"/>
      <c r="C3874" s="128"/>
      <c r="D3874" s="129"/>
      <c r="E3874" s="129"/>
      <c r="F3874" s="129"/>
      <c r="G3874" s="129"/>
      <c r="H3874" s="129"/>
      <c r="I3874" s="129"/>
      <c r="J3874" s="129"/>
      <c r="K3874" s="129"/>
      <c r="L3874" s="129"/>
      <c r="M3874" s="129"/>
    </row>
    <row r="3875" spans="1:13">
      <c r="A3875" s="5"/>
      <c r="B3875" s="128"/>
      <c r="C3875" s="128"/>
      <c r="D3875" s="129"/>
      <c r="E3875" s="129"/>
      <c r="F3875" s="129"/>
      <c r="G3875" s="129"/>
      <c r="H3875" s="129"/>
      <c r="I3875" s="129"/>
      <c r="J3875" s="129"/>
      <c r="K3875" s="129"/>
      <c r="L3875" s="129"/>
      <c r="M3875" s="129"/>
    </row>
    <row r="3876" spans="1:13">
      <c r="A3876" s="5"/>
      <c r="B3876" s="128"/>
      <c r="C3876" s="128"/>
      <c r="D3876" s="129"/>
      <c r="E3876" s="129"/>
      <c r="F3876" s="129"/>
      <c r="G3876" s="129"/>
      <c r="H3876" s="129"/>
      <c r="I3876" s="129"/>
      <c r="J3876" s="129"/>
      <c r="K3876" s="129"/>
      <c r="L3876" s="129"/>
      <c r="M3876" s="129"/>
    </row>
    <row r="3877" spans="1:13">
      <c r="A3877" s="5"/>
      <c r="B3877" s="128"/>
      <c r="C3877" s="128"/>
      <c r="D3877" s="129"/>
      <c r="E3877" s="129"/>
      <c r="F3877" s="129"/>
      <c r="G3877" s="129"/>
      <c r="H3877" s="129"/>
      <c r="I3877" s="129"/>
      <c r="J3877" s="129"/>
      <c r="K3877" s="129"/>
      <c r="L3877" s="129"/>
      <c r="M3877" s="129"/>
    </row>
    <row r="3878" spans="1:13">
      <c r="A3878" s="5"/>
      <c r="B3878" s="128"/>
      <c r="C3878" s="128"/>
      <c r="D3878" s="129"/>
      <c r="E3878" s="129"/>
      <c r="F3878" s="129"/>
      <c r="G3878" s="129"/>
      <c r="H3878" s="129"/>
      <c r="I3878" s="129"/>
      <c r="J3878" s="129"/>
      <c r="K3878" s="129"/>
      <c r="L3878" s="129"/>
      <c r="M3878" s="129"/>
    </row>
    <row r="3879" spans="1:13">
      <c r="A3879" s="5"/>
      <c r="B3879" s="128"/>
      <c r="C3879" s="128"/>
      <c r="D3879" s="129"/>
      <c r="E3879" s="129"/>
      <c r="F3879" s="129"/>
      <c r="G3879" s="129"/>
      <c r="H3879" s="129"/>
      <c r="I3879" s="129"/>
      <c r="J3879" s="129"/>
      <c r="K3879" s="129"/>
      <c r="L3879" s="129"/>
      <c r="M3879" s="129"/>
    </row>
    <row r="3880" spans="1:13">
      <c r="A3880" s="5"/>
      <c r="B3880" s="128"/>
      <c r="C3880" s="128"/>
      <c r="D3880" s="129"/>
      <c r="E3880" s="129"/>
      <c r="F3880" s="129"/>
      <c r="G3880" s="129"/>
      <c r="H3880" s="129"/>
      <c r="I3880" s="129"/>
      <c r="J3880" s="129"/>
      <c r="K3880" s="129"/>
      <c r="L3880" s="129"/>
      <c r="M3880" s="129"/>
    </row>
    <row r="3881" spans="1:13">
      <c r="A3881" s="5"/>
      <c r="B3881" s="128"/>
      <c r="C3881" s="128"/>
      <c r="D3881" s="129"/>
      <c r="E3881" s="129"/>
      <c r="F3881" s="129"/>
      <c r="G3881" s="129"/>
      <c r="H3881" s="129"/>
      <c r="I3881" s="129"/>
      <c r="J3881" s="129"/>
      <c r="K3881" s="129"/>
      <c r="L3881" s="129"/>
      <c r="M3881" s="129"/>
    </row>
    <row r="3882" spans="1:13">
      <c r="A3882" s="5"/>
      <c r="B3882" s="128"/>
      <c r="C3882" s="128"/>
      <c r="D3882" s="129"/>
      <c r="E3882" s="129"/>
      <c r="F3882" s="129"/>
      <c r="G3882" s="129"/>
      <c r="H3882" s="129"/>
      <c r="I3882" s="129"/>
      <c r="J3882" s="129"/>
      <c r="K3882" s="129"/>
      <c r="L3882" s="129"/>
      <c r="M3882" s="129"/>
    </row>
    <row r="3883" spans="1:13">
      <c r="A3883" s="5"/>
      <c r="B3883" s="128"/>
      <c r="C3883" s="128"/>
      <c r="D3883" s="129"/>
      <c r="E3883" s="129"/>
      <c r="F3883" s="129"/>
      <c r="G3883" s="129"/>
      <c r="H3883" s="129"/>
      <c r="I3883" s="129"/>
      <c r="J3883" s="129"/>
      <c r="K3883" s="129"/>
      <c r="L3883" s="129"/>
      <c r="M3883" s="129"/>
    </row>
    <row r="3884" spans="1:13">
      <c r="A3884" s="5"/>
      <c r="B3884" s="128"/>
      <c r="C3884" s="128"/>
      <c r="D3884" s="129"/>
      <c r="E3884" s="129"/>
      <c r="F3884" s="129"/>
      <c r="G3884" s="129"/>
      <c r="H3884" s="129"/>
      <c r="I3884" s="129"/>
      <c r="J3884" s="129"/>
      <c r="K3884" s="129"/>
      <c r="L3884" s="129"/>
      <c r="M3884" s="129"/>
    </row>
    <row r="3885" spans="1:13">
      <c r="A3885" s="5"/>
      <c r="B3885" s="128"/>
      <c r="C3885" s="128"/>
      <c r="D3885" s="129"/>
      <c r="E3885" s="129"/>
      <c r="F3885" s="129"/>
      <c r="G3885" s="129"/>
      <c r="H3885" s="129"/>
      <c r="I3885" s="129"/>
      <c r="J3885" s="129"/>
      <c r="K3885" s="129"/>
      <c r="L3885" s="129"/>
      <c r="M3885" s="129"/>
    </row>
    <row r="3886" spans="1:13">
      <c r="A3886" s="5"/>
      <c r="B3886" s="128"/>
      <c r="C3886" s="128"/>
      <c r="D3886" s="129"/>
      <c r="E3886" s="129"/>
      <c r="F3886" s="129"/>
      <c r="G3886" s="129"/>
      <c r="H3886" s="129"/>
      <c r="I3886" s="129"/>
      <c r="J3886" s="129"/>
      <c r="K3886" s="129"/>
      <c r="L3886" s="129"/>
      <c r="M3886" s="129"/>
    </row>
    <row r="3887" spans="1:13">
      <c r="A3887" s="5"/>
      <c r="B3887" s="128"/>
      <c r="C3887" s="128"/>
      <c r="D3887" s="129"/>
      <c r="E3887" s="129"/>
      <c r="F3887" s="129"/>
      <c r="G3887" s="129"/>
      <c r="H3887" s="129"/>
      <c r="I3887" s="129"/>
      <c r="J3887" s="129"/>
      <c r="K3887" s="129"/>
      <c r="L3887" s="129"/>
      <c r="M3887" s="129"/>
    </row>
    <row r="3888" spans="1:13">
      <c r="A3888" s="5"/>
      <c r="B3888" s="128"/>
      <c r="C3888" s="128"/>
      <c r="D3888" s="129"/>
      <c r="E3888" s="129"/>
      <c r="F3888" s="129"/>
      <c r="G3888" s="129"/>
      <c r="H3888" s="129"/>
      <c r="I3888" s="129"/>
      <c r="J3888" s="129"/>
      <c r="K3888" s="129"/>
      <c r="L3888" s="129"/>
      <c r="M3888" s="129"/>
    </row>
    <row r="3889" spans="1:13">
      <c r="A3889" s="5"/>
      <c r="B3889" s="128"/>
      <c r="C3889" s="128"/>
      <c r="D3889" s="129"/>
      <c r="E3889" s="129"/>
      <c r="F3889" s="129"/>
      <c r="G3889" s="129"/>
      <c r="H3889" s="129"/>
      <c r="I3889" s="129"/>
      <c r="J3889" s="129"/>
      <c r="K3889" s="129"/>
      <c r="L3889" s="129"/>
      <c r="M3889" s="129"/>
    </row>
    <row r="3890" spans="1:13">
      <c r="A3890" s="5"/>
      <c r="B3890" s="128"/>
      <c r="C3890" s="128"/>
      <c r="D3890" s="129"/>
      <c r="E3890" s="129"/>
      <c r="F3890" s="129"/>
      <c r="G3890" s="129"/>
      <c r="H3890" s="129"/>
      <c r="I3890" s="129"/>
      <c r="J3890" s="129"/>
      <c r="K3890" s="129"/>
      <c r="L3890" s="129"/>
      <c r="M3890" s="129"/>
    </row>
    <row r="3891" spans="1:13">
      <c r="A3891" s="5"/>
      <c r="B3891" s="128"/>
      <c r="C3891" s="128"/>
      <c r="D3891" s="129"/>
      <c r="E3891" s="129"/>
      <c r="F3891" s="129"/>
      <c r="G3891" s="129"/>
      <c r="H3891" s="129"/>
      <c r="I3891" s="129"/>
      <c r="J3891" s="129"/>
      <c r="K3891" s="129"/>
      <c r="L3891" s="129"/>
      <c r="M3891" s="129"/>
    </row>
    <row r="3892" spans="1:13">
      <c r="A3892" s="5"/>
      <c r="B3892" s="128"/>
      <c r="C3892" s="128"/>
      <c r="D3892" s="129"/>
      <c r="E3892" s="129"/>
      <c r="F3892" s="129"/>
      <c r="G3892" s="129"/>
      <c r="H3892" s="129"/>
      <c r="I3892" s="129"/>
      <c r="J3892" s="129"/>
      <c r="K3892" s="129"/>
      <c r="L3892" s="129"/>
      <c r="M3892" s="129"/>
    </row>
    <row r="3893" spans="1:13">
      <c r="A3893" s="5"/>
      <c r="B3893" s="128"/>
      <c r="C3893" s="128"/>
      <c r="D3893" s="129"/>
      <c r="E3893" s="129"/>
      <c r="F3893" s="129"/>
      <c r="G3893" s="129"/>
      <c r="H3893" s="129"/>
      <c r="I3893" s="129"/>
      <c r="J3893" s="129"/>
      <c r="K3893" s="129"/>
      <c r="L3893" s="129"/>
      <c r="M3893" s="129"/>
    </row>
    <row r="3894" spans="1:13">
      <c r="A3894" s="5"/>
      <c r="B3894" s="128"/>
      <c r="C3894" s="128"/>
      <c r="D3894" s="129"/>
      <c r="E3894" s="129"/>
      <c r="F3894" s="129"/>
      <c r="G3894" s="129"/>
      <c r="H3894" s="129"/>
      <c r="I3894" s="129"/>
      <c r="J3894" s="129"/>
      <c r="K3894" s="129"/>
      <c r="L3894" s="129"/>
      <c r="M3894" s="129"/>
    </row>
    <row r="3895" spans="1:13">
      <c r="A3895" s="5"/>
      <c r="B3895" s="128"/>
      <c r="C3895" s="128"/>
      <c r="D3895" s="129"/>
      <c r="E3895" s="129"/>
      <c r="F3895" s="129"/>
      <c r="G3895" s="129"/>
      <c r="H3895" s="129"/>
      <c r="I3895" s="129"/>
      <c r="J3895" s="129"/>
      <c r="K3895" s="129"/>
      <c r="L3895" s="129"/>
      <c r="M3895" s="129"/>
    </row>
    <row r="3896" spans="1:13">
      <c r="A3896" s="5"/>
      <c r="B3896" s="128"/>
      <c r="C3896" s="128"/>
      <c r="D3896" s="129"/>
      <c r="E3896" s="129"/>
      <c r="F3896" s="129"/>
      <c r="G3896" s="129"/>
      <c r="H3896" s="129"/>
      <c r="I3896" s="129"/>
      <c r="J3896" s="129"/>
      <c r="K3896" s="129"/>
      <c r="L3896" s="129"/>
      <c r="M3896" s="129"/>
    </row>
    <row r="3897" spans="1:13">
      <c r="A3897" s="5"/>
      <c r="B3897" s="128"/>
      <c r="C3897" s="128"/>
      <c r="D3897" s="129"/>
      <c r="E3897" s="129"/>
      <c r="F3897" s="129"/>
      <c r="G3897" s="129"/>
      <c r="H3897" s="129"/>
      <c r="I3897" s="129"/>
      <c r="J3897" s="129"/>
      <c r="K3897" s="129"/>
      <c r="L3897" s="129"/>
      <c r="M3897" s="129"/>
    </row>
    <row r="3898" spans="1:13">
      <c r="A3898" s="5"/>
      <c r="B3898" s="128"/>
      <c r="C3898" s="128"/>
      <c r="D3898" s="129"/>
      <c r="E3898" s="129"/>
      <c r="F3898" s="129"/>
      <c r="G3898" s="129"/>
      <c r="H3898" s="129"/>
      <c r="I3898" s="129"/>
      <c r="J3898" s="129"/>
      <c r="K3898" s="129"/>
      <c r="L3898" s="129"/>
      <c r="M3898" s="129"/>
    </row>
    <row r="3899" spans="1:13">
      <c r="A3899" s="5"/>
      <c r="B3899" s="3"/>
      <c r="C3899" s="3"/>
      <c r="D3899" s="4"/>
      <c r="E3899" s="4"/>
      <c r="F3899" s="4"/>
      <c r="G3899" s="4"/>
      <c r="H3899" s="129"/>
      <c r="I3899" s="129"/>
      <c r="J3899" s="4"/>
      <c r="K3899" s="4"/>
      <c r="L3899" s="4"/>
      <c r="M3899" s="4"/>
    </row>
    <row r="3900" spans="1:13">
      <c r="A3900" s="5"/>
      <c r="B3900" s="128"/>
      <c r="C3900" s="128"/>
      <c r="D3900" s="129"/>
      <c r="E3900" s="129"/>
      <c r="F3900" s="129"/>
      <c r="G3900" s="129"/>
      <c r="H3900" s="129"/>
      <c r="I3900" s="129"/>
      <c r="J3900" s="129"/>
      <c r="K3900" s="129"/>
      <c r="L3900" s="129"/>
      <c r="M3900" s="129"/>
    </row>
    <row r="3901" spans="1:13">
      <c r="A3901" s="5"/>
      <c r="B3901" s="128"/>
      <c r="C3901" s="128"/>
      <c r="D3901" s="129"/>
      <c r="E3901" s="129"/>
      <c r="F3901" s="129"/>
      <c r="G3901" s="129"/>
      <c r="H3901" s="129"/>
      <c r="I3901" s="129"/>
      <c r="J3901" s="129"/>
      <c r="K3901" s="129"/>
      <c r="L3901" s="129"/>
      <c r="M3901" s="129"/>
    </row>
    <row r="3902" spans="1:13">
      <c r="A3902" s="5"/>
      <c r="B3902" s="128"/>
      <c r="C3902" s="128"/>
      <c r="D3902" s="129"/>
      <c r="E3902" s="129"/>
      <c r="F3902" s="129"/>
      <c r="G3902" s="129"/>
      <c r="H3902" s="129"/>
      <c r="I3902" s="129"/>
      <c r="J3902" s="129"/>
      <c r="K3902" s="129"/>
      <c r="L3902" s="129"/>
      <c r="M3902" s="129"/>
    </row>
    <row r="3903" spans="1:13">
      <c r="A3903" s="5"/>
      <c r="B3903" s="3"/>
      <c r="C3903" s="3"/>
      <c r="D3903" s="4"/>
      <c r="E3903" s="4"/>
      <c r="F3903" s="4"/>
      <c r="G3903" s="4"/>
      <c r="H3903" s="129"/>
      <c r="I3903" s="4"/>
      <c r="J3903" s="4"/>
      <c r="K3903" s="4"/>
      <c r="L3903" s="4"/>
      <c r="M3903" s="4"/>
    </row>
    <row r="3904" spans="1:13">
      <c r="A3904" s="5"/>
      <c r="B3904" s="128"/>
      <c r="C3904" s="128"/>
      <c r="D3904" s="129"/>
      <c r="E3904" s="129"/>
      <c r="F3904" s="129"/>
      <c r="G3904" s="129"/>
      <c r="H3904" s="129"/>
      <c r="I3904" s="129"/>
      <c r="J3904" s="129"/>
      <c r="K3904" s="129"/>
      <c r="L3904" s="129"/>
      <c r="M3904" s="129"/>
    </row>
    <row r="3905" spans="1:13">
      <c r="A3905" s="5"/>
      <c r="B3905" s="128"/>
      <c r="C3905" s="128"/>
      <c r="D3905" s="129"/>
      <c r="E3905" s="129"/>
      <c r="F3905" s="129"/>
      <c r="G3905" s="129"/>
      <c r="H3905" s="129"/>
      <c r="I3905" s="129"/>
      <c r="J3905" s="129"/>
      <c r="K3905" s="129"/>
      <c r="L3905" s="129"/>
      <c r="M3905" s="129"/>
    </row>
    <row r="3906" spans="1:13">
      <c r="A3906" s="5"/>
      <c r="B3906" s="128"/>
      <c r="C3906" s="128"/>
      <c r="D3906" s="129"/>
      <c r="E3906" s="129"/>
      <c r="F3906" s="129"/>
      <c r="G3906" s="129"/>
      <c r="H3906" s="129"/>
      <c r="I3906" s="129"/>
      <c r="J3906" s="129"/>
      <c r="K3906" s="129"/>
      <c r="L3906" s="129"/>
      <c r="M3906" s="129"/>
    </row>
    <row r="3907" spans="1:13">
      <c r="A3907" s="5"/>
      <c r="B3907" s="128"/>
      <c r="C3907" s="128"/>
      <c r="D3907" s="129"/>
      <c r="E3907" s="129"/>
      <c r="F3907" s="129"/>
      <c r="G3907" s="129"/>
      <c r="H3907" s="129"/>
      <c r="I3907" s="129"/>
      <c r="J3907" s="129"/>
      <c r="K3907" s="129"/>
      <c r="L3907" s="129"/>
      <c r="M3907" s="129"/>
    </row>
    <row r="3908" spans="1:13">
      <c r="A3908" s="5"/>
      <c r="B3908" s="128"/>
      <c r="C3908" s="128"/>
      <c r="D3908" s="129"/>
      <c r="E3908" s="129"/>
      <c r="F3908" s="129"/>
      <c r="G3908" s="129"/>
      <c r="H3908" s="129"/>
      <c r="I3908" s="129"/>
      <c r="J3908" s="129"/>
      <c r="K3908" s="129"/>
      <c r="L3908" s="129"/>
      <c r="M3908" s="129"/>
    </row>
    <row r="3909" spans="1:13">
      <c r="A3909" s="5"/>
      <c r="B3909" s="128"/>
      <c r="C3909" s="128"/>
      <c r="D3909" s="129"/>
      <c r="E3909" s="129"/>
      <c r="F3909" s="129"/>
      <c r="G3909" s="129"/>
      <c r="H3909" s="129"/>
      <c r="I3909" s="129"/>
      <c r="J3909" s="129"/>
      <c r="K3909" s="129"/>
      <c r="L3909" s="129"/>
      <c r="M3909" s="129"/>
    </row>
    <row r="3910" spans="1:13">
      <c r="A3910" s="5"/>
      <c r="B3910" s="128"/>
      <c r="C3910" s="128"/>
      <c r="D3910" s="129"/>
      <c r="E3910" s="129"/>
      <c r="F3910" s="129"/>
      <c r="G3910" s="129"/>
      <c r="H3910" s="129"/>
      <c r="I3910" s="129"/>
      <c r="J3910" s="129"/>
      <c r="K3910" s="129"/>
      <c r="L3910" s="129"/>
      <c r="M3910" s="129"/>
    </row>
    <row r="3911" spans="1:13">
      <c r="A3911" s="5"/>
      <c r="B3911" s="128"/>
      <c r="C3911" s="128"/>
      <c r="D3911" s="129"/>
      <c r="E3911" s="129"/>
      <c r="F3911" s="129"/>
      <c r="G3911" s="129"/>
      <c r="H3911" s="129"/>
      <c r="I3911" s="129"/>
      <c r="J3911" s="129"/>
      <c r="K3911" s="129"/>
      <c r="L3911" s="129"/>
      <c r="M3911" s="129"/>
    </row>
    <row r="3912" spans="1:13">
      <c r="A3912" s="5"/>
      <c r="B3912" s="128"/>
      <c r="C3912" s="128"/>
      <c r="D3912" s="129"/>
      <c r="E3912" s="129"/>
      <c r="F3912" s="129"/>
      <c r="G3912" s="129"/>
      <c r="H3912" s="129"/>
      <c r="I3912" s="129"/>
      <c r="J3912" s="129"/>
      <c r="K3912" s="129"/>
      <c r="L3912" s="129"/>
      <c r="M3912" s="129"/>
    </row>
    <row r="3913" spans="1:13">
      <c r="A3913" s="5"/>
      <c r="B3913" s="128"/>
      <c r="C3913" s="128"/>
      <c r="D3913" s="129"/>
      <c r="E3913" s="129"/>
      <c r="F3913" s="129"/>
      <c r="G3913" s="129"/>
      <c r="H3913" s="129"/>
      <c r="I3913" s="129"/>
      <c r="J3913" s="129"/>
      <c r="K3913" s="129"/>
      <c r="L3913" s="129"/>
      <c r="M3913" s="129"/>
    </row>
    <row r="3914" spans="1:13">
      <c r="A3914" s="5"/>
      <c r="B3914" s="128"/>
      <c r="C3914" s="128"/>
      <c r="D3914" s="129"/>
      <c r="E3914" s="129"/>
      <c r="F3914" s="129"/>
      <c r="G3914" s="129"/>
      <c r="H3914" s="129"/>
      <c r="I3914" s="129"/>
      <c r="J3914" s="129"/>
      <c r="K3914" s="129"/>
      <c r="L3914" s="129"/>
      <c r="M3914" s="129"/>
    </row>
    <row r="3915" spans="1:13">
      <c r="A3915" s="5"/>
      <c r="B3915" s="128"/>
      <c r="C3915" s="128"/>
      <c r="D3915" s="129"/>
      <c r="E3915" s="129"/>
      <c r="F3915" s="129"/>
      <c r="G3915" s="129"/>
      <c r="H3915" s="129"/>
      <c r="I3915" s="129"/>
      <c r="J3915" s="129"/>
      <c r="K3915" s="129"/>
      <c r="L3915" s="129"/>
      <c r="M3915" s="129"/>
    </row>
    <row r="3916" spans="1:13">
      <c r="A3916" s="5"/>
      <c r="B3916" s="128"/>
      <c r="C3916" s="128"/>
      <c r="D3916" s="129"/>
      <c r="E3916" s="129"/>
      <c r="F3916" s="129"/>
      <c r="G3916" s="129"/>
      <c r="H3916" s="129"/>
      <c r="I3916" s="129"/>
      <c r="J3916" s="129"/>
      <c r="K3916" s="129"/>
      <c r="L3916" s="129"/>
      <c r="M3916" s="129"/>
    </row>
    <row r="3917" spans="1:13">
      <c r="A3917" s="5"/>
      <c r="B3917" s="128"/>
      <c r="C3917" s="128"/>
      <c r="D3917" s="129"/>
      <c r="E3917" s="129"/>
      <c r="F3917" s="129"/>
      <c r="G3917" s="129"/>
      <c r="H3917" s="129"/>
      <c r="I3917" s="129"/>
      <c r="J3917" s="129"/>
      <c r="K3917" s="129"/>
      <c r="L3917" s="129"/>
      <c r="M3917" s="129"/>
    </row>
    <row r="3918" spans="1:13">
      <c r="A3918" s="5"/>
      <c r="B3918" s="128"/>
      <c r="C3918" s="128"/>
      <c r="D3918" s="129"/>
      <c r="E3918" s="129"/>
      <c r="F3918" s="129"/>
      <c r="G3918" s="129"/>
      <c r="H3918" s="129"/>
      <c r="I3918" s="129"/>
      <c r="J3918" s="129"/>
      <c r="K3918" s="129"/>
      <c r="L3918" s="129"/>
      <c r="M3918" s="129"/>
    </row>
    <row r="3919" spans="1:13">
      <c r="A3919" s="5"/>
      <c r="B3919" s="128"/>
      <c r="C3919" s="128"/>
      <c r="D3919" s="129"/>
      <c r="E3919" s="129"/>
      <c r="F3919" s="129"/>
      <c r="G3919" s="129"/>
      <c r="H3919" s="129"/>
      <c r="I3919" s="129"/>
      <c r="J3919" s="129"/>
      <c r="K3919" s="129"/>
      <c r="L3919" s="129"/>
      <c r="M3919" s="129"/>
    </row>
    <row r="3920" spans="1:13">
      <c r="A3920" s="5"/>
      <c r="B3920" s="128"/>
      <c r="C3920" s="128"/>
      <c r="D3920" s="129"/>
      <c r="E3920" s="129"/>
      <c r="F3920" s="129"/>
      <c r="G3920" s="129"/>
      <c r="H3920" s="129"/>
      <c r="I3920" s="129"/>
      <c r="J3920" s="129"/>
      <c r="K3920" s="129"/>
      <c r="L3920" s="129"/>
      <c r="M3920" s="129"/>
    </row>
    <row r="3921" spans="1:13">
      <c r="A3921" s="5"/>
      <c r="B3921" s="128"/>
      <c r="C3921" s="128"/>
      <c r="D3921" s="129"/>
      <c r="E3921" s="129"/>
      <c r="F3921" s="129"/>
      <c r="G3921" s="129"/>
      <c r="H3921" s="129"/>
      <c r="I3921" s="129"/>
      <c r="J3921" s="129"/>
      <c r="K3921" s="129"/>
      <c r="L3921" s="129"/>
      <c r="M3921" s="129"/>
    </row>
    <row r="3922" spans="1:13">
      <c r="A3922" s="5"/>
      <c r="B3922" s="128"/>
      <c r="C3922" s="128"/>
      <c r="D3922" s="129"/>
      <c r="E3922" s="129"/>
      <c r="F3922" s="129"/>
      <c r="G3922" s="129"/>
      <c r="H3922" s="129"/>
      <c r="I3922" s="129"/>
      <c r="J3922" s="129"/>
      <c r="K3922" s="129"/>
      <c r="L3922" s="129"/>
      <c r="M3922" s="129"/>
    </row>
    <row r="3923" spans="1:13">
      <c r="A3923" s="5"/>
      <c r="B3923" s="128"/>
      <c r="C3923" s="128"/>
      <c r="D3923" s="129"/>
      <c r="E3923" s="129"/>
      <c r="F3923" s="129"/>
      <c r="G3923" s="129"/>
      <c r="H3923" s="129"/>
      <c r="I3923" s="129"/>
      <c r="J3923" s="129"/>
      <c r="K3923" s="129"/>
      <c r="L3923" s="129"/>
      <c r="M3923" s="129"/>
    </row>
    <row r="3924" spans="1:13">
      <c r="A3924" s="5"/>
      <c r="B3924" s="128"/>
      <c r="C3924" s="128"/>
      <c r="D3924" s="129"/>
      <c r="E3924" s="129"/>
      <c r="F3924" s="129"/>
      <c r="G3924" s="129"/>
      <c r="H3924" s="129"/>
      <c r="I3924" s="129"/>
      <c r="J3924" s="129"/>
      <c r="K3924" s="129"/>
      <c r="L3924" s="129"/>
      <c r="M3924" s="129"/>
    </row>
    <row r="3925" spans="1:13">
      <c r="A3925" s="5"/>
      <c r="B3925" s="128"/>
      <c r="C3925" s="128"/>
      <c r="D3925" s="129"/>
      <c r="E3925" s="129"/>
      <c r="F3925" s="129"/>
      <c r="G3925" s="129"/>
      <c r="H3925" s="129"/>
      <c r="I3925" s="129"/>
      <c r="J3925" s="129"/>
      <c r="K3925" s="129"/>
      <c r="L3925" s="129"/>
      <c r="M3925" s="129"/>
    </row>
    <row r="3926" spans="1:13">
      <c r="A3926" s="5"/>
      <c r="B3926" s="128"/>
      <c r="C3926" s="128"/>
      <c r="D3926" s="129"/>
      <c r="E3926" s="129"/>
      <c r="F3926" s="129"/>
      <c r="G3926" s="129"/>
      <c r="H3926" s="129"/>
      <c r="I3926" s="129"/>
      <c r="J3926" s="129"/>
      <c r="K3926" s="129"/>
      <c r="L3926" s="129"/>
      <c r="M3926" s="129"/>
    </row>
    <row r="3927" spans="1:13">
      <c r="A3927" s="5"/>
      <c r="B3927" s="128"/>
      <c r="C3927" s="128"/>
      <c r="D3927" s="129"/>
      <c r="E3927" s="129"/>
      <c r="F3927" s="129"/>
      <c r="G3927" s="129"/>
      <c r="H3927" s="129"/>
      <c r="I3927" s="129"/>
      <c r="J3927" s="129"/>
      <c r="K3927" s="129"/>
      <c r="L3927" s="129"/>
      <c r="M3927" s="129"/>
    </row>
    <row r="3928" spans="1:13">
      <c r="A3928" s="5"/>
      <c r="B3928" s="128"/>
      <c r="C3928" s="128"/>
      <c r="D3928" s="129"/>
      <c r="E3928" s="129"/>
      <c r="F3928" s="129"/>
      <c r="G3928" s="129"/>
      <c r="H3928" s="129"/>
      <c r="I3928" s="129"/>
      <c r="J3928" s="129"/>
      <c r="K3928" s="129"/>
      <c r="L3928" s="129"/>
      <c r="M3928" s="129"/>
    </row>
    <row r="3929" spans="1:13">
      <c r="A3929" s="5"/>
      <c r="B3929" s="128"/>
      <c r="C3929" s="128"/>
      <c r="D3929" s="129"/>
      <c r="E3929" s="129"/>
      <c r="F3929" s="129"/>
      <c r="G3929" s="129"/>
      <c r="H3929" s="129"/>
      <c r="I3929" s="129"/>
      <c r="J3929" s="129"/>
      <c r="K3929" s="129"/>
      <c r="L3929" s="129"/>
      <c r="M3929" s="129"/>
    </row>
    <row r="3930" spans="1:13">
      <c r="A3930" s="5"/>
      <c r="B3930" s="128"/>
      <c r="C3930" s="128"/>
      <c r="D3930" s="129"/>
      <c r="E3930" s="129"/>
      <c r="F3930" s="129"/>
      <c r="G3930" s="129"/>
      <c r="H3930" s="129"/>
      <c r="I3930" s="129"/>
      <c r="J3930" s="129"/>
      <c r="K3930" s="129"/>
      <c r="L3930" s="129"/>
      <c r="M3930" s="129"/>
    </row>
    <row r="3931" spans="1:13">
      <c r="A3931" s="5"/>
      <c r="B3931" s="128"/>
      <c r="C3931" s="128"/>
      <c r="D3931" s="129"/>
      <c r="E3931" s="129"/>
      <c r="F3931" s="129"/>
      <c r="G3931" s="129"/>
      <c r="H3931" s="129"/>
      <c r="I3931" s="129"/>
      <c r="J3931" s="129"/>
      <c r="K3931" s="129"/>
      <c r="L3931" s="129"/>
      <c r="M3931" s="129"/>
    </row>
    <row r="3932" spans="1:13">
      <c r="A3932" s="5"/>
      <c r="B3932" s="128"/>
      <c r="C3932" s="128"/>
      <c r="D3932" s="129"/>
      <c r="E3932" s="129"/>
      <c r="F3932" s="129"/>
      <c r="G3932" s="129"/>
      <c r="H3932" s="129"/>
      <c r="I3932" s="129"/>
      <c r="J3932" s="129"/>
      <c r="K3932" s="129"/>
      <c r="L3932" s="129"/>
      <c r="M3932" s="129"/>
    </row>
    <row r="3933" spans="1:13">
      <c r="A3933" s="5"/>
      <c r="B3933" s="128"/>
      <c r="C3933" s="128"/>
      <c r="D3933" s="129"/>
      <c r="E3933" s="129"/>
      <c r="F3933" s="129"/>
      <c r="G3933" s="129"/>
      <c r="H3933" s="129"/>
      <c r="I3933" s="129"/>
      <c r="J3933" s="129"/>
      <c r="K3933" s="129"/>
      <c r="L3933" s="129"/>
      <c r="M3933" s="129"/>
    </row>
    <row r="3934" spans="1:13">
      <c r="A3934" s="5"/>
      <c r="B3934" s="128"/>
      <c r="C3934" s="128"/>
      <c r="D3934" s="129"/>
      <c r="E3934" s="129"/>
      <c r="F3934" s="129"/>
      <c r="G3934" s="129"/>
      <c r="H3934" s="129"/>
      <c r="I3934" s="129"/>
      <c r="J3934" s="129"/>
      <c r="K3934" s="129"/>
      <c r="L3934" s="129"/>
      <c r="M3934" s="129"/>
    </row>
    <row r="3935" spans="1:13">
      <c r="A3935" s="5"/>
      <c r="B3935" s="128"/>
      <c r="C3935" s="128"/>
      <c r="D3935" s="129"/>
      <c r="E3935" s="129"/>
      <c r="F3935" s="129"/>
      <c r="G3935" s="129"/>
      <c r="H3935" s="129"/>
      <c r="I3935" s="129"/>
      <c r="J3935" s="129"/>
      <c r="K3935" s="129"/>
      <c r="L3935" s="129"/>
      <c r="M3935" s="129"/>
    </row>
    <row r="3936" spans="1:13">
      <c r="A3936" s="5"/>
      <c r="B3936" s="128"/>
      <c r="C3936" s="128"/>
      <c r="D3936" s="129"/>
      <c r="E3936" s="129"/>
      <c r="F3936" s="129"/>
      <c r="G3936" s="129"/>
      <c r="H3936" s="129"/>
      <c r="I3936" s="129"/>
      <c r="J3936" s="129"/>
      <c r="K3936" s="129"/>
      <c r="L3936" s="129"/>
      <c r="M3936" s="129"/>
    </row>
    <row r="3937" spans="1:13">
      <c r="A3937" s="5"/>
      <c r="B3937" s="128"/>
      <c r="C3937" s="128"/>
      <c r="D3937" s="129"/>
      <c r="E3937" s="129"/>
      <c r="F3937" s="129"/>
      <c r="G3937" s="129"/>
      <c r="H3937" s="129"/>
      <c r="I3937" s="129"/>
      <c r="J3937" s="129"/>
      <c r="K3937" s="129"/>
      <c r="L3937" s="129"/>
      <c r="M3937" s="129"/>
    </row>
    <row r="3938" spans="1:13">
      <c r="A3938" s="5"/>
      <c r="B3938" s="128"/>
      <c r="C3938" s="128"/>
      <c r="D3938" s="129"/>
      <c r="E3938" s="129"/>
      <c r="F3938" s="129"/>
      <c r="G3938" s="129"/>
      <c r="H3938" s="129"/>
      <c r="I3938" s="129"/>
      <c r="J3938" s="129"/>
      <c r="K3938" s="129"/>
      <c r="L3938" s="129"/>
      <c r="M3938" s="129"/>
    </row>
    <row r="3939" spans="1:13">
      <c r="A3939" s="5"/>
      <c r="B3939" s="128"/>
      <c r="C3939" s="128"/>
      <c r="D3939" s="129"/>
      <c r="E3939" s="129"/>
      <c r="F3939" s="129"/>
      <c r="G3939" s="129"/>
      <c r="H3939" s="129"/>
      <c r="I3939" s="129"/>
      <c r="J3939" s="129"/>
      <c r="K3939" s="129"/>
      <c r="L3939" s="129"/>
      <c r="M3939" s="129"/>
    </row>
    <row r="3940" spans="1:13">
      <c r="A3940" s="5"/>
      <c r="B3940" s="128"/>
      <c r="C3940" s="128"/>
      <c r="D3940" s="129"/>
      <c r="E3940" s="129"/>
      <c r="F3940" s="129"/>
      <c r="G3940" s="129"/>
      <c r="H3940" s="129"/>
      <c r="I3940" s="129"/>
      <c r="J3940" s="129"/>
      <c r="K3940" s="129"/>
      <c r="L3940" s="129"/>
      <c r="M3940" s="129"/>
    </row>
    <row r="3941" spans="1:13">
      <c r="A3941" s="5"/>
      <c r="B3941" s="128"/>
      <c r="C3941" s="128"/>
      <c r="D3941" s="129"/>
      <c r="E3941" s="129"/>
      <c r="F3941" s="129"/>
      <c r="G3941" s="129"/>
      <c r="H3941" s="129"/>
      <c r="I3941" s="129"/>
      <c r="J3941" s="129"/>
      <c r="K3941" s="129"/>
      <c r="L3941" s="129"/>
      <c r="M3941" s="129"/>
    </row>
    <row r="3942" spans="1:13">
      <c r="A3942" s="5"/>
      <c r="B3942" s="128"/>
      <c r="C3942" s="128"/>
      <c r="D3942" s="129"/>
      <c r="E3942" s="129"/>
      <c r="F3942" s="129"/>
      <c r="G3942" s="129"/>
      <c r="H3942" s="129"/>
      <c r="I3942" s="129"/>
      <c r="J3942" s="129"/>
      <c r="K3942" s="129"/>
      <c r="L3942" s="129"/>
      <c r="M3942" s="129"/>
    </row>
    <row r="3943" spans="1:13">
      <c r="A3943" s="5"/>
      <c r="B3943" s="128"/>
      <c r="C3943" s="128"/>
      <c r="D3943" s="129"/>
      <c r="E3943" s="129"/>
      <c r="F3943" s="129"/>
      <c r="G3943" s="129"/>
      <c r="H3943" s="129"/>
      <c r="I3943" s="129"/>
      <c r="J3943" s="129"/>
      <c r="K3943" s="129"/>
      <c r="L3943" s="129"/>
      <c r="M3943" s="129"/>
    </row>
    <row r="3944" spans="1:13">
      <c r="A3944" s="5"/>
      <c r="B3944" s="128"/>
      <c r="C3944" s="128"/>
      <c r="D3944" s="129"/>
      <c r="E3944" s="129"/>
      <c r="F3944" s="129"/>
      <c r="G3944" s="129"/>
      <c r="H3944" s="129"/>
      <c r="I3944" s="129"/>
      <c r="J3944" s="129"/>
      <c r="K3944" s="129"/>
      <c r="L3944" s="129"/>
      <c r="M3944" s="129"/>
    </row>
    <row r="3945" spans="1:13">
      <c r="A3945" s="5"/>
      <c r="B3945" s="128"/>
      <c r="C3945" s="128"/>
      <c r="D3945" s="129"/>
      <c r="E3945" s="129"/>
      <c r="F3945" s="129"/>
      <c r="G3945" s="129"/>
      <c r="H3945" s="129"/>
      <c r="I3945" s="129"/>
      <c r="J3945" s="129"/>
      <c r="K3945" s="129"/>
      <c r="L3945" s="129"/>
      <c r="M3945" s="129"/>
    </row>
    <row r="3946" spans="1:13">
      <c r="A3946" s="5"/>
      <c r="B3946" s="128"/>
      <c r="C3946" s="128"/>
      <c r="D3946" s="129"/>
      <c r="E3946" s="129"/>
      <c r="F3946" s="129"/>
      <c r="G3946" s="129"/>
      <c r="H3946" s="129"/>
      <c r="I3946" s="129"/>
      <c r="J3946" s="129"/>
      <c r="K3946" s="129"/>
      <c r="L3946" s="129"/>
      <c r="M3946" s="129"/>
    </row>
    <row r="3947" spans="1:13">
      <c r="A3947" s="5"/>
      <c r="B3947" s="128"/>
      <c r="C3947" s="128"/>
      <c r="D3947" s="129"/>
      <c r="E3947" s="129"/>
      <c r="F3947" s="129"/>
      <c r="G3947" s="129"/>
      <c r="H3947" s="129"/>
      <c r="I3947" s="129"/>
      <c r="J3947" s="129"/>
      <c r="K3947" s="129"/>
      <c r="L3947" s="129"/>
      <c r="M3947" s="129"/>
    </row>
    <row r="3948" spans="1:13">
      <c r="A3948" s="5"/>
      <c r="B3948" s="128"/>
      <c r="C3948" s="128"/>
      <c r="D3948" s="129"/>
      <c r="E3948" s="129"/>
      <c r="F3948" s="129"/>
      <c r="G3948" s="129"/>
      <c r="H3948" s="129"/>
      <c r="I3948" s="129"/>
      <c r="J3948" s="129"/>
      <c r="K3948" s="129"/>
      <c r="L3948" s="129"/>
      <c r="M3948" s="129"/>
    </row>
    <row r="3949" spans="1:13">
      <c r="A3949" s="5"/>
      <c r="B3949" s="128"/>
      <c r="C3949" s="128"/>
      <c r="D3949" s="129"/>
      <c r="E3949" s="129"/>
      <c r="F3949" s="129"/>
      <c r="G3949" s="129"/>
      <c r="H3949" s="129"/>
      <c r="I3949" s="129"/>
      <c r="J3949" s="129"/>
      <c r="K3949" s="129"/>
      <c r="L3949" s="129"/>
      <c r="M3949" s="129"/>
    </row>
    <row r="3950" spans="1:13">
      <c r="A3950" s="5"/>
      <c r="B3950" s="128"/>
      <c r="C3950" s="128"/>
      <c r="D3950" s="129"/>
      <c r="E3950" s="129"/>
      <c r="F3950" s="129"/>
      <c r="G3950" s="129"/>
      <c r="H3950" s="129"/>
      <c r="I3950" s="129"/>
      <c r="J3950" s="129"/>
      <c r="K3950" s="129"/>
      <c r="L3950" s="129"/>
      <c r="M3950" s="129"/>
    </row>
    <row r="3951" spans="1:13">
      <c r="A3951" s="5"/>
      <c r="B3951" s="128"/>
      <c r="C3951" s="128"/>
      <c r="D3951" s="129"/>
      <c r="E3951" s="129"/>
      <c r="F3951" s="129"/>
      <c r="G3951" s="129"/>
      <c r="H3951" s="129"/>
      <c r="I3951" s="129"/>
      <c r="J3951" s="129"/>
      <c r="K3951" s="129"/>
      <c r="L3951" s="129"/>
      <c r="M3951" s="129"/>
    </row>
    <row r="3952" spans="1:13">
      <c r="A3952" s="5"/>
      <c r="B3952" s="128"/>
      <c r="C3952" s="128"/>
      <c r="D3952" s="129"/>
      <c r="E3952" s="129"/>
      <c r="F3952" s="129"/>
      <c r="G3952" s="129"/>
      <c r="H3952" s="129"/>
      <c r="I3952" s="129"/>
      <c r="J3952" s="129"/>
      <c r="K3952" s="129"/>
      <c r="L3952" s="129"/>
      <c r="M3952" s="129"/>
    </row>
    <row r="3953" spans="1:13">
      <c r="A3953" s="5"/>
      <c r="B3953" s="128"/>
      <c r="C3953" s="128"/>
      <c r="D3953" s="129"/>
      <c r="E3953" s="129"/>
      <c r="F3953" s="129"/>
      <c r="G3953" s="129"/>
      <c r="H3953" s="129"/>
      <c r="I3953" s="129"/>
      <c r="J3953" s="129"/>
      <c r="K3953" s="129"/>
      <c r="L3953" s="129"/>
      <c r="M3953" s="129"/>
    </row>
    <row r="3954" spans="1:13">
      <c r="A3954" s="5"/>
      <c r="B3954" s="128"/>
      <c r="C3954" s="128"/>
      <c r="D3954" s="129"/>
      <c r="E3954" s="129"/>
      <c r="F3954" s="129"/>
      <c r="G3954" s="129"/>
      <c r="H3954" s="129"/>
      <c r="I3954" s="129"/>
      <c r="J3954" s="129"/>
      <c r="K3954" s="129"/>
      <c r="L3954" s="129"/>
      <c r="M3954" s="129"/>
    </row>
    <row r="3955" spans="1:13">
      <c r="A3955" s="5"/>
      <c r="B3955" s="128"/>
      <c r="C3955" s="128"/>
      <c r="D3955" s="129"/>
      <c r="E3955" s="129"/>
      <c r="F3955" s="129"/>
      <c r="G3955" s="129"/>
      <c r="H3955" s="129"/>
      <c r="I3955" s="129"/>
      <c r="J3955" s="129"/>
      <c r="K3955" s="129"/>
      <c r="L3955" s="129"/>
      <c r="M3955" s="129"/>
    </row>
    <row r="3956" spans="1:13">
      <c r="A3956" s="5"/>
      <c r="B3956" s="128"/>
      <c r="C3956" s="128"/>
      <c r="D3956" s="129"/>
      <c r="E3956" s="129"/>
      <c r="F3956" s="129"/>
      <c r="G3956" s="129"/>
      <c r="H3956" s="129"/>
      <c r="I3956" s="129"/>
      <c r="J3956" s="129"/>
      <c r="K3956" s="129"/>
      <c r="L3956" s="129"/>
      <c r="M3956" s="129"/>
    </row>
    <row r="3957" spans="1:13">
      <c r="A3957" s="5"/>
      <c r="B3957" s="128"/>
      <c r="C3957" s="128"/>
      <c r="D3957" s="129"/>
      <c r="E3957" s="129"/>
      <c r="F3957" s="129"/>
      <c r="G3957" s="129"/>
      <c r="H3957" s="129"/>
      <c r="I3957" s="129"/>
      <c r="J3957" s="129"/>
      <c r="K3957" s="129"/>
      <c r="L3957" s="129"/>
      <c r="M3957" s="129"/>
    </row>
    <row r="3958" spans="1:13">
      <c r="A3958" s="5"/>
      <c r="B3958" s="128"/>
      <c r="C3958" s="128"/>
      <c r="D3958" s="129"/>
      <c r="E3958" s="129"/>
      <c r="F3958" s="129"/>
      <c r="G3958" s="129"/>
      <c r="H3958" s="129"/>
      <c r="I3958" s="129"/>
      <c r="J3958" s="129"/>
      <c r="K3958" s="129"/>
      <c r="L3958" s="129"/>
      <c r="M3958" s="129"/>
    </row>
    <row r="3959" spans="1:13">
      <c r="A3959" s="5"/>
      <c r="B3959" s="128"/>
      <c r="C3959" s="128"/>
      <c r="D3959" s="129"/>
      <c r="E3959" s="129"/>
      <c r="F3959" s="129"/>
      <c r="G3959" s="129"/>
      <c r="H3959" s="129"/>
      <c r="I3959" s="129"/>
      <c r="J3959" s="129"/>
      <c r="K3959" s="129"/>
      <c r="L3959" s="129"/>
      <c r="M3959" s="129"/>
    </row>
    <row r="3960" spans="1:13">
      <c r="A3960" s="5"/>
      <c r="B3960" s="128"/>
      <c r="C3960" s="128"/>
      <c r="D3960" s="129"/>
      <c r="E3960" s="129"/>
      <c r="F3960" s="129"/>
      <c r="G3960" s="129"/>
      <c r="H3960" s="129"/>
      <c r="I3960" s="129"/>
      <c r="J3960" s="129"/>
      <c r="K3960" s="129"/>
      <c r="L3960" s="129"/>
      <c r="M3960" s="129"/>
    </row>
    <row r="3961" spans="1:13">
      <c r="A3961" s="5"/>
      <c r="B3961" s="128"/>
      <c r="C3961" s="128"/>
      <c r="D3961" s="129"/>
      <c r="E3961" s="129"/>
      <c r="F3961" s="129"/>
      <c r="G3961" s="129"/>
      <c r="H3961" s="129"/>
      <c r="I3961" s="129"/>
      <c r="J3961" s="129"/>
      <c r="K3961" s="129"/>
      <c r="L3961" s="129"/>
      <c r="M3961" s="129"/>
    </row>
    <row r="3962" spans="1:13">
      <c r="A3962" s="5"/>
      <c r="B3962" s="128"/>
      <c r="C3962" s="128"/>
      <c r="D3962" s="129"/>
      <c r="E3962" s="129"/>
      <c r="F3962" s="129"/>
      <c r="G3962" s="129"/>
      <c r="H3962" s="129"/>
      <c r="I3962" s="129"/>
      <c r="J3962" s="129"/>
      <c r="K3962" s="129"/>
      <c r="L3962" s="129"/>
      <c r="M3962" s="129"/>
    </row>
    <row r="3963" spans="1:13">
      <c r="A3963" s="5"/>
      <c r="B3963" s="128"/>
      <c r="C3963" s="128"/>
      <c r="D3963" s="129"/>
      <c r="E3963" s="129"/>
      <c r="F3963" s="129"/>
      <c r="G3963" s="129"/>
      <c r="H3963" s="129"/>
      <c r="I3963" s="129"/>
      <c r="J3963" s="129"/>
      <c r="K3963" s="129"/>
      <c r="L3963" s="129"/>
      <c r="M3963" s="129"/>
    </row>
    <row r="3964" spans="1:13">
      <c r="A3964" s="5"/>
      <c r="B3964" s="128"/>
      <c r="C3964" s="128"/>
      <c r="D3964" s="129"/>
      <c r="E3964" s="129"/>
      <c r="F3964" s="129"/>
      <c r="G3964" s="129"/>
      <c r="H3964" s="129"/>
      <c r="I3964" s="129"/>
      <c r="J3964" s="129"/>
      <c r="K3964" s="129"/>
      <c r="L3964" s="129"/>
      <c r="M3964" s="129"/>
    </row>
    <row r="3965" spans="1:13">
      <c r="A3965" s="5"/>
      <c r="B3965" s="128"/>
      <c r="C3965" s="128"/>
      <c r="D3965" s="129"/>
      <c r="E3965" s="129"/>
      <c r="F3965" s="129"/>
      <c r="G3965" s="129"/>
      <c r="H3965" s="129"/>
      <c r="I3965" s="129"/>
      <c r="J3965" s="129"/>
      <c r="K3965" s="129"/>
      <c r="L3965" s="129"/>
      <c r="M3965" s="129"/>
    </row>
    <row r="3966" spans="1:13">
      <c r="A3966" s="5"/>
      <c r="B3966" s="128"/>
      <c r="C3966" s="128"/>
      <c r="D3966" s="129"/>
      <c r="E3966" s="129"/>
      <c r="F3966" s="129"/>
      <c r="G3966" s="129"/>
      <c r="H3966" s="129"/>
      <c r="I3966" s="129"/>
      <c r="J3966" s="129"/>
      <c r="K3966" s="129"/>
      <c r="L3966" s="129"/>
      <c r="M3966" s="129"/>
    </row>
    <row r="3967" spans="1:13">
      <c r="A3967" s="5"/>
      <c r="B3967" s="128"/>
      <c r="C3967" s="128"/>
      <c r="D3967" s="129"/>
      <c r="E3967" s="129"/>
      <c r="F3967" s="129"/>
      <c r="G3967" s="129"/>
      <c r="H3967" s="129"/>
      <c r="I3967" s="129"/>
      <c r="J3967" s="129"/>
      <c r="K3967" s="129"/>
      <c r="L3967" s="129"/>
      <c r="M3967" s="129"/>
    </row>
    <row r="3968" spans="1:13">
      <c r="A3968" s="5"/>
      <c r="B3968" s="128"/>
      <c r="C3968" s="128"/>
      <c r="D3968" s="129"/>
      <c r="E3968" s="129"/>
      <c r="F3968" s="129"/>
      <c r="G3968" s="129"/>
      <c r="H3968" s="129"/>
      <c r="I3968" s="129"/>
      <c r="J3968" s="129"/>
      <c r="K3968" s="129"/>
      <c r="L3968" s="129"/>
      <c r="M3968" s="129"/>
    </row>
    <row r="3969" spans="1:13">
      <c r="A3969" s="5"/>
      <c r="B3969" s="128"/>
      <c r="C3969" s="128"/>
      <c r="D3969" s="129"/>
      <c r="E3969" s="129"/>
      <c r="F3969" s="129"/>
      <c r="G3969" s="129"/>
      <c r="H3969" s="129"/>
      <c r="I3969" s="129"/>
      <c r="J3969" s="129"/>
      <c r="K3969" s="129"/>
      <c r="L3969" s="129"/>
      <c r="M3969" s="129"/>
    </row>
    <row r="3970" spans="1:13">
      <c r="A3970" s="5"/>
      <c r="B3970" s="128"/>
      <c r="C3970" s="128"/>
      <c r="D3970" s="129"/>
      <c r="E3970" s="129"/>
      <c r="F3970" s="129"/>
      <c r="G3970" s="129"/>
      <c r="H3970" s="129"/>
      <c r="I3970" s="129"/>
      <c r="J3970" s="129"/>
      <c r="K3970" s="129"/>
      <c r="L3970" s="129"/>
      <c r="M3970" s="129"/>
    </row>
    <row r="3971" spans="1:13">
      <c r="A3971" s="5"/>
      <c r="B3971" s="128"/>
      <c r="C3971" s="128"/>
      <c r="D3971" s="129"/>
      <c r="E3971" s="129"/>
      <c r="F3971" s="129"/>
      <c r="G3971" s="129"/>
      <c r="H3971" s="129"/>
      <c r="I3971" s="129"/>
      <c r="J3971" s="129"/>
      <c r="K3971" s="129"/>
      <c r="L3971" s="129"/>
      <c r="M3971" s="129"/>
    </row>
    <row r="3972" spans="1:13">
      <c r="A3972" s="5"/>
      <c r="B3972" s="128"/>
      <c r="C3972" s="128"/>
      <c r="D3972" s="129"/>
      <c r="E3972" s="129"/>
      <c r="F3972" s="129"/>
      <c r="G3972" s="129"/>
      <c r="H3972" s="129"/>
      <c r="I3972" s="129"/>
      <c r="J3972" s="129"/>
      <c r="K3972" s="129"/>
      <c r="L3972" s="129"/>
      <c r="M3972" s="129"/>
    </row>
    <row r="3973" spans="1:13">
      <c r="A3973" s="5"/>
      <c r="B3973" s="128"/>
      <c r="C3973" s="128"/>
      <c r="D3973" s="129"/>
      <c r="E3973" s="129"/>
      <c r="F3973" s="129"/>
      <c r="G3973" s="129"/>
      <c r="H3973" s="129"/>
      <c r="I3973" s="129"/>
      <c r="J3973" s="129"/>
      <c r="K3973" s="129"/>
      <c r="L3973" s="129"/>
      <c r="M3973" s="129"/>
    </row>
    <row r="3974" spans="1:13">
      <c r="A3974" s="5"/>
      <c r="B3974" s="128"/>
      <c r="C3974" s="128"/>
      <c r="D3974" s="129"/>
      <c r="E3974" s="129"/>
      <c r="F3974" s="129"/>
      <c r="G3974" s="129"/>
      <c r="H3974" s="129"/>
      <c r="I3974" s="129"/>
      <c r="J3974" s="129"/>
      <c r="K3974" s="129"/>
      <c r="L3974" s="129"/>
      <c r="M3974" s="129"/>
    </row>
    <row r="3975" spans="1:13">
      <c r="A3975" s="5"/>
      <c r="B3975" s="128"/>
      <c r="C3975" s="128"/>
      <c r="D3975" s="129"/>
      <c r="E3975" s="129"/>
      <c r="F3975" s="129"/>
      <c r="G3975" s="129"/>
      <c r="H3975" s="129"/>
      <c r="I3975" s="129"/>
      <c r="J3975" s="129"/>
      <c r="K3975" s="129"/>
      <c r="L3975" s="129"/>
      <c r="M3975" s="129"/>
    </row>
    <row r="3976" spans="1:13">
      <c r="A3976" s="5"/>
      <c r="B3976" s="128"/>
      <c r="C3976" s="128"/>
      <c r="D3976" s="129"/>
      <c r="E3976" s="129"/>
      <c r="F3976" s="129"/>
      <c r="G3976" s="129"/>
      <c r="H3976" s="129"/>
      <c r="I3976" s="129"/>
      <c r="J3976" s="129"/>
      <c r="K3976" s="129"/>
      <c r="L3976" s="129"/>
      <c r="M3976" s="129"/>
    </row>
    <row r="3977" spans="1:13">
      <c r="A3977" s="5"/>
      <c r="B3977" s="3"/>
      <c r="C3977" s="3"/>
      <c r="D3977" s="4"/>
      <c r="E3977" s="4"/>
      <c r="F3977" s="4"/>
      <c r="G3977" s="4"/>
      <c r="H3977" s="129"/>
      <c r="I3977" s="4"/>
      <c r="J3977" s="4"/>
      <c r="K3977" s="4"/>
      <c r="L3977" s="4"/>
      <c r="M3977" s="4"/>
    </row>
    <row r="3978" spans="1:13">
      <c r="A3978" s="5"/>
      <c r="B3978" s="128"/>
      <c r="C3978" s="128"/>
      <c r="D3978" s="129"/>
      <c r="E3978" s="129"/>
      <c r="F3978" s="129"/>
      <c r="G3978" s="129"/>
      <c r="H3978" s="129"/>
      <c r="I3978" s="129"/>
      <c r="J3978" s="129"/>
      <c r="K3978" s="129"/>
      <c r="L3978" s="129"/>
      <c r="M3978" s="129"/>
    </row>
    <row r="3979" spans="1:13">
      <c r="A3979" s="5"/>
      <c r="B3979" s="128"/>
      <c r="C3979" s="128"/>
      <c r="D3979" s="129"/>
      <c r="E3979" s="129"/>
      <c r="F3979" s="129"/>
      <c r="G3979" s="129"/>
      <c r="H3979" s="129"/>
      <c r="I3979" s="129"/>
      <c r="J3979" s="129"/>
      <c r="K3979" s="129"/>
      <c r="L3979" s="129"/>
      <c r="M3979" s="129"/>
    </row>
    <row r="3980" spans="1:13">
      <c r="A3980" s="5"/>
      <c r="B3980" s="128"/>
      <c r="C3980" s="128"/>
      <c r="D3980" s="129"/>
      <c r="E3980" s="129"/>
      <c r="F3980" s="129"/>
      <c r="G3980" s="129"/>
      <c r="H3980" s="129"/>
      <c r="I3980" s="129"/>
      <c r="J3980" s="129"/>
      <c r="K3980" s="129"/>
      <c r="L3980" s="129"/>
      <c r="M3980" s="129"/>
    </row>
    <row r="3981" spans="1:13">
      <c r="A3981" s="5"/>
      <c r="B3981" s="128"/>
      <c r="C3981" s="128"/>
      <c r="D3981" s="129"/>
      <c r="E3981" s="129"/>
      <c r="F3981" s="129"/>
      <c r="G3981" s="129"/>
      <c r="H3981" s="129"/>
      <c r="I3981" s="129"/>
      <c r="J3981" s="129"/>
      <c r="K3981" s="129"/>
      <c r="L3981" s="129"/>
      <c r="M3981" s="129"/>
    </row>
    <row r="3982" spans="1:13">
      <c r="A3982" s="5"/>
      <c r="B3982" s="128"/>
      <c r="C3982" s="128"/>
      <c r="D3982" s="129"/>
      <c r="E3982" s="129"/>
      <c r="F3982" s="129"/>
      <c r="G3982" s="129"/>
      <c r="H3982" s="129"/>
      <c r="I3982" s="129"/>
      <c r="J3982" s="129"/>
      <c r="K3982" s="129"/>
      <c r="L3982" s="129"/>
      <c r="M3982" s="129"/>
    </row>
    <row r="3983" spans="1:13">
      <c r="A3983" s="5"/>
      <c r="B3983" s="128"/>
      <c r="C3983" s="128"/>
      <c r="D3983" s="129"/>
      <c r="E3983" s="129"/>
      <c r="F3983" s="129"/>
      <c r="G3983" s="129"/>
      <c r="H3983" s="129"/>
      <c r="I3983" s="129"/>
      <c r="J3983" s="129"/>
      <c r="K3983" s="129"/>
      <c r="L3983" s="129"/>
      <c r="M3983" s="129"/>
    </row>
    <row r="3984" spans="1:13">
      <c r="A3984" s="5"/>
      <c r="B3984" s="3"/>
      <c r="C3984" s="3"/>
      <c r="D3984" s="4"/>
      <c r="E3984" s="4"/>
      <c r="F3984" s="4"/>
      <c r="G3984" s="4"/>
      <c r="H3984" s="129"/>
      <c r="I3984" s="129"/>
      <c r="J3984" s="129"/>
      <c r="K3984" s="129"/>
      <c r="L3984" s="129"/>
      <c r="M3984" s="4"/>
    </row>
    <row r="3985" spans="1:13">
      <c r="A3985" s="5"/>
      <c r="B3985" s="3"/>
      <c r="C3985" s="3"/>
      <c r="D3985" s="4"/>
      <c r="E3985" s="4"/>
      <c r="F3985" s="4"/>
      <c r="G3985" s="4"/>
      <c r="H3985" s="129"/>
      <c r="I3985" s="129"/>
      <c r="J3985" s="129"/>
      <c r="K3985" s="129"/>
      <c r="L3985" s="129"/>
      <c r="M3985" s="129"/>
    </row>
    <row r="3986" spans="1:13">
      <c r="A3986" s="5"/>
      <c r="B3986" s="128"/>
      <c r="C3986" s="128"/>
      <c r="D3986" s="129"/>
      <c r="E3986" s="129"/>
      <c r="F3986" s="129"/>
      <c r="G3986" s="129"/>
      <c r="H3986" s="129"/>
      <c r="I3986" s="129"/>
      <c r="J3986" s="129"/>
      <c r="K3986" s="129"/>
      <c r="L3986" s="129"/>
      <c r="M3986" s="129"/>
    </row>
    <row r="3987" spans="1:13">
      <c r="A3987" s="5"/>
      <c r="B3987" s="128"/>
      <c r="C3987" s="128"/>
      <c r="D3987" s="129"/>
      <c r="E3987" s="129"/>
      <c r="F3987" s="129"/>
      <c r="G3987" s="129"/>
      <c r="H3987" s="129"/>
      <c r="I3987" s="129"/>
      <c r="J3987" s="129"/>
      <c r="K3987" s="129"/>
      <c r="L3987" s="129"/>
      <c r="M3987" s="129"/>
    </row>
    <row r="3988" spans="1:13">
      <c r="A3988" s="5"/>
      <c r="B3988" s="128"/>
      <c r="C3988" s="128"/>
      <c r="D3988" s="129"/>
      <c r="E3988" s="129"/>
      <c r="F3988" s="129"/>
      <c r="G3988" s="129"/>
      <c r="H3988" s="129"/>
      <c r="I3988" s="129"/>
      <c r="J3988" s="129"/>
      <c r="K3988" s="129"/>
      <c r="L3988" s="129"/>
      <c r="M3988" s="129"/>
    </row>
    <row r="3989" spans="1:13">
      <c r="A3989" s="5"/>
      <c r="B3989" s="3"/>
      <c r="C3989" s="3"/>
      <c r="D3989" s="4"/>
      <c r="E3989" s="4"/>
      <c r="F3989" s="4"/>
      <c r="G3989" s="4"/>
      <c r="H3989" s="129"/>
      <c r="I3989" s="129"/>
      <c r="J3989" s="129"/>
      <c r="K3989" s="4"/>
      <c r="L3989" s="4"/>
      <c r="M3989" s="4"/>
    </row>
    <row r="3990" spans="1:13">
      <c r="A3990" s="5"/>
      <c r="B3990" s="128"/>
      <c r="C3990" s="128"/>
      <c r="D3990" s="129"/>
      <c r="E3990" s="129"/>
      <c r="F3990" s="129"/>
      <c r="G3990" s="129"/>
      <c r="H3990" s="129"/>
      <c r="I3990" s="129"/>
      <c r="J3990" s="129"/>
      <c r="K3990" s="129"/>
      <c r="L3990" s="129"/>
      <c r="M3990" s="129"/>
    </row>
    <row r="3991" spans="1:13">
      <c r="A3991" s="5"/>
      <c r="B3991" s="128"/>
      <c r="C3991" s="128"/>
      <c r="D3991" s="129"/>
      <c r="E3991" s="129"/>
      <c r="F3991" s="129"/>
      <c r="G3991" s="129"/>
      <c r="H3991" s="129"/>
      <c r="I3991" s="129"/>
      <c r="J3991" s="129"/>
      <c r="K3991" s="129"/>
      <c r="L3991" s="129"/>
      <c r="M3991" s="129"/>
    </row>
    <row r="3992" spans="1:13">
      <c r="A3992" s="5"/>
      <c r="B3992" s="3"/>
      <c r="C3992" s="3"/>
      <c r="D3992" s="4"/>
      <c r="E3992" s="4"/>
      <c r="F3992" s="4"/>
      <c r="G3992" s="4"/>
      <c r="H3992" s="129"/>
      <c r="I3992" s="4"/>
      <c r="J3992" s="4"/>
      <c r="K3992" s="4"/>
      <c r="L3992" s="4"/>
      <c r="M3992" s="4"/>
    </row>
    <row r="3993" spans="1:13">
      <c r="A3993" s="5"/>
      <c r="B3993" s="3"/>
      <c r="C3993" s="3"/>
      <c r="D3993" s="4"/>
      <c r="E3993" s="4"/>
      <c r="F3993" s="4"/>
      <c r="G3993" s="4"/>
      <c r="H3993" s="129"/>
      <c r="I3993" s="129"/>
      <c r="J3993" s="129"/>
      <c r="K3993" s="129"/>
      <c r="L3993" s="4"/>
      <c r="M3993" s="4"/>
    </row>
    <row r="3994" spans="1:13">
      <c r="A3994" s="5"/>
      <c r="B3994" s="128"/>
      <c r="C3994" s="128"/>
      <c r="D3994" s="129"/>
      <c r="E3994" s="129"/>
      <c r="F3994" s="129"/>
      <c r="G3994" s="129"/>
      <c r="H3994" s="129"/>
      <c r="I3994" s="129"/>
      <c r="J3994" s="129"/>
      <c r="K3994" s="129"/>
      <c r="L3994" s="129"/>
      <c r="M3994" s="129"/>
    </row>
    <row r="3995" spans="1:13">
      <c r="A3995" s="5"/>
      <c r="B3995" s="128"/>
      <c r="C3995" s="128"/>
      <c r="D3995" s="129"/>
      <c r="E3995" s="129"/>
      <c r="F3995" s="129"/>
      <c r="G3995" s="129"/>
      <c r="H3995" s="129"/>
      <c r="I3995" s="129"/>
      <c r="J3995" s="129"/>
      <c r="K3995" s="129"/>
      <c r="L3995" s="129"/>
      <c r="M3995" s="129"/>
    </row>
    <row r="3996" spans="1:13">
      <c r="A3996" s="5"/>
      <c r="B3996" s="128"/>
      <c r="C3996" s="128"/>
      <c r="D3996" s="129"/>
      <c r="E3996" s="129"/>
      <c r="F3996" s="129"/>
      <c r="G3996" s="129"/>
      <c r="H3996" s="129"/>
      <c r="I3996" s="129"/>
      <c r="J3996" s="129"/>
      <c r="K3996" s="129"/>
      <c r="L3996" s="129"/>
      <c r="M3996" s="129"/>
    </row>
    <row r="3997" spans="1:13">
      <c r="A3997" s="5"/>
      <c r="B3997" s="128"/>
      <c r="C3997" s="128"/>
      <c r="D3997" s="129"/>
      <c r="E3997" s="129"/>
      <c r="F3997" s="129"/>
      <c r="G3997" s="129"/>
      <c r="H3997" s="129"/>
      <c r="I3997" s="129"/>
      <c r="J3997" s="129"/>
      <c r="K3997" s="129"/>
      <c r="L3997" s="129"/>
      <c r="M3997" s="129"/>
    </row>
    <row r="3998" spans="1:13">
      <c r="A3998" s="5"/>
      <c r="B3998" s="128"/>
      <c r="C3998" s="128"/>
      <c r="D3998" s="129"/>
      <c r="E3998" s="129"/>
      <c r="F3998" s="129"/>
      <c r="G3998" s="129"/>
      <c r="H3998" s="129"/>
      <c r="I3998" s="129"/>
      <c r="J3998" s="129"/>
      <c r="K3998" s="129"/>
      <c r="L3998" s="129"/>
      <c r="M3998" s="129"/>
    </row>
    <row r="3999" spans="1:13">
      <c r="A3999" s="5"/>
      <c r="B3999" s="128"/>
      <c r="C3999" s="128"/>
      <c r="D3999" s="129"/>
      <c r="E3999" s="129"/>
      <c r="F3999" s="129"/>
      <c r="G3999" s="129"/>
      <c r="H3999" s="129"/>
      <c r="I3999" s="129"/>
      <c r="J3999" s="129"/>
      <c r="K3999" s="129"/>
      <c r="L3999" s="129"/>
      <c r="M3999" s="129"/>
    </row>
    <row r="4000" spans="1:13">
      <c r="A4000" s="5"/>
      <c r="B4000" s="128"/>
      <c r="C4000" s="128"/>
      <c r="D4000" s="129"/>
      <c r="E4000" s="129"/>
      <c r="F4000" s="129"/>
      <c r="G4000" s="129"/>
      <c r="H4000" s="129"/>
      <c r="I4000" s="129"/>
      <c r="J4000" s="129"/>
      <c r="K4000" s="129"/>
      <c r="L4000" s="129"/>
      <c r="M4000" s="129"/>
    </row>
    <row r="4001" spans="1:13">
      <c r="A4001" s="5"/>
      <c r="B4001" s="3"/>
      <c r="C4001" s="3"/>
      <c r="D4001" s="4"/>
      <c r="E4001" s="4"/>
      <c r="F4001" s="4"/>
      <c r="G4001" s="4"/>
      <c r="H4001" s="129"/>
      <c r="I4001" s="129"/>
      <c r="J4001" s="129"/>
      <c r="K4001" s="129"/>
      <c r="L4001" s="129"/>
      <c r="M4001" s="129"/>
    </row>
    <row r="4002" spans="1:13">
      <c r="A4002" s="5"/>
      <c r="B4002" s="128"/>
      <c r="C4002" s="128"/>
      <c r="D4002" s="129"/>
      <c r="E4002" s="129"/>
      <c r="F4002" s="129"/>
      <c r="G4002" s="129"/>
      <c r="H4002" s="129"/>
      <c r="I4002" s="129"/>
      <c r="J4002" s="129"/>
      <c r="K4002" s="129"/>
      <c r="L4002" s="129"/>
      <c r="M4002" s="129"/>
    </row>
    <row r="4003" spans="1:13">
      <c r="A4003" s="5"/>
      <c r="B4003" s="128"/>
      <c r="C4003" s="128"/>
      <c r="D4003" s="129"/>
      <c r="E4003" s="129"/>
      <c r="F4003" s="129"/>
      <c r="G4003" s="129"/>
      <c r="H4003" s="129"/>
      <c r="I4003" s="129"/>
      <c r="J4003" s="129"/>
      <c r="K4003" s="129"/>
      <c r="L4003" s="129"/>
      <c r="M4003" s="129"/>
    </row>
    <row r="4004" spans="1:13">
      <c r="A4004" s="5"/>
      <c r="B4004" s="128"/>
      <c r="C4004" s="128"/>
      <c r="D4004" s="129"/>
      <c r="E4004" s="129"/>
      <c r="F4004" s="129"/>
      <c r="G4004" s="129"/>
      <c r="H4004" s="129"/>
      <c r="I4004" s="129"/>
      <c r="J4004" s="129"/>
      <c r="K4004" s="129"/>
      <c r="L4004" s="129"/>
      <c r="M4004" s="129"/>
    </row>
    <row r="4005" spans="1:13">
      <c r="A4005" s="5"/>
      <c r="B4005" s="128"/>
      <c r="C4005" s="128"/>
      <c r="D4005" s="129"/>
      <c r="E4005" s="129"/>
      <c r="F4005" s="129"/>
      <c r="G4005" s="129"/>
      <c r="H4005" s="129"/>
      <c r="I4005" s="129"/>
      <c r="J4005" s="129"/>
      <c r="K4005" s="129"/>
      <c r="L4005" s="129"/>
      <c r="M4005" s="129"/>
    </row>
    <row r="4006" spans="1:13">
      <c r="A4006" s="5"/>
      <c r="B4006" s="128"/>
      <c r="C4006" s="128"/>
      <c r="D4006" s="129"/>
      <c r="E4006" s="129"/>
      <c r="F4006" s="129"/>
      <c r="G4006" s="129"/>
      <c r="H4006" s="129"/>
      <c r="I4006" s="129"/>
      <c r="J4006" s="129"/>
      <c r="K4006" s="129"/>
      <c r="L4006" s="129"/>
      <c r="M4006" s="129"/>
    </row>
    <row r="4007" spans="1:13">
      <c r="A4007" s="5"/>
      <c r="B4007" s="128"/>
      <c r="C4007" s="128"/>
      <c r="D4007" s="129"/>
      <c r="E4007" s="129"/>
      <c r="F4007" s="129"/>
      <c r="G4007" s="129"/>
      <c r="H4007" s="129"/>
      <c r="I4007" s="129"/>
      <c r="J4007" s="129"/>
      <c r="K4007" s="129"/>
      <c r="L4007" s="129"/>
      <c r="M4007" s="129"/>
    </row>
    <row r="4008" spans="1:13">
      <c r="A4008" s="5"/>
      <c r="B4008" s="3"/>
      <c r="C4008" s="3"/>
      <c r="D4008" s="4"/>
      <c r="E4008" s="4"/>
      <c r="F4008" s="4"/>
      <c r="G4008" s="4"/>
      <c r="H4008" s="129"/>
      <c r="I4008" s="4"/>
      <c r="J4008" s="4"/>
      <c r="K4008" s="4"/>
      <c r="L4008" s="4"/>
      <c r="M4008" s="4"/>
    </row>
    <row r="4009" spans="1:13">
      <c r="A4009" s="5"/>
      <c r="B4009" s="128"/>
      <c r="C4009" s="128"/>
      <c r="D4009" s="129"/>
      <c r="E4009" s="129"/>
      <c r="F4009" s="129"/>
      <c r="G4009" s="129"/>
      <c r="H4009" s="129"/>
      <c r="I4009" s="129"/>
      <c r="J4009" s="129"/>
      <c r="K4009" s="129"/>
      <c r="L4009" s="129"/>
      <c r="M4009" s="129"/>
    </row>
    <row r="4010" spans="1:13">
      <c r="A4010" s="5"/>
      <c r="B4010" s="128"/>
      <c r="C4010" s="128"/>
      <c r="D4010" s="129"/>
      <c r="E4010" s="129"/>
      <c r="F4010" s="129"/>
      <c r="G4010" s="129"/>
      <c r="H4010" s="129"/>
      <c r="I4010" s="129"/>
      <c r="J4010" s="129"/>
      <c r="K4010" s="129"/>
      <c r="L4010" s="129"/>
      <c r="M4010" s="129"/>
    </row>
    <row r="4011" spans="1:13">
      <c r="A4011" s="5"/>
      <c r="B4011" s="128"/>
      <c r="C4011" s="128"/>
      <c r="D4011" s="129"/>
      <c r="E4011" s="129"/>
      <c r="F4011" s="129"/>
      <c r="G4011" s="129"/>
      <c r="H4011" s="129"/>
      <c r="I4011" s="129"/>
      <c r="J4011" s="129"/>
      <c r="K4011" s="129"/>
      <c r="L4011" s="129"/>
      <c r="M4011" s="129"/>
    </row>
    <row r="4012" spans="1:13">
      <c r="A4012" s="5"/>
      <c r="B4012" s="128"/>
      <c r="C4012" s="128"/>
      <c r="D4012" s="129"/>
      <c r="E4012" s="129"/>
      <c r="F4012" s="129"/>
      <c r="G4012" s="129"/>
      <c r="H4012" s="129"/>
      <c r="I4012" s="129"/>
      <c r="J4012" s="129"/>
      <c r="K4012" s="129"/>
      <c r="L4012" s="129"/>
      <c r="M4012" s="129"/>
    </row>
    <row r="4013" spans="1:13">
      <c r="A4013" s="5"/>
      <c r="B4013" s="128"/>
      <c r="C4013" s="128"/>
      <c r="D4013" s="129"/>
      <c r="E4013" s="129"/>
      <c r="F4013" s="129"/>
      <c r="G4013" s="129"/>
      <c r="H4013" s="129"/>
      <c r="I4013" s="129"/>
      <c r="J4013" s="129"/>
      <c r="K4013" s="129"/>
      <c r="L4013" s="129"/>
      <c r="M4013" s="129"/>
    </row>
    <row r="4014" spans="1:13">
      <c r="A4014" s="5"/>
      <c r="B4014" s="128"/>
      <c r="C4014" s="128"/>
      <c r="D4014" s="129"/>
      <c r="E4014" s="129"/>
      <c r="F4014" s="129"/>
      <c r="G4014" s="129"/>
      <c r="H4014" s="129"/>
      <c r="I4014" s="129"/>
      <c r="J4014" s="129"/>
      <c r="K4014" s="129"/>
      <c r="L4014" s="129"/>
      <c r="M4014" s="129"/>
    </row>
    <row r="4015" spans="1:13">
      <c r="A4015" s="5"/>
      <c r="B4015" s="3"/>
      <c r="C4015" s="3"/>
      <c r="D4015" s="4"/>
      <c r="E4015" s="4"/>
      <c r="F4015" s="4"/>
      <c r="G4015" s="4"/>
      <c r="H4015" s="129"/>
      <c r="I4015" s="129"/>
      <c r="J4015" s="129"/>
      <c r="K4015" s="129"/>
      <c r="L4015" s="4"/>
      <c r="M4015" s="4"/>
    </row>
    <row r="4016" spans="1:13">
      <c r="A4016" s="5"/>
      <c r="B4016" s="128"/>
      <c r="C4016" s="128"/>
      <c r="D4016" s="129"/>
      <c r="E4016" s="129"/>
      <c r="F4016" s="129"/>
      <c r="G4016" s="129"/>
      <c r="H4016" s="129"/>
      <c r="I4016" s="129"/>
      <c r="J4016" s="129"/>
      <c r="K4016" s="129"/>
      <c r="L4016" s="129"/>
      <c r="M4016" s="129"/>
    </row>
    <row r="4017" spans="1:13">
      <c r="A4017" s="5"/>
      <c r="B4017" s="3"/>
      <c r="C4017" s="3"/>
      <c r="D4017" s="4"/>
      <c r="E4017" s="4"/>
      <c r="F4017" s="4"/>
      <c r="G4017" s="4"/>
      <c r="H4017" s="129"/>
      <c r="I4017" s="4"/>
      <c r="J4017" s="4"/>
      <c r="K4017" s="4"/>
      <c r="L4017" s="4"/>
      <c r="M4017" s="4"/>
    </row>
    <row r="4018" spans="1:13">
      <c r="A4018" s="5"/>
      <c r="B4018" s="128"/>
      <c r="C4018" s="128"/>
      <c r="D4018" s="129"/>
      <c r="E4018" s="129"/>
      <c r="F4018" s="129"/>
      <c r="G4018" s="129"/>
      <c r="H4018" s="129"/>
      <c r="I4018" s="129"/>
      <c r="J4018" s="129"/>
      <c r="K4018" s="129"/>
      <c r="L4018" s="129"/>
      <c r="M4018" s="129"/>
    </row>
    <row r="4019" spans="1:13">
      <c r="A4019" s="5"/>
      <c r="B4019" s="128"/>
      <c r="C4019" s="128"/>
      <c r="D4019" s="129"/>
      <c r="E4019" s="129"/>
      <c r="F4019" s="129"/>
      <c r="G4019" s="129"/>
      <c r="H4019" s="129"/>
      <c r="I4019" s="129"/>
      <c r="J4019" s="129"/>
      <c r="K4019" s="129"/>
      <c r="L4019" s="129"/>
      <c r="M4019" s="129"/>
    </row>
    <row r="4020" spans="1:13">
      <c r="A4020" s="5"/>
      <c r="B4020" s="3"/>
      <c r="C4020" s="3"/>
      <c r="D4020" s="4"/>
      <c r="E4020" s="4"/>
      <c r="F4020" s="4"/>
      <c r="G4020" s="4"/>
      <c r="H4020" s="129"/>
      <c r="I4020" s="4"/>
      <c r="J4020" s="4"/>
      <c r="K4020" s="4"/>
      <c r="L4020" s="4"/>
      <c r="M4020" s="4"/>
    </row>
    <row r="4021" spans="1:13">
      <c r="A4021" s="5"/>
      <c r="B4021" s="128"/>
      <c r="C4021" s="128"/>
      <c r="D4021" s="129"/>
      <c r="E4021" s="129"/>
      <c r="F4021" s="129"/>
      <c r="G4021" s="129"/>
      <c r="H4021" s="129"/>
      <c r="I4021" s="129"/>
      <c r="J4021" s="129"/>
      <c r="K4021" s="129"/>
      <c r="L4021" s="129"/>
      <c r="M4021" s="129"/>
    </row>
    <row r="4022" spans="1:13">
      <c r="A4022" s="5"/>
      <c r="B4022" s="128"/>
      <c r="C4022" s="128"/>
      <c r="D4022" s="129"/>
      <c r="E4022" s="4"/>
      <c r="F4022" s="4"/>
      <c r="G4022" s="4"/>
      <c r="H4022" s="129"/>
      <c r="I4022" s="129"/>
      <c r="J4022" s="129"/>
      <c r="K4022" s="129"/>
      <c r="L4022" s="129"/>
      <c r="M4022" s="129"/>
    </row>
    <row r="4023" spans="1:13">
      <c r="A4023" s="5"/>
      <c r="B4023" s="128"/>
      <c r="C4023" s="128"/>
      <c r="D4023" s="129"/>
      <c r="E4023" s="129"/>
      <c r="F4023" s="129"/>
      <c r="G4023" s="129"/>
      <c r="H4023" s="129"/>
      <c r="I4023" s="129"/>
      <c r="J4023" s="129"/>
      <c r="K4023" s="129"/>
      <c r="L4023" s="129"/>
      <c r="M4023" s="129"/>
    </row>
    <row r="4024" spans="1:13">
      <c r="A4024" s="5"/>
      <c r="B4024" s="3"/>
      <c r="C4024" s="3"/>
      <c r="D4024" s="4"/>
      <c r="E4024" s="4"/>
      <c r="F4024" s="4"/>
      <c r="G4024" s="4"/>
      <c r="H4024" s="129"/>
      <c r="I4024" s="4"/>
      <c r="J4024" s="4"/>
      <c r="K4024" s="4"/>
      <c r="L4024" s="4"/>
      <c r="M4024" s="4"/>
    </row>
    <row r="4025" spans="1:13">
      <c r="A4025" s="5"/>
      <c r="B4025" s="128"/>
      <c r="C4025" s="128"/>
      <c r="D4025" s="129"/>
      <c r="E4025" s="129"/>
      <c r="F4025" s="129"/>
      <c r="G4025" s="129"/>
      <c r="H4025" s="129"/>
      <c r="I4025" s="129"/>
      <c r="J4025" s="129"/>
      <c r="K4025" s="129"/>
      <c r="L4025" s="129"/>
      <c r="M4025" s="129"/>
    </row>
    <row r="4026" spans="1:13">
      <c r="A4026" s="5"/>
      <c r="B4026" s="128"/>
      <c r="C4026" s="128"/>
      <c r="D4026" s="129"/>
      <c r="E4026" s="129"/>
      <c r="F4026" s="129"/>
      <c r="G4026" s="129"/>
      <c r="H4026" s="129"/>
      <c r="I4026" s="129"/>
      <c r="J4026" s="129"/>
      <c r="K4026" s="129"/>
      <c r="L4026" s="129"/>
      <c r="M4026" s="129"/>
    </row>
    <row r="4027" spans="1:13">
      <c r="A4027" s="5"/>
      <c r="B4027" s="128"/>
      <c r="C4027" s="128"/>
      <c r="D4027" s="129"/>
      <c r="E4027" s="129"/>
      <c r="F4027" s="129"/>
      <c r="G4027" s="129"/>
      <c r="H4027" s="129"/>
      <c r="I4027" s="129"/>
      <c r="J4027" s="129"/>
      <c r="K4027" s="129"/>
      <c r="L4027" s="129"/>
      <c r="M4027" s="129"/>
    </row>
    <row r="4028" spans="1:13">
      <c r="A4028" s="5"/>
      <c r="B4028" s="128"/>
      <c r="C4028" s="128"/>
      <c r="D4028" s="129"/>
      <c r="E4028" s="129"/>
      <c r="F4028" s="129"/>
      <c r="G4028" s="129"/>
      <c r="H4028" s="129"/>
      <c r="I4028" s="129"/>
      <c r="J4028" s="129"/>
      <c r="K4028" s="129"/>
      <c r="L4028" s="129"/>
      <c r="M4028" s="129"/>
    </row>
    <row r="4029" spans="1:13">
      <c r="A4029" s="5"/>
      <c r="B4029" s="3"/>
      <c r="C4029" s="3"/>
      <c r="D4029" s="4"/>
      <c r="E4029" s="4"/>
      <c r="F4029" s="4"/>
      <c r="G4029" s="4"/>
      <c r="H4029" s="129"/>
      <c r="I4029" s="4"/>
      <c r="J4029" s="4"/>
      <c r="K4029" s="4"/>
      <c r="L4029" s="4"/>
      <c r="M4029" s="4"/>
    </row>
    <row r="4030" spans="1:13">
      <c r="A4030" s="5"/>
      <c r="B4030" s="128"/>
      <c r="C4030" s="128"/>
      <c r="D4030" s="129"/>
      <c r="E4030" s="129"/>
      <c r="F4030" s="129"/>
      <c r="G4030" s="129"/>
      <c r="H4030" s="129"/>
      <c r="I4030" s="129"/>
      <c r="J4030" s="129"/>
      <c r="K4030" s="129"/>
      <c r="L4030" s="129"/>
      <c r="M4030" s="129"/>
    </row>
    <row r="4031" spans="1:13">
      <c r="A4031" s="5"/>
      <c r="B4031" s="128"/>
      <c r="C4031" s="128"/>
      <c r="D4031" s="129"/>
      <c r="E4031" s="129"/>
      <c r="F4031" s="129"/>
      <c r="G4031" s="129"/>
      <c r="H4031" s="129"/>
      <c r="I4031" s="129"/>
      <c r="J4031" s="129"/>
      <c r="K4031" s="129"/>
      <c r="L4031" s="129"/>
      <c r="M4031" s="129"/>
    </row>
    <row r="4032" spans="1:13">
      <c r="A4032" s="5"/>
      <c r="B4032" s="128"/>
      <c r="C4032" s="128"/>
      <c r="D4032" s="129"/>
      <c r="E4032" s="129"/>
      <c r="F4032" s="129"/>
      <c r="G4032" s="129"/>
      <c r="H4032" s="129"/>
      <c r="I4032" s="129"/>
      <c r="J4032" s="129"/>
      <c r="K4032" s="129"/>
      <c r="L4032" s="129"/>
      <c r="M4032" s="129"/>
    </row>
    <row r="4033" spans="1:13">
      <c r="A4033" s="5"/>
      <c r="B4033" s="128"/>
      <c r="C4033" s="128"/>
      <c r="D4033" s="129"/>
      <c r="E4033" s="129"/>
      <c r="F4033" s="129"/>
      <c r="G4033" s="129"/>
      <c r="H4033" s="129"/>
      <c r="I4033" s="129"/>
      <c r="J4033" s="129"/>
      <c r="K4033" s="129"/>
      <c r="L4033" s="129"/>
      <c r="M4033" s="129"/>
    </row>
    <row r="4034" spans="1:13">
      <c r="A4034" s="5"/>
      <c r="B4034" s="128"/>
      <c r="C4034" s="128"/>
      <c r="D4034" s="129"/>
      <c r="E4034" s="129"/>
      <c r="F4034" s="129"/>
      <c r="G4034" s="129"/>
      <c r="H4034" s="129"/>
      <c r="I4034" s="129"/>
      <c r="J4034" s="129"/>
      <c r="K4034" s="129"/>
      <c r="L4034" s="129"/>
      <c r="M4034" s="129"/>
    </row>
    <row r="4035" spans="1:13">
      <c r="A4035" s="5"/>
      <c r="B4035" s="128"/>
      <c r="C4035" s="128"/>
      <c r="D4035" s="129"/>
      <c r="E4035" s="129"/>
      <c r="F4035" s="129"/>
      <c r="G4035" s="129"/>
      <c r="H4035" s="129"/>
      <c r="I4035" s="129"/>
      <c r="J4035" s="129"/>
      <c r="K4035" s="129"/>
      <c r="L4035" s="129"/>
      <c r="M4035" s="129"/>
    </row>
    <row r="4036" spans="1:13">
      <c r="A4036" s="5"/>
      <c r="B4036" s="128"/>
      <c r="C4036" s="128"/>
      <c r="D4036" s="129"/>
      <c r="E4036" s="129"/>
      <c r="F4036" s="129"/>
      <c r="G4036" s="129"/>
      <c r="H4036" s="129"/>
      <c r="I4036" s="129"/>
      <c r="J4036" s="129"/>
      <c r="K4036" s="129"/>
      <c r="L4036" s="129"/>
      <c r="M4036" s="129"/>
    </row>
    <row r="4037" spans="1:13">
      <c r="A4037" s="5"/>
      <c r="B4037" s="128"/>
      <c r="C4037" s="128"/>
      <c r="D4037" s="129"/>
      <c r="E4037" s="129"/>
      <c r="F4037" s="129"/>
      <c r="G4037" s="129"/>
      <c r="H4037" s="129"/>
      <c r="I4037" s="129"/>
      <c r="J4037" s="129"/>
      <c r="K4037" s="129"/>
      <c r="L4037" s="129"/>
      <c r="M4037" s="129"/>
    </row>
    <row r="4038" spans="1:13">
      <c r="A4038" s="5"/>
      <c r="B4038" s="128"/>
      <c r="C4038" s="128"/>
      <c r="D4038" s="129"/>
      <c r="E4038" s="129"/>
      <c r="F4038" s="129"/>
      <c r="G4038" s="129"/>
      <c r="H4038" s="129"/>
      <c r="I4038" s="129"/>
      <c r="J4038" s="129"/>
      <c r="K4038" s="129"/>
      <c r="L4038" s="129"/>
      <c r="M4038" s="129"/>
    </row>
    <row r="4039" spans="1:13">
      <c r="A4039" s="5"/>
      <c r="B4039" s="128"/>
      <c r="C4039" s="128"/>
      <c r="D4039" s="129"/>
      <c r="E4039" s="129"/>
      <c r="F4039" s="129"/>
      <c r="G4039" s="129"/>
      <c r="H4039" s="129"/>
      <c r="I4039" s="129"/>
      <c r="J4039" s="129"/>
      <c r="K4039" s="129"/>
      <c r="L4039" s="129"/>
      <c r="M4039" s="129"/>
    </row>
    <row r="4040" spans="1:13">
      <c r="A4040" s="5"/>
      <c r="B4040" s="128"/>
      <c r="C4040" s="128"/>
      <c r="D4040" s="129"/>
      <c r="E4040" s="129"/>
      <c r="F4040" s="129"/>
      <c r="G4040" s="129"/>
      <c r="H4040" s="129"/>
      <c r="I4040" s="129"/>
      <c r="J4040" s="129"/>
      <c r="K4040" s="129"/>
      <c r="L4040" s="129"/>
      <c r="M4040" s="129"/>
    </row>
    <row r="4041" spans="1:13">
      <c r="A4041" s="5"/>
      <c r="B4041" s="128"/>
      <c r="C4041" s="128"/>
      <c r="D4041" s="129"/>
      <c r="E4041" s="129"/>
      <c r="F4041" s="129"/>
      <c r="G4041" s="129"/>
      <c r="H4041" s="129"/>
      <c r="I4041" s="129"/>
      <c r="J4041" s="129"/>
      <c r="K4041" s="129"/>
      <c r="L4041" s="129"/>
      <c r="M4041" s="129"/>
    </row>
    <row r="4042" spans="1:13">
      <c r="A4042" s="5"/>
      <c r="B4042" s="128"/>
      <c r="C4042" s="128"/>
      <c r="D4042" s="129"/>
      <c r="E4042" s="129"/>
      <c r="F4042" s="129"/>
      <c r="G4042" s="129"/>
      <c r="H4042" s="129"/>
      <c r="I4042" s="129"/>
      <c r="J4042" s="129"/>
      <c r="K4042" s="129"/>
      <c r="L4042" s="129"/>
      <c r="M4042" s="129"/>
    </row>
    <row r="4043" spans="1:13">
      <c r="A4043" s="5"/>
      <c r="B4043" s="3"/>
      <c r="C4043" s="3"/>
      <c r="D4043" s="4"/>
      <c r="E4043" s="4"/>
      <c r="F4043" s="4"/>
      <c r="G4043" s="4"/>
      <c r="H4043" s="129"/>
      <c r="I4043" s="129"/>
      <c r="J4043" s="4"/>
      <c r="K4043" s="4"/>
      <c r="L4043" s="4"/>
      <c r="M4043" s="4"/>
    </row>
    <row r="4044" spans="1:13">
      <c r="A4044" s="5"/>
      <c r="B4044" s="128"/>
      <c r="C4044" s="128"/>
      <c r="D4044" s="129"/>
      <c r="E4044" s="129"/>
      <c r="F4044" s="129"/>
      <c r="G4044" s="129"/>
      <c r="H4044" s="129"/>
      <c r="I4044" s="129"/>
      <c r="J4044" s="129"/>
      <c r="K4044" s="129"/>
      <c r="L4044" s="129"/>
      <c r="M4044" s="129"/>
    </row>
    <row r="4045" spans="1:13">
      <c r="A4045" s="5"/>
      <c r="B4045" s="128"/>
      <c r="C4045" s="128"/>
      <c r="D4045" s="129"/>
      <c r="E4045" s="129"/>
      <c r="F4045" s="129"/>
      <c r="G4045" s="129"/>
      <c r="H4045" s="129"/>
      <c r="I4045" s="129"/>
      <c r="J4045" s="129"/>
      <c r="K4045" s="129"/>
      <c r="L4045" s="129"/>
      <c r="M4045" s="129"/>
    </row>
    <row r="4046" spans="1:13">
      <c r="A4046" s="5"/>
      <c r="B4046" s="128"/>
      <c r="C4046" s="128"/>
      <c r="D4046" s="129"/>
      <c r="E4046" s="129"/>
      <c r="F4046" s="129"/>
      <c r="G4046" s="129"/>
      <c r="H4046" s="129"/>
      <c r="I4046" s="129"/>
      <c r="J4046" s="129"/>
      <c r="K4046" s="129"/>
      <c r="L4046" s="129"/>
      <c r="M4046" s="129"/>
    </row>
    <row r="4047" spans="1:13">
      <c r="A4047" s="5"/>
      <c r="B4047" s="128"/>
      <c r="C4047" s="128"/>
      <c r="D4047" s="129"/>
      <c r="E4047" s="129"/>
      <c r="F4047" s="129"/>
      <c r="G4047" s="129"/>
      <c r="H4047" s="129"/>
      <c r="I4047" s="129"/>
      <c r="J4047" s="129"/>
      <c r="K4047" s="129"/>
      <c r="L4047" s="129"/>
      <c r="M4047" s="129"/>
    </row>
    <row r="4048" spans="1:13">
      <c r="A4048" s="5"/>
      <c r="B4048" s="128"/>
      <c r="C4048" s="128"/>
      <c r="D4048" s="129"/>
      <c r="E4048" s="129"/>
      <c r="F4048" s="129"/>
      <c r="G4048" s="129"/>
      <c r="H4048" s="129"/>
      <c r="I4048" s="129"/>
      <c r="J4048" s="129"/>
      <c r="K4048" s="129"/>
      <c r="L4048" s="129"/>
      <c r="M4048" s="129"/>
    </row>
    <row r="4049" spans="1:13">
      <c r="A4049" s="5"/>
      <c r="B4049" s="128"/>
      <c r="C4049" s="128"/>
      <c r="D4049" s="129"/>
      <c r="E4049" s="129"/>
      <c r="F4049" s="129"/>
      <c r="G4049" s="129"/>
      <c r="H4049" s="129"/>
      <c r="I4049" s="129"/>
      <c r="J4049" s="129"/>
      <c r="K4049" s="129"/>
      <c r="L4049" s="129"/>
      <c r="M4049" s="129"/>
    </row>
    <row r="4050" spans="1:13">
      <c r="A4050" s="5"/>
      <c r="B4050" s="128"/>
      <c r="C4050" s="128"/>
      <c r="D4050" s="4"/>
      <c r="E4050" s="4"/>
      <c r="F4050" s="4"/>
      <c r="G4050" s="4"/>
      <c r="H4050" s="129"/>
      <c r="I4050" s="129"/>
      <c r="J4050" s="129"/>
      <c r="K4050" s="129"/>
      <c r="L4050" s="129"/>
      <c r="M4050" s="129"/>
    </row>
    <row r="4051" spans="1:13">
      <c r="A4051" s="5"/>
      <c r="B4051" s="128"/>
      <c r="C4051" s="128"/>
      <c r="D4051" s="129"/>
      <c r="E4051" s="129"/>
      <c r="F4051" s="129"/>
      <c r="G4051" s="129"/>
      <c r="H4051" s="129"/>
      <c r="I4051" s="129"/>
      <c r="J4051" s="129"/>
      <c r="K4051" s="129"/>
      <c r="L4051" s="129"/>
      <c r="M4051" s="129"/>
    </row>
    <row r="4052" spans="1:13">
      <c r="A4052" s="5"/>
      <c r="B4052" s="128"/>
      <c r="C4052" s="128"/>
      <c r="D4052" s="129"/>
      <c r="E4052" s="129"/>
      <c r="F4052" s="129"/>
      <c r="G4052" s="129"/>
      <c r="H4052" s="129"/>
      <c r="I4052" s="129"/>
      <c r="J4052" s="129"/>
      <c r="K4052" s="129"/>
      <c r="L4052" s="129"/>
      <c r="M4052" s="129"/>
    </row>
    <row r="4053" spans="1:13">
      <c r="A4053" s="5"/>
      <c r="B4053" s="128"/>
      <c r="C4053" s="128"/>
      <c r="D4053" s="129"/>
      <c r="E4053" s="129"/>
      <c r="F4053" s="129"/>
      <c r="G4053" s="129"/>
      <c r="H4053" s="129"/>
      <c r="I4053" s="129"/>
      <c r="J4053" s="129"/>
      <c r="K4053" s="129"/>
      <c r="L4053" s="129"/>
      <c r="M4053" s="129"/>
    </row>
    <row r="4054" spans="1:13">
      <c r="A4054" s="5"/>
      <c r="B4054" s="3"/>
      <c r="C4054" s="3"/>
      <c r="D4054" s="4"/>
      <c r="E4054" s="4"/>
      <c r="F4054" s="4"/>
      <c r="G4054" s="4"/>
      <c r="H4054" s="129"/>
      <c r="I4054" s="129"/>
      <c r="J4054" s="4"/>
      <c r="K4054" s="4"/>
      <c r="L4054" s="4"/>
      <c r="M4054" s="4"/>
    </row>
    <row r="4055" spans="1:13">
      <c r="A4055" s="5"/>
      <c r="B4055" s="128"/>
      <c r="C4055" s="128"/>
      <c r="D4055" s="129"/>
      <c r="E4055" s="129"/>
      <c r="F4055" s="129"/>
      <c r="G4055" s="129"/>
      <c r="H4055" s="129"/>
      <c r="I4055" s="129"/>
      <c r="J4055" s="129"/>
      <c r="K4055" s="129"/>
      <c r="L4055" s="129"/>
      <c r="M4055" s="129"/>
    </row>
    <row r="4056" spans="1:13">
      <c r="A4056" s="5"/>
      <c r="B4056" s="128"/>
      <c r="C4056" s="128"/>
      <c r="D4056" s="129"/>
      <c r="E4056" s="129"/>
      <c r="F4056" s="129"/>
      <c r="G4056" s="129"/>
      <c r="H4056" s="129"/>
      <c r="I4056" s="129"/>
      <c r="J4056" s="129"/>
      <c r="K4056" s="129"/>
      <c r="L4056" s="129"/>
      <c r="M4056" s="129"/>
    </row>
    <row r="4057" spans="1:13">
      <c r="A4057" s="5"/>
      <c r="B4057" s="3"/>
      <c r="C4057" s="3"/>
      <c r="D4057" s="4"/>
      <c r="E4057" s="4"/>
      <c r="F4057" s="4"/>
      <c r="G4057" s="4"/>
      <c r="H4057" s="129"/>
      <c r="I4057" s="4"/>
      <c r="J4057" s="4"/>
      <c r="K4057" s="4"/>
      <c r="L4057" s="4"/>
      <c r="M4057" s="4"/>
    </row>
    <row r="4058" spans="1:13">
      <c r="A4058" s="5"/>
      <c r="B4058" s="128"/>
      <c r="C4058" s="128"/>
      <c r="D4058" s="129"/>
      <c r="E4058" s="129"/>
      <c r="F4058" s="129"/>
      <c r="G4058" s="129"/>
      <c r="H4058" s="129"/>
      <c r="I4058" s="129"/>
      <c r="J4058" s="129"/>
      <c r="K4058" s="129"/>
      <c r="L4058" s="129"/>
      <c r="M4058" s="129"/>
    </row>
    <row r="4059" spans="1:13">
      <c r="A4059" s="5"/>
      <c r="B4059" s="128"/>
      <c r="C4059" s="128"/>
      <c r="D4059" s="129"/>
      <c r="E4059" s="129"/>
      <c r="F4059" s="129"/>
      <c r="G4059" s="129"/>
      <c r="H4059" s="129"/>
      <c r="I4059" s="129"/>
      <c r="J4059" s="129"/>
      <c r="K4059" s="129"/>
      <c r="L4059" s="129"/>
      <c r="M4059" s="129"/>
    </row>
    <row r="4060" spans="1:13">
      <c r="A4060" s="5"/>
      <c r="B4060" s="128"/>
      <c r="C4060" s="128"/>
      <c r="D4060" s="129"/>
      <c r="E4060" s="129"/>
      <c r="F4060" s="129"/>
      <c r="G4060" s="129"/>
      <c r="H4060" s="129"/>
      <c r="I4060" s="129"/>
      <c r="J4060" s="129"/>
      <c r="K4060" s="129"/>
      <c r="L4060" s="129"/>
      <c r="M4060" s="129"/>
    </row>
    <row r="4061" spans="1:13">
      <c r="A4061" s="5"/>
      <c r="B4061" s="128"/>
      <c r="C4061" s="128"/>
      <c r="D4061" s="129"/>
      <c r="E4061" s="129"/>
      <c r="F4061" s="129"/>
      <c r="G4061" s="129"/>
      <c r="H4061" s="129"/>
      <c r="I4061" s="129"/>
      <c r="J4061" s="129"/>
      <c r="K4061" s="129"/>
      <c r="L4061" s="129"/>
      <c r="M4061" s="129"/>
    </row>
    <row r="4062" spans="1:13">
      <c r="A4062" s="5"/>
      <c r="B4062" s="128"/>
      <c r="C4062" s="128"/>
      <c r="D4062" s="129"/>
      <c r="E4062" s="129"/>
      <c r="F4062" s="129"/>
      <c r="G4062" s="129"/>
      <c r="H4062" s="129"/>
      <c r="I4062" s="129"/>
      <c r="J4062" s="129"/>
      <c r="K4062" s="129"/>
      <c r="L4062" s="129"/>
      <c r="M4062" s="129"/>
    </row>
    <row r="4063" spans="1:13">
      <c r="A4063" s="5"/>
      <c r="B4063" s="128"/>
      <c r="C4063" s="128"/>
      <c r="D4063" s="129"/>
      <c r="E4063" s="129"/>
      <c r="F4063" s="129"/>
      <c r="G4063" s="129"/>
      <c r="H4063" s="129"/>
      <c r="I4063" s="129"/>
      <c r="J4063" s="129"/>
      <c r="K4063" s="129"/>
      <c r="L4063" s="129"/>
      <c r="M4063" s="129"/>
    </row>
    <row r="4064" spans="1:13">
      <c r="A4064" s="5"/>
      <c r="B4064" s="3"/>
      <c r="C4064" s="3"/>
      <c r="D4064" s="4"/>
      <c r="E4064" s="4"/>
      <c r="F4064" s="4"/>
      <c r="G4064" s="4"/>
      <c r="H4064" s="129"/>
      <c r="I4064" s="4"/>
      <c r="J4064" s="4"/>
      <c r="K4064" s="4"/>
      <c r="L4064" s="4"/>
      <c r="M4064" s="4"/>
    </row>
    <row r="4065" spans="1:13">
      <c r="A4065" s="5"/>
      <c r="B4065" s="3"/>
      <c r="C4065" s="3"/>
      <c r="D4065" s="4"/>
      <c r="E4065" s="4"/>
      <c r="F4065" s="4"/>
      <c r="G4065" s="4"/>
      <c r="H4065" s="129"/>
      <c r="I4065" s="129"/>
      <c r="J4065" s="4"/>
      <c r="K4065" s="4"/>
      <c r="L4065" s="4"/>
      <c r="M4065" s="4"/>
    </row>
    <row r="4066" spans="1:13">
      <c r="A4066" s="5"/>
      <c r="B4066" s="128"/>
      <c r="C4066" s="128"/>
      <c r="D4066" s="129"/>
      <c r="E4066" s="129"/>
      <c r="F4066" s="129"/>
      <c r="G4066" s="129"/>
      <c r="H4066" s="129"/>
      <c r="I4066" s="129"/>
      <c r="J4066" s="129"/>
      <c r="K4066" s="129"/>
      <c r="L4066" s="129"/>
      <c r="M4066" s="129"/>
    </row>
    <row r="4067" spans="1:13">
      <c r="A4067" s="5"/>
      <c r="B4067" s="128"/>
      <c r="C4067" s="128"/>
      <c r="D4067" s="129"/>
      <c r="E4067" s="129"/>
      <c r="F4067" s="129"/>
      <c r="G4067" s="129"/>
      <c r="H4067" s="129"/>
      <c r="I4067" s="129"/>
      <c r="J4067" s="129"/>
      <c r="K4067" s="129"/>
      <c r="L4067" s="129"/>
      <c r="M4067" s="129"/>
    </row>
    <row r="4068" spans="1:13">
      <c r="A4068" s="5"/>
      <c r="B4068" s="128"/>
      <c r="C4068" s="128"/>
      <c r="D4068" s="129"/>
      <c r="E4068" s="129"/>
      <c r="F4068" s="129"/>
      <c r="G4068" s="129"/>
      <c r="H4068" s="129"/>
      <c r="I4068" s="129"/>
      <c r="J4068" s="129"/>
      <c r="K4068" s="129"/>
      <c r="L4068" s="129"/>
      <c r="M4068" s="129"/>
    </row>
    <row r="4069" spans="1:13">
      <c r="A4069" s="5"/>
      <c r="B4069" s="128"/>
      <c r="C4069" s="128"/>
      <c r="D4069" s="129"/>
      <c r="E4069" s="129"/>
      <c r="F4069" s="129"/>
      <c r="G4069" s="129"/>
      <c r="H4069" s="129"/>
      <c r="I4069" s="129"/>
      <c r="J4069" s="129"/>
      <c r="K4069" s="129"/>
      <c r="L4069" s="129"/>
      <c r="M4069" s="129"/>
    </row>
    <row r="4070" spans="1:13">
      <c r="A4070" s="5"/>
      <c r="B4070" s="128"/>
      <c r="C4070" s="128"/>
      <c r="D4070" s="129"/>
      <c r="E4070" s="129"/>
      <c r="F4070" s="129"/>
      <c r="G4070" s="129"/>
      <c r="H4070" s="129"/>
      <c r="I4070" s="129"/>
      <c r="J4070" s="129"/>
      <c r="K4070" s="129"/>
      <c r="L4070" s="129"/>
      <c r="M4070" s="129"/>
    </row>
    <row r="4071" spans="1:13">
      <c r="A4071" s="5"/>
      <c r="B4071" s="128"/>
      <c r="C4071" s="128"/>
      <c r="D4071" s="129"/>
      <c r="E4071" s="129"/>
      <c r="F4071" s="129"/>
      <c r="G4071" s="129"/>
      <c r="H4071" s="129"/>
      <c r="I4071" s="129"/>
      <c r="J4071" s="129"/>
      <c r="K4071" s="129"/>
      <c r="L4071" s="129"/>
      <c r="M4071" s="129"/>
    </row>
    <row r="4072" spans="1:13">
      <c r="A4072" s="5"/>
      <c r="B4072" s="128"/>
      <c r="C4072" s="128"/>
      <c r="D4072" s="129"/>
      <c r="E4072" s="129"/>
      <c r="F4072" s="129"/>
      <c r="G4072" s="129"/>
      <c r="H4072" s="129"/>
      <c r="I4072" s="129"/>
      <c r="J4072" s="129"/>
      <c r="K4072" s="129"/>
      <c r="L4072" s="129"/>
      <c r="M4072" s="129"/>
    </row>
    <row r="4073" spans="1:13">
      <c r="A4073" s="5"/>
      <c r="B4073" s="3"/>
      <c r="C4073" s="3"/>
      <c r="D4073" s="4"/>
      <c r="E4073" s="4"/>
      <c r="F4073" s="4"/>
      <c r="G4073" s="4"/>
      <c r="H4073" s="129"/>
      <c r="I4073" s="4"/>
      <c r="J4073" s="4"/>
      <c r="K4073" s="4"/>
      <c r="L4073" s="4"/>
      <c r="M4073" s="4"/>
    </row>
    <row r="4074" spans="1:13">
      <c r="A4074" s="5"/>
      <c r="B4074" s="128"/>
      <c r="C4074" s="128"/>
      <c r="D4074" s="129"/>
      <c r="E4074" s="129"/>
      <c r="F4074" s="129"/>
      <c r="G4074" s="129"/>
      <c r="H4074" s="129"/>
      <c r="I4074" s="129"/>
      <c r="J4074" s="129"/>
      <c r="K4074" s="129"/>
      <c r="L4074" s="129"/>
      <c r="M4074" s="129"/>
    </row>
    <row r="4075" spans="1:13">
      <c r="A4075" s="5"/>
      <c r="B4075" s="128"/>
      <c r="C4075" s="128"/>
      <c r="D4075" s="129"/>
      <c r="E4075" s="129"/>
      <c r="F4075" s="129"/>
      <c r="G4075" s="129"/>
      <c r="H4075" s="129"/>
      <c r="I4075" s="129"/>
      <c r="J4075" s="129"/>
      <c r="K4075" s="129"/>
      <c r="L4075" s="129"/>
      <c r="M4075" s="129"/>
    </row>
    <row r="4076" spans="1:13">
      <c r="A4076" s="5"/>
      <c r="B4076" s="128"/>
      <c r="C4076" s="128"/>
      <c r="D4076" s="129"/>
      <c r="E4076" s="129"/>
      <c r="F4076" s="129"/>
      <c r="G4076" s="129"/>
      <c r="H4076" s="129"/>
      <c r="I4076" s="129"/>
      <c r="J4076" s="129"/>
      <c r="K4076" s="129"/>
      <c r="L4076" s="129"/>
      <c r="M4076" s="129"/>
    </row>
    <row r="4077" spans="1:13">
      <c r="A4077" s="5"/>
      <c r="B4077" s="128"/>
      <c r="C4077" s="128"/>
      <c r="D4077" s="129"/>
      <c r="E4077" s="129"/>
      <c r="F4077" s="129"/>
      <c r="G4077" s="129"/>
      <c r="H4077" s="129"/>
      <c r="I4077" s="129"/>
      <c r="J4077" s="129"/>
      <c r="K4077" s="129"/>
      <c r="L4077" s="129"/>
      <c r="M4077" s="129"/>
    </row>
    <row r="4078" spans="1:13">
      <c r="A4078" s="5"/>
      <c r="B4078" s="128"/>
      <c r="C4078" s="128"/>
      <c r="D4078" s="129"/>
      <c r="E4078" s="129"/>
      <c r="F4078" s="129"/>
      <c r="G4078" s="129"/>
      <c r="H4078" s="129"/>
      <c r="I4078" s="129"/>
      <c r="J4078" s="129"/>
      <c r="K4078" s="129"/>
      <c r="L4078" s="129"/>
      <c r="M4078" s="129"/>
    </row>
    <row r="4079" spans="1:13">
      <c r="A4079" s="5"/>
      <c r="B4079" s="128"/>
      <c r="C4079" s="128"/>
      <c r="D4079" s="129"/>
      <c r="E4079" s="129"/>
      <c r="F4079" s="129"/>
      <c r="G4079" s="129"/>
      <c r="H4079" s="129"/>
      <c r="I4079" s="129"/>
      <c r="J4079" s="129"/>
      <c r="K4079" s="129"/>
      <c r="L4079" s="129"/>
      <c r="M4079" s="129"/>
    </row>
    <row r="4080" spans="1:13">
      <c r="A4080" s="5"/>
      <c r="B4080" s="128"/>
      <c r="C4080" s="128"/>
      <c r="D4080" s="129"/>
      <c r="E4080" s="129"/>
      <c r="F4080" s="129"/>
      <c r="G4080" s="129"/>
      <c r="H4080" s="129"/>
      <c r="I4080" s="129"/>
      <c r="J4080" s="129"/>
      <c r="K4080" s="129"/>
      <c r="L4080" s="129"/>
      <c r="M4080" s="129"/>
    </row>
    <row r="4081" spans="1:13">
      <c r="A4081" s="5"/>
      <c r="B4081" s="128"/>
      <c r="C4081" s="128"/>
      <c r="D4081" s="129"/>
      <c r="E4081" s="129"/>
      <c r="F4081" s="129"/>
      <c r="G4081" s="129"/>
      <c r="H4081" s="129"/>
      <c r="I4081" s="129"/>
      <c r="J4081" s="129"/>
      <c r="K4081" s="129"/>
      <c r="L4081" s="129"/>
      <c r="M4081" s="129"/>
    </row>
    <row r="4082" spans="1:13">
      <c r="A4082" s="5"/>
      <c r="B4082" s="128"/>
      <c r="C4082" s="128"/>
      <c r="D4082" s="129"/>
      <c r="E4082" s="129"/>
      <c r="F4082" s="129"/>
      <c r="G4082" s="129"/>
      <c r="H4082" s="129"/>
      <c r="I4082" s="129"/>
      <c r="J4082" s="129"/>
      <c r="K4082" s="129"/>
      <c r="L4082" s="129"/>
      <c r="M4082" s="129"/>
    </row>
    <row r="4083" spans="1:13">
      <c r="A4083" s="5"/>
      <c r="B4083" s="128"/>
      <c r="C4083" s="128"/>
      <c r="D4083" s="129"/>
      <c r="E4083" s="129"/>
      <c r="F4083" s="129"/>
      <c r="G4083" s="129"/>
      <c r="H4083" s="129"/>
      <c r="I4083" s="129"/>
      <c r="J4083" s="129"/>
      <c r="K4083" s="129"/>
      <c r="L4083" s="129"/>
      <c r="M4083" s="129"/>
    </row>
    <row r="4084" spans="1:13">
      <c r="A4084" s="5"/>
      <c r="B4084" s="128"/>
      <c r="C4084" s="128"/>
      <c r="D4084" s="129"/>
      <c r="E4084" s="129"/>
      <c r="F4084" s="129"/>
      <c r="G4084" s="129"/>
      <c r="H4084" s="129"/>
      <c r="I4084" s="129"/>
      <c r="J4084" s="129"/>
      <c r="K4084" s="129"/>
      <c r="L4084" s="129"/>
      <c r="M4084" s="129"/>
    </row>
    <row r="4085" spans="1:13">
      <c r="A4085" s="5"/>
      <c r="B4085" s="128"/>
      <c r="C4085" s="128"/>
      <c r="D4085" s="129"/>
      <c r="E4085" s="129"/>
      <c r="F4085" s="129"/>
      <c r="G4085" s="129"/>
      <c r="H4085" s="129"/>
      <c r="I4085" s="129"/>
      <c r="J4085" s="129"/>
      <c r="K4085" s="129"/>
      <c r="L4085" s="129"/>
      <c r="M4085" s="129"/>
    </row>
    <row r="4086" spans="1:13">
      <c r="A4086" s="5"/>
      <c r="B4086" s="128"/>
      <c r="C4086" s="128"/>
      <c r="D4086" s="129"/>
      <c r="E4086" s="129"/>
      <c r="F4086" s="129"/>
      <c r="G4086" s="129"/>
      <c r="H4086" s="129"/>
      <c r="I4086" s="129"/>
      <c r="J4086" s="129"/>
      <c r="K4086" s="129"/>
      <c r="L4086" s="129"/>
      <c r="M4086" s="129"/>
    </row>
    <row r="4087" spans="1:13">
      <c r="A4087" s="5"/>
      <c r="B4087" s="128"/>
      <c r="C4087" s="128"/>
      <c r="D4087" s="129"/>
      <c r="E4087" s="129"/>
      <c r="F4087" s="129"/>
      <c r="G4087" s="129"/>
      <c r="H4087" s="129"/>
      <c r="I4087" s="129"/>
      <c r="J4087" s="129"/>
      <c r="K4087" s="129"/>
      <c r="L4087" s="129"/>
      <c r="M4087" s="129"/>
    </row>
    <row r="4088" spans="1:13">
      <c r="A4088" s="5"/>
      <c r="B4088" s="128"/>
      <c r="C4088" s="128"/>
      <c r="D4088" s="129"/>
      <c r="E4088" s="129"/>
      <c r="F4088" s="129"/>
      <c r="G4088" s="129"/>
      <c r="H4088" s="129"/>
      <c r="I4088" s="129"/>
      <c r="J4088" s="129"/>
      <c r="K4088" s="129"/>
      <c r="L4088" s="129"/>
      <c r="M4088" s="129"/>
    </row>
    <row r="4089" spans="1:13">
      <c r="A4089" s="5"/>
      <c r="B4089" s="128"/>
      <c r="C4089" s="128"/>
      <c r="D4089" s="129"/>
      <c r="E4089" s="129"/>
      <c r="F4089" s="129"/>
      <c r="G4089" s="129"/>
      <c r="H4089" s="129"/>
      <c r="I4089" s="129"/>
      <c r="J4089" s="129"/>
      <c r="K4089" s="129"/>
      <c r="L4089" s="129"/>
      <c r="M4089" s="129"/>
    </row>
    <row r="4090" spans="1:13">
      <c r="A4090" s="5"/>
      <c r="B4090" s="128"/>
      <c r="C4090" s="128"/>
      <c r="D4090" s="129"/>
      <c r="E4090" s="129"/>
      <c r="F4090" s="129"/>
      <c r="G4090" s="129"/>
      <c r="H4090" s="129"/>
      <c r="I4090" s="129"/>
      <c r="J4090" s="129"/>
      <c r="K4090" s="129"/>
      <c r="L4090" s="129"/>
      <c r="M4090" s="129"/>
    </row>
    <row r="4091" spans="1:13">
      <c r="A4091" s="5"/>
      <c r="B4091" s="128"/>
      <c r="C4091" s="128"/>
      <c r="D4091" s="129"/>
      <c r="E4091" s="129"/>
      <c r="F4091" s="129"/>
      <c r="G4091" s="129"/>
      <c r="H4091" s="129"/>
      <c r="I4091" s="129"/>
      <c r="J4091" s="129"/>
      <c r="K4091" s="129"/>
      <c r="L4091" s="129"/>
      <c r="M4091" s="129"/>
    </row>
    <row r="4092" spans="1:13">
      <c r="A4092" s="5"/>
      <c r="B4092" s="128"/>
      <c r="C4092" s="128"/>
      <c r="D4092" s="129"/>
      <c r="E4092" s="129"/>
      <c r="F4092" s="129"/>
      <c r="G4092" s="129"/>
      <c r="H4092" s="129"/>
      <c r="I4092" s="129"/>
      <c r="J4092" s="129"/>
      <c r="K4092" s="129"/>
      <c r="L4092" s="129"/>
      <c r="M4092" s="129"/>
    </row>
    <row r="4093" spans="1:13">
      <c r="A4093" s="5"/>
      <c r="B4093" s="128"/>
      <c r="C4093" s="128"/>
      <c r="D4093" s="129"/>
      <c r="E4093" s="129"/>
      <c r="F4093" s="129"/>
      <c r="G4093" s="129"/>
      <c r="H4093" s="129"/>
      <c r="I4093" s="129"/>
      <c r="J4093" s="129"/>
      <c r="K4093" s="129"/>
      <c r="L4093" s="129"/>
      <c r="M4093" s="129"/>
    </row>
    <row r="4094" spans="1:13">
      <c r="A4094" s="5"/>
      <c r="B4094" s="128"/>
      <c r="C4094" s="128"/>
      <c r="D4094" s="129"/>
      <c r="E4094" s="129"/>
      <c r="F4094" s="129"/>
      <c r="G4094" s="129"/>
      <c r="H4094" s="129"/>
      <c r="I4094" s="129"/>
      <c r="J4094" s="129"/>
      <c r="K4094" s="129"/>
      <c r="L4094" s="129"/>
      <c r="M4094" s="129"/>
    </row>
    <row r="4095" spans="1:13">
      <c r="A4095" s="5"/>
      <c r="B4095" s="128"/>
      <c r="C4095" s="128"/>
      <c r="D4095" s="129"/>
      <c r="E4095" s="129"/>
      <c r="F4095" s="129"/>
      <c r="G4095" s="129"/>
      <c r="H4095" s="129"/>
      <c r="I4095" s="129"/>
      <c r="J4095" s="129"/>
      <c r="K4095" s="129"/>
      <c r="L4095" s="129"/>
      <c r="M4095" s="129"/>
    </row>
    <row r="4096" spans="1:13">
      <c r="A4096" s="5"/>
      <c r="B4096" s="128"/>
      <c r="C4096" s="128"/>
      <c r="D4096" s="129"/>
      <c r="E4096" s="129"/>
      <c r="F4096" s="129"/>
      <c r="G4096" s="129"/>
      <c r="H4096" s="129"/>
      <c r="I4096" s="129"/>
      <c r="J4096" s="129"/>
      <c r="K4096" s="129"/>
      <c r="L4096" s="129"/>
      <c r="M4096" s="129"/>
    </row>
    <row r="4097" spans="1:13">
      <c r="A4097" s="5"/>
      <c r="B4097" s="128"/>
      <c r="C4097" s="128"/>
      <c r="D4097" s="129"/>
      <c r="E4097" s="129"/>
      <c r="F4097" s="129"/>
      <c r="G4097" s="129"/>
      <c r="H4097" s="129"/>
      <c r="I4097" s="129"/>
      <c r="J4097" s="129"/>
      <c r="K4097" s="129"/>
      <c r="L4097" s="129"/>
      <c r="M4097" s="129"/>
    </row>
    <row r="4098" spans="1:13">
      <c r="A4098" s="5"/>
      <c r="B4098" s="3"/>
      <c r="C4098" s="3"/>
      <c r="D4098" s="4"/>
      <c r="E4098" s="4"/>
      <c r="F4098" s="4"/>
      <c r="G4098" s="4"/>
      <c r="H4098" s="129"/>
      <c r="I4098" s="4"/>
      <c r="J4098" s="4"/>
      <c r="K4098" s="4"/>
      <c r="L4098" s="4"/>
      <c r="M4098" s="4"/>
    </row>
    <row r="4099" spans="1:13">
      <c r="A4099" s="5"/>
      <c r="B4099" s="128"/>
      <c r="C4099" s="128"/>
      <c r="D4099" s="129"/>
      <c r="E4099" s="129"/>
      <c r="F4099" s="129"/>
      <c r="G4099" s="129"/>
      <c r="H4099" s="129"/>
      <c r="I4099" s="129"/>
      <c r="J4099" s="129"/>
      <c r="K4099" s="129"/>
      <c r="L4099" s="129"/>
      <c r="M4099" s="129"/>
    </row>
    <row r="4100" spans="1:13">
      <c r="A4100" s="5"/>
      <c r="B4100" s="128"/>
      <c r="C4100" s="128"/>
      <c r="D4100" s="129"/>
      <c r="E4100" s="129"/>
      <c r="F4100" s="129"/>
      <c r="G4100" s="129"/>
      <c r="H4100" s="129"/>
      <c r="I4100" s="129"/>
      <c r="J4100" s="129"/>
      <c r="K4100" s="129"/>
      <c r="L4100" s="129"/>
      <c r="M4100" s="129"/>
    </row>
    <row r="4101" spans="1:13">
      <c r="A4101" s="5"/>
      <c r="B4101" s="128"/>
      <c r="C4101" s="128"/>
      <c r="D4101" s="129"/>
      <c r="E4101" s="129"/>
      <c r="F4101" s="129"/>
      <c r="G4101" s="129"/>
      <c r="H4101" s="129"/>
      <c r="I4101" s="129"/>
      <c r="J4101" s="129"/>
      <c r="K4101" s="129"/>
      <c r="L4101" s="129"/>
      <c r="M4101" s="129"/>
    </row>
    <row r="4102" spans="1:13">
      <c r="A4102" s="5"/>
      <c r="B4102" s="128"/>
      <c r="C4102" s="128"/>
      <c r="D4102" s="129"/>
      <c r="E4102" s="129"/>
      <c r="F4102" s="129"/>
      <c r="G4102" s="129"/>
      <c r="H4102" s="129"/>
      <c r="I4102" s="129"/>
      <c r="J4102" s="129"/>
      <c r="K4102" s="129"/>
      <c r="L4102" s="129"/>
      <c r="M4102" s="129"/>
    </row>
    <row r="4103" spans="1:13">
      <c r="A4103" s="5"/>
      <c r="B4103" s="128"/>
      <c r="C4103" s="128"/>
      <c r="D4103" s="129"/>
      <c r="E4103" s="129"/>
      <c r="F4103" s="129"/>
      <c r="G4103" s="129"/>
      <c r="H4103" s="129"/>
      <c r="I4103" s="129"/>
      <c r="J4103" s="129"/>
      <c r="K4103" s="129"/>
      <c r="L4103" s="129"/>
      <c r="M4103" s="129"/>
    </row>
    <row r="4104" spans="1:13">
      <c r="A4104" s="5"/>
      <c r="B4104" s="128"/>
      <c r="C4104" s="128"/>
      <c r="D4104" s="129"/>
      <c r="E4104" s="129"/>
      <c r="F4104" s="129"/>
      <c r="G4104" s="129"/>
      <c r="H4104" s="129"/>
      <c r="I4104" s="129"/>
      <c r="J4104" s="129"/>
      <c r="K4104" s="129"/>
      <c r="L4104" s="129"/>
      <c r="M4104" s="129"/>
    </row>
    <row r="4105" spans="1:13">
      <c r="A4105" s="5"/>
      <c r="B4105" s="128"/>
      <c r="C4105" s="128"/>
      <c r="D4105" s="129"/>
      <c r="E4105" s="129"/>
      <c r="F4105" s="129"/>
      <c r="G4105" s="129"/>
      <c r="H4105" s="129"/>
      <c r="I4105" s="129"/>
      <c r="J4105" s="129"/>
      <c r="K4105" s="129"/>
      <c r="L4105" s="129"/>
      <c r="M4105" s="129"/>
    </row>
    <row r="4106" spans="1:13">
      <c r="A4106" s="5"/>
      <c r="B4106" s="128"/>
      <c r="C4106" s="128"/>
      <c r="D4106" s="129"/>
      <c r="E4106" s="129"/>
      <c r="F4106" s="129"/>
      <c r="G4106" s="129"/>
      <c r="H4106" s="129"/>
      <c r="I4106" s="129"/>
      <c r="J4106" s="129"/>
      <c r="K4106" s="129"/>
      <c r="L4106" s="129"/>
      <c r="M4106" s="129"/>
    </row>
    <row r="4107" spans="1:13">
      <c r="A4107" s="5"/>
      <c r="B4107" s="128"/>
      <c r="C4107" s="128"/>
      <c r="D4107" s="129"/>
      <c r="E4107" s="129"/>
      <c r="F4107" s="129"/>
      <c r="G4107" s="129"/>
      <c r="H4107" s="129"/>
      <c r="I4107" s="129"/>
      <c r="J4107" s="129"/>
      <c r="K4107" s="129"/>
      <c r="L4107" s="129"/>
      <c r="M4107" s="129"/>
    </row>
    <row r="4108" spans="1:13">
      <c r="A4108" s="5"/>
      <c r="B4108" s="128"/>
      <c r="C4108" s="128"/>
      <c r="D4108" s="129"/>
      <c r="E4108" s="129"/>
      <c r="F4108" s="129"/>
      <c r="G4108" s="129"/>
      <c r="H4108" s="129"/>
      <c r="I4108" s="129"/>
      <c r="J4108" s="129"/>
      <c r="K4108" s="129"/>
      <c r="L4108" s="129"/>
      <c r="M4108" s="129"/>
    </row>
    <row r="4109" spans="1:13">
      <c r="A4109" s="5"/>
      <c r="B4109" s="128"/>
      <c r="C4109" s="128"/>
      <c r="D4109" s="129"/>
      <c r="E4109" s="129"/>
      <c r="F4109" s="129"/>
      <c r="G4109" s="129"/>
      <c r="H4109" s="129"/>
      <c r="I4109" s="129"/>
      <c r="J4109" s="129"/>
      <c r="K4109" s="129"/>
      <c r="L4109" s="129"/>
      <c r="M4109" s="129"/>
    </row>
    <row r="4110" spans="1:13">
      <c r="A4110" s="5"/>
      <c r="B4110" s="128"/>
      <c r="C4110" s="128"/>
      <c r="D4110" s="129"/>
      <c r="E4110" s="129"/>
      <c r="F4110" s="129"/>
      <c r="G4110" s="129"/>
      <c r="H4110" s="129"/>
      <c r="I4110" s="129"/>
      <c r="J4110" s="129"/>
      <c r="K4110" s="129"/>
      <c r="L4110" s="129"/>
      <c r="M4110" s="129"/>
    </row>
    <row r="4111" spans="1:13">
      <c r="A4111" s="5"/>
      <c r="B4111" s="128"/>
      <c r="C4111" s="128"/>
      <c r="D4111" s="129"/>
      <c r="E4111" s="129"/>
      <c r="F4111" s="129"/>
      <c r="G4111" s="129"/>
      <c r="H4111" s="129"/>
      <c r="I4111" s="129"/>
      <c r="J4111" s="129"/>
      <c r="K4111" s="129"/>
      <c r="L4111" s="129"/>
      <c r="M4111" s="129"/>
    </row>
    <row r="4112" spans="1:13">
      <c r="A4112" s="5"/>
      <c r="B4112" s="128"/>
      <c r="C4112" s="128"/>
      <c r="D4112" s="129"/>
      <c r="E4112" s="129"/>
      <c r="F4112" s="129"/>
      <c r="G4112" s="129"/>
      <c r="H4112" s="129"/>
      <c r="I4112" s="129"/>
      <c r="J4112" s="129"/>
      <c r="K4112" s="129"/>
      <c r="L4112" s="129"/>
      <c r="M4112" s="129"/>
    </row>
    <row r="4113" spans="1:13">
      <c r="A4113" s="5"/>
      <c r="B4113" s="128"/>
      <c r="C4113" s="128"/>
      <c r="D4113" s="129"/>
      <c r="E4113" s="129"/>
      <c r="F4113" s="129"/>
      <c r="G4113" s="129"/>
      <c r="H4113" s="129"/>
      <c r="I4113" s="129"/>
      <c r="J4113" s="129"/>
      <c r="K4113" s="129"/>
      <c r="L4113" s="129"/>
      <c r="M4113" s="129"/>
    </row>
    <row r="4114" spans="1:13">
      <c r="A4114" s="5"/>
      <c r="B4114" s="128"/>
      <c r="C4114" s="128"/>
      <c r="D4114" s="129"/>
      <c r="E4114" s="129"/>
      <c r="F4114" s="129"/>
      <c r="G4114" s="129"/>
      <c r="H4114" s="129"/>
      <c r="I4114" s="129"/>
      <c r="J4114" s="129"/>
      <c r="K4114" s="129"/>
      <c r="L4114" s="129"/>
      <c r="M4114" s="129"/>
    </row>
    <row r="4115" spans="1:13">
      <c r="A4115" s="5"/>
      <c r="B4115" s="128"/>
      <c r="C4115" s="128"/>
      <c r="D4115" s="129"/>
      <c r="E4115" s="129"/>
      <c r="F4115" s="129"/>
      <c r="G4115" s="129"/>
      <c r="H4115" s="129"/>
      <c r="I4115" s="129"/>
      <c r="J4115" s="129"/>
      <c r="K4115" s="129"/>
      <c r="L4115" s="129"/>
      <c r="M4115" s="129"/>
    </row>
    <row r="4116" spans="1:13">
      <c r="A4116" s="5"/>
      <c r="B4116" s="128"/>
      <c r="C4116" s="128"/>
      <c r="D4116" s="129"/>
      <c r="E4116" s="129"/>
      <c r="F4116" s="129"/>
      <c r="G4116" s="129"/>
      <c r="H4116" s="129"/>
      <c r="I4116" s="129"/>
      <c r="J4116" s="129"/>
      <c r="K4116" s="129"/>
      <c r="L4116" s="129"/>
      <c r="M4116" s="129"/>
    </row>
    <row r="4117" spans="1:13">
      <c r="A4117" s="5"/>
      <c r="B4117" s="128"/>
      <c r="C4117" s="128"/>
      <c r="D4117" s="129"/>
      <c r="E4117" s="129"/>
      <c r="F4117" s="129"/>
      <c r="G4117" s="129"/>
      <c r="H4117" s="129"/>
      <c r="I4117" s="129"/>
      <c r="J4117" s="129"/>
      <c r="K4117" s="129"/>
      <c r="L4117" s="129"/>
      <c r="M4117" s="129"/>
    </row>
    <row r="4118" spans="1:13">
      <c r="A4118" s="5"/>
      <c r="B4118" s="128"/>
      <c r="C4118" s="128"/>
      <c r="D4118" s="129"/>
      <c r="E4118" s="129"/>
      <c r="F4118" s="129"/>
      <c r="G4118" s="129"/>
      <c r="H4118" s="129"/>
      <c r="I4118" s="129"/>
      <c r="J4118" s="129"/>
      <c r="K4118" s="129"/>
      <c r="L4118" s="129"/>
      <c r="M4118" s="129"/>
    </row>
    <row r="4119" spans="1:13">
      <c r="A4119" s="5"/>
      <c r="B4119" s="128"/>
      <c r="C4119" s="128"/>
      <c r="D4119" s="129"/>
      <c r="E4119" s="129"/>
      <c r="F4119" s="129"/>
      <c r="G4119" s="129"/>
      <c r="H4119" s="129"/>
      <c r="I4119" s="129"/>
      <c r="J4119" s="129"/>
      <c r="K4119" s="129"/>
      <c r="L4119" s="129"/>
      <c r="M4119" s="129"/>
    </row>
    <row r="4120" spans="1:13">
      <c r="A4120" s="5"/>
      <c r="B4120" s="128"/>
      <c r="C4120" s="128"/>
      <c r="D4120" s="129"/>
      <c r="E4120" s="129"/>
      <c r="F4120" s="129"/>
      <c r="G4120" s="129"/>
      <c r="H4120" s="129"/>
      <c r="I4120" s="129"/>
      <c r="J4120" s="129"/>
      <c r="K4120" s="129"/>
      <c r="L4120" s="129"/>
      <c r="M4120" s="129"/>
    </row>
    <row r="4121" spans="1:13">
      <c r="A4121" s="5"/>
      <c r="B4121" s="128"/>
      <c r="C4121" s="128"/>
      <c r="D4121" s="129"/>
      <c r="E4121" s="129"/>
      <c r="F4121" s="129"/>
      <c r="G4121" s="129"/>
      <c r="H4121" s="129"/>
      <c r="I4121" s="129"/>
      <c r="J4121" s="129"/>
      <c r="K4121" s="129"/>
      <c r="L4121" s="129"/>
      <c r="M4121" s="129"/>
    </row>
    <row r="4122" spans="1:13">
      <c r="A4122" s="5"/>
      <c r="B4122" s="128"/>
      <c r="C4122" s="128"/>
      <c r="D4122" s="129"/>
      <c r="E4122" s="129"/>
      <c r="F4122" s="129"/>
      <c r="G4122" s="129"/>
      <c r="H4122" s="129"/>
      <c r="I4122" s="129"/>
      <c r="J4122" s="129"/>
      <c r="K4122" s="129"/>
      <c r="L4122" s="129"/>
      <c r="M4122" s="129"/>
    </row>
    <row r="4123" spans="1:13">
      <c r="A4123" s="5"/>
      <c r="B4123" s="3"/>
      <c r="C4123" s="3"/>
      <c r="D4123" s="4"/>
      <c r="E4123" s="4"/>
      <c r="F4123" s="4"/>
      <c r="G4123" s="4"/>
      <c r="H4123" s="129"/>
      <c r="I4123" s="4"/>
      <c r="J4123" s="4"/>
      <c r="K4123" s="4"/>
      <c r="L4123" s="4"/>
      <c r="M4123" s="4"/>
    </row>
    <row r="4124" spans="1:13">
      <c r="A4124" s="5"/>
      <c r="B4124" s="128"/>
      <c r="C4124" s="128"/>
      <c r="D4124" s="129"/>
      <c r="E4124" s="129"/>
      <c r="F4124" s="129"/>
      <c r="G4124" s="129"/>
      <c r="H4124" s="129"/>
      <c r="I4124" s="129"/>
      <c r="J4124" s="129"/>
      <c r="K4124" s="129"/>
      <c r="L4124" s="129"/>
      <c r="M4124" s="129"/>
    </row>
    <row r="4125" spans="1:13">
      <c r="A4125" s="5"/>
      <c r="B4125" s="128"/>
      <c r="C4125" s="128"/>
      <c r="D4125" s="129"/>
      <c r="E4125" s="129"/>
      <c r="F4125" s="129"/>
      <c r="G4125" s="129"/>
      <c r="H4125" s="129"/>
      <c r="I4125" s="129"/>
      <c r="J4125" s="129"/>
      <c r="K4125" s="129"/>
      <c r="L4125" s="129"/>
      <c r="M4125" s="129"/>
    </row>
    <row r="4126" spans="1:13">
      <c r="A4126" s="5"/>
      <c r="B4126" s="128"/>
      <c r="C4126" s="128"/>
      <c r="D4126" s="129"/>
      <c r="E4126" s="129"/>
      <c r="F4126" s="129"/>
      <c r="G4126" s="129"/>
      <c r="H4126" s="129"/>
      <c r="I4126" s="129"/>
      <c r="J4126" s="129"/>
      <c r="K4126" s="129"/>
      <c r="L4126" s="129"/>
      <c r="M4126" s="129"/>
    </row>
    <row r="4127" spans="1:13">
      <c r="A4127" s="5"/>
      <c r="B4127" s="128"/>
      <c r="C4127" s="128"/>
      <c r="D4127" s="129"/>
      <c r="E4127" s="129"/>
      <c r="F4127" s="129"/>
      <c r="G4127" s="129"/>
      <c r="H4127" s="129"/>
      <c r="I4127" s="129"/>
      <c r="J4127" s="129"/>
      <c r="K4127" s="129"/>
      <c r="L4127" s="129"/>
      <c r="M4127" s="129"/>
    </row>
    <row r="4128" spans="1:13">
      <c r="A4128" s="5"/>
      <c r="B4128" s="128"/>
      <c r="C4128" s="128"/>
      <c r="D4128" s="129"/>
      <c r="E4128" s="129"/>
      <c r="F4128" s="129"/>
      <c r="G4128" s="129"/>
      <c r="H4128" s="129"/>
      <c r="I4128" s="129"/>
      <c r="J4128" s="129"/>
      <c r="K4128" s="129"/>
      <c r="L4128" s="129"/>
      <c r="M4128" s="129"/>
    </row>
    <row r="4129" spans="1:13">
      <c r="A4129" s="5"/>
      <c r="B4129" s="128"/>
      <c r="C4129" s="128"/>
      <c r="D4129" s="129"/>
      <c r="E4129" s="129"/>
      <c r="F4129" s="129"/>
      <c r="G4129" s="129"/>
      <c r="H4129" s="129"/>
      <c r="I4129" s="129"/>
      <c r="J4129" s="129"/>
      <c r="K4129" s="129"/>
      <c r="L4129" s="129"/>
      <c r="M4129" s="129"/>
    </row>
    <row r="4130" spans="1:13">
      <c r="A4130" s="5"/>
      <c r="B4130" s="128"/>
      <c r="C4130" s="128"/>
      <c r="D4130" s="129"/>
      <c r="E4130" s="129"/>
      <c r="F4130" s="129"/>
      <c r="G4130" s="129"/>
      <c r="H4130" s="129"/>
      <c r="I4130" s="129"/>
      <c r="J4130" s="129"/>
      <c r="K4130" s="129"/>
      <c r="L4130" s="129"/>
      <c r="M4130" s="129"/>
    </row>
    <row r="4131" spans="1:13">
      <c r="A4131" s="5"/>
      <c r="B4131" s="128"/>
      <c r="C4131" s="128"/>
      <c r="D4131" s="129"/>
      <c r="E4131" s="129"/>
      <c r="F4131" s="129"/>
      <c r="G4131" s="129"/>
      <c r="H4131" s="129"/>
      <c r="I4131" s="129"/>
      <c r="J4131" s="129"/>
      <c r="K4131" s="129"/>
      <c r="L4131" s="129"/>
      <c r="M4131" s="129"/>
    </row>
    <row r="4132" spans="1:13">
      <c r="A4132" s="5"/>
      <c r="B4132" s="128"/>
      <c r="C4132" s="128"/>
      <c r="D4132" s="129"/>
      <c r="E4132" s="129"/>
      <c r="F4132" s="129"/>
      <c r="G4132" s="129"/>
      <c r="H4132" s="129"/>
      <c r="I4132" s="129"/>
      <c r="J4132" s="129"/>
      <c r="K4132" s="129"/>
      <c r="L4132" s="129"/>
      <c r="M4132" s="129"/>
    </row>
    <row r="4133" spans="1:13">
      <c r="A4133" s="5"/>
      <c r="B4133" s="128"/>
      <c r="C4133" s="128"/>
      <c r="D4133" s="129"/>
      <c r="E4133" s="129"/>
      <c r="F4133" s="129"/>
      <c r="G4133" s="129"/>
      <c r="H4133" s="129"/>
      <c r="I4133" s="129"/>
      <c r="J4133" s="129"/>
      <c r="K4133" s="129"/>
      <c r="L4133" s="129"/>
      <c r="M4133" s="129"/>
    </row>
    <row r="4134" spans="1:13">
      <c r="A4134" s="5"/>
      <c r="B4134" s="128"/>
      <c r="C4134" s="128"/>
      <c r="D4134" s="129"/>
      <c r="E4134" s="129"/>
      <c r="F4134" s="129"/>
      <c r="G4134" s="129"/>
      <c r="H4134" s="129"/>
      <c r="I4134" s="129"/>
      <c r="J4134" s="129"/>
      <c r="K4134" s="129"/>
      <c r="L4134" s="129"/>
      <c r="M4134" s="129"/>
    </row>
    <row r="4135" spans="1:13">
      <c r="A4135" s="5"/>
      <c r="B4135" s="128"/>
      <c r="C4135" s="128"/>
      <c r="D4135" s="129"/>
      <c r="E4135" s="129"/>
      <c r="F4135" s="129"/>
      <c r="G4135" s="129"/>
      <c r="H4135" s="129"/>
      <c r="I4135" s="129"/>
      <c r="J4135" s="129"/>
      <c r="K4135" s="129"/>
      <c r="L4135" s="129"/>
      <c r="M4135" s="129"/>
    </row>
    <row r="4136" spans="1:13">
      <c r="A4136" s="5"/>
      <c r="B4136" s="128"/>
      <c r="C4136" s="128"/>
      <c r="D4136" s="129"/>
      <c r="E4136" s="129"/>
      <c r="F4136" s="129"/>
      <c r="G4136" s="129"/>
      <c r="H4136" s="129"/>
      <c r="I4136" s="129"/>
      <c r="J4136" s="129"/>
      <c r="K4136" s="129"/>
      <c r="L4136" s="129"/>
      <c r="M4136" s="129"/>
    </row>
    <row r="4137" spans="1:13">
      <c r="A4137" s="5"/>
      <c r="B4137" s="128"/>
      <c r="C4137" s="128"/>
      <c r="D4137" s="129"/>
      <c r="E4137" s="129"/>
      <c r="F4137" s="129"/>
      <c r="G4137" s="129"/>
      <c r="H4137" s="129"/>
      <c r="I4137" s="129"/>
      <c r="J4137" s="129"/>
      <c r="K4137" s="129"/>
      <c r="L4137" s="129"/>
      <c r="M4137" s="129"/>
    </row>
    <row r="4138" spans="1:13">
      <c r="A4138" s="5"/>
      <c r="B4138" s="128"/>
      <c r="C4138" s="128"/>
      <c r="D4138" s="129"/>
      <c r="E4138" s="129"/>
      <c r="F4138" s="129"/>
      <c r="G4138" s="129"/>
      <c r="H4138" s="129"/>
      <c r="I4138" s="129"/>
      <c r="J4138" s="129"/>
      <c r="K4138" s="129"/>
      <c r="L4138" s="129"/>
      <c r="M4138" s="129"/>
    </row>
    <row r="4139" spans="1:13">
      <c r="A4139" s="5"/>
      <c r="B4139" s="128"/>
      <c r="C4139" s="128"/>
      <c r="D4139" s="129"/>
      <c r="E4139" s="129"/>
      <c r="F4139" s="129"/>
      <c r="G4139" s="129"/>
      <c r="H4139" s="129"/>
      <c r="I4139" s="129"/>
      <c r="J4139" s="129"/>
      <c r="K4139" s="129"/>
      <c r="L4139" s="129"/>
      <c r="M4139" s="129"/>
    </row>
    <row r="4140" spans="1:13">
      <c r="A4140" s="5"/>
      <c r="B4140" s="128"/>
      <c r="C4140" s="128"/>
      <c r="D4140" s="129"/>
      <c r="E4140" s="129"/>
      <c r="F4140" s="129"/>
      <c r="G4140" s="129"/>
      <c r="H4140" s="129"/>
      <c r="I4140" s="129"/>
      <c r="J4140" s="129"/>
      <c r="K4140" s="129"/>
      <c r="L4140" s="129"/>
      <c r="M4140" s="129"/>
    </row>
    <row r="4141" spans="1:13">
      <c r="A4141" s="5"/>
      <c r="B4141" s="128"/>
      <c r="C4141" s="128"/>
      <c r="D4141" s="129"/>
      <c r="E4141" s="129"/>
      <c r="F4141" s="129"/>
      <c r="G4141" s="129"/>
      <c r="H4141" s="129"/>
      <c r="I4141" s="129"/>
      <c r="J4141" s="129"/>
      <c r="K4141" s="129"/>
      <c r="L4141" s="129"/>
      <c r="M4141" s="129"/>
    </row>
    <row r="4142" spans="1:13">
      <c r="A4142" s="5"/>
      <c r="B4142" s="128"/>
      <c r="C4142" s="128"/>
      <c r="D4142" s="129"/>
      <c r="E4142" s="129"/>
      <c r="F4142" s="129"/>
      <c r="G4142" s="129"/>
      <c r="H4142" s="129"/>
      <c r="I4142" s="129"/>
      <c r="J4142" s="129"/>
      <c r="K4142" s="129"/>
      <c r="L4142" s="129"/>
      <c r="M4142" s="129"/>
    </row>
    <row r="4143" spans="1:13">
      <c r="A4143" s="5"/>
      <c r="B4143" s="128"/>
      <c r="C4143" s="128"/>
      <c r="D4143" s="129"/>
      <c r="E4143" s="129"/>
      <c r="F4143" s="129"/>
      <c r="G4143" s="129"/>
      <c r="H4143" s="129"/>
      <c r="I4143" s="129"/>
      <c r="J4143" s="129"/>
      <c r="K4143" s="129"/>
      <c r="L4143" s="129"/>
      <c r="M4143" s="129"/>
    </row>
    <row r="4144" spans="1:13">
      <c r="A4144" s="5"/>
      <c r="B4144" s="128"/>
      <c r="C4144" s="128"/>
      <c r="D4144" s="129"/>
      <c r="E4144" s="129"/>
      <c r="F4144" s="129"/>
      <c r="G4144" s="129"/>
      <c r="H4144" s="129"/>
      <c r="I4144" s="129"/>
      <c r="J4144" s="129"/>
      <c r="K4144" s="129"/>
      <c r="L4144" s="129"/>
      <c r="M4144" s="129"/>
    </row>
    <row r="4145" spans="1:13">
      <c r="A4145" s="5"/>
      <c r="B4145" s="128"/>
      <c r="C4145" s="128"/>
      <c r="D4145" s="129"/>
      <c r="E4145" s="129"/>
      <c r="F4145" s="129"/>
      <c r="G4145" s="129"/>
      <c r="H4145" s="129"/>
      <c r="I4145" s="129"/>
      <c r="J4145" s="129"/>
      <c r="K4145" s="129"/>
      <c r="L4145" s="129"/>
      <c r="M4145" s="129"/>
    </row>
    <row r="4146" spans="1:13">
      <c r="A4146" s="5"/>
      <c r="B4146" s="128"/>
      <c r="C4146" s="128"/>
      <c r="D4146" s="129"/>
      <c r="E4146" s="129"/>
      <c r="F4146" s="129"/>
      <c r="G4146" s="129"/>
      <c r="H4146" s="129"/>
      <c r="I4146" s="129"/>
      <c r="J4146" s="129"/>
      <c r="K4146" s="129"/>
      <c r="L4146" s="129"/>
      <c r="M4146" s="129"/>
    </row>
    <row r="4147" spans="1:13">
      <c r="A4147" s="5"/>
      <c r="B4147" s="3"/>
      <c r="C4147" s="3"/>
      <c r="D4147" s="4"/>
      <c r="E4147" s="4"/>
      <c r="F4147" s="4"/>
      <c r="G4147" s="4"/>
      <c r="H4147" s="129"/>
      <c r="I4147" s="4"/>
      <c r="J4147" s="4"/>
      <c r="K4147" s="4"/>
      <c r="L4147" s="4"/>
      <c r="M4147" s="4"/>
    </row>
    <row r="4148" spans="1:13">
      <c r="A4148" s="5"/>
      <c r="B4148" s="128"/>
      <c r="C4148" s="128"/>
      <c r="D4148" s="129"/>
      <c r="E4148" s="129"/>
      <c r="F4148" s="129"/>
      <c r="G4148" s="129"/>
      <c r="H4148" s="129"/>
      <c r="I4148" s="129"/>
      <c r="J4148" s="129"/>
      <c r="K4148" s="129"/>
      <c r="L4148" s="129"/>
      <c r="M4148" s="129"/>
    </row>
    <row r="4149" spans="1:13">
      <c r="A4149" s="5"/>
      <c r="B4149" s="128"/>
      <c r="C4149" s="128"/>
      <c r="D4149" s="129"/>
      <c r="E4149" s="129"/>
      <c r="F4149" s="129"/>
      <c r="G4149" s="129"/>
      <c r="H4149" s="129"/>
      <c r="I4149" s="129"/>
      <c r="J4149" s="129"/>
      <c r="K4149" s="129"/>
      <c r="L4149" s="129"/>
      <c r="M4149" s="129"/>
    </row>
    <row r="4150" spans="1:13">
      <c r="A4150" s="5"/>
      <c r="B4150" s="128"/>
      <c r="C4150" s="128"/>
      <c r="D4150" s="129"/>
      <c r="E4150" s="129"/>
      <c r="F4150" s="129"/>
      <c r="G4150" s="129"/>
      <c r="H4150" s="129"/>
      <c r="I4150" s="129"/>
      <c r="J4150" s="129"/>
      <c r="K4150" s="129"/>
      <c r="L4150" s="129"/>
      <c r="M4150" s="129"/>
    </row>
    <row r="4151" spans="1:13">
      <c r="A4151" s="5"/>
      <c r="B4151" s="128"/>
      <c r="C4151" s="128"/>
      <c r="D4151" s="129"/>
      <c r="E4151" s="129"/>
      <c r="F4151" s="129"/>
      <c r="G4151" s="129"/>
      <c r="H4151" s="129"/>
      <c r="I4151" s="129"/>
      <c r="J4151" s="129"/>
      <c r="K4151" s="129"/>
      <c r="L4151" s="129"/>
      <c r="M4151" s="129"/>
    </row>
    <row r="4152" spans="1:13">
      <c r="A4152" s="5"/>
      <c r="B4152" s="128"/>
      <c r="C4152" s="128"/>
      <c r="D4152" s="129"/>
      <c r="E4152" s="129"/>
      <c r="F4152" s="129"/>
      <c r="G4152" s="129"/>
      <c r="H4152" s="129"/>
      <c r="I4152" s="129"/>
      <c r="J4152" s="129"/>
      <c r="K4152" s="129"/>
      <c r="L4152" s="129"/>
      <c r="M4152" s="129"/>
    </row>
    <row r="4153" spans="1:13">
      <c r="A4153" s="5"/>
      <c r="B4153" s="128"/>
      <c r="C4153" s="128"/>
      <c r="D4153" s="129"/>
      <c r="E4153" s="129"/>
      <c r="F4153" s="129"/>
      <c r="G4153" s="129"/>
      <c r="H4153" s="129"/>
      <c r="I4153" s="129"/>
      <c r="J4153" s="129"/>
      <c r="K4153" s="129"/>
      <c r="L4153" s="129"/>
      <c r="M4153" s="129"/>
    </row>
    <row r="4154" spans="1:13">
      <c r="A4154" s="5"/>
      <c r="B4154" s="128"/>
      <c r="C4154" s="128"/>
      <c r="D4154" s="129"/>
      <c r="E4154" s="129"/>
      <c r="F4154" s="129"/>
      <c r="G4154" s="129"/>
      <c r="H4154" s="129"/>
      <c r="I4154" s="129"/>
      <c r="J4154" s="129"/>
      <c r="K4154" s="129"/>
      <c r="L4154" s="129"/>
      <c r="M4154" s="129"/>
    </row>
    <row r="4155" spans="1:13">
      <c r="A4155" s="5"/>
      <c r="B4155" s="128"/>
      <c r="C4155" s="128"/>
      <c r="D4155" s="129"/>
      <c r="E4155" s="129"/>
      <c r="F4155" s="129"/>
      <c r="G4155" s="129"/>
      <c r="H4155" s="129"/>
      <c r="I4155" s="129"/>
      <c r="J4155" s="129"/>
      <c r="K4155" s="129"/>
      <c r="L4155" s="129"/>
      <c r="M4155" s="129"/>
    </row>
    <row r="4156" spans="1:13">
      <c r="A4156" s="5"/>
      <c r="B4156" s="128"/>
      <c r="C4156" s="128"/>
      <c r="D4156" s="129"/>
      <c r="E4156" s="129"/>
      <c r="F4156" s="129"/>
      <c r="G4156" s="129"/>
      <c r="H4156" s="129"/>
      <c r="I4156" s="129"/>
      <c r="J4156" s="129"/>
      <c r="K4156" s="129"/>
      <c r="L4156" s="129"/>
      <c r="M4156" s="129"/>
    </row>
    <row r="4157" spans="1:13">
      <c r="A4157" s="5"/>
      <c r="B4157" s="128"/>
      <c r="C4157" s="128"/>
      <c r="D4157" s="129"/>
      <c r="E4157" s="129"/>
      <c r="F4157" s="129"/>
      <c r="G4157" s="129"/>
      <c r="H4157" s="129"/>
      <c r="I4157" s="129"/>
      <c r="J4157" s="129"/>
      <c r="K4157" s="129"/>
      <c r="L4157" s="129"/>
      <c r="M4157" s="129"/>
    </row>
    <row r="4158" spans="1:13">
      <c r="A4158" s="5"/>
      <c r="B4158" s="128"/>
      <c r="C4158" s="128"/>
      <c r="D4158" s="129"/>
      <c r="E4158" s="129"/>
      <c r="F4158" s="129"/>
      <c r="G4158" s="129"/>
      <c r="H4158" s="129"/>
      <c r="I4158" s="129"/>
      <c r="J4158" s="129"/>
      <c r="K4158" s="129"/>
      <c r="L4158" s="129"/>
      <c r="M4158" s="129"/>
    </row>
    <row r="4159" spans="1:13">
      <c r="A4159" s="5"/>
      <c r="B4159" s="128"/>
      <c r="C4159" s="128"/>
      <c r="D4159" s="129"/>
      <c r="E4159" s="129"/>
      <c r="F4159" s="129"/>
      <c r="G4159" s="129"/>
      <c r="H4159" s="129"/>
      <c r="I4159" s="129"/>
      <c r="J4159" s="129"/>
      <c r="K4159" s="129"/>
      <c r="L4159" s="129"/>
      <c r="M4159" s="129"/>
    </row>
    <row r="4160" spans="1:13">
      <c r="A4160" s="5"/>
      <c r="B4160" s="128"/>
      <c r="C4160" s="128"/>
      <c r="D4160" s="129"/>
      <c r="E4160" s="129"/>
      <c r="F4160" s="129"/>
      <c r="G4160" s="129"/>
      <c r="H4160" s="129"/>
      <c r="I4160" s="129"/>
      <c r="J4160" s="129"/>
      <c r="K4160" s="129"/>
      <c r="L4160" s="129"/>
      <c r="M4160" s="129"/>
    </row>
    <row r="4161" spans="1:13">
      <c r="A4161" s="5"/>
      <c r="B4161" s="128"/>
      <c r="C4161" s="128"/>
      <c r="D4161" s="129"/>
      <c r="E4161" s="129"/>
      <c r="F4161" s="129"/>
      <c r="G4161" s="129"/>
      <c r="H4161" s="129"/>
      <c r="I4161" s="129"/>
      <c r="J4161" s="129"/>
      <c r="K4161" s="129"/>
      <c r="L4161" s="129"/>
      <c r="M4161" s="129"/>
    </row>
    <row r="4162" spans="1:13">
      <c r="A4162" s="5"/>
      <c r="B4162" s="128"/>
      <c r="C4162" s="128"/>
      <c r="D4162" s="129"/>
      <c r="E4162" s="129"/>
      <c r="F4162" s="129"/>
      <c r="G4162" s="129"/>
      <c r="H4162" s="129"/>
      <c r="I4162" s="129"/>
      <c r="J4162" s="129"/>
      <c r="K4162" s="129"/>
      <c r="L4162" s="129"/>
      <c r="M4162" s="129"/>
    </row>
    <row r="4163" spans="1:13">
      <c r="A4163" s="5"/>
      <c r="B4163" s="128"/>
      <c r="C4163" s="128"/>
      <c r="D4163" s="129"/>
      <c r="E4163" s="129"/>
      <c r="F4163" s="129"/>
      <c r="G4163" s="129"/>
      <c r="H4163" s="129"/>
      <c r="I4163" s="129"/>
      <c r="J4163" s="129"/>
      <c r="K4163" s="129"/>
      <c r="L4163" s="129"/>
      <c r="M4163" s="129"/>
    </row>
    <row r="4164" spans="1:13">
      <c r="A4164" s="5"/>
      <c r="B4164" s="128"/>
      <c r="C4164" s="128"/>
      <c r="D4164" s="129"/>
      <c r="E4164" s="129"/>
      <c r="F4164" s="129"/>
      <c r="G4164" s="129"/>
      <c r="H4164" s="129"/>
      <c r="I4164" s="129"/>
      <c r="J4164" s="129"/>
      <c r="K4164" s="129"/>
      <c r="L4164" s="129"/>
      <c r="M4164" s="129"/>
    </row>
    <row r="4165" spans="1:13">
      <c r="A4165" s="5"/>
      <c r="B4165" s="128"/>
      <c r="C4165" s="128"/>
      <c r="D4165" s="129"/>
      <c r="E4165" s="129"/>
      <c r="F4165" s="129"/>
      <c r="G4165" s="129"/>
      <c r="H4165" s="129"/>
      <c r="I4165" s="129"/>
      <c r="J4165" s="129"/>
      <c r="K4165" s="129"/>
      <c r="L4165" s="129"/>
      <c r="M4165" s="129"/>
    </row>
    <row r="4166" spans="1:13">
      <c r="A4166" s="5"/>
      <c r="B4166" s="128"/>
      <c r="C4166" s="128"/>
      <c r="D4166" s="129"/>
      <c r="E4166" s="129"/>
      <c r="F4166" s="129"/>
      <c r="G4166" s="129"/>
      <c r="H4166" s="129"/>
      <c r="I4166" s="129"/>
      <c r="J4166" s="129"/>
      <c r="K4166" s="129"/>
      <c r="L4166" s="129"/>
      <c r="M4166" s="129"/>
    </row>
    <row r="4167" spans="1:13">
      <c r="A4167" s="5"/>
      <c r="B4167" s="128"/>
      <c r="C4167" s="128"/>
      <c r="D4167" s="129"/>
      <c r="E4167" s="129"/>
      <c r="F4167" s="129"/>
      <c r="G4167" s="129"/>
      <c r="H4167" s="129"/>
      <c r="I4167" s="129"/>
      <c r="J4167" s="129"/>
      <c r="K4167" s="129"/>
      <c r="L4167" s="129"/>
      <c r="M4167" s="129"/>
    </row>
    <row r="4168" spans="1:13">
      <c r="A4168" s="5"/>
      <c r="B4168" s="128"/>
      <c r="C4168" s="128"/>
      <c r="D4168" s="129"/>
      <c r="E4168" s="129"/>
      <c r="F4168" s="129"/>
      <c r="G4168" s="129"/>
      <c r="H4168" s="129"/>
      <c r="I4168" s="129"/>
      <c r="J4168" s="129"/>
      <c r="K4168" s="129"/>
      <c r="L4168" s="129"/>
      <c r="M4168" s="129"/>
    </row>
    <row r="4169" spans="1:13">
      <c r="A4169" s="5"/>
      <c r="B4169" s="128"/>
      <c r="C4169" s="128"/>
      <c r="D4169" s="129"/>
      <c r="E4169" s="129"/>
      <c r="F4169" s="129"/>
      <c r="G4169" s="129"/>
      <c r="H4169" s="129"/>
      <c r="I4169" s="129"/>
      <c r="J4169" s="129"/>
      <c r="K4169" s="129"/>
      <c r="L4169" s="129"/>
      <c r="M4169" s="129"/>
    </row>
    <row r="4170" spans="1:13">
      <c r="A4170" s="5"/>
      <c r="B4170" s="128"/>
      <c r="C4170" s="128"/>
      <c r="D4170" s="129"/>
      <c r="E4170" s="129"/>
      <c r="F4170" s="129"/>
      <c r="G4170" s="129"/>
      <c r="H4170" s="129"/>
      <c r="I4170" s="129"/>
      <c r="J4170" s="129"/>
      <c r="K4170" s="129"/>
      <c r="L4170" s="129"/>
      <c r="M4170" s="129"/>
    </row>
    <row r="4171" spans="1:13">
      <c r="A4171" s="5"/>
      <c r="B4171" s="128"/>
      <c r="C4171" s="128"/>
      <c r="D4171" s="129"/>
      <c r="E4171" s="129"/>
      <c r="F4171" s="129"/>
      <c r="G4171" s="129"/>
      <c r="H4171" s="129"/>
      <c r="I4171" s="129"/>
      <c r="J4171" s="129"/>
      <c r="K4171" s="129"/>
      <c r="L4171" s="129"/>
      <c r="M4171" s="129"/>
    </row>
    <row r="4172" spans="1:13">
      <c r="A4172" s="5"/>
      <c r="B4172" s="128"/>
      <c r="C4172" s="128"/>
      <c r="D4172" s="129"/>
      <c r="E4172" s="129"/>
      <c r="F4172" s="129"/>
      <c r="G4172" s="129"/>
      <c r="H4172" s="129"/>
      <c r="I4172" s="129"/>
      <c r="J4172" s="129"/>
      <c r="K4172" s="129"/>
      <c r="L4172" s="129"/>
      <c r="M4172" s="129"/>
    </row>
    <row r="4173" spans="1:13">
      <c r="A4173" s="5"/>
      <c r="B4173" s="128"/>
      <c r="C4173" s="128"/>
      <c r="D4173" s="129"/>
      <c r="E4173" s="129"/>
      <c r="F4173" s="129"/>
      <c r="G4173" s="129"/>
      <c r="H4173" s="129"/>
      <c r="I4173" s="129"/>
      <c r="J4173" s="129"/>
      <c r="K4173" s="129"/>
      <c r="L4173" s="129"/>
      <c r="M4173" s="129"/>
    </row>
    <row r="4174" spans="1:13">
      <c r="A4174" s="5"/>
      <c r="B4174" s="128"/>
      <c r="C4174" s="128"/>
      <c r="D4174" s="129"/>
      <c r="E4174" s="129"/>
      <c r="F4174" s="129"/>
      <c r="G4174" s="129"/>
      <c r="H4174" s="129"/>
      <c r="I4174" s="129"/>
      <c r="J4174" s="129"/>
      <c r="K4174" s="129"/>
      <c r="L4174" s="129"/>
      <c r="M4174" s="129"/>
    </row>
    <row r="4175" spans="1:13">
      <c r="A4175" s="5"/>
      <c r="B4175" s="128"/>
      <c r="C4175" s="128"/>
      <c r="D4175" s="129"/>
      <c r="E4175" s="129"/>
      <c r="F4175" s="129"/>
      <c r="G4175" s="129"/>
      <c r="H4175" s="129"/>
      <c r="I4175" s="129"/>
      <c r="J4175" s="129"/>
      <c r="K4175" s="129"/>
      <c r="L4175" s="129"/>
      <c r="M4175" s="129"/>
    </row>
    <row r="4176" spans="1:13">
      <c r="A4176" s="5"/>
      <c r="B4176" s="128"/>
      <c r="C4176" s="128"/>
      <c r="D4176" s="129"/>
      <c r="E4176" s="129"/>
      <c r="F4176" s="129"/>
      <c r="G4176" s="129"/>
      <c r="H4176" s="129"/>
      <c r="I4176" s="129"/>
      <c r="J4176" s="129"/>
      <c r="K4176" s="129"/>
      <c r="L4176" s="129"/>
      <c r="M4176" s="129"/>
    </row>
    <row r="4177" spans="1:13">
      <c r="A4177" s="5"/>
      <c r="B4177" s="128"/>
      <c r="C4177" s="128"/>
      <c r="D4177" s="129"/>
      <c r="E4177" s="129"/>
      <c r="F4177" s="129"/>
      <c r="G4177" s="129"/>
      <c r="H4177" s="129"/>
      <c r="I4177" s="129"/>
      <c r="J4177" s="129"/>
      <c r="K4177" s="129"/>
      <c r="L4177" s="129"/>
      <c r="M4177" s="129"/>
    </row>
    <row r="4178" spans="1:13">
      <c r="A4178" s="5"/>
      <c r="B4178" s="128"/>
      <c r="C4178" s="128"/>
      <c r="D4178" s="129"/>
      <c r="E4178" s="129"/>
      <c r="F4178" s="129"/>
      <c r="G4178" s="129"/>
      <c r="H4178" s="129"/>
      <c r="I4178" s="129"/>
      <c r="J4178" s="129"/>
      <c r="K4178" s="129"/>
      <c r="L4178" s="129"/>
      <c r="M4178" s="129"/>
    </row>
    <row r="4179" spans="1:13">
      <c r="A4179" s="5"/>
      <c r="B4179" s="128"/>
      <c r="C4179" s="128"/>
      <c r="D4179" s="129"/>
      <c r="E4179" s="129"/>
      <c r="F4179" s="129"/>
      <c r="G4179" s="129"/>
      <c r="H4179" s="129"/>
      <c r="I4179" s="129"/>
      <c r="J4179" s="129"/>
      <c r="K4179" s="129"/>
      <c r="L4179" s="129"/>
      <c r="M4179" s="129"/>
    </row>
    <row r="4180" spans="1:13">
      <c r="A4180" s="5"/>
      <c r="B4180" s="128"/>
      <c r="C4180" s="128"/>
      <c r="D4180" s="129"/>
      <c r="E4180" s="129"/>
      <c r="F4180" s="129"/>
      <c r="G4180" s="129"/>
      <c r="H4180" s="129"/>
      <c r="I4180" s="129"/>
      <c r="J4180" s="129"/>
      <c r="K4180" s="129"/>
      <c r="L4180" s="129"/>
      <c r="M4180" s="129"/>
    </row>
    <row r="4181" spans="1:13">
      <c r="A4181" s="5"/>
      <c r="B4181" s="128"/>
      <c r="C4181" s="128"/>
      <c r="D4181" s="129"/>
      <c r="E4181" s="129"/>
      <c r="F4181" s="129"/>
      <c r="G4181" s="129"/>
      <c r="H4181" s="129"/>
      <c r="I4181" s="129"/>
      <c r="J4181" s="129"/>
      <c r="K4181" s="129"/>
      <c r="L4181" s="129"/>
      <c r="M4181" s="129"/>
    </row>
    <row r="4182" spans="1:13">
      <c r="A4182" s="5"/>
      <c r="B4182" s="128"/>
      <c r="C4182" s="128"/>
      <c r="D4182" s="129"/>
      <c r="E4182" s="129"/>
      <c r="F4182" s="129"/>
      <c r="G4182" s="129"/>
      <c r="H4182" s="129"/>
      <c r="I4182" s="129"/>
      <c r="J4182" s="129"/>
      <c r="K4182" s="129"/>
      <c r="L4182" s="129"/>
      <c r="M4182" s="129"/>
    </row>
    <row r="4183" spans="1:13">
      <c r="A4183" s="5"/>
      <c r="B4183" s="128"/>
      <c r="C4183" s="128"/>
      <c r="D4183" s="129"/>
      <c r="E4183" s="129"/>
      <c r="F4183" s="129"/>
      <c r="G4183" s="129"/>
      <c r="H4183" s="129"/>
      <c r="I4183" s="129"/>
      <c r="J4183" s="129"/>
      <c r="K4183" s="129"/>
      <c r="L4183" s="129"/>
      <c r="M4183" s="129"/>
    </row>
    <row r="4184" spans="1:13">
      <c r="A4184" s="5"/>
      <c r="B4184" s="128"/>
      <c r="C4184" s="128"/>
      <c r="D4184" s="129"/>
      <c r="E4184" s="129"/>
      <c r="F4184" s="129"/>
      <c r="G4184" s="129"/>
      <c r="H4184" s="129"/>
      <c r="I4184" s="129"/>
      <c r="J4184" s="129"/>
      <c r="K4184" s="129"/>
      <c r="L4184" s="129"/>
      <c r="M4184" s="129"/>
    </row>
    <row r="4185" spans="1:13">
      <c r="A4185" s="5"/>
      <c r="B4185" s="128"/>
      <c r="C4185" s="128"/>
      <c r="D4185" s="129"/>
      <c r="E4185" s="129"/>
      <c r="F4185" s="129"/>
      <c r="G4185" s="129"/>
      <c r="H4185" s="129"/>
      <c r="I4185" s="129"/>
      <c r="J4185" s="129"/>
      <c r="K4185" s="129"/>
      <c r="L4185" s="129"/>
      <c r="M4185" s="129"/>
    </row>
    <row r="4186" spans="1:13">
      <c r="A4186" s="5"/>
      <c r="B4186" s="128"/>
      <c r="C4186" s="128"/>
      <c r="D4186" s="129"/>
      <c r="E4186" s="129"/>
      <c r="F4186" s="129"/>
      <c r="G4186" s="129"/>
      <c r="H4186" s="129"/>
      <c r="I4186" s="129"/>
      <c r="J4186" s="129"/>
      <c r="K4186" s="129"/>
      <c r="L4186" s="129"/>
      <c r="M4186" s="129"/>
    </row>
    <row r="4187" spans="1:13">
      <c r="A4187" s="5"/>
      <c r="B4187" s="128"/>
      <c r="C4187" s="128"/>
      <c r="D4187" s="129"/>
      <c r="E4187" s="129"/>
      <c r="F4187" s="129"/>
      <c r="G4187" s="129"/>
      <c r="H4187" s="129"/>
      <c r="I4187" s="129"/>
      <c r="J4187" s="129"/>
      <c r="K4187" s="129"/>
      <c r="L4187" s="129"/>
      <c r="M4187" s="129"/>
    </row>
    <row r="4188" spans="1:13">
      <c r="A4188" s="5"/>
      <c r="B4188" s="128"/>
      <c r="C4188" s="128"/>
      <c r="D4188" s="129"/>
      <c r="E4188" s="129"/>
      <c r="F4188" s="129"/>
      <c r="G4188" s="129"/>
      <c r="H4188" s="129"/>
      <c r="I4188" s="129"/>
      <c r="J4188" s="129"/>
      <c r="K4188" s="129"/>
      <c r="L4188" s="129"/>
      <c r="M4188" s="129"/>
    </row>
    <row r="4189" spans="1:13">
      <c r="A4189" s="5"/>
      <c r="B4189" s="128"/>
      <c r="C4189" s="128"/>
      <c r="D4189" s="129"/>
      <c r="E4189" s="129"/>
      <c r="F4189" s="129"/>
      <c r="G4189" s="129"/>
      <c r="H4189" s="129"/>
      <c r="I4189" s="129"/>
      <c r="J4189" s="129"/>
      <c r="K4189" s="129"/>
      <c r="L4189" s="129"/>
      <c r="M4189" s="129"/>
    </row>
    <row r="4190" spans="1:13">
      <c r="A4190" s="5"/>
      <c r="B4190" s="128"/>
      <c r="C4190" s="128"/>
      <c r="D4190" s="129"/>
      <c r="E4190" s="129"/>
      <c r="F4190" s="129"/>
      <c r="G4190" s="129"/>
      <c r="H4190" s="129"/>
      <c r="I4190" s="129"/>
      <c r="J4190" s="129"/>
      <c r="K4190" s="129"/>
      <c r="L4190" s="129"/>
      <c r="M4190" s="129"/>
    </row>
    <row r="4191" spans="1:13">
      <c r="A4191" s="5"/>
      <c r="B4191" s="128"/>
      <c r="C4191" s="128"/>
      <c r="D4191" s="129"/>
      <c r="E4191" s="129"/>
      <c r="F4191" s="129"/>
      <c r="G4191" s="129"/>
      <c r="H4191" s="129"/>
      <c r="I4191" s="129"/>
      <c r="J4191" s="129"/>
      <c r="K4191" s="129"/>
      <c r="L4191" s="129"/>
      <c r="M4191" s="129"/>
    </row>
    <row r="4192" spans="1:13">
      <c r="A4192" s="5"/>
      <c r="B4192" s="128"/>
      <c r="C4192" s="128"/>
      <c r="D4192" s="129"/>
      <c r="E4192" s="129"/>
      <c r="F4192" s="129"/>
      <c r="G4192" s="129"/>
      <c r="H4192" s="129"/>
      <c r="I4192" s="129"/>
      <c r="J4192" s="129"/>
      <c r="K4192" s="129"/>
      <c r="L4192" s="129"/>
      <c r="M4192" s="129"/>
    </row>
    <row r="4193" spans="1:13">
      <c r="A4193" s="5"/>
      <c r="B4193" s="128"/>
      <c r="C4193" s="128"/>
      <c r="D4193" s="129"/>
      <c r="E4193" s="129"/>
      <c r="F4193" s="129"/>
      <c r="G4193" s="129"/>
      <c r="H4193" s="129"/>
      <c r="I4193" s="129"/>
      <c r="J4193" s="129"/>
      <c r="K4193" s="129"/>
      <c r="L4193" s="129"/>
      <c r="M4193" s="129"/>
    </row>
    <row r="4194" spans="1:13">
      <c r="A4194" s="5"/>
      <c r="B4194" s="128"/>
      <c r="C4194" s="128"/>
      <c r="D4194" s="129"/>
      <c r="E4194" s="129"/>
      <c r="F4194" s="129"/>
      <c r="G4194" s="129"/>
      <c r="H4194" s="129"/>
      <c r="I4194" s="129"/>
      <c r="J4194" s="129"/>
      <c r="K4194" s="129"/>
      <c r="L4194" s="129"/>
      <c r="M4194" s="129"/>
    </row>
    <row r="4195" spans="1:13">
      <c r="A4195" s="5"/>
      <c r="B4195" s="128"/>
      <c r="C4195" s="128"/>
      <c r="D4195" s="129"/>
      <c r="E4195" s="129"/>
      <c r="F4195" s="129"/>
      <c r="G4195" s="129"/>
      <c r="H4195" s="129"/>
      <c r="I4195" s="129"/>
      <c r="J4195" s="129"/>
      <c r="K4195" s="129"/>
      <c r="L4195" s="129"/>
      <c r="M4195" s="129"/>
    </row>
    <row r="4196" spans="1:13">
      <c r="A4196" s="5"/>
      <c r="B4196" s="128"/>
      <c r="C4196" s="128"/>
      <c r="D4196" s="129"/>
      <c r="E4196" s="129"/>
      <c r="F4196" s="129"/>
      <c r="G4196" s="129"/>
      <c r="H4196" s="129"/>
      <c r="I4196" s="129"/>
      <c r="J4196" s="129"/>
      <c r="K4196" s="129"/>
      <c r="L4196" s="129"/>
      <c r="M4196" s="129"/>
    </row>
    <row r="4197" spans="1:13">
      <c r="A4197" s="5"/>
      <c r="B4197" s="128"/>
      <c r="C4197" s="128"/>
      <c r="D4197" s="129"/>
      <c r="E4197" s="129"/>
      <c r="F4197" s="129"/>
      <c r="G4197" s="129"/>
      <c r="H4197" s="129"/>
      <c r="I4197" s="129"/>
      <c r="J4197" s="129"/>
      <c r="K4197" s="129"/>
      <c r="L4197" s="129"/>
      <c r="M4197" s="129"/>
    </row>
    <row r="4198" spans="1:13">
      <c r="A4198" s="5"/>
      <c r="B4198" s="128"/>
      <c r="C4198" s="128"/>
      <c r="D4198" s="129"/>
      <c r="E4198" s="129"/>
      <c r="F4198" s="129"/>
      <c r="G4198" s="129"/>
      <c r="H4198" s="129"/>
      <c r="I4198" s="129"/>
      <c r="J4198" s="129"/>
      <c r="K4198" s="129"/>
      <c r="L4198" s="129"/>
      <c r="M4198" s="129"/>
    </row>
    <row r="4199" spans="1:13">
      <c r="A4199" s="5"/>
      <c r="B4199" s="128"/>
      <c r="C4199" s="128"/>
      <c r="D4199" s="129"/>
      <c r="E4199" s="129"/>
      <c r="F4199" s="129"/>
      <c r="G4199" s="129"/>
      <c r="H4199" s="129"/>
      <c r="I4199" s="129"/>
      <c r="J4199" s="129"/>
      <c r="K4199" s="129"/>
      <c r="L4199" s="129"/>
      <c r="M4199" s="129"/>
    </row>
    <row r="4200" spans="1:13">
      <c r="A4200" s="5"/>
      <c r="B4200" s="128"/>
      <c r="C4200" s="128"/>
      <c r="D4200" s="129"/>
      <c r="E4200" s="129"/>
      <c r="F4200" s="129"/>
      <c r="G4200" s="129"/>
      <c r="H4200" s="129"/>
      <c r="I4200" s="129"/>
      <c r="J4200" s="129"/>
      <c r="K4200" s="129"/>
      <c r="L4200" s="129"/>
      <c r="M4200" s="129"/>
    </row>
    <row r="4201" spans="1:13">
      <c r="A4201" s="5"/>
      <c r="B4201" s="128"/>
      <c r="C4201" s="128"/>
      <c r="D4201" s="129"/>
      <c r="E4201" s="129"/>
      <c r="F4201" s="129"/>
      <c r="G4201" s="129"/>
      <c r="H4201" s="129"/>
      <c r="I4201" s="129"/>
      <c r="J4201" s="129"/>
      <c r="K4201" s="129"/>
      <c r="L4201" s="129"/>
      <c r="M4201" s="129"/>
    </row>
    <row r="4202" spans="1:13">
      <c r="A4202" s="5"/>
      <c r="B4202" s="3"/>
      <c r="C4202" s="3"/>
      <c r="D4202" s="4"/>
      <c r="E4202" s="4"/>
      <c r="F4202" s="4"/>
      <c r="G4202" s="4"/>
      <c r="H4202" s="129"/>
      <c r="I4202" s="129"/>
      <c r="J4202" s="129"/>
      <c r="K4202" s="129"/>
      <c r="L4202" s="129"/>
      <c r="M4202" s="4"/>
    </row>
    <row r="4203" spans="1:13">
      <c r="A4203" s="5"/>
      <c r="B4203" s="128"/>
      <c r="C4203" s="128"/>
      <c r="D4203" s="129"/>
      <c r="E4203" s="129"/>
      <c r="F4203" s="129"/>
      <c r="G4203" s="129"/>
      <c r="H4203" s="129"/>
      <c r="I4203" s="129"/>
      <c r="J4203" s="129"/>
      <c r="K4203" s="129"/>
      <c r="L4203" s="129"/>
      <c r="M4203" s="129"/>
    </row>
    <row r="4204" spans="1:13">
      <c r="A4204" s="5"/>
      <c r="B4204" s="128"/>
      <c r="C4204" s="128"/>
      <c r="D4204" s="129"/>
      <c r="E4204" s="129"/>
      <c r="F4204" s="129"/>
      <c r="G4204" s="129"/>
      <c r="H4204" s="129"/>
      <c r="I4204" s="129"/>
      <c r="J4204" s="129"/>
      <c r="K4204" s="129"/>
      <c r="L4204" s="129"/>
      <c r="M4204" s="129"/>
    </row>
    <row r="4205" spans="1:13">
      <c r="A4205" s="5"/>
      <c r="B4205" s="128"/>
      <c r="C4205" s="128"/>
      <c r="D4205" s="129"/>
      <c r="E4205" s="129"/>
      <c r="F4205" s="129"/>
      <c r="G4205" s="129"/>
      <c r="H4205" s="129"/>
      <c r="I4205" s="129"/>
      <c r="J4205" s="129"/>
      <c r="K4205" s="129"/>
      <c r="L4205" s="129"/>
      <c r="M4205" s="129"/>
    </row>
    <row r="4206" spans="1:13">
      <c r="A4206" s="5"/>
      <c r="B4206" s="128"/>
      <c r="C4206" s="128"/>
      <c r="D4206" s="129"/>
      <c r="E4206" s="129"/>
      <c r="F4206" s="129"/>
      <c r="G4206" s="129"/>
      <c r="H4206" s="129"/>
      <c r="I4206" s="129"/>
      <c r="J4206" s="129"/>
      <c r="K4206" s="129"/>
      <c r="L4206" s="129"/>
      <c r="M4206" s="129"/>
    </row>
    <row r="4207" spans="1:13">
      <c r="A4207" s="5"/>
      <c r="B4207" s="128"/>
      <c r="C4207" s="128"/>
      <c r="D4207" s="129"/>
      <c r="E4207" s="129"/>
      <c r="F4207" s="129"/>
      <c r="G4207" s="129"/>
      <c r="H4207" s="129"/>
      <c r="I4207" s="129"/>
      <c r="J4207" s="129"/>
      <c r="K4207" s="129"/>
      <c r="L4207" s="129"/>
      <c r="M4207" s="129"/>
    </row>
    <row r="4208" spans="1:13">
      <c r="A4208" s="5"/>
      <c r="B4208" s="128"/>
      <c r="C4208" s="128"/>
      <c r="D4208" s="129"/>
      <c r="E4208" s="129"/>
      <c r="F4208" s="129"/>
      <c r="G4208" s="129"/>
      <c r="H4208" s="129"/>
      <c r="I4208" s="129"/>
      <c r="J4208" s="129"/>
      <c r="K4208" s="129"/>
      <c r="L4208" s="129"/>
      <c r="M4208" s="129"/>
    </row>
    <row r="4209" spans="1:13">
      <c r="A4209" s="5"/>
      <c r="B4209" s="128"/>
      <c r="C4209" s="128"/>
      <c r="D4209" s="129"/>
      <c r="E4209" s="129"/>
      <c r="F4209" s="129"/>
      <c r="G4209" s="129"/>
      <c r="H4209" s="129"/>
      <c r="I4209" s="129"/>
      <c r="J4209" s="129"/>
      <c r="K4209" s="129"/>
      <c r="L4209" s="129"/>
      <c r="M4209" s="129"/>
    </row>
    <row r="4210" spans="1:13">
      <c r="A4210" s="5"/>
      <c r="B4210" s="128"/>
      <c r="C4210" s="128"/>
      <c r="D4210" s="129"/>
      <c r="E4210" s="129"/>
      <c r="F4210" s="129"/>
      <c r="G4210" s="129"/>
      <c r="H4210" s="129"/>
      <c r="I4210" s="129"/>
      <c r="J4210" s="129"/>
      <c r="K4210" s="129"/>
      <c r="L4210" s="129"/>
      <c r="M4210" s="129"/>
    </row>
    <row r="4211" spans="1:13">
      <c r="A4211" s="5"/>
      <c r="B4211" s="128"/>
      <c r="C4211" s="128"/>
      <c r="D4211" s="129"/>
      <c r="E4211" s="129"/>
      <c r="F4211" s="129"/>
      <c r="G4211" s="129"/>
      <c r="H4211" s="129"/>
      <c r="I4211" s="129"/>
      <c r="J4211" s="129"/>
      <c r="K4211" s="129"/>
      <c r="L4211" s="129"/>
      <c r="M4211" s="129"/>
    </row>
    <row r="4212" spans="1:13">
      <c r="A4212" s="5"/>
      <c r="B4212" s="128"/>
      <c r="C4212" s="128"/>
      <c r="D4212" s="129"/>
      <c r="E4212" s="129"/>
      <c r="F4212" s="129"/>
      <c r="G4212" s="129"/>
      <c r="H4212" s="129"/>
      <c r="I4212" s="129"/>
      <c r="J4212" s="129"/>
      <c r="K4212" s="129"/>
      <c r="L4212" s="129"/>
      <c r="M4212" s="129"/>
    </row>
    <row r="4213" spans="1:13">
      <c r="A4213" s="5"/>
      <c r="B4213" s="128"/>
      <c r="C4213" s="128"/>
      <c r="D4213" s="129"/>
      <c r="E4213" s="129"/>
      <c r="F4213" s="129"/>
      <c r="G4213" s="129"/>
      <c r="H4213" s="129"/>
      <c r="I4213" s="129"/>
      <c r="J4213" s="129"/>
      <c r="K4213" s="129"/>
      <c r="L4213" s="129"/>
      <c r="M4213" s="129"/>
    </row>
    <row r="4214" spans="1:13">
      <c r="A4214" s="5"/>
      <c r="B4214" s="128"/>
      <c r="C4214" s="128"/>
      <c r="D4214" s="129"/>
      <c r="E4214" s="129"/>
      <c r="F4214" s="129"/>
      <c r="G4214" s="129"/>
      <c r="H4214" s="129"/>
      <c r="I4214" s="129"/>
      <c r="J4214" s="129"/>
      <c r="K4214" s="129"/>
      <c r="L4214" s="129"/>
      <c r="M4214" s="129"/>
    </row>
    <row r="4215" spans="1:13">
      <c r="A4215" s="5"/>
      <c r="B4215" s="128"/>
      <c r="C4215" s="128"/>
      <c r="D4215" s="129"/>
      <c r="E4215" s="129"/>
      <c r="F4215" s="129"/>
      <c r="G4215" s="129"/>
      <c r="H4215" s="129"/>
      <c r="I4215" s="129"/>
      <c r="J4215" s="129"/>
      <c r="K4215" s="129"/>
      <c r="L4215" s="129"/>
      <c r="M4215" s="129"/>
    </row>
    <row r="4216" spans="1:13">
      <c r="A4216" s="5"/>
      <c r="B4216" s="128"/>
      <c r="C4216" s="128"/>
      <c r="D4216" s="129"/>
      <c r="E4216" s="129"/>
      <c r="F4216" s="129"/>
      <c r="G4216" s="129"/>
      <c r="H4216" s="129"/>
      <c r="I4216" s="129"/>
      <c r="J4216" s="129"/>
      <c r="K4216" s="129"/>
      <c r="L4216" s="129"/>
      <c r="M4216" s="129"/>
    </row>
    <row r="4217" spans="1:13">
      <c r="A4217" s="5"/>
      <c r="B4217" s="128"/>
      <c r="C4217" s="128"/>
      <c r="D4217" s="129"/>
      <c r="E4217" s="129"/>
      <c r="F4217" s="129"/>
      <c r="G4217" s="129"/>
      <c r="H4217" s="129"/>
      <c r="I4217" s="129"/>
      <c r="J4217" s="129"/>
      <c r="K4217" s="129"/>
      <c r="L4217" s="129"/>
      <c r="M4217" s="129"/>
    </row>
    <row r="4218" spans="1:13">
      <c r="A4218" s="5"/>
      <c r="B4218" s="128"/>
      <c r="C4218" s="128"/>
      <c r="D4218" s="129"/>
      <c r="E4218" s="129"/>
      <c r="F4218" s="129"/>
      <c r="G4218" s="129"/>
      <c r="H4218" s="129"/>
      <c r="I4218" s="129"/>
      <c r="J4218" s="129"/>
      <c r="K4218" s="129"/>
      <c r="L4218" s="129"/>
      <c r="M4218" s="129"/>
    </row>
    <row r="4219" spans="1:13">
      <c r="A4219" s="5"/>
      <c r="B4219" s="128"/>
      <c r="C4219" s="128"/>
      <c r="D4219" s="129"/>
      <c r="E4219" s="129"/>
      <c r="F4219" s="129"/>
      <c r="G4219" s="129"/>
      <c r="H4219" s="129"/>
      <c r="I4219" s="129"/>
      <c r="J4219" s="129"/>
      <c r="K4219" s="129"/>
      <c r="L4219" s="129"/>
      <c r="M4219" s="129"/>
    </row>
    <row r="4220" spans="1:13">
      <c r="A4220" s="5"/>
      <c r="B4220" s="128"/>
      <c r="C4220" s="128"/>
      <c r="D4220" s="129"/>
      <c r="E4220" s="129"/>
      <c r="F4220" s="129"/>
      <c r="G4220" s="129"/>
      <c r="H4220" s="129"/>
      <c r="I4220" s="129"/>
      <c r="J4220" s="129"/>
      <c r="K4220" s="129"/>
      <c r="L4220" s="129"/>
      <c r="M4220" s="129"/>
    </row>
    <row r="4221" spans="1:13">
      <c r="A4221" s="5"/>
      <c r="B4221" s="128"/>
      <c r="C4221" s="128"/>
      <c r="D4221" s="129"/>
      <c r="E4221" s="129"/>
      <c r="F4221" s="129"/>
      <c r="G4221" s="129"/>
      <c r="H4221" s="129"/>
      <c r="I4221" s="129"/>
      <c r="J4221" s="129"/>
      <c r="K4221" s="129"/>
      <c r="L4221" s="129"/>
      <c r="M4221" s="129"/>
    </row>
    <row r="4222" spans="1:13">
      <c r="A4222" s="5"/>
      <c r="B4222" s="128"/>
      <c r="C4222" s="128"/>
      <c r="D4222" s="129"/>
      <c r="E4222" s="129"/>
      <c r="F4222" s="129"/>
      <c r="G4222" s="129"/>
      <c r="H4222" s="129"/>
      <c r="I4222" s="129"/>
      <c r="J4222" s="129"/>
      <c r="K4222" s="129"/>
      <c r="L4222" s="129"/>
      <c r="M4222" s="129"/>
    </row>
    <row r="4223" spans="1:13">
      <c r="A4223" s="5"/>
      <c r="B4223" s="128"/>
      <c r="C4223" s="128"/>
      <c r="D4223" s="129"/>
      <c r="E4223" s="129"/>
      <c r="F4223" s="129"/>
      <c r="G4223" s="129"/>
      <c r="H4223" s="129"/>
      <c r="I4223" s="129"/>
      <c r="J4223" s="129"/>
      <c r="K4223" s="129"/>
      <c r="L4223" s="129"/>
      <c r="M4223" s="129"/>
    </row>
    <row r="4224" spans="1:13">
      <c r="A4224" s="5"/>
      <c r="B4224" s="128"/>
      <c r="C4224" s="128"/>
      <c r="D4224" s="129"/>
      <c r="E4224" s="129"/>
      <c r="F4224" s="129"/>
      <c r="G4224" s="129"/>
      <c r="H4224" s="129"/>
      <c r="I4224" s="129"/>
      <c r="J4224" s="129"/>
      <c r="K4224" s="129"/>
      <c r="L4224" s="129"/>
      <c r="M4224" s="129"/>
    </row>
    <row r="4225" spans="1:13">
      <c r="A4225" s="5"/>
      <c r="B4225" s="128"/>
      <c r="C4225" s="128"/>
      <c r="D4225" s="129"/>
      <c r="E4225" s="129"/>
      <c r="F4225" s="129"/>
      <c r="G4225" s="129"/>
      <c r="H4225" s="129"/>
      <c r="I4225" s="129"/>
      <c r="J4225" s="129"/>
      <c r="K4225" s="129"/>
      <c r="L4225" s="129"/>
      <c r="M4225" s="129"/>
    </row>
    <row r="4226" spans="1:13">
      <c r="A4226" s="5"/>
      <c r="B4226" s="128"/>
      <c r="C4226" s="128"/>
      <c r="D4226" s="129"/>
      <c r="E4226" s="129"/>
      <c r="F4226" s="129"/>
      <c r="G4226" s="129"/>
      <c r="H4226" s="129"/>
      <c r="I4226" s="129"/>
      <c r="J4226" s="129"/>
      <c r="K4226" s="129"/>
      <c r="L4226" s="129"/>
      <c r="M4226" s="129"/>
    </row>
    <row r="4227" spans="1:13">
      <c r="A4227" s="5"/>
      <c r="B4227" s="128"/>
      <c r="C4227" s="128"/>
      <c r="D4227" s="129"/>
      <c r="E4227" s="129"/>
      <c r="F4227" s="129"/>
      <c r="G4227" s="129"/>
      <c r="H4227" s="129"/>
      <c r="I4227" s="129"/>
      <c r="J4227" s="129"/>
      <c r="K4227" s="129"/>
      <c r="L4227" s="129"/>
      <c r="M4227" s="129"/>
    </row>
    <row r="4228" spans="1:13">
      <c r="A4228" s="5"/>
      <c r="B4228" s="128"/>
      <c r="C4228" s="128"/>
      <c r="D4228" s="129"/>
      <c r="E4228" s="129"/>
      <c r="F4228" s="129"/>
      <c r="G4228" s="129"/>
      <c r="H4228" s="129"/>
      <c r="I4228" s="129"/>
      <c r="J4228" s="129"/>
      <c r="K4228" s="129"/>
      <c r="L4228" s="129"/>
      <c r="M4228" s="129"/>
    </row>
    <row r="4229" spans="1:13">
      <c r="A4229" s="5"/>
      <c r="B4229" s="128"/>
      <c r="C4229" s="128"/>
      <c r="D4229" s="129"/>
      <c r="E4229" s="129"/>
      <c r="F4229" s="129"/>
      <c r="G4229" s="129"/>
      <c r="H4229" s="129"/>
      <c r="I4229" s="129"/>
      <c r="J4229" s="129"/>
      <c r="K4229" s="129"/>
      <c r="L4229" s="129"/>
      <c r="M4229" s="129"/>
    </row>
    <row r="4230" spans="1:13">
      <c r="A4230" s="5"/>
      <c r="B4230" s="128"/>
      <c r="C4230" s="128"/>
      <c r="D4230" s="129"/>
      <c r="E4230" s="129"/>
      <c r="F4230" s="129"/>
      <c r="G4230" s="129"/>
      <c r="H4230" s="129"/>
      <c r="I4230" s="129"/>
      <c r="J4230" s="129"/>
      <c r="K4230" s="129"/>
      <c r="L4230" s="129"/>
      <c r="M4230" s="129"/>
    </row>
    <row r="4231" spans="1:13">
      <c r="A4231" s="5"/>
      <c r="B4231" s="128"/>
      <c r="C4231" s="128"/>
      <c r="D4231" s="129"/>
      <c r="E4231" s="129"/>
      <c r="F4231" s="129"/>
      <c r="G4231" s="129"/>
      <c r="H4231" s="129"/>
      <c r="I4231" s="129"/>
      <c r="J4231" s="129"/>
      <c r="K4231" s="129"/>
      <c r="L4231" s="129"/>
      <c r="M4231" s="129"/>
    </row>
    <row r="4232" spans="1:13">
      <c r="A4232" s="5"/>
      <c r="B4232" s="128"/>
      <c r="C4232" s="128"/>
      <c r="D4232" s="129"/>
      <c r="E4232" s="129"/>
      <c r="F4232" s="129"/>
      <c r="G4232" s="129"/>
      <c r="H4232" s="129"/>
      <c r="I4232" s="129"/>
      <c r="J4232" s="129"/>
      <c r="K4232" s="129"/>
      <c r="L4232" s="129"/>
      <c r="M4232" s="129"/>
    </row>
    <row r="4233" spans="1:13">
      <c r="A4233" s="5"/>
      <c r="B4233" s="128"/>
      <c r="C4233" s="128"/>
      <c r="D4233" s="129"/>
      <c r="E4233" s="129"/>
      <c r="F4233" s="129"/>
      <c r="G4233" s="129"/>
      <c r="H4233" s="129"/>
      <c r="I4233" s="129"/>
      <c r="J4233" s="129"/>
      <c r="K4233" s="129"/>
      <c r="L4233" s="129"/>
      <c r="M4233" s="129"/>
    </row>
    <row r="4234" spans="1:13">
      <c r="A4234" s="5"/>
      <c r="B4234" s="128"/>
      <c r="C4234" s="128"/>
      <c r="D4234" s="129"/>
      <c r="E4234" s="129"/>
      <c r="F4234" s="129"/>
      <c r="G4234" s="129"/>
      <c r="H4234" s="129"/>
      <c r="I4234" s="129"/>
      <c r="J4234" s="129"/>
      <c r="K4234" s="129"/>
      <c r="L4234" s="129"/>
      <c r="M4234" s="129"/>
    </row>
    <row r="4235" spans="1:13">
      <c r="A4235" s="5"/>
      <c r="B4235" s="128"/>
      <c r="C4235" s="128"/>
      <c r="D4235" s="129"/>
      <c r="E4235" s="129"/>
      <c r="F4235" s="129"/>
      <c r="G4235" s="129"/>
      <c r="H4235" s="129"/>
      <c r="I4235" s="129"/>
      <c r="J4235" s="129"/>
      <c r="K4235" s="129"/>
      <c r="L4235" s="129"/>
      <c r="M4235" s="129"/>
    </row>
    <row r="4236" spans="1:13">
      <c r="A4236" s="5"/>
      <c r="B4236" s="128"/>
      <c r="C4236" s="128"/>
      <c r="D4236" s="129"/>
      <c r="E4236" s="129"/>
      <c r="F4236" s="129"/>
      <c r="G4236" s="129"/>
      <c r="H4236" s="129"/>
      <c r="I4236" s="129"/>
      <c r="J4236" s="129"/>
      <c r="K4236" s="129"/>
      <c r="L4236" s="129"/>
      <c r="M4236" s="129"/>
    </row>
    <row r="4237" spans="1:13">
      <c r="A4237" s="5"/>
      <c r="B4237" s="128"/>
      <c r="C4237" s="128"/>
      <c r="D4237" s="129"/>
      <c r="E4237" s="129"/>
      <c r="F4237" s="129"/>
      <c r="G4237" s="129"/>
      <c r="H4237" s="129"/>
      <c r="I4237" s="129"/>
      <c r="J4237" s="129"/>
      <c r="K4237" s="129"/>
      <c r="L4237" s="129"/>
      <c r="M4237" s="129"/>
    </row>
    <row r="4238" spans="1:13">
      <c r="A4238" s="5"/>
      <c r="B4238" s="128"/>
      <c r="C4238" s="128"/>
      <c r="D4238" s="129"/>
      <c r="E4238" s="129"/>
      <c r="F4238" s="129"/>
      <c r="G4238" s="129"/>
      <c r="H4238" s="129"/>
      <c r="I4238" s="129"/>
      <c r="J4238" s="129"/>
      <c r="K4238" s="129"/>
      <c r="L4238" s="129"/>
      <c r="M4238" s="129"/>
    </row>
    <row r="4239" spans="1:13">
      <c r="A4239" s="5"/>
      <c r="B4239" s="128"/>
      <c r="C4239" s="128"/>
      <c r="D4239" s="129"/>
      <c r="E4239" s="129"/>
      <c r="F4239" s="129"/>
      <c r="G4239" s="129"/>
      <c r="H4239" s="129"/>
      <c r="I4239" s="129"/>
      <c r="J4239" s="129"/>
      <c r="K4239" s="129"/>
      <c r="L4239" s="129"/>
      <c r="M4239" s="129"/>
    </row>
    <row r="4240" spans="1:13">
      <c r="A4240" s="5"/>
      <c r="B4240" s="128"/>
      <c r="C4240" s="128"/>
      <c r="D4240" s="129"/>
      <c r="E4240" s="129"/>
      <c r="F4240" s="129"/>
      <c r="G4240" s="129"/>
      <c r="H4240" s="129"/>
      <c r="I4240" s="129"/>
      <c r="J4240" s="129"/>
      <c r="K4240" s="129"/>
      <c r="L4240" s="129"/>
      <c r="M4240" s="129"/>
    </row>
    <row r="4241" spans="1:13">
      <c r="A4241" s="5"/>
      <c r="B4241" s="128"/>
      <c r="C4241" s="128"/>
      <c r="D4241" s="129"/>
      <c r="E4241" s="129"/>
      <c r="F4241" s="129"/>
      <c r="G4241" s="129"/>
      <c r="H4241" s="129"/>
      <c r="I4241" s="129"/>
      <c r="J4241" s="129"/>
      <c r="K4241" s="129"/>
      <c r="L4241" s="129"/>
      <c r="M4241" s="129"/>
    </row>
    <row r="4242" spans="1:13">
      <c r="A4242" s="5"/>
      <c r="B4242" s="128"/>
      <c r="C4242" s="128"/>
      <c r="D4242" s="129"/>
      <c r="E4242" s="4"/>
      <c r="F4242" s="4"/>
      <c r="G4242" s="4"/>
      <c r="H4242" s="129"/>
      <c r="I4242" s="129"/>
      <c r="J4242" s="129"/>
      <c r="K4242" s="129"/>
      <c r="L4242" s="129"/>
      <c r="M4242" s="129"/>
    </row>
    <row r="4243" spans="1:13">
      <c r="A4243" s="5"/>
      <c r="B4243" s="128"/>
      <c r="C4243" s="128"/>
      <c r="D4243" s="129"/>
      <c r="E4243" s="129"/>
      <c r="F4243" s="129"/>
      <c r="G4243" s="129"/>
      <c r="H4243" s="129"/>
      <c r="I4243" s="129"/>
      <c r="J4243" s="129"/>
      <c r="K4243" s="129"/>
      <c r="L4243" s="129"/>
      <c r="M4243" s="129"/>
    </row>
    <row r="4244" spans="1:13">
      <c r="A4244" s="5"/>
      <c r="B4244" s="128"/>
      <c r="C4244" s="128"/>
      <c r="D4244" s="129"/>
      <c r="E4244" s="129"/>
      <c r="F4244" s="129"/>
      <c r="G4244" s="129"/>
      <c r="H4244" s="129"/>
      <c r="I4244" s="129"/>
      <c r="J4244" s="129"/>
      <c r="K4244" s="129"/>
      <c r="L4244" s="129"/>
      <c r="M4244" s="129"/>
    </row>
    <row r="4245" spans="1:13">
      <c r="A4245" s="5"/>
      <c r="B4245" s="128"/>
      <c r="C4245" s="128"/>
      <c r="D4245" s="129"/>
      <c r="E4245" s="129"/>
      <c r="F4245" s="129"/>
      <c r="G4245" s="129"/>
      <c r="H4245" s="129"/>
      <c r="I4245" s="129"/>
      <c r="J4245" s="129"/>
      <c r="K4245" s="129"/>
      <c r="L4245" s="129"/>
      <c r="M4245" s="129"/>
    </row>
    <row r="4246" spans="1:13">
      <c r="A4246" s="5"/>
      <c r="B4246" s="128"/>
      <c r="C4246" s="128"/>
      <c r="D4246" s="129"/>
      <c r="E4246" s="129"/>
      <c r="F4246" s="129"/>
      <c r="G4246" s="129"/>
      <c r="H4246" s="129"/>
      <c r="I4246" s="129"/>
      <c r="J4246" s="129"/>
      <c r="K4246" s="129"/>
      <c r="L4246" s="129"/>
      <c r="M4246" s="129"/>
    </row>
    <row r="4247" spans="1:13">
      <c r="A4247" s="5"/>
      <c r="B4247" s="128"/>
      <c r="C4247" s="128"/>
      <c r="D4247" s="129"/>
      <c r="E4247" s="129"/>
      <c r="F4247" s="129"/>
      <c r="G4247" s="129"/>
      <c r="H4247" s="129"/>
      <c r="I4247" s="129"/>
      <c r="J4247" s="129"/>
      <c r="K4247" s="129"/>
      <c r="L4247" s="129"/>
      <c r="M4247" s="129"/>
    </row>
    <row r="4248" spans="1:13">
      <c r="A4248" s="5"/>
      <c r="B4248" s="128"/>
      <c r="C4248" s="128"/>
      <c r="D4248" s="129"/>
      <c r="E4248" s="129"/>
      <c r="F4248" s="129"/>
      <c r="G4248" s="129"/>
      <c r="H4248" s="129"/>
      <c r="I4248" s="129"/>
      <c r="J4248" s="129"/>
      <c r="K4248" s="129"/>
      <c r="L4248" s="129"/>
      <c r="M4248" s="129"/>
    </row>
    <row r="4249" spans="1:13">
      <c r="A4249" s="5"/>
      <c r="B4249" s="128"/>
      <c r="C4249" s="128"/>
      <c r="D4249" s="129"/>
      <c r="E4249" s="129"/>
      <c r="F4249" s="129"/>
      <c r="G4249" s="129"/>
      <c r="H4249" s="129"/>
      <c r="I4249" s="129"/>
      <c r="J4249" s="129"/>
      <c r="K4249" s="129"/>
      <c r="L4249" s="129"/>
      <c r="M4249" s="129"/>
    </row>
    <row r="4250" spans="1:13">
      <c r="A4250" s="5"/>
      <c r="B4250" s="128"/>
      <c r="C4250" s="128"/>
      <c r="D4250" s="129"/>
      <c r="E4250" s="129"/>
      <c r="F4250" s="129"/>
      <c r="G4250" s="129"/>
      <c r="H4250" s="129"/>
      <c r="I4250" s="129"/>
      <c r="J4250" s="129"/>
      <c r="K4250" s="129"/>
      <c r="L4250" s="129"/>
      <c r="M4250" s="129"/>
    </row>
    <row r="4251" spans="1:13">
      <c r="A4251" s="5"/>
      <c r="B4251" s="128"/>
      <c r="C4251" s="128"/>
      <c r="D4251" s="129"/>
      <c r="E4251" s="129"/>
      <c r="F4251" s="129"/>
      <c r="G4251" s="129"/>
      <c r="H4251" s="129"/>
      <c r="I4251" s="129"/>
      <c r="J4251" s="129"/>
      <c r="K4251" s="129"/>
      <c r="L4251" s="129"/>
      <c r="M4251" s="129"/>
    </row>
    <row r="4252" spans="1:13">
      <c r="A4252" s="5"/>
      <c r="B4252" s="128"/>
      <c r="C4252" s="128"/>
      <c r="D4252" s="129"/>
      <c r="E4252" s="129"/>
      <c r="F4252" s="129"/>
      <c r="G4252" s="129"/>
      <c r="H4252" s="129"/>
      <c r="I4252" s="129"/>
      <c r="J4252" s="129"/>
      <c r="K4252" s="129"/>
      <c r="L4252" s="129"/>
      <c r="M4252" s="129"/>
    </row>
    <row r="4253" spans="1:13">
      <c r="A4253" s="5"/>
      <c r="B4253" s="128"/>
      <c r="C4253" s="128"/>
      <c r="D4253" s="129"/>
      <c r="E4253" s="129"/>
      <c r="F4253" s="129"/>
      <c r="G4253" s="129"/>
      <c r="H4253" s="129"/>
      <c r="I4253" s="129"/>
      <c r="J4253" s="129"/>
      <c r="K4253" s="129"/>
      <c r="L4253" s="129"/>
      <c r="M4253" s="129"/>
    </row>
    <row r="4254" spans="1:13">
      <c r="A4254" s="5"/>
      <c r="B4254" s="128"/>
      <c r="C4254" s="128"/>
      <c r="D4254" s="129"/>
      <c r="E4254" s="129"/>
      <c r="F4254" s="129"/>
      <c r="G4254" s="129"/>
      <c r="H4254" s="129"/>
      <c r="I4254" s="129"/>
      <c r="J4254" s="129"/>
      <c r="K4254" s="129"/>
      <c r="L4254" s="129"/>
      <c r="M4254" s="129"/>
    </row>
    <row r="4255" spans="1:13">
      <c r="A4255" s="5"/>
      <c r="B4255" s="128"/>
      <c r="C4255" s="128"/>
      <c r="D4255" s="129"/>
      <c r="E4255" s="129"/>
      <c r="F4255" s="129"/>
      <c r="G4255" s="129"/>
      <c r="H4255" s="129"/>
      <c r="I4255" s="129"/>
      <c r="J4255" s="129"/>
      <c r="K4255" s="129"/>
      <c r="L4255" s="129"/>
      <c r="M4255" s="129"/>
    </row>
    <row r="4256" spans="1:13">
      <c r="A4256" s="5"/>
      <c r="B4256" s="128"/>
      <c r="C4256" s="128"/>
      <c r="D4256" s="129"/>
      <c r="E4256" s="129"/>
      <c r="F4256" s="129"/>
      <c r="G4256" s="129"/>
      <c r="H4256" s="129"/>
      <c r="I4256" s="129"/>
      <c r="J4256" s="129"/>
      <c r="K4256" s="129"/>
      <c r="L4256" s="129"/>
      <c r="M4256" s="129"/>
    </row>
    <row r="4257" spans="1:13">
      <c r="A4257" s="5"/>
      <c r="B4257" s="128"/>
      <c r="C4257" s="128"/>
      <c r="D4257" s="129"/>
      <c r="E4257" s="129"/>
      <c r="F4257" s="129"/>
      <c r="G4257" s="129"/>
      <c r="H4257" s="129"/>
      <c r="I4257" s="129"/>
      <c r="J4257" s="129"/>
      <c r="K4257" s="129"/>
      <c r="L4257" s="129"/>
      <c r="M4257" s="129"/>
    </row>
    <row r="4258" spans="1:13">
      <c r="A4258" s="5"/>
      <c r="B4258" s="128"/>
      <c r="C4258" s="128"/>
      <c r="D4258" s="129"/>
      <c r="E4258" s="129"/>
      <c r="F4258" s="129"/>
      <c r="G4258" s="129"/>
      <c r="H4258" s="129"/>
      <c r="I4258" s="129"/>
      <c r="J4258" s="129"/>
      <c r="K4258" s="129"/>
      <c r="L4258" s="129"/>
      <c r="M4258" s="129"/>
    </row>
    <row r="4259" spans="1:13">
      <c r="A4259" s="5"/>
      <c r="B4259" s="128"/>
      <c r="C4259" s="128"/>
      <c r="D4259" s="129"/>
      <c r="E4259" s="129"/>
      <c r="F4259" s="129"/>
      <c r="G4259" s="129"/>
      <c r="H4259" s="129"/>
      <c r="I4259" s="129"/>
      <c r="J4259" s="129"/>
      <c r="K4259" s="129"/>
      <c r="L4259" s="129"/>
      <c r="M4259" s="129"/>
    </row>
    <row r="4260" spans="1:13">
      <c r="A4260" s="5"/>
      <c r="B4260" s="128"/>
      <c r="C4260" s="128"/>
      <c r="D4260" s="129"/>
      <c r="E4260" s="129"/>
      <c r="F4260" s="129"/>
      <c r="G4260" s="129"/>
      <c r="H4260" s="129"/>
      <c r="I4260" s="129"/>
      <c r="J4260" s="129"/>
      <c r="K4260" s="129"/>
      <c r="L4260" s="129"/>
      <c r="M4260" s="129"/>
    </row>
    <row r="4261" spans="1:13">
      <c r="A4261" s="5"/>
      <c r="B4261" s="128"/>
      <c r="C4261" s="128"/>
      <c r="D4261" s="129"/>
      <c r="E4261" s="129"/>
      <c r="F4261" s="129"/>
      <c r="G4261" s="129"/>
      <c r="H4261" s="129"/>
      <c r="I4261" s="129"/>
      <c r="J4261" s="129"/>
      <c r="K4261" s="129"/>
      <c r="L4261" s="129"/>
      <c r="M4261" s="129"/>
    </row>
    <row r="4262" spans="1:13">
      <c r="A4262" s="5"/>
      <c r="B4262" s="128"/>
      <c r="C4262" s="128"/>
      <c r="D4262" s="129"/>
      <c r="E4262" s="129"/>
      <c r="F4262" s="129"/>
      <c r="G4262" s="129"/>
      <c r="H4262" s="129"/>
      <c r="I4262" s="129"/>
      <c r="J4262" s="129"/>
      <c r="K4262" s="129"/>
      <c r="L4262" s="129"/>
      <c r="M4262" s="129"/>
    </row>
    <row r="4263" spans="1:13">
      <c r="A4263" s="5"/>
      <c r="B4263" s="128"/>
      <c r="C4263" s="128"/>
      <c r="D4263" s="129"/>
      <c r="E4263" s="129"/>
      <c r="F4263" s="129"/>
      <c r="G4263" s="129"/>
      <c r="H4263" s="129"/>
      <c r="I4263" s="129"/>
      <c r="J4263" s="129"/>
      <c r="K4263" s="129"/>
      <c r="L4263" s="129"/>
      <c r="M4263" s="129"/>
    </row>
    <row r="4264" spans="1:13">
      <c r="A4264" s="5"/>
      <c r="B4264" s="128"/>
      <c r="C4264" s="128"/>
      <c r="D4264" s="129"/>
      <c r="E4264" s="129"/>
      <c r="F4264" s="129"/>
      <c r="G4264" s="129"/>
      <c r="H4264" s="129"/>
      <c r="I4264" s="129"/>
      <c r="J4264" s="129"/>
      <c r="K4264" s="129"/>
      <c r="L4264" s="129"/>
      <c r="M4264" s="129"/>
    </row>
    <row r="4265" spans="1:13">
      <c r="A4265" s="5"/>
      <c r="B4265" s="128"/>
      <c r="C4265" s="128"/>
      <c r="D4265" s="129"/>
      <c r="E4265" s="129"/>
      <c r="F4265" s="129"/>
      <c r="G4265" s="129"/>
      <c r="H4265" s="129"/>
      <c r="I4265" s="129"/>
      <c r="J4265" s="129"/>
      <c r="K4265" s="129"/>
      <c r="L4265" s="129"/>
      <c r="M4265" s="129"/>
    </row>
    <row r="4266" spans="1:13">
      <c r="A4266" s="5"/>
      <c r="B4266" s="128"/>
      <c r="C4266" s="128"/>
      <c r="D4266" s="129"/>
      <c r="E4266" s="129"/>
      <c r="F4266" s="129"/>
      <c r="G4266" s="129"/>
      <c r="H4266" s="129"/>
      <c r="I4266" s="129"/>
      <c r="J4266" s="129"/>
      <c r="K4266" s="129"/>
      <c r="L4266" s="129"/>
      <c r="M4266" s="129"/>
    </row>
    <row r="4267" spans="1:13">
      <c r="A4267" s="5"/>
      <c r="B4267" s="128"/>
      <c r="C4267" s="128"/>
      <c r="D4267" s="129"/>
      <c r="E4267" s="129"/>
      <c r="F4267" s="129"/>
      <c r="G4267" s="129"/>
      <c r="H4267" s="129"/>
      <c r="I4267" s="129"/>
      <c r="J4267" s="129"/>
      <c r="K4267" s="129"/>
      <c r="L4267" s="129"/>
      <c r="M4267" s="129"/>
    </row>
    <row r="4268" spans="1:13">
      <c r="A4268" s="5"/>
      <c r="B4268" s="128"/>
      <c r="C4268" s="128"/>
      <c r="D4268" s="129"/>
      <c r="E4268" s="129"/>
      <c r="F4268" s="129"/>
      <c r="G4268" s="129"/>
      <c r="H4268" s="129"/>
      <c r="I4268" s="129"/>
      <c r="J4268" s="129"/>
      <c r="K4268" s="129"/>
      <c r="L4268" s="129"/>
      <c r="M4268" s="129"/>
    </row>
    <row r="4269" spans="1:13">
      <c r="A4269" s="5"/>
      <c r="B4269" s="128"/>
      <c r="C4269" s="128"/>
      <c r="D4269" s="129"/>
      <c r="E4269" s="129"/>
      <c r="F4269" s="129"/>
      <c r="G4269" s="129"/>
      <c r="H4269" s="129"/>
      <c r="I4269" s="129"/>
      <c r="J4269" s="129"/>
      <c r="K4269" s="129"/>
      <c r="L4269" s="129"/>
      <c r="M4269" s="129"/>
    </row>
    <row r="4270" spans="1:13">
      <c r="A4270" s="5"/>
      <c r="B4270" s="128"/>
      <c r="C4270" s="128"/>
      <c r="D4270" s="129"/>
      <c r="E4270" s="129"/>
      <c r="F4270" s="129"/>
      <c r="G4270" s="129"/>
      <c r="H4270" s="129"/>
      <c r="I4270" s="129"/>
      <c r="J4270" s="129"/>
      <c r="K4270" s="129"/>
      <c r="L4270" s="129"/>
      <c r="M4270" s="129"/>
    </row>
    <row r="4271" spans="1:13">
      <c r="A4271" s="5"/>
      <c r="B4271" s="128"/>
      <c r="C4271" s="128"/>
      <c r="D4271" s="129"/>
      <c r="E4271" s="129"/>
      <c r="F4271" s="129"/>
      <c r="G4271" s="129"/>
      <c r="H4271" s="129"/>
      <c r="I4271" s="129"/>
      <c r="J4271" s="129"/>
      <c r="K4271" s="129"/>
      <c r="L4271" s="129"/>
      <c r="M4271" s="129"/>
    </row>
    <row r="4272" spans="1:13">
      <c r="A4272" s="5"/>
      <c r="B4272" s="128"/>
      <c r="C4272" s="128"/>
      <c r="D4272" s="129"/>
      <c r="E4272" s="129"/>
      <c r="F4272" s="129"/>
      <c r="G4272" s="129"/>
      <c r="H4272" s="129"/>
      <c r="I4272" s="129"/>
      <c r="J4272" s="129"/>
      <c r="K4272" s="129"/>
      <c r="L4272" s="129"/>
      <c r="M4272" s="129"/>
    </row>
    <row r="4273" spans="1:13">
      <c r="A4273" s="5"/>
      <c r="B4273" s="128"/>
      <c r="C4273" s="128"/>
      <c r="D4273" s="129"/>
      <c r="E4273" s="129"/>
      <c r="F4273" s="129"/>
      <c r="G4273" s="129"/>
      <c r="H4273" s="129"/>
      <c r="I4273" s="129"/>
      <c r="J4273" s="129"/>
      <c r="K4273" s="129"/>
      <c r="L4273" s="129"/>
      <c r="M4273" s="129"/>
    </row>
    <row r="4274" spans="1:13">
      <c r="A4274" s="5"/>
      <c r="B4274" s="128"/>
      <c r="C4274" s="128"/>
      <c r="D4274" s="129"/>
      <c r="E4274" s="129"/>
      <c r="F4274" s="129"/>
      <c r="G4274" s="129"/>
      <c r="H4274" s="129"/>
      <c r="I4274" s="129"/>
      <c r="J4274" s="129"/>
      <c r="K4274" s="129"/>
      <c r="L4274" s="129"/>
      <c r="M4274" s="129"/>
    </row>
    <row r="4275" spans="1:13">
      <c r="A4275" s="5"/>
      <c r="B4275" s="128"/>
      <c r="C4275" s="128"/>
      <c r="D4275" s="129"/>
      <c r="E4275" s="129"/>
      <c r="F4275" s="129"/>
      <c r="G4275" s="129"/>
      <c r="H4275" s="129"/>
      <c r="I4275" s="129"/>
      <c r="J4275" s="129"/>
      <c r="K4275" s="129"/>
      <c r="L4275" s="129"/>
      <c r="M4275" s="129"/>
    </row>
    <row r="4276" spans="1:13">
      <c r="A4276" s="5"/>
      <c r="B4276" s="128"/>
      <c r="C4276" s="128"/>
      <c r="D4276" s="129"/>
      <c r="E4276" s="129"/>
      <c r="F4276" s="129"/>
      <c r="G4276" s="129"/>
      <c r="H4276" s="129"/>
      <c r="I4276" s="129"/>
      <c r="J4276" s="129"/>
      <c r="K4276" s="129"/>
      <c r="L4276" s="129"/>
      <c r="M4276" s="129"/>
    </row>
    <row r="4277" spans="1:13">
      <c r="A4277" s="5"/>
      <c r="B4277" s="128"/>
      <c r="C4277" s="128"/>
      <c r="D4277" s="129"/>
      <c r="E4277" s="129"/>
      <c r="F4277" s="129"/>
      <c r="G4277" s="129"/>
      <c r="H4277" s="129"/>
      <c r="I4277" s="129"/>
      <c r="J4277" s="129"/>
      <c r="K4277" s="129"/>
      <c r="L4277" s="129"/>
      <c r="M4277" s="129"/>
    </row>
    <row r="4278" spans="1:13">
      <c r="A4278" s="5"/>
      <c r="B4278" s="128"/>
      <c r="C4278" s="128"/>
      <c r="D4278" s="129"/>
      <c r="E4278" s="129"/>
      <c r="F4278" s="129"/>
      <c r="G4278" s="129"/>
      <c r="H4278" s="129"/>
      <c r="I4278" s="129"/>
      <c r="J4278" s="129"/>
      <c r="K4278" s="129"/>
      <c r="L4278" s="129"/>
      <c r="M4278" s="129"/>
    </row>
    <row r="4279" spans="1:13">
      <c r="A4279" s="5"/>
      <c r="B4279" s="128"/>
      <c r="C4279" s="128"/>
      <c r="D4279" s="129"/>
      <c r="E4279" s="129"/>
      <c r="F4279" s="129"/>
      <c r="G4279" s="129"/>
      <c r="H4279" s="129"/>
      <c r="I4279" s="129"/>
      <c r="J4279" s="129"/>
      <c r="K4279" s="129"/>
      <c r="L4279" s="129"/>
      <c r="M4279" s="129"/>
    </row>
    <row r="4280" spans="1:13">
      <c r="A4280" s="5"/>
      <c r="B4280" s="128"/>
      <c r="C4280" s="128"/>
      <c r="D4280" s="129"/>
      <c r="E4280" s="129"/>
      <c r="F4280" s="129"/>
      <c r="G4280" s="129"/>
      <c r="H4280" s="129"/>
      <c r="I4280" s="129"/>
      <c r="J4280" s="129"/>
      <c r="K4280" s="129"/>
      <c r="L4280" s="129"/>
      <c r="M4280" s="129"/>
    </row>
    <row r="4281" spans="1:13">
      <c r="A4281" s="5"/>
      <c r="B4281" s="128"/>
      <c r="C4281" s="128"/>
      <c r="D4281" s="129"/>
      <c r="E4281" s="129"/>
      <c r="F4281" s="129"/>
      <c r="G4281" s="129"/>
      <c r="H4281" s="129"/>
      <c r="I4281" s="129"/>
      <c r="J4281" s="129"/>
      <c r="K4281" s="129"/>
      <c r="L4281" s="129"/>
      <c r="M4281" s="129"/>
    </row>
    <row r="4282" spans="1:13">
      <c r="A4282" s="5"/>
      <c r="B4282" s="128"/>
      <c r="C4282" s="128"/>
      <c r="D4282" s="129"/>
      <c r="E4282" s="129"/>
      <c r="F4282" s="129"/>
      <c r="G4282" s="129"/>
      <c r="H4282" s="129"/>
      <c r="I4282" s="129"/>
      <c r="J4282" s="129"/>
      <c r="K4282" s="129"/>
      <c r="L4282" s="129"/>
      <c r="M4282" s="129"/>
    </row>
    <row r="4283" spans="1:13">
      <c r="A4283" s="5"/>
      <c r="B4283" s="128"/>
      <c r="C4283" s="128"/>
      <c r="D4283" s="129"/>
      <c r="E4283" s="129"/>
      <c r="F4283" s="129"/>
      <c r="G4283" s="129"/>
      <c r="H4283" s="129"/>
      <c r="I4283" s="129"/>
      <c r="J4283" s="129"/>
      <c r="K4283" s="129"/>
      <c r="L4283" s="129"/>
      <c r="M4283" s="129"/>
    </row>
    <row r="4284" spans="1:13">
      <c r="A4284" s="5"/>
      <c r="B4284" s="128"/>
      <c r="C4284" s="128"/>
      <c r="D4284" s="129"/>
      <c r="E4284" s="129"/>
      <c r="F4284" s="129"/>
      <c r="G4284" s="129"/>
      <c r="H4284" s="129"/>
      <c r="I4284" s="129"/>
      <c r="J4284" s="129"/>
      <c r="K4284" s="129"/>
      <c r="L4284" s="129"/>
      <c r="M4284" s="129"/>
    </row>
    <row r="4285" spans="1:13">
      <c r="A4285" s="5"/>
      <c r="B4285" s="128"/>
      <c r="C4285" s="128"/>
      <c r="D4285" s="129"/>
      <c r="E4285" s="129"/>
      <c r="F4285" s="129"/>
      <c r="G4285" s="129"/>
      <c r="H4285" s="129"/>
      <c r="I4285" s="129"/>
      <c r="J4285" s="129"/>
      <c r="K4285" s="129"/>
      <c r="L4285" s="129"/>
      <c r="M4285" s="129"/>
    </row>
    <row r="4286" spans="1:13">
      <c r="A4286" s="5"/>
      <c r="B4286" s="128"/>
      <c r="C4286" s="128"/>
      <c r="D4286" s="129"/>
      <c r="E4286" s="129"/>
      <c r="F4286" s="129"/>
      <c r="G4286" s="129"/>
      <c r="H4286" s="129"/>
      <c r="I4286" s="129"/>
      <c r="J4286" s="129"/>
      <c r="K4286" s="129"/>
      <c r="L4286" s="129"/>
      <c r="M4286" s="129"/>
    </row>
    <row r="4287" spans="1:13">
      <c r="A4287" s="5"/>
      <c r="B4287" s="128"/>
      <c r="C4287" s="128"/>
      <c r="D4287" s="129"/>
      <c r="E4287" s="129"/>
      <c r="F4287" s="129"/>
      <c r="G4287" s="129"/>
      <c r="H4287" s="129"/>
      <c r="I4287" s="129"/>
      <c r="J4287" s="129"/>
      <c r="K4287" s="129"/>
      <c r="L4287" s="129"/>
      <c r="M4287" s="129"/>
    </row>
    <row r="4288" spans="1:13">
      <c r="A4288" s="5"/>
      <c r="B4288" s="128"/>
      <c r="C4288" s="128"/>
      <c r="D4288" s="129"/>
      <c r="E4288" s="129"/>
      <c r="F4288" s="129"/>
      <c r="G4288" s="129"/>
      <c r="H4288" s="129"/>
      <c r="I4288" s="129"/>
      <c r="J4288" s="129"/>
      <c r="K4288" s="129"/>
      <c r="L4288" s="129"/>
      <c r="M4288" s="129"/>
    </row>
    <row r="4289" spans="1:13">
      <c r="A4289" s="5"/>
      <c r="B4289" s="128"/>
      <c r="C4289" s="128"/>
      <c r="D4289" s="129"/>
      <c r="E4289" s="129"/>
      <c r="F4289" s="129"/>
      <c r="G4289" s="129"/>
      <c r="H4289" s="129"/>
      <c r="I4289" s="129"/>
      <c r="J4289" s="129"/>
      <c r="K4289" s="129"/>
      <c r="L4289" s="129"/>
      <c r="M4289" s="129"/>
    </row>
    <row r="4290" spans="1:13">
      <c r="A4290" s="5"/>
      <c r="B4290" s="128"/>
      <c r="C4290" s="128"/>
      <c r="D4290" s="129"/>
      <c r="E4290" s="129"/>
      <c r="F4290" s="129"/>
      <c r="G4290" s="129"/>
      <c r="H4290" s="129"/>
      <c r="I4290" s="129"/>
      <c r="J4290" s="129"/>
      <c r="K4290" s="129"/>
      <c r="L4290" s="129"/>
      <c r="M4290" s="129"/>
    </row>
    <row r="4291" spans="1:13">
      <c r="A4291" s="5"/>
      <c r="B4291" s="128"/>
      <c r="C4291" s="128"/>
      <c r="D4291" s="129"/>
      <c r="E4291" s="129"/>
      <c r="F4291" s="129"/>
      <c r="G4291" s="129"/>
      <c r="H4291" s="129"/>
      <c r="I4291" s="129"/>
      <c r="J4291" s="129"/>
      <c r="K4291" s="129"/>
      <c r="L4291" s="129"/>
      <c r="M4291" s="129"/>
    </row>
    <row r="4292" spans="1:13">
      <c r="A4292" s="5"/>
      <c r="B4292" s="128"/>
      <c r="C4292" s="128"/>
      <c r="D4292" s="129"/>
      <c r="E4292" s="129"/>
      <c r="F4292" s="129"/>
      <c r="G4292" s="129"/>
      <c r="H4292" s="129"/>
      <c r="I4292" s="129"/>
      <c r="J4292" s="129"/>
      <c r="K4292" s="129"/>
      <c r="L4292" s="129"/>
      <c r="M4292" s="129"/>
    </row>
    <row r="4293" spans="1:13">
      <c r="A4293" s="5"/>
      <c r="B4293" s="3"/>
      <c r="C4293" s="3"/>
      <c r="D4293" s="4"/>
      <c r="E4293" s="4"/>
      <c r="F4293" s="4"/>
      <c r="G4293" s="4"/>
      <c r="H4293" s="129"/>
      <c r="I4293" s="129"/>
      <c r="J4293" s="4"/>
      <c r="K4293" s="4"/>
      <c r="L4293" s="4"/>
      <c r="M4293" s="4"/>
    </row>
    <row r="4294" spans="1:13">
      <c r="A4294" s="5"/>
      <c r="B4294" s="128"/>
      <c r="C4294" s="128"/>
      <c r="D4294" s="129"/>
      <c r="E4294" s="129"/>
      <c r="F4294" s="129"/>
      <c r="G4294" s="129"/>
      <c r="H4294" s="129"/>
      <c r="I4294" s="129"/>
      <c r="J4294" s="129"/>
      <c r="K4294" s="129"/>
      <c r="L4294" s="129"/>
      <c r="M4294" s="129"/>
    </row>
    <row r="4295" spans="1:13">
      <c r="A4295" s="5"/>
      <c r="B4295" s="128"/>
      <c r="C4295" s="128"/>
      <c r="D4295" s="129"/>
      <c r="E4295" s="129"/>
      <c r="F4295" s="129"/>
      <c r="G4295" s="129"/>
      <c r="H4295" s="129"/>
      <c r="I4295" s="129"/>
      <c r="J4295" s="129"/>
      <c r="K4295" s="129"/>
      <c r="L4295" s="129"/>
      <c r="M4295" s="129"/>
    </row>
    <row r="4296" spans="1:13">
      <c r="A4296" s="5"/>
      <c r="B4296" s="128"/>
      <c r="C4296" s="128"/>
      <c r="D4296" s="129"/>
      <c r="E4296" s="129"/>
      <c r="F4296" s="129"/>
      <c r="G4296" s="129"/>
      <c r="H4296" s="129"/>
      <c r="I4296" s="129"/>
      <c r="J4296" s="129"/>
      <c r="K4296" s="129"/>
      <c r="L4296" s="129"/>
      <c r="M4296" s="129"/>
    </row>
    <row r="4297" spans="1:13">
      <c r="A4297" s="5"/>
      <c r="B4297" s="3"/>
      <c r="C4297" s="3"/>
      <c r="D4297" s="4"/>
      <c r="E4297" s="4"/>
      <c r="F4297" s="4"/>
      <c r="G4297" s="4"/>
      <c r="H4297" s="129"/>
      <c r="I4297" s="129"/>
      <c r="J4297" s="4"/>
      <c r="K4297" s="4"/>
      <c r="L4297" s="4"/>
      <c r="M4297" s="4"/>
    </row>
    <row r="4298" spans="1:13">
      <c r="A4298" s="5"/>
      <c r="B4298" s="128"/>
      <c r="C4298" s="128"/>
      <c r="D4298" s="129"/>
      <c r="E4298" s="129"/>
      <c r="F4298" s="129"/>
      <c r="G4298" s="129"/>
      <c r="H4298" s="129"/>
      <c r="I4298" s="129"/>
      <c r="J4298" s="129"/>
      <c r="K4298" s="129"/>
      <c r="L4298" s="129"/>
      <c r="M4298" s="129"/>
    </row>
    <row r="4299" spans="1:13">
      <c r="A4299" s="5"/>
      <c r="B4299" s="128"/>
      <c r="C4299" s="128"/>
      <c r="D4299" s="129"/>
      <c r="E4299" s="129"/>
      <c r="F4299" s="129"/>
      <c r="G4299" s="129"/>
      <c r="H4299" s="129"/>
      <c r="I4299" s="129"/>
      <c r="J4299" s="129"/>
      <c r="K4299" s="129"/>
      <c r="L4299" s="129"/>
      <c r="M4299" s="129"/>
    </row>
    <row r="4300" spans="1:13">
      <c r="A4300" s="5"/>
      <c r="B4300" s="128"/>
      <c r="C4300" s="128"/>
      <c r="D4300" s="129"/>
      <c r="E4300" s="129"/>
      <c r="F4300" s="129"/>
      <c r="G4300" s="129"/>
      <c r="H4300" s="129"/>
      <c r="I4300" s="129"/>
      <c r="J4300" s="129"/>
      <c r="K4300" s="129"/>
      <c r="L4300" s="129"/>
      <c r="M4300" s="129"/>
    </row>
    <row r="4301" spans="1:13">
      <c r="A4301" s="5"/>
      <c r="B4301" s="128"/>
      <c r="C4301" s="128"/>
      <c r="D4301" s="129"/>
      <c r="E4301" s="129"/>
      <c r="F4301" s="129"/>
      <c r="G4301" s="129"/>
      <c r="H4301" s="129"/>
      <c r="I4301" s="129"/>
      <c r="J4301" s="129"/>
      <c r="K4301" s="129"/>
      <c r="L4301" s="129"/>
      <c r="M4301" s="129"/>
    </row>
    <row r="4302" spans="1:13">
      <c r="A4302" s="5"/>
      <c r="B4302" s="128"/>
      <c r="C4302" s="128"/>
      <c r="D4302" s="129"/>
      <c r="E4302" s="129"/>
      <c r="F4302" s="129"/>
      <c r="G4302" s="129"/>
      <c r="H4302" s="129"/>
      <c r="I4302" s="129"/>
      <c r="J4302" s="129"/>
      <c r="K4302" s="129"/>
      <c r="L4302" s="129"/>
      <c r="M4302" s="129"/>
    </row>
    <row r="4303" spans="1:13">
      <c r="A4303" s="5"/>
      <c r="B4303" s="128"/>
      <c r="C4303" s="128"/>
      <c r="D4303" s="129"/>
      <c r="E4303" s="129"/>
      <c r="F4303" s="129"/>
      <c r="G4303" s="129"/>
      <c r="H4303" s="129"/>
      <c r="I4303" s="129"/>
      <c r="J4303" s="129"/>
      <c r="K4303" s="129"/>
      <c r="L4303" s="129"/>
      <c r="M4303" s="129"/>
    </row>
    <row r="4304" spans="1:13">
      <c r="A4304" s="5"/>
      <c r="B4304" s="128"/>
      <c r="C4304" s="128"/>
      <c r="D4304" s="129"/>
      <c r="E4304" s="129"/>
      <c r="F4304" s="129"/>
      <c r="G4304" s="129"/>
      <c r="H4304" s="129"/>
      <c r="I4304" s="129"/>
      <c r="J4304" s="129"/>
      <c r="K4304" s="129"/>
      <c r="L4304" s="129"/>
      <c r="M4304" s="129"/>
    </row>
    <row r="4305" spans="1:13">
      <c r="A4305" s="5"/>
      <c r="B4305" s="128"/>
      <c r="C4305" s="128"/>
      <c r="D4305" s="129"/>
      <c r="E4305" s="129"/>
      <c r="F4305" s="129"/>
      <c r="G4305" s="129"/>
      <c r="H4305" s="129"/>
      <c r="I4305" s="129"/>
      <c r="J4305" s="129"/>
      <c r="K4305" s="129"/>
      <c r="L4305" s="129"/>
      <c r="M4305" s="129"/>
    </row>
    <row r="4306" spans="1:13">
      <c r="A4306" s="5"/>
      <c r="B4306" s="128"/>
      <c r="C4306" s="128"/>
      <c r="D4306" s="129"/>
      <c r="E4306" s="129"/>
      <c r="F4306" s="129"/>
      <c r="G4306" s="129"/>
      <c r="H4306" s="129"/>
      <c r="I4306" s="129"/>
      <c r="J4306" s="129"/>
      <c r="K4306" s="129"/>
      <c r="L4306" s="129"/>
      <c r="M4306" s="129"/>
    </row>
    <row r="4307" spans="1:13">
      <c r="A4307" s="5"/>
      <c r="B4307" s="128"/>
      <c r="C4307" s="128"/>
      <c r="D4307" s="129"/>
      <c r="E4307" s="129"/>
      <c r="F4307" s="129"/>
      <c r="G4307" s="129"/>
      <c r="H4307" s="129"/>
      <c r="I4307" s="129"/>
      <c r="J4307" s="129"/>
      <c r="K4307" s="129"/>
      <c r="L4307" s="129"/>
      <c r="M4307" s="129"/>
    </row>
    <row r="4308" spans="1:13">
      <c r="A4308" s="5"/>
      <c r="B4308" s="128"/>
      <c r="C4308" s="128"/>
      <c r="D4308" s="129"/>
      <c r="E4308" s="129"/>
      <c r="F4308" s="129"/>
      <c r="G4308" s="129"/>
      <c r="H4308" s="129"/>
      <c r="I4308" s="129"/>
      <c r="J4308" s="129"/>
      <c r="K4308" s="129"/>
      <c r="L4308" s="129"/>
      <c r="M4308" s="129"/>
    </row>
    <row r="4309" spans="1:13">
      <c r="A4309" s="5"/>
      <c r="B4309" s="128"/>
      <c r="C4309" s="128"/>
      <c r="D4309" s="129"/>
      <c r="E4309" s="129"/>
      <c r="F4309" s="129"/>
      <c r="G4309" s="129"/>
      <c r="H4309" s="129"/>
      <c r="I4309" s="129"/>
      <c r="J4309" s="129"/>
      <c r="K4309" s="129"/>
      <c r="L4309" s="129"/>
      <c r="M4309" s="129"/>
    </row>
    <row r="4310" spans="1:13">
      <c r="A4310" s="5"/>
      <c r="B4310" s="128"/>
      <c r="C4310" s="128"/>
      <c r="D4310" s="129"/>
      <c r="E4310" s="129"/>
      <c r="F4310" s="129"/>
      <c r="G4310" s="129"/>
      <c r="H4310" s="129"/>
      <c r="I4310" s="129"/>
      <c r="J4310" s="129"/>
      <c r="K4310" s="129"/>
      <c r="L4310" s="129"/>
      <c r="M4310" s="129"/>
    </row>
    <row r="4311" spans="1:13">
      <c r="A4311" s="5"/>
      <c r="B4311" s="128"/>
      <c r="C4311" s="128"/>
      <c r="D4311" s="129"/>
      <c r="E4311" s="129"/>
      <c r="F4311" s="129"/>
      <c r="G4311" s="129"/>
      <c r="H4311" s="129"/>
      <c r="I4311" s="129"/>
      <c r="J4311" s="129"/>
      <c r="K4311" s="129"/>
      <c r="L4311" s="129"/>
      <c r="M4311" s="129"/>
    </row>
    <row r="4312" spans="1:13">
      <c r="A4312" s="5"/>
      <c r="B4312" s="128"/>
      <c r="C4312" s="128"/>
      <c r="D4312" s="129"/>
      <c r="E4312" s="129"/>
      <c r="F4312" s="129"/>
      <c r="G4312" s="129"/>
      <c r="H4312" s="129"/>
      <c r="I4312" s="129"/>
      <c r="J4312" s="129"/>
      <c r="K4312" s="129"/>
      <c r="L4312" s="129"/>
      <c r="M4312" s="129"/>
    </row>
    <row r="4313" spans="1:13">
      <c r="A4313" s="5"/>
      <c r="B4313" s="128"/>
      <c r="C4313" s="128"/>
      <c r="D4313" s="129"/>
      <c r="E4313" s="129"/>
      <c r="F4313" s="129"/>
      <c r="G4313" s="129"/>
      <c r="H4313" s="129"/>
      <c r="I4313" s="129"/>
      <c r="J4313" s="129"/>
      <c r="K4313" s="129"/>
      <c r="L4313" s="129"/>
      <c r="M4313" s="129"/>
    </row>
    <row r="4314" spans="1:13">
      <c r="A4314" s="5"/>
      <c r="B4314" s="128"/>
      <c r="C4314" s="128"/>
      <c r="D4314" s="129"/>
      <c r="E4314" s="129"/>
      <c r="F4314" s="129"/>
      <c r="G4314" s="129"/>
      <c r="H4314" s="129"/>
      <c r="I4314" s="129"/>
      <c r="J4314" s="129"/>
      <c r="K4314" s="129"/>
      <c r="L4314" s="129"/>
      <c r="M4314" s="129"/>
    </row>
    <row r="4315" spans="1:13">
      <c r="A4315" s="5"/>
      <c r="B4315" s="128"/>
      <c r="C4315" s="128"/>
      <c r="D4315" s="129"/>
      <c r="E4315" s="129"/>
      <c r="F4315" s="129"/>
      <c r="G4315" s="129"/>
      <c r="H4315" s="129"/>
      <c r="I4315" s="129"/>
      <c r="J4315" s="129"/>
      <c r="K4315" s="129"/>
      <c r="L4315" s="129"/>
      <c r="M4315" s="129"/>
    </row>
    <row r="4316" spans="1:13">
      <c r="A4316" s="5"/>
      <c r="B4316" s="128"/>
      <c r="C4316" s="128"/>
      <c r="D4316" s="129"/>
      <c r="E4316" s="129"/>
      <c r="F4316" s="129"/>
      <c r="G4316" s="129"/>
      <c r="H4316" s="129"/>
      <c r="I4316" s="129"/>
      <c r="J4316" s="129"/>
      <c r="K4316" s="129"/>
      <c r="L4316" s="129"/>
      <c r="M4316" s="129"/>
    </row>
    <row r="4317" spans="1:13">
      <c r="A4317" s="5"/>
      <c r="B4317" s="128"/>
      <c r="C4317" s="128"/>
      <c r="D4317" s="129"/>
      <c r="E4317" s="129"/>
      <c r="F4317" s="129"/>
      <c r="G4317" s="129"/>
      <c r="H4317" s="129"/>
      <c r="I4317" s="129"/>
      <c r="J4317" s="129"/>
      <c r="K4317" s="129"/>
      <c r="L4317" s="129"/>
      <c r="M4317" s="129"/>
    </row>
    <row r="4318" spans="1:13">
      <c r="A4318" s="5"/>
      <c r="B4318" s="128"/>
      <c r="C4318" s="128"/>
      <c r="D4318" s="129"/>
      <c r="E4318" s="129"/>
      <c r="F4318" s="129"/>
      <c r="G4318" s="129"/>
      <c r="H4318" s="129"/>
      <c r="I4318" s="129"/>
      <c r="J4318" s="129"/>
      <c r="K4318" s="129"/>
      <c r="L4318" s="129"/>
      <c r="M4318" s="129"/>
    </row>
    <row r="4319" spans="1:13">
      <c r="A4319" s="5"/>
      <c r="B4319" s="128"/>
      <c r="C4319" s="128"/>
      <c r="D4319" s="129"/>
      <c r="E4319" s="129"/>
      <c r="F4319" s="129"/>
      <c r="G4319" s="129"/>
      <c r="H4319" s="129"/>
      <c r="I4319" s="129"/>
      <c r="J4319" s="129"/>
      <c r="K4319" s="129"/>
      <c r="L4319" s="129"/>
      <c r="M4319" s="129"/>
    </row>
    <row r="4320" spans="1:13">
      <c r="A4320" s="5"/>
      <c r="B4320" s="128"/>
      <c r="C4320" s="128"/>
      <c r="D4320" s="129"/>
      <c r="E4320" s="129"/>
      <c r="F4320" s="129"/>
      <c r="G4320" s="129"/>
      <c r="H4320" s="129"/>
      <c r="I4320" s="129"/>
      <c r="J4320" s="129"/>
      <c r="K4320" s="129"/>
      <c r="L4320" s="129"/>
      <c r="M4320" s="129"/>
    </row>
    <row r="4321" spans="1:13">
      <c r="A4321" s="5"/>
      <c r="B4321" s="128"/>
      <c r="C4321" s="128"/>
      <c r="D4321" s="129"/>
      <c r="E4321" s="129"/>
      <c r="F4321" s="129"/>
      <c r="G4321" s="129"/>
      <c r="H4321" s="129"/>
      <c r="I4321" s="129"/>
      <c r="J4321" s="129"/>
      <c r="K4321" s="129"/>
      <c r="L4321" s="129"/>
      <c r="M4321" s="129"/>
    </row>
    <row r="4322" spans="1:13">
      <c r="A4322" s="5"/>
      <c r="B4322" s="128"/>
      <c r="C4322" s="128"/>
      <c r="D4322" s="129"/>
      <c r="E4322" s="129"/>
      <c r="F4322" s="129"/>
      <c r="G4322" s="129"/>
      <c r="H4322" s="129"/>
      <c r="I4322" s="129"/>
      <c r="J4322" s="129"/>
      <c r="K4322" s="129"/>
      <c r="L4322" s="129"/>
      <c r="M4322" s="129"/>
    </row>
    <row r="4323" spans="1:13">
      <c r="A4323" s="5"/>
      <c r="B4323" s="128"/>
      <c r="C4323" s="128"/>
      <c r="D4323" s="129"/>
      <c r="E4323" s="129"/>
      <c r="F4323" s="129"/>
      <c r="G4323" s="129"/>
      <c r="H4323" s="129"/>
      <c r="I4323" s="129"/>
      <c r="J4323" s="129"/>
      <c r="K4323" s="129"/>
      <c r="L4323" s="129"/>
      <c r="M4323" s="129"/>
    </row>
    <row r="4324" spans="1:13">
      <c r="A4324" s="5"/>
      <c r="B4324" s="128"/>
      <c r="C4324" s="128"/>
      <c r="D4324" s="129"/>
      <c r="E4324" s="129"/>
      <c r="F4324" s="129"/>
      <c r="G4324" s="129"/>
      <c r="H4324" s="129"/>
      <c r="I4324" s="129"/>
      <c r="J4324" s="129"/>
      <c r="K4324" s="129"/>
      <c r="L4324" s="129"/>
      <c r="M4324" s="129"/>
    </row>
    <row r="4325" spans="1:13">
      <c r="A4325" s="5"/>
      <c r="B4325" s="128"/>
      <c r="C4325" s="128"/>
      <c r="D4325" s="129"/>
      <c r="E4325" s="129"/>
      <c r="F4325" s="129"/>
      <c r="G4325" s="129"/>
      <c r="H4325" s="129"/>
      <c r="I4325" s="129"/>
      <c r="J4325" s="129"/>
      <c r="K4325" s="129"/>
      <c r="L4325" s="129"/>
      <c r="M4325" s="129"/>
    </row>
    <row r="4326" spans="1:13">
      <c r="A4326" s="5"/>
      <c r="B4326" s="128"/>
      <c r="C4326" s="128"/>
      <c r="D4326" s="129"/>
      <c r="E4326" s="129"/>
      <c r="F4326" s="129"/>
      <c r="G4326" s="129"/>
      <c r="H4326" s="129"/>
      <c r="I4326" s="129"/>
      <c r="J4326" s="129"/>
      <c r="K4326" s="129"/>
      <c r="L4326" s="129"/>
      <c r="M4326" s="129"/>
    </row>
    <row r="4327" spans="1:13">
      <c r="A4327" s="5"/>
      <c r="B4327" s="128"/>
      <c r="C4327" s="128"/>
      <c r="D4327" s="129"/>
      <c r="E4327" s="129"/>
      <c r="F4327" s="129"/>
      <c r="G4327" s="129"/>
      <c r="H4327" s="129"/>
      <c r="I4327" s="129"/>
      <c r="J4327" s="129"/>
      <c r="K4327" s="129"/>
      <c r="L4327" s="129"/>
      <c r="M4327" s="129"/>
    </row>
    <row r="4328" spans="1:13">
      <c r="A4328" s="5"/>
      <c r="B4328" s="128"/>
      <c r="C4328" s="128"/>
      <c r="D4328" s="129"/>
      <c r="E4328" s="129"/>
      <c r="F4328" s="129"/>
      <c r="G4328" s="129"/>
      <c r="H4328" s="129"/>
      <c r="I4328" s="129"/>
      <c r="J4328" s="129"/>
      <c r="K4328" s="129"/>
      <c r="L4328" s="129"/>
      <c r="M4328" s="129"/>
    </row>
    <row r="4329" spans="1:13">
      <c r="A4329" s="5"/>
      <c r="B4329" s="128"/>
      <c r="C4329" s="128"/>
      <c r="D4329" s="129"/>
      <c r="E4329" s="129"/>
      <c r="F4329" s="129"/>
      <c r="G4329" s="129"/>
      <c r="H4329" s="129"/>
      <c r="I4329" s="129"/>
      <c r="J4329" s="129"/>
      <c r="K4329" s="129"/>
      <c r="L4329" s="129"/>
      <c r="M4329" s="129"/>
    </row>
    <row r="4330" spans="1:13">
      <c r="A4330" s="5"/>
      <c r="B4330" s="128"/>
      <c r="C4330" s="128"/>
      <c r="D4330" s="129"/>
      <c r="E4330" s="129"/>
      <c r="F4330" s="129"/>
      <c r="G4330" s="129"/>
      <c r="H4330" s="129"/>
      <c r="I4330" s="129"/>
      <c r="J4330" s="129"/>
      <c r="K4330" s="129"/>
      <c r="L4330" s="129"/>
      <c r="M4330" s="129"/>
    </row>
    <row r="4331" spans="1:13">
      <c r="A4331" s="5"/>
      <c r="B4331" s="128"/>
      <c r="C4331" s="128"/>
      <c r="D4331" s="129"/>
      <c r="E4331" s="129"/>
      <c r="F4331" s="129"/>
      <c r="G4331" s="129"/>
      <c r="H4331" s="129"/>
      <c r="I4331" s="129"/>
      <c r="J4331" s="129"/>
      <c r="K4331" s="129"/>
      <c r="L4331" s="129"/>
      <c r="M4331" s="129"/>
    </row>
    <row r="4332" spans="1:13">
      <c r="A4332" s="5"/>
      <c r="B4332" s="128"/>
      <c r="C4332" s="128"/>
      <c r="D4332" s="129"/>
      <c r="E4332" s="129"/>
      <c r="F4332" s="129"/>
      <c r="G4332" s="129"/>
      <c r="H4332" s="129"/>
      <c r="I4332" s="129"/>
      <c r="J4332" s="129"/>
      <c r="K4332" s="129"/>
      <c r="L4332" s="129"/>
      <c r="M4332" s="129"/>
    </row>
    <row r="4333" spans="1:13">
      <c r="A4333" s="5"/>
      <c r="B4333" s="128"/>
      <c r="C4333" s="128"/>
      <c r="D4333" s="129"/>
      <c r="E4333" s="129"/>
      <c r="F4333" s="129"/>
      <c r="G4333" s="129"/>
      <c r="H4333" s="129"/>
      <c r="I4333" s="129"/>
      <c r="J4333" s="129"/>
      <c r="K4333" s="129"/>
      <c r="L4333" s="129"/>
      <c r="M4333" s="129"/>
    </row>
    <row r="4334" spans="1:13">
      <c r="A4334" s="5"/>
      <c r="B4334" s="128"/>
      <c r="C4334" s="128"/>
      <c r="D4334" s="129"/>
      <c r="E4334" s="129"/>
      <c r="F4334" s="129"/>
      <c r="G4334" s="129"/>
      <c r="H4334" s="129"/>
      <c r="I4334" s="129"/>
      <c r="J4334" s="129"/>
      <c r="K4334" s="129"/>
      <c r="L4334" s="129"/>
      <c r="M4334" s="129"/>
    </row>
    <row r="4335" spans="1:13">
      <c r="A4335" s="5"/>
      <c r="B4335" s="128"/>
      <c r="C4335" s="128"/>
      <c r="D4335" s="129"/>
      <c r="E4335" s="129"/>
      <c r="F4335" s="129"/>
      <c r="G4335" s="129"/>
      <c r="H4335" s="129"/>
      <c r="I4335" s="129"/>
      <c r="J4335" s="129"/>
      <c r="K4335" s="129"/>
      <c r="L4335" s="129"/>
      <c r="M4335" s="129"/>
    </row>
    <row r="4336" spans="1:13">
      <c r="A4336" s="5"/>
      <c r="B4336" s="128"/>
      <c r="C4336" s="128"/>
      <c r="D4336" s="129"/>
      <c r="E4336" s="129"/>
      <c r="F4336" s="129"/>
      <c r="G4336" s="129"/>
      <c r="H4336" s="129"/>
      <c r="I4336" s="129"/>
      <c r="J4336" s="129"/>
      <c r="K4336" s="129"/>
      <c r="L4336" s="129"/>
      <c r="M4336" s="129"/>
    </row>
    <row r="4337" spans="1:13">
      <c r="A4337" s="5"/>
      <c r="B4337" s="128"/>
      <c r="C4337" s="128"/>
      <c r="D4337" s="129"/>
      <c r="E4337" s="129"/>
      <c r="F4337" s="129"/>
      <c r="G4337" s="129"/>
      <c r="H4337" s="129"/>
      <c r="I4337" s="129"/>
      <c r="J4337" s="129"/>
      <c r="K4337" s="129"/>
      <c r="L4337" s="129"/>
      <c r="M4337" s="129"/>
    </row>
    <row r="4338" spans="1:13">
      <c r="A4338" s="5"/>
      <c r="B4338" s="128"/>
      <c r="C4338" s="128"/>
      <c r="D4338" s="129"/>
      <c r="E4338" s="129"/>
      <c r="F4338" s="129"/>
      <c r="G4338" s="129"/>
      <c r="H4338" s="129"/>
      <c r="I4338" s="129"/>
      <c r="J4338" s="129"/>
      <c r="K4338" s="129"/>
      <c r="L4338" s="129"/>
      <c r="M4338" s="129"/>
    </row>
    <row r="4339" spans="1:13">
      <c r="A4339" s="5"/>
      <c r="B4339" s="128"/>
      <c r="C4339" s="128"/>
      <c r="D4339" s="129"/>
      <c r="E4339" s="129"/>
      <c r="F4339" s="129"/>
      <c r="G4339" s="129"/>
      <c r="H4339" s="129"/>
      <c r="I4339" s="129"/>
      <c r="J4339" s="129"/>
      <c r="K4339" s="129"/>
      <c r="L4339" s="129"/>
      <c r="M4339" s="129"/>
    </row>
    <row r="4340" spans="1:13">
      <c r="A4340" s="5"/>
      <c r="B4340" s="128"/>
      <c r="C4340" s="128"/>
      <c r="D4340" s="129"/>
      <c r="E4340" s="129"/>
      <c r="F4340" s="129"/>
      <c r="G4340" s="129"/>
      <c r="H4340" s="129"/>
      <c r="I4340" s="129"/>
      <c r="J4340" s="129"/>
      <c r="K4340" s="129"/>
      <c r="L4340" s="129"/>
      <c r="M4340" s="129"/>
    </row>
    <row r="4341" spans="1:13">
      <c r="A4341" s="5"/>
      <c r="B4341" s="128"/>
      <c r="C4341" s="128"/>
      <c r="D4341" s="129"/>
      <c r="E4341" s="129"/>
      <c r="F4341" s="129"/>
      <c r="G4341" s="129"/>
      <c r="H4341" s="129"/>
      <c r="I4341" s="129"/>
      <c r="J4341" s="129"/>
      <c r="K4341" s="129"/>
      <c r="L4341" s="129"/>
      <c r="M4341" s="129"/>
    </row>
    <row r="4342" spans="1:13">
      <c r="A4342" s="5"/>
      <c r="B4342" s="128"/>
      <c r="C4342" s="128"/>
      <c r="D4342" s="129"/>
      <c r="E4342" s="129"/>
      <c r="F4342" s="129"/>
      <c r="G4342" s="129"/>
      <c r="H4342" s="129"/>
      <c r="I4342" s="129"/>
      <c r="J4342" s="129"/>
      <c r="K4342" s="129"/>
      <c r="L4342" s="129"/>
      <c r="M4342" s="129"/>
    </row>
    <row r="4343" spans="1:13">
      <c r="A4343" s="5"/>
      <c r="B4343" s="128"/>
      <c r="C4343" s="128"/>
      <c r="D4343" s="129"/>
      <c r="E4343" s="129"/>
      <c r="F4343" s="129"/>
      <c r="G4343" s="129"/>
      <c r="H4343" s="129"/>
      <c r="I4343" s="129"/>
      <c r="J4343" s="129"/>
      <c r="K4343" s="129"/>
      <c r="L4343" s="129"/>
      <c r="M4343" s="129"/>
    </row>
    <row r="4344" spans="1:13">
      <c r="A4344" s="5"/>
      <c r="B4344" s="128"/>
      <c r="C4344" s="128"/>
      <c r="D4344" s="129"/>
      <c r="E4344" s="129"/>
      <c r="F4344" s="129"/>
      <c r="G4344" s="129"/>
      <c r="H4344" s="129"/>
      <c r="I4344" s="129"/>
      <c r="J4344" s="129"/>
      <c r="K4344" s="129"/>
      <c r="L4344" s="129"/>
      <c r="M4344" s="129"/>
    </row>
    <row r="4345" spans="1:13">
      <c r="A4345" s="5"/>
      <c r="B4345" s="128"/>
      <c r="C4345" s="128"/>
      <c r="D4345" s="129"/>
      <c r="E4345" s="129"/>
      <c r="F4345" s="129"/>
      <c r="G4345" s="129"/>
      <c r="H4345" s="129"/>
      <c r="I4345" s="129"/>
      <c r="J4345" s="129"/>
      <c r="K4345" s="129"/>
      <c r="L4345" s="129"/>
      <c r="M4345" s="129"/>
    </row>
    <row r="4346" spans="1:13">
      <c r="A4346" s="5"/>
      <c r="B4346" s="128"/>
      <c r="C4346" s="128"/>
      <c r="D4346" s="129"/>
      <c r="E4346" s="129"/>
      <c r="F4346" s="129"/>
      <c r="G4346" s="129"/>
      <c r="H4346" s="129"/>
      <c r="I4346" s="129"/>
      <c r="J4346" s="129"/>
      <c r="K4346" s="129"/>
      <c r="L4346" s="129"/>
      <c r="M4346" s="129"/>
    </row>
    <row r="4347" spans="1:13">
      <c r="A4347" s="5"/>
      <c r="B4347" s="3"/>
      <c r="C4347" s="3"/>
      <c r="D4347" s="4"/>
      <c r="E4347" s="4"/>
      <c r="F4347" s="4"/>
      <c r="G4347" s="4"/>
      <c r="H4347" s="129"/>
      <c r="I4347" s="4"/>
      <c r="J4347" s="4"/>
      <c r="K4347" s="4"/>
      <c r="L4347" s="4"/>
      <c r="M4347" s="4"/>
    </row>
    <row r="4348" spans="1:13">
      <c r="A4348" s="5"/>
      <c r="B4348" s="128"/>
      <c r="C4348" s="128"/>
      <c r="D4348" s="129"/>
      <c r="E4348" s="129"/>
      <c r="F4348" s="129"/>
      <c r="G4348" s="129"/>
      <c r="H4348" s="129"/>
      <c r="I4348" s="129"/>
      <c r="J4348" s="129"/>
      <c r="K4348" s="129"/>
      <c r="L4348" s="129"/>
      <c r="M4348" s="129"/>
    </row>
    <row r="4349" spans="1:13">
      <c r="A4349" s="5"/>
      <c r="B4349" s="128"/>
      <c r="C4349" s="128"/>
      <c r="D4349" s="129"/>
      <c r="E4349" s="129"/>
      <c r="F4349" s="129"/>
      <c r="G4349" s="129"/>
      <c r="H4349" s="129"/>
      <c r="I4349" s="129"/>
      <c r="J4349" s="129"/>
      <c r="K4349" s="129"/>
      <c r="L4349" s="129"/>
      <c r="M4349" s="129"/>
    </row>
    <row r="4350" spans="1:13">
      <c r="A4350" s="5"/>
      <c r="B4350" s="128"/>
      <c r="C4350" s="128"/>
      <c r="D4350" s="129"/>
      <c r="E4350" s="129"/>
      <c r="F4350" s="129"/>
      <c r="G4350" s="129"/>
      <c r="H4350" s="129"/>
      <c r="I4350" s="129"/>
      <c r="J4350" s="129"/>
      <c r="K4350" s="129"/>
      <c r="L4350" s="129"/>
      <c r="M4350" s="129"/>
    </row>
    <row r="4351" spans="1:13">
      <c r="A4351" s="5"/>
      <c r="B4351" s="128"/>
      <c r="C4351" s="128"/>
      <c r="D4351" s="129"/>
      <c r="E4351" s="129"/>
      <c r="F4351" s="129"/>
      <c r="G4351" s="129"/>
      <c r="H4351" s="129"/>
      <c r="I4351" s="129"/>
      <c r="J4351" s="129"/>
      <c r="K4351" s="129"/>
      <c r="L4351" s="129"/>
      <c r="M4351" s="129"/>
    </row>
    <row r="4352" spans="1:13">
      <c r="A4352" s="5"/>
      <c r="B4352" s="128"/>
      <c r="C4352" s="128"/>
      <c r="D4352" s="129"/>
      <c r="E4352" s="129"/>
      <c r="F4352" s="129"/>
      <c r="G4352" s="129"/>
      <c r="H4352" s="129"/>
      <c r="I4352" s="129"/>
      <c r="J4352" s="129"/>
      <c r="K4352" s="129"/>
      <c r="L4352" s="129"/>
      <c r="M4352" s="129"/>
    </row>
    <row r="4353" spans="1:13">
      <c r="A4353" s="5"/>
      <c r="B4353" s="128"/>
      <c r="C4353" s="128"/>
      <c r="D4353" s="129"/>
      <c r="E4353" s="129"/>
      <c r="F4353" s="129"/>
      <c r="G4353" s="129"/>
      <c r="H4353" s="129"/>
      <c r="I4353" s="129"/>
      <c r="J4353" s="129"/>
      <c r="K4353" s="129"/>
      <c r="L4353" s="129"/>
      <c r="M4353" s="129"/>
    </row>
    <row r="4354" spans="1:13">
      <c r="A4354" s="5"/>
      <c r="B4354" s="128"/>
      <c r="C4354" s="128"/>
      <c r="D4354" s="129"/>
      <c r="E4354" s="129"/>
      <c r="F4354" s="129"/>
      <c r="G4354" s="129"/>
      <c r="H4354" s="129"/>
      <c r="I4354" s="129"/>
      <c r="J4354" s="129"/>
      <c r="K4354" s="129"/>
      <c r="L4354" s="129"/>
      <c r="M4354" s="129"/>
    </row>
    <row r="4355" spans="1:13">
      <c r="A4355" s="5"/>
      <c r="B4355" s="128"/>
      <c r="C4355" s="128"/>
      <c r="D4355" s="129"/>
      <c r="E4355" s="129"/>
      <c r="F4355" s="129"/>
      <c r="G4355" s="129"/>
      <c r="H4355" s="129"/>
      <c r="I4355" s="129"/>
      <c r="J4355" s="129"/>
      <c r="K4355" s="129"/>
      <c r="L4355" s="129"/>
      <c r="M4355" s="129"/>
    </row>
    <row r="4356" spans="1:13">
      <c r="A4356" s="5"/>
      <c r="B4356" s="128"/>
      <c r="C4356" s="128"/>
      <c r="D4356" s="129"/>
      <c r="E4356" s="129"/>
      <c r="F4356" s="129"/>
      <c r="G4356" s="129"/>
      <c r="H4356" s="129"/>
      <c r="I4356" s="129"/>
      <c r="J4356" s="129"/>
      <c r="K4356" s="129"/>
      <c r="L4356" s="129"/>
      <c r="M4356" s="129"/>
    </row>
    <row r="4357" spans="1:13">
      <c r="A4357" s="5"/>
      <c r="B4357" s="128"/>
      <c r="C4357" s="128"/>
      <c r="D4357" s="129"/>
      <c r="E4357" s="129"/>
      <c r="F4357" s="129"/>
      <c r="G4357" s="129"/>
      <c r="H4357" s="129"/>
      <c r="I4357" s="129"/>
      <c r="J4357" s="129"/>
      <c r="K4357" s="129"/>
      <c r="L4357" s="129"/>
      <c r="M4357" s="129"/>
    </row>
    <row r="4358" spans="1:13">
      <c r="A4358" s="5"/>
      <c r="B4358" s="128"/>
      <c r="C4358" s="128"/>
      <c r="D4358" s="129"/>
      <c r="E4358" s="129"/>
      <c r="F4358" s="129"/>
      <c r="G4358" s="129"/>
      <c r="H4358" s="129"/>
      <c r="I4358" s="129"/>
      <c r="J4358" s="129"/>
      <c r="K4358" s="129"/>
      <c r="L4358" s="129"/>
      <c r="M4358" s="129"/>
    </row>
    <row r="4359" spans="1:13">
      <c r="A4359" s="5"/>
      <c r="B4359" s="128"/>
      <c r="C4359" s="128"/>
      <c r="D4359" s="129"/>
      <c r="E4359" s="129"/>
      <c r="F4359" s="129"/>
      <c r="G4359" s="129"/>
      <c r="H4359" s="129"/>
      <c r="I4359" s="129"/>
      <c r="J4359" s="129"/>
      <c r="K4359" s="129"/>
      <c r="L4359" s="129"/>
      <c r="M4359" s="129"/>
    </row>
    <row r="4360" spans="1:13">
      <c r="A4360" s="5"/>
      <c r="B4360" s="128"/>
      <c r="C4360" s="128"/>
      <c r="D4360" s="129"/>
      <c r="E4360" s="129"/>
      <c r="F4360" s="129"/>
      <c r="G4360" s="129"/>
      <c r="H4360" s="129"/>
      <c r="I4360" s="129"/>
      <c r="J4360" s="129"/>
      <c r="K4360" s="129"/>
      <c r="L4360" s="129"/>
      <c r="M4360" s="129"/>
    </row>
    <row r="4361" spans="1:13">
      <c r="A4361" s="5"/>
      <c r="B4361" s="128"/>
      <c r="C4361" s="128"/>
      <c r="D4361" s="129"/>
      <c r="E4361" s="129"/>
      <c r="F4361" s="129"/>
      <c r="G4361" s="129"/>
      <c r="H4361" s="129"/>
      <c r="I4361" s="129"/>
      <c r="J4361" s="129"/>
      <c r="K4361" s="129"/>
      <c r="L4361" s="129"/>
      <c r="M4361" s="129"/>
    </row>
    <row r="4362" spans="1:13">
      <c r="A4362" s="5"/>
      <c r="B4362" s="128"/>
      <c r="C4362" s="128"/>
      <c r="D4362" s="129"/>
      <c r="E4362" s="129"/>
      <c r="F4362" s="129"/>
      <c r="G4362" s="129"/>
      <c r="H4362" s="129"/>
      <c r="I4362" s="129"/>
      <c r="J4362" s="129"/>
      <c r="K4362" s="129"/>
      <c r="L4362" s="129"/>
      <c r="M4362" s="129"/>
    </row>
    <row r="4363" spans="1:13">
      <c r="A4363" s="5"/>
      <c r="B4363" s="128"/>
      <c r="C4363" s="128"/>
      <c r="D4363" s="129"/>
      <c r="E4363" s="129"/>
      <c r="F4363" s="129"/>
      <c r="G4363" s="129"/>
      <c r="H4363" s="129"/>
      <c r="I4363" s="129"/>
      <c r="J4363" s="129"/>
      <c r="K4363" s="129"/>
      <c r="L4363" s="129"/>
      <c r="M4363" s="129"/>
    </row>
    <row r="4364" spans="1:13">
      <c r="A4364" s="5"/>
      <c r="B4364" s="128"/>
      <c r="C4364" s="128"/>
      <c r="D4364" s="129"/>
      <c r="E4364" s="129"/>
      <c r="F4364" s="129"/>
      <c r="G4364" s="129"/>
      <c r="H4364" s="129"/>
      <c r="I4364" s="129"/>
      <c r="J4364" s="129"/>
      <c r="K4364" s="129"/>
      <c r="L4364" s="129"/>
      <c r="M4364" s="129"/>
    </row>
    <row r="4365" spans="1:13">
      <c r="A4365" s="5"/>
      <c r="B4365" s="128"/>
      <c r="C4365" s="128"/>
      <c r="D4365" s="129"/>
      <c r="E4365" s="129"/>
      <c r="F4365" s="129"/>
      <c r="G4365" s="129"/>
      <c r="H4365" s="129"/>
      <c r="I4365" s="129"/>
      <c r="J4365" s="129"/>
      <c r="K4365" s="129"/>
      <c r="L4365" s="129"/>
      <c r="M4365" s="129"/>
    </row>
    <row r="4366" spans="1:13">
      <c r="A4366" s="5"/>
      <c r="B4366" s="128"/>
      <c r="C4366" s="128"/>
      <c r="D4366" s="129"/>
      <c r="E4366" s="129"/>
      <c r="F4366" s="129"/>
      <c r="G4366" s="129"/>
      <c r="H4366" s="129"/>
      <c r="I4366" s="129"/>
      <c r="J4366" s="129"/>
      <c r="K4366" s="129"/>
      <c r="L4366" s="129"/>
      <c r="M4366" s="129"/>
    </row>
    <row r="4367" spans="1:13">
      <c r="A4367" s="5"/>
      <c r="B4367" s="128"/>
      <c r="C4367" s="128"/>
      <c r="D4367" s="129"/>
      <c r="E4367" s="129"/>
      <c r="F4367" s="129"/>
      <c r="G4367" s="129"/>
      <c r="H4367" s="129"/>
      <c r="I4367" s="129"/>
      <c r="J4367" s="129"/>
      <c r="K4367" s="129"/>
      <c r="L4367" s="129"/>
      <c r="M4367" s="129"/>
    </row>
    <row r="4368" spans="1:13">
      <c r="A4368" s="5"/>
      <c r="B4368" s="128"/>
      <c r="C4368" s="128"/>
      <c r="D4368" s="129"/>
      <c r="E4368" s="129"/>
      <c r="F4368" s="129"/>
      <c r="G4368" s="129"/>
      <c r="H4368" s="129"/>
      <c r="I4368" s="129"/>
      <c r="J4368" s="129"/>
      <c r="K4368" s="129"/>
      <c r="L4368" s="129"/>
      <c r="M4368" s="129"/>
    </row>
    <row r="4369" spans="1:13">
      <c r="A4369" s="5"/>
      <c r="B4369" s="128"/>
      <c r="C4369" s="128"/>
      <c r="D4369" s="129"/>
      <c r="E4369" s="129"/>
      <c r="F4369" s="129"/>
      <c r="G4369" s="129"/>
      <c r="H4369" s="129"/>
      <c r="I4369" s="129"/>
      <c r="J4369" s="129"/>
      <c r="K4369" s="129"/>
      <c r="L4369" s="129"/>
      <c r="M4369" s="129"/>
    </row>
    <row r="4370" spans="1:13">
      <c r="A4370" s="5"/>
      <c r="B4370" s="128"/>
      <c r="C4370" s="128"/>
      <c r="D4370" s="129"/>
      <c r="E4370" s="129"/>
      <c r="F4370" s="129"/>
      <c r="G4370" s="129"/>
      <c r="H4370" s="129"/>
      <c r="I4370" s="129"/>
      <c r="J4370" s="129"/>
      <c r="K4370" s="129"/>
      <c r="L4370" s="129"/>
      <c r="M4370" s="129"/>
    </row>
    <row r="4371" spans="1:13">
      <c r="A4371" s="5"/>
      <c r="B4371" s="128"/>
      <c r="C4371" s="128"/>
      <c r="D4371" s="129"/>
      <c r="E4371" s="129"/>
      <c r="F4371" s="129"/>
      <c r="G4371" s="129"/>
      <c r="H4371" s="129"/>
      <c r="I4371" s="129"/>
      <c r="J4371" s="129"/>
      <c r="K4371" s="129"/>
      <c r="L4371" s="129"/>
      <c r="M4371" s="129"/>
    </row>
    <row r="4372" spans="1:13">
      <c r="A4372" s="5"/>
      <c r="B4372" s="128"/>
      <c r="C4372" s="128"/>
      <c r="D4372" s="129"/>
      <c r="E4372" s="129"/>
      <c r="F4372" s="129"/>
      <c r="G4372" s="129"/>
      <c r="H4372" s="129"/>
      <c r="I4372" s="129"/>
      <c r="J4372" s="129"/>
      <c r="K4372" s="129"/>
      <c r="L4372" s="129"/>
      <c r="M4372" s="129"/>
    </row>
    <row r="4373" spans="1:13">
      <c r="A4373" s="5"/>
      <c r="B4373" s="128"/>
      <c r="C4373" s="128"/>
      <c r="D4373" s="129"/>
      <c r="E4373" s="129"/>
      <c r="F4373" s="129"/>
      <c r="G4373" s="129"/>
      <c r="H4373" s="129"/>
      <c r="I4373" s="129"/>
      <c r="J4373" s="129"/>
      <c r="K4373" s="129"/>
      <c r="L4373" s="129"/>
      <c r="M4373" s="129"/>
    </row>
    <row r="4374" spans="1:13">
      <c r="A4374" s="5"/>
      <c r="B4374" s="128"/>
      <c r="C4374" s="128"/>
      <c r="D4374" s="129"/>
      <c r="E4374" s="129"/>
      <c r="F4374" s="129"/>
      <c r="G4374" s="129"/>
      <c r="H4374" s="129"/>
      <c r="I4374" s="129"/>
      <c r="J4374" s="129"/>
      <c r="K4374" s="129"/>
      <c r="L4374" s="129"/>
      <c r="M4374" s="129"/>
    </row>
    <row r="4375" spans="1:13">
      <c r="A4375" s="5"/>
      <c r="B4375" s="128"/>
      <c r="C4375" s="128"/>
      <c r="D4375" s="129"/>
      <c r="E4375" s="129"/>
      <c r="F4375" s="129"/>
      <c r="G4375" s="129"/>
      <c r="H4375" s="129"/>
      <c r="I4375" s="129"/>
      <c r="J4375" s="129"/>
      <c r="K4375" s="129"/>
      <c r="L4375" s="129"/>
      <c r="M4375" s="129"/>
    </row>
    <row r="4376" spans="1:13">
      <c r="A4376" s="5"/>
      <c r="B4376" s="128"/>
      <c r="C4376" s="128"/>
      <c r="D4376" s="129"/>
      <c r="E4376" s="129"/>
      <c r="F4376" s="129"/>
      <c r="G4376" s="129"/>
      <c r="H4376" s="129"/>
      <c r="I4376" s="129"/>
      <c r="J4376" s="129"/>
      <c r="K4376" s="129"/>
      <c r="L4376" s="129"/>
      <c r="M4376" s="129"/>
    </row>
    <row r="4377" spans="1:13">
      <c r="A4377" s="5"/>
      <c r="B4377" s="128"/>
      <c r="C4377" s="128"/>
      <c r="D4377" s="129"/>
      <c r="E4377" s="129"/>
      <c r="F4377" s="129"/>
      <c r="G4377" s="129"/>
      <c r="H4377" s="129"/>
      <c r="I4377" s="129"/>
      <c r="J4377" s="129"/>
      <c r="K4377" s="129"/>
      <c r="L4377" s="129"/>
      <c r="M4377" s="129"/>
    </row>
    <row r="4378" spans="1:13">
      <c r="A4378" s="5"/>
      <c r="B4378" s="128"/>
      <c r="C4378" s="128"/>
      <c r="D4378" s="129"/>
      <c r="E4378" s="129"/>
      <c r="F4378" s="129"/>
      <c r="G4378" s="129"/>
      <c r="H4378" s="129"/>
      <c r="I4378" s="129"/>
      <c r="J4378" s="129"/>
      <c r="K4378" s="129"/>
      <c r="L4378" s="129"/>
      <c r="M4378" s="129"/>
    </row>
    <row r="4379" spans="1:13">
      <c r="A4379" s="5"/>
      <c r="B4379" s="128"/>
      <c r="C4379" s="128"/>
      <c r="D4379" s="129"/>
      <c r="E4379" s="129"/>
      <c r="F4379" s="129"/>
      <c r="G4379" s="129"/>
      <c r="H4379" s="129"/>
      <c r="I4379" s="129"/>
      <c r="J4379" s="129"/>
      <c r="K4379" s="129"/>
      <c r="L4379" s="129"/>
      <c r="M4379" s="129"/>
    </row>
    <row r="4380" spans="1:13">
      <c r="A4380" s="5"/>
      <c r="B4380" s="128"/>
      <c r="C4380" s="128"/>
      <c r="D4380" s="129"/>
      <c r="E4380" s="129"/>
      <c r="F4380" s="129"/>
      <c r="G4380" s="129"/>
      <c r="H4380" s="129"/>
      <c r="I4380" s="129"/>
      <c r="J4380" s="129"/>
      <c r="K4380" s="129"/>
      <c r="L4380" s="129"/>
      <c r="M4380" s="129"/>
    </row>
    <row r="4381" spans="1:13">
      <c r="A4381" s="5"/>
      <c r="B4381" s="128"/>
      <c r="C4381" s="128"/>
      <c r="D4381" s="129"/>
      <c r="E4381" s="129"/>
      <c r="F4381" s="129"/>
      <c r="G4381" s="129"/>
      <c r="H4381" s="129"/>
      <c r="I4381" s="129"/>
      <c r="J4381" s="129"/>
      <c r="K4381" s="129"/>
      <c r="L4381" s="129"/>
      <c r="M4381" s="129"/>
    </row>
    <row r="4382" spans="1:13">
      <c r="A4382" s="5"/>
      <c r="B4382" s="128"/>
      <c r="C4382" s="128"/>
      <c r="D4382" s="129"/>
      <c r="E4382" s="129"/>
      <c r="F4382" s="129"/>
      <c r="G4382" s="129"/>
      <c r="H4382" s="129"/>
      <c r="I4382" s="129"/>
      <c r="J4382" s="129"/>
      <c r="K4382" s="129"/>
      <c r="L4382" s="129"/>
      <c r="M4382" s="129"/>
    </row>
    <row r="4383" spans="1:13">
      <c r="A4383" s="5"/>
      <c r="B4383" s="128"/>
      <c r="C4383" s="128"/>
      <c r="D4383" s="129"/>
      <c r="E4383" s="129"/>
      <c r="F4383" s="129"/>
      <c r="G4383" s="129"/>
      <c r="H4383" s="129"/>
      <c r="I4383" s="129"/>
      <c r="J4383" s="129"/>
      <c r="K4383" s="129"/>
      <c r="L4383" s="129"/>
      <c r="M4383" s="129"/>
    </row>
    <row r="4384" spans="1:13">
      <c r="A4384" s="5"/>
      <c r="B4384" s="128"/>
      <c r="C4384" s="128"/>
      <c r="D4384" s="129"/>
      <c r="E4384" s="129"/>
      <c r="F4384" s="129"/>
      <c r="G4384" s="129"/>
      <c r="H4384" s="129"/>
      <c r="I4384" s="129"/>
      <c r="J4384" s="129"/>
      <c r="K4384" s="129"/>
      <c r="L4384" s="129"/>
      <c r="M4384" s="129"/>
    </row>
    <row r="4385" spans="1:13">
      <c r="A4385" s="5"/>
      <c r="B4385" s="128"/>
      <c r="C4385" s="128"/>
      <c r="D4385" s="129"/>
      <c r="E4385" s="129"/>
      <c r="F4385" s="129"/>
      <c r="G4385" s="129"/>
      <c r="H4385" s="129"/>
      <c r="I4385" s="129"/>
      <c r="J4385" s="129"/>
      <c r="K4385" s="129"/>
      <c r="L4385" s="129"/>
      <c r="M4385" s="129"/>
    </row>
    <row r="4386" spans="1:13">
      <c r="A4386" s="5"/>
      <c r="B4386" s="128"/>
      <c r="C4386" s="128"/>
      <c r="D4386" s="129"/>
      <c r="E4386" s="129"/>
      <c r="F4386" s="129"/>
      <c r="G4386" s="129"/>
      <c r="H4386" s="129"/>
      <c r="I4386" s="129"/>
      <c r="J4386" s="129"/>
      <c r="K4386" s="129"/>
      <c r="L4386" s="129"/>
      <c r="M4386" s="129"/>
    </row>
    <row r="4387" spans="1:13">
      <c r="A4387" s="5"/>
      <c r="B4387" s="128"/>
      <c r="C4387" s="128"/>
      <c r="D4387" s="129"/>
      <c r="E4387" s="129"/>
      <c r="F4387" s="129"/>
      <c r="G4387" s="129"/>
      <c r="H4387" s="129"/>
      <c r="I4387" s="129"/>
      <c r="J4387" s="129"/>
      <c r="K4387" s="129"/>
      <c r="L4387" s="129"/>
      <c r="M4387" s="129"/>
    </row>
    <row r="4388" spans="1:13">
      <c r="A4388" s="5"/>
      <c r="B4388" s="128"/>
      <c r="C4388" s="128"/>
      <c r="D4388" s="129"/>
      <c r="E4388" s="129"/>
      <c r="F4388" s="129"/>
      <c r="G4388" s="129"/>
      <c r="H4388" s="129"/>
      <c r="I4388" s="129"/>
      <c r="J4388" s="129"/>
      <c r="K4388" s="129"/>
      <c r="L4388" s="129"/>
      <c r="M4388" s="129"/>
    </row>
    <row r="4389" spans="1:13">
      <c r="A4389" s="5"/>
      <c r="B4389" s="128"/>
      <c r="C4389" s="128"/>
      <c r="D4389" s="129"/>
      <c r="E4389" s="129"/>
      <c r="F4389" s="129"/>
      <c r="G4389" s="129"/>
      <c r="H4389" s="129"/>
      <c r="I4389" s="129"/>
      <c r="J4389" s="129"/>
      <c r="K4389" s="129"/>
      <c r="L4389" s="129"/>
      <c r="M4389" s="129"/>
    </row>
    <row r="4390" spans="1:13">
      <c r="A4390" s="5"/>
      <c r="B4390" s="128"/>
      <c r="C4390" s="128"/>
      <c r="D4390" s="129"/>
      <c r="E4390" s="129"/>
      <c r="F4390" s="129"/>
      <c r="G4390" s="129"/>
      <c r="H4390" s="129"/>
      <c r="I4390" s="129"/>
      <c r="J4390" s="129"/>
      <c r="K4390" s="129"/>
      <c r="L4390" s="129"/>
      <c r="M4390" s="129"/>
    </row>
    <row r="4391" spans="1:13">
      <c r="A4391" s="5"/>
      <c r="B4391" s="128"/>
      <c r="C4391" s="128"/>
      <c r="D4391" s="129"/>
      <c r="E4391" s="129"/>
      <c r="F4391" s="129"/>
      <c r="G4391" s="129"/>
      <c r="H4391" s="129"/>
      <c r="I4391" s="129"/>
      <c r="J4391" s="129"/>
      <c r="K4391" s="129"/>
      <c r="L4391" s="129"/>
      <c r="M4391" s="129"/>
    </row>
    <row r="4392" spans="1:13">
      <c r="A4392" s="5"/>
      <c r="B4392" s="128"/>
      <c r="C4392" s="128"/>
      <c r="D4392" s="129"/>
      <c r="E4392" s="129"/>
      <c r="F4392" s="129"/>
      <c r="G4392" s="129"/>
      <c r="H4392" s="129"/>
      <c r="I4392" s="129"/>
      <c r="J4392" s="129"/>
      <c r="K4392" s="129"/>
      <c r="L4392" s="129"/>
      <c r="M4392" s="129"/>
    </row>
    <row r="4393" spans="1:13">
      <c r="A4393" s="5"/>
      <c r="B4393" s="128"/>
      <c r="C4393" s="128"/>
      <c r="D4393" s="129"/>
      <c r="E4393" s="129"/>
      <c r="F4393" s="129"/>
      <c r="G4393" s="129"/>
      <c r="H4393" s="129"/>
      <c r="I4393" s="129"/>
      <c r="J4393" s="129"/>
      <c r="K4393" s="129"/>
      <c r="L4393" s="129"/>
      <c r="M4393" s="129"/>
    </row>
    <row r="4394" spans="1:13">
      <c r="A4394" s="5"/>
      <c r="B4394" s="128"/>
      <c r="C4394" s="128"/>
      <c r="D4394" s="129"/>
      <c r="E4394" s="129"/>
      <c r="F4394" s="129"/>
      <c r="G4394" s="129"/>
      <c r="H4394" s="129"/>
      <c r="I4394" s="129"/>
      <c r="J4394" s="129"/>
      <c r="K4394" s="129"/>
      <c r="L4394" s="129"/>
      <c r="M4394" s="129"/>
    </row>
    <row r="4395" spans="1:13">
      <c r="A4395" s="5"/>
      <c r="B4395" s="128"/>
      <c r="C4395" s="128"/>
      <c r="D4395" s="129"/>
      <c r="E4395" s="129"/>
      <c r="F4395" s="129"/>
      <c r="G4395" s="129"/>
      <c r="H4395" s="129"/>
      <c r="I4395" s="129"/>
      <c r="J4395" s="129"/>
      <c r="K4395" s="129"/>
      <c r="L4395" s="129"/>
      <c r="M4395" s="129"/>
    </row>
    <row r="4396" spans="1:13">
      <c r="A4396" s="5"/>
      <c r="B4396" s="128"/>
      <c r="C4396" s="128"/>
      <c r="D4396" s="129"/>
      <c r="E4396" s="129"/>
      <c r="F4396" s="129"/>
      <c r="G4396" s="129"/>
      <c r="H4396" s="129"/>
      <c r="I4396" s="129"/>
      <c r="J4396" s="129"/>
      <c r="K4396" s="129"/>
      <c r="L4396" s="129"/>
      <c r="M4396" s="129"/>
    </row>
    <row r="4397" spans="1:13">
      <c r="A4397" s="5"/>
      <c r="B4397" s="128"/>
      <c r="C4397" s="128"/>
      <c r="D4397" s="129"/>
      <c r="E4397" s="129"/>
      <c r="F4397" s="129"/>
      <c r="G4397" s="129"/>
      <c r="H4397" s="129"/>
      <c r="I4397" s="129"/>
      <c r="J4397" s="129"/>
      <c r="K4397" s="129"/>
      <c r="L4397" s="129"/>
      <c r="M4397" s="129"/>
    </row>
    <row r="4398" spans="1:13">
      <c r="A4398" s="5"/>
      <c r="B4398" s="128"/>
      <c r="C4398" s="128"/>
      <c r="D4398" s="129"/>
      <c r="E4398" s="129"/>
      <c r="F4398" s="129"/>
      <c r="G4398" s="129"/>
      <c r="H4398" s="129"/>
      <c r="I4398" s="129"/>
      <c r="J4398" s="129"/>
      <c r="K4398" s="129"/>
      <c r="L4398" s="129"/>
      <c r="M4398" s="129"/>
    </row>
    <row r="4399" spans="1:13">
      <c r="A4399" s="5"/>
      <c r="B4399" s="128"/>
      <c r="C4399" s="128"/>
      <c r="D4399" s="129"/>
      <c r="E4399" s="129"/>
      <c r="F4399" s="129"/>
      <c r="G4399" s="129"/>
      <c r="H4399" s="129"/>
      <c r="I4399" s="129"/>
      <c r="J4399" s="129"/>
      <c r="K4399" s="129"/>
      <c r="L4399" s="129"/>
      <c r="M4399" s="129"/>
    </row>
    <row r="4400" spans="1:13">
      <c r="A4400" s="5"/>
      <c r="B4400" s="128"/>
      <c r="C4400" s="128"/>
      <c r="D4400" s="129"/>
      <c r="E4400" s="129"/>
      <c r="F4400" s="129"/>
      <c r="G4400" s="129"/>
      <c r="H4400" s="129"/>
      <c r="I4400" s="129"/>
      <c r="J4400" s="129"/>
      <c r="K4400" s="129"/>
      <c r="L4400" s="129"/>
      <c r="M4400" s="129"/>
    </row>
    <row r="4401" spans="1:13">
      <c r="A4401" s="5"/>
      <c r="B4401" s="128"/>
      <c r="C4401" s="128"/>
      <c r="D4401" s="129"/>
      <c r="E4401" s="129"/>
      <c r="F4401" s="129"/>
      <c r="G4401" s="129"/>
      <c r="H4401" s="129"/>
      <c r="I4401" s="129"/>
      <c r="J4401" s="129"/>
      <c r="K4401" s="129"/>
      <c r="L4401" s="129"/>
      <c r="M4401" s="129"/>
    </row>
    <row r="4402" spans="1:13">
      <c r="A4402" s="5"/>
      <c r="B4402" s="128"/>
      <c r="C4402" s="128"/>
      <c r="D4402" s="129"/>
      <c r="E4402" s="129"/>
      <c r="F4402" s="129"/>
      <c r="G4402" s="129"/>
      <c r="H4402" s="129"/>
      <c r="I4402" s="129"/>
      <c r="J4402" s="129"/>
      <c r="K4402" s="129"/>
      <c r="L4402" s="129"/>
      <c r="M4402" s="129"/>
    </row>
    <row r="4403" spans="1:13">
      <c r="A4403" s="5"/>
      <c r="B4403" s="128"/>
      <c r="C4403" s="128"/>
      <c r="D4403" s="129"/>
      <c r="E4403" s="129"/>
      <c r="F4403" s="129"/>
      <c r="G4403" s="129"/>
      <c r="H4403" s="129"/>
      <c r="I4403" s="129"/>
      <c r="J4403" s="129"/>
      <c r="K4403" s="129"/>
      <c r="L4403" s="129"/>
      <c r="M4403" s="129"/>
    </row>
    <row r="4404" spans="1:13">
      <c r="A4404" s="5"/>
      <c r="B4404" s="128"/>
      <c r="C4404" s="128"/>
      <c r="D4404" s="129"/>
      <c r="E4404" s="129"/>
      <c r="F4404" s="129"/>
      <c r="G4404" s="129"/>
      <c r="H4404" s="129"/>
      <c r="I4404" s="129"/>
      <c r="J4404" s="129"/>
      <c r="K4404" s="129"/>
      <c r="L4404" s="129"/>
      <c r="M4404" s="129"/>
    </row>
    <row r="4405" spans="1:13">
      <c r="A4405" s="5"/>
      <c r="B4405" s="128"/>
      <c r="C4405" s="128"/>
      <c r="D4405" s="129"/>
      <c r="E4405" s="129"/>
      <c r="F4405" s="129"/>
      <c r="G4405" s="129"/>
      <c r="H4405" s="129"/>
      <c r="I4405" s="129"/>
      <c r="J4405" s="129"/>
      <c r="K4405" s="129"/>
      <c r="L4405" s="129"/>
      <c r="M4405" s="129"/>
    </row>
    <row r="4406" spans="1:13">
      <c r="A4406" s="5"/>
      <c r="B4406" s="128"/>
      <c r="C4406" s="128"/>
      <c r="D4406" s="129"/>
      <c r="E4406" s="129"/>
      <c r="F4406" s="129"/>
      <c r="G4406" s="129"/>
      <c r="H4406" s="129"/>
      <c r="I4406" s="129"/>
      <c r="J4406" s="129"/>
      <c r="K4406" s="129"/>
      <c r="L4406" s="129"/>
      <c r="M4406" s="129"/>
    </row>
    <row r="4407" spans="1:13">
      <c r="A4407" s="5"/>
      <c r="B4407" s="128"/>
      <c r="C4407" s="128"/>
      <c r="D4407" s="129"/>
      <c r="E4407" s="129"/>
      <c r="F4407" s="129"/>
      <c r="G4407" s="129"/>
      <c r="H4407" s="129"/>
      <c r="I4407" s="129"/>
      <c r="J4407" s="129"/>
      <c r="K4407" s="129"/>
      <c r="L4407" s="129"/>
      <c r="M4407" s="129"/>
    </row>
    <row r="4408" spans="1:13">
      <c r="A4408" s="5"/>
      <c r="B4408" s="128"/>
      <c r="C4408" s="128"/>
      <c r="D4408" s="129"/>
      <c r="E4408" s="129"/>
      <c r="F4408" s="129"/>
      <c r="G4408" s="129"/>
      <c r="H4408" s="129"/>
      <c r="I4408" s="129"/>
      <c r="J4408" s="129"/>
      <c r="K4408" s="129"/>
      <c r="L4408" s="129"/>
      <c r="M4408" s="129"/>
    </row>
    <row r="4409" spans="1:13">
      <c r="A4409" s="5"/>
      <c r="B4409" s="128"/>
      <c r="C4409" s="128"/>
      <c r="D4409" s="129"/>
      <c r="E4409" s="129"/>
      <c r="F4409" s="129"/>
      <c r="G4409" s="129"/>
      <c r="H4409" s="129"/>
      <c r="I4409" s="129"/>
      <c r="J4409" s="129"/>
      <c r="K4409" s="129"/>
      <c r="L4409" s="129"/>
      <c r="M4409" s="129"/>
    </row>
    <row r="4410" spans="1:13">
      <c r="A4410" s="5"/>
      <c r="B4410" s="128"/>
      <c r="C4410" s="128"/>
      <c r="D4410" s="129"/>
      <c r="E4410" s="129"/>
      <c r="F4410" s="129"/>
      <c r="G4410" s="129"/>
      <c r="H4410" s="129"/>
      <c r="I4410" s="129"/>
      <c r="J4410" s="129"/>
      <c r="K4410" s="129"/>
      <c r="L4410" s="129"/>
      <c r="M4410" s="129"/>
    </row>
    <row r="4411" spans="1:13">
      <c r="A4411" s="5"/>
      <c r="B4411" s="128"/>
      <c r="C4411" s="128"/>
      <c r="D4411" s="129"/>
      <c r="E4411" s="129"/>
      <c r="F4411" s="129"/>
      <c r="G4411" s="129"/>
      <c r="H4411" s="129"/>
      <c r="I4411" s="129"/>
      <c r="J4411" s="129"/>
      <c r="K4411" s="129"/>
      <c r="L4411" s="129"/>
      <c r="M4411" s="129"/>
    </row>
    <row r="4412" spans="1:13">
      <c r="A4412" s="5"/>
      <c r="B4412" s="128"/>
      <c r="C4412" s="128"/>
      <c r="D4412" s="129"/>
      <c r="E4412" s="129"/>
      <c r="F4412" s="129"/>
      <c r="G4412" s="129"/>
      <c r="H4412" s="129"/>
      <c r="I4412" s="129"/>
      <c r="J4412" s="129"/>
      <c r="K4412" s="129"/>
      <c r="L4412" s="129"/>
      <c r="M4412" s="129"/>
    </row>
    <row r="4413" spans="1:13">
      <c r="A4413" s="5"/>
      <c r="B4413" s="128"/>
      <c r="C4413" s="128"/>
      <c r="D4413" s="129"/>
      <c r="E4413" s="129"/>
      <c r="F4413" s="129"/>
      <c r="G4413" s="129"/>
      <c r="H4413" s="129"/>
      <c r="I4413" s="129"/>
      <c r="J4413" s="129"/>
      <c r="K4413" s="129"/>
      <c r="L4413" s="129"/>
      <c r="M4413" s="129"/>
    </row>
    <row r="4414" spans="1:13">
      <c r="A4414" s="5"/>
      <c r="B4414" s="128"/>
      <c r="C4414" s="128"/>
      <c r="D4414" s="129"/>
      <c r="E4414" s="129"/>
      <c r="F4414" s="129"/>
      <c r="G4414" s="129"/>
      <c r="H4414" s="129"/>
      <c r="I4414" s="129"/>
      <c r="J4414" s="129"/>
      <c r="K4414" s="129"/>
      <c r="L4414" s="129"/>
      <c r="M4414" s="129"/>
    </row>
    <row r="4415" spans="1:13">
      <c r="A4415" s="5"/>
      <c r="B4415" s="128"/>
      <c r="C4415" s="128"/>
      <c r="D4415" s="129"/>
      <c r="E4415" s="129"/>
      <c r="F4415" s="129"/>
      <c r="G4415" s="129"/>
      <c r="H4415" s="129"/>
      <c r="I4415" s="129"/>
      <c r="J4415" s="129"/>
      <c r="K4415" s="129"/>
      <c r="L4415" s="129"/>
      <c r="M4415" s="129"/>
    </row>
    <row r="4416" spans="1:13">
      <c r="A4416" s="5"/>
      <c r="B4416" s="128"/>
      <c r="C4416" s="128"/>
      <c r="D4416" s="129"/>
      <c r="E4416" s="129"/>
      <c r="F4416" s="129"/>
      <c r="G4416" s="129"/>
      <c r="H4416" s="129"/>
      <c r="I4416" s="129"/>
      <c r="J4416" s="129"/>
      <c r="K4416" s="129"/>
      <c r="L4416" s="129"/>
      <c r="M4416" s="129"/>
    </row>
    <row r="4417" spans="1:13">
      <c r="A4417" s="5"/>
      <c r="B4417" s="128"/>
      <c r="C4417" s="128"/>
      <c r="D4417" s="129"/>
      <c r="E4417" s="129"/>
      <c r="F4417" s="129"/>
      <c r="G4417" s="129"/>
      <c r="H4417" s="129"/>
      <c r="I4417" s="129"/>
      <c r="J4417" s="129"/>
      <c r="K4417" s="129"/>
      <c r="L4417" s="129"/>
      <c r="M4417" s="129"/>
    </row>
    <row r="4418" spans="1:13">
      <c r="A4418" s="5"/>
      <c r="B4418" s="128"/>
      <c r="C4418" s="128"/>
      <c r="D4418" s="129"/>
      <c r="E4418" s="129"/>
      <c r="F4418" s="129"/>
      <c r="G4418" s="129"/>
      <c r="H4418" s="129"/>
      <c r="I4418" s="129"/>
      <c r="J4418" s="129"/>
      <c r="K4418" s="129"/>
      <c r="L4418" s="129"/>
      <c r="M4418" s="129"/>
    </row>
    <row r="4419" spans="1:13">
      <c r="A4419" s="5"/>
      <c r="B4419" s="128"/>
      <c r="C4419" s="128"/>
      <c r="D4419" s="129"/>
      <c r="E4419" s="129"/>
      <c r="F4419" s="129"/>
      <c r="G4419" s="129"/>
      <c r="H4419" s="129"/>
      <c r="I4419" s="129"/>
      <c r="J4419" s="129"/>
      <c r="K4419" s="129"/>
      <c r="L4419" s="129"/>
      <c r="M4419" s="129"/>
    </row>
    <row r="4420" spans="1:13">
      <c r="A4420" s="5"/>
      <c r="B4420" s="128"/>
      <c r="C4420" s="128"/>
      <c r="D4420" s="129"/>
      <c r="E4420" s="129"/>
      <c r="F4420" s="129"/>
      <c r="G4420" s="129"/>
      <c r="H4420" s="129"/>
      <c r="I4420" s="129"/>
      <c r="J4420" s="129"/>
      <c r="K4420" s="129"/>
      <c r="L4420" s="129"/>
      <c r="M4420" s="129"/>
    </row>
    <row r="4421" spans="1:13">
      <c r="A4421" s="5"/>
      <c r="B4421" s="128"/>
      <c r="C4421" s="128"/>
      <c r="D4421" s="129"/>
      <c r="E4421" s="129"/>
      <c r="F4421" s="129"/>
      <c r="G4421" s="129"/>
      <c r="H4421" s="129"/>
      <c r="I4421" s="129"/>
      <c r="J4421" s="129"/>
      <c r="K4421" s="129"/>
      <c r="L4421" s="129"/>
      <c r="M4421" s="129"/>
    </row>
    <row r="4422" spans="1:13">
      <c r="A4422" s="5"/>
      <c r="B4422" s="128"/>
      <c r="C4422" s="128"/>
      <c r="D4422" s="129"/>
      <c r="E4422" s="129"/>
      <c r="F4422" s="129"/>
      <c r="G4422" s="129"/>
      <c r="H4422" s="129"/>
      <c r="I4422" s="129"/>
      <c r="J4422" s="129"/>
      <c r="K4422" s="129"/>
      <c r="L4422" s="129"/>
      <c r="M4422" s="129"/>
    </row>
    <row r="4423" spans="1:13">
      <c r="A4423" s="5"/>
      <c r="B4423" s="128"/>
      <c r="C4423" s="128"/>
      <c r="D4423" s="129"/>
      <c r="E4423" s="129"/>
      <c r="F4423" s="129"/>
      <c r="G4423" s="129"/>
      <c r="H4423" s="129"/>
      <c r="I4423" s="129"/>
      <c r="J4423" s="129"/>
      <c r="K4423" s="129"/>
      <c r="L4423" s="129"/>
      <c r="M4423" s="129"/>
    </row>
    <row r="4424" spans="1:13">
      <c r="A4424" s="5"/>
      <c r="B4424" s="128"/>
      <c r="C4424" s="128"/>
      <c r="D4424" s="129"/>
      <c r="E4424" s="129"/>
      <c r="F4424" s="129"/>
      <c r="G4424" s="129"/>
      <c r="H4424" s="129"/>
      <c r="I4424" s="129"/>
      <c r="J4424" s="129"/>
      <c r="K4424" s="129"/>
      <c r="L4424" s="129"/>
      <c r="M4424" s="129"/>
    </row>
    <row r="4425" spans="1:13">
      <c r="A4425" s="5"/>
      <c r="B4425" s="128"/>
      <c r="C4425" s="128"/>
      <c r="D4425" s="129"/>
      <c r="E4425" s="129"/>
      <c r="F4425" s="129"/>
      <c r="G4425" s="129"/>
      <c r="H4425" s="129"/>
      <c r="I4425" s="129"/>
      <c r="J4425" s="129"/>
      <c r="K4425" s="129"/>
      <c r="L4425" s="129"/>
      <c r="M4425" s="129"/>
    </row>
    <row r="4426" spans="1:13">
      <c r="A4426" s="5"/>
      <c r="B4426" s="128"/>
      <c r="C4426" s="128"/>
      <c r="D4426" s="129"/>
      <c r="E4426" s="129"/>
      <c r="F4426" s="129"/>
      <c r="G4426" s="129"/>
      <c r="H4426" s="129"/>
      <c r="I4426" s="129"/>
      <c r="J4426" s="129"/>
      <c r="K4426" s="129"/>
      <c r="L4426" s="129"/>
      <c r="M4426" s="129"/>
    </row>
    <row r="4427" spans="1:13">
      <c r="A4427" s="5"/>
      <c r="B4427" s="128"/>
      <c r="C4427" s="128"/>
      <c r="D4427" s="129"/>
      <c r="E4427" s="129"/>
      <c r="F4427" s="129"/>
      <c r="G4427" s="129"/>
      <c r="H4427" s="129"/>
      <c r="I4427" s="129"/>
      <c r="J4427" s="129"/>
      <c r="K4427" s="129"/>
      <c r="L4427" s="129"/>
      <c r="M4427" s="129"/>
    </row>
    <row r="4428" spans="1:13">
      <c r="A4428" s="5"/>
      <c r="B4428" s="128"/>
      <c r="C4428" s="128"/>
      <c r="D4428" s="129"/>
      <c r="E4428" s="129"/>
      <c r="F4428" s="129"/>
      <c r="G4428" s="129"/>
      <c r="H4428" s="129"/>
      <c r="I4428" s="129"/>
      <c r="J4428" s="129"/>
      <c r="K4428" s="129"/>
      <c r="L4428" s="129"/>
      <c r="M4428" s="129"/>
    </row>
    <row r="4429" spans="1:13">
      <c r="A4429" s="5"/>
      <c r="B4429" s="128"/>
      <c r="C4429" s="128"/>
      <c r="D4429" s="129"/>
      <c r="E4429" s="129"/>
      <c r="F4429" s="129"/>
      <c r="G4429" s="129"/>
      <c r="H4429" s="129"/>
      <c r="I4429" s="129"/>
      <c r="J4429" s="129"/>
      <c r="K4429" s="129"/>
      <c r="L4429" s="129"/>
      <c r="M4429" s="129"/>
    </row>
    <row r="4430" spans="1:13">
      <c r="A4430" s="5"/>
      <c r="B4430" s="128"/>
      <c r="C4430" s="128"/>
      <c r="D4430" s="129"/>
      <c r="E4430" s="129"/>
      <c r="F4430" s="129"/>
      <c r="G4430" s="129"/>
      <c r="H4430" s="129"/>
      <c r="I4430" s="129"/>
      <c r="J4430" s="129"/>
      <c r="K4430" s="129"/>
      <c r="L4430" s="129"/>
      <c r="M4430" s="129"/>
    </row>
    <row r="4431" spans="1:13">
      <c r="A4431" s="5"/>
      <c r="B4431" s="128"/>
      <c r="C4431" s="128"/>
      <c r="D4431" s="129"/>
      <c r="E4431" s="129"/>
      <c r="F4431" s="129"/>
      <c r="G4431" s="129"/>
      <c r="H4431" s="129"/>
      <c r="I4431" s="129"/>
      <c r="J4431" s="129"/>
      <c r="K4431" s="129"/>
      <c r="L4431" s="129"/>
      <c r="M4431" s="129"/>
    </row>
    <row r="4432" spans="1:13">
      <c r="A4432" s="5"/>
      <c r="B4432" s="128"/>
      <c r="C4432" s="128"/>
      <c r="D4432" s="129"/>
      <c r="E4432" s="129"/>
      <c r="F4432" s="129"/>
      <c r="G4432" s="129"/>
      <c r="H4432" s="129"/>
      <c r="I4432" s="129"/>
      <c r="J4432" s="129"/>
      <c r="K4432" s="129"/>
      <c r="L4432" s="129"/>
      <c r="M4432" s="129"/>
    </row>
    <row r="4433" spans="1:13">
      <c r="A4433" s="5"/>
      <c r="B4433" s="128"/>
      <c r="C4433" s="128"/>
      <c r="D4433" s="129"/>
      <c r="E4433" s="129"/>
      <c r="F4433" s="129"/>
      <c r="G4433" s="129"/>
      <c r="H4433" s="129"/>
      <c r="I4433" s="129"/>
      <c r="J4433" s="129"/>
      <c r="K4433" s="129"/>
      <c r="L4433" s="129"/>
      <c r="M4433" s="129"/>
    </row>
    <row r="4434" spans="1:13">
      <c r="A4434" s="5"/>
      <c r="B4434" s="128"/>
      <c r="C4434" s="128"/>
      <c r="D4434" s="129"/>
      <c r="E4434" s="129"/>
      <c r="F4434" s="129"/>
      <c r="G4434" s="129"/>
      <c r="H4434" s="129"/>
      <c r="I4434" s="129"/>
      <c r="J4434" s="129"/>
      <c r="K4434" s="129"/>
      <c r="L4434" s="129"/>
      <c r="M4434" s="129"/>
    </row>
    <row r="4435" spans="1:13">
      <c r="A4435" s="5"/>
      <c r="B4435" s="128"/>
      <c r="C4435" s="128"/>
      <c r="D4435" s="129"/>
      <c r="E4435" s="129"/>
      <c r="F4435" s="129"/>
      <c r="G4435" s="129"/>
      <c r="H4435" s="129"/>
      <c r="I4435" s="129"/>
      <c r="J4435" s="129"/>
      <c r="K4435" s="129"/>
      <c r="L4435" s="129"/>
      <c r="M4435" s="129"/>
    </row>
    <row r="4436" spans="1:13">
      <c r="A4436" s="5"/>
      <c r="B4436" s="128"/>
      <c r="C4436" s="128"/>
      <c r="D4436" s="129"/>
      <c r="E4436" s="129"/>
      <c r="F4436" s="129"/>
      <c r="G4436" s="129"/>
      <c r="H4436" s="129"/>
      <c r="I4436" s="129"/>
      <c r="J4436" s="129"/>
      <c r="K4436" s="129"/>
      <c r="L4436" s="129"/>
      <c r="M4436" s="129"/>
    </row>
    <row r="4437" spans="1:13">
      <c r="A4437" s="5"/>
      <c r="B4437" s="128"/>
      <c r="C4437" s="128"/>
      <c r="D4437" s="129"/>
      <c r="E4437" s="129"/>
      <c r="F4437" s="129"/>
      <c r="G4437" s="129"/>
      <c r="H4437" s="129"/>
      <c r="I4437" s="129"/>
      <c r="J4437" s="129"/>
      <c r="K4437" s="129"/>
      <c r="L4437" s="129"/>
      <c r="M4437" s="129"/>
    </row>
    <row r="4438" spans="1:13">
      <c r="A4438" s="5"/>
      <c r="B4438" s="128"/>
      <c r="C4438" s="128"/>
      <c r="D4438" s="129"/>
      <c r="E4438" s="129"/>
      <c r="F4438" s="129"/>
      <c r="G4438" s="129"/>
      <c r="H4438" s="129"/>
      <c r="I4438" s="129"/>
      <c r="J4438" s="129"/>
      <c r="K4438" s="129"/>
      <c r="L4438" s="129"/>
      <c r="M4438" s="129"/>
    </row>
    <row r="4439" spans="1:13">
      <c r="A4439" s="5"/>
      <c r="B4439" s="128"/>
      <c r="C4439" s="128"/>
      <c r="D4439" s="129"/>
      <c r="E4439" s="129"/>
      <c r="F4439" s="129"/>
      <c r="G4439" s="129"/>
      <c r="H4439" s="129"/>
      <c r="I4439" s="129"/>
      <c r="J4439" s="129"/>
      <c r="K4439" s="129"/>
      <c r="L4439" s="129"/>
      <c r="M4439" s="129"/>
    </row>
    <row r="4440" spans="1:13">
      <c r="A4440" s="5"/>
      <c r="B4440" s="128"/>
      <c r="C4440" s="3"/>
      <c r="D4440" s="4"/>
      <c r="E4440" s="4"/>
      <c r="F4440" s="4"/>
      <c r="G4440" s="4"/>
      <c r="H4440" s="129"/>
      <c r="I4440" s="129"/>
      <c r="J4440" s="129"/>
      <c r="K4440" s="129"/>
      <c r="L4440" s="129"/>
      <c r="M4440" s="129"/>
    </row>
    <row r="4441" spans="1:13">
      <c r="A4441" s="5"/>
      <c r="B4441" s="128"/>
      <c r="C4441" s="128"/>
      <c r="D4441" s="129"/>
      <c r="E4441" s="129"/>
      <c r="F4441" s="129"/>
      <c r="G4441" s="129"/>
      <c r="H4441" s="129"/>
      <c r="I4441" s="129"/>
      <c r="J4441" s="129"/>
      <c r="K4441" s="129"/>
      <c r="L4441" s="129"/>
      <c r="M4441" s="129"/>
    </row>
    <row r="4442" spans="1:13">
      <c r="A4442" s="5"/>
      <c r="B4442" s="128"/>
      <c r="C4442" s="128"/>
      <c r="D4442" s="129"/>
      <c r="E4442" s="129"/>
      <c r="F4442" s="129"/>
      <c r="G4442" s="129"/>
      <c r="H4442" s="129"/>
      <c r="I4442" s="129"/>
      <c r="J4442" s="129"/>
      <c r="K4442" s="129"/>
      <c r="L4442" s="129"/>
      <c r="M4442" s="129"/>
    </row>
    <row r="4443" spans="1:13">
      <c r="A4443" s="5"/>
      <c r="B4443" s="128"/>
      <c r="C4443" s="128"/>
      <c r="D4443" s="129"/>
      <c r="E4443" s="129"/>
      <c r="F4443" s="129"/>
      <c r="G4443" s="129"/>
      <c r="H4443" s="129"/>
      <c r="I4443" s="129"/>
      <c r="J4443" s="129"/>
      <c r="K4443" s="129"/>
      <c r="L4443" s="129"/>
      <c r="M4443" s="129"/>
    </row>
    <row r="4444" spans="1:13">
      <c r="A4444" s="5"/>
      <c r="B4444" s="128"/>
      <c r="C4444" s="128"/>
      <c r="D4444" s="129"/>
      <c r="E4444" s="129"/>
      <c r="F4444" s="129"/>
      <c r="G4444" s="129"/>
      <c r="H4444" s="129"/>
      <c r="I4444" s="129"/>
      <c r="J4444" s="129"/>
      <c r="K4444" s="129"/>
      <c r="L4444" s="129"/>
      <c r="M4444" s="129"/>
    </row>
    <row r="4445" spans="1:13">
      <c r="A4445" s="5"/>
      <c r="B4445" s="128"/>
      <c r="C4445" s="128"/>
      <c r="D4445" s="129"/>
      <c r="E4445" s="129"/>
      <c r="F4445" s="129"/>
      <c r="G4445" s="129"/>
      <c r="H4445" s="129"/>
      <c r="I4445" s="129"/>
      <c r="J4445" s="129"/>
      <c r="K4445" s="129"/>
      <c r="L4445" s="129"/>
      <c r="M4445" s="129"/>
    </row>
    <row r="4446" spans="1:13">
      <c r="A4446" s="5"/>
      <c r="B4446" s="128"/>
      <c r="C4446" s="128"/>
      <c r="D4446" s="129"/>
      <c r="E4446" s="129"/>
      <c r="F4446" s="129"/>
      <c r="G4446" s="129"/>
      <c r="H4446" s="129"/>
      <c r="I4446" s="129"/>
      <c r="J4446" s="129"/>
      <c r="K4446" s="129"/>
      <c r="L4446" s="129"/>
      <c r="M4446" s="129"/>
    </row>
    <row r="4447" spans="1:13">
      <c r="A4447" s="5"/>
      <c r="B4447" s="128"/>
      <c r="C4447" s="128"/>
      <c r="D4447" s="129"/>
      <c r="E4447" s="129"/>
      <c r="F4447" s="129"/>
      <c r="G4447" s="129"/>
      <c r="H4447" s="129"/>
      <c r="I4447" s="129"/>
      <c r="J4447" s="129"/>
      <c r="K4447" s="129"/>
      <c r="L4447" s="129"/>
      <c r="M4447" s="129"/>
    </row>
    <row r="4448" spans="1:13">
      <c r="A4448" s="5"/>
      <c r="B4448" s="128"/>
      <c r="C4448" s="128"/>
      <c r="D4448" s="129"/>
      <c r="E4448" s="129"/>
      <c r="F4448" s="129"/>
      <c r="G4448" s="129"/>
      <c r="H4448" s="129"/>
      <c r="I4448" s="129"/>
      <c r="J4448" s="129"/>
      <c r="K4448" s="129"/>
      <c r="L4448" s="129"/>
      <c r="M4448" s="129"/>
    </row>
    <row r="4449" spans="1:13">
      <c r="A4449" s="5"/>
      <c r="B4449" s="128"/>
      <c r="C4449" s="128"/>
      <c r="D4449" s="129"/>
      <c r="E4449" s="129"/>
      <c r="F4449" s="129"/>
      <c r="G4449" s="129"/>
      <c r="H4449" s="129"/>
      <c r="I4449" s="129"/>
      <c r="J4449" s="129"/>
      <c r="K4449" s="129"/>
      <c r="L4449" s="129"/>
      <c r="M4449" s="129"/>
    </row>
    <row r="4450" spans="1:13">
      <c r="A4450" s="5"/>
      <c r="B4450" s="128"/>
      <c r="C4450" s="128"/>
      <c r="D4450" s="129"/>
      <c r="E4450" s="129"/>
      <c r="F4450" s="129"/>
      <c r="G4450" s="129"/>
      <c r="H4450" s="129"/>
      <c r="I4450" s="129"/>
      <c r="J4450" s="129"/>
      <c r="K4450" s="129"/>
      <c r="L4450" s="129"/>
      <c r="M4450" s="129"/>
    </row>
    <row r="4451" spans="1:13">
      <c r="A4451" s="5"/>
      <c r="B4451" s="128"/>
      <c r="C4451" s="128"/>
      <c r="D4451" s="129"/>
      <c r="E4451" s="129"/>
      <c r="F4451" s="129"/>
      <c r="G4451" s="129"/>
      <c r="H4451" s="129"/>
      <c r="I4451" s="129"/>
      <c r="J4451" s="129"/>
      <c r="K4451" s="129"/>
      <c r="L4451" s="129"/>
      <c r="M4451" s="129"/>
    </row>
    <row r="4452" spans="1:13">
      <c r="A4452" s="5"/>
      <c r="B4452" s="128"/>
      <c r="C4452" s="128"/>
      <c r="D4452" s="129"/>
      <c r="E4452" s="129"/>
      <c r="F4452" s="129"/>
      <c r="G4452" s="129"/>
      <c r="H4452" s="129"/>
      <c r="I4452" s="129"/>
      <c r="J4452" s="129"/>
      <c r="K4452" s="129"/>
      <c r="L4452" s="129"/>
      <c r="M4452" s="129"/>
    </row>
    <row r="4453" spans="1:13">
      <c r="A4453" s="5"/>
      <c r="B4453" s="128"/>
      <c r="C4453" s="128"/>
      <c r="D4453" s="129"/>
      <c r="E4453" s="129"/>
      <c r="F4453" s="129"/>
      <c r="G4453" s="129"/>
      <c r="H4453" s="129"/>
      <c r="I4453" s="129"/>
      <c r="J4453" s="129"/>
      <c r="K4453" s="129"/>
      <c r="L4453" s="129"/>
      <c r="M4453" s="129"/>
    </row>
    <row r="4454" spans="1:13">
      <c r="A4454" s="5"/>
      <c r="B4454" s="128"/>
      <c r="C4454" s="128"/>
      <c r="D4454" s="129"/>
      <c r="E4454" s="129"/>
      <c r="F4454" s="129"/>
      <c r="G4454" s="129"/>
      <c r="H4454" s="129"/>
      <c r="I4454" s="129"/>
      <c r="J4454" s="129"/>
      <c r="K4454" s="129"/>
      <c r="L4454" s="129"/>
      <c r="M4454" s="129"/>
    </row>
    <row r="4455" spans="1:13">
      <c r="A4455" s="5"/>
      <c r="B4455" s="128"/>
      <c r="C4455" s="128"/>
      <c r="D4455" s="129"/>
      <c r="E4455" s="129"/>
      <c r="F4455" s="129"/>
      <c r="G4455" s="129"/>
      <c r="H4455" s="129"/>
      <c r="I4455" s="129"/>
      <c r="J4455" s="129"/>
      <c r="K4455" s="129"/>
      <c r="L4455" s="129"/>
      <c r="M4455" s="129"/>
    </row>
    <row r="4456" spans="1:13">
      <c r="A4456" s="5"/>
      <c r="B4456" s="128"/>
      <c r="C4456" s="128"/>
      <c r="D4456" s="129"/>
      <c r="E4456" s="129"/>
      <c r="F4456" s="129"/>
      <c r="G4456" s="129"/>
      <c r="H4456" s="129"/>
      <c r="I4456" s="129"/>
      <c r="J4456" s="129"/>
      <c r="K4456" s="129"/>
      <c r="L4456" s="129"/>
      <c r="M4456" s="129"/>
    </row>
    <row r="4457" spans="1:13">
      <c r="A4457" s="5"/>
      <c r="B4457" s="128"/>
      <c r="C4457" s="128"/>
      <c r="D4457" s="129"/>
      <c r="E4457" s="129"/>
      <c r="F4457" s="129"/>
      <c r="G4457" s="129"/>
      <c r="H4457" s="129"/>
      <c r="I4457" s="129"/>
      <c r="J4457" s="129"/>
      <c r="K4457" s="129"/>
      <c r="L4457" s="129"/>
      <c r="M4457" s="129"/>
    </row>
    <row r="4458" spans="1:13">
      <c r="A4458" s="5"/>
      <c r="B4458" s="128"/>
      <c r="C4458" s="128"/>
      <c r="D4458" s="129"/>
      <c r="E4458" s="129"/>
      <c r="F4458" s="129"/>
      <c r="G4458" s="129"/>
      <c r="H4458" s="129"/>
      <c r="I4458" s="129"/>
      <c r="J4458" s="129"/>
      <c r="K4458" s="129"/>
      <c r="L4458" s="129"/>
      <c r="M4458" s="129"/>
    </row>
    <row r="4459" spans="1:13">
      <c r="A4459" s="5"/>
      <c r="B4459" s="128"/>
      <c r="C4459" s="128"/>
      <c r="D4459" s="129"/>
      <c r="E4459" s="129"/>
      <c r="F4459" s="129"/>
      <c r="G4459" s="129"/>
      <c r="H4459" s="129"/>
      <c r="I4459" s="129"/>
      <c r="J4459" s="129"/>
      <c r="K4459" s="129"/>
      <c r="L4459" s="129"/>
      <c r="M4459" s="129"/>
    </row>
    <row r="4460" spans="1:13">
      <c r="A4460" s="5"/>
      <c r="B4460" s="128"/>
      <c r="C4460" s="128"/>
      <c r="D4460" s="129"/>
      <c r="E4460" s="129"/>
      <c r="F4460" s="129"/>
      <c r="G4460" s="129"/>
      <c r="H4460" s="129"/>
      <c r="I4460" s="129"/>
      <c r="J4460" s="129"/>
      <c r="K4460" s="129"/>
      <c r="L4460" s="129"/>
      <c r="M4460" s="129"/>
    </row>
    <row r="4461" spans="1:13">
      <c r="A4461" s="5"/>
      <c r="B4461" s="128"/>
      <c r="C4461" s="128"/>
      <c r="D4461" s="129"/>
      <c r="E4461" s="129"/>
      <c r="F4461" s="129"/>
      <c r="G4461" s="129"/>
      <c r="H4461" s="129"/>
      <c r="I4461" s="129"/>
      <c r="J4461" s="129"/>
      <c r="K4461" s="129"/>
      <c r="L4461" s="129"/>
      <c r="M4461" s="129"/>
    </row>
    <row r="4462" spans="1:13">
      <c r="A4462" s="5"/>
      <c r="B4462" s="128"/>
      <c r="C4462" s="128"/>
      <c r="D4462" s="129"/>
      <c r="E4462" s="129"/>
      <c r="F4462" s="129"/>
      <c r="G4462" s="129"/>
      <c r="H4462" s="129"/>
      <c r="I4462" s="129"/>
      <c r="J4462" s="129"/>
      <c r="K4462" s="129"/>
      <c r="L4462" s="129"/>
      <c r="M4462" s="129"/>
    </row>
    <row r="4463" spans="1:13">
      <c r="A4463" s="5"/>
      <c r="B4463" s="128"/>
      <c r="C4463" s="128"/>
      <c r="D4463" s="129"/>
      <c r="E4463" s="129"/>
      <c r="F4463" s="129"/>
      <c r="G4463" s="129"/>
      <c r="H4463" s="129"/>
      <c r="I4463" s="129"/>
      <c r="J4463" s="129"/>
      <c r="K4463" s="129"/>
      <c r="L4463" s="129"/>
      <c r="M4463" s="129"/>
    </row>
    <row r="4464" spans="1:13">
      <c r="A4464" s="5"/>
      <c r="B4464" s="128"/>
      <c r="C4464" s="128"/>
      <c r="D4464" s="129"/>
      <c r="E4464" s="129"/>
      <c r="F4464" s="129"/>
      <c r="G4464" s="129"/>
      <c r="H4464" s="129"/>
      <c r="I4464" s="129"/>
      <c r="J4464" s="129"/>
      <c r="K4464" s="129"/>
      <c r="L4464" s="129"/>
      <c r="M4464" s="129"/>
    </row>
    <row r="4465" spans="1:13">
      <c r="A4465" s="5"/>
      <c r="B4465" s="128"/>
      <c r="C4465" s="128"/>
      <c r="D4465" s="129"/>
      <c r="E4465" s="129"/>
      <c r="F4465" s="129"/>
      <c r="G4465" s="129"/>
      <c r="H4465" s="129"/>
      <c r="I4465" s="129"/>
      <c r="J4465" s="129"/>
      <c r="K4465" s="129"/>
      <c r="L4465" s="129"/>
      <c r="M4465" s="129"/>
    </row>
    <row r="4466" spans="1:13">
      <c r="A4466" s="5"/>
      <c r="B4466" s="128"/>
      <c r="C4466" s="128"/>
      <c r="D4466" s="129"/>
      <c r="E4466" s="129"/>
      <c r="F4466" s="129"/>
      <c r="G4466" s="129"/>
      <c r="H4466" s="129"/>
      <c r="I4466" s="129"/>
      <c r="J4466" s="129"/>
      <c r="K4466" s="129"/>
      <c r="L4466" s="129"/>
      <c r="M4466" s="129"/>
    </row>
    <row r="4467" spans="1:13">
      <c r="A4467" s="5"/>
      <c r="B4467" s="3"/>
      <c r="C4467" s="3"/>
      <c r="D4467" s="4"/>
      <c r="E4467" s="4"/>
      <c r="F4467" s="4"/>
      <c r="G4467" s="4"/>
      <c r="H4467" s="129"/>
      <c r="I4467" s="4"/>
      <c r="J4467" s="4"/>
      <c r="K4467" s="4"/>
      <c r="L4467" s="4"/>
      <c r="M4467" s="4"/>
    </row>
    <row r="4468" spans="1:13">
      <c r="A4468" s="5"/>
      <c r="B4468" s="128"/>
      <c r="C4468" s="128"/>
      <c r="D4468" s="129"/>
      <c r="E4468" s="129"/>
      <c r="F4468" s="129"/>
      <c r="G4468" s="129"/>
      <c r="H4468" s="129"/>
      <c r="I4468" s="129"/>
      <c r="J4468" s="129"/>
      <c r="K4468" s="129"/>
      <c r="L4468" s="129"/>
      <c r="M4468" s="129"/>
    </row>
    <row r="4469" spans="1:13">
      <c r="A4469" s="5"/>
      <c r="B4469" s="128"/>
      <c r="C4469" s="3"/>
      <c r="D4469" s="4"/>
      <c r="E4469" s="4"/>
      <c r="F4469" s="4"/>
      <c r="G4469" s="4"/>
      <c r="H4469" s="129"/>
      <c r="I4469" s="129"/>
      <c r="J4469" s="129"/>
      <c r="K4469" s="129"/>
      <c r="L4469" s="129"/>
      <c r="M4469" s="129"/>
    </row>
    <row r="4470" spans="1:13">
      <c r="A4470" s="5"/>
      <c r="B4470" s="128"/>
      <c r="C4470" s="128"/>
      <c r="D4470" s="129"/>
      <c r="E4470" s="129"/>
      <c r="F4470" s="129"/>
      <c r="G4470" s="129"/>
      <c r="H4470" s="129"/>
      <c r="I4470" s="129"/>
      <c r="J4470" s="129"/>
      <c r="K4470" s="129"/>
      <c r="L4470" s="129"/>
      <c r="M4470" s="129"/>
    </row>
    <row r="4471" spans="1:13">
      <c r="A4471" s="5"/>
      <c r="B4471" s="128"/>
      <c r="C4471" s="128"/>
      <c r="D4471" s="129"/>
      <c r="E4471" s="129"/>
      <c r="F4471" s="129"/>
      <c r="G4471" s="129"/>
      <c r="H4471" s="129"/>
      <c r="I4471" s="129"/>
      <c r="J4471" s="129"/>
      <c r="K4471" s="129"/>
      <c r="L4471" s="129"/>
      <c r="M4471" s="129"/>
    </row>
    <row r="4472" spans="1:13">
      <c r="A4472" s="5"/>
      <c r="B4472" s="128"/>
      <c r="C4472" s="128"/>
      <c r="D4472" s="129"/>
      <c r="E4472" s="129"/>
      <c r="F4472" s="129"/>
      <c r="G4472" s="129"/>
      <c r="H4472" s="129"/>
      <c r="I4472" s="129"/>
      <c r="J4472" s="129"/>
      <c r="K4472" s="129"/>
      <c r="L4472" s="129"/>
      <c r="M4472" s="129"/>
    </row>
    <row r="4473" spans="1:13">
      <c r="A4473" s="5"/>
      <c r="B4473" s="128"/>
      <c r="C4473" s="128"/>
      <c r="D4473" s="129"/>
      <c r="E4473" s="129"/>
      <c r="F4473" s="129"/>
      <c r="G4473" s="129"/>
      <c r="H4473" s="129"/>
      <c r="I4473" s="129"/>
      <c r="J4473" s="129"/>
      <c r="K4473" s="129"/>
      <c r="L4473" s="129"/>
      <c r="M4473" s="129"/>
    </row>
    <row r="4474" spans="1:13">
      <c r="A4474" s="5"/>
      <c r="B4474" s="128"/>
      <c r="C4474" s="128"/>
      <c r="D4474" s="129"/>
      <c r="E4474" s="129"/>
      <c r="F4474" s="129"/>
      <c r="G4474" s="129"/>
      <c r="H4474" s="129"/>
      <c r="I4474" s="129"/>
      <c r="J4474" s="129"/>
      <c r="K4474" s="129"/>
      <c r="L4474" s="129"/>
      <c r="M4474" s="129"/>
    </row>
    <row r="4475" spans="1:13">
      <c r="A4475" s="5"/>
      <c r="B4475" s="3"/>
      <c r="C4475" s="3"/>
      <c r="D4475" s="4"/>
      <c r="E4475" s="4"/>
      <c r="F4475" s="4"/>
      <c r="G4475" s="4"/>
      <c r="H4475" s="129"/>
      <c r="I4475" s="4"/>
      <c r="J4475" s="4"/>
      <c r="K4475" s="4"/>
      <c r="L4475" s="4"/>
      <c r="M4475" s="4"/>
    </row>
    <row r="4476" spans="1:13">
      <c r="A4476" s="5"/>
      <c r="B4476" s="128"/>
      <c r="C4476" s="128"/>
      <c r="D4476" s="129"/>
      <c r="E4476" s="4"/>
      <c r="F4476" s="4"/>
      <c r="G4476" s="4"/>
      <c r="H4476" s="129"/>
      <c r="I4476" s="129"/>
      <c r="J4476" s="129"/>
      <c r="K4476" s="129"/>
      <c r="L4476" s="129"/>
      <c r="M4476" s="129"/>
    </row>
    <row r="4477" spans="1:13">
      <c r="A4477" s="5"/>
      <c r="B4477" s="128"/>
      <c r="C4477" s="128"/>
      <c r="D4477" s="129"/>
      <c r="E4477" s="129"/>
      <c r="F4477" s="129"/>
      <c r="G4477" s="129"/>
      <c r="H4477" s="129"/>
      <c r="I4477" s="129"/>
      <c r="J4477" s="129"/>
      <c r="K4477" s="129"/>
      <c r="L4477" s="129"/>
      <c r="M4477" s="129"/>
    </row>
    <row r="4478" spans="1:13">
      <c r="A4478" s="5"/>
      <c r="B4478" s="128"/>
      <c r="C4478" s="128"/>
      <c r="D4478" s="129"/>
      <c r="E4478" s="129"/>
      <c r="F4478" s="129"/>
      <c r="G4478" s="129"/>
      <c r="H4478" s="129"/>
      <c r="I4478" s="129"/>
      <c r="J4478" s="129"/>
      <c r="K4478" s="129"/>
      <c r="L4478" s="129"/>
      <c r="M4478" s="129"/>
    </row>
    <row r="4479" spans="1:13">
      <c r="A4479" s="5"/>
      <c r="B4479" s="128"/>
      <c r="C4479" s="128"/>
      <c r="D4479" s="129"/>
      <c r="E4479" s="129"/>
      <c r="F4479" s="129"/>
      <c r="G4479" s="129"/>
      <c r="H4479" s="129"/>
      <c r="I4479" s="129"/>
      <c r="J4479" s="129"/>
      <c r="K4479" s="129"/>
      <c r="L4479" s="129"/>
      <c r="M4479" s="129"/>
    </row>
    <row r="4480" spans="1:13">
      <c r="A4480" s="5"/>
      <c r="B4480" s="128"/>
      <c r="C4480" s="128"/>
      <c r="D4480" s="129"/>
      <c r="E4480" s="129"/>
      <c r="F4480" s="129"/>
      <c r="G4480" s="129"/>
      <c r="H4480" s="129"/>
      <c r="I4480" s="129"/>
      <c r="J4480" s="129"/>
      <c r="K4480" s="129"/>
      <c r="L4480" s="129"/>
      <c r="M4480" s="129"/>
    </row>
    <row r="4481" spans="1:13">
      <c r="A4481" s="5"/>
      <c r="B4481" s="128"/>
      <c r="C4481" s="128"/>
      <c r="D4481" s="129"/>
      <c r="E4481" s="129"/>
      <c r="F4481" s="129"/>
      <c r="G4481" s="129"/>
      <c r="H4481" s="129"/>
      <c r="I4481" s="129"/>
      <c r="J4481" s="129"/>
      <c r="K4481" s="129"/>
      <c r="L4481" s="129"/>
      <c r="M4481" s="129"/>
    </row>
    <row r="4482" spans="1:13">
      <c r="A4482" s="5"/>
      <c r="B4482" s="128"/>
      <c r="C4482" s="128"/>
      <c r="D4482" s="129"/>
      <c r="E4482" s="129"/>
      <c r="F4482" s="129"/>
      <c r="G4482" s="129"/>
      <c r="H4482" s="129"/>
      <c r="I4482" s="129"/>
      <c r="J4482" s="129"/>
      <c r="K4482" s="129"/>
      <c r="L4482" s="129"/>
      <c r="M4482" s="129"/>
    </row>
    <row r="4483" spans="1:13">
      <c r="A4483" s="5"/>
      <c r="B4483" s="128"/>
      <c r="C4483" s="128"/>
      <c r="D4483" s="129"/>
      <c r="E4483" s="129"/>
      <c r="F4483" s="129"/>
      <c r="G4483" s="129"/>
      <c r="H4483" s="129"/>
      <c r="I4483" s="129"/>
      <c r="J4483" s="129"/>
      <c r="K4483" s="129"/>
      <c r="L4483" s="129"/>
      <c r="M4483" s="129"/>
    </row>
    <row r="4484" spans="1:13">
      <c r="A4484" s="5"/>
      <c r="B4484" s="128"/>
      <c r="C4484" s="128"/>
      <c r="D4484" s="129"/>
      <c r="E4484" s="129"/>
      <c r="F4484" s="129"/>
      <c r="G4484" s="129"/>
      <c r="H4484" s="129"/>
      <c r="I4484" s="129"/>
      <c r="J4484" s="129"/>
      <c r="K4484" s="129"/>
      <c r="L4484" s="129"/>
      <c r="M4484" s="129"/>
    </row>
    <row r="4485" spans="1:13">
      <c r="A4485" s="5"/>
      <c r="B4485" s="128"/>
      <c r="C4485" s="128"/>
      <c r="D4485" s="129"/>
      <c r="E4485" s="129"/>
      <c r="F4485" s="129"/>
      <c r="G4485" s="129"/>
      <c r="H4485" s="129"/>
      <c r="I4485" s="129"/>
      <c r="J4485" s="129"/>
      <c r="K4485" s="129"/>
      <c r="L4485" s="129"/>
      <c r="M4485" s="129"/>
    </row>
    <row r="4486" spans="1:13">
      <c r="A4486" s="5"/>
      <c r="B4486" s="128"/>
      <c r="C4486" s="128"/>
      <c r="D4486" s="129"/>
      <c r="E4486" s="129"/>
      <c r="F4486" s="129"/>
      <c r="G4486" s="129"/>
      <c r="H4486" s="129"/>
      <c r="I4486" s="129"/>
      <c r="J4486" s="129"/>
      <c r="K4486" s="129"/>
      <c r="L4486" s="129"/>
      <c r="M4486" s="129"/>
    </row>
    <row r="4487" spans="1:13">
      <c r="A4487" s="5"/>
      <c r="B4487" s="128"/>
      <c r="C4487" s="128"/>
      <c r="D4487" s="129"/>
      <c r="E4487" s="129"/>
      <c r="F4487" s="129"/>
      <c r="G4487" s="129"/>
      <c r="H4487" s="129"/>
      <c r="I4487" s="129"/>
      <c r="J4487" s="129"/>
      <c r="K4487" s="129"/>
      <c r="L4487" s="129"/>
      <c r="M4487" s="129"/>
    </row>
    <row r="4488" spans="1:13">
      <c r="A4488" s="5"/>
      <c r="B4488" s="128"/>
      <c r="C4488" s="128"/>
      <c r="D4488" s="129"/>
      <c r="E4488" s="129"/>
      <c r="F4488" s="129"/>
      <c r="G4488" s="129"/>
      <c r="H4488" s="129"/>
      <c r="I4488" s="129"/>
      <c r="J4488" s="129"/>
      <c r="K4488" s="129"/>
      <c r="L4488" s="129"/>
      <c r="M4488" s="129"/>
    </row>
    <row r="4489" spans="1:13">
      <c r="A4489" s="5"/>
      <c r="B4489" s="128"/>
      <c r="C4489" s="128"/>
      <c r="D4489" s="129"/>
      <c r="E4489" s="129"/>
      <c r="F4489" s="129"/>
      <c r="G4489" s="129"/>
      <c r="H4489" s="129"/>
      <c r="I4489" s="129"/>
      <c r="J4489" s="129"/>
      <c r="K4489" s="129"/>
      <c r="L4489" s="129"/>
      <c r="M4489" s="129"/>
    </row>
    <row r="4490" spans="1:13">
      <c r="A4490" s="5"/>
      <c r="B4490" s="128"/>
      <c r="C4490" s="128"/>
      <c r="D4490" s="129"/>
      <c r="E4490" s="129"/>
      <c r="F4490" s="129"/>
      <c r="G4490" s="129"/>
      <c r="H4490" s="129"/>
      <c r="I4490" s="129"/>
      <c r="J4490" s="129"/>
      <c r="K4490" s="129"/>
      <c r="L4490" s="129"/>
      <c r="M4490" s="129"/>
    </row>
    <row r="4491" spans="1:13">
      <c r="A4491" s="5"/>
      <c r="B4491" s="128"/>
      <c r="C4491" s="128"/>
      <c r="D4491" s="129"/>
      <c r="E4491" s="129"/>
      <c r="F4491" s="129"/>
      <c r="G4491" s="129"/>
      <c r="H4491" s="129"/>
      <c r="I4491" s="129"/>
      <c r="J4491" s="129"/>
      <c r="K4491" s="129"/>
      <c r="L4491" s="129"/>
      <c r="M4491" s="129"/>
    </row>
    <row r="4492" spans="1:13">
      <c r="A4492" s="5"/>
      <c r="B4492" s="128"/>
      <c r="C4492" s="128"/>
      <c r="D4492" s="129"/>
      <c r="E4492" s="129"/>
      <c r="F4492" s="129"/>
      <c r="G4492" s="129"/>
      <c r="H4492" s="129"/>
      <c r="I4492" s="129"/>
      <c r="J4492" s="129"/>
      <c r="K4492" s="129"/>
      <c r="L4492" s="129"/>
      <c r="M4492" s="129"/>
    </row>
    <row r="4493" spans="1:13">
      <c r="A4493" s="5"/>
      <c r="B4493" s="128"/>
      <c r="C4493" s="128"/>
      <c r="D4493" s="129"/>
      <c r="E4493" s="129"/>
      <c r="F4493" s="129"/>
      <c r="G4493" s="129"/>
      <c r="H4493" s="129"/>
      <c r="I4493" s="129"/>
      <c r="J4493" s="129"/>
      <c r="K4493" s="129"/>
      <c r="L4493" s="129"/>
      <c r="M4493" s="129"/>
    </row>
    <row r="4494" spans="1:13">
      <c r="A4494" s="5"/>
      <c r="B4494" s="128"/>
      <c r="C4494" s="128"/>
      <c r="D4494" s="129"/>
      <c r="E4494" s="129"/>
      <c r="F4494" s="129"/>
      <c r="G4494" s="129"/>
      <c r="H4494" s="129"/>
      <c r="I4494" s="129"/>
      <c r="J4494" s="129"/>
      <c r="K4494" s="129"/>
      <c r="L4494" s="129"/>
      <c r="M4494" s="129"/>
    </row>
    <row r="4495" spans="1:13">
      <c r="A4495" s="5"/>
      <c r="B4495" s="128"/>
      <c r="C4495" s="128"/>
      <c r="D4495" s="129"/>
      <c r="E4495" s="129"/>
      <c r="F4495" s="129"/>
      <c r="G4495" s="129"/>
      <c r="H4495" s="129"/>
      <c r="I4495" s="129"/>
      <c r="J4495" s="129"/>
      <c r="K4495" s="129"/>
      <c r="L4495" s="129"/>
      <c r="M4495" s="129"/>
    </row>
    <row r="4496" spans="1:13">
      <c r="A4496" s="5"/>
      <c r="B4496" s="128"/>
      <c r="C4496" s="128"/>
      <c r="D4496" s="129"/>
      <c r="E4496" s="129"/>
      <c r="F4496" s="129"/>
      <c r="G4496" s="129"/>
      <c r="H4496" s="129"/>
      <c r="I4496" s="129"/>
      <c r="J4496" s="129"/>
      <c r="K4496" s="129"/>
      <c r="L4496" s="129"/>
      <c r="M4496" s="129"/>
    </row>
    <row r="4497" spans="1:13">
      <c r="A4497" s="5"/>
      <c r="B4497" s="128"/>
      <c r="C4497" s="128"/>
      <c r="D4497" s="129"/>
      <c r="E4497" s="129"/>
      <c r="F4497" s="129"/>
      <c r="G4497" s="129"/>
      <c r="H4497" s="129"/>
      <c r="I4497" s="129"/>
      <c r="J4497" s="129"/>
      <c r="K4497" s="129"/>
      <c r="L4497" s="129"/>
      <c r="M4497" s="129"/>
    </row>
    <row r="4498" spans="1:13">
      <c r="A4498" s="5"/>
      <c r="B4498" s="128"/>
      <c r="C4498" s="128"/>
      <c r="D4498" s="129"/>
      <c r="E4498" s="129"/>
      <c r="F4498" s="129"/>
      <c r="G4498" s="129"/>
      <c r="H4498" s="129"/>
      <c r="I4498" s="129"/>
      <c r="J4498" s="129"/>
      <c r="K4498" s="129"/>
      <c r="L4498" s="129"/>
      <c r="M4498" s="129"/>
    </row>
    <row r="4499" spans="1:13">
      <c r="A4499" s="5"/>
      <c r="B4499" s="128"/>
      <c r="C4499" s="128"/>
      <c r="D4499" s="129"/>
      <c r="E4499" s="129"/>
      <c r="F4499" s="129"/>
      <c r="G4499" s="129"/>
      <c r="H4499" s="129"/>
      <c r="I4499" s="129"/>
      <c r="J4499" s="129"/>
      <c r="K4499" s="129"/>
      <c r="L4499" s="129"/>
      <c r="M4499" s="129"/>
    </row>
    <row r="4500" spans="1:13">
      <c r="A4500" s="5"/>
      <c r="B4500" s="128"/>
      <c r="C4500" s="128"/>
      <c r="D4500" s="129"/>
      <c r="E4500" s="129"/>
      <c r="F4500" s="129"/>
      <c r="G4500" s="129"/>
      <c r="H4500" s="129"/>
      <c r="I4500" s="129"/>
      <c r="J4500" s="129"/>
      <c r="K4500" s="129"/>
      <c r="L4500" s="129"/>
      <c r="M4500" s="129"/>
    </row>
    <row r="4501" spans="1:13">
      <c r="A4501" s="5"/>
      <c r="B4501" s="128"/>
      <c r="C4501" s="128"/>
      <c r="D4501" s="129"/>
      <c r="E4501" s="129"/>
      <c r="F4501" s="129"/>
      <c r="G4501" s="129"/>
      <c r="H4501" s="129"/>
      <c r="I4501" s="129"/>
      <c r="J4501" s="129"/>
      <c r="K4501" s="129"/>
      <c r="L4501" s="129"/>
      <c r="M4501" s="129"/>
    </row>
    <row r="4502" spans="1:13">
      <c r="A4502" s="5"/>
      <c r="B4502" s="128"/>
      <c r="C4502" s="128"/>
      <c r="D4502" s="129"/>
      <c r="E4502" s="129"/>
      <c r="F4502" s="129"/>
      <c r="G4502" s="129"/>
      <c r="H4502" s="129"/>
      <c r="I4502" s="129"/>
      <c r="J4502" s="129"/>
      <c r="K4502" s="129"/>
      <c r="L4502" s="129"/>
      <c r="M4502" s="129"/>
    </row>
    <row r="4503" spans="1:13">
      <c r="A4503" s="5"/>
      <c r="B4503" s="128"/>
      <c r="C4503" s="128"/>
      <c r="D4503" s="129"/>
      <c r="E4503" s="129"/>
      <c r="F4503" s="129"/>
      <c r="G4503" s="129"/>
      <c r="H4503" s="129"/>
      <c r="I4503" s="129"/>
      <c r="J4503" s="129"/>
      <c r="K4503" s="129"/>
      <c r="L4503" s="129"/>
      <c r="M4503" s="129"/>
    </row>
    <row r="4504" spans="1:13">
      <c r="A4504" s="5"/>
      <c r="B4504" s="128"/>
      <c r="C4504" s="128"/>
      <c r="D4504" s="129"/>
      <c r="E4504" s="129"/>
      <c r="F4504" s="129"/>
      <c r="G4504" s="129"/>
      <c r="H4504" s="129"/>
      <c r="I4504" s="129"/>
      <c r="J4504" s="129"/>
      <c r="K4504" s="129"/>
      <c r="L4504" s="129"/>
      <c r="M4504" s="129"/>
    </row>
    <row r="4505" spans="1:13">
      <c r="A4505" s="5"/>
      <c r="B4505" s="128"/>
      <c r="C4505" s="128"/>
      <c r="D4505" s="129"/>
      <c r="E4505" s="129"/>
      <c r="F4505" s="129"/>
      <c r="G4505" s="129"/>
      <c r="H4505" s="129"/>
      <c r="I4505" s="129"/>
      <c r="J4505" s="129"/>
      <c r="K4505" s="129"/>
      <c r="L4505" s="129"/>
      <c r="M4505" s="129"/>
    </row>
    <row r="4506" spans="1:13">
      <c r="A4506" s="5"/>
      <c r="B4506" s="128"/>
      <c r="C4506" s="128"/>
      <c r="D4506" s="129"/>
      <c r="E4506" s="129"/>
      <c r="F4506" s="129"/>
      <c r="G4506" s="129"/>
      <c r="H4506" s="129"/>
      <c r="I4506" s="129"/>
      <c r="J4506" s="129"/>
      <c r="K4506" s="129"/>
      <c r="L4506" s="129"/>
      <c r="M4506" s="129"/>
    </row>
    <row r="4507" spans="1:13">
      <c r="A4507" s="5"/>
      <c r="B4507" s="128"/>
      <c r="C4507" s="128"/>
      <c r="D4507" s="129"/>
      <c r="E4507" s="129"/>
      <c r="F4507" s="129"/>
      <c r="G4507" s="129"/>
      <c r="H4507" s="129"/>
      <c r="I4507" s="129"/>
      <c r="J4507" s="129"/>
      <c r="K4507" s="129"/>
      <c r="L4507" s="129"/>
      <c r="M4507" s="129"/>
    </row>
    <row r="4508" spans="1:13">
      <c r="A4508" s="5"/>
      <c r="B4508" s="128"/>
      <c r="C4508" s="128"/>
      <c r="D4508" s="129"/>
      <c r="E4508" s="129"/>
      <c r="F4508" s="129"/>
      <c r="G4508" s="129"/>
      <c r="H4508" s="129"/>
      <c r="I4508" s="129"/>
      <c r="J4508" s="129"/>
      <c r="K4508" s="129"/>
      <c r="L4508" s="129"/>
      <c r="M4508" s="129"/>
    </row>
    <row r="4509" spans="1:13">
      <c r="A4509" s="5"/>
      <c r="B4509" s="128"/>
      <c r="C4509" s="128"/>
      <c r="D4509" s="129"/>
      <c r="E4509" s="129"/>
      <c r="F4509" s="129"/>
      <c r="G4509" s="129"/>
      <c r="H4509" s="129"/>
      <c r="I4509" s="129"/>
      <c r="J4509" s="129"/>
      <c r="K4509" s="129"/>
      <c r="L4509" s="129"/>
      <c r="M4509" s="129"/>
    </row>
    <row r="4510" spans="1:13">
      <c r="A4510" s="5"/>
      <c r="B4510" s="128"/>
      <c r="C4510" s="128"/>
      <c r="D4510" s="129"/>
      <c r="E4510" s="129"/>
      <c r="F4510" s="129"/>
      <c r="G4510" s="129"/>
      <c r="H4510" s="129"/>
      <c r="I4510" s="129"/>
      <c r="J4510" s="129"/>
      <c r="K4510" s="129"/>
      <c r="L4510" s="129"/>
      <c r="M4510" s="129"/>
    </row>
    <row r="4511" spans="1:13">
      <c r="A4511" s="5"/>
      <c r="B4511" s="128"/>
      <c r="C4511" s="128"/>
      <c r="D4511" s="129"/>
      <c r="E4511" s="129"/>
      <c r="F4511" s="129"/>
      <c r="G4511" s="129"/>
      <c r="H4511" s="129"/>
      <c r="I4511" s="129"/>
      <c r="J4511" s="129"/>
      <c r="K4511" s="129"/>
      <c r="L4511" s="129"/>
      <c r="M4511" s="129"/>
    </row>
    <row r="4512" spans="1:13">
      <c r="A4512" s="5"/>
      <c r="B4512" s="128"/>
      <c r="C4512" s="128"/>
      <c r="D4512" s="129"/>
      <c r="E4512" s="129"/>
      <c r="F4512" s="129"/>
      <c r="G4512" s="129"/>
      <c r="H4512" s="129"/>
      <c r="I4512" s="129"/>
      <c r="J4512" s="129"/>
      <c r="K4512" s="129"/>
      <c r="L4512" s="129"/>
      <c r="M4512" s="129"/>
    </row>
    <row r="4513" spans="1:13">
      <c r="A4513" s="5"/>
      <c r="B4513" s="128"/>
      <c r="C4513" s="128"/>
      <c r="D4513" s="129"/>
      <c r="E4513" s="129"/>
      <c r="F4513" s="129"/>
      <c r="G4513" s="129"/>
      <c r="H4513" s="129"/>
      <c r="I4513" s="129"/>
      <c r="J4513" s="129"/>
      <c r="K4513" s="129"/>
      <c r="L4513" s="129"/>
      <c r="M4513" s="129"/>
    </row>
    <row r="4514" spans="1:13">
      <c r="A4514" s="5"/>
      <c r="B4514" s="128"/>
      <c r="C4514" s="128"/>
      <c r="D4514" s="129"/>
      <c r="E4514" s="129"/>
      <c r="F4514" s="129"/>
      <c r="G4514" s="129"/>
      <c r="H4514" s="129"/>
      <c r="I4514" s="129"/>
      <c r="J4514" s="129"/>
      <c r="K4514" s="129"/>
      <c r="L4514" s="129"/>
      <c r="M4514" s="129"/>
    </row>
    <row r="4515" spans="1:13">
      <c r="A4515" s="5"/>
      <c r="B4515" s="128"/>
      <c r="C4515" s="128"/>
      <c r="D4515" s="129"/>
      <c r="E4515" s="129"/>
      <c r="F4515" s="129"/>
      <c r="G4515" s="129"/>
      <c r="H4515" s="129"/>
      <c r="I4515" s="129"/>
      <c r="J4515" s="129"/>
      <c r="K4515" s="129"/>
      <c r="L4515" s="129"/>
      <c r="M4515" s="129"/>
    </row>
    <row r="4516" spans="1:13">
      <c r="A4516" s="5"/>
      <c r="B4516" s="128"/>
      <c r="C4516" s="128"/>
      <c r="D4516" s="129"/>
      <c r="E4516" s="129"/>
      <c r="F4516" s="129"/>
      <c r="G4516" s="129"/>
      <c r="H4516" s="129"/>
      <c r="I4516" s="129"/>
      <c r="J4516" s="129"/>
      <c r="K4516" s="129"/>
      <c r="L4516" s="129"/>
      <c r="M4516" s="129"/>
    </row>
    <row r="4517" spans="1:13">
      <c r="A4517" s="5"/>
      <c r="B4517" s="128"/>
      <c r="C4517" s="128"/>
      <c r="D4517" s="129"/>
      <c r="E4517" s="129"/>
      <c r="F4517" s="129"/>
      <c r="G4517" s="129"/>
      <c r="H4517" s="129"/>
      <c r="I4517" s="129"/>
      <c r="J4517" s="129"/>
      <c r="K4517" s="129"/>
      <c r="L4517" s="129"/>
      <c r="M4517" s="129"/>
    </row>
    <row r="4518" spans="1:13">
      <c r="A4518" s="5"/>
      <c r="B4518" s="128"/>
      <c r="C4518" s="3"/>
      <c r="D4518" s="4"/>
      <c r="E4518" s="4"/>
      <c r="F4518" s="4"/>
      <c r="G4518" s="4"/>
      <c r="H4518" s="129"/>
      <c r="I4518" s="129"/>
      <c r="J4518" s="129"/>
      <c r="K4518" s="129"/>
      <c r="L4518" s="129"/>
      <c r="M4518" s="129"/>
    </row>
    <row r="4519" spans="1:13">
      <c r="A4519" s="5"/>
      <c r="B4519" s="128"/>
      <c r="C4519" s="128"/>
      <c r="D4519" s="129"/>
      <c r="E4519" s="129"/>
      <c r="F4519" s="129"/>
      <c r="G4519" s="129"/>
      <c r="H4519" s="129"/>
      <c r="I4519" s="129"/>
      <c r="J4519" s="129"/>
      <c r="K4519" s="129"/>
      <c r="L4519" s="129"/>
      <c r="M4519" s="129"/>
    </row>
    <row r="4520" spans="1:13">
      <c r="A4520" s="5"/>
      <c r="B4520" s="128"/>
      <c r="C4520" s="128"/>
      <c r="D4520" s="129"/>
      <c r="E4520" s="129"/>
      <c r="F4520" s="129"/>
      <c r="G4520" s="129"/>
      <c r="H4520" s="129"/>
      <c r="I4520" s="129"/>
      <c r="J4520" s="129"/>
      <c r="K4520" s="129"/>
      <c r="L4520" s="129"/>
      <c r="M4520" s="129"/>
    </row>
    <row r="4521" spans="1:13">
      <c r="A4521" s="5"/>
      <c r="B4521" s="128"/>
      <c r="C4521" s="128"/>
      <c r="D4521" s="129"/>
      <c r="E4521" s="129"/>
      <c r="F4521" s="129"/>
      <c r="G4521" s="129"/>
      <c r="H4521" s="129"/>
      <c r="I4521" s="129"/>
      <c r="J4521" s="129"/>
      <c r="K4521" s="129"/>
      <c r="L4521" s="129"/>
      <c r="M4521" s="129"/>
    </row>
    <row r="4522" spans="1:13">
      <c r="A4522" s="5"/>
      <c r="B4522" s="128"/>
      <c r="C4522" s="128"/>
      <c r="D4522" s="129"/>
      <c r="E4522" s="129"/>
      <c r="F4522" s="129"/>
      <c r="G4522" s="129"/>
      <c r="H4522" s="129"/>
      <c r="I4522" s="129"/>
      <c r="J4522" s="129"/>
      <c r="K4522" s="129"/>
      <c r="L4522" s="129"/>
      <c r="M4522" s="129"/>
    </row>
    <row r="4523" spans="1:13">
      <c r="A4523" s="5"/>
      <c r="B4523" s="128"/>
      <c r="C4523" s="128"/>
      <c r="D4523" s="129"/>
      <c r="E4523" s="129"/>
      <c r="F4523" s="129"/>
      <c r="G4523" s="129"/>
      <c r="H4523" s="129"/>
      <c r="I4523" s="129"/>
      <c r="J4523" s="129"/>
      <c r="K4523" s="129"/>
      <c r="L4523" s="129"/>
      <c r="M4523" s="129"/>
    </row>
    <row r="4524" spans="1:13">
      <c r="A4524" s="5"/>
      <c r="B4524" s="128"/>
      <c r="C4524" s="128"/>
      <c r="D4524" s="129"/>
      <c r="E4524" s="129"/>
      <c r="F4524" s="129"/>
      <c r="G4524" s="129"/>
      <c r="H4524" s="129"/>
      <c r="I4524" s="129"/>
      <c r="J4524" s="129"/>
      <c r="K4524" s="129"/>
      <c r="L4524" s="129"/>
      <c r="M4524" s="129"/>
    </row>
    <row r="4525" spans="1:13">
      <c r="A4525" s="5"/>
      <c r="B4525" s="128"/>
      <c r="C4525" s="128"/>
      <c r="D4525" s="129"/>
      <c r="E4525" s="129"/>
      <c r="F4525" s="129"/>
      <c r="G4525" s="129"/>
      <c r="H4525" s="129"/>
      <c r="I4525" s="129"/>
      <c r="J4525" s="129"/>
      <c r="K4525" s="129"/>
      <c r="L4525" s="129"/>
      <c r="M4525" s="129"/>
    </row>
    <row r="4526" spans="1:13">
      <c r="A4526" s="5"/>
      <c r="B4526" s="128"/>
      <c r="C4526" s="128"/>
      <c r="D4526" s="129"/>
      <c r="E4526" s="129"/>
      <c r="F4526" s="129"/>
      <c r="G4526" s="129"/>
      <c r="H4526" s="129"/>
      <c r="I4526" s="129"/>
      <c r="J4526" s="129"/>
      <c r="K4526" s="129"/>
      <c r="L4526" s="129"/>
      <c r="M4526" s="129"/>
    </row>
    <row r="4527" spans="1:13">
      <c r="A4527" s="5"/>
      <c r="B4527" s="128"/>
      <c r="C4527" s="128"/>
      <c r="D4527" s="129"/>
      <c r="E4527" s="129"/>
      <c r="F4527" s="129"/>
      <c r="G4527" s="129"/>
      <c r="H4527" s="129"/>
      <c r="I4527" s="129"/>
      <c r="J4527" s="129"/>
      <c r="K4527" s="129"/>
      <c r="L4527" s="129"/>
      <c r="M4527" s="129"/>
    </row>
    <row r="4528" spans="1:13">
      <c r="A4528" s="5"/>
      <c r="B4528" s="128"/>
      <c r="C4528" s="128"/>
      <c r="D4528" s="129"/>
      <c r="E4528" s="129"/>
      <c r="F4528" s="129"/>
      <c r="G4528" s="129"/>
      <c r="H4528" s="129"/>
      <c r="I4528" s="129"/>
      <c r="J4528" s="129"/>
      <c r="K4528" s="129"/>
      <c r="L4528" s="129"/>
      <c r="M4528" s="129"/>
    </row>
    <row r="4529" spans="1:13">
      <c r="A4529" s="5"/>
      <c r="B4529" s="128"/>
      <c r="C4529" s="128"/>
      <c r="D4529" s="129"/>
      <c r="E4529" s="129"/>
      <c r="F4529" s="129"/>
      <c r="G4529" s="129"/>
      <c r="H4529" s="129"/>
      <c r="I4529" s="129"/>
      <c r="J4529" s="129"/>
      <c r="K4529" s="129"/>
      <c r="L4529" s="129"/>
      <c r="M4529" s="129"/>
    </row>
    <row r="4530" spans="1:13">
      <c r="A4530" s="5"/>
      <c r="B4530" s="3"/>
      <c r="C4530" s="3"/>
      <c r="D4530" s="4"/>
      <c r="E4530" s="4"/>
      <c r="F4530" s="4"/>
      <c r="G4530" s="4"/>
      <c r="H4530" s="129"/>
      <c r="I4530" s="4"/>
      <c r="J4530" s="4"/>
      <c r="K4530" s="4"/>
      <c r="L4530" s="4"/>
      <c r="M4530" s="4"/>
    </row>
    <row r="4531" spans="1:13">
      <c r="A4531" s="5"/>
      <c r="B4531" s="3"/>
      <c r="C4531" s="3"/>
      <c r="D4531" s="4"/>
      <c r="E4531" s="4"/>
      <c r="F4531" s="4"/>
      <c r="G4531" s="4"/>
      <c r="H4531" s="129"/>
      <c r="I4531" s="4"/>
      <c r="J4531" s="4"/>
      <c r="K4531" s="4"/>
      <c r="L4531" s="4"/>
      <c r="M4531" s="4"/>
    </row>
    <row r="4532" spans="1:13">
      <c r="A4532" s="5"/>
      <c r="B4532" s="128"/>
      <c r="C4532" s="128"/>
      <c r="D4532" s="129"/>
      <c r="E4532" s="129"/>
      <c r="F4532" s="129"/>
      <c r="G4532" s="129"/>
      <c r="H4532" s="129"/>
      <c r="I4532" s="129"/>
      <c r="J4532" s="129"/>
      <c r="K4532" s="129"/>
      <c r="L4532" s="129"/>
      <c r="M4532" s="129"/>
    </row>
    <row r="4533" spans="1:13">
      <c r="A4533" s="5"/>
      <c r="B4533" s="128"/>
      <c r="C4533" s="128"/>
      <c r="D4533" s="129"/>
      <c r="E4533" s="129"/>
      <c r="F4533" s="129"/>
      <c r="G4533" s="129"/>
      <c r="H4533" s="129"/>
      <c r="I4533" s="129"/>
      <c r="J4533" s="129"/>
      <c r="K4533" s="129"/>
      <c r="L4533" s="129"/>
      <c r="M4533" s="129"/>
    </row>
    <row r="4534" spans="1:13">
      <c r="A4534" s="5"/>
      <c r="B4534" s="128"/>
      <c r="C4534" s="128"/>
      <c r="D4534" s="129"/>
      <c r="E4534" s="129"/>
      <c r="F4534" s="129"/>
      <c r="G4534" s="129"/>
      <c r="H4534" s="129"/>
      <c r="I4534" s="129"/>
      <c r="J4534" s="129"/>
      <c r="K4534" s="129"/>
      <c r="L4534" s="129"/>
      <c r="M4534" s="129"/>
    </row>
    <row r="4535" spans="1:13">
      <c r="A4535" s="5"/>
      <c r="B4535" s="128"/>
      <c r="C4535" s="128"/>
      <c r="D4535" s="129"/>
      <c r="E4535" s="129"/>
      <c r="F4535" s="129"/>
      <c r="G4535" s="129"/>
      <c r="H4535" s="129"/>
      <c r="I4535" s="129"/>
      <c r="J4535" s="129"/>
      <c r="K4535" s="129"/>
      <c r="L4535" s="129"/>
      <c r="M4535" s="129"/>
    </row>
    <row r="4536" spans="1:13">
      <c r="A4536" s="5"/>
      <c r="B4536" s="128"/>
      <c r="C4536" s="128"/>
      <c r="D4536" s="129"/>
      <c r="E4536" s="129"/>
      <c r="F4536" s="129"/>
      <c r="G4536" s="129"/>
      <c r="H4536" s="129"/>
      <c r="I4536" s="129"/>
      <c r="J4536" s="129"/>
      <c r="K4536" s="129"/>
      <c r="L4536" s="129"/>
      <c r="M4536" s="129"/>
    </row>
    <row r="4537" spans="1:13">
      <c r="A4537" s="5"/>
      <c r="B4537" s="128"/>
      <c r="C4537" s="128"/>
      <c r="D4537" s="129"/>
      <c r="E4537" s="129"/>
      <c r="F4537" s="129"/>
      <c r="G4537" s="129"/>
      <c r="H4537" s="129"/>
      <c r="I4537" s="129"/>
      <c r="J4537" s="129"/>
      <c r="K4537" s="129"/>
      <c r="L4537" s="129"/>
      <c r="M4537" s="129"/>
    </row>
    <row r="4538" spans="1:13">
      <c r="A4538" s="5"/>
      <c r="B4538" s="128"/>
      <c r="C4538" s="128"/>
      <c r="D4538" s="129"/>
      <c r="E4538" s="129"/>
      <c r="F4538" s="129"/>
      <c r="G4538" s="129"/>
      <c r="H4538" s="129"/>
      <c r="I4538" s="129"/>
      <c r="J4538" s="129"/>
      <c r="K4538" s="129"/>
      <c r="L4538" s="129"/>
      <c r="M4538" s="129"/>
    </row>
    <row r="4539" spans="1:13">
      <c r="A4539" s="5"/>
      <c r="B4539" s="3"/>
      <c r="C4539" s="3"/>
      <c r="D4539" s="4"/>
      <c r="E4539" s="4"/>
      <c r="F4539" s="4"/>
      <c r="G4539" s="4"/>
      <c r="H4539" s="129"/>
      <c r="I4539" s="4"/>
      <c r="J4539" s="4"/>
      <c r="K4539" s="4"/>
      <c r="L4539" s="4"/>
      <c r="M4539" s="4"/>
    </row>
    <row r="4540" spans="1:13">
      <c r="A4540" s="5"/>
      <c r="B4540" s="3"/>
      <c r="C4540" s="3"/>
      <c r="D4540" s="4"/>
      <c r="E4540" s="4"/>
      <c r="F4540" s="4"/>
      <c r="G4540" s="4"/>
      <c r="H4540" s="129"/>
      <c r="I4540" s="4"/>
      <c r="J4540" s="4"/>
      <c r="K4540" s="4"/>
      <c r="L4540" s="4"/>
      <c r="M4540" s="4"/>
    </row>
    <row r="4541" spans="1:13">
      <c r="A4541" s="5"/>
      <c r="B4541" s="3"/>
      <c r="C4541" s="3"/>
      <c r="D4541" s="4"/>
      <c r="E4541" s="4"/>
      <c r="F4541" s="4"/>
      <c r="G4541" s="4"/>
      <c r="H4541" s="129"/>
      <c r="I4541" s="129"/>
      <c r="J4541" s="129"/>
      <c r="K4541" s="129"/>
      <c r="L4541" s="129"/>
      <c r="M4541" s="4"/>
    </row>
    <row r="4542" spans="1:13">
      <c r="A4542" s="5"/>
      <c r="B4542" s="128"/>
      <c r="C4542" s="128"/>
      <c r="D4542" s="129"/>
      <c r="E4542" s="129"/>
      <c r="F4542" s="129"/>
      <c r="G4542" s="129"/>
      <c r="H4542" s="129"/>
      <c r="I4542" s="129"/>
      <c r="J4542" s="129"/>
      <c r="K4542" s="129"/>
      <c r="L4542" s="129"/>
      <c r="M4542" s="129"/>
    </row>
    <row r="4543" spans="1:13">
      <c r="A4543" s="5"/>
      <c r="B4543" s="128"/>
      <c r="C4543" s="128"/>
      <c r="D4543" s="129"/>
      <c r="E4543" s="129"/>
      <c r="F4543" s="129"/>
      <c r="G4543" s="129"/>
      <c r="H4543" s="129"/>
      <c r="I4543" s="129"/>
      <c r="J4543" s="129"/>
      <c r="K4543" s="129"/>
      <c r="L4543" s="129"/>
      <c r="M4543" s="129"/>
    </row>
    <row r="4544" spans="1:13">
      <c r="A4544" s="5"/>
      <c r="B4544" s="128"/>
      <c r="C4544" s="128"/>
      <c r="D4544" s="129"/>
      <c r="E4544" s="129"/>
      <c r="F4544" s="129"/>
      <c r="G4544" s="129"/>
      <c r="H4544" s="129"/>
      <c r="I4544" s="129"/>
      <c r="J4544" s="129"/>
      <c r="K4544" s="129"/>
      <c r="L4544" s="129"/>
      <c r="M4544" s="129"/>
    </row>
    <row r="4545" spans="1:13">
      <c r="A4545" s="5"/>
      <c r="B4545" s="128"/>
      <c r="C4545" s="128"/>
      <c r="D4545" s="129"/>
      <c r="E4545" s="129"/>
      <c r="F4545" s="129"/>
      <c r="G4545" s="129"/>
      <c r="H4545" s="129"/>
      <c r="I4545" s="129"/>
      <c r="J4545" s="129"/>
      <c r="K4545" s="129"/>
      <c r="L4545" s="129"/>
      <c r="M4545" s="129"/>
    </row>
    <row r="4546" spans="1:13">
      <c r="A4546" s="5"/>
      <c r="B4546" s="128"/>
      <c r="C4546" s="128"/>
      <c r="D4546" s="129"/>
      <c r="E4546" s="129"/>
      <c r="F4546" s="129"/>
      <c r="G4546" s="129"/>
      <c r="H4546" s="129"/>
      <c r="I4546" s="129"/>
      <c r="J4546" s="129"/>
      <c r="K4546" s="129"/>
      <c r="L4546" s="129"/>
      <c r="M4546" s="129"/>
    </row>
    <row r="4547" spans="1:13">
      <c r="A4547" s="5"/>
      <c r="B4547" s="128"/>
      <c r="C4547" s="128"/>
      <c r="D4547" s="129"/>
      <c r="E4547" s="129"/>
      <c r="F4547" s="129"/>
      <c r="G4547" s="129"/>
      <c r="H4547" s="129"/>
      <c r="I4547" s="129"/>
      <c r="J4547" s="129"/>
      <c r="K4547" s="129"/>
      <c r="L4547" s="129"/>
      <c r="M4547" s="129"/>
    </row>
    <row r="4548" spans="1:13">
      <c r="A4548" s="5"/>
      <c r="B4548" s="128"/>
      <c r="C4548" s="128"/>
      <c r="D4548" s="129"/>
      <c r="E4548" s="129"/>
      <c r="F4548" s="129"/>
      <c r="G4548" s="129"/>
      <c r="H4548" s="129"/>
      <c r="I4548" s="129"/>
      <c r="J4548" s="129"/>
      <c r="K4548" s="129"/>
      <c r="L4548" s="129"/>
      <c r="M4548" s="129"/>
    </row>
    <row r="4549" spans="1:13">
      <c r="A4549" s="5"/>
      <c r="B4549" s="128"/>
      <c r="C4549" s="128"/>
      <c r="D4549" s="129"/>
      <c r="E4549" s="129"/>
      <c r="F4549" s="129"/>
      <c r="G4549" s="129"/>
      <c r="H4549" s="129"/>
      <c r="I4549" s="129"/>
      <c r="J4549" s="129"/>
      <c r="K4549" s="129"/>
      <c r="L4549" s="129"/>
      <c r="M4549" s="129"/>
    </row>
    <row r="4550" spans="1:13">
      <c r="A4550" s="5"/>
      <c r="B4550" s="128"/>
      <c r="C4550" s="128"/>
      <c r="D4550" s="129"/>
      <c r="E4550" s="129"/>
      <c r="F4550" s="129"/>
      <c r="G4550" s="129"/>
      <c r="H4550" s="129"/>
      <c r="I4550" s="129"/>
      <c r="J4550" s="129"/>
      <c r="K4550" s="129"/>
      <c r="L4550" s="129"/>
      <c r="M4550" s="129"/>
    </row>
    <row r="4551" spans="1:13">
      <c r="A4551" s="5"/>
      <c r="B4551" s="128"/>
      <c r="C4551" s="128"/>
      <c r="D4551" s="129"/>
      <c r="E4551" s="129"/>
      <c r="F4551" s="129"/>
      <c r="G4551" s="129"/>
      <c r="H4551" s="129"/>
      <c r="I4551" s="129"/>
      <c r="J4551" s="129"/>
      <c r="K4551" s="129"/>
      <c r="L4551" s="129"/>
      <c r="M4551" s="129"/>
    </row>
    <row r="4552" spans="1:13">
      <c r="A4552" s="5"/>
      <c r="B4552" s="128"/>
      <c r="C4552" s="128"/>
      <c r="D4552" s="129"/>
      <c r="E4552" s="129"/>
      <c r="F4552" s="129"/>
      <c r="G4552" s="129"/>
      <c r="H4552" s="129"/>
      <c r="I4552" s="129"/>
      <c r="J4552" s="129"/>
      <c r="K4552" s="129"/>
      <c r="L4552" s="129"/>
      <c r="M4552" s="129"/>
    </row>
    <row r="4553" spans="1:13">
      <c r="A4553" s="5"/>
      <c r="B4553" s="128"/>
      <c r="C4553" s="128"/>
      <c r="D4553" s="129"/>
      <c r="E4553" s="129"/>
      <c r="F4553" s="129"/>
      <c r="G4553" s="129"/>
      <c r="H4553" s="129"/>
      <c r="I4553" s="129"/>
      <c r="J4553" s="129"/>
      <c r="K4553" s="129"/>
      <c r="L4553" s="129"/>
      <c r="M4553" s="129"/>
    </row>
    <row r="4554" spans="1:13">
      <c r="A4554" s="5"/>
      <c r="B4554" s="128"/>
      <c r="C4554" s="128"/>
      <c r="D4554" s="129"/>
      <c r="E4554" s="129"/>
      <c r="F4554" s="129"/>
      <c r="G4554" s="129"/>
      <c r="H4554" s="129"/>
      <c r="I4554" s="129"/>
      <c r="J4554" s="129"/>
      <c r="K4554" s="129"/>
      <c r="L4554" s="129"/>
      <c r="M4554" s="129"/>
    </row>
    <row r="4555" spans="1:13">
      <c r="A4555" s="5"/>
      <c r="B4555" s="128"/>
      <c r="C4555" s="128"/>
      <c r="D4555" s="129"/>
      <c r="E4555" s="129"/>
      <c r="F4555" s="129"/>
      <c r="G4555" s="129"/>
      <c r="H4555" s="129"/>
      <c r="I4555" s="129"/>
      <c r="J4555" s="129"/>
      <c r="K4555" s="129"/>
      <c r="L4555" s="129"/>
      <c r="M4555" s="129"/>
    </row>
    <row r="4556" spans="1:13">
      <c r="A4556" s="5"/>
      <c r="B4556" s="128"/>
      <c r="C4556" s="128"/>
      <c r="D4556" s="129"/>
      <c r="E4556" s="129"/>
      <c r="F4556" s="129"/>
      <c r="G4556" s="129"/>
      <c r="H4556" s="129"/>
      <c r="I4556" s="129"/>
      <c r="J4556" s="129"/>
      <c r="K4556" s="129"/>
      <c r="L4556" s="129"/>
      <c r="M4556" s="129"/>
    </row>
    <row r="4557" spans="1:13">
      <c r="A4557" s="5"/>
      <c r="B4557" s="128"/>
      <c r="C4557" s="128"/>
      <c r="D4557" s="129"/>
      <c r="E4557" s="129"/>
      <c r="F4557" s="129"/>
      <c r="G4557" s="129"/>
      <c r="H4557" s="129"/>
      <c r="I4557" s="129"/>
      <c r="J4557" s="129"/>
      <c r="K4557" s="129"/>
      <c r="L4557" s="129"/>
      <c r="M4557" s="129"/>
    </row>
    <row r="4558" spans="1:13">
      <c r="A4558" s="5"/>
      <c r="B4558" s="128"/>
      <c r="C4558" s="128"/>
      <c r="D4558" s="129"/>
      <c r="E4558" s="129"/>
      <c r="F4558" s="129"/>
      <c r="G4558" s="129"/>
      <c r="H4558" s="129"/>
      <c r="I4558" s="129"/>
      <c r="J4558" s="129"/>
      <c r="K4558" s="129"/>
      <c r="L4558" s="129"/>
      <c r="M4558" s="129"/>
    </row>
    <row r="4559" spans="1:13">
      <c r="A4559" s="5"/>
      <c r="B4559" s="128"/>
      <c r="C4559" s="128"/>
      <c r="D4559" s="129"/>
      <c r="E4559" s="129"/>
      <c r="F4559" s="129"/>
      <c r="G4559" s="129"/>
      <c r="H4559" s="129"/>
      <c r="I4559" s="129"/>
      <c r="J4559" s="129"/>
      <c r="K4559" s="129"/>
      <c r="L4559" s="129"/>
      <c r="M4559" s="129"/>
    </row>
    <row r="4560" spans="1:13">
      <c r="A4560" s="5"/>
      <c r="B4560" s="128"/>
      <c r="C4560" s="128"/>
      <c r="D4560" s="129"/>
      <c r="E4560" s="129"/>
      <c r="F4560" s="129"/>
      <c r="G4560" s="129"/>
      <c r="H4560" s="129"/>
      <c r="I4560" s="129"/>
      <c r="J4560" s="129"/>
      <c r="K4560" s="129"/>
      <c r="L4560" s="129"/>
      <c r="M4560" s="129"/>
    </row>
    <row r="4561" spans="1:13">
      <c r="A4561" s="5"/>
      <c r="B4561" s="128"/>
      <c r="C4561" s="128"/>
      <c r="D4561" s="129"/>
      <c r="E4561" s="129"/>
      <c r="F4561" s="129"/>
      <c r="G4561" s="129"/>
      <c r="H4561" s="129"/>
      <c r="I4561" s="129"/>
      <c r="J4561" s="129"/>
      <c r="K4561" s="129"/>
      <c r="L4561" s="129"/>
      <c r="M4561" s="129"/>
    </row>
    <row r="4562" spans="1:13">
      <c r="A4562" s="5"/>
      <c r="B4562" s="128"/>
      <c r="C4562" s="128"/>
      <c r="D4562" s="129"/>
      <c r="E4562" s="129"/>
      <c r="F4562" s="129"/>
      <c r="G4562" s="129"/>
      <c r="H4562" s="129"/>
      <c r="I4562" s="129"/>
      <c r="J4562" s="129"/>
      <c r="K4562" s="129"/>
      <c r="L4562" s="129"/>
      <c r="M4562" s="129"/>
    </row>
    <row r="4563" spans="1:13">
      <c r="A4563" s="5"/>
      <c r="B4563" s="128"/>
      <c r="C4563" s="128"/>
      <c r="D4563" s="129"/>
      <c r="E4563" s="129"/>
      <c r="F4563" s="129"/>
      <c r="G4563" s="129"/>
      <c r="H4563" s="129"/>
      <c r="I4563" s="129"/>
      <c r="J4563" s="129"/>
      <c r="K4563" s="129"/>
      <c r="L4563" s="129"/>
      <c r="M4563" s="129"/>
    </row>
    <row r="4564" spans="1:13">
      <c r="A4564" s="5"/>
      <c r="B4564" s="128"/>
      <c r="C4564" s="128"/>
      <c r="D4564" s="129"/>
      <c r="E4564" s="129"/>
      <c r="F4564" s="129"/>
      <c r="G4564" s="129"/>
      <c r="H4564" s="129"/>
      <c r="I4564" s="129"/>
      <c r="J4564" s="129"/>
      <c r="K4564" s="129"/>
      <c r="L4564" s="129"/>
      <c r="M4564" s="129"/>
    </row>
    <row r="4565" spans="1:13">
      <c r="A4565" s="5"/>
      <c r="B4565" s="128"/>
      <c r="C4565" s="128"/>
      <c r="D4565" s="129"/>
      <c r="E4565" s="129"/>
      <c r="F4565" s="129"/>
      <c r="G4565" s="129"/>
      <c r="H4565" s="129"/>
      <c r="I4565" s="129"/>
      <c r="J4565" s="129"/>
      <c r="K4565" s="129"/>
      <c r="L4565" s="129"/>
      <c r="M4565" s="129"/>
    </row>
    <row r="4566" spans="1:13">
      <c r="A4566" s="5"/>
      <c r="B4566" s="128"/>
      <c r="C4566" s="128"/>
      <c r="D4566" s="129"/>
      <c r="E4566" s="129"/>
      <c r="F4566" s="129"/>
      <c r="G4566" s="129"/>
      <c r="H4566" s="129"/>
      <c r="I4566" s="129"/>
      <c r="J4566" s="129"/>
      <c r="K4566" s="129"/>
      <c r="L4566" s="129"/>
      <c r="M4566" s="129"/>
    </row>
    <row r="4567" spans="1:13">
      <c r="A4567" s="5"/>
      <c r="B4567" s="128"/>
      <c r="C4567" s="128"/>
      <c r="D4567" s="129"/>
      <c r="E4567" s="129"/>
      <c r="F4567" s="129"/>
      <c r="G4567" s="129"/>
      <c r="H4567" s="129"/>
      <c r="I4567" s="129"/>
      <c r="J4567" s="129"/>
      <c r="K4567" s="129"/>
      <c r="L4567" s="129"/>
      <c r="M4567" s="129"/>
    </row>
    <row r="4568" spans="1:13">
      <c r="A4568" s="5"/>
      <c r="B4568" s="128"/>
      <c r="C4568" s="128"/>
      <c r="D4568" s="129"/>
      <c r="E4568" s="129"/>
      <c r="F4568" s="129"/>
      <c r="G4568" s="129"/>
      <c r="H4568" s="129"/>
      <c r="I4568" s="129"/>
      <c r="J4568" s="129"/>
      <c r="K4568" s="129"/>
      <c r="L4568" s="129"/>
      <c r="M4568" s="129"/>
    </row>
    <row r="4569" spans="1:13">
      <c r="A4569" s="5"/>
      <c r="B4569" s="128"/>
      <c r="C4569" s="128"/>
      <c r="D4569" s="129"/>
      <c r="E4569" s="129"/>
      <c r="F4569" s="129"/>
      <c r="G4569" s="129"/>
      <c r="H4569" s="129"/>
      <c r="I4569" s="129"/>
      <c r="J4569" s="129"/>
      <c r="K4569" s="129"/>
      <c r="L4569" s="129"/>
      <c r="M4569" s="129"/>
    </row>
    <row r="4570" spans="1:13">
      <c r="A4570" s="5"/>
      <c r="B4570" s="128"/>
      <c r="C4570" s="128"/>
      <c r="D4570" s="129"/>
      <c r="E4570" s="129"/>
      <c r="F4570" s="129"/>
      <c r="G4570" s="129"/>
      <c r="H4570" s="129"/>
      <c r="I4570" s="129"/>
      <c r="J4570" s="129"/>
      <c r="K4570" s="129"/>
      <c r="L4570" s="129"/>
      <c r="M4570" s="129"/>
    </row>
    <row r="4571" spans="1:13">
      <c r="A4571" s="5"/>
      <c r="B4571" s="128"/>
      <c r="C4571" s="128"/>
      <c r="D4571" s="129"/>
      <c r="E4571" s="129"/>
      <c r="F4571" s="129"/>
      <c r="G4571" s="129"/>
      <c r="H4571" s="129"/>
      <c r="I4571" s="129"/>
      <c r="J4571" s="129"/>
      <c r="K4571" s="129"/>
      <c r="L4571" s="129"/>
      <c r="M4571" s="129"/>
    </row>
    <row r="4572" spans="1:13">
      <c r="A4572" s="5"/>
      <c r="B4572" s="128"/>
      <c r="C4572" s="128"/>
      <c r="D4572" s="129"/>
      <c r="E4572" s="129"/>
      <c r="F4572" s="129"/>
      <c r="G4572" s="129"/>
      <c r="H4572" s="129"/>
      <c r="I4572" s="129"/>
      <c r="J4572" s="129"/>
      <c r="K4572" s="129"/>
      <c r="L4572" s="129"/>
      <c r="M4572" s="129"/>
    </row>
    <row r="4573" spans="1:13">
      <c r="A4573" s="5"/>
      <c r="B4573" s="128"/>
      <c r="C4573" s="128"/>
      <c r="D4573" s="129"/>
      <c r="E4573" s="129"/>
      <c r="F4573" s="129"/>
      <c r="G4573" s="129"/>
      <c r="H4573" s="129"/>
      <c r="I4573" s="129"/>
      <c r="J4573" s="129"/>
      <c r="K4573" s="129"/>
      <c r="L4573" s="129"/>
      <c r="M4573" s="129"/>
    </row>
    <row r="4574" spans="1:13">
      <c r="A4574" s="5"/>
      <c r="B4574" s="128"/>
      <c r="C4574" s="128"/>
      <c r="D4574" s="129"/>
      <c r="E4574" s="129"/>
      <c r="F4574" s="129"/>
      <c r="G4574" s="129"/>
      <c r="H4574" s="129"/>
      <c r="I4574" s="129"/>
      <c r="J4574" s="129"/>
      <c r="K4574" s="129"/>
      <c r="L4574" s="129"/>
      <c r="M4574" s="129"/>
    </row>
    <row r="4575" spans="1:13">
      <c r="A4575" s="5"/>
      <c r="B4575" s="128"/>
      <c r="C4575" s="128"/>
      <c r="D4575" s="129"/>
      <c r="E4575" s="129"/>
      <c r="F4575" s="129"/>
      <c r="G4575" s="129"/>
      <c r="H4575" s="129"/>
      <c r="I4575" s="129"/>
      <c r="J4575" s="129"/>
      <c r="K4575" s="129"/>
      <c r="L4575" s="129"/>
      <c r="M4575" s="129"/>
    </row>
    <row r="4576" spans="1:13">
      <c r="A4576" s="5"/>
      <c r="B4576" s="128"/>
      <c r="C4576" s="128"/>
      <c r="D4576" s="129"/>
      <c r="E4576" s="129"/>
      <c r="F4576" s="129"/>
      <c r="G4576" s="129"/>
      <c r="H4576" s="129"/>
      <c r="I4576" s="129"/>
      <c r="J4576" s="129"/>
      <c r="K4576" s="129"/>
      <c r="L4576" s="129"/>
      <c r="M4576" s="129"/>
    </row>
    <row r="4577" spans="1:13">
      <c r="A4577" s="5"/>
      <c r="B4577" s="128"/>
      <c r="C4577" s="128"/>
      <c r="D4577" s="129"/>
      <c r="E4577" s="129"/>
      <c r="F4577" s="129"/>
      <c r="G4577" s="129"/>
      <c r="H4577" s="129"/>
      <c r="I4577" s="129"/>
      <c r="J4577" s="129"/>
      <c r="K4577" s="129"/>
      <c r="L4577" s="129"/>
      <c r="M4577" s="129"/>
    </row>
    <row r="4578" spans="1:13">
      <c r="A4578" s="5"/>
      <c r="B4578" s="128"/>
      <c r="C4578" s="128"/>
      <c r="D4578" s="129"/>
      <c r="E4578" s="129"/>
      <c r="F4578" s="129"/>
      <c r="G4578" s="129"/>
      <c r="H4578" s="129"/>
      <c r="I4578" s="129"/>
      <c r="J4578" s="129"/>
      <c r="K4578" s="129"/>
      <c r="L4578" s="129"/>
      <c r="M4578" s="129"/>
    </row>
    <row r="4579" spans="1:13">
      <c r="A4579" s="5"/>
      <c r="B4579" s="128"/>
      <c r="C4579" s="128"/>
      <c r="D4579" s="129"/>
      <c r="E4579" s="129"/>
      <c r="F4579" s="129"/>
      <c r="G4579" s="129"/>
      <c r="H4579" s="129"/>
      <c r="I4579" s="129"/>
      <c r="J4579" s="129"/>
      <c r="K4579" s="129"/>
      <c r="L4579" s="129"/>
      <c r="M4579" s="129"/>
    </row>
    <row r="4580" spans="1:13">
      <c r="A4580" s="5"/>
      <c r="B4580" s="128"/>
      <c r="C4580" s="128"/>
      <c r="D4580" s="129"/>
      <c r="E4580" s="129"/>
      <c r="F4580" s="129"/>
      <c r="G4580" s="129"/>
      <c r="H4580" s="129"/>
      <c r="I4580" s="129"/>
      <c r="J4580" s="129"/>
      <c r="K4580" s="129"/>
      <c r="L4580" s="129"/>
      <c r="M4580" s="129"/>
    </row>
    <row r="4581" spans="1:13">
      <c r="A4581" s="5"/>
      <c r="B4581" s="128"/>
      <c r="C4581" s="128"/>
      <c r="D4581" s="129"/>
      <c r="E4581" s="129"/>
      <c r="F4581" s="129"/>
      <c r="G4581" s="129"/>
      <c r="H4581" s="129"/>
      <c r="I4581" s="129"/>
      <c r="J4581" s="129"/>
      <c r="K4581" s="129"/>
      <c r="L4581" s="129"/>
      <c r="M4581" s="129"/>
    </row>
    <row r="4582" spans="1:13">
      <c r="A4582" s="5"/>
      <c r="B4582" s="128"/>
      <c r="C4582" s="3"/>
      <c r="D4582" s="4"/>
      <c r="E4582" s="4"/>
      <c r="F4582" s="4"/>
      <c r="G4582" s="4"/>
      <c r="H4582" s="129"/>
      <c r="I4582" s="129"/>
      <c r="J4582" s="129"/>
      <c r="K4582" s="129"/>
      <c r="L4582" s="129"/>
      <c r="M4582" s="129"/>
    </row>
    <row r="4583" spans="1:13">
      <c r="A4583" s="5"/>
      <c r="B4583" s="128"/>
      <c r="C4583" s="128"/>
      <c r="D4583" s="129"/>
      <c r="E4583" s="129"/>
      <c r="F4583" s="129"/>
      <c r="G4583" s="129"/>
      <c r="H4583" s="129"/>
      <c r="I4583" s="129"/>
      <c r="J4583" s="129"/>
      <c r="K4583" s="129"/>
      <c r="L4583" s="129"/>
      <c r="M4583" s="129"/>
    </row>
    <row r="4584" spans="1:13">
      <c r="A4584" s="5"/>
      <c r="B4584" s="128"/>
      <c r="C4584" s="128"/>
      <c r="D4584" s="129"/>
      <c r="E4584" s="129"/>
      <c r="F4584" s="129"/>
      <c r="G4584" s="129"/>
      <c r="H4584" s="129"/>
      <c r="I4584" s="129"/>
      <c r="J4584" s="129"/>
      <c r="K4584" s="129"/>
      <c r="L4584" s="129"/>
      <c r="M4584" s="129"/>
    </row>
    <row r="4585" spans="1:13">
      <c r="A4585" s="5"/>
      <c r="B4585" s="128"/>
      <c r="C4585" s="128"/>
      <c r="D4585" s="129"/>
      <c r="E4585" s="129"/>
      <c r="F4585" s="129"/>
      <c r="G4585" s="129"/>
      <c r="H4585" s="129"/>
      <c r="I4585" s="129"/>
      <c r="J4585" s="129"/>
      <c r="K4585" s="129"/>
      <c r="L4585" s="129"/>
      <c r="M4585" s="129"/>
    </row>
    <row r="4586" spans="1:13">
      <c r="A4586" s="5"/>
      <c r="B4586" s="128"/>
      <c r="C4586" s="128"/>
      <c r="D4586" s="129"/>
      <c r="E4586" s="129"/>
      <c r="F4586" s="129"/>
      <c r="G4586" s="129"/>
      <c r="H4586" s="129"/>
      <c r="I4586" s="129"/>
      <c r="J4586" s="129"/>
      <c r="K4586" s="129"/>
      <c r="L4586" s="129"/>
      <c r="M4586" s="129"/>
    </row>
    <row r="4587" spans="1:13">
      <c r="A4587" s="5"/>
      <c r="B4587" s="128"/>
      <c r="C4587" s="128"/>
      <c r="D4587" s="129"/>
      <c r="E4587" s="129"/>
      <c r="F4587" s="129"/>
      <c r="G4587" s="129"/>
      <c r="H4587" s="129"/>
      <c r="I4587" s="129"/>
      <c r="J4587" s="129"/>
      <c r="K4587" s="129"/>
      <c r="L4587" s="129"/>
      <c r="M4587" s="129"/>
    </row>
    <row r="4588" spans="1:13">
      <c r="A4588" s="5"/>
      <c r="B4588" s="128"/>
      <c r="C4588" s="128"/>
      <c r="D4588" s="129"/>
      <c r="E4588" s="129"/>
      <c r="F4588" s="129"/>
      <c r="G4588" s="129"/>
      <c r="H4588" s="129"/>
      <c r="I4588" s="129"/>
      <c r="J4588" s="129"/>
      <c r="K4588" s="129"/>
      <c r="L4588" s="129"/>
      <c r="M4588" s="129"/>
    </row>
    <row r="4589" spans="1:13">
      <c r="A4589" s="5"/>
      <c r="B4589" s="128"/>
      <c r="C4589" s="128"/>
      <c r="D4589" s="129"/>
      <c r="E4589" s="129"/>
      <c r="F4589" s="129"/>
      <c r="G4589" s="129"/>
      <c r="H4589" s="129"/>
      <c r="I4589" s="129"/>
      <c r="J4589" s="129"/>
      <c r="K4589" s="129"/>
      <c r="L4589" s="129"/>
      <c r="M4589" s="129"/>
    </row>
    <row r="4590" spans="1:13">
      <c r="A4590" s="5"/>
      <c r="B4590" s="128"/>
      <c r="C4590" s="128"/>
      <c r="D4590" s="129"/>
      <c r="E4590" s="129"/>
      <c r="F4590" s="129"/>
      <c r="G4590" s="129"/>
      <c r="H4590" s="129"/>
      <c r="I4590" s="129"/>
      <c r="J4590" s="129"/>
      <c r="K4590" s="129"/>
      <c r="L4590" s="129"/>
      <c r="M4590" s="129"/>
    </row>
    <row r="4591" spans="1:13">
      <c r="A4591" s="5"/>
      <c r="B4591" s="128"/>
      <c r="C4591" s="128"/>
      <c r="D4591" s="129"/>
      <c r="E4591" s="129"/>
      <c r="F4591" s="129"/>
      <c r="G4591" s="129"/>
      <c r="H4591" s="129"/>
      <c r="I4591" s="129"/>
      <c r="J4591" s="129"/>
      <c r="K4591" s="129"/>
      <c r="L4591" s="129"/>
      <c r="M4591" s="129"/>
    </row>
    <row r="4592" spans="1:13">
      <c r="A4592" s="5"/>
      <c r="B4592" s="128"/>
      <c r="C4592" s="128"/>
      <c r="D4592" s="129"/>
      <c r="E4592" s="129"/>
      <c r="F4592" s="129"/>
      <c r="G4592" s="129"/>
      <c r="H4592" s="129"/>
      <c r="I4592" s="129"/>
      <c r="J4592" s="129"/>
      <c r="K4592" s="129"/>
      <c r="L4592" s="129"/>
      <c r="M4592" s="129"/>
    </row>
    <row r="4593" spans="1:13">
      <c r="A4593" s="5"/>
      <c r="B4593" s="3"/>
      <c r="C4593" s="3"/>
      <c r="D4593" s="4"/>
      <c r="E4593" s="4"/>
      <c r="F4593" s="4"/>
      <c r="G4593" s="4"/>
      <c r="H4593" s="129"/>
      <c r="I4593" s="4"/>
      <c r="J4593" s="4"/>
      <c r="K4593" s="4"/>
      <c r="L4593" s="4"/>
      <c r="M4593" s="4"/>
    </row>
    <row r="4594" spans="1:13">
      <c r="A4594" s="5"/>
      <c r="B4594" s="128"/>
      <c r="C4594" s="128"/>
      <c r="D4594" s="129"/>
      <c r="E4594" s="129"/>
      <c r="F4594" s="129"/>
      <c r="G4594" s="129"/>
      <c r="H4594" s="129"/>
      <c r="I4594" s="129"/>
      <c r="J4594" s="129"/>
      <c r="K4594" s="129"/>
      <c r="L4594" s="129"/>
      <c r="M4594" s="129"/>
    </row>
    <row r="4595" spans="1:13">
      <c r="A4595" s="5"/>
      <c r="B4595" s="128"/>
      <c r="C4595" s="128"/>
      <c r="D4595" s="129"/>
      <c r="E4595" s="129"/>
      <c r="F4595" s="129"/>
      <c r="G4595" s="129"/>
      <c r="H4595" s="129"/>
      <c r="I4595" s="129"/>
      <c r="J4595" s="129"/>
      <c r="K4595" s="129"/>
      <c r="L4595" s="129"/>
      <c r="M4595" s="129"/>
    </row>
    <row r="4596" spans="1:13">
      <c r="A4596" s="5"/>
      <c r="B4596" s="128"/>
      <c r="C4596" s="128"/>
      <c r="D4596" s="129"/>
      <c r="E4596" s="129"/>
      <c r="F4596" s="129"/>
      <c r="G4596" s="129"/>
      <c r="H4596" s="129"/>
      <c r="I4596" s="129"/>
      <c r="J4596" s="129"/>
      <c r="K4596" s="129"/>
      <c r="L4596" s="129"/>
      <c r="M4596" s="129"/>
    </row>
    <row r="4597" spans="1:13">
      <c r="A4597" s="5"/>
      <c r="B4597" s="128"/>
      <c r="C4597" s="128"/>
      <c r="D4597" s="129"/>
      <c r="E4597" s="129"/>
      <c r="F4597" s="129"/>
      <c r="G4597" s="129"/>
      <c r="H4597" s="129"/>
      <c r="I4597" s="129"/>
      <c r="J4597" s="129"/>
      <c r="K4597" s="129"/>
      <c r="L4597" s="129"/>
      <c r="M4597" s="129"/>
    </row>
    <row r="4598" spans="1:13">
      <c r="A4598" s="5"/>
      <c r="B4598" s="128"/>
      <c r="C4598" s="128"/>
      <c r="D4598" s="129"/>
      <c r="E4598" s="129"/>
      <c r="F4598" s="129"/>
      <c r="G4598" s="129"/>
      <c r="H4598" s="129"/>
      <c r="I4598" s="129"/>
      <c r="J4598" s="129"/>
      <c r="K4598" s="129"/>
      <c r="L4598" s="129"/>
      <c r="M4598" s="129"/>
    </row>
    <row r="4599" spans="1:13">
      <c r="A4599" s="5"/>
      <c r="B4599" s="128"/>
      <c r="C4599" s="128"/>
      <c r="D4599" s="129"/>
      <c r="E4599" s="129"/>
      <c r="F4599" s="129"/>
      <c r="G4599" s="129"/>
      <c r="H4599" s="129"/>
      <c r="I4599" s="129"/>
      <c r="J4599" s="129"/>
      <c r="K4599" s="129"/>
      <c r="L4599" s="129"/>
      <c r="M4599" s="129"/>
    </row>
    <row r="4600" spans="1:13">
      <c r="A4600" s="5"/>
      <c r="B4600" s="128"/>
      <c r="C4600" s="128"/>
      <c r="D4600" s="129"/>
      <c r="E4600" s="129"/>
      <c r="F4600" s="129"/>
      <c r="G4600" s="129"/>
      <c r="H4600" s="129"/>
      <c r="I4600" s="129"/>
      <c r="J4600" s="129"/>
      <c r="K4600" s="129"/>
      <c r="L4600" s="129"/>
      <c r="M4600" s="129"/>
    </row>
    <row r="4601" spans="1:13">
      <c r="A4601" s="5"/>
      <c r="B4601" s="128"/>
      <c r="C4601" s="128"/>
      <c r="D4601" s="129"/>
      <c r="E4601" s="129"/>
      <c r="F4601" s="129"/>
      <c r="G4601" s="129"/>
      <c r="H4601" s="129"/>
      <c r="I4601" s="129"/>
      <c r="J4601" s="129"/>
      <c r="K4601" s="129"/>
      <c r="L4601" s="129"/>
      <c r="M4601" s="129"/>
    </row>
    <row r="4602" spans="1:13">
      <c r="A4602" s="5"/>
      <c r="B4602" s="3"/>
      <c r="C4602" s="3"/>
      <c r="D4602" s="4"/>
      <c r="E4602" s="4"/>
      <c r="F4602" s="4"/>
      <c r="G4602" s="4"/>
      <c r="H4602" s="129"/>
      <c r="I4602" s="129"/>
      <c r="J4602" s="129"/>
      <c r="K4602" s="4"/>
      <c r="L4602" s="4"/>
      <c r="M4602" s="4"/>
    </row>
    <row r="4603" spans="1:13">
      <c r="A4603" s="5"/>
      <c r="B4603" s="128"/>
      <c r="C4603" s="128"/>
      <c r="D4603" s="129"/>
      <c r="E4603" s="129"/>
      <c r="F4603" s="129"/>
      <c r="G4603" s="129"/>
      <c r="H4603" s="129"/>
      <c r="I4603" s="129"/>
      <c r="J4603" s="129"/>
      <c r="K4603" s="129"/>
      <c r="L4603" s="129"/>
      <c r="M4603" s="129"/>
    </row>
    <row r="4604" spans="1:13">
      <c r="A4604" s="5"/>
      <c r="B4604" s="128"/>
      <c r="C4604" s="128"/>
      <c r="D4604" s="129"/>
      <c r="E4604" s="129"/>
      <c r="F4604" s="129"/>
      <c r="G4604" s="129"/>
      <c r="H4604" s="129"/>
      <c r="I4604" s="129"/>
      <c r="J4604" s="129"/>
      <c r="K4604" s="129"/>
      <c r="L4604" s="129"/>
      <c r="M4604" s="129"/>
    </row>
    <row r="4605" spans="1:13">
      <c r="A4605" s="5"/>
      <c r="B4605" s="128"/>
      <c r="C4605" s="128"/>
      <c r="D4605" s="129"/>
      <c r="E4605" s="129"/>
      <c r="F4605" s="129"/>
      <c r="G4605" s="129"/>
      <c r="H4605" s="129"/>
      <c r="I4605" s="129"/>
      <c r="J4605" s="129"/>
      <c r="K4605" s="129"/>
      <c r="L4605" s="129"/>
      <c r="M4605" s="129"/>
    </row>
    <row r="4606" spans="1:13">
      <c r="A4606" s="5"/>
      <c r="B4606" s="128"/>
      <c r="C4606" s="128"/>
      <c r="D4606" s="129"/>
      <c r="E4606" s="129"/>
      <c r="F4606" s="129"/>
      <c r="G4606" s="129"/>
      <c r="H4606" s="129"/>
      <c r="I4606" s="129"/>
      <c r="J4606" s="129"/>
      <c r="K4606" s="129"/>
      <c r="L4606" s="129"/>
      <c r="M4606" s="129"/>
    </row>
    <row r="4607" spans="1:13">
      <c r="A4607" s="5"/>
      <c r="B4607" s="128"/>
      <c r="C4607" s="128"/>
      <c r="D4607" s="129"/>
      <c r="E4607" s="129"/>
      <c r="F4607" s="129"/>
      <c r="G4607" s="129"/>
      <c r="H4607" s="129"/>
      <c r="I4607" s="129"/>
      <c r="J4607" s="129"/>
      <c r="K4607" s="129"/>
      <c r="L4607" s="129"/>
      <c r="M4607" s="129"/>
    </row>
    <row r="4608" spans="1:13">
      <c r="A4608" s="5"/>
      <c r="B4608" s="128"/>
      <c r="C4608" s="128"/>
      <c r="D4608" s="129"/>
      <c r="E4608" s="129"/>
      <c r="F4608" s="129"/>
      <c r="G4608" s="129"/>
      <c r="H4608" s="129"/>
      <c r="I4608" s="129"/>
      <c r="J4608" s="129"/>
      <c r="K4608" s="129"/>
      <c r="L4608" s="129"/>
      <c r="M4608" s="129"/>
    </row>
    <row r="4609" spans="1:13">
      <c r="A4609" s="5"/>
      <c r="B4609" s="128"/>
      <c r="C4609" s="128"/>
      <c r="D4609" s="129"/>
      <c r="E4609" s="129"/>
      <c r="F4609" s="129"/>
      <c r="G4609" s="129"/>
      <c r="H4609" s="129"/>
      <c r="I4609" s="129"/>
      <c r="J4609" s="129"/>
      <c r="K4609" s="129"/>
      <c r="L4609" s="129"/>
      <c r="M4609" s="129"/>
    </row>
    <row r="4610" spans="1:13">
      <c r="A4610" s="5"/>
      <c r="B4610" s="128"/>
      <c r="C4610" s="128"/>
      <c r="D4610" s="129"/>
      <c r="E4610" s="129"/>
      <c r="F4610" s="129"/>
      <c r="G4610" s="129"/>
      <c r="H4610" s="129"/>
      <c r="I4610" s="129"/>
      <c r="J4610" s="129"/>
      <c r="K4610" s="129"/>
      <c r="L4610" s="129"/>
      <c r="M4610" s="129"/>
    </row>
    <row r="4611" spans="1:13">
      <c r="A4611" s="5"/>
      <c r="B4611" s="128"/>
      <c r="C4611" s="128"/>
      <c r="D4611" s="129"/>
      <c r="E4611" s="129"/>
      <c r="F4611" s="129"/>
      <c r="G4611" s="129"/>
      <c r="H4611" s="129"/>
      <c r="I4611" s="129"/>
      <c r="J4611" s="129"/>
      <c r="K4611" s="129"/>
      <c r="L4611" s="129"/>
      <c r="M4611" s="129"/>
    </row>
    <row r="4612" spans="1:13">
      <c r="A4612" s="5"/>
      <c r="B4612" s="128"/>
      <c r="C4612" s="128"/>
      <c r="D4612" s="129"/>
      <c r="E4612" s="129"/>
      <c r="F4612" s="129"/>
      <c r="G4612" s="129"/>
      <c r="H4612" s="129"/>
      <c r="I4612" s="129"/>
      <c r="J4612" s="129"/>
      <c r="K4612" s="129"/>
      <c r="L4612" s="129"/>
      <c r="M4612" s="129"/>
    </row>
    <row r="4613" spans="1:13">
      <c r="A4613" s="5"/>
      <c r="B4613" s="128"/>
      <c r="C4613" s="128"/>
      <c r="D4613" s="129"/>
      <c r="E4613" s="129"/>
      <c r="F4613" s="129"/>
      <c r="G4613" s="129"/>
      <c r="H4613" s="129"/>
      <c r="I4613" s="129"/>
      <c r="J4613" s="129"/>
      <c r="K4613" s="129"/>
      <c r="L4613" s="129"/>
      <c r="M4613" s="129"/>
    </row>
    <row r="4614" spans="1:13">
      <c r="A4614" s="5"/>
      <c r="B4614" s="128"/>
      <c r="C4614" s="128"/>
      <c r="D4614" s="129"/>
      <c r="E4614" s="129"/>
      <c r="F4614" s="129"/>
      <c r="G4614" s="129"/>
      <c r="H4614" s="129"/>
      <c r="I4614" s="129"/>
      <c r="J4614" s="129"/>
      <c r="K4614" s="129"/>
      <c r="L4614" s="129"/>
      <c r="M4614" s="129"/>
    </row>
    <row r="4615" spans="1:13">
      <c r="A4615" s="5"/>
      <c r="B4615" s="128"/>
      <c r="C4615" s="128"/>
      <c r="D4615" s="129"/>
      <c r="E4615" s="129"/>
      <c r="F4615" s="129"/>
      <c r="G4615" s="129"/>
      <c r="H4615" s="129"/>
      <c r="I4615" s="129"/>
      <c r="J4615" s="129"/>
      <c r="K4615" s="129"/>
      <c r="L4615" s="129"/>
      <c r="M4615" s="129"/>
    </row>
    <row r="4616" spans="1:13">
      <c r="A4616" s="5"/>
      <c r="B4616" s="128"/>
      <c r="C4616" s="128"/>
      <c r="D4616" s="129"/>
      <c r="E4616" s="129"/>
      <c r="F4616" s="129"/>
      <c r="G4616" s="129"/>
      <c r="H4616" s="129"/>
      <c r="I4616" s="129"/>
      <c r="J4616" s="129"/>
      <c r="K4616" s="129"/>
      <c r="L4616" s="129"/>
      <c r="M4616" s="129"/>
    </row>
    <row r="4617" spans="1:13">
      <c r="A4617" s="5"/>
      <c r="B4617" s="128"/>
      <c r="C4617" s="128"/>
      <c r="D4617" s="129"/>
      <c r="E4617" s="129"/>
      <c r="F4617" s="129"/>
      <c r="G4617" s="129"/>
      <c r="H4617" s="129"/>
      <c r="I4617" s="129"/>
      <c r="J4617" s="129"/>
      <c r="K4617" s="129"/>
      <c r="L4617" s="129"/>
      <c r="M4617" s="129"/>
    </row>
    <row r="4618" spans="1:13">
      <c r="A4618" s="5"/>
      <c r="B4618" s="128"/>
      <c r="C4618" s="128"/>
      <c r="D4618" s="129"/>
      <c r="E4618" s="129"/>
      <c r="F4618" s="129"/>
      <c r="G4618" s="129"/>
      <c r="H4618" s="129"/>
      <c r="I4618" s="129"/>
      <c r="J4618" s="129"/>
      <c r="K4618" s="129"/>
      <c r="L4618" s="129"/>
      <c r="M4618" s="129"/>
    </row>
    <row r="4619" spans="1:13">
      <c r="A4619" s="5"/>
      <c r="B4619" s="128"/>
      <c r="C4619" s="128"/>
      <c r="D4619" s="129"/>
      <c r="E4619" s="129"/>
      <c r="F4619" s="129"/>
      <c r="G4619" s="129"/>
      <c r="H4619" s="129"/>
      <c r="I4619" s="129"/>
      <c r="J4619" s="129"/>
      <c r="K4619" s="129"/>
      <c r="L4619" s="129"/>
      <c r="M4619" s="129"/>
    </row>
    <row r="4620" spans="1:13">
      <c r="A4620" s="5"/>
      <c r="B4620" s="128"/>
      <c r="C4620" s="128"/>
      <c r="D4620" s="129"/>
      <c r="E4620" s="129"/>
      <c r="F4620" s="129"/>
      <c r="G4620" s="129"/>
      <c r="H4620" s="129"/>
      <c r="I4620" s="129"/>
      <c r="J4620" s="129"/>
      <c r="K4620" s="129"/>
      <c r="L4620" s="129"/>
      <c r="M4620" s="129"/>
    </row>
    <row r="4621" spans="1:13">
      <c r="A4621" s="5"/>
      <c r="B4621" s="128"/>
      <c r="C4621" s="128"/>
      <c r="D4621" s="129"/>
      <c r="E4621" s="129"/>
      <c r="F4621" s="129"/>
      <c r="G4621" s="129"/>
      <c r="H4621" s="129"/>
      <c r="I4621" s="129"/>
      <c r="J4621" s="129"/>
      <c r="K4621" s="129"/>
      <c r="L4621" s="129"/>
      <c r="M4621" s="129"/>
    </row>
    <row r="4622" spans="1:13">
      <c r="A4622" s="5"/>
      <c r="B4622" s="128"/>
      <c r="C4622" s="128"/>
      <c r="D4622" s="129"/>
      <c r="E4622" s="129"/>
      <c r="F4622" s="129"/>
      <c r="G4622" s="129"/>
      <c r="H4622" s="129"/>
      <c r="I4622" s="129"/>
      <c r="J4622" s="129"/>
      <c r="K4622" s="129"/>
      <c r="L4622" s="129"/>
      <c r="M4622" s="129"/>
    </row>
    <row r="4623" spans="1:13">
      <c r="A4623" s="5"/>
      <c r="B4623" s="128"/>
      <c r="C4623" s="128"/>
      <c r="D4623" s="129"/>
      <c r="E4623" s="129"/>
      <c r="F4623" s="129"/>
      <c r="G4623" s="129"/>
      <c r="H4623" s="129"/>
      <c r="I4623" s="129"/>
      <c r="J4623" s="129"/>
      <c r="K4623" s="129"/>
      <c r="L4623" s="129"/>
      <c r="M4623" s="129"/>
    </row>
    <row r="4624" spans="1:13">
      <c r="A4624" s="5"/>
      <c r="B4624" s="128"/>
      <c r="C4624" s="128"/>
      <c r="D4624" s="129"/>
      <c r="E4624" s="129"/>
      <c r="F4624" s="129"/>
      <c r="G4624" s="129"/>
      <c r="H4624" s="129"/>
      <c r="I4624" s="129"/>
      <c r="J4624" s="129"/>
      <c r="K4624" s="129"/>
      <c r="L4624" s="129"/>
      <c r="M4624" s="129"/>
    </row>
    <row r="4625" spans="1:13">
      <c r="A4625" s="5"/>
      <c r="B4625" s="128"/>
      <c r="C4625" s="128"/>
      <c r="D4625" s="129"/>
      <c r="E4625" s="129"/>
      <c r="F4625" s="129"/>
      <c r="G4625" s="129"/>
      <c r="H4625" s="129"/>
      <c r="I4625" s="129"/>
      <c r="J4625" s="129"/>
      <c r="K4625" s="129"/>
      <c r="L4625" s="129"/>
      <c r="M4625" s="129"/>
    </row>
    <row r="4626" spans="1:13">
      <c r="A4626" s="5"/>
      <c r="B4626" s="128"/>
      <c r="C4626" s="128"/>
      <c r="D4626" s="129"/>
      <c r="E4626" s="129"/>
      <c r="F4626" s="129"/>
      <c r="G4626" s="129"/>
      <c r="H4626" s="129"/>
      <c r="I4626" s="129"/>
      <c r="J4626" s="129"/>
      <c r="K4626" s="129"/>
      <c r="L4626" s="129"/>
      <c r="M4626" s="129"/>
    </row>
    <row r="4627" spans="1:13">
      <c r="A4627" s="5"/>
      <c r="B4627" s="128"/>
      <c r="C4627" s="128"/>
      <c r="D4627" s="129"/>
      <c r="E4627" s="129"/>
      <c r="F4627" s="129"/>
      <c r="G4627" s="129"/>
      <c r="H4627" s="129"/>
      <c r="I4627" s="129"/>
      <c r="J4627" s="129"/>
      <c r="K4627" s="129"/>
      <c r="L4627" s="129"/>
      <c r="M4627" s="129"/>
    </row>
    <row r="4628" spans="1:13">
      <c r="A4628" s="5"/>
      <c r="B4628" s="128"/>
      <c r="C4628" s="128"/>
      <c r="D4628" s="129"/>
      <c r="E4628" s="129"/>
      <c r="F4628" s="129"/>
      <c r="G4628" s="129"/>
      <c r="H4628" s="129"/>
      <c r="I4628" s="129"/>
      <c r="J4628" s="129"/>
      <c r="K4628" s="129"/>
      <c r="L4628" s="129"/>
      <c r="M4628" s="129"/>
    </row>
    <row r="4629" spans="1:13">
      <c r="A4629" s="5"/>
      <c r="B4629" s="128"/>
      <c r="C4629" s="128"/>
      <c r="D4629" s="129"/>
      <c r="E4629" s="129"/>
      <c r="F4629" s="129"/>
      <c r="G4629" s="129"/>
      <c r="H4629" s="129"/>
      <c r="I4629" s="129"/>
      <c r="J4629" s="129"/>
      <c r="K4629" s="129"/>
      <c r="L4629" s="129"/>
      <c r="M4629" s="129"/>
    </row>
    <row r="4630" spans="1:13">
      <c r="A4630" s="5"/>
      <c r="B4630" s="128"/>
      <c r="C4630" s="128"/>
      <c r="D4630" s="129"/>
      <c r="E4630" s="129"/>
      <c r="F4630" s="129"/>
      <c r="G4630" s="129"/>
      <c r="H4630" s="129"/>
      <c r="I4630" s="129"/>
      <c r="J4630" s="129"/>
      <c r="K4630" s="129"/>
      <c r="L4630" s="129"/>
      <c r="M4630" s="129"/>
    </row>
    <row r="4631" spans="1:13">
      <c r="A4631" s="5"/>
      <c r="B4631" s="128"/>
      <c r="C4631" s="128"/>
      <c r="D4631" s="129"/>
      <c r="E4631" s="129"/>
      <c r="F4631" s="129"/>
      <c r="G4631" s="129"/>
      <c r="H4631" s="129"/>
      <c r="I4631" s="129"/>
      <c r="J4631" s="129"/>
      <c r="K4631" s="129"/>
      <c r="L4631" s="129"/>
      <c r="M4631" s="129"/>
    </row>
    <row r="4632" spans="1:13">
      <c r="A4632" s="5"/>
      <c r="B4632" s="128"/>
      <c r="C4632" s="128"/>
      <c r="D4632" s="129"/>
      <c r="E4632" s="129"/>
      <c r="F4632" s="129"/>
      <c r="G4632" s="129"/>
      <c r="H4632" s="129"/>
      <c r="I4632" s="129"/>
      <c r="J4632" s="129"/>
      <c r="K4632" s="129"/>
      <c r="L4632" s="129"/>
      <c r="M4632" s="129"/>
    </row>
    <row r="4633" spans="1:13">
      <c r="A4633" s="5"/>
      <c r="B4633" s="128"/>
      <c r="C4633" s="128"/>
      <c r="D4633" s="129"/>
      <c r="E4633" s="129"/>
      <c r="F4633" s="129"/>
      <c r="G4633" s="129"/>
      <c r="H4633" s="129"/>
      <c r="I4633" s="129"/>
      <c r="J4633" s="129"/>
      <c r="K4633" s="129"/>
      <c r="L4633" s="129"/>
      <c r="M4633" s="129"/>
    </row>
    <row r="4634" spans="1:13">
      <c r="A4634" s="5"/>
      <c r="B4634" s="128"/>
      <c r="C4634" s="128"/>
      <c r="D4634" s="129"/>
      <c r="E4634" s="129"/>
      <c r="F4634" s="129"/>
      <c r="G4634" s="129"/>
      <c r="H4634" s="129"/>
      <c r="I4634" s="129"/>
      <c r="J4634" s="129"/>
      <c r="K4634" s="129"/>
      <c r="L4634" s="129"/>
      <c r="M4634" s="129"/>
    </row>
    <row r="4635" spans="1:13">
      <c r="A4635" s="5"/>
      <c r="B4635" s="128"/>
      <c r="C4635" s="128"/>
      <c r="D4635" s="129"/>
      <c r="E4635" s="129"/>
      <c r="F4635" s="129"/>
      <c r="G4635" s="129"/>
      <c r="H4635" s="129"/>
      <c r="I4635" s="129"/>
      <c r="J4635" s="129"/>
      <c r="K4635" s="129"/>
      <c r="L4635" s="129"/>
      <c r="M4635" s="129"/>
    </row>
    <row r="4636" spans="1:13">
      <c r="A4636" s="5"/>
      <c r="B4636" s="128"/>
      <c r="C4636" s="128"/>
      <c r="D4636" s="129"/>
      <c r="E4636" s="129"/>
      <c r="F4636" s="129"/>
      <c r="G4636" s="129"/>
      <c r="H4636" s="129"/>
      <c r="I4636" s="129"/>
      <c r="J4636" s="129"/>
      <c r="K4636" s="129"/>
      <c r="L4636" s="129"/>
      <c r="M4636" s="129"/>
    </row>
    <row r="4637" spans="1:13">
      <c r="A4637" s="5"/>
      <c r="B4637" s="128"/>
      <c r="C4637" s="128"/>
      <c r="D4637" s="129"/>
      <c r="E4637" s="129"/>
      <c r="F4637" s="129"/>
      <c r="G4637" s="129"/>
      <c r="H4637" s="129"/>
      <c r="I4637" s="129"/>
      <c r="J4637" s="129"/>
      <c r="K4637" s="129"/>
      <c r="L4637" s="129"/>
      <c r="M4637" s="129"/>
    </row>
    <row r="4638" spans="1:13">
      <c r="A4638" s="5"/>
      <c r="B4638" s="128"/>
      <c r="C4638" s="128"/>
      <c r="D4638" s="129"/>
      <c r="E4638" s="129"/>
      <c r="F4638" s="129"/>
      <c r="G4638" s="129"/>
      <c r="H4638" s="129"/>
      <c r="I4638" s="129"/>
      <c r="J4638" s="129"/>
      <c r="K4638" s="129"/>
      <c r="L4638" s="129"/>
      <c r="M4638" s="129"/>
    </row>
    <row r="4639" spans="1:13">
      <c r="A4639" s="5"/>
      <c r="B4639" s="128"/>
      <c r="C4639" s="128"/>
      <c r="D4639" s="129"/>
      <c r="E4639" s="129"/>
      <c r="F4639" s="129"/>
      <c r="G4639" s="129"/>
      <c r="H4639" s="129"/>
      <c r="I4639" s="129"/>
      <c r="J4639" s="129"/>
      <c r="K4639" s="129"/>
      <c r="L4639" s="129"/>
      <c r="M4639" s="129"/>
    </row>
    <row r="4640" spans="1:13">
      <c r="A4640" s="5"/>
      <c r="B4640" s="128"/>
      <c r="C4640" s="128"/>
      <c r="D4640" s="129"/>
      <c r="E4640" s="129"/>
      <c r="F4640" s="129"/>
      <c r="G4640" s="129"/>
      <c r="H4640" s="129"/>
      <c r="I4640" s="129"/>
      <c r="J4640" s="129"/>
      <c r="K4640" s="129"/>
      <c r="L4640" s="129"/>
      <c r="M4640" s="129"/>
    </row>
    <row r="4641" spans="1:13">
      <c r="A4641" s="5"/>
      <c r="B4641" s="128"/>
      <c r="C4641" s="128"/>
      <c r="D4641" s="129"/>
      <c r="E4641" s="129"/>
      <c r="F4641" s="129"/>
      <c r="G4641" s="129"/>
      <c r="H4641" s="129"/>
      <c r="I4641" s="129"/>
      <c r="J4641" s="129"/>
      <c r="K4641" s="129"/>
      <c r="L4641" s="129"/>
      <c r="M4641" s="129"/>
    </row>
    <row r="4642" spans="1:13">
      <c r="A4642" s="5"/>
      <c r="B4642" s="128"/>
      <c r="C4642" s="128"/>
      <c r="D4642" s="129"/>
      <c r="E4642" s="129"/>
      <c r="F4642" s="129"/>
      <c r="G4642" s="129"/>
      <c r="H4642" s="129"/>
      <c r="I4642" s="129"/>
      <c r="J4642" s="129"/>
      <c r="K4642" s="129"/>
      <c r="L4642" s="129"/>
      <c r="M4642" s="129"/>
    </row>
    <row r="4643" spans="1:13">
      <c r="A4643" s="5"/>
      <c r="B4643" s="128"/>
      <c r="C4643" s="128"/>
      <c r="D4643" s="129"/>
      <c r="E4643" s="129"/>
      <c r="F4643" s="129"/>
      <c r="G4643" s="129"/>
      <c r="H4643" s="129"/>
      <c r="I4643" s="129"/>
      <c r="J4643" s="129"/>
      <c r="K4643" s="129"/>
      <c r="L4643" s="129"/>
      <c r="M4643" s="129"/>
    </row>
    <row r="4644" spans="1:13">
      <c r="A4644" s="5"/>
      <c r="B4644" s="128"/>
      <c r="C4644" s="128"/>
      <c r="D4644" s="129"/>
      <c r="E4644" s="129"/>
      <c r="F4644" s="129"/>
      <c r="G4644" s="129"/>
      <c r="H4644" s="129"/>
      <c r="I4644" s="129"/>
      <c r="J4644" s="129"/>
      <c r="K4644" s="129"/>
      <c r="L4644" s="129"/>
      <c r="M4644" s="129"/>
    </row>
    <row r="4645" spans="1:13">
      <c r="A4645" s="5"/>
      <c r="B4645" s="128"/>
      <c r="C4645" s="128"/>
      <c r="D4645" s="129"/>
      <c r="E4645" s="129"/>
      <c r="F4645" s="129"/>
      <c r="G4645" s="129"/>
      <c r="H4645" s="129"/>
      <c r="I4645" s="129"/>
      <c r="J4645" s="129"/>
      <c r="K4645" s="129"/>
      <c r="L4645" s="129"/>
      <c r="M4645" s="129"/>
    </row>
    <row r="4646" spans="1:13">
      <c r="A4646" s="5"/>
      <c r="B4646" s="128"/>
      <c r="C4646" s="128"/>
      <c r="D4646" s="129"/>
      <c r="E4646" s="129"/>
      <c r="F4646" s="129"/>
      <c r="G4646" s="129"/>
      <c r="H4646" s="129"/>
      <c r="I4646" s="129"/>
      <c r="J4646" s="129"/>
      <c r="K4646" s="129"/>
      <c r="L4646" s="129"/>
      <c r="M4646" s="129"/>
    </row>
    <row r="4647" spans="1:13">
      <c r="A4647" s="5"/>
      <c r="B4647" s="128"/>
      <c r="C4647" s="128"/>
      <c r="D4647" s="129"/>
      <c r="E4647" s="129"/>
      <c r="F4647" s="129"/>
      <c r="G4647" s="129"/>
      <c r="H4647" s="129"/>
      <c r="I4647" s="129"/>
      <c r="J4647" s="129"/>
      <c r="K4647" s="129"/>
      <c r="L4647" s="129"/>
      <c r="M4647" s="129"/>
    </row>
    <row r="4648" spans="1:13">
      <c r="A4648" s="5"/>
      <c r="B4648" s="128"/>
      <c r="C4648" s="128"/>
      <c r="D4648" s="129"/>
      <c r="E4648" s="129"/>
      <c r="F4648" s="129"/>
      <c r="G4648" s="129"/>
      <c r="H4648" s="129"/>
      <c r="I4648" s="129"/>
      <c r="J4648" s="129"/>
      <c r="K4648" s="129"/>
      <c r="L4648" s="129"/>
      <c r="M4648" s="129"/>
    </row>
    <row r="4649" spans="1:13">
      <c r="A4649" s="5"/>
      <c r="B4649" s="3"/>
      <c r="C4649" s="3"/>
      <c r="D4649" s="4"/>
      <c r="E4649" s="4"/>
      <c r="F4649" s="4"/>
      <c r="G4649" s="4"/>
      <c r="H4649" s="129"/>
      <c r="I4649" s="4"/>
      <c r="J4649" s="4"/>
      <c r="K4649" s="4"/>
      <c r="L4649" s="4"/>
      <c r="M4649" s="4"/>
    </row>
    <row r="4650" spans="1:13">
      <c r="A4650" s="5"/>
      <c r="B4650" s="128"/>
      <c r="C4650" s="128"/>
      <c r="D4650" s="129"/>
      <c r="E4650" s="129"/>
      <c r="F4650" s="129"/>
      <c r="G4650" s="129"/>
      <c r="H4650" s="129"/>
      <c r="I4650" s="129"/>
      <c r="J4650" s="129"/>
      <c r="K4650" s="129"/>
      <c r="L4650" s="129"/>
      <c r="M4650" s="129"/>
    </row>
    <row r="4651" spans="1:13">
      <c r="A4651" s="5"/>
      <c r="B4651" s="128"/>
      <c r="C4651" s="128"/>
      <c r="D4651" s="129"/>
      <c r="E4651" s="129"/>
      <c r="F4651" s="129"/>
      <c r="G4651" s="129"/>
      <c r="H4651" s="129"/>
      <c r="I4651" s="129"/>
      <c r="J4651" s="129"/>
      <c r="K4651" s="129"/>
      <c r="L4651" s="129"/>
      <c r="M4651" s="129"/>
    </row>
    <row r="4652" spans="1:13">
      <c r="A4652" s="5"/>
      <c r="B4652" s="128"/>
      <c r="C4652" s="128"/>
      <c r="D4652" s="129"/>
      <c r="E4652" s="129"/>
      <c r="F4652" s="129"/>
      <c r="G4652" s="129"/>
      <c r="H4652" s="129"/>
      <c r="I4652" s="129"/>
      <c r="J4652" s="129"/>
      <c r="K4652" s="129"/>
      <c r="L4652" s="129"/>
      <c r="M4652" s="129"/>
    </row>
    <row r="4653" spans="1:13">
      <c r="A4653" s="5"/>
      <c r="B4653" s="128"/>
      <c r="C4653" s="128"/>
      <c r="D4653" s="129"/>
      <c r="E4653" s="129"/>
      <c r="F4653" s="129"/>
      <c r="G4653" s="129"/>
      <c r="H4653" s="129"/>
      <c r="I4653" s="129"/>
      <c r="J4653" s="129"/>
      <c r="K4653" s="129"/>
      <c r="L4653" s="129"/>
      <c r="M4653" s="129"/>
    </row>
    <row r="4654" spans="1:13">
      <c r="A4654" s="5"/>
      <c r="B4654" s="128"/>
      <c r="C4654" s="128"/>
      <c r="D4654" s="129"/>
      <c r="E4654" s="129"/>
      <c r="F4654" s="4"/>
      <c r="G4654" s="4"/>
      <c r="H4654" s="129"/>
      <c r="I4654" s="129"/>
      <c r="J4654" s="129"/>
      <c r="K4654" s="129"/>
      <c r="L4654" s="129"/>
      <c r="M4654" s="129"/>
    </row>
    <row r="4655" spans="1:13">
      <c r="A4655" s="5"/>
      <c r="B4655" s="128"/>
      <c r="C4655" s="128"/>
      <c r="D4655" s="129"/>
      <c r="E4655" s="129"/>
      <c r="F4655" s="129"/>
      <c r="G4655" s="129"/>
      <c r="H4655" s="129"/>
      <c r="I4655" s="129"/>
      <c r="J4655" s="129"/>
      <c r="K4655" s="129"/>
      <c r="L4655" s="129"/>
      <c r="M4655" s="129"/>
    </row>
    <row r="4656" spans="1:13">
      <c r="A4656" s="5"/>
      <c r="B4656" s="128"/>
      <c r="C4656" s="128"/>
      <c r="D4656" s="129"/>
      <c r="E4656" s="129"/>
      <c r="F4656" s="129"/>
      <c r="G4656" s="129"/>
      <c r="H4656" s="129"/>
      <c r="I4656" s="129"/>
      <c r="J4656" s="129"/>
      <c r="K4656" s="129"/>
      <c r="L4656" s="129"/>
      <c r="M4656" s="129"/>
    </row>
    <row r="4657" spans="1:13">
      <c r="A4657" s="5"/>
      <c r="B4657" s="128"/>
      <c r="C4657" s="128"/>
      <c r="D4657" s="129"/>
      <c r="E4657" s="129"/>
      <c r="F4657" s="129"/>
      <c r="G4657" s="129"/>
      <c r="H4657" s="129"/>
      <c r="I4657" s="129"/>
      <c r="J4657" s="129"/>
      <c r="K4657" s="129"/>
      <c r="L4657" s="129"/>
      <c r="M4657" s="129"/>
    </row>
    <row r="4658" spans="1:13">
      <c r="A4658" s="5"/>
      <c r="B4658" s="128"/>
      <c r="C4658" s="128"/>
      <c r="D4658" s="129"/>
      <c r="E4658" s="129"/>
      <c r="F4658" s="129"/>
      <c r="G4658" s="129"/>
      <c r="H4658" s="129"/>
      <c r="I4658" s="129"/>
      <c r="J4658" s="129"/>
      <c r="K4658" s="129"/>
      <c r="L4658" s="129"/>
      <c r="M4658" s="129"/>
    </row>
    <row r="4659" spans="1:13">
      <c r="A4659" s="5"/>
      <c r="B4659" s="128"/>
      <c r="C4659" s="128"/>
      <c r="D4659" s="129"/>
      <c r="E4659" s="129"/>
      <c r="F4659" s="129"/>
      <c r="G4659" s="129"/>
      <c r="H4659" s="129"/>
      <c r="I4659" s="129"/>
      <c r="J4659" s="129"/>
      <c r="K4659" s="129"/>
      <c r="L4659" s="129"/>
      <c r="M4659" s="129"/>
    </row>
    <row r="4660" spans="1:13">
      <c r="A4660" s="5"/>
      <c r="B4660" s="128"/>
      <c r="C4660" s="128"/>
      <c r="D4660" s="129"/>
      <c r="E4660" s="129"/>
      <c r="F4660" s="129"/>
      <c r="G4660" s="129"/>
      <c r="H4660" s="129"/>
      <c r="I4660" s="129"/>
      <c r="J4660" s="129"/>
      <c r="K4660" s="129"/>
      <c r="L4660" s="129"/>
      <c r="M4660" s="129"/>
    </row>
    <row r="4661" spans="1:13">
      <c r="A4661" s="5"/>
      <c r="B4661" s="128"/>
      <c r="C4661" s="128"/>
      <c r="D4661" s="129"/>
      <c r="E4661" s="129"/>
      <c r="F4661" s="129"/>
      <c r="G4661" s="129"/>
      <c r="H4661" s="129"/>
      <c r="I4661" s="129"/>
      <c r="J4661" s="129"/>
      <c r="K4661" s="129"/>
      <c r="L4661" s="129"/>
      <c r="M4661" s="129"/>
    </row>
    <row r="4662" spans="1:13">
      <c r="A4662" s="5"/>
      <c r="B4662" s="128"/>
      <c r="C4662" s="128"/>
      <c r="D4662" s="129"/>
      <c r="E4662" s="129"/>
      <c r="F4662" s="129"/>
      <c r="G4662" s="129"/>
      <c r="H4662" s="129"/>
      <c r="I4662" s="129"/>
      <c r="J4662" s="129"/>
      <c r="K4662" s="129"/>
      <c r="L4662" s="129"/>
      <c r="M4662" s="129"/>
    </row>
    <row r="4663" spans="1:13">
      <c r="A4663" s="5"/>
      <c r="B4663" s="128"/>
      <c r="C4663" s="128"/>
      <c r="D4663" s="129"/>
      <c r="E4663" s="129"/>
      <c r="F4663" s="129"/>
      <c r="G4663" s="129"/>
      <c r="H4663" s="129"/>
      <c r="I4663" s="129"/>
      <c r="J4663" s="129"/>
      <c r="K4663" s="129"/>
      <c r="L4663" s="129"/>
      <c r="M4663" s="129"/>
    </row>
    <row r="4664" spans="1:13">
      <c r="A4664" s="5"/>
      <c r="B4664" s="128"/>
      <c r="C4664" s="128"/>
      <c r="D4664" s="129"/>
      <c r="E4664" s="129"/>
      <c r="F4664" s="129"/>
      <c r="G4664" s="129"/>
      <c r="H4664" s="129"/>
      <c r="I4664" s="129"/>
      <c r="J4664" s="129"/>
      <c r="K4664" s="129"/>
      <c r="L4664" s="129"/>
      <c r="M4664" s="129"/>
    </row>
    <row r="4665" spans="1:13">
      <c r="A4665" s="5"/>
      <c r="B4665" s="128"/>
      <c r="C4665" s="128"/>
      <c r="D4665" s="129"/>
      <c r="E4665" s="129"/>
      <c r="F4665" s="129"/>
      <c r="G4665" s="129"/>
      <c r="H4665" s="129"/>
      <c r="I4665" s="129"/>
      <c r="J4665" s="129"/>
      <c r="K4665" s="129"/>
      <c r="L4665" s="129"/>
      <c r="M4665" s="129"/>
    </row>
    <row r="4666" spans="1:13">
      <c r="A4666" s="5"/>
      <c r="B4666" s="128"/>
      <c r="C4666" s="128"/>
      <c r="D4666" s="129"/>
      <c r="E4666" s="129"/>
      <c r="F4666" s="129"/>
      <c r="G4666" s="129"/>
      <c r="H4666" s="129"/>
      <c r="I4666" s="129"/>
      <c r="J4666" s="129"/>
      <c r="K4666" s="129"/>
      <c r="L4666" s="129"/>
      <c r="M4666" s="129"/>
    </row>
    <row r="4667" spans="1:13">
      <c r="A4667" s="5"/>
      <c r="B4667" s="128"/>
      <c r="C4667" s="128"/>
      <c r="D4667" s="129"/>
      <c r="E4667" s="129"/>
      <c r="F4667" s="129"/>
      <c r="G4667" s="129"/>
      <c r="H4667" s="129"/>
      <c r="I4667" s="129"/>
      <c r="J4667" s="129"/>
      <c r="K4667" s="129"/>
      <c r="L4667" s="129"/>
      <c r="M4667" s="129"/>
    </row>
    <row r="4668" spans="1:13">
      <c r="A4668" s="5"/>
      <c r="B4668" s="128"/>
      <c r="C4668" s="128"/>
      <c r="D4668" s="129"/>
      <c r="E4668" s="129"/>
      <c r="F4668" s="129"/>
      <c r="G4668" s="129"/>
      <c r="H4668" s="129"/>
      <c r="I4668" s="129"/>
      <c r="J4668" s="129"/>
      <c r="K4668" s="129"/>
      <c r="L4668" s="129"/>
      <c r="M4668" s="129"/>
    </row>
    <row r="4669" spans="1:13">
      <c r="A4669" s="5"/>
      <c r="B4669" s="128"/>
      <c r="C4669" s="128"/>
      <c r="D4669" s="129"/>
      <c r="E4669" s="129"/>
      <c r="F4669" s="129"/>
      <c r="G4669" s="129"/>
      <c r="H4669" s="129"/>
      <c r="I4669" s="129"/>
      <c r="J4669" s="129"/>
      <c r="K4669" s="129"/>
      <c r="L4669" s="129"/>
      <c r="M4669" s="129"/>
    </row>
    <row r="4670" spans="1:13">
      <c r="A4670" s="5"/>
      <c r="B4670" s="128"/>
      <c r="C4670" s="128"/>
      <c r="D4670" s="129"/>
      <c r="E4670" s="129"/>
      <c r="F4670" s="129"/>
      <c r="G4670" s="129"/>
      <c r="H4670" s="129"/>
      <c r="I4670" s="129"/>
      <c r="J4670" s="129"/>
      <c r="K4670" s="129"/>
      <c r="L4670" s="129"/>
      <c r="M4670" s="129"/>
    </row>
    <row r="4671" spans="1:13">
      <c r="A4671" s="5"/>
      <c r="B4671" s="128"/>
      <c r="C4671" s="128"/>
      <c r="D4671" s="129"/>
      <c r="E4671" s="129"/>
      <c r="F4671" s="129"/>
      <c r="G4671" s="129"/>
      <c r="H4671" s="129"/>
      <c r="I4671" s="129"/>
      <c r="J4671" s="129"/>
      <c r="K4671" s="129"/>
      <c r="L4671" s="129"/>
      <c r="M4671" s="129"/>
    </row>
    <row r="4672" spans="1:13">
      <c r="A4672" s="5"/>
      <c r="B4672" s="128"/>
      <c r="C4672" s="128"/>
      <c r="D4672" s="129"/>
      <c r="E4672" s="129"/>
      <c r="F4672" s="129"/>
      <c r="G4672" s="129"/>
      <c r="H4672" s="129"/>
      <c r="I4672" s="129"/>
      <c r="J4672" s="129"/>
      <c r="K4672" s="129"/>
      <c r="L4672" s="129"/>
      <c r="M4672" s="129"/>
    </row>
    <row r="4673" spans="1:13">
      <c r="A4673" s="5"/>
      <c r="B4673" s="128"/>
      <c r="C4673" s="128"/>
      <c r="D4673" s="129"/>
      <c r="E4673" s="129"/>
      <c r="F4673" s="129"/>
      <c r="G4673" s="129"/>
      <c r="H4673" s="129"/>
      <c r="I4673" s="129"/>
      <c r="J4673" s="129"/>
      <c r="K4673" s="129"/>
      <c r="L4673" s="129"/>
      <c r="M4673" s="129"/>
    </row>
    <row r="4674" spans="1:13">
      <c r="A4674" s="5"/>
      <c r="B4674" s="128"/>
      <c r="C4674" s="128"/>
      <c r="D4674" s="129"/>
      <c r="E4674" s="129"/>
      <c r="F4674" s="129"/>
      <c r="G4674" s="129"/>
      <c r="H4674" s="129"/>
      <c r="I4674" s="129"/>
      <c r="J4674" s="129"/>
      <c r="K4674" s="129"/>
      <c r="L4674" s="129"/>
      <c r="M4674" s="129"/>
    </row>
    <row r="4675" spans="1:13">
      <c r="A4675" s="5"/>
      <c r="B4675" s="128"/>
      <c r="C4675" s="128"/>
      <c r="D4675" s="129"/>
      <c r="E4675" s="129"/>
      <c r="F4675" s="129"/>
      <c r="G4675" s="129"/>
      <c r="H4675" s="129"/>
      <c r="I4675" s="129"/>
      <c r="J4675" s="129"/>
      <c r="K4675" s="129"/>
      <c r="L4675" s="129"/>
      <c r="M4675" s="129"/>
    </row>
    <row r="4676" spans="1:13">
      <c r="A4676" s="5"/>
      <c r="B4676" s="128"/>
      <c r="C4676" s="128"/>
      <c r="D4676" s="129"/>
      <c r="E4676" s="129"/>
      <c r="F4676" s="129"/>
      <c r="G4676" s="129"/>
      <c r="H4676" s="129"/>
      <c r="I4676" s="129"/>
      <c r="J4676" s="129"/>
      <c r="K4676" s="129"/>
      <c r="L4676" s="129"/>
      <c r="M4676" s="129"/>
    </row>
    <row r="4677" spans="1:13">
      <c r="A4677" s="5"/>
      <c r="B4677" s="128"/>
      <c r="C4677" s="128"/>
      <c r="D4677" s="129"/>
      <c r="E4677" s="129"/>
      <c r="F4677" s="129"/>
      <c r="G4677" s="129"/>
      <c r="H4677" s="129"/>
      <c r="I4677" s="129"/>
      <c r="J4677" s="129"/>
      <c r="K4677" s="129"/>
      <c r="L4677" s="129"/>
      <c r="M4677" s="129"/>
    </row>
    <row r="4678" spans="1:13">
      <c r="A4678" s="5"/>
      <c r="B4678" s="128"/>
      <c r="C4678" s="128"/>
      <c r="D4678" s="129"/>
      <c r="E4678" s="129"/>
      <c r="F4678" s="129"/>
      <c r="G4678" s="129"/>
      <c r="H4678" s="129"/>
      <c r="I4678" s="129"/>
      <c r="J4678" s="129"/>
      <c r="K4678" s="129"/>
      <c r="L4678" s="129"/>
      <c r="M4678" s="129"/>
    </row>
    <row r="4679" spans="1:13">
      <c r="A4679" s="5"/>
      <c r="B4679" s="128"/>
      <c r="C4679" s="128"/>
      <c r="D4679" s="129"/>
      <c r="E4679" s="129"/>
      <c r="F4679" s="129"/>
      <c r="G4679" s="129"/>
      <c r="H4679" s="129"/>
      <c r="I4679" s="129"/>
      <c r="J4679" s="129"/>
      <c r="K4679" s="129"/>
      <c r="L4679" s="129"/>
      <c r="M4679" s="129"/>
    </row>
    <row r="4680" spans="1:13">
      <c r="A4680" s="5"/>
      <c r="B4680" s="128"/>
      <c r="C4680" s="128"/>
      <c r="D4680" s="129"/>
      <c r="E4680" s="129"/>
      <c r="F4680" s="129"/>
      <c r="G4680" s="129"/>
      <c r="H4680" s="129"/>
      <c r="I4680" s="129"/>
      <c r="J4680" s="129"/>
      <c r="K4680" s="129"/>
      <c r="L4680" s="129"/>
      <c r="M4680" s="129"/>
    </row>
    <row r="4681" spans="1:13">
      <c r="A4681" s="5"/>
      <c r="B4681" s="128"/>
      <c r="C4681" s="3"/>
      <c r="D4681" s="4"/>
      <c r="E4681" s="4"/>
      <c r="F4681" s="4"/>
      <c r="G4681" s="4"/>
      <c r="H4681" s="129"/>
      <c r="I4681" s="129"/>
      <c r="J4681" s="129"/>
      <c r="K4681" s="129"/>
      <c r="L4681" s="129"/>
      <c r="M4681" s="129"/>
    </row>
    <row r="4682" spans="1:13">
      <c r="A4682" s="5"/>
      <c r="B4682" s="128"/>
      <c r="C4682" s="128"/>
      <c r="D4682" s="129"/>
      <c r="E4682" s="129"/>
      <c r="F4682" s="129"/>
      <c r="G4682" s="129"/>
      <c r="H4682" s="129"/>
      <c r="I4682" s="129"/>
      <c r="J4682" s="129"/>
      <c r="K4682" s="129"/>
      <c r="L4682" s="129"/>
      <c r="M4682" s="129"/>
    </row>
    <row r="4683" spans="1:13">
      <c r="A4683" s="5"/>
      <c r="B4683" s="128"/>
      <c r="C4683" s="128"/>
      <c r="D4683" s="129"/>
      <c r="E4683" s="129"/>
      <c r="F4683" s="129"/>
      <c r="G4683" s="129"/>
      <c r="H4683" s="129"/>
      <c r="I4683" s="129"/>
      <c r="J4683" s="129"/>
      <c r="K4683" s="129"/>
      <c r="L4683" s="129"/>
      <c r="M4683" s="129"/>
    </row>
    <row r="4684" spans="1:13">
      <c r="A4684" s="5"/>
      <c r="B4684" s="128"/>
      <c r="C4684" s="128"/>
      <c r="D4684" s="129"/>
      <c r="E4684" s="129"/>
      <c r="F4684" s="129"/>
      <c r="G4684" s="129"/>
      <c r="H4684" s="129"/>
      <c r="I4684" s="129"/>
      <c r="J4684" s="129"/>
      <c r="K4684" s="129"/>
      <c r="L4684" s="129"/>
      <c r="M4684" s="129"/>
    </row>
    <row r="4685" spans="1:13">
      <c r="A4685" s="5"/>
      <c r="B4685" s="128"/>
      <c r="C4685" s="128"/>
      <c r="D4685" s="129"/>
      <c r="E4685" s="129"/>
      <c r="F4685" s="129"/>
      <c r="G4685" s="129"/>
      <c r="H4685" s="129"/>
      <c r="I4685" s="129"/>
      <c r="J4685" s="129"/>
      <c r="K4685" s="129"/>
      <c r="L4685" s="129"/>
      <c r="M4685" s="129"/>
    </row>
    <row r="4686" spans="1:13">
      <c r="A4686" s="5"/>
      <c r="B4686" s="128"/>
      <c r="C4686" s="128"/>
      <c r="D4686" s="129"/>
      <c r="E4686" s="129"/>
      <c r="F4686" s="129"/>
      <c r="G4686" s="129"/>
      <c r="H4686" s="129"/>
      <c r="I4686" s="129"/>
      <c r="J4686" s="129"/>
      <c r="K4686" s="129"/>
      <c r="L4686" s="129"/>
      <c r="M4686" s="129"/>
    </row>
    <row r="4687" spans="1:13">
      <c r="A4687" s="5"/>
      <c r="B4687" s="128"/>
      <c r="C4687" s="128"/>
      <c r="D4687" s="129"/>
      <c r="E4687" s="129"/>
      <c r="F4687" s="129"/>
      <c r="G4687" s="129"/>
      <c r="H4687" s="129"/>
      <c r="I4687" s="129"/>
      <c r="J4687" s="129"/>
      <c r="K4687" s="129"/>
      <c r="L4687" s="129"/>
      <c r="M4687" s="129"/>
    </row>
    <row r="4688" spans="1:13">
      <c r="A4688" s="5"/>
      <c r="B4688" s="128"/>
      <c r="C4688" s="128"/>
      <c r="D4688" s="129"/>
      <c r="E4688" s="129"/>
      <c r="F4688" s="129"/>
      <c r="G4688" s="129"/>
      <c r="H4688" s="129"/>
      <c r="I4688" s="129"/>
      <c r="J4688" s="129"/>
      <c r="K4688" s="129"/>
      <c r="L4688" s="129"/>
      <c r="M4688" s="129"/>
    </row>
    <row r="4689" spans="1:13">
      <c r="A4689" s="5"/>
      <c r="B4689" s="3"/>
      <c r="C4689" s="3"/>
      <c r="D4689" s="4"/>
      <c r="E4689" s="4"/>
      <c r="F4689" s="4"/>
      <c r="G4689" s="4"/>
      <c r="H4689" s="129"/>
      <c r="I4689" s="129"/>
      <c r="J4689" s="4"/>
      <c r="K4689" s="4"/>
      <c r="L4689" s="4"/>
      <c r="M4689" s="4"/>
    </row>
    <row r="4690" spans="1:13">
      <c r="A4690" s="5"/>
      <c r="B4690" s="128"/>
      <c r="C4690" s="128"/>
      <c r="D4690" s="129"/>
      <c r="E4690" s="129"/>
      <c r="F4690" s="129"/>
      <c r="G4690" s="129"/>
      <c r="H4690" s="129"/>
      <c r="I4690" s="129"/>
      <c r="J4690" s="129"/>
      <c r="K4690" s="129"/>
      <c r="L4690" s="129"/>
      <c r="M4690" s="129"/>
    </row>
    <row r="4691" spans="1:13">
      <c r="A4691" s="5"/>
      <c r="B4691" s="128"/>
      <c r="C4691" s="128"/>
      <c r="D4691" s="129"/>
      <c r="E4691" s="129"/>
      <c r="F4691" s="129"/>
      <c r="G4691" s="129"/>
      <c r="H4691" s="129"/>
      <c r="I4691" s="129"/>
      <c r="J4691" s="129"/>
      <c r="K4691" s="129"/>
      <c r="L4691" s="129"/>
      <c r="M4691" s="129"/>
    </row>
    <row r="4692" spans="1:13">
      <c r="A4692" s="5"/>
      <c r="B4692" s="128"/>
      <c r="C4692" s="128"/>
      <c r="D4692" s="129"/>
      <c r="E4692" s="129"/>
      <c r="F4692" s="129"/>
      <c r="G4692" s="129"/>
      <c r="H4692" s="129"/>
      <c r="I4692" s="129"/>
      <c r="J4692" s="129"/>
      <c r="K4692" s="129"/>
      <c r="L4692" s="129"/>
      <c r="M4692" s="129"/>
    </row>
    <row r="4693" spans="1:13">
      <c r="A4693" s="5"/>
      <c r="B4693" s="128"/>
      <c r="C4693" s="128"/>
      <c r="D4693" s="129"/>
      <c r="E4693" s="129"/>
      <c r="F4693" s="129"/>
      <c r="G4693" s="129"/>
      <c r="H4693" s="129"/>
      <c r="I4693" s="129"/>
      <c r="J4693" s="129"/>
      <c r="K4693" s="129"/>
      <c r="L4693" s="129"/>
      <c r="M4693" s="129"/>
    </row>
    <row r="4694" spans="1:13">
      <c r="A4694" s="5"/>
      <c r="B4694" s="128"/>
      <c r="C4694" s="128"/>
      <c r="D4694" s="129"/>
      <c r="E4694" s="129"/>
      <c r="F4694" s="129"/>
      <c r="G4694" s="129"/>
      <c r="H4694" s="129"/>
      <c r="I4694" s="129"/>
      <c r="J4694" s="129"/>
      <c r="K4694" s="129"/>
      <c r="L4694" s="129"/>
      <c r="M4694" s="129"/>
    </row>
    <row r="4695" spans="1:13">
      <c r="A4695" s="5"/>
      <c r="B4695" s="128"/>
      <c r="C4695" s="128"/>
      <c r="D4695" s="129"/>
      <c r="E4695" s="129"/>
      <c r="F4695" s="129"/>
      <c r="G4695" s="129"/>
      <c r="H4695" s="129"/>
      <c r="I4695" s="129"/>
      <c r="J4695" s="129"/>
      <c r="K4695" s="129"/>
      <c r="L4695" s="129"/>
      <c r="M4695" s="129"/>
    </row>
    <row r="4696" spans="1:13">
      <c r="A4696" s="5"/>
      <c r="B4696" s="128"/>
      <c r="C4696" s="128"/>
      <c r="D4696" s="129"/>
      <c r="E4696" s="129"/>
      <c r="F4696" s="129"/>
      <c r="G4696" s="129"/>
      <c r="H4696" s="129"/>
      <c r="I4696" s="129"/>
      <c r="J4696" s="129"/>
      <c r="K4696" s="129"/>
      <c r="L4696" s="129"/>
      <c r="M4696" s="129"/>
    </row>
    <row r="4697" spans="1:13">
      <c r="A4697" s="5"/>
      <c r="B4697" s="128"/>
      <c r="C4697" s="128"/>
      <c r="D4697" s="129"/>
      <c r="E4697" s="129"/>
      <c r="F4697" s="129"/>
      <c r="G4697" s="129"/>
      <c r="H4697" s="129"/>
      <c r="I4697" s="129"/>
      <c r="J4697" s="129"/>
      <c r="K4697" s="129"/>
      <c r="L4697" s="129"/>
      <c r="M4697" s="129"/>
    </row>
    <row r="4698" spans="1:13">
      <c r="A4698" s="5"/>
      <c r="B4698" s="128"/>
      <c r="C4698" s="128"/>
      <c r="D4698" s="129"/>
      <c r="E4698" s="129"/>
      <c r="F4698" s="129"/>
      <c r="G4698" s="129"/>
      <c r="H4698" s="129"/>
      <c r="I4698" s="129"/>
      <c r="J4698" s="129"/>
      <c r="K4698" s="129"/>
      <c r="L4698" s="129"/>
      <c r="M4698" s="129"/>
    </row>
    <row r="4699" spans="1:13">
      <c r="A4699" s="5"/>
      <c r="B4699" s="128"/>
      <c r="C4699" s="128"/>
      <c r="D4699" s="129"/>
      <c r="E4699" s="129"/>
      <c r="F4699" s="129"/>
      <c r="G4699" s="129"/>
      <c r="H4699" s="129"/>
      <c r="I4699" s="129"/>
      <c r="J4699" s="129"/>
      <c r="K4699" s="129"/>
      <c r="L4699" s="129"/>
      <c r="M4699" s="129"/>
    </row>
    <row r="4700" spans="1:13">
      <c r="A4700" s="5"/>
      <c r="B4700" s="128"/>
      <c r="C4700" s="128"/>
      <c r="D4700" s="129"/>
      <c r="E4700" s="129"/>
      <c r="F4700" s="129"/>
      <c r="G4700" s="129"/>
      <c r="H4700" s="129"/>
      <c r="I4700" s="129"/>
      <c r="J4700" s="129"/>
      <c r="K4700" s="129"/>
      <c r="L4700" s="129"/>
      <c r="M4700" s="129"/>
    </row>
    <row r="4701" spans="1:13">
      <c r="A4701" s="5"/>
      <c r="B4701" s="128"/>
      <c r="C4701" s="128"/>
      <c r="D4701" s="129"/>
      <c r="E4701" s="129"/>
      <c r="F4701" s="129"/>
      <c r="G4701" s="129"/>
      <c r="H4701" s="129"/>
      <c r="I4701" s="129"/>
      <c r="J4701" s="129"/>
      <c r="K4701" s="129"/>
      <c r="L4701" s="129"/>
      <c r="M4701" s="129"/>
    </row>
    <row r="4702" spans="1:13">
      <c r="A4702" s="5"/>
      <c r="B4702" s="128"/>
      <c r="C4702" s="128"/>
      <c r="D4702" s="129"/>
      <c r="E4702" s="129"/>
      <c r="F4702" s="129"/>
      <c r="G4702" s="129"/>
      <c r="H4702" s="129"/>
      <c r="I4702" s="129"/>
      <c r="J4702" s="129"/>
      <c r="K4702" s="129"/>
      <c r="L4702" s="129"/>
      <c r="M4702" s="129"/>
    </row>
    <row r="4703" spans="1:13">
      <c r="A4703" s="5"/>
      <c r="B4703" s="128"/>
      <c r="C4703" s="128"/>
      <c r="D4703" s="129"/>
      <c r="E4703" s="129"/>
      <c r="F4703" s="129"/>
      <c r="G4703" s="129"/>
      <c r="H4703" s="129"/>
      <c r="I4703" s="129"/>
      <c r="J4703" s="129"/>
      <c r="K4703" s="129"/>
      <c r="L4703" s="129"/>
      <c r="M4703" s="129"/>
    </row>
    <row r="4704" spans="1:13">
      <c r="A4704" s="5"/>
      <c r="B4704" s="128"/>
      <c r="C4704" s="128"/>
      <c r="D4704" s="129"/>
      <c r="E4704" s="129"/>
      <c r="F4704" s="129"/>
      <c r="G4704" s="129"/>
      <c r="H4704" s="129"/>
      <c r="I4704" s="129"/>
      <c r="J4704" s="129"/>
      <c r="K4704" s="129"/>
      <c r="L4704" s="129"/>
      <c r="M4704" s="129"/>
    </row>
    <row r="4705" spans="1:13">
      <c r="A4705" s="5"/>
      <c r="B4705" s="128"/>
      <c r="C4705" s="128"/>
      <c r="D4705" s="129"/>
      <c r="E4705" s="129"/>
      <c r="F4705" s="129"/>
      <c r="G4705" s="129"/>
      <c r="H4705" s="129"/>
      <c r="I4705" s="129"/>
      <c r="J4705" s="129"/>
      <c r="K4705" s="129"/>
      <c r="L4705" s="129"/>
      <c r="M4705" s="129"/>
    </row>
    <row r="4706" spans="1:13">
      <c r="A4706" s="5"/>
      <c r="B4706" s="128"/>
      <c r="C4706" s="128"/>
      <c r="D4706" s="129"/>
      <c r="E4706" s="129"/>
      <c r="F4706" s="129"/>
      <c r="G4706" s="129"/>
      <c r="H4706" s="129"/>
      <c r="I4706" s="129"/>
      <c r="J4706" s="129"/>
      <c r="K4706" s="129"/>
      <c r="L4706" s="129"/>
      <c r="M4706" s="129"/>
    </row>
    <row r="4707" spans="1:13">
      <c r="A4707" s="5"/>
      <c r="B4707" s="128"/>
      <c r="C4707" s="128"/>
      <c r="D4707" s="129"/>
      <c r="E4707" s="129"/>
      <c r="F4707" s="129"/>
      <c r="G4707" s="129"/>
      <c r="H4707" s="129"/>
      <c r="I4707" s="129"/>
      <c r="J4707" s="129"/>
      <c r="K4707" s="129"/>
      <c r="L4707" s="129"/>
      <c r="M4707" s="129"/>
    </row>
    <row r="4708" spans="1:13">
      <c r="A4708" s="5"/>
      <c r="B4708" s="128"/>
      <c r="C4708" s="128"/>
      <c r="D4708" s="129"/>
      <c r="E4708" s="129"/>
      <c r="F4708" s="129"/>
      <c r="G4708" s="129"/>
      <c r="H4708" s="129"/>
      <c r="I4708" s="129"/>
      <c r="J4708" s="129"/>
      <c r="K4708" s="129"/>
      <c r="L4708" s="129"/>
      <c r="M4708" s="129"/>
    </row>
    <row r="4709" spans="1:13">
      <c r="A4709" s="5"/>
      <c r="B4709" s="3"/>
      <c r="C4709" s="3"/>
      <c r="D4709" s="4"/>
      <c r="E4709" s="4"/>
      <c r="F4709" s="4"/>
      <c r="G4709" s="4"/>
      <c r="H4709" s="129"/>
      <c r="I4709" s="4"/>
      <c r="J4709" s="4"/>
      <c r="K4709" s="4"/>
      <c r="L4709" s="4"/>
      <c r="M4709" s="4"/>
    </row>
    <row r="4710" spans="1:13">
      <c r="A4710" s="5"/>
      <c r="B4710" s="128"/>
      <c r="C4710" s="128"/>
      <c r="D4710" s="129"/>
      <c r="E4710" s="129"/>
      <c r="F4710" s="129"/>
      <c r="G4710" s="129"/>
      <c r="H4710" s="129"/>
      <c r="I4710" s="129"/>
      <c r="J4710" s="129"/>
      <c r="K4710" s="129"/>
      <c r="L4710" s="129"/>
      <c r="M4710" s="129"/>
    </row>
    <row r="4711" spans="1:13">
      <c r="A4711" s="5"/>
      <c r="B4711" s="128"/>
      <c r="C4711" s="128"/>
      <c r="D4711" s="129"/>
      <c r="E4711" s="129"/>
      <c r="F4711" s="129"/>
      <c r="G4711" s="129"/>
      <c r="H4711" s="129"/>
      <c r="I4711" s="129"/>
      <c r="J4711" s="129"/>
      <c r="K4711" s="129"/>
      <c r="L4711" s="129"/>
      <c r="M4711" s="129"/>
    </row>
    <row r="4712" spans="1:13">
      <c r="A4712" s="5"/>
      <c r="B4712" s="128"/>
      <c r="C4712" s="128"/>
      <c r="D4712" s="129"/>
      <c r="E4712" s="129"/>
      <c r="F4712" s="129"/>
      <c r="G4712" s="129"/>
      <c r="H4712" s="129"/>
      <c r="I4712" s="129"/>
      <c r="J4712" s="129"/>
      <c r="K4712" s="129"/>
      <c r="L4712" s="129"/>
      <c r="M4712" s="129"/>
    </row>
    <row r="4713" spans="1:13">
      <c r="A4713" s="5"/>
      <c r="B4713" s="128"/>
      <c r="C4713" s="128"/>
      <c r="D4713" s="129"/>
      <c r="E4713" s="129"/>
      <c r="F4713" s="129"/>
      <c r="G4713" s="129"/>
      <c r="H4713" s="129"/>
      <c r="I4713" s="129"/>
      <c r="J4713" s="129"/>
      <c r="K4713" s="129"/>
      <c r="L4713" s="129"/>
      <c r="M4713" s="129"/>
    </row>
    <row r="4714" spans="1:13">
      <c r="A4714" s="5"/>
      <c r="B4714" s="128"/>
      <c r="C4714" s="128"/>
      <c r="D4714" s="129"/>
      <c r="E4714" s="129"/>
      <c r="F4714" s="129"/>
      <c r="G4714" s="129"/>
      <c r="H4714" s="129"/>
      <c r="I4714" s="129"/>
      <c r="J4714" s="129"/>
      <c r="K4714" s="129"/>
      <c r="L4714" s="129"/>
      <c r="M4714" s="129"/>
    </row>
    <row r="4715" spans="1:13">
      <c r="A4715" s="5"/>
      <c r="B4715" s="128"/>
      <c r="C4715" s="128"/>
      <c r="D4715" s="129"/>
      <c r="E4715" s="129"/>
      <c r="F4715" s="129"/>
      <c r="G4715" s="129"/>
      <c r="H4715" s="129"/>
      <c r="I4715" s="129"/>
      <c r="J4715" s="129"/>
      <c r="K4715" s="129"/>
      <c r="L4715" s="129"/>
      <c r="M4715" s="129"/>
    </row>
    <row r="4716" spans="1:13">
      <c r="A4716" s="5"/>
      <c r="B4716" s="128"/>
      <c r="C4716" s="128"/>
      <c r="D4716" s="129"/>
      <c r="E4716" s="129"/>
      <c r="F4716" s="129"/>
      <c r="G4716" s="129"/>
      <c r="H4716" s="129"/>
      <c r="I4716" s="129"/>
      <c r="J4716" s="129"/>
      <c r="K4716" s="129"/>
      <c r="L4716" s="129"/>
      <c r="M4716" s="129"/>
    </row>
    <row r="4717" spans="1:13">
      <c r="A4717" s="5"/>
      <c r="B4717" s="128"/>
      <c r="C4717" s="128"/>
      <c r="D4717" s="129"/>
      <c r="E4717" s="129"/>
      <c r="F4717" s="129"/>
      <c r="G4717" s="129"/>
      <c r="H4717" s="129"/>
      <c r="I4717" s="129"/>
      <c r="J4717" s="129"/>
      <c r="K4717" s="129"/>
      <c r="L4717" s="129"/>
      <c r="M4717" s="129"/>
    </row>
    <row r="4718" spans="1:13">
      <c r="A4718" s="5"/>
      <c r="B4718" s="128"/>
      <c r="C4718" s="128"/>
      <c r="D4718" s="129"/>
      <c r="E4718" s="129"/>
      <c r="F4718" s="129"/>
      <c r="G4718" s="129"/>
      <c r="H4718" s="129"/>
      <c r="I4718" s="129"/>
      <c r="J4718" s="129"/>
      <c r="K4718" s="129"/>
      <c r="L4718" s="129"/>
      <c r="M4718" s="129"/>
    </row>
    <row r="4719" spans="1:13">
      <c r="A4719" s="5"/>
      <c r="B4719" s="128"/>
      <c r="C4719" s="128"/>
      <c r="D4719" s="129"/>
      <c r="E4719" s="129"/>
      <c r="F4719" s="129"/>
      <c r="G4719" s="129"/>
      <c r="H4719" s="129"/>
      <c r="I4719" s="129"/>
      <c r="J4719" s="129"/>
      <c r="K4719" s="129"/>
      <c r="L4719" s="129"/>
      <c r="M4719" s="129"/>
    </row>
    <row r="4720" spans="1:13">
      <c r="A4720" s="5"/>
      <c r="B4720" s="128"/>
      <c r="C4720" s="128"/>
      <c r="D4720" s="129"/>
      <c r="E4720" s="129"/>
      <c r="F4720" s="129"/>
      <c r="G4720" s="129"/>
      <c r="H4720" s="129"/>
      <c r="I4720" s="129"/>
      <c r="J4720" s="129"/>
      <c r="K4720" s="129"/>
      <c r="L4720" s="129"/>
      <c r="M4720" s="129"/>
    </row>
    <row r="4721" spans="1:13">
      <c r="A4721" s="5"/>
      <c r="B4721" s="128"/>
      <c r="C4721" s="128"/>
      <c r="D4721" s="129"/>
      <c r="E4721" s="129"/>
      <c r="F4721" s="129"/>
      <c r="G4721" s="129"/>
      <c r="H4721" s="129"/>
      <c r="I4721" s="129"/>
      <c r="J4721" s="129"/>
      <c r="K4721" s="129"/>
      <c r="L4721" s="129"/>
      <c r="M4721" s="129"/>
    </row>
    <row r="4722" spans="1:13">
      <c r="A4722" s="5"/>
      <c r="B4722" s="3"/>
      <c r="C4722" s="3"/>
      <c r="D4722" s="4"/>
      <c r="E4722" s="4"/>
      <c r="F4722" s="4"/>
      <c r="G4722" s="4"/>
      <c r="H4722" s="129"/>
      <c r="I4722" s="4"/>
      <c r="J4722" s="4"/>
      <c r="K4722" s="4"/>
      <c r="L4722" s="4"/>
      <c r="M4722" s="4"/>
    </row>
    <row r="4723" spans="1:13">
      <c r="A4723" s="5"/>
      <c r="B4723" s="3"/>
      <c r="C4723" s="3"/>
      <c r="D4723" s="4"/>
      <c r="E4723" s="4"/>
      <c r="F4723" s="4"/>
      <c r="G4723" s="4"/>
      <c r="H4723" s="129"/>
      <c r="I4723" s="4"/>
      <c r="J4723" s="4"/>
      <c r="K4723" s="4"/>
      <c r="L4723" s="4"/>
      <c r="M4723" s="4"/>
    </row>
    <row r="4724" spans="1:13">
      <c r="A4724" s="5"/>
      <c r="B4724" s="128"/>
      <c r="C4724" s="128"/>
      <c r="D4724" s="129"/>
      <c r="E4724" s="129"/>
      <c r="F4724" s="129"/>
      <c r="G4724" s="129"/>
      <c r="H4724" s="129"/>
      <c r="I4724" s="129"/>
      <c r="J4724" s="129"/>
      <c r="K4724" s="129"/>
      <c r="L4724" s="129"/>
      <c r="M4724" s="129"/>
    </row>
    <row r="4725" spans="1:13">
      <c r="A4725" s="5"/>
      <c r="B4725" s="128"/>
      <c r="C4725" s="128"/>
      <c r="D4725" s="129"/>
      <c r="E4725" s="129"/>
      <c r="F4725" s="129"/>
      <c r="G4725" s="129"/>
      <c r="H4725" s="129"/>
      <c r="I4725" s="129"/>
      <c r="J4725" s="129"/>
      <c r="K4725" s="129"/>
      <c r="L4725" s="129"/>
      <c r="M4725" s="129"/>
    </row>
    <row r="4726" spans="1:13">
      <c r="A4726" s="5"/>
      <c r="B4726" s="128"/>
      <c r="C4726" s="128"/>
      <c r="D4726" s="129"/>
      <c r="E4726" s="129"/>
      <c r="F4726" s="129"/>
      <c r="G4726" s="129"/>
      <c r="H4726" s="129"/>
      <c r="I4726" s="129"/>
      <c r="J4726" s="129"/>
      <c r="K4726" s="129"/>
      <c r="L4726" s="129"/>
      <c r="M4726" s="129"/>
    </row>
    <row r="4727" spans="1:13">
      <c r="A4727" s="5"/>
      <c r="B4727" s="128"/>
      <c r="C4727" s="128"/>
      <c r="D4727" s="129"/>
      <c r="E4727" s="129"/>
      <c r="F4727" s="129"/>
      <c r="G4727" s="129"/>
      <c r="H4727" s="129"/>
      <c r="I4727" s="129"/>
      <c r="J4727" s="129"/>
      <c r="K4727" s="129"/>
      <c r="L4727" s="129"/>
      <c r="M4727" s="129"/>
    </row>
    <row r="4728" spans="1:13">
      <c r="A4728" s="5"/>
      <c r="B4728" s="128"/>
      <c r="C4728" s="128"/>
      <c r="D4728" s="129"/>
      <c r="E4728" s="129"/>
      <c r="F4728" s="129"/>
      <c r="G4728" s="129"/>
      <c r="H4728" s="129"/>
      <c r="I4728" s="129"/>
      <c r="J4728" s="129"/>
      <c r="K4728" s="129"/>
      <c r="L4728" s="129"/>
      <c r="M4728" s="129"/>
    </row>
    <row r="4729" spans="1:13">
      <c r="A4729" s="5"/>
      <c r="B4729" s="128"/>
      <c r="C4729" s="128"/>
      <c r="D4729" s="129"/>
      <c r="E4729" s="129"/>
      <c r="F4729" s="129"/>
      <c r="G4729" s="129"/>
      <c r="H4729" s="129"/>
      <c r="I4729" s="129"/>
      <c r="J4729" s="129"/>
      <c r="K4729" s="129"/>
      <c r="L4729" s="129"/>
      <c r="M4729" s="129"/>
    </row>
    <row r="4730" spans="1:13">
      <c r="A4730" s="5"/>
      <c r="B4730" s="3"/>
      <c r="C4730" s="3"/>
      <c r="D4730" s="4"/>
      <c r="E4730" s="4"/>
      <c r="F4730" s="4"/>
      <c r="G4730" s="4"/>
      <c r="H4730" s="129"/>
      <c r="I4730" s="4"/>
      <c r="J4730" s="4"/>
      <c r="K4730" s="4"/>
      <c r="L4730" s="4"/>
      <c r="M4730" s="4"/>
    </row>
    <row r="4731" spans="1:13">
      <c r="A4731" s="5"/>
      <c r="B4731" s="128"/>
      <c r="C4731" s="128"/>
      <c r="D4731" s="129"/>
      <c r="E4731" s="129"/>
      <c r="F4731" s="129"/>
      <c r="G4731" s="129"/>
      <c r="H4731" s="129"/>
      <c r="I4731" s="129"/>
      <c r="J4731" s="129"/>
      <c r="K4731" s="129"/>
      <c r="L4731" s="129"/>
      <c r="M4731" s="129"/>
    </row>
    <row r="4732" spans="1:13">
      <c r="A4732" s="5"/>
      <c r="B4732" s="3"/>
      <c r="C4732" s="3"/>
      <c r="D4732" s="4"/>
      <c r="E4732" s="4"/>
      <c r="F4732" s="4"/>
      <c r="G4732" s="4"/>
      <c r="H4732" s="129"/>
      <c r="I4732" s="129"/>
      <c r="J4732" s="129"/>
      <c r="K4732" s="129"/>
      <c r="L4732" s="129"/>
      <c r="M4732" s="4"/>
    </row>
    <row r="4733" spans="1:13">
      <c r="A4733" s="5"/>
      <c r="B4733" s="128"/>
      <c r="C4733" s="128"/>
      <c r="D4733" s="129"/>
      <c r="E4733" s="129"/>
      <c r="F4733" s="129"/>
      <c r="G4733" s="129"/>
      <c r="H4733" s="129"/>
      <c r="I4733" s="129"/>
      <c r="J4733" s="129"/>
      <c r="K4733" s="129"/>
      <c r="L4733" s="129"/>
      <c r="M4733" s="129"/>
    </row>
    <row r="4734" spans="1:13">
      <c r="A4734" s="5"/>
      <c r="B4734" s="128"/>
      <c r="C4734" s="128"/>
      <c r="D4734" s="129"/>
      <c r="E4734" s="129"/>
      <c r="F4734" s="129"/>
      <c r="G4734" s="129"/>
      <c r="H4734" s="129"/>
      <c r="I4734" s="129"/>
      <c r="J4734" s="129"/>
      <c r="K4734" s="129"/>
      <c r="L4734" s="129"/>
      <c r="M4734" s="129"/>
    </row>
    <row r="4735" spans="1:13">
      <c r="A4735" s="5"/>
      <c r="B4735" s="128"/>
      <c r="C4735" s="128"/>
      <c r="D4735" s="129"/>
      <c r="E4735" s="129"/>
      <c r="F4735" s="129"/>
      <c r="G4735" s="129"/>
      <c r="H4735" s="129"/>
      <c r="I4735" s="129"/>
      <c r="J4735" s="129"/>
      <c r="K4735" s="129"/>
      <c r="L4735" s="129"/>
      <c r="M4735" s="129"/>
    </row>
    <row r="4736" spans="1:13">
      <c r="A4736" s="5"/>
      <c r="B4736" s="128"/>
      <c r="C4736" s="128"/>
      <c r="D4736" s="129"/>
      <c r="E4736" s="129"/>
      <c r="F4736" s="129"/>
      <c r="G4736" s="129"/>
      <c r="H4736" s="129"/>
      <c r="I4736" s="129"/>
      <c r="J4736" s="129"/>
      <c r="K4736" s="129"/>
      <c r="L4736" s="129"/>
      <c r="M4736" s="129"/>
    </row>
    <row r="4737" spans="1:13">
      <c r="A4737" s="5"/>
      <c r="B4737" s="128"/>
      <c r="C4737" s="128"/>
      <c r="D4737" s="129"/>
      <c r="E4737" s="129"/>
      <c r="F4737" s="129"/>
      <c r="G4737" s="129"/>
      <c r="H4737" s="129"/>
      <c r="I4737" s="129"/>
      <c r="J4737" s="129"/>
      <c r="K4737" s="129"/>
      <c r="L4737" s="129"/>
      <c r="M4737" s="129"/>
    </row>
    <row r="4738" spans="1:13">
      <c r="A4738" s="5"/>
      <c r="B4738" s="128"/>
      <c r="C4738" s="128"/>
      <c r="D4738" s="129"/>
      <c r="E4738" s="129"/>
      <c r="F4738" s="129"/>
      <c r="G4738" s="129"/>
      <c r="H4738" s="129"/>
      <c r="I4738" s="129"/>
      <c r="J4738" s="129"/>
      <c r="K4738" s="129"/>
      <c r="L4738" s="129"/>
      <c r="M4738" s="129"/>
    </row>
    <row r="4739" spans="1:13">
      <c r="A4739" s="5"/>
      <c r="B4739" s="128"/>
      <c r="C4739" s="128"/>
      <c r="D4739" s="129"/>
      <c r="E4739" s="129"/>
      <c r="F4739" s="129"/>
      <c r="G4739" s="129"/>
      <c r="H4739" s="129"/>
      <c r="I4739" s="129"/>
      <c r="J4739" s="129"/>
      <c r="K4739" s="129"/>
      <c r="L4739" s="129"/>
      <c r="M4739" s="129"/>
    </row>
    <row r="4740" spans="1:13">
      <c r="A4740" s="5"/>
      <c r="B4740" s="3"/>
      <c r="C4740" s="3"/>
      <c r="D4740" s="4"/>
      <c r="E4740" s="4"/>
      <c r="F4740" s="4"/>
      <c r="G4740" s="4"/>
      <c r="H4740" s="129"/>
      <c r="I4740" s="4"/>
      <c r="J4740" s="4"/>
      <c r="K4740" s="4"/>
      <c r="L4740" s="4"/>
      <c r="M4740" s="4"/>
    </row>
    <row r="4741" spans="1:13">
      <c r="A4741" s="5"/>
      <c r="B4741" s="3"/>
      <c r="C4741" s="3"/>
      <c r="D4741" s="4"/>
      <c r="E4741" s="4"/>
      <c r="F4741" s="4"/>
      <c r="G4741" s="4"/>
      <c r="H4741" s="129"/>
      <c r="I4741" s="4"/>
      <c r="J4741" s="4"/>
      <c r="K4741" s="4"/>
      <c r="L4741" s="4"/>
      <c r="M4741" s="4"/>
    </row>
    <row r="4742" spans="1:13">
      <c r="A4742" s="5"/>
      <c r="B4742" s="128"/>
      <c r="C4742" s="128"/>
      <c r="D4742" s="129"/>
      <c r="E4742" s="129"/>
      <c r="F4742" s="129"/>
      <c r="G4742" s="129"/>
      <c r="H4742" s="129"/>
      <c r="I4742" s="129"/>
      <c r="J4742" s="129"/>
      <c r="K4742" s="129"/>
      <c r="L4742" s="129"/>
      <c r="M4742" s="129"/>
    </row>
    <row r="4743" spans="1:13">
      <c r="A4743" s="5"/>
      <c r="B4743" s="128"/>
      <c r="C4743" s="128"/>
      <c r="D4743" s="129"/>
      <c r="E4743" s="129"/>
      <c r="F4743" s="129"/>
      <c r="G4743" s="129"/>
      <c r="H4743" s="129"/>
      <c r="I4743" s="129"/>
      <c r="J4743" s="129"/>
      <c r="K4743" s="129"/>
      <c r="L4743" s="129"/>
      <c r="M4743" s="129"/>
    </row>
    <row r="4744" spans="1:13">
      <c r="A4744" s="5"/>
      <c r="B4744" s="128"/>
      <c r="C4744" s="128"/>
      <c r="D4744" s="129"/>
      <c r="E4744" s="129"/>
      <c r="F4744" s="129"/>
      <c r="G4744" s="129"/>
      <c r="H4744" s="129"/>
      <c r="I4744" s="129"/>
      <c r="J4744" s="129"/>
      <c r="K4744" s="129"/>
      <c r="L4744" s="129"/>
      <c r="M4744" s="129"/>
    </row>
    <row r="4745" spans="1:13">
      <c r="A4745" s="5"/>
      <c r="B4745" s="128"/>
      <c r="C4745" s="128"/>
      <c r="D4745" s="129"/>
      <c r="E4745" s="129"/>
      <c r="F4745" s="129"/>
      <c r="G4745" s="129"/>
      <c r="H4745" s="129"/>
      <c r="I4745" s="129"/>
      <c r="J4745" s="129"/>
      <c r="K4745" s="129"/>
      <c r="L4745" s="129"/>
      <c r="M4745" s="129"/>
    </row>
    <row r="4746" spans="1:13">
      <c r="A4746" s="5"/>
      <c r="B4746" s="128"/>
      <c r="C4746" s="128"/>
      <c r="D4746" s="129"/>
      <c r="E4746" s="129"/>
      <c r="F4746" s="129"/>
      <c r="G4746" s="129"/>
      <c r="H4746" s="129"/>
      <c r="I4746" s="129"/>
      <c r="J4746" s="129"/>
      <c r="K4746" s="129"/>
      <c r="L4746" s="129"/>
      <c r="M4746" s="129"/>
    </row>
    <row r="4747" spans="1:13">
      <c r="A4747" s="5"/>
      <c r="B4747" s="3"/>
      <c r="C4747" s="3"/>
      <c r="D4747" s="4"/>
      <c r="E4747" s="4"/>
      <c r="F4747" s="4"/>
      <c r="G4747" s="4"/>
      <c r="H4747" s="129"/>
      <c r="I4747" s="4"/>
      <c r="J4747" s="4"/>
      <c r="K4747" s="4"/>
      <c r="L4747" s="4"/>
      <c r="M4747" s="4"/>
    </row>
    <row r="4748" spans="1:13">
      <c r="A4748" s="5"/>
      <c r="B4748" s="128"/>
      <c r="C4748" s="128"/>
      <c r="D4748" s="129"/>
      <c r="E4748" s="129"/>
      <c r="F4748" s="129"/>
      <c r="G4748" s="129"/>
      <c r="H4748" s="129"/>
      <c r="I4748" s="129"/>
      <c r="J4748" s="129"/>
      <c r="K4748" s="129"/>
      <c r="L4748" s="129"/>
      <c r="M4748" s="129"/>
    </row>
    <row r="4749" spans="1:13">
      <c r="A4749" s="5"/>
      <c r="B4749" s="128"/>
      <c r="C4749" s="128"/>
      <c r="D4749" s="129"/>
      <c r="E4749" s="129"/>
      <c r="F4749" s="129"/>
      <c r="G4749" s="129"/>
      <c r="H4749" s="129"/>
      <c r="I4749" s="129"/>
      <c r="J4749" s="129"/>
      <c r="K4749" s="129"/>
      <c r="L4749" s="129"/>
      <c r="M4749" s="129"/>
    </row>
    <row r="4750" spans="1:13">
      <c r="A4750" s="5"/>
      <c r="B4750" s="128"/>
      <c r="C4750" s="128"/>
      <c r="D4750" s="129"/>
      <c r="E4750" s="129"/>
      <c r="F4750" s="129"/>
      <c r="G4750" s="129"/>
      <c r="H4750" s="129"/>
      <c r="I4750" s="129"/>
      <c r="J4750" s="129"/>
      <c r="K4750" s="129"/>
      <c r="L4750" s="129"/>
      <c r="M4750" s="129"/>
    </row>
    <row r="4751" spans="1:13">
      <c r="A4751" s="5"/>
      <c r="B4751" s="128"/>
      <c r="C4751" s="128"/>
      <c r="D4751" s="129"/>
      <c r="E4751" s="129"/>
      <c r="F4751" s="129"/>
      <c r="G4751" s="129"/>
      <c r="H4751" s="129"/>
      <c r="I4751" s="129"/>
      <c r="J4751" s="129"/>
      <c r="K4751" s="129"/>
      <c r="L4751" s="129"/>
      <c r="M4751" s="129"/>
    </row>
    <row r="4752" spans="1:13">
      <c r="A4752" s="5"/>
      <c r="B4752" s="128"/>
      <c r="C4752" s="128"/>
      <c r="D4752" s="129"/>
      <c r="E4752" s="129"/>
      <c r="F4752" s="129"/>
      <c r="G4752" s="129"/>
      <c r="H4752" s="129"/>
      <c r="I4752" s="129"/>
      <c r="J4752" s="129"/>
      <c r="K4752" s="129"/>
      <c r="L4752" s="129"/>
      <c r="M4752" s="129"/>
    </row>
    <row r="4753" spans="1:13">
      <c r="A4753" s="5"/>
      <c r="B4753" s="128"/>
      <c r="C4753" s="128"/>
      <c r="D4753" s="129"/>
      <c r="E4753" s="129"/>
      <c r="F4753" s="129"/>
      <c r="G4753" s="129"/>
      <c r="H4753" s="129"/>
      <c r="I4753" s="129"/>
      <c r="J4753" s="129"/>
      <c r="K4753" s="129"/>
      <c r="L4753" s="129"/>
      <c r="M4753" s="129"/>
    </row>
    <row r="4754" spans="1:13">
      <c r="A4754" s="5"/>
      <c r="B4754" s="128"/>
      <c r="C4754" s="128"/>
      <c r="D4754" s="129"/>
      <c r="E4754" s="129"/>
      <c r="F4754" s="129"/>
      <c r="G4754" s="129"/>
      <c r="H4754" s="129"/>
      <c r="I4754" s="129"/>
      <c r="J4754" s="129"/>
      <c r="K4754" s="129"/>
      <c r="L4754" s="129"/>
      <c r="M4754" s="129"/>
    </row>
    <row r="4755" spans="1:13">
      <c r="A4755" s="5"/>
      <c r="B4755" s="128"/>
      <c r="C4755" s="128"/>
      <c r="D4755" s="129"/>
      <c r="E4755" s="129"/>
      <c r="F4755" s="129"/>
      <c r="G4755" s="129"/>
      <c r="H4755" s="129"/>
      <c r="I4755" s="129"/>
      <c r="J4755" s="129"/>
      <c r="K4755" s="129"/>
      <c r="L4755" s="129"/>
      <c r="M4755" s="129"/>
    </row>
    <row r="4756" spans="1:13">
      <c r="A4756" s="5"/>
      <c r="B4756" s="128"/>
      <c r="C4756" s="128"/>
      <c r="D4756" s="129"/>
      <c r="E4756" s="129"/>
      <c r="F4756" s="129"/>
      <c r="G4756" s="129"/>
      <c r="H4756" s="129"/>
      <c r="I4756" s="129"/>
      <c r="J4756" s="129"/>
      <c r="K4756" s="129"/>
      <c r="L4756" s="129"/>
      <c r="M4756" s="129"/>
    </row>
    <row r="4757" spans="1:13">
      <c r="A4757" s="5"/>
      <c r="B4757" s="128"/>
      <c r="C4757" s="128"/>
      <c r="D4757" s="129"/>
      <c r="E4757" s="129"/>
      <c r="F4757" s="129"/>
      <c r="G4757" s="129"/>
      <c r="H4757" s="129"/>
      <c r="I4757" s="129"/>
      <c r="J4757" s="129"/>
      <c r="K4757" s="129"/>
      <c r="L4757" s="129"/>
      <c r="M4757" s="129"/>
    </row>
    <row r="4758" spans="1:13">
      <c r="A4758" s="5"/>
      <c r="B4758" s="128"/>
      <c r="C4758" s="128"/>
      <c r="D4758" s="129"/>
      <c r="E4758" s="129"/>
      <c r="F4758" s="129"/>
      <c r="G4758" s="129"/>
      <c r="H4758" s="129"/>
      <c r="I4758" s="129"/>
      <c r="J4758" s="129"/>
      <c r="K4758" s="129"/>
      <c r="L4758" s="129"/>
      <c r="M4758" s="129"/>
    </row>
    <row r="4759" spans="1:13">
      <c r="A4759" s="5"/>
      <c r="B4759" s="128"/>
      <c r="C4759" s="128"/>
      <c r="D4759" s="129"/>
      <c r="E4759" s="129"/>
      <c r="F4759" s="129"/>
      <c r="G4759" s="129"/>
      <c r="H4759" s="129"/>
      <c r="I4759" s="129"/>
      <c r="J4759" s="129"/>
      <c r="K4759" s="129"/>
      <c r="L4759" s="129"/>
      <c r="M4759" s="129"/>
    </row>
    <row r="4760" spans="1:13">
      <c r="A4760" s="5"/>
      <c r="B4760" s="128"/>
      <c r="C4760" s="128"/>
      <c r="D4760" s="129"/>
      <c r="E4760" s="129"/>
      <c r="F4760" s="129"/>
      <c r="G4760" s="129"/>
      <c r="H4760" s="129"/>
      <c r="I4760" s="129"/>
      <c r="J4760" s="129"/>
      <c r="K4760" s="129"/>
      <c r="L4760" s="129"/>
      <c r="M4760" s="129"/>
    </row>
    <row r="4761" spans="1:13">
      <c r="A4761" s="5"/>
      <c r="B4761" s="128"/>
      <c r="C4761" s="128"/>
      <c r="D4761" s="129"/>
      <c r="E4761" s="129"/>
      <c r="F4761" s="129"/>
      <c r="G4761" s="129"/>
      <c r="H4761" s="129"/>
      <c r="I4761" s="129"/>
      <c r="J4761" s="129"/>
      <c r="K4761" s="129"/>
      <c r="L4761" s="129"/>
      <c r="M4761" s="129"/>
    </row>
    <row r="4762" spans="1:13">
      <c r="A4762" s="5"/>
      <c r="B4762" s="128"/>
      <c r="C4762" s="128"/>
      <c r="D4762" s="129"/>
      <c r="E4762" s="129"/>
      <c r="F4762" s="129"/>
      <c r="G4762" s="129"/>
      <c r="H4762" s="129"/>
      <c r="I4762" s="129"/>
      <c r="J4762" s="129"/>
      <c r="K4762" s="129"/>
      <c r="L4762" s="129"/>
      <c r="M4762" s="129"/>
    </row>
    <row r="4763" spans="1:13">
      <c r="A4763" s="5"/>
      <c r="B4763" s="128"/>
      <c r="C4763" s="128"/>
      <c r="D4763" s="129"/>
      <c r="E4763" s="129"/>
      <c r="F4763" s="129"/>
      <c r="G4763" s="129"/>
      <c r="H4763" s="129"/>
      <c r="I4763" s="129"/>
      <c r="J4763" s="129"/>
      <c r="K4763" s="129"/>
      <c r="L4763" s="129"/>
      <c r="M4763" s="129"/>
    </row>
    <row r="4764" spans="1:13">
      <c r="A4764" s="5"/>
      <c r="B4764" s="128"/>
      <c r="C4764" s="128"/>
      <c r="D4764" s="129"/>
      <c r="E4764" s="129"/>
      <c r="F4764" s="129"/>
      <c r="G4764" s="129"/>
      <c r="H4764" s="129"/>
      <c r="I4764" s="129"/>
      <c r="J4764" s="129"/>
      <c r="K4764" s="129"/>
      <c r="L4764" s="129"/>
      <c r="M4764" s="129"/>
    </row>
    <row r="4765" spans="1:13">
      <c r="A4765" s="5"/>
      <c r="B4765" s="128"/>
      <c r="C4765" s="128"/>
      <c r="D4765" s="129"/>
      <c r="E4765" s="129"/>
      <c r="F4765" s="129"/>
      <c r="G4765" s="129"/>
      <c r="H4765" s="129"/>
      <c r="I4765" s="129"/>
      <c r="J4765" s="129"/>
      <c r="K4765" s="129"/>
      <c r="L4765" s="129"/>
      <c r="M4765" s="129"/>
    </row>
    <row r="4766" spans="1:13">
      <c r="A4766" s="5"/>
      <c r="B4766" s="128"/>
      <c r="C4766" s="128"/>
      <c r="D4766" s="129"/>
      <c r="E4766" s="129"/>
      <c r="F4766" s="129"/>
      <c r="G4766" s="129"/>
      <c r="H4766" s="129"/>
      <c r="I4766" s="129"/>
      <c r="J4766" s="129"/>
      <c r="K4766" s="129"/>
      <c r="L4766" s="129"/>
      <c r="M4766" s="129"/>
    </row>
    <row r="4767" spans="1:13">
      <c r="A4767" s="5"/>
      <c r="B4767" s="128"/>
      <c r="C4767" s="128"/>
      <c r="D4767" s="129"/>
      <c r="E4767" s="129"/>
      <c r="F4767" s="129"/>
      <c r="G4767" s="129"/>
      <c r="H4767" s="129"/>
      <c r="I4767" s="129"/>
      <c r="J4767" s="129"/>
      <c r="K4767" s="129"/>
      <c r="L4767" s="129"/>
      <c r="M4767" s="129"/>
    </row>
    <row r="4768" spans="1:13">
      <c r="A4768" s="5"/>
      <c r="B4768" s="128"/>
      <c r="C4768" s="128"/>
      <c r="D4768" s="129"/>
      <c r="E4768" s="129"/>
      <c r="F4768" s="129"/>
      <c r="G4768" s="129"/>
      <c r="H4768" s="129"/>
      <c r="I4768" s="129"/>
      <c r="J4768" s="129"/>
      <c r="K4768" s="129"/>
      <c r="L4768" s="129"/>
      <c r="M4768" s="129"/>
    </row>
    <row r="4769" spans="1:13">
      <c r="A4769" s="5"/>
      <c r="B4769" s="128"/>
      <c r="C4769" s="128"/>
      <c r="D4769" s="129"/>
      <c r="E4769" s="129"/>
      <c r="F4769" s="129"/>
      <c r="G4769" s="129"/>
      <c r="H4769" s="129"/>
      <c r="I4769" s="129"/>
      <c r="J4769" s="129"/>
      <c r="K4769" s="129"/>
      <c r="L4769" s="129"/>
      <c r="M4769" s="129"/>
    </row>
    <row r="4770" spans="1:13">
      <c r="A4770" s="5"/>
      <c r="B4770" s="128"/>
      <c r="C4770" s="128"/>
      <c r="D4770" s="129"/>
      <c r="E4770" s="129"/>
      <c r="F4770" s="129"/>
      <c r="G4770" s="129"/>
      <c r="H4770" s="129"/>
      <c r="I4770" s="129"/>
      <c r="J4770" s="129"/>
      <c r="K4770" s="129"/>
      <c r="L4770" s="129"/>
      <c r="M4770" s="129"/>
    </row>
    <row r="4771" spans="1:13">
      <c r="A4771" s="5"/>
      <c r="B4771" s="128"/>
      <c r="C4771" s="128"/>
      <c r="D4771" s="129"/>
      <c r="E4771" s="129"/>
      <c r="F4771" s="129"/>
      <c r="G4771" s="129"/>
      <c r="H4771" s="129"/>
      <c r="I4771" s="129"/>
      <c r="J4771" s="129"/>
      <c r="K4771" s="129"/>
      <c r="L4771" s="129"/>
      <c r="M4771" s="129"/>
    </row>
    <row r="4772" spans="1:13">
      <c r="A4772" s="5"/>
      <c r="B4772" s="128"/>
      <c r="C4772" s="128"/>
      <c r="D4772" s="129"/>
      <c r="E4772" s="129"/>
      <c r="F4772" s="129"/>
      <c r="G4772" s="129"/>
      <c r="H4772" s="129"/>
      <c r="I4772" s="129"/>
      <c r="J4772" s="129"/>
      <c r="K4772" s="129"/>
      <c r="L4772" s="129"/>
      <c r="M4772" s="129"/>
    </row>
    <row r="4773" spans="1:13">
      <c r="A4773" s="5"/>
      <c r="B4773" s="128"/>
      <c r="C4773" s="128"/>
      <c r="D4773" s="129"/>
      <c r="E4773" s="129"/>
      <c r="F4773" s="129"/>
      <c r="G4773" s="129"/>
      <c r="H4773" s="129"/>
      <c r="I4773" s="129"/>
      <c r="J4773" s="129"/>
      <c r="K4773" s="129"/>
      <c r="L4773" s="129"/>
      <c r="M4773" s="129"/>
    </row>
    <row r="4774" spans="1:13">
      <c r="A4774" s="5"/>
      <c r="B4774" s="128"/>
      <c r="C4774" s="128"/>
      <c r="D4774" s="129"/>
      <c r="E4774" s="129"/>
      <c r="F4774" s="129"/>
      <c r="G4774" s="129"/>
      <c r="H4774" s="129"/>
      <c r="I4774" s="129"/>
      <c r="J4774" s="129"/>
      <c r="K4774" s="129"/>
      <c r="L4774" s="129"/>
      <c r="M4774" s="129"/>
    </row>
    <row r="4775" spans="1:13">
      <c r="A4775" s="5"/>
      <c r="B4775" s="128"/>
      <c r="C4775" s="128"/>
      <c r="D4775" s="129"/>
      <c r="E4775" s="129"/>
      <c r="F4775" s="129"/>
      <c r="G4775" s="129"/>
      <c r="H4775" s="129"/>
      <c r="I4775" s="129"/>
      <c r="J4775" s="129"/>
      <c r="K4775" s="129"/>
      <c r="L4775" s="129"/>
      <c r="M4775" s="129"/>
    </row>
    <row r="4776" spans="1:13">
      <c r="A4776" s="5"/>
      <c r="B4776" s="128"/>
      <c r="C4776" s="128"/>
      <c r="D4776" s="129"/>
      <c r="E4776" s="129"/>
      <c r="F4776" s="129"/>
      <c r="G4776" s="129"/>
      <c r="H4776" s="129"/>
      <c r="I4776" s="129"/>
      <c r="J4776" s="129"/>
      <c r="K4776" s="129"/>
      <c r="L4776" s="129"/>
      <c r="M4776" s="129"/>
    </row>
    <row r="4777" spans="1:13">
      <c r="A4777" s="5"/>
      <c r="B4777" s="128"/>
      <c r="C4777" s="3"/>
      <c r="D4777" s="4"/>
      <c r="E4777" s="4"/>
      <c r="F4777" s="4"/>
      <c r="G4777" s="4"/>
      <c r="H4777" s="129"/>
      <c r="I4777" s="129"/>
      <c r="J4777" s="129"/>
      <c r="K4777" s="129"/>
      <c r="L4777" s="129"/>
      <c r="M4777" s="129"/>
    </row>
    <row r="4778" spans="1:13">
      <c r="A4778" s="5"/>
      <c r="B4778" s="128"/>
      <c r="C4778" s="128"/>
      <c r="D4778" s="129"/>
      <c r="E4778" s="129"/>
      <c r="F4778" s="129"/>
      <c r="G4778" s="129"/>
      <c r="H4778" s="129"/>
      <c r="I4778" s="129"/>
      <c r="J4778" s="129"/>
      <c r="K4778" s="129"/>
      <c r="L4778" s="129"/>
      <c r="M4778" s="129"/>
    </row>
    <row r="4779" spans="1:13">
      <c r="A4779" s="5"/>
      <c r="B4779" s="128"/>
      <c r="C4779" s="128"/>
      <c r="D4779" s="129"/>
      <c r="E4779" s="129"/>
      <c r="F4779" s="129"/>
      <c r="G4779" s="129"/>
      <c r="H4779" s="129"/>
      <c r="I4779" s="129"/>
      <c r="J4779" s="129"/>
      <c r="K4779" s="129"/>
      <c r="L4779" s="129"/>
      <c r="M4779" s="129"/>
    </row>
    <row r="4780" spans="1:13">
      <c r="A4780" s="5"/>
      <c r="B4780" s="128"/>
      <c r="C4780" s="128"/>
      <c r="D4780" s="129"/>
      <c r="E4780" s="129"/>
      <c r="F4780" s="129"/>
      <c r="G4780" s="129"/>
      <c r="H4780" s="129"/>
      <c r="I4780" s="129"/>
      <c r="J4780" s="129"/>
      <c r="K4780" s="129"/>
      <c r="L4780" s="129"/>
      <c r="M4780" s="129"/>
    </row>
    <row r="4781" spans="1:13">
      <c r="A4781" s="5"/>
      <c r="B4781" s="128"/>
      <c r="C4781" s="128"/>
      <c r="D4781" s="129"/>
      <c r="E4781" s="129"/>
      <c r="F4781" s="129"/>
      <c r="G4781" s="129"/>
      <c r="H4781" s="129"/>
      <c r="I4781" s="129"/>
      <c r="J4781" s="129"/>
      <c r="K4781" s="129"/>
      <c r="L4781" s="129"/>
      <c r="M4781" s="129"/>
    </row>
    <row r="4782" spans="1:13">
      <c r="A4782" s="5"/>
      <c r="B4782" s="128"/>
      <c r="C4782" s="128"/>
      <c r="D4782" s="129"/>
      <c r="E4782" s="129"/>
      <c r="F4782" s="129"/>
      <c r="G4782" s="129"/>
      <c r="H4782" s="129"/>
      <c r="I4782" s="129"/>
      <c r="J4782" s="129"/>
      <c r="K4782" s="129"/>
      <c r="L4782" s="129"/>
      <c r="M4782" s="129"/>
    </row>
    <row r="4783" spans="1:13">
      <c r="A4783" s="5"/>
      <c r="B4783" s="128"/>
      <c r="C4783" s="128"/>
      <c r="D4783" s="129"/>
      <c r="E4783" s="129"/>
      <c r="F4783" s="129"/>
      <c r="G4783" s="129"/>
      <c r="H4783" s="129"/>
      <c r="I4783" s="129"/>
      <c r="J4783" s="129"/>
      <c r="K4783" s="129"/>
      <c r="L4783" s="129"/>
      <c r="M4783" s="129"/>
    </row>
    <row r="4784" spans="1:13">
      <c r="A4784" s="5"/>
      <c r="B4784" s="128"/>
      <c r="C4784" s="128"/>
      <c r="D4784" s="129"/>
      <c r="E4784" s="129"/>
      <c r="F4784" s="129"/>
      <c r="G4784" s="129"/>
      <c r="H4784" s="129"/>
      <c r="I4784" s="129"/>
      <c r="J4784" s="129"/>
      <c r="K4784" s="129"/>
      <c r="L4784" s="129"/>
      <c r="M4784" s="129"/>
    </row>
    <row r="4785" spans="1:13">
      <c r="A4785" s="5"/>
      <c r="B4785" s="128"/>
      <c r="C4785" s="128"/>
      <c r="D4785" s="129"/>
      <c r="E4785" s="129"/>
      <c r="F4785" s="129"/>
      <c r="G4785" s="129"/>
      <c r="H4785" s="129"/>
      <c r="I4785" s="129"/>
      <c r="J4785" s="129"/>
      <c r="K4785" s="129"/>
      <c r="L4785" s="129"/>
      <c r="M4785" s="129"/>
    </row>
    <row r="4786" spans="1:13">
      <c r="A4786" s="5"/>
      <c r="B4786" s="128"/>
      <c r="C4786" s="128"/>
      <c r="D4786" s="129"/>
      <c r="E4786" s="129"/>
      <c r="F4786" s="129"/>
      <c r="G4786" s="129"/>
      <c r="H4786" s="129"/>
      <c r="I4786" s="129"/>
      <c r="J4786" s="129"/>
      <c r="K4786" s="129"/>
      <c r="L4786" s="129"/>
      <c r="M4786" s="129"/>
    </row>
    <row r="4787" spans="1:13">
      <c r="A4787" s="5"/>
      <c r="B4787" s="3"/>
      <c r="C4787" s="3"/>
      <c r="D4787" s="4"/>
      <c r="E4787" s="4"/>
      <c r="F4787" s="4"/>
      <c r="G4787" s="4"/>
      <c r="H4787" s="129"/>
      <c r="I4787" s="129"/>
      <c r="J4787" s="4"/>
      <c r="K4787" s="4"/>
      <c r="L4787" s="4"/>
      <c r="M4787" s="4"/>
    </row>
    <row r="4788" spans="1:13">
      <c r="A4788" s="5"/>
      <c r="B4788" s="128"/>
      <c r="C4788" s="128"/>
      <c r="D4788" s="129"/>
      <c r="E4788" s="129"/>
      <c r="F4788" s="129"/>
      <c r="G4788" s="129"/>
      <c r="H4788" s="129"/>
      <c r="I4788" s="129"/>
      <c r="J4788" s="129"/>
      <c r="K4788" s="129"/>
      <c r="L4788" s="129"/>
      <c r="M4788" s="129"/>
    </row>
    <row r="4789" spans="1:13">
      <c r="A4789" s="5"/>
      <c r="B4789" s="128"/>
      <c r="C4789" s="128"/>
      <c r="D4789" s="129"/>
      <c r="E4789" s="129"/>
      <c r="F4789" s="129"/>
      <c r="G4789" s="129"/>
      <c r="H4789" s="129"/>
      <c r="I4789" s="129"/>
      <c r="J4789" s="129"/>
      <c r="K4789" s="129"/>
      <c r="L4789" s="129"/>
      <c r="M4789" s="129"/>
    </row>
    <row r="4790" spans="1:13">
      <c r="A4790" s="5"/>
      <c r="B4790" s="128"/>
      <c r="C4790" s="128"/>
      <c r="D4790" s="129"/>
      <c r="E4790" s="129"/>
      <c r="F4790" s="129"/>
      <c r="G4790" s="129"/>
      <c r="H4790" s="129"/>
      <c r="I4790" s="129"/>
      <c r="J4790" s="129"/>
      <c r="K4790" s="129"/>
      <c r="L4790" s="129"/>
      <c r="M4790" s="129"/>
    </row>
    <row r="4791" spans="1:13">
      <c r="A4791" s="5"/>
      <c r="B4791" s="128"/>
      <c r="C4791" s="128"/>
      <c r="D4791" s="129"/>
      <c r="E4791" s="129"/>
      <c r="F4791" s="129"/>
      <c r="G4791" s="129"/>
      <c r="H4791" s="129"/>
      <c r="I4791" s="129"/>
      <c r="J4791" s="129"/>
      <c r="K4791" s="129"/>
      <c r="L4791" s="129"/>
      <c r="M4791" s="129"/>
    </row>
    <row r="4792" spans="1:13">
      <c r="A4792" s="5"/>
      <c r="B4792" s="128"/>
      <c r="C4792" s="128"/>
      <c r="D4792" s="129"/>
      <c r="E4792" s="129"/>
      <c r="F4792" s="129"/>
      <c r="G4792" s="129"/>
      <c r="H4792" s="129"/>
      <c r="I4792" s="129"/>
      <c r="J4792" s="129"/>
      <c r="K4792" s="129"/>
      <c r="L4792" s="129"/>
      <c r="M4792" s="129"/>
    </row>
    <row r="4793" spans="1:13">
      <c r="A4793" s="5"/>
      <c r="B4793" s="128"/>
      <c r="C4793" s="128"/>
      <c r="D4793" s="129"/>
      <c r="E4793" s="129"/>
      <c r="F4793" s="129"/>
      <c r="G4793" s="129"/>
      <c r="H4793" s="129"/>
      <c r="I4793" s="129"/>
      <c r="J4793" s="129"/>
      <c r="K4793" s="129"/>
      <c r="L4793" s="129"/>
      <c r="M4793" s="129"/>
    </row>
    <row r="4794" spans="1:13">
      <c r="A4794" s="5"/>
      <c r="B4794" s="128"/>
      <c r="C4794" s="128"/>
      <c r="D4794" s="129"/>
      <c r="E4794" s="129"/>
      <c r="F4794" s="129"/>
      <c r="G4794" s="129"/>
      <c r="H4794" s="129"/>
      <c r="I4794" s="129"/>
      <c r="J4794" s="129"/>
      <c r="K4794" s="129"/>
      <c r="L4794" s="129"/>
      <c r="M4794" s="129"/>
    </row>
    <row r="4795" spans="1:13">
      <c r="A4795" s="5"/>
      <c r="B4795" s="128"/>
      <c r="C4795" s="128"/>
      <c r="D4795" s="129"/>
      <c r="E4795" s="129"/>
      <c r="F4795" s="129"/>
      <c r="G4795" s="129"/>
      <c r="H4795" s="129"/>
      <c r="I4795" s="129"/>
      <c r="J4795" s="129"/>
      <c r="K4795" s="129"/>
      <c r="L4795" s="129"/>
      <c r="M4795" s="129"/>
    </row>
    <row r="4796" spans="1:13">
      <c r="A4796" s="5"/>
      <c r="B4796" s="128"/>
      <c r="C4796" s="128"/>
      <c r="D4796" s="129"/>
      <c r="E4796" s="129"/>
      <c r="F4796" s="129"/>
      <c r="G4796" s="129"/>
      <c r="H4796" s="129"/>
      <c r="I4796" s="129"/>
      <c r="J4796" s="129"/>
      <c r="K4796" s="129"/>
      <c r="L4796" s="129"/>
      <c r="M4796" s="129"/>
    </row>
    <row r="4797" spans="1:13">
      <c r="A4797" s="5"/>
      <c r="B4797" s="128"/>
      <c r="C4797" s="128"/>
      <c r="D4797" s="129"/>
      <c r="E4797" s="129"/>
      <c r="F4797" s="129"/>
      <c r="G4797" s="129"/>
      <c r="H4797" s="129"/>
      <c r="I4797" s="129"/>
      <c r="J4797" s="129"/>
      <c r="K4797" s="129"/>
      <c r="L4797" s="129"/>
      <c r="M4797" s="129"/>
    </row>
    <row r="4798" spans="1:13">
      <c r="A4798" s="5"/>
      <c r="B4798" s="128"/>
      <c r="C4798" s="128"/>
      <c r="D4798" s="129"/>
      <c r="E4798" s="129"/>
      <c r="F4798" s="129"/>
      <c r="G4798" s="129"/>
      <c r="H4798" s="129"/>
      <c r="I4798" s="129"/>
      <c r="J4798" s="129"/>
      <c r="K4798" s="129"/>
      <c r="L4798" s="129"/>
      <c r="M4798" s="129"/>
    </row>
    <row r="4799" spans="1:13">
      <c r="A4799" s="5"/>
      <c r="B4799" s="128"/>
      <c r="C4799" s="128"/>
      <c r="D4799" s="129"/>
      <c r="E4799" s="129"/>
      <c r="F4799" s="129"/>
      <c r="G4799" s="129"/>
      <c r="H4799" s="129"/>
      <c r="I4799" s="129"/>
      <c r="J4799" s="129"/>
      <c r="K4799" s="129"/>
      <c r="L4799" s="129"/>
      <c r="M4799" s="129"/>
    </row>
    <row r="4800" spans="1:13">
      <c r="A4800" s="5"/>
      <c r="B4800" s="128"/>
      <c r="C4800" s="128"/>
      <c r="D4800" s="129"/>
      <c r="E4800" s="129"/>
      <c r="F4800" s="129"/>
      <c r="G4800" s="129"/>
      <c r="H4800" s="129"/>
      <c r="I4800" s="129"/>
      <c r="J4800" s="129"/>
      <c r="K4800" s="129"/>
      <c r="L4800" s="129"/>
      <c r="M4800" s="129"/>
    </row>
    <row r="4801" spans="1:13">
      <c r="A4801" s="5"/>
      <c r="B4801" s="128"/>
      <c r="C4801" s="128"/>
      <c r="D4801" s="129"/>
      <c r="E4801" s="129"/>
      <c r="F4801" s="129"/>
      <c r="G4801" s="129"/>
      <c r="H4801" s="129"/>
      <c r="I4801" s="129"/>
      <c r="J4801" s="129"/>
      <c r="K4801" s="129"/>
      <c r="L4801" s="129"/>
      <c r="M4801" s="129"/>
    </row>
    <row r="4802" spans="1:13">
      <c r="A4802" s="5"/>
      <c r="B4802" s="128"/>
      <c r="C4802" s="128"/>
      <c r="D4802" s="129"/>
      <c r="E4802" s="129"/>
      <c r="F4802" s="129"/>
      <c r="G4802" s="129"/>
      <c r="H4802" s="129"/>
      <c r="I4802" s="129"/>
      <c r="J4802" s="129"/>
      <c r="K4802" s="129"/>
      <c r="L4802" s="129"/>
      <c r="M4802" s="129"/>
    </row>
    <row r="4803" spans="1:13">
      <c r="A4803" s="5"/>
      <c r="B4803" s="128"/>
      <c r="C4803" s="128"/>
      <c r="D4803" s="129"/>
      <c r="E4803" s="129"/>
      <c r="F4803" s="129"/>
      <c r="G4803" s="129"/>
      <c r="H4803" s="129"/>
      <c r="I4803" s="129"/>
      <c r="J4803" s="129"/>
      <c r="K4803" s="129"/>
      <c r="L4803" s="129"/>
      <c r="M4803" s="129"/>
    </row>
    <row r="4804" spans="1:13">
      <c r="A4804" s="5"/>
      <c r="B4804" s="128"/>
      <c r="C4804" s="128"/>
      <c r="D4804" s="129"/>
      <c r="E4804" s="129"/>
      <c r="F4804" s="129"/>
      <c r="G4804" s="129"/>
      <c r="H4804" s="129"/>
      <c r="I4804" s="129"/>
      <c r="J4804" s="129"/>
      <c r="K4804" s="129"/>
      <c r="L4804" s="129"/>
      <c r="M4804" s="129"/>
    </row>
    <row r="4805" spans="1:13">
      <c r="A4805" s="5"/>
      <c r="B4805" s="128"/>
      <c r="C4805" s="128"/>
      <c r="D4805" s="129"/>
      <c r="E4805" s="129"/>
      <c r="F4805" s="129"/>
      <c r="G4805" s="129"/>
      <c r="H4805" s="129"/>
      <c r="I4805" s="129"/>
      <c r="J4805" s="129"/>
      <c r="K4805" s="129"/>
      <c r="L4805" s="129"/>
      <c r="M4805" s="129"/>
    </row>
    <row r="4806" spans="1:13">
      <c r="A4806" s="5"/>
      <c r="B4806" s="128"/>
      <c r="C4806" s="128"/>
      <c r="D4806" s="129"/>
      <c r="E4806" s="129"/>
      <c r="F4806" s="129"/>
      <c r="G4806" s="129"/>
      <c r="H4806" s="129"/>
      <c r="I4806" s="129"/>
      <c r="J4806" s="129"/>
      <c r="K4806" s="129"/>
      <c r="L4806" s="129"/>
      <c r="M4806" s="129"/>
    </row>
    <row r="4807" spans="1:13">
      <c r="A4807" s="5"/>
      <c r="B4807" s="128"/>
      <c r="C4807" s="128"/>
      <c r="D4807" s="129"/>
      <c r="E4807" s="129"/>
      <c r="F4807" s="129"/>
      <c r="G4807" s="129"/>
      <c r="H4807" s="129"/>
      <c r="I4807" s="129"/>
      <c r="J4807" s="129"/>
      <c r="K4807" s="129"/>
      <c r="L4807" s="129"/>
      <c r="M4807" s="129"/>
    </row>
    <row r="4808" spans="1:13">
      <c r="A4808" s="5"/>
      <c r="B4808" s="128"/>
      <c r="C4808" s="128"/>
      <c r="D4808" s="129"/>
      <c r="E4808" s="129"/>
      <c r="F4808" s="129"/>
      <c r="G4808" s="129"/>
      <c r="H4808" s="129"/>
      <c r="I4808" s="129"/>
      <c r="J4808" s="129"/>
      <c r="K4808" s="129"/>
      <c r="L4808" s="129"/>
      <c r="M4808" s="129"/>
    </row>
    <row r="4809" spans="1:13">
      <c r="A4809" s="5"/>
      <c r="B4809" s="128"/>
      <c r="C4809" s="3"/>
      <c r="D4809" s="4"/>
      <c r="E4809" s="4"/>
      <c r="F4809" s="4"/>
      <c r="G4809" s="4"/>
      <c r="H4809" s="129"/>
      <c r="I4809" s="129"/>
      <c r="J4809" s="129"/>
      <c r="K4809" s="129"/>
      <c r="L4809" s="129"/>
      <c r="M4809" s="129"/>
    </row>
    <row r="4810" spans="1:13">
      <c r="A4810" s="5"/>
      <c r="B4810" s="128"/>
      <c r="C4810" s="128"/>
      <c r="D4810" s="129"/>
      <c r="E4810" s="129"/>
      <c r="F4810" s="129"/>
      <c r="G4810" s="129"/>
      <c r="H4810" s="129"/>
      <c r="I4810" s="129"/>
      <c r="J4810" s="129"/>
      <c r="K4810" s="129"/>
      <c r="L4810" s="129"/>
      <c r="M4810" s="129"/>
    </row>
    <row r="4811" spans="1:13">
      <c r="A4811" s="5"/>
      <c r="B4811" s="128"/>
      <c r="C4811" s="128"/>
      <c r="D4811" s="129"/>
      <c r="E4811" s="129"/>
      <c r="F4811" s="129"/>
      <c r="G4811" s="129"/>
      <c r="H4811" s="129"/>
      <c r="I4811" s="129"/>
      <c r="J4811" s="129"/>
      <c r="K4811" s="129"/>
      <c r="L4811" s="129"/>
      <c r="M4811" s="129"/>
    </row>
    <row r="4812" spans="1:13">
      <c r="A4812" s="5"/>
      <c r="B4812" s="128"/>
      <c r="C4812" s="128"/>
      <c r="D4812" s="129"/>
      <c r="E4812" s="129"/>
      <c r="F4812" s="129"/>
      <c r="G4812" s="129"/>
      <c r="H4812" s="129"/>
      <c r="I4812" s="129"/>
      <c r="J4812" s="129"/>
      <c r="K4812" s="129"/>
      <c r="L4812" s="129"/>
      <c r="M4812" s="129"/>
    </row>
    <row r="4813" spans="1:13">
      <c r="A4813" s="5"/>
      <c r="B4813" s="128"/>
      <c r="C4813" s="128"/>
      <c r="D4813" s="129"/>
      <c r="E4813" s="129"/>
      <c r="F4813" s="129"/>
      <c r="G4813" s="129"/>
      <c r="H4813" s="129"/>
      <c r="I4813" s="129"/>
      <c r="J4813" s="129"/>
      <c r="K4813" s="129"/>
      <c r="L4813" s="129"/>
      <c r="M4813" s="129"/>
    </row>
    <row r="4814" spans="1:13">
      <c r="A4814" s="5"/>
      <c r="B4814" s="128"/>
      <c r="C4814" s="128"/>
      <c r="D4814" s="129"/>
      <c r="E4814" s="129"/>
      <c r="F4814" s="129"/>
      <c r="G4814" s="129"/>
      <c r="H4814" s="129"/>
      <c r="I4814" s="129"/>
      <c r="J4814" s="129"/>
      <c r="K4814" s="129"/>
      <c r="L4814" s="129"/>
      <c r="M4814" s="129"/>
    </row>
    <row r="4815" spans="1:13">
      <c r="A4815" s="5"/>
      <c r="B4815" s="128"/>
      <c r="C4815" s="128"/>
      <c r="D4815" s="129"/>
      <c r="E4815" s="129"/>
      <c r="F4815" s="129"/>
      <c r="G4815" s="129"/>
      <c r="H4815" s="129"/>
      <c r="I4815" s="129"/>
      <c r="J4815" s="129"/>
      <c r="K4815" s="129"/>
      <c r="L4815" s="129"/>
      <c r="M4815" s="129"/>
    </row>
    <row r="4816" spans="1:13">
      <c r="A4816" s="5"/>
      <c r="B4816" s="128"/>
      <c r="C4816" s="128"/>
      <c r="D4816" s="129"/>
      <c r="E4816" s="129"/>
      <c r="F4816" s="129"/>
      <c r="G4816" s="129"/>
      <c r="H4816" s="129"/>
      <c r="I4816" s="129"/>
      <c r="J4816" s="129"/>
      <c r="K4816" s="129"/>
      <c r="L4816" s="129"/>
      <c r="M4816" s="129"/>
    </row>
    <row r="4817" spans="1:13">
      <c r="A4817" s="5"/>
      <c r="B4817" s="3"/>
      <c r="C4817" s="3"/>
      <c r="D4817" s="4"/>
      <c r="E4817" s="4"/>
      <c r="F4817" s="4"/>
      <c r="G4817" s="4"/>
      <c r="H4817" s="129"/>
      <c r="I4817" s="4"/>
      <c r="J4817" s="4"/>
      <c r="K4817" s="4"/>
      <c r="L4817" s="4"/>
      <c r="M4817" s="4"/>
    </row>
    <row r="4818" spans="1:13">
      <c r="A4818" s="5"/>
      <c r="B4818" s="128"/>
      <c r="C4818" s="128"/>
      <c r="D4818" s="129"/>
      <c r="E4818" s="129"/>
      <c r="F4818" s="129"/>
      <c r="G4818" s="129"/>
      <c r="H4818" s="129"/>
      <c r="I4818" s="129"/>
      <c r="J4818" s="129"/>
      <c r="K4818" s="129"/>
      <c r="L4818" s="129"/>
      <c r="M4818" s="129"/>
    </row>
    <row r="4819" spans="1:13">
      <c r="A4819" s="5"/>
      <c r="B4819" s="128"/>
      <c r="C4819" s="128"/>
      <c r="D4819" s="129"/>
      <c r="E4819" s="129"/>
      <c r="F4819" s="129"/>
      <c r="G4819" s="129"/>
      <c r="H4819" s="129"/>
      <c r="I4819" s="129"/>
      <c r="J4819" s="129"/>
      <c r="K4819" s="129"/>
      <c r="L4819" s="129"/>
      <c r="M4819" s="129"/>
    </row>
    <row r="4820" spans="1:13">
      <c r="A4820" s="5"/>
      <c r="B4820" s="128"/>
      <c r="C4820" s="128"/>
      <c r="D4820" s="129"/>
      <c r="E4820" s="129"/>
      <c r="F4820" s="129"/>
      <c r="G4820" s="129"/>
      <c r="H4820" s="129"/>
      <c r="I4820" s="129"/>
      <c r="J4820" s="129"/>
      <c r="K4820" s="129"/>
      <c r="L4820" s="129"/>
      <c r="M4820" s="129"/>
    </row>
    <row r="4821" spans="1:13">
      <c r="A4821" s="5"/>
      <c r="B4821" s="128"/>
      <c r="C4821" s="128"/>
      <c r="D4821" s="129"/>
      <c r="E4821" s="129"/>
      <c r="F4821" s="129"/>
      <c r="G4821" s="129"/>
      <c r="H4821" s="129"/>
      <c r="I4821" s="129"/>
      <c r="J4821" s="129"/>
      <c r="K4821" s="129"/>
      <c r="L4821" s="129"/>
      <c r="M4821" s="129"/>
    </row>
    <row r="4822" spans="1:13">
      <c r="A4822" s="5"/>
      <c r="B4822" s="128"/>
      <c r="C4822" s="128"/>
      <c r="D4822" s="129"/>
      <c r="E4822" s="129"/>
      <c r="F4822" s="129"/>
      <c r="G4822" s="129"/>
      <c r="H4822" s="129"/>
      <c r="I4822" s="129"/>
      <c r="J4822" s="129"/>
      <c r="K4822" s="129"/>
      <c r="L4822" s="129"/>
      <c r="M4822" s="129"/>
    </row>
    <row r="4823" spans="1:13">
      <c r="A4823" s="5"/>
      <c r="B4823" s="128"/>
      <c r="C4823" s="128"/>
      <c r="D4823" s="129"/>
      <c r="E4823" s="129"/>
      <c r="F4823" s="129"/>
      <c r="G4823" s="129"/>
      <c r="H4823" s="129"/>
      <c r="I4823" s="129"/>
      <c r="J4823" s="129"/>
      <c r="K4823" s="129"/>
      <c r="L4823" s="129"/>
      <c r="M4823" s="129"/>
    </row>
    <row r="4824" spans="1:13">
      <c r="A4824" s="5"/>
      <c r="B4824" s="128"/>
      <c r="C4824" s="128"/>
      <c r="D4824" s="129"/>
      <c r="E4824" s="129"/>
      <c r="F4824" s="129"/>
      <c r="G4824" s="129"/>
      <c r="H4824" s="129"/>
      <c r="I4824" s="129"/>
      <c r="J4824" s="129"/>
      <c r="K4824" s="129"/>
      <c r="L4824" s="129"/>
      <c r="M4824" s="129"/>
    </row>
    <row r="4825" spans="1:13">
      <c r="A4825" s="5"/>
      <c r="B4825" s="128"/>
      <c r="C4825" s="128"/>
      <c r="D4825" s="129"/>
      <c r="E4825" s="129"/>
      <c r="F4825" s="129"/>
      <c r="G4825" s="129"/>
      <c r="H4825" s="129"/>
      <c r="I4825" s="129"/>
      <c r="J4825" s="129"/>
      <c r="K4825" s="129"/>
      <c r="L4825" s="129"/>
      <c r="M4825" s="129"/>
    </row>
    <row r="4826" spans="1:13">
      <c r="A4826" s="5"/>
      <c r="B4826" s="128"/>
      <c r="C4826" s="128"/>
      <c r="D4826" s="129"/>
      <c r="E4826" s="129"/>
      <c r="F4826" s="129"/>
      <c r="G4826" s="129"/>
      <c r="H4826" s="129"/>
      <c r="I4826" s="129"/>
      <c r="J4826" s="129"/>
      <c r="K4826" s="129"/>
      <c r="L4826" s="129"/>
      <c r="M4826" s="129"/>
    </row>
    <row r="4827" spans="1:13">
      <c r="A4827" s="5"/>
      <c r="B4827" s="128"/>
      <c r="C4827" s="128"/>
      <c r="D4827" s="129"/>
      <c r="E4827" s="129"/>
      <c r="F4827" s="129"/>
      <c r="G4827" s="129"/>
      <c r="H4827" s="129"/>
      <c r="I4827" s="129"/>
      <c r="J4827" s="129"/>
      <c r="K4827" s="129"/>
      <c r="L4827" s="129"/>
      <c r="M4827" s="129"/>
    </row>
    <row r="4828" spans="1:13">
      <c r="A4828" s="5"/>
      <c r="B4828" s="128"/>
      <c r="C4828" s="128"/>
      <c r="D4828" s="129"/>
      <c r="E4828" s="129"/>
      <c r="F4828" s="129"/>
      <c r="G4828" s="129"/>
      <c r="H4828" s="129"/>
      <c r="I4828" s="129"/>
      <c r="J4828" s="129"/>
      <c r="K4828" s="129"/>
      <c r="L4828" s="129"/>
      <c r="M4828" s="129"/>
    </row>
    <row r="4829" spans="1:13">
      <c r="A4829" s="5"/>
      <c r="B4829" s="128"/>
      <c r="C4829" s="128"/>
      <c r="D4829" s="129"/>
      <c r="E4829" s="129"/>
      <c r="F4829" s="129"/>
      <c r="G4829" s="129"/>
      <c r="H4829" s="129"/>
      <c r="I4829" s="129"/>
      <c r="J4829" s="129"/>
      <c r="K4829" s="129"/>
      <c r="L4829" s="129"/>
      <c r="M4829" s="129"/>
    </row>
    <row r="4830" spans="1:13">
      <c r="A4830" s="5"/>
      <c r="B4830" s="128"/>
      <c r="C4830" s="128"/>
      <c r="D4830" s="129"/>
      <c r="E4830" s="129"/>
      <c r="F4830" s="129"/>
      <c r="G4830" s="129"/>
      <c r="H4830" s="129"/>
      <c r="I4830" s="129"/>
      <c r="J4830" s="129"/>
      <c r="K4830" s="129"/>
      <c r="L4830" s="129"/>
      <c r="M4830" s="129"/>
    </row>
    <row r="4831" spans="1:13">
      <c r="A4831" s="5"/>
      <c r="B4831" s="128"/>
      <c r="C4831" s="128"/>
      <c r="D4831" s="129"/>
      <c r="E4831" s="129"/>
      <c r="F4831" s="129"/>
      <c r="G4831" s="129"/>
      <c r="H4831" s="129"/>
      <c r="I4831" s="129"/>
      <c r="J4831" s="129"/>
      <c r="K4831" s="129"/>
      <c r="L4831" s="129"/>
      <c r="M4831" s="129"/>
    </row>
    <row r="4832" spans="1:13">
      <c r="A4832" s="5"/>
      <c r="B4832" s="128"/>
      <c r="C4832" s="128"/>
      <c r="D4832" s="129"/>
      <c r="E4832" s="129"/>
      <c r="F4832" s="129"/>
      <c r="G4832" s="129"/>
      <c r="H4832" s="129"/>
      <c r="I4832" s="129"/>
      <c r="J4832" s="129"/>
      <c r="K4832" s="129"/>
      <c r="L4832" s="129"/>
      <c r="M4832" s="129"/>
    </row>
    <row r="4833" spans="1:13">
      <c r="A4833" s="5"/>
      <c r="B4833" s="128"/>
      <c r="C4833" s="128"/>
      <c r="D4833" s="129"/>
      <c r="E4833" s="129"/>
      <c r="F4833" s="129"/>
      <c r="G4833" s="129"/>
      <c r="H4833" s="129"/>
      <c r="I4833" s="129"/>
      <c r="J4833" s="129"/>
      <c r="K4833" s="129"/>
      <c r="L4833" s="129"/>
      <c r="M4833" s="129"/>
    </row>
    <row r="4834" spans="1:13">
      <c r="A4834" s="5"/>
      <c r="B4834" s="128"/>
      <c r="C4834" s="128"/>
      <c r="D4834" s="129"/>
      <c r="E4834" s="129"/>
      <c r="F4834" s="129"/>
      <c r="G4834" s="129"/>
      <c r="H4834" s="129"/>
      <c r="I4834" s="129"/>
      <c r="J4834" s="129"/>
      <c r="K4834" s="129"/>
      <c r="L4834" s="129"/>
      <c r="M4834" s="129"/>
    </row>
    <row r="4835" spans="1:13">
      <c r="A4835" s="5"/>
      <c r="B4835" s="128"/>
      <c r="C4835" s="128"/>
      <c r="D4835" s="129"/>
      <c r="E4835" s="129"/>
      <c r="F4835" s="129"/>
      <c r="G4835" s="129"/>
      <c r="H4835" s="129"/>
      <c r="I4835" s="129"/>
      <c r="J4835" s="129"/>
      <c r="K4835" s="129"/>
      <c r="L4835" s="129"/>
      <c r="M4835" s="129"/>
    </row>
    <row r="4836" spans="1:13">
      <c r="A4836" s="5"/>
      <c r="B4836" s="128"/>
      <c r="C4836" s="128"/>
      <c r="D4836" s="129"/>
      <c r="E4836" s="129"/>
      <c r="F4836" s="129"/>
      <c r="G4836" s="129"/>
      <c r="H4836" s="129"/>
      <c r="I4836" s="129"/>
      <c r="J4836" s="129"/>
      <c r="K4836" s="129"/>
      <c r="L4836" s="129"/>
      <c r="M4836" s="129"/>
    </row>
    <row r="4837" spans="1:13">
      <c r="A4837" s="5"/>
      <c r="B4837" s="128"/>
      <c r="C4837" s="128"/>
      <c r="D4837" s="129"/>
      <c r="E4837" s="129"/>
      <c r="F4837" s="129"/>
      <c r="G4837" s="129"/>
      <c r="H4837" s="129"/>
      <c r="I4837" s="129"/>
      <c r="J4837" s="129"/>
      <c r="K4837" s="129"/>
      <c r="L4837" s="129"/>
      <c r="M4837" s="129"/>
    </row>
    <row r="4838" spans="1:13">
      <c r="A4838" s="5"/>
      <c r="B4838" s="128"/>
      <c r="C4838" s="128"/>
      <c r="D4838" s="129"/>
      <c r="E4838" s="129"/>
      <c r="F4838" s="129"/>
      <c r="G4838" s="129"/>
      <c r="H4838" s="129"/>
      <c r="I4838" s="129"/>
      <c r="J4838" s="129"/>
      <c r="K4838" s="129"/>
      <c r="L4838" s="129"/>
      <c r="M4838" s="129"/>
    </row>
    <row r="4839" spans="1:13">
      <c r="A4839" s="5"/>
      <c r="B4839" s="128"/>
      <c r="C4839" s="128"/>
      <c r="D4839" s="129"/>
      <c r="E4839" s="129"/>
      <c r="F4839" s="129"/>
      <c r="G4839" s="129"/>
      <c r="H4839" s="129"/>
      <c r="I4839" s="129"/>
      <c r="J4839" s="129"/>
      <c r="K4839" s="129"/>
      <c r="L4839" s="129"/>
      <c r="M4839" s="129"/>
    </row>
    <row r="4840" spans="1:13">
      <c r="A4840" s="5"/>
      <c r="B4840" s="128"/>
      <c r="C4840" s="128"/>
      <c r="D4840" s="129"/>
      <c r="E4840" s="129"/>
      <c r="F4840" s="129"/>
      <c r="G4840" s="129"/>
      <c r="H4840" s="129"/>
      <c r="I4840" s="129"/>
      <c r="J4840" s="129"/>
      <c r="K4840" s="129"/>
      <c r="L4840" s="129"/>
      <c r="M4840" s="129"/>
    </row>
    <row r="4841" spans="1:13">
      <c r="A4841" s="5"/>
      <c r="B4841" s="128"/>
      <c r="C4841" s="128"/>
      <c r="D4841" s="129"/>
      <c r="E4841" s="129"/>
      <c r="F4841" s="129"/>
      <c r="G4841" s="129"/>
      <c r="H4841" s="129"/>
      <c r="I4841" s="129"/>
      <c r="J4841" s="129"/>
      <c r="K4841" s="129"/>
      <c r="L4841" s="129"/>
      <c r="M4841" s="129"/>
    </row>
    <row r="4842" spans="1:13">
      <c r="A4842" s="5"/>
      <c r="B4842" s="128"/>
      <c r="C4842" s="128"/>
      <c r="D4842" s="129"/>
      <c r="E4842" s="129"/>
      <c r="F4842" s="129"/>
      <c r="G4842" s="129"/>
      <c r="H4842" s="129"/>
      <c r="I4842" s="129"/>
      <c r="J4842" s="129"/>
      <c r="K4842" s="129"/>
      <c r="L4842" s="129"/>
      <c r="M4842" s="129"/>
    </row>
    <row r="4843" spans="1:13">
      <c r="A4843" s="5"/>
      <c r="B4843" s="128"/>
      <c r="C4843" s="128"/>
      <c r="D4843" s="129"/>
      <c r="E4843" s="129"/>
      <c r="F4843" s="129"/>
      <c r="G4843" s="129"/>
      <c r="H4843" s="129"/>
      <c r="I4843" s="129"/>
      <c r="J4843" s="129"/>
      <c r="K4843" s="129"/>
      <c r="L4843" s="129"/>
      <c r="M4843" s="129"/>
    </row>
    <row r="4844" spans="1:13">
      <c r="A4844" s="5"/>
      <c r="B4844" s="128"/>
      <c r="C4844" s="128"/>
      <c r="D4844" s="129"/>
      <c r="E4844" s="129"/>
      <c r="F4844" s="129"/>
      <c r="G4844" s="129"/>
      <c r="H4844" s="129"/>
      <c r="I4844" s="129"/>
      <c r="J4844" s="129"/>
      <c r="K4844" s="129"/>
      <c r="L4844" s="129"/>
      <c r="M4844" s="129"/>
    </row>
    <row r="4845" spans="1:13">
      <c r="A4845" s="5"/>
      <c r="B4845" s="128"/>
      <c r="C4845" s="128"/>
      <c r="D4845" s="129"/>
      <c r="E4845" s="129"/>
      <c r="F4845" s="129"/>
      <c r="G4845" s="129"/>
      <c r="H4845" s="129"/>
      <c r="I4845" s="129"/>
      <c r="J4845" s="129"/>
      <c r="K4845" s="129"/>
      <c r="L4845" s="129"/>
      <c r="M4845" s="129"/>
    </row>
    <row r="4846" spans="1:13">
      <c r="A4846" s="5"/>
      <c r="B4846" s="128"/>
      <c r="C4846" s="128"/>
      <c r="D4846" s="129"/>
      <c r="E4846" s="129"/>
      <c r="F4846" s="129"/>
      <c r="G4846" s="129"/>
      <c r="H4846" s="129"/>
      <c r="I4846" s="129"/>
      <c r="J4846" s="129"/>
      <c r="K4846" s="129"/>
      <c r="L4846" s="129"/>
      <c r="M4846" s="129"/>
    </row>
    <row r="4847" spans="1:13">
      <c r="A4847" s="5"/>
      <c r="B4847" s="128"/>
      <c r="C4847" s="128"/>
      <c r="D4847" s="129"/>
      <c r="E4847" s="129"/>
      <c r="F4847" s="129"/>
      <c r="G4847" s="129"/>
      <c r="H4847" s="129"/>
      <c r="I4847" s="129"/>
      <c r="J4847" s="129"/>
      <c r="K4847" s="129"/>
      <c r="L4847" s="129"/>
      <c r="M4847" s="129"/>
    </row>
    <row r="4848" spans="1:13">
      <c r="A4848" s="5"/>
      <c r="B4848" s="128"/>
      <c r="C4848" s="128"/>
      <c r="D4848" s="129"/>
      <c r="E4848" s="129"/>
      <c r="F4848" s="129"/>
      <c r="G4848" s="129"/>
      <c r="H4848" s="129"/>
      <c r="I4848" s="129"/>
      <c r="J4848" s="129"/>
      <c r="K4848" s="129"/>
      <c r="L4848" s="129"/>
      <c r="M4848" s="129"/>
    </row>
    <row r="4849" spans="1:13">
      <c r="A4849" s="5"/>
      <c r="B4849" s="128"/>
      <c r="C4849" s="128"/>
      <c r="D4849" s="129"/>
      <c r="E4849" s="129"/>
      <c r="F4849" s="129"/>
      <c r="G4849" s="129"/>
      <c r="H4849" s="129"/>
      <c r="I4849" s="129"/>
      <c r="J4849" s="129"/>
      <c r="K4849" s="129"/>
      <c r="L4849" s="129"/>
      <c r="M4849" s="129"/>
    </row>
    <row r="4850" spans="1:13">
      <c r="A4850" s="5"/>
      <c r="B4850" s="128"/>
      <c r="C4850" s="128"/>
      <c r="D4850" s="129"/>
      <c r="E4850" s="129"/>
      <c r="F4850" s="129"/>
      <c r="G4850" s="129"/>
      <c r="H4850" s="129"/>
      <c r="I4850" s="129"/>
      <c r="J4850" s="129"/>
      <c r="K4850" s="129"/>
      <c r="L4850" s="129"/>
      <c r="M4850" s="129"/>
    </row>
    <row r="4851" spans="1:13">
      <c r="A4851" s="5"/>
      <c r="B4851" s="128"/>
      <c r="C4851" s="128"/>
      <c r="D4851" s="129"/>
      <c r="E4851" s="129"/>
      <c r="F4851" s="129"/>
      <c r="G4851" s="129"/>
      <c r="H4851" s="129"/>
      <c r="I4851" s="129"/>
      <c r="J4851" s="129"/>
      <c r="K4851" s="129"/>
      <c r="L4851" s="129"/>
      <c r="M4851" s="129"/>
    </row>
    <row r="4852" spans="1:13">
      <c r="A4852" s="5"/>
      <c r="B4852" s="128"/>
      <c r="C4852" s="128"/>
      <c r="D4852" s="129"/>
      <c r="E4852" s="129"/>
      <c r="F4852" s="129"/>
      <c r="G4852" s="129"/>
      <c r="H4852" s="129"/>
      <c r="I4852" s="129"/>
      <c r="J4852" s="129"/>
      <c r="K4852" s="129"/>
      <c r="L4852" s="129"/>
      <c r="M4852" s="129"/>
    </row>
    <row r="4853" spans="1:13">
      <c r="A4853" s="5"/>
      <c r="B4853" s="128"/>
      <c r="C4853" s="128"/>
      <c r="D4853" s="129"/>
      <c r="E4853" s="129"/>
      <c r="F4853" s="129"/>
      <c r="G4853" s="129"/>
      <c r="H4853" s="129"/>
      <c r="I4853" s="129"/>
      <c r="J4853" s="129"/>
      <c r="K4853" s="129"/>
      <c r="L4853" s="129"/>
      <c r="M4853" s="129"/>
    </row>
    <row r="4854" spans="1:13">
      <c r="A4854" s="5"/>
      <c r="B4854" s="128"/>
      <c r="C4854" s="128"/>
      <c r="D4854" s="129"/>
      <c r="E4854" s="129"/>
      <c r="F4854" s="129"/>
      <c r="G4854" s="129"/>
      <c r="H4854" s="129"/>
      <c r="I4854" s="129"/>
      <c r="J4854" s="129"/>
      <c r="K4854" s="129"/>
      <c r="L4854" s="129"/>
      <c r="M4854" s="129"/>
    </row>
    <row r="4855" spans="1:13">
      <c r="A4855" s="5"/>
      <c r="B4855" s="128"/>
      <c r="C4855" s="128"/>
      <c r="D4855" s="129"/>
      <c r="E4855" s="129"/>
      <c r="F4855" s="129"/>
      <c r="G4855" s="129"/>
      <c r="H4855" s="129"/>
      <c r="I4855" s="129"/>
      <c r="J4855" s="129"/>
      <c r="K4855" s="129"/>
      <c r="L4855" s="129"/>
      <c r="M4855" s="129"/>
    </row>
    <row r="4856" spans="1:13">
      <c r="A4856" s="5"/>
      <c r="B4856" s="128"/>
      <c r="C4856" s="128"/>
      <c r="D4856" s="129"/>
      <c r="E4856" s="129"/>
      <c r="F4856" s="129"/>
      <c r="G4856" s="129"/>
      <c r="H4856" s="129"/>
      <c r="I4856" s="129"/>
      <c r="J4856" s="129"/>
      <c r="K4856" s="129"/>
      <c r="L4856" s="129"/>
      <c r="M4856" s="129"/>
    </row>
    <row r="4857" spans="1:13">
      <c r="A4857" s="5"/>
      <c r="B4857" s="128"/>
      <c r="C4857" s="128"/>
      <c r="D4857" s="129"/>
      <c r="E4857" s="129"/>
      <c r="F4857" s="129"/>
      <c r="G4857" s="129"/>
      <c r="H4857" s="129"/>
      <c r="I4857" s="129"/>
      <c r="J4857" s="129"/>
      <c r="K4857" s="129"/>
      <c r="L4857" s="129"/>
      <c r="M4857" s="129"/>
    </row>
    <row r="4858" spans="1:13">
      <c r="A4858" s="5"/>
      <c r="B4858" s="128"/>
      <c r="C4858" s="128"/>
      <c r="D4858" s="129"/>
      <c r="E4858" s="129"/>
      <c r="F4858" s="129"/>
      <c r="G4858" s="129"/>
      <c r="H4858" s="129"/>
      <c r="I4858" s="129"/>
      <c r="J4858" s="129"/>
      <c r="K4858" s="129"/>
      <c r="L4858" s="129"/>
      <c r="M4858" s="129"/>
    </row>
    <row r="4859" spans="1:13">
      <c r="A4859" s="5"/>
      <c r="B4859" s="128"/>
      <c r="C4859" s="128"/>
      <c r="D4859" s="129"/>
      <c r="E4859" s="129"/>
      <c r="F4859" s="129"/>
      <c r="G4859" s="129"/>
      <c r="H4859" s="129"/>
      <c r="I4859" s="129"/>
      <c r="J4859" s="129"/>
      <c r="K4859" s="129"/>
      <c r="L4859" s="129"/>
      <c r="M4859" s="129"/>
    </row>
    <row r="4860" spans="1:13">
      <c r="A4860" s="5"/>
      <c r="B4860" s="128"/>
      <c r="C4860" s="128"/>
      <c r="D4860" s="129"/>
      <c r="E4860" s="129"/>
      <c r="F4860" s="129"/>
      <c r="G4860" s="129"/>
      <c r="H4860" s="129"/>
      <c r="I4860" s="129"/>
      <c r="J4860" s="129"/>
      <c r="K4860" s="129"/>
      <c r="L4860" s="129"/>
      <c r="M4860" s="129"/>
    </row>
    <row r="4861" spans="1:13">
      <c r="A4861" s="5"/>
      <c r="B4861" s="3"/>
      <c r="C4861" s="3"/>
      <c r="D4861" s="4"/>
      <c r="E4861" s="4"/>
      <c r="F4861" s="4"/>
      <c r="G4861" s="4"/>
      <c r="H4861" s="129"/>
      <c r="I4861" s="4"/>
      <c r="J4861" s="4"/>
      <c r="K4861" s="4"/>
      <c r="L4861" s="4"/>
      <c r="M4861" s="4"/>
    </row>
    <row r="4862" spans="1:13">
      <c r="A4862" s="5"/>
      <c r="B4862" s="128"/>
      <c r="C4862" s="128"/>
      <c r="D4862" s="129"/>
      <c r="E4862" s="129"/>
      <c r="F4862" s="129"/>
      <c r="G4862" s="129"/>
      <c r="H4862" s="129"/>
      <c r="I4862" s="129"/>
      <c r="J4862" s="129"/>
      <c r="K4862" s="129"/>
      <c r="L4862" s="129"/>
      <c r="M4862" s="129"/>
    </row>
    <row r="4863" spans="1:13">
      <c r="A4863" s="5"/>
      <c r="B4863" s="128"/>
      <c r="C4863" s="128"/>
      <c r="D4863" s="129"/>
      <c r="E4863" s="129"/>
      <c r="F4863" s="129"/>
      <c r="G4863" s="129"/>
      <c r="H4863" s="129"/>
      <c r="I4863" s="129"/>
      <c r="J4863" s="129"/>
      <c r="K4863" s="129"/>
      <c r="L4863" s="129"/>
      <c r="M4863" s="129"/>
    </row>
    <row r="4864" spans="1:13">
      <c r="A4864" s="5"/>
      <c r="B4864" s="128"/>
      <c r="C4864" s="128"/>
      <c r="D4864" s="129"/>
      <c r="E4864" s="129"/>
      <c r="F4864" s="129"/>
      <c r="G4864" s="129"/>
      <c r="H4864" s="129"/>
      <c r="I4864" s="129"/>
      <c r="J4864" s="129"/>
      <c r="K4864" s="129"/>
      <c r="L4864" s="129"/>
      <c r="M4864" s="129"/>
    </row>
    <row r="4865" spans="1:13">
      <c r="A4865" s="5"/>
      <c r="B4865" s="128"/>
      <c r="C4865" s="128"/>
      <c r="D4865" s="129"/>
      <c r="E4865" s="129"/>
      <c r="F4865" s="129"/>
      <c r="G4865" s="129"/>
      <c r="H4865" s="129"/>
      <c r="I4865" s="129"/>
      <c r="J4865" s="129"/>
      <c r="K4865" s="129"/>
      <c r="L4865" s="129"/>
      <c r="M4865" s="129"/>
    </row>
    <row r="4866" spans="1:13">
      <c r="A4866" s="5"/>
      <c r="B4866" s="128"/>
      <c r="C4866" s="128"/>
      <c r="D4866" s="129"/>
      <c r="E4866" s="129"/>
      <c r="F4866" s="129"/>
      <c r="G4866" s="129"/>
      <c r="H4866" s="129"/>
      <c r="I4866" s="129"/>
      <c r="J4866" s="129"/>
      <c r="K4866" s="129"/>
      <c r="L4866" s="129"/>
      <c r="M4866" s="129"/>
    </row>
    <row r="4867" spans="1:13">
      <c r="A4867" s="5"/>
      <c r="B4867" s="128"/>
      <c r="C4867" s="128"/>
      <c r="D4867" s="129"/>
      <c r="E4867" s="129"/>
      <c r="F4867" s="129"/>
      <c r="G4867" s="129"/>
      <c r="H4867" s="129"/>
      <c r="I4867" s="129"/>
      <c r="J4867" s="129"/>
      <c r="K4867" s="129"/>
      <c r="L4867" s="129"/>
      <c r="M4867" s="129"/>
    </row>
    <row r="4868" spans="1:13">
      <c r="A4868" s="5"/>
      <c r="B4868" s="128"/>
      <c r="C4868" s="128"/>
      <c r="D4868" s="129"/>
      <c r="E4868" s="129"/>
      <c r="F4868" s="129"/>
      <c r="G4868" s="129"/>
      <c r="H4868" s="129"/>
      <c r="I4868" s="129"/>
      <c r="J4868" s="129"/>
      <c r="K4868" s="129"/>
      <c r="L4868" s="129"/>
      <c r="M4868" s="129"/>
    </row>
    <row r="4869" spans="1:13">
      <c r="A4869" s="5"/>
      <c r="B4869" s="128"/>
      <c r="C4869" s="128"/>
      <c r="D4869" s="129"/>
      <c r="E4869" s="129"/>
      <c r="F4869" s="129"/>
      <c r="G4869" s="129"/>
      <c r="H4869" s="129"/>
      <c r="I4869" s="129"/>
      <c r="J4869" s="129"/>
      <c r="K4869" s="129"/>
      <c r="L4869" s="129"/>
      <c r="M4869" s="129"/>
    </row>
    <row r="4870" spans="1:13">
      <c r="A4870" s="5"/>
      <c r="B4870" s="128"/>
      <c r="C4870" s="128"/>
      <c r="D4870" s="129"/>
      <c r="E4870" s="129"/>
      <c r="F4870" s="129"/>
      <c r="G4870" s="129"/>
      <c r="H4870" s="129"/>
      <c r="I4870" s="129"/>
      <c r="J4870" s="129"/>
      <c r="K4870" s="129"/>
      <c r="L4870" s="129"/>
      <c r="M4870" s="129"/>
    </row>
    <row r="4871" spans="1:13">
      <c r="A4871" s="5"/>
      <c r="B4871" s="128"/>
      <c r="C4871" s="128"/>
      <c r="D4871" s="129"/>
      <c r="E4871" s="129"/>
      <c r="F4871" s="129"/>
      <c r="G4871" s="129"/>
      <c r="H4871" s="129"/>
      <c r="I4871" s="129"/>
      <c r="J4871" s="129"/>
      <c r="K4871" s="129"/>
      <c r="L4871" s="129"/>
      <c r="M4871" s="129"/>
    </row>
    <row r="4872" spans="1:13">
      <c r="A4872" s="5"/>
      <c r="B4872" s="128"/>
      <c r="C4872" s="128"/>
      <c r="D4872" s="129"/>
      <c r="E4872" s="129"/>
      <c r="F4872" s="129"/>
      <c r="G4872" s="129"/>
      <c r="H4872" s="129"/>
      <c r="I4872" s="129"/>
      <c r="J4872" s="129"/>
      <c r="K4872" s="129"/>
      <c r="L4872" s="129"/>
      <c r="M4872" s="129"/>
    </row>
    <row r="4873" spans="1:13">
      <c r="A4873" s="5"/>
      <c r="B4873" s="128"/>
      <c r="C4873" s="128"/>
      <c r="D4873" s="129"/>
      <c r="E4873" s="129"/>
      <c r="F4873" s="129"/>
      <c r="G4873" s="129"/>
      <c r="H4873" s="129"/>
      <c r="I4873" s="129"/>
      <c r="J4873" s="129"/>
      <c r="K4873" s="129"/>
      <c r="L4873" s="129"/>
      <c r="M4873" s="129"/>
    </row>
    <row r="4874" spans="1:13">
      <c r="A4874" s="5"/>
      <c r="B4874" s="128"/>
      <c r="C4874" s="128"/>
      <c r="D4874" s="129"/>
      <c r="E4874" s="129"/>
      <c r="F4874" s="129"/>
      <c r="G4874" s="129"/>
      <c r="H4874" s="129"/>
      <c r="I4874" s="129"/>
      <c r="J4874" s="129"/>
      <c r="K4874" s="129"/>
      <c r="L4874" s="129"/>
      <c r="M4874" s="129"/>
    </row>
    <row r="4875" spans="1:13">
      <c r="A4875" s="5"/>
      <c r="B4875" s="128"/>
      <c r="C4875" s="128"/>
      <c r="D4875" s="129"/>
      <c r="E4875" s="129"/>
      <c r="F4875" s="129"/>
      <c r="G4875" s="129"/>
      <c r="H4875" s="129"/>
      <c r="I4875" s="129"/>
      <c r="J4875" s="129"/>
      <c r="K4875" s="129"/>
      <c r="L4875" s="129"/>
      <c r="M4875" s="129"/>
    </row>
    <row r="4876" spans="1:13">
      <c r="A4876" s="5"/>
      <c r="B4876" s="128"/>
      <c r="C4876" s="128"/>
      <c r="D4876" s="129"/>
      <c r="E4876" s="129"/>
      <c r="F4876" s="129"/>
      <c r="G4876" s="129"/>
      <c r="H4876" s="129"/>
      <c r="I4876" s="129"/>
      <c r="J4876" s="129"/>
      <c r="K4876" s="129"/>
      <c r="L4876" s="129"/>
      <c r="M4876" s="129"/>
    </row>
    <row r="4877" spans="1:13">
      <c r="A4877" s="5"/>
      <c r="B4877" s="128"/>
      <c r="C4877" s="128"/>
      <c r="D4877" s="129"/>
      <c r="E4877" s="129"/>
      <c r="F4877" s="129"/>
      <c r="G4877" s="129"/>
      <c r="H4877" s="129"/>
      <c r="I4877" s="129"/>
      <c r="J4877" s="129"/>
      <c r="K4877" s="129"/>
      <c r="L4877" s="129"/>
      <c r="M4877" s="129"/>
    </row>
    <row r="4878" spans="1:13">
      <c r="A4878" s="5"/>
      <c r="B4878" s="128"/>
      <c r="C4878" s="128"/>
      <c r="D4878" s="129"/>
      <c r="E4878" s="129"/>
      <c r="F4878" s="129"/>
      <c r="G4878" s="129"/>
      <c r="H4878" s="129"/>
      <c r="I4878" s="129"/>
      <c r="J4878" s="129"/>
      <c r="K4878" s="129"/>
      <c r="L4878" s="129"/>
      <c r="M4878" s="129"/>
    </row>
    <row r="4879" spans="1:13">
      <c r="A4879" s="5"/>
      <c r="B4879" s="128"/>
      <c r="C4879" s="128"/>
      <c r="D4879" s="129"/>
      <c r="E4879" s="129"/>
      <c r="F4879" s="129"/>
      <c r="G4879" s="129"/>
      <c r="H4879" s="129"/>
      <c r="I4879" s="129"/>
      <c r="J4879" s="129"/>
      <c r="K4879" s="129"/>
      <c r="L4879" s="129"/>
      <c r="M4879" s="129"/>
    </row>
    <row r="4880" spans="1:13">
      <c r="A4880" s="5"/>
      <c r="B4880" s="128"/>
      <c r="C4880" s="128"/>
      <c r="D4880" s="129"/>
      <c r="E4880" s="129"/>
      <c r="F4880" s="129"/>
      <c r="G4880" s="129"/>
      <c r="H4880" s="129"/>
      <c r="I4880" s="129"/>
      <c r="J4880" s="129"/>
      <c r="K4880" s="129"/>
      <c r="L4880" s="129"/>
      <c r="M4880" s="129"/>
    </row>
    <row r="4881" spans="1:13">
      <c r="A4881" s="5"/>
      <c r="B4881" s="128"/>
      <c r="C4881" s="128"/>
      <c r="D4881" s="129"/>
      <c r="E4881" s="129"/>
      <c r="F4881" s="129"/>
      <c r="G4881" s="129"/>
      <c r="H4881" s="129"/>
      <c r="I4881" s="129"/>
      <c r="J4881" s="129"/>
      <c r="K4881" s="129"/>
      <c r="L4881" s="129"/>
      <c r="M4881" s="129"/>
    </row>
    <row r="4882" spans="1:13">
      <c r="A4882" s="5"/>
      <c r="B4882" s="128"/>
      <c r="C4882" s="128"/>
      <c r="D4882" s="129"/>
      <c r="E4882" s="129"/>
      <c r="F4882" s="129"/>
      <c r="G4882" s="129"/>
      <c r="H4882" s="129"/>
      <c r="I4882" s="129"/>
      <c r="J4882" s="129"/>
      <c r="K4882" s="129"/>
      <c r="L4882" s="129"/>
      <c r="M4882" s="129"/>
    </row>
    <row r="4883" spans="1:13">
      <c r="A4883" s="5"/>
      <c r="B4883" s="128"/>
      <c r="C4883" s="128"/>
      <c r="D4883" s="129"/>
      <c r="E4883" s="129"/>
      <c r="F4883" s="129"/>
      <c r="G4883" s="129"/>
      <c r="H4883" s="129"/>
      <c r="I4883" s="129"/>
      <c r="J4883" s="129"/>
      <c r="K4883" s="129"/>
      <c r="L4883" s="129"/>
      <c r="M4883" s="129"/>
    </row>
    <row r="4884" spans="1:13">
      <c r="A4884" s="5"/>
      <c r="B4884" s="128"/>
      <c r="C4884" s="128"/>
      <c r="D4884" s="129"/>
      <c r="E4884" s="129"/>
      <c r="F4884" s="129"/>
      <c r="G4884" s="129"/>
      <c r="H4884" s="129"/>
      <c r="I4884" s="129"/>
      <c r="J4884" s="129"/>
      <c r="K4884" s="129"/>
      <c r="L4884" s="129"/>
      <c r="M4884" s="129"/>
    </row>
    <row r="4885" spans="1:13">
      <c r="A4885" s="5"/>
      <c r="B4885" s="128"/>
      <c r="C4885" s="128"/>
      <c r="D4885" s="129"/>
      <c r="E4885" s="129"/>
      <c r="F4885" s="129"/>
      <c r="G4885" s="129"/>
      <c r="H4885" s="129"/>
      <c r="I4885" s="129"/>
      <c r="J4885" s="129"/>
      <c r="K4885" s="129"/>
      <c r="L4885" s="129"/>
      <c r="M4885" s="129"/>
    </row>
    <row r="4886" spans="1:13">
      <c r="A4886" s="5"/>
      <c r="B4886" s="128"/>
      <c r="C4886" s="128"/>
      <c r="D4886" s="129"/>
      <c r="E4886" s="129"/>
      <c r="F4886" s="129"/>
      <c r="G4886" s="129"/>
      <c r="H4886" s="129"/>
      <c r="I4886" s="129"/>
      <c r="J4886" s="129"/>
      <c r="K4886" s="129"/>
      <c r="L4886" s="129"/>
      <c r="M4886" s="129"/>
    </row>
    <row r="4887" spans="1:13">
      <c r="A4887" s="5"/>
      <c r="B4887" s="128"/>
      <c r="C4887" s="128"/>
      <c r="D4887" s="129"/>
      <c r="E4887" s="129"/>
      <c r="F4887" s="129"/>
      <c r="G4887" s="129"/>
      <c r="H4887" s="129"/>
      <c r="I4887" s="129"/>
      <c r="J4887" s="129"/>
      <c r="K4887" s="129"/>
      <c r="L4887" s="129"/>
      <c r="M4887" s="129"/>
    </row>
    <row r="4888" spans="1:13">
      <c r="A4888" s="5"/>
      <c r="B4888" s="128"/>
      <c r="C4888" s="128"/>
      <c r="D4888" s="129"/>
      <c r="E4888" s="129"/>
      <c r="F4888" s="129"/>
      <c r="G4888" s="129"/>
      <c r="H4888" s="129"/>
      <c r="I4888" s="129"/>
      <c r="J4888" s="129"/>
      <c r="K4888" s="129"/>
      <c r="L4888" s="129"/>
      <c r="M4888" s="129"/>
    </row>
    <row r="4889" spans="1:13">
      <c r="A4889" s="5"/>
      <c r="B4889" s="128"/>
      <c r="C4889" s="128"/>
      <c r="D4889" s="129"/>
      <c r="E4889" s="129"/>
      <c r="F4889" s="129"/>
      <c r="G4889" s="129"/>
      <c r="H4889" s="129"/>
      <c r="I4889" s="129"/>
      <c r="J4889" s="129"/>
      <c r="K4889" s="129"/>
      <c r="L4889" s="129"/>
      <c r="M4889" s="129"/>
    </row>
    <row r="4890" spans="1:13">
      <c r="A4890" s="5"/>
      <c r="B4890" s="128"/>
      <c r="C4890" s="128"/>
      <c r="D4890" s="129"/>
      <c r="E4890" s="129"/>
      <c r="F4890" s="129"/>
      <c r="G4890" s="129"/>
      <c r="H4890" s="129"/>
      <c r="I4890" s="129"/>
      <c r="J4890" s="129"/>
      <c r="K4890" s="129"/>
      <c r="L4890" s="129"/>
      <c r="M4890" s="129"/>
    </row>
    <row r="4891" spans="1:13">
      <c r="A4891" s="5"/>
      <c r="B4891" s="128"/>
      <c r="C4891" s="128"/>
      <c r="D4891" s="129"/>
      <c r="E4891" s="129"/>
      <c r="F4891" s="129"/>
      <c r="G4891" s="129"/>
      <c r="H4891" s="129"/>
      <c r="I4891" s="129"/>
      <c r="J4891" s="129"/>
      <c r="K4891" s="129"/>
      <c r="L4891" s="129"/>
      <c r="M4891" s="129"/>
    </row>
    <row r="4892" spans="1:13">
      <c r="A4892" s="5"/>
      <c r="B4892" s="128"/>
      <c r="C4892" s="128"/>
      <c r="D4892" s="129"/>
      <c r="E4892" s="129"/>
      <c r="F4892" s="129"/>
      <c r="G4892" s="129"/>
      <c r="H4892" s="129"/>
      <c r="I4892" s="129"/>
      <c r="J4892" s="129"/>
      <c r="K4892" s="129"/>
      <c r="L4892" s="129"/>
      <c r="M4892" s="129"/>
    </row>
    <row r="4893" spans="1:13">
      <c r="A4893" s="5"/>
      <c r="B4893" s="128"/>
      <c r="C4893" s="128"/>
      <c r="D4893" s="129"/>
      <c r="E4893" s="129"/>
      <c r="F4893" s="129"/>
      <c r="G4893" s="129"/>
      <c r="H4893" s="129"/>
      <c r="I4893" s="129"/>
      <c r="J4893" s="129"/>
      <c r="K4893" s="129"/>
      <c r="L4893" s="129"/>
      <c r="M4893" s="129"/>
    </row>
    <row r="4894" spans="1:13">
      <c r="A4894" s="5"/>
      <c r="B4894" s="128"/>
      <c r="C4894" s="128"/>
      <c r="D4894" s="129"/>
      <c r="E4894" s="129"/>
      <c r="F4894" s="129"/>
      <c r="G4894" s="129"/>
      <c r="H4894" s="129"/>
      <c r="I4894" s="129"/>
      <c r="J4894" s="129"/>
      <c r="K4894" s="129"/>
      <c r="L4894" s="129"/>
      <c r="M4894" s="129"/>
    </row>
    <row r="4895" spans="1:13">
      <c r="A4895" s="5"/>
      <c r="B4895" s="128"/>
      <c r="C4895" s="128"/>
      <c r="D4895" s="129"/>
      <c r="E4895" s="129"/>
      <c r="F4895" s="129"/>
      <c r="G4895" s="129"/>
      <c r="H4895" s="129"/>
      <c r="I4895" s="129"/>
      <c r="J4895" s="129"/>
      <c r="K4895" s="129"/>
      <c r="L4895" s="129"/>
      <c r="M4895" s="129"/>
    </row>
    <row r="4896" spans="1:13">
      <c r="A4896" s="5"/>
      <c r="B4896" s="128"/>
      <c r="C4896" s="128"/>
      <c r="D4896" s="129"/>
      <c r="E4896" s="129"/>
      <c r="F4896" s="129"/>
      <c r="G4896" s="129"/>
      <c r="H4896" s="129"/>
      <c r="I4896" s="129"/>
      <c r="J4896" s="129"/>
      <c r="K4896" s="129"/>
      <c r="L4896" s="129"/>
      <c r="M4896" s="129"/>
    </row>
    <row r="4897" spans="1:13">
      <c r="A4897" s="5"/>
      <c r="B4897" s="128"/>
      <c r="C4897" s="128"/>
      <c r="D4897" s="129"/>
      <c r="E4897" s="129"/>
      <c r="F4897" s="129"/>
      <c r="G4897" s="129"/>
      <c r="H4897" s="129"/>
      <c r="I4897" s="129"/>
      <c r="J4897" s="129"/>
      <c r="K4897" s="129"/>
      <c r="L4897" s="129"/>
      <c r="M4897" s="129"/>
    </row>
    <row r="4898" spans="1:13">
      <c r="A4898" s="5"/>
      <c r="B4898" s="128"/>
      <c r="C4898" s="128"/>
      <c r="D4898" s="129"/>
      <c r="E4898" s="129"/>
      <c r="F4898" s="129"/>
      <c r="G4898" s="129"/>
      <c r="H4898" s="129"/>
      <c r="I4898" s="129"/>
      <c r="J4898" s="129"/>
      <c r="K4898" s="129"/>
      <c r="L4898" s="129"/>
      <c r="M4898" s="129"/>
    </row>
    <row r="4899" spans="1:13">
      <c r="A4899" s="5"/>
      <c r="B4899" s="128"/>
      <c r="C4899" s="128"/>
      <c r="D4899" s="129"/>
      <c r="E4899" s="129"/>
      <c r="F4899" s="129"/>
      <c r="G4899" s="129"/>
      <c r="H4899" s="129"/>
      <c r="I4899" s="129"/>
      <c r="J4899" s="129"/>
      <c r="K4899" s="129"/>
      <c r="L4899" s="129"/>
      <c r="M4899" s="129"/>
    </row>
    <row r="4900" spans="1:13">
      <c r="A4900" s="5"/>
      <c r="B4900" s="128"/>
      <c r="C4900" s="128"/>
      <c r="D4900" s="129"/>
      <c r="E4900" s="129"/>
      <c r="F4900" s="129"/>
      <c r="G4900" s="129"/>
      <c r="H4900" s="129"/>
      <c r="I4900" s="129"/>
      <c r="J4900" s="129"/>
      <c r="K4900" s="129"/>
      <c r="L4900" s="129"/>
      <c r="M4900" s="129"/>
    </row>
    <row r="4901" spans="1:13">
      <c r="A4901" s="5"/>
      <c r="B4901" s="128"/>
      <c r="C4901" s="128"/>
      <c r="D4901" s="129"/>
      <c r="E4901" s="129"/>
      <c r="F4901" s="129"/>
      <c r="G4901" s="129"/>
      <c r="H4901" s="129"/>
      <c r="I4901" s="129"/>
      <c r="J4901" s="129"/>
      <c r="K4901" s="129"/>
      <c r="L4901" s="129"/>
      <c r="M4901" s="129"/>
    </row>
    <row r="4902" spans="1:13">
      <c r="A4902" s="5"/>
      <c r="B4902" s="128"/>
      <c r="C4902" s="128"/>
      <c r="D4902" s="129"/>
      <c r="E4902" s="129"/>
      <c r="F4902" s="129"/>
      <c r="G4902" s="129"/>
      <c r="H4902" s="129"/>
      <c r="I4902" s="129"/>
      <c r="J4902" s="129"/>
      <c r="K4902" s="129"/>
      <c r="L4902" s="129"/>
      <c r="M4902" s="129"/>
    </row>
    <row r="4903" spans="1:13">
      <c r="A4903" s="5"/>
      <c r="B4903" s="128"/>
      <c r="C4903" s="128"/>
      <c r="D4903" s="129"/>
      <c r="E4903" s="129"/>
      <c r="F4903" s="129"/>
      <c r="G4903" s="129"/>
      <c r="H4903" s="129"/>
      <c r="I4903" s="129"/>
      <c r="J4903" s="129"/>
      <c r="K4903" s="129"/>
      <c r="L4903" s="129"/>
      <c r="M4903" s="129"/>
    </row>
    <row r="4904" spans="1:13">
      <c r="A4904" s="5"/>
      <c r="B4904" s="128"/>
      <c r="C4904" s="128"/>
      <c r="D4904" s="129"/>
      <c r="E4904" s="129"/>
      <c r="F4904" s="129"/>
      <c r="G4904" s="129"/>
      <c r="H4904" s="129"/>
      <c r="I4904" s="129"/>
      <c r="J4904" s="129"/>
      <c r="K4904" s="129"/>
      <c r="L4904" s="129"/>
      <c r="M4904" s="129"/>
    </row>
    <row r="4905" spans="1:13">
      <c r="A4905" s="5"/>
      <c r="B4905" s="128"/>
      <c r="C4905" s="128"/>
      <c r="D4905" s="129"/>
      <c r="E4905" s="129"/>
      <c r="F4905" s="129"/>
      <c r="G4905" s="129"/>
      <c r="H4905" s="129"/>
      <c r="I4905" s="129"/>
      <c r="J4905" s="129"/>
      <c r="K4905" s="129"/>
      <c r="L4905" s="129"/>
      <c r="M4905" s="129"/>
    </row>
    <row r="4906" spans="1:13">
      <c r="A4906" s="5"/>
      <c r="B4906" s="128"/>
      <c r="C4906" s="128"/>
      <c r="D4906" s="129"/>
      <c r="E4906" s="129"/>
      <c r="F4906" s="129"/>
      <c r="G4906" s="129"/>
      <c r="H4906" s="129"/>
      <c r="I4906" s="129"/>
      <c r="J4906" s="129"/>
      <c r="K4906" s="129"/>
      <c r="L4906" s="129"/>
      <c r="M4906" s="129"/>
    </row>
    <row r="4907" spans="1:13">
      <c r="A4907" s="5"/>
      <c r="B4907" s="128"/>
      <c r="C4907" s="128"/>
      <c r="D4907" s="129"/>
      <c r="E4907" s="129"/>
      <c r="F4907" s="129"/>
      <c r="G4907" s="129"/>
      <c r="H4907" s="129"/>
      <c r="I4907" s="129"/>
      <c r="J4907" s="129"/>
      <c r="K4907" s="129"/>
      <c r="L4907" s="129"/>
      <c r="M4907" s="129"/>
    </row>
    <row r="4908" spans="1:13">
      <c r="A4908" s="5"/>
      <c r="B4908" s="128"/>
      <c r="C4908" s="128"/>
      <c r="D4908" s="129"/>
      <c r="E4908" s="129"/>
      <c r="F4908" s="129"/>
      <c r="G4908" s="129"/>
      <c r="H4908" s="129"/>
      <c r="I4908" s="129"/>
      <c r="J4908" s="129"/>
      <c r="K4908" s="129"/>
      <c r="L4908" s="129"/>
      <c r="M4908" s="129"/>
    </row>
    <row r="4909" spans="1:13">
      <c r="A4909" s="5"/>
      <c r="B4909" s="128"/>
      <c r="C4909" s="128"/>
      <c r="D4909" s="129"/>
      <c r="E4909" s="129"/>
      <c r="F4909" s="129"/>
      <c r="G4909" s="129"/>
      <c r="H4909" s="129"/>
      <c r="I4909" s="129"/>
      <c r="J4909" s="129"/>
      <c r="K4909" s="129"/>
      <c r="L4909" s="129"/>
      <c r="M4909" s="129"/>
    </row>
    <row r="4910" spans="1:13">
      <c r="A4910" s="5"/>
      <c r="B4910" s="128"/>
      <c r="C4910" s="128"/>
      <c r="D4910" s="129"/>
      <c r="E4910" s="129"/>
      <c r="F4910" s="129"/>
      <c r="G4910" s="129"/>
      <c r="H4910" s="129"/>
      <c r="I4910" s="129"/>
      <c r="J4910" s="129"/>
      <c r="K4910" s="129"/>
      <c r="L4910" s="129"/>
      <c r="M4910" s="129"/>
    </row>
    <row r="4911" spans="1:13">
      <c r="A4911" s="5"/>
      <c r="B4911" s="128"/>
      <c r="C4911" s="128"/>
      <c r="D4911" s="129"/>
      <c r="E4911" s="129"/>
      <c r="F4911" s="129"/>
      <c r="G4911" s="129"/>
      <c r="H4911" s="129"/>
      <c r="I4911" s="129"/>
      <c r="J4911" s="129"/>
      <c r="K4911" s="129"/>
      <c r="L4911" s="129"/>
      <c r="M4911" s="129"/>
    </row>
    <row r="4912" spans="1:13">
      <c r="A4912" s="5"/>
      <c r="B4912" s="128"/>
      <c r="C4912" s="128"/>
      <c r="D4912" s="129"/>
      <c r="E4912" s="129"/>
      <c r="F4912" s="129"/>
      <c r="G4912" s="129"/>
      <c r="H4912" s="129"/>
      <c r="I4912" s="129"/>
      <c r="J4912" s="129"/>
      <c r="K4912" s="129"/>
      <c r="L4912" s="129"/>
      <c r="M4912" s="129"/>
    </row>
    <row r="4913" spans="1:13">
      <c r="A4913" s="5"/>
      <c r="B4913" s="128"/>
      <c r="C4913" s="128"/>
      <c r="D4913" s="129"/>
      <c r="E4913" s="129"/>
      <c r="F4913" s="129"/>
      <c r="G4913" s="129"/>
      <c r="H4913" s="129"/>
      <c r="I4913" s="129"/>
      <c r="J4913" s="129"/>
      <c r="K4913" s="129"/>
      <c r="L4913" s="129"/>
      <c r="M4913" s="129"/>
    </row>
    <row r="4914" spans="1:13">
      <c r="A4914" s="5"/>
      <c r="B4914" s="128"/>
      <c r="C4914" s="128"/>
      <c r="D4914" s="129"/>
      <c r="E4914" s="129"/>
      <c r="F4914" s="129"/>
      <c r="G4914" s="129"/>
      <c r="H4914" s="129"/>
      <c r="I4914" s="129"/>
      <c r="J4914" s="129"/>
      <c r="K4914" s="129"/>
      <c r="L4914" s="129"/>
      <c r="M4914" s="129"/>
    </row>
    <row r="4915" spans="1:13">
      <c r="A4915" s="5"/>
      <c r="B4915" s="128"/>
      <c r="C4915" s="128"/>
      <c r="D4915" s="129"/>
      <c r="E4915" s="129"/>
      <c r="F4915" s="129"/>
      <c r="G4915" s="129"/>
      <c r="H4915" s="129"/>
      <c r="I4915" s="129"/>
      <c r="J4915" s="129"/>
      <c r="K4915" s="129"/>
      <c r="L4915" s="129"/>
      <c r="M4915" s="129"/>
    </row>
    <row r="4916" spans="1:13">
      <c r="A4916" s="5"/>
      <c r="B4916" s="128"/>
      <c r="C4916" s="128"/>
      <c r="D4916" s="129"/>
      <c r="E4916" s="129"/>
      <c r="F4916" s="129"/>
      <c r="G4916" s="129"/>
      <c r="H4916" s="129"/>
      <c r="I4916" s="129"/>
      <c r="J4916" s="129"/>
      <c r="K4916" s="129"/>
      <c r="L4916" s="129"/>
      <c r="M4916" s="129"/>
    </row>
    <row r="4917" spans="1:13">
      <c r="A4917" s="5"/>
      <c r="B4917" s="128"/>
      <c r="C4917" s="128"/>
      <c r="D4917" s="129"/>
      <c r="E4917" s="129"/>
      <c r="F4917" s="129"/>
      <c r="G4917" s="129"/>
      <c r="H4917" s="129"/>
      <c r="I4917" s="129"/>
      <c r="J4917" s="129"/>
      <c r="K4917" s="129"/>
      <c r="L4917" s="129"/>
      <c r="M4917" s="129"/>
    </row>
    <row r="4918" spans="1:13">
      <c r="A4918" s="5"/>
      <c r="B4918" s="128"/>
      <c r="C4918" s="128"/>
      <c r="D4918" s="129"/>
      <c r="E4918" s="129"/>
      <c r="F4918" s="129"/>
      <c r="G4918" s="129"/>
      <c r="H4918" s="129"/>
      <c r="I4918" s="129"/>
      <c r="J4918" s="129"/>
      <c r="K4918" s="129"/>
      <c r="L4918" s="129"/>
      <c r="M4918" s="129"/>
    </row>
    <row r="4919" spans="1:13">
      <c r="A4919" s="5"/>
      <c r="B4919" s="128"/>
      <c r="C4919" s="128"/>
      <c r="D4919" s="129"/>
      <c r="E4919" s="129"/>
      <c r="F4919" s="129"/>
      <c r="G4919" s="129"/>
      <c r="H4919" s="129"/>
      <c r="I4919" s="129"/>
      <c r="J4919" s="129"/>
      <c r="K4919" s="129"/>
      <c r="L4919" s="129"/>
      <c r="M4919" s="129"/>
    </row>
    <row r="4920" spans="1:13">
      <c r="A4920" s="5"/>
      <c r="B4920" s="128"/>
      <c r="C4920" s="128"/>
      <c r="D4920" s="129"/>
      <c r="E4920" s="129"/>
      <c r="F4920" s="129"/>
      <c r="G4920" s="129"/>
      <c r="H4920" s="129"/>
      <c r="I4920" s="129"/>
      <c r="J4920" s="129"/>
      <c r="K4920" s="129"/>
      <c r="L4920" s="129"/>
      <c r="M4920" s="129"/>
    </row>
    <row r="4921" spans="1:13">
      <c r="A4921" s="5"/>
      <c r="B4921" s="128"/>
      <c r="C4921" s="128"/>
      <c r="D4921" s="129"/>
      <c r="E4921" s="129"/>
      <c r="F4921" s="129"/>
      <c r="G4921" s="129"/>
      <c r="H4921" s="129"/>
      <c r="I4921" s="129"/>
      <c r="J4921" s="129"/>
      <c r="K4921" s="129"/>
      <c r="L4921" s="129"/>
      <c r="M4921" s="129"/>
    </row>
    <row r="4922" spans="1:13">
      <c r="A4922" s="5"/>
      <c r="B4922" s="128"/>
      <c r="C4922" s="128"/>
      <c r="D4922" s="129"/>
      <c r="E4922" s="129"/>
      <c r="F4922" s="129"/>
      <c r="G4922" s="129"/>
      <c r="H4922" s="129"/>
      <c r="I4922" s="129"/>
      <c r="J4922" s="129"/>
      <c r="K4922" s="129"/>
      <c r="L4922" s="129"/>
      <c r="M4922" s="129"/>
    </row>
    <row r="4923" spans="1:13">
      <c r="A4923" s="5"/>
      <c r="B4923" s="128"/>
      <c r="C4923" s="128"/>
      <c r="D4923" s="129"/>
      <c r="E4923" s="129"/>
      <c r="F4923" s="129"/>
      <c r="G4923" s="129"/>
      <c r="H4923" s="129"/>
      <c r="I4923" s="129"/>
      <c r="J4923" s="129"/>
      <c r="K4923" s="129"/>
      <c r="L4923" s="129"/>
      <c r="M4923" s="129"/>
    </row>
    <row r="4924" spans="1:13">
      <c r="A4924" s="5"/>
      <c r="B4924" s="128"/>
      <c r="C4924" s="128"/>
      <c r="D4924" s="129"/>
      <c r="E4924" s="129"/>
      <c r="F4924" s="129"/>
      <c r="G4924" s="129"/>
      <c r="H4924" s="129"/>
      <c r="I4924" s="129"/>
      <c r="J4924" s="129"/>
      <c r="K4924" s="129"/>
      <c r="L4924" s="129"/>
      <c r="M4924" s="129"/>
    </row>
    <row r="4925" spans="1:13">
      <c r="A4925" s="5"/>
      <c r="B4925" s="128"/>
      <c r="C4925" s="128"/>
      <c r="D4925" s="129"/>
      <c r="E4925" s="129"/>
      <c r="F4925" s="129"/>
      <c r="G4925" s="129"/>
      <c r="H4925" s="129"/>
      <c r="I4925" s="129"/>
      <c r="J4925" s="129"/>
      <c r="K4925" s="129"/>
      <c r="L4925" s="129"/>
      <c r="M4925" s="129"/>
    </row>
    <row r="4926" spans="1:13">
      <c r="A4926" s="5"/>
      <c r="B4926" s="128"/>
      <c r="C4926" s="128"/>
      <c r="D4926" s="129"/>
      <c r="E4926" s="129"/>
      <c r="F4926" s="129"/>
      <c r="G4926" s="129"/>
      <c r="H4926" s="129"/>
      <c r="I4926" s="129"/>
      <c r="J4926" s="129"/>
      <c r="K4926" s="129"/>
      <c r="L4926" s="129"/>
      <c r="M4926" s="129"/>
    </row>
    <row r="4927" spans="1:13">
      <c r="A4927" s="5"/>
      <c r="B4927" s="128"/>
      <c r="C4927" s="128"/>
      <c r="D4927" s="129"/>
      <c r="E4927" s="129"/>
      <c r="F4927" s="129"/>
      <c r="G4927" s="129"/>
      <c r="H4927" s="129"/>
      <c r="I4927" s="129"/>
      <c r="J4927" s="129"/>
      <c r="K4927" s="129"/>
      <c r="L4927" s="129"/>
      <c r="M4927" s="129"/>
    </row>
    <row r="4928" spans="1:13">
      <c r="A4928" s="5"/>
      <c r="B4928" s="128"/>
      <c r="C4928" s="128"/>
      <c r="D4928" s="129"/>
      <c r="E4928" s="129"/>
      <c r="F4928" s="129"/>
      <c r="G4928" s="129"/>
      <c r="H4928" s="129"/>
      <c r="I4928" s="129"/>
      <c r="J4928" s="129"/>
      <c r="K4928" s="129"/>
      <c r="L4928" s="129"/>
      <c r="M4928" s="129"/>
    </row>
    <row r="4929" spans="1:13">
      <c r="A4929" s="5"/>
      <c r="B4929" s="128"/>
      <c r="C4929" s="128"/>
      <c r="D4929" s="129"/>
      <c r="E4929" s="129"/>
      <c r="F4929" s="129"/>
      <c r="G4929" s="129"/>
      <c r="H4929" s="129"/>
      <c r="I4929" s="129"/>
      <c r="J4929" s="129"/>
      <c r="K4929" s="129"/>
      <c r="L4929" s="129"/>
      <c r="M4929" s="129"/>
    </row>
    <row r="4930" spans="1:13">
      <c r="A4930" s="5"/>
      <c r="B4930" s="128"/>
      <c r="C4930" s="128"/>
      <c r="D4930" s="129"/>
      <c r="E4930" s="129"/>
      <c r="F4930" s="129"/>
      <c r="G4930" s="129"/>
      <c r="H4930" s="129"/>
      <c r="I4930" s="129"/>
      <c r="J4930" s="129"/>
      <c r="K4930" s="129"/>
      <c r="L4930" s="129"/>
      <c r="M4930" s="129"/>
    </row>
    <row r="4931" spans="1:13">
      <c r="A4931" s="5"/>
      <c r="B4931" s="128"/>
      <c r="C4931" s="128"/>
      <c r="D4931" s="129"/>
      <c r="E4931" s="129"/>
      <c r="F4931" s="129"/>
      <c r="G4931" s="129"/>
      <c r="H4931" s="129"/>
      <c r="I4931" s="129"/>
      <c r="J4931" s="129"/>
      <c r="K4931" s="129"/>
      <c r="L4931" s="129"/>
      <c r="M4931" s="129"/>
    </row>
    <row r="4932" spans="1:13">
      <c r="A4932" s="5"/>
      <c r="B4932" s="128"/>
      <c r="C4932" s="128"/>
      <c r="D4932" s="129"/>
      <c r="E4932" s="129"/>
      <c r="F4932" s="129"/>
      <c r="G4932" s="129"/>
      <c r="H4932" s="129"/>
      <c r="I4932" s="129"/>
      <c r="J4932" s="129"/>
      <c r="K4932" s="129"/>
      <c r="L4932" s="129"/>
      <c r="M4932" s="129"/>
    </row>
    <row r="4933" spans="1:13">
      <c r="A4933" s="5"/>
      <c r="B4933" s="128"/>
      <c r="C4933" s="128"/>
      <c r="D4933" s="129"/>
      <c r="E4933" s="129"/>
      <c r="F4933" s="129"/>
      <c r="G4933" s="129"/>
      <c r="H4933" s="129"/>
      <c r="I4933" s="129"/>
      <c r="J4933" s="129"/>
      <c r="K4933" s="129"/>
      <c r="L4933" s="129"/>
      <c r="M4933" s="129"/>
    </row>
    <row r="4934" spans="1:13">
      <c r="A4934" s="5"/>
      <c r="B4934" s="3"/>
      <c r="C4934" s="3"/>
      <c r="D4934" s="4"/>
      <c r="E4934" s="4"/>
      <c r="F4934" s="4"/>
      <c r="G4934" s="4"/>
      <c r="H4934" s="129"/>
      <c r="I4934" s="4"/>
      <c r="J4934" s="4"/>
      <c r="K4934" s="4"/>
      <c r="L4934" s="4"/>
      <c r="M4934" s="4"/>
    </row>
    <row r="4935" spans="1:13">
      <c r="A4935" s="5"/>
      <c r="B4935" s="128"/>
      <c r="C4935" s="128"/>
      <c r="D4935" s="129"/>
      <c r="E4935" s="129"/>
      <c r="F4935" s="129"/>
      <c r="G4935" s="129"/>
      <c r="H4935" s="129"/>
      <c r="I4935" s="129"/>
      <c r="J4935" s="129"/>
      <c r="K4935" s="129"/>
      <c r="L4935" s="129"/>
      <c r="M4935" s="129"/>
    </row>
    <row r="4936" spans="1:13">
      <c r="A4936" s="5"/>
      <c r="B4936" s="128"/>
      <c r="C4936" s="128"/>
      <c r="D4936" s="129"/>
      <c r="E4936" s="129"/>
      <c r="F4936" s="129"/>
      <c r="G4936" s="129"/>
      <c r="H4936" s="129"/>
      <c r="I4936" s="129"/>
      <c r="J4936" s="129"/>
      <c r="K4936" s="129"/>
      <c r="L4936" s="129"/>
      <c r="M4936" s="129"/>
    </row>
    <row r="4937" spans="1:13">
      <c r="A4937" s="5"/>
      <c r="B4937" s="128"/>
      <c r="C4937" s="128"/>
      <c r="D4937" s="129"/>
      <c r="E4937" s="129"/>
      <c r="F4937" s="129"/>
      <c r="G4937" s="129"/>
      <c r="H4937" s="129"/>
      <c r="I4937" s="129"/>
      <c r="J4937" s="129"/>
      <c r="K4937" s="129"/>
      <c r="L4937" s="129"/>
      <c r="M4937" s="129"/>
    </row>
    <row r="4938" spans="1:13">
      <c r="A4938" s="5"/>
      <c r="B4938" s="3"/>
      <c r="C4938" s="3"/>
      <c r="D4938" s="4"/>
      <c r="E4938" s="4"/>
      <c r="F4938" s="4"/>
      <c r="G4938" s="4"/>
      <c r="H4938" s="129"/>
      <c r="I4938" s="129"/>
      <c r="J4938" s="4"/>
      <c r="K4938" s="4"/>
      <c r="L4938" s="4"/>
      <c r="M4938" s="4"/>
    </row>
    <row r="4939" spans="1:13">
      <c r="A4939" s="5"/>
      <c r="B4939" s="128"/>
      <c r="C4939" s="128"/>
      <c r="D4939" s="129"/>
      <c r="E4939" s="129"/>
      <c r="F4939" s="129"/>
      <c r="G4939" s="129"/>
      <c r="H4939" s="129"/>
      <c r="I4939" s="129"/>
      <c r="J4939" s="129"/>
      <c r="K4939" s="129"/>
      <c r="L4939" s="129"/>
      <c r="M4939" s="129"/>
    </row>
    <row r="4940" spans="1:13">
      <c r="A4940" s="5"/>
      <c r="B4940" s="128"/>
      <c r="C4940" s="128"/>
      <c r="D4940" s="129"/>
      <c r="E4940" s="129"/>
      <c r="F4940" s="129"/>
      <c r="G4940" s="129"/>
      <c r="H4940" s="129"/>
      <c r="I4940" s="129"/>
      <c r="J4940" s="129"/>
      <c r="K4940" s="129"/>
      <c r="L4940" s="129"/>
      <c r="M4940" s="129"/>
    </row>
    <row r="4941" spans="1:13">
      <c r="A4941" s="5"/>
      <c r="B4941" s="128"/>
      <c r="C4941" s="128"/>
      <c r="D4941" s="129"/>
      <c r="E4941" s="129"/>
      <c r="F4941" s="129"/>
      <c r="G4941" s="129"/>
      <c r="H4941" s="129"/>
      <c r="I4941" s="129"/>
      <c r="J4941" s="129"/>
      <c r="K4941" s="129"/>
      <c r="L4941" s="129"/>
      <c r="M4941" s="129"/>
    </row>
    <row r="4942" spans="1:13">
      <c r="A4942" s="5"/>
      <c r="B4942" s="128"/>
      <c r="C4942" s="128"/>
      <c r="D4942" s="129"/>
      <c r="E4942" s="129"/>
      <c r="F4942" s="129"/>
      <c r="G4942" s="129"/>
      <c r="H4942" s="129"/>
      <c r="I4942" s="129"/>
      <c r="J4942" s="129"/>
      <c r="K4942" s="129"/>
      <c r="L4942" s="129"/>
      <c r="M4942" s="129"/>
    </row>
    <row r="4943" spans="1:13">
      <c r="A4943" s="5"/>
      <c r="B4943" s="128"/>
      <c r="C4943" s="128"/>
      <c r="D4943" s="129"/>
      <c r="E4943" s="129"/>
      <c r="F4943" s="129"/>
      <c r="G4943" s="129"/>
      <c r="H4943" s="129"/>
      <c r="I4943" s="129"/>
      <c r="J4943" s="129"/>
      <c r="K4943" s="129"/>
      <c r="L4943" s="129"/>
      <c r="M4943" s="129"/>
    </row>
    <row r="4944" spans="1:13">
      <c r="A4944" s="5"/>
      <c r="B4944" s="128"/>
      <c r="C4944" s="128"/>
      <c r="D4944" s="129"/>
      <c r="E4944" s="129"/>
      <c r="F4944" s="129"/>
      <c r="G4944" s="129"/>
      <c r="H4944" s="129"/>
      <c r="I4944" s="129"/>
      <c r="J4944" s="129"/>
      <c r="K4944" s="129"/>
      <c r="L4944" s="129"/>
      <c r="M4944" s="129"/>
    </row>
    <row r="4945" spans="1:13">
      <c r="A4945" s="5"/>
      <c r="B4945" s="128"/>
      <c r="C4945" s="128"/>
      <c r="D4945" s="129"/>
      <c r="E4945" s="129"/>
      <c r="F4945" s="129"/>
      <c r="G4945" s="129"/>
      <c r="H4945" s="129"/>
      <c r="I4945" s="129"/>
      <c r="J4945" s="129"/>
      <c r="K4945" s="129"/>
      <c r="L4945" s="129"/>
      <c r="M4945" s="129"/>
    </row>
    <row r="4946" spans="1:13">
      <c r="A4946" s="5"/>
      <c r="B4946" s="128"/>
      <c r="C4946" s="128"/>
      <c r="D4946" s="129"/>
      <c r="E4946" s="129"/>
      <c r="F4946" s="129"/>
      <c r="G4946" s="129"/>
      <c r="H4946" s="129"/>
      <c r="I4946" s="129"/>
      <c r="J4946" s="129"/>
      <c r="K4946" s="129"/>
      <c r="L4946" s="129"/>
      <c r="M4946" s="129"/>
    </row>
    <row r="4947" spans="1:13">
      <c r="A4947" s="5"/>
      <c r="B4947" s="128"/>
      <c r="C4947" s="128"/>
      <c r="D4947" s="129"/>
      <c r="E4947" s="129"/>
      <c r="F4947" s="129"/>
      <c r="G4947" s="129"/>
      <c r="H4947" s="129"/>
      <c r="I4947" s="129"/>
      <c r="J4947" s="129"/>
      <c r="K4947" s="129"/>
      <c r="L4947" s="129"/>
      <c r="M4947" s="129"/>
    </row>
    <row r="4948" spans="1:13">
      <c r="A4948" s="5"/>
      <c r="B4948" s="128"/>
      <c r="C4948" s="128"/>
      <c r="D4948" s="129"/>
      <c r="E4948" s="129"/>
      <c r="F4948" s="129"/>
      <c r="G4948" s="129"/>
      <c r="H4948" s="129"/>
      <c r="I4948" s="129"/>
      <c r="J4948" s="129"/>
      <c r="K4948" s="129"/>
      <c r="L4948" s="129"/>
      <c r="M4948" s="129"/>
    </row>
    <row r="4949" spans="1:13">
      <c r="A4949" s="5"/>
      <c r="B4949" s="128"/>
      <c r="C4949" s="128"/>
      <c r="D4949" s="129"/>
      <c r="E4949" s="129"/>
      <c r="F4949" s="129"/>
      <c r="G4949" s="129"/>
      <c r="H4949" s="129"/>
      <c r="I4949" s="129"/>
      <c r="J4949" s="129"/>
      <c r="K4949" s="129"/>
      <c r="L4949" s="129"/>
      <c r="M4949" s="129"/>
    </row>
    <row r="4950" spans="1:13">
      <c r="A4950" s="5"/>
      <c r="B4950" s="128"/>
      <c r="C4950" s="128"/>
      <c r="D4950" s="129"/>
      <c r="E4950" s="129"/>
      <c r="F4950" s="129"/>
      <c r="G4950" s="129"/>
      <c r="H4950" s="129"/>
      <c r="I4950" s="129"/>
      <c r="J4950" s="129"/>
      <c r="K4950" s="129"/>
      <c r="L4950" s="129"/>
      <c r="M4950" s="129"/>
    </row>
    <row r="4951" spans="1:13">
      <c r="A4951" s="5"/>
      <c r="B4951" s="128"/>
      <c r="C4951" s="128"/>
      <c r="D4951" s="129"/>
      <c r="E4951" s="129"/>
      <c r="F4951" s="129"/>
      <c r="G4951" s="129"/>
      <c r="H4951" s="129"/>
      <c r="I4951" s="129"/>
      <c r="J4951" s="129"/>
      <c r="K4951" s="129"/>
      <c r="L4951" s="129"/>
      <c r="M4951" s="129"/>
    </row>
    <row r="4952" spans="1:13">
      <c r="A4952" s="5"/>
      <c r="B4952" s="128"/>
      <c r="C4952" s="128"/>
      <c r="D4952" s="129"/>
      <c r="E4952" s="129"/>
      <c r="F4952" s="129"/>
      <c r="G4952" s="129"/>
      <c r="H4952" s="129"/>
      <c r="I4952" s="129"/>
      <c r="J4952" s="129"/>
      <c r="K4952" s="129"/>
      <c r="L4952" s="129"/>
      <c r="M4952" s="129"/>
    </row>
    <row r="4953" spans="1:13">
      <c r="A4953" s="5"/>
      <c r="B4953" s="128"/>
      <c r="C4953" s="128"/>
      <c r="D4953" s="129"/>
      <c r="E4953" s="129"/>
      <c r="F4953" s="129"/>
      <c r="G4953" s="129"/>
      <c r="H4953" s="129"/>
      <c r="I4953" s="129"/>
      <c r="J4953" s="129"/>
      <c r="K4953" s="129"/>
      <c r="L4953" s="129"/>
      <c r="M4953" s="129"/>
    </row>
    <row r="4954" spans="1:13">
      <c r="A4954" s="5"/>
      <c r="B4954" s="128"/>
      <c r="C4954" s="128"/>
      <c r="D4954" s="129"/>
      <c r="E4954" s="129"/>
      <c r="F4954" s="129"/>
      <c r="G4954" s="129"/>
      <c r="H4954" s="129"/>
      <c r="I4954" s="129"/>
      <c r="J4954" s="129"/>
      <c r="K4954" s="129"/>
      <c r="L4954" s="129"/>
      <c r="M4954" s="129"/>
    </row>
    <row r="4955" spans="1:13">
      <c r="A4955" s="5"/>
      <c r="B4955" s="128"/>
      <c r="C4955" s="128"/>
      <c r="D4955" s="129"/>
      <c r="E4955" s="129"/>
      <c r="F4955" s="129"/>
      <c r="G4955" s="129"/>
      <c r="H4955" s="129"/>
      <c r="I4955" s="129"/>
      <c r="J4955" s="129"/>
      <c r="K4955" s="129"/>
      <c r="L4955" s="129"/>
      <c r="M4955" s="129"/>
    </row>
    <row r="4956" spans="1:13">
      <c r="A4956" s="5"/>
      <c r="B4956" s="128"/>
      <c r="C4956" s="128"/>
      <c r="D4956" s="129"/>
      <c r="E4956" s="129"/>
      <c r="F4956" s="129"/>
      <c r="G4956" s="129"/>
      <c r="H4956" s="129"/>
      <c r="I4956" s="129"/>
      <c r="J4956" s="129"/>
      <c r="K4956" s="129"/>
      <c r="L4956" s="129"/>
      <c r="M4956" s="129"/>
    </row>
    <row r="4957" spans="1:13">
      <c r="A4957" s="5"/>
      <c r="B4957" s="128"/>
      <c r="C4957" s="128"/>
      <c r="D4957" s="129"/>
      <c r="E4957" s="129"/>
      <c r="F4957" s="129"/>
      <c r="G4957" s="129"/>
      <c r="H4957" s="129"/>
      <c r="I4957" s="129"/>
      <c r="J4957" s="129"/>
      <c r="K4957" s="129"/>
      <c r="L4957" s="129"/>
      <c r="M4957" s="129"/>
    </row>
    <row r="4958" spans="1:13">
      <c r="A4958" s="5"/>
      <c r="B4958" s="128"/>
      <c r="C4958" s="128"/>
      <c r="D4958" s="129"/>
      <c r="E4958" s="129"/>
      <c r="F4958" s="129"/>
      <c r="G4958" s="129"/>
      <c r="H4958" s="129"/>
      <c r="I4958" s="129"/>
      <c r="J4958" s="129"/>
      <c r="K4958" s="129"/>
      <c r="L4958" s="129"/>
      <c r="M4958" s="129"/>
    </row>
    <row r="4959" spans="1:13">
      <c r="A4959" s="5"/>
      <c r="B4959" s="128"/>
      <c r="C4959" s="128"/>
      <c r="D4959" s="129"/>
      <c r="E4959" s="129"/>
      <c r="F4959" s="129"/>
      <c r="G4959" s="129"/>
      <c r="H4959" s="129"/>
      <c r="I4959" s="129"/>
      <c r="J4959" s="129"/>
      <c r="K4959" s="129"/>
      <c r="L4959" s="129"/>
      <c r="M4959" s="129"/>
    </row>
    <row r="4960" spans="1:13">
      <c r="A4960" s="5"/>
      <c r="B4960" s="128"/>
      <c r="C4960" s="128"/>
      <c r="D4960" s="129"/>
      <c r="E4960" s="129"/>
      <c r="F4960" s="129"/>
      <c r="G4960" s="129"/>
      <c r="H4960" s="129"/>
      <c r="I4960" s="129"/>
      <c r="J4960" s="129"/>
      <c r="K4960" s="129"/>
      <c r="L4960" s="129"/>
      <c r="M4960" s="129"/>
    </row>
    <row r="4961" spans="1:13">
      <c r="A4961" s="5"/>
      <c r="B4961" s="128"/>
      <c r="C4961" s="128"/>
      <c r="D4961" s="129"/>
      <c r="E4961" s="129"/>
      <c r="F4961" s="129"/>
      <c r="G4961" s="129"/>
      <c r="H4961" s="129"/>
      <c r="I4961" s="129"/>
      <c r="J4961" s="129"/>
      <c r="K4961" s="129"/>
      <c r="L4961" s="129"/>
      <c r="M4961" s="129"/>
    </row>
    <row r="4962" spans="1:13">
      <c r="A4962" s="5"/>
      <c r="B4962" s="128"/>
      <c r="C4962" s="128"/>
      <c r="D4962" s="129"/>
      <c r="E4962" s="129"/>
      <c r="F4962" s="129"/>
      <c r="G4962" s="129"/>
      <c r="H4962" s="129"/>
      <c r="I4962" s="129"/>
      <c r="J4962" s="129"/>
      <c r="K4962" s="129"/>
      <c r="L4962" s="129"/>
      <c r="M4962" s="129"/>
    </row>
    <row r="4963" spans="1:13">
      <c r="A4963" s="5"/>
      <c r="B4963" s="128"/>
      <c r="C4963" s="128"/>
      <c r="D4963" s="129"/>
      <c r="E4963" s="129"/>
      <c r="F4963" s="129"/>
      <c r="G4963" s="129"/>
      <c r="H4963" s="129"/>
      <c r="I4963" s="129"/>
      <c r="J4963" s="129"/>
      <c r="K4963" s="129"/>
      <c r="L4963" s="129"/>
      <c r="M4963" s="129"/>
    </row>
    <row r="4964" spans="1:13">
      <c r="A4964" s="5"/>
      <c r="B4964" s="128"/>
      <c r="C4964" s="128"/>
      <c r="D4964" s="129"/>
      <c r="E4964" s="129"/>
      <c r="F4964" s="129"/>
      <c r="G4964" s="129"/>
      <c r="H4964" s="129"/>
      <c r="I4964" s="129"/>
      <c r="J4964" s="129"/>
      <c r="K4964" s="129"/>
      <c r="L4964" s="129"/>
      <c r="M4964" s="129"/>
    </row>
    <row r="4965" spans="1:13">
      <c r="A4965" s="5"/>
      <c r="B4965" s="128"/>
      <c r="C4965" s="128"/>
      <c r="D4965" s="129"/>
      <c r="E4965" s="129"/>
      <c r="F4965" s="129"/>
      <c r="G4965" s="129"/>
      <c r="H4965" s="129"/>
      <c r="I4965" s="129"/>
      <c r="J4965" s="129"/>
      <c r="K4965" s="129"/>
      <c r="L4965" s="129"/>
      <c r="M4965" s="129"/>
    </row>
    <row r="4966" spans="1:13">
      <c r="A4966" s="5"/>
      <c r="B4966" s="128"/>
      <c r="C4966" s="128"/>
      <c r="D4966" s="129"/>
      <c r="E4966" s="129"/>
      <c r="F4966" s="129"/>
      <c r="G4966" s="129"/>
      <c r="H4966" s="129"/>
      <c r="I4966" s="129"/>
      <c r="J4966" s="129"/>
      <c r="K4966" s="129"/>
      <c r="L4966" s="129"/>
      <c r="M4966" s="129"/>
    </row>
    <row r="4967" spans="1:13">
      <c r="A4967" s="5"/>
      <c r="B4967" s="128"/>
      <c r="C4967" s="128"/>
      <c r="D4967" s="129"/>
      <c r="E4967" s="129"/>
      <c r="F4967" s="129"/>
      <c r="G4967" s="129"/>
      <c r="H4967" s="129"/>
      <c r="I4967" s="129"/>
      <c r="J4967" s="129"/>
      <c r="K4967" s="129"/>
      <c r="L4967" s="129"/>
      <c r="M4967" s="129"/>
    </row>
    <row r="4968" spans="1:13">
      <c r="A4968" s="5"/>
      <c r="B4968" s="128"/>
      <c r="C4968" s="128"/>
      <c r="D4968" s="129"/>
      <c r="E4968" s="129"/>
      <c r="F4968" s="129"/>
      <c r="G4968" s="129"/>
      <c r="H4968" s="129"/>
      <c r="I4968" s="129"/>
      <c r="J4968" s="129"/>
      <c r="K4968" s="129"/>
      <c r="L4968" s="129"/>
      <c r="M4968" s="129"/>
    </row>
    <row r="4969" spans="1:13">
      <c r="A4969" s="5"/>
      <c r="B4969" s="128"/>
      <c r="C4969" s="128"/>
      <c r="D4969" s="129"/>
      <c r="E4969" s="129"/>
      <c r="F4969" s="129"/>
      <c r="G4969" s="129"/>
      <c r="H4969" s="129"/>
      <c r="I4969" s="129"/>
      <c r="J4969" s="129"/>
      <c r="K4969" s="129"/>
      <c r="L4969" s="129"/>
      <c r="M4969" s="129"/>
    </row>
    <row r="4970" spans="1:13">
      <c r="A4970" s="5"/>
      <c r="B4970" s="128"/>
      <c r="C4970" s="128"/>
      <c r="D4970" s="129"/>
      <c r="E4970" s="129"/>
      <c r="F4970" s="129"/>
      <c r="G4970" s="129"/>
      <c r="H4970" s="129"/>
      <c r="I4970" s="129"/>
      <c r="J4970" s="129"/>
      <c r="K4970" s="129"/>
      <c r="L4970" s="129"/>
      <c r="M4970" s="129"/>
    </row>
    <row r="4971" spans="1:13">
      <c r="A4971" s="5"/>
      <c r="B4971" s="128"/>
      <c r="C4971" s="128"/>
      <c r="D4971" s="129"/>
      <c r="E4971" s="129"/>
      <c r="F4971" s="129"/>
      <c r="G4971" s="129"/>
      <c r="H4971" s="129"/>
      <c r="I4971" s="129"/>
      <c r="J4971" s="129"/>
      <c r="K4971" s="129"/>
      <c r="L4971" s="129"/>
      <c r="M4971" s="129"/>
    </row>
    <row r="4972" spans="1:13">
      <c r="A4972" s="5"/>
      <c r="B4972" s="128"/>
      <c r="C4972" s="128"/>
      <c r="D4972" s="129"/>
      <c r="E4972" s="129"/>
      <c r="F4972" s="129"/>
      <c r="G4972" s="129"/>
      <c r="H4972" s="129"/>
      <c r="I4972" s="129"/>
      <c r="J4972" s="129"/>
      <c r="K4972" s="129"/>
      <c r="L4972" s="129"/>
      <c r="M4972" s="129"/>
    </row>
    <row r="4973" spans="1:13">
      <c r="A4973" s="5"/>
      <c r="B4973" s="128"/>
      <c r="C4973" s="128"/>
      <c r="D4973" s="129"/>
      <c r="E4973" s="129"/>
      <c r="F4973" s="129"/>
      <c r="G4973" s="129"/>
      <c r="H4973" s="129"/>
      <c r="I4973" s="129"/>
      <c r="J4973" s="129"/>
      <c r="K4973" s="129"/>
      <c r="L4973" s="129"/>
      <c r="M4973" s="129"/>
    </row>
    <row r="4974" spans="1:13">
      <c r="A4974" s="5"/>
      <c r="B4974" s="128"/>
      <c r="C4974" s="128"/>
      <c r="D4974" s="129"/>
      <c r="E4974" s="129"/>
      <c r="F4974" s="129"/>
      <c r="G4974" s="129"/>
      <c r="H4974" s="129"/>
      <c r="I4974" s="129"/>
      <c r="J4974" s="129"/>
      <c r="K4974" s="129"/>
      <c r="L4974" s="129"/>
      <c r="M4974" s="129"/>
    </row>
    <row r="4975" spans="1:13">
      <c r="A4975" s="5"/>
      <c r="B4975" s="128"/>
      <c r="C4975" s="128"/>
      <c r="D4975" s="129"/>
      <c r="E4975" s="129"/>
      <c r="F4975" s="129"/>
      <c r="G4975" s="129"/>
      <c r="H4975" s="129"/>
      <c r="I4975" s="129"/>
      <c r="J4975" s="129"/>
      <c r="K4975" s="129"/>
      <c r="L4975" s="129"/>
      <c r="M4975" s="129"/>
    </row>
    <row r="4976" spans="1:13">
      <c r="A4976" s="5"/>
      <c r="B4976" s="128"/>
      <c r="C4976" s="128"/>
      <c r="D4976" s="129"/>
      <c r="E4976" s="129"/>
      <c r="F4976" s="129"/>
      <c r="G4976" s="129"/>
      <c r="H4976" s="129"/>
      <c r="I4976" s="129"/>
      <c r="J4976" s="129"/>
      <c r="K4976" s="129"/>
      <c r="L4976" s="129"/>
      <c r="M4976" s="129"/>
    </row>
    <row r="4977" spans="1:13">
      <c r="A4977" s="5"/>
      <c r="B4977" s="128"/>
      <c r="C4977" s="128"/>
      <c r="D4977" s="129"/>
      <c r="E4977" s="129"/>
      <c r="F4977" s="129"/>
      <c r="G4977" s="129"/>
      <c r="H4977" s="129"/>
      <c r="I4977" s="129"/>
      <c r="J4977" s="129"/>
      <c r="K4977" s="129"/>
      <c r="L4977" s="129"/>
      <c r="M4977" s="129"/>
    </row>
    <row r="4978" spans="1:13">
      <c r="A4978" s="5"/>
      <c r="B4978" s="128"/>
      <c r="C4978" s="128"/>
      <c r="D4978" s="129"/>
      <c r="E4978" s="129"/>
      <c r="F4978" s="129"/>
      <c r="G4978" s="129"/>
      <c r="H4978" s="129"/>
      <c r="I4978" s="129"/>
      <c r="J4978" s="129"/>
      <c r="K4978" s="129"/>
      <c r="L4978" s="129"/>
      <c r="M4978" s="129"/>
    </row>
    <row r="4979" spans="1:13">
      <c r="A4979" s="5"/>
      <c r="B4979" s="128"/>
      <c r="C4979" s="128"/>
      <c r="D4979" s="129"/>
      <c r="E4979" s="129"/>
      <c r="F4979" s="129"/>
      <c r="G4979" s="129"/>
      <c r="H4979" s="129"/>
      <c r="I4979" s="129"/>
      <c r="J4979" s="129"/>
      <c r="K4979" s="129"/>
      <c r="L4979" s="129"/>
      <c r="M4979" s="129"/>
    </row>
    <row r="4980" spans="1:13">
      <c r="A4980" s="5"/>
      <c r="B4980" s="128"/>
      <c r="C4980" s="128"/>
      <c r="D4980" s="129"/>
      <c r="E4980" s="129"/>
      <c r="F4980" s="129"/>
      <c r="G4980" s="129"/>
      <c r="H4980" s="129"/>
      <c r="I4980" s="129"/>
      <c r="J4980" s="129"/>
      <c r="K4980" s="129"/>
      <c r="L4980" s="129"/>
      <c r="M4980" s="129"/>
    </row>
    <row r="4981" spans="1:13">
      <c r="A4981" s="5"/>
      <c r="B4981" s="128"/>
      <c r="C4981" s="128"/>
      <c r="D4981" s="129"/>
      <c r="E4981" s="129"/>
      <c r="F4981" s="129"/>
      <c r="G4981" s="129"/>
      <c r="H4981" s="129"/>
      <c r="I4981" s="129"/>
      <c r="J4981" s="129"/>
      <c r="K4981" s="129"/>
      <c r="L4981" s="129"/>
      <c r="M4981" s="129"/>
    </row>
    <row r="4982" spans="1:13">
      <c r="A4982" s="5"/>
      <c r="B4982" s="128"/>
      <c r="C4982" s="128"/>
      <c r="D4982" s="129"/>
      <c r="E4982" s="129"/>
      <c r="F4982" s="129"/>
      <c r="G4982" s="129"/>
      <c r="H4982" s="129"/>
      <c r="I4982" s="129"/>
      <c r="J4982" s="129"/>
      <c r="K4982" s="129"/>
      <c r="L4982" s="129"/>
      <c r="M4982" s="129"/>
    </row>
    <row r="4983" spans="1:13">
      <c r="A4983" s="5"/>
      <c r="B4983" s="128"/>
      <c r="C4983" s="128"/>
      <c r="D4983" s="129"/>
      <c r="E4983" s="129"/>
      <c r="F4983" s="129"/>
      <c r="G4983" s="129"/>
      <c r="H4983" s="129"/>
      <c r="I4983" s="129"/>
      <c r="J4983" s="129"/>
      <c r="K4983" s="129"/>
      <c r="L4983" s="129"/>
      <c r="M4983" s="129"/>
    </row>
    <row r="4984" spans="1:13">
      <c r="A4984" s="5"/>
      <c r="B4984" s="128"/>
      <c r="C4984" s="128"/>
      <c r="D4984" s="129"/>
      <c r="E4984" s="129"/>
      <c r="F4984" s="129"/>
      <c r="G4984" s="129"/>
      <c r="H4984" s="129"/>
      <c r="I4984" s="129"/>
      <c r="J4984" s="129"/>
      <c r="K4984" s="129"/>
      <c r="L4984" s="129"/>
      <c r="M4984" s="129"/>
    </row>
    <row r="4985" spans="1:13">
      <c r="A4985" s="5"/>
      <c r="B4985" s="128"/>
      <c r="C4985" s="128"/>
      <c r="D4985" s="129"/>
      <c r="E4985" s="129"/>
      <c r="F4985" s="129"/>
      <c r="G4985" s="129"/>
      <c r="H4985" s="129"/>
      <c r="I4985" s="129"/>
      <c r="J4985" s="129"/>
      <c r="K4985" s="129"/>
      <c r="L4985" s="129"/>
      <c r="M4985" s="129"/>
    </row>
    <row r="4986" spans="1:13">
      <c r="A4986" s="5"/>
      <c r="B4986" s="128"/>
      <c r="C4986" s="128"/>
      <c r="D4986" s="129"/>
      <c r="E4986" s="129"/>
      <c r="F4986" s="129"/>
      <c r="G4986" s="129"/>
      <c r="H4986" s="129"/>
      <c r="I4986" s="129"/>
      <c r="J4986" s="129"/>
      <c r="K4986" s="129"/>
      <c r="L4986" s="129"/>
      <c r="M4986" s="129"/>
    </row>
    <row r="4987" spans="1:13">
      <c r="A4987" s="5"/>
      <c r="B4987" s="128"/>
      <c r="C4987" s="128"/>
      <c r="D4987" s="129"/>
      <c r="E4987" s="129"/>
      <c r="F4987" s="129"/>
      <c r="G4987" s="129"/>
      <c r="H4987" s="129"/>
      <c r="I4987" s="129"/>
      <c r="J4987" s="129"/>
      <c r="K4987" s="129"/>
      <c r="L4987" s="129"/>
      <c r="M4987" s="129"/>
    </row>
    <row r="4988" spans="1:13">
      <c r="A4988" s="5"/>
      <c r="B4988" s="128"/>
      <c r="C4988" s="128"/>
      <c r="D4988" s="129"/>
      <c r="E4988" s="129"/>
      <c r="F4988" s="129"/>
      <c r="G4988" s="129"/>
      <c r="H4988" s="129"/>
      <c r="I4988" s="129"/>
      <c r="J4988" s="129"/>
      <c r="K4988" s="129"/>
      <c r="L4988" s="129"/>
      <c r="M4988" s="129"/>
    </row>
    <row r="4989" spans="1:13">
      <c r="A4989" s="5"/>
      <c r="B4989" s="128"/>
      <c r="C4989" s="128"/>
      <c r="D4989" s="129"/>
      <c r="E4989" s="129"/>
      <c r="F4989" s="129"/>
      <c r="G4989" s="129"/>
      <c r="H4989" s="129"/>
      <c r="I4989" s="129"/>
      <c r="J4989" s="129"/>
      <c r="K4989" s="129"/>
      <c r="L4989" s="129"/>
      <c r="M4989" s="129"/>
    </row>
    <row r="4990" spans="1:13">
      <c r="A4990" s="5"/>
      <c r="B4990" s="3"/>
      <c r="C4990" s="3"/>
      <c r="D4990" s="4"/>
      <c r="E4990" s="4"/>
      <c r="F4990" s="4"/>
      <c r="G4990" s="4"/>
      <c r="H4990" s="129"/>
      <c r="I4990" s="4"/>
      <c r="J4990" s="4"/>
      <c r="K4990" s="4"/>
      <c r="L4990" s="4"/>
      <c r="M4990" s="4"/>
    </row>
    <row r="4991" spans="1:13">
      <c r="A4991" s="5"/>
      <c r="B4991" s="128"/>
      <c r="C4991" s="128"/>
      <c r="D4991" s="129"/>
      <c r="E4991" s="129"/>
      <c r="F4991" s="129"/>
      <c r="G4991" s="129"/>
      <c r="H4991" s="129"/>
      <c r="I4991" s="129"/>
      <c r="J4991" s="129"/>
      <c r="K4991" s="129"/>
      <c r="L4991" s="129"/>
      <c r="M4991" s="129"/>
    </row>
    <row r="4992" spans="1:13">
      <c r="A4992" s="5"/>
      <c r="B4992" s="128"/>
      <c r="C4992" s="128"/>
      <c r="D4992" s="129"/>
      <c r="E4992" s="129"/>
      <c r="F4992" s="129"/>
      <c r="G4992" s="129"/>
      <c r="H4992" s="129"/>
      <c r="I4992" s="129"/>
      <c r="J4992" s="129"/>
      <c r="K4992" s="129"/>
      <c r="L4992" s="129"/>
      <c r="M4992" s="129"/>
    </row>
    <row r="4993" spans="1:13">
      <c r="A4993" s="5"/>
      <c r="B4993" s="128"/>
      <c r="C4993" s="128"/>
      <c r="D4993" s="129"/>
      <c r="E4993" s="129"/>
      <c r="F4993" s="129"/>
      <c r="G4993" s="129"/>
      <c r="H4993" s="129"/>
      <c r="I4993" s="129"/>
      <c r="J4993" s="129"/>
      <c r="K4993" s="129"/>
      <c r="L4993" s="129"/>
      <c r="M4993" s="129"/>
    </row>
    <row r="4994" spans="1:13">
      <c r="A4994" s="5"/>
      <c r="B4994" s="128"/>
      <c r="C4994" s="128"/>
      <c r="D4994" s="129"/>
      <c r="E4994" s="129"/>
      <c r="F4994" s="129"/>
      <c r="G4994" s="129"/>
      <c r="H4994" s="129"/>
      <c r="I4994" s="129"/>
      <c r="J4994" s="129"/>
      <c r="K4994" s="129"/>
      <c r="L4994" s="129"/>
      <c r="M4994" s="129"/>
    </row>
    <row r="4995" spans="1:13">
      <c r="A4995" s="5"/>
      <c r="B4995" s="128"/>
      <c r="C4995" s="128"/>
      <c r="D4995" s="129"/>
      <c r="E4995" s="129"/>
      <c r="F4995" s="129"/>
      <c r="G4995" s="129"/>
      <c r="H4995" s="129"/>
      <c r="I4995" s="129"/>
      <c r="J4995" s="129"/>
      <c r="K4995" s="129"/>
      <c r="L4995" s="129"/>
      <c r="M4995" s="129"/>
    </row>
    <row r="4996" spans="1:13">
      <c r="A4996" s="5"/>
      <c r="B4996" s="128"/>
      <c r="C4996" s="128"/>
      <c r="D4996" s="129"/>
      <c r="E4996" s="129"/>
      <c r="F4996" s="129"/>
      <c r="G4996" s="129"/>
      <c r="H4996" s="129"/>
      <c r="I4996" s="129"/>
      <c r="J4996" s="129"/>
      <c r="K4996" s="129"/>
      <c r="L4996" s="129"/>
      <c r="M4996" s="129"/>
    </row>
    <row r="4997" spans="1:13">
      <c r="A4997" s="5"/>
      <c r="B4997" s="128"/>
      <c r="C4997" s="128"/>
      <c r="D4997" s="129"/>
      <c r="E4997" s="129"/>
      <c r="F4997" s="129"/>
      <c r="G4997" s="129"/>
      <c r="H4997" s="129"/>
      <c r="I4997" s="129"/>
      <c r="J4997" s="129"/>
      <c r="K4997" s="129"/>
      <c r="L4997" s="129"/>
      <c r="M4997" s="129"/>
    </row>
    <row r="4998" spans="1:13">
      <c r="A4998" s="5"/>
      <c r="B4998" s="128"/>
      <c r="C4998" s="128"/>
      <c r="D4998" s="129"/>
      <c r="E4998" s="129"/>
      <c r="F4998" s="129"/>
      <c r="G4998" s="129"/>
      <c r="H4998" s="129"/>
      <c r="I4998" s="129"/>
      <c r="J4998" s="129"/>
      <c r="K4998" s="129"/>
      <c r="L4998" s="129"/>
      <c r="M4998" s="129"/>
    </row>
    <row r="4999" spans="1:13">
      <c r="A4999" s="5"/>
      <c r="B4999" s="128"/>
      <c r="C4999" s="128"/>
      <c r="D4999" s="129"/>
      <c r="E4999" s="129"/>
      <c r="F4999" s="129"/>
      <c r="G4999" s="129"/>
      <c r="H4999" s="129"/>
      <c r="I4999" s="129"/>
      <c r="J4999" s="129"/>
      <c r="K4999" s="129"/>
      <c r="L4999" s="129"/>
      <c r="M4999" s="129"/>
    </row>
    <row r="5000" spans="1:13">
      <c r="A5000" s="5"/>
      <c r="B5000" s="128"/>
      <c r="C5000" s="128"/>
      <c r="D5000" s="129"/>
      <c r="E5000" s="129"/>
      <c r="F5000" s="129"/>
      <c r="G5000" s="129"/>
      <c r="H5000" s="129"/>
      <c r="I5000" s="129"/>
      <c r="J5000" s="129"/>
      <c r="K5000" s="129"/>
      <c r="L5000" s="129"/>
      <c r="M5000" s="129"/>
    </row>
    <row r="5001" spans="1:13">
      <c r="A5001" s="5"/>
      <c r="B5001" s="128"/>
      <c r="C5001" s="128"/>
      <c r="D5001" s="129"/>
      <c r="E5001" s="129"/>
      <c r="F5001" s="129"/>
      <c r="G5001" s="129"/>
      <c r="H5001" s="129"/>
      <c r="I5001" s="129"/>
      <c r="J5001" s="129"/>
      <c r="K5001" s="129"/>
      <c r="L5001" s="129"/>
      <c r="M5001" s="129"/>
    </row>
    <row r="5002" spans="1:13">
      <c r="A5002" s="5"/>
      <c r="B5002" s="128"/>
      <c r="C5002" s="128"/>
      <c r="D5002" s="129"/>
      <c r="E5002" s="129"/>
      <c r="F5002" s="129"/>
      <c r="G5002" s="129"/>
      <c r="H5002" s="129"/>
      <c r="I5002" s="129"/>
      <c r="J5002" s="129"/>
      <c r="K5002" s="129"/>
      <c r="L5002" s="129"/>
      <c r="M5002" s="129"/>
    </row>
    <row r="5003" spans="1:13">
      <c r="A5003" s="5"/>
      <c r="B5003" s="128"/>
      <c r="C5003" s="128"/>
      <c r="D5003" s="129"/>
      <c r="E5003" s="129"/>
      <c r="F5003" s="129"/>
      <c r="G5003" s="129"/>
      <c r="H5003" s="129"/>
      <c r="I5003" s="129"/>
      <c r="J5003" s="129"/>
      <c r="K5003" s="129"/>
      <c r="L5003" s="129"/>
      <c r="M5003" s="129"/>
    </row>
    <row r="5004" spans="1:13">
      <c r="A5004" s="5"/>
      <c r="B5004" s="128"/>
      <c r="C5004" s="128"/>
      <c r="D5004" s="129"/>
      <c r="E5004" s="129"/>
      <c r="F5004" s="129"/>
      <c r="G5004" s="129"/>
      <c r="H5004" s="129"/>
      <c r="I5004" s="129"/>
      <c r="J5004" s="129"/>
      <c r="K5004" s="129"/>
      <c r="L5004" s="129"/>
      <c r="M5004" s="129"/>
    </row>
    <row r="5005" spans="1:13">
      <c r="A5005" s="5"/>
      <c r="B5005" s="128"/>
      <c r="C5005" s="128"/>
      <c r="D5005" s="129"/>
      <c r="E5005" s="129"/>
      <c r="F5005" s="129"/>
      <c r="G5005" s="129"/>
      <c r="H5005" s="129"/>
      <c r="I5005" s="129"/>
      <c r="J5005" s="129"/>
      <c r="K5005" s="129"/>
      <c r="L5005" s="129"/>
      <c r="M5005" s="129"/>
    </row>
    <row r="5006" spans="1:13">
      <c r="A5006" s="5"/>
      <c r="B5006" s="128"/>
      <c r="C5006" s="128"/>
      <c r="D5006" s="129"/>
      <c r="E5006" s="129"/>
      <c r="F5006" s="129"/>
      <c r="G5006" s="129"/>
      <c r="H5006" s="129"/>
      <c r="I5006" s="129"/>
      <c r="J5006" s="129"/>
      <c r="K5006" s="129"/>
      <c r="L5006" s="129"/>
      <c r="M5006" s="129"/>
    </row>
    <row r="5007" spans="1:13">
      <c r="A5007" s="5"/>
      <c r="B5007" s="128"/>
      <c r="C5007" s="128"/>
      <c r="D5007" s="129"/>
      <c r="E5007" s="129"/>
      <c r="F5007" s="129"/>
      <c r="G5007" s="129"/>
      <c r="H5007" s="129"/>
      <c r="I5007" s="129"/>
      <c r="J5007" s="129"/>
      <c r="K5007" s="129"/>
      <c r="L5007" s="129"/>
      <c r="M5007" s="129"/>
    </row>
    <row r="5008" spans="1:13">
      <c r="A5008" s="5"/>
      <c r="B5008" s="128"/>
      <c r="C5008" s="128"/>
      <c r="D5008" s="129"/>
      <c r="E5008" s="129"/>
      <c r="F5008" s="129"/>
      <c r="G5008" s="129"/>
      <c r="H5008" s="129"/>
      <c r="I5008" s="129"/>
      <c r="J5008" s="129"/>
      <c r="K5008" s="129"/>
      <c r="L5008" s="129"/>
      <c r="M5008" s="129"/>
    </row>
    <row r="5009" spans="1:13">
      <c r="A5009" s="5"/>
      <c r="B5009" s="128"/>
      <c r="C5009" s="128"/>
      <c r="D5009" s="129"/>
      <c r="E5009" s="129"/>
      <c r="F5009" s="129"/>
      <c r="G5009" s="129"/>
      <c r="H5009" s="129"/>
      <c r="I5009" s="129"/>
      <c r="J5009" s="129"/>
      <c r="K5009" s="129"/>
      <c r="L5009" s="129"/>
      <c r="M5009" s="129"/>
    </row>
    <row r="5010" spans="1:13">
      <c r="A5010" s="5"/>
      <c r="B5010" s="128"/>
      <c r="C5010" s="128"/>
      <c r="D5010" s="129"/>
      <c r="E5010" s="129"/>
      <c r="F5010" s="129"/>
      <c r="G5010" s="129"/>
      <c r="H5010" s="129"/>
      <c r="I5010" s="129"/>
      <c r="J5010" s="129"/>
      <c r="K5010" s="129"/>
      <c r="L5010" s="129"/>
      <c r="M5010" s="129"/>
    </row>
    <row r="5011" spans="1:13">
      <c r="A5011" s="5"/>
      <c r="B5011" s="128"/>
      <c r="C5011" s="128"/>
      <c r="D5011" s="129"/>
      <c r="E5011" s="129"/>
      <c r="F5011" s="129"/>
      <c r="G5011" s="129"/>
      <c r="H5011" s="129"/>
      <c r="I5011" s="129"/>
      <c r="J5011" s="129"/>
      <c r="K5011" s="129"/>
      <c r="L5011" s="129"/>
      <c r="M5011" s="129"/>
    </row>
    <row r="5012" spans="1:13">
      <c r="A5012" s="5"/>
      <c r="B5012" s="128"/>
      <c r="C5012" s="128"/>
      <c r="D5012" s="129"/>
      <c r="E5012" s="129"/>
      <c r="F5012" s="129"/>
      <c r="G5012" s="129"/>
      <c r="H5012" s="129"/>
      <c r="I5012" s="129"/>
      <c r="J5012" s="129"/>
      <c r="K5012" s="129"/>
      <c r="L5012" s="129"/>
      <c r="M5012" s="129"/>
    </row>
    <row r="5013" spans="1:13">
      <c r="A5013" s="5"/>
      <c r="B5013" s="128"/>
      <c r="C5013" s="128"/>
      <c r="D5013" s="129"/>
      <c r="E5013" s="129"/>
      <c r="F5013" s="129"/>
      <c r="G5013" s="129"/>
      <c r="H5013" s="129"/>
      <c r="I5013" s="129"/>
      <c r="J5013" s="129"/>
      <c r="K5013" s="129"/>
      <c r="L5013" s="129"/>
      <c r="M5013" s="129"/>
    </row>
    <row r="5014" spans="1:13">
      <c r="A5014" s="5"/>
      <c r="B5014" s="128"/>
      <c r="C5014" s="128"/>
      <c r="D5014" s="129"/>
      <c r="E5014" s="129"/>
      <c r="F5014" s="129"/>
      <c r="G5014" s="129"/>
      <c r="H5014" s="129"/>
      <c r="I5014" s="129"/>
      <c r="J5014" s="129"/>
      <c r="K5014" s="129"/>
      <c r="L5014" s="129"/>
      <c r="M5014" s="129"/>
    </row>
    <row r="5015" spans="1:13">
      <c r="A5015" s="5"/>
      <c r="B5015" s="128"/>
      <c r="C5015" s="128"/>
      <c r="D5015" s="129"/>
      <c r="E5015" s="129"/>
      <c r="F5015" s="129"/>
      <c r="G5015" s="129"/>
      <c r="H5015" s="129"/>
      <c r="I5015" s="129"/>
      <c r="J5015" s="129"/>
      <c r="K5015" s="129"/>
      <c r="L5015" s="129"/>
      <c r="M5015" s="129"/>
    </row>
    <row r="5016" spans="1:13">
      <c r="A5016" s="5"/>
      <c r="B5016" s="128"/>
      <c r="C5016" s="128"/>
      <c r="D5016" s="129"/>
      <c r="E5016" s="129"/>
      <c r="F5016" s="129"/>
      <c r="G5016" s="129"/>
      <c r="H5016" s="129"/>
      <c r="I5016" s="129"/>
      <c r="J5016" s="129"/>
      <c r="K5016" s="129"/>
      <c r="L5016" s="129"/>
      <c r="M5016" s="129"/>
    </row>
    <row r="5017" spans="1:13">
      <c r="A5017" s="5"/>
      <c r="B5017" s="128"/>
      <c r="C5017" s="128"/>
      <c r="D5017" s="129"/>
      <c r="E5017" s="129"/>
      <c r="F5017" s="129"/>
      <c r="G5017" s="129"/>
      <c r="H5017" s="129"/>
      <c r="I5017" s="129"/>
      <c r="J5017" s="129"/>
      <c r="K5017" s="129"/>
      <c r="L5017" s="129"/>
      <c r="M5017" s="129"/>
    </row>
    <row r="5018" spans="1:13">
      <c r="A5018" s="5"/>
      <c r="B5018" s="128"/>
      <c r="C5018" s="128"/>
      <c r="D5018" s="129"/>
      <c r="E5018" s="129"/>
      <c r="F5018" s="129"/>
      <c r="G5018" s="129"/>
      <c r="H5018" s="129"/>
      <c r="I5018" s="129"/>
      <c r="J5018" s="129"/>
      <c r="K5018" s="129"/>
      <c r="L5018" s="129"/>
      <c r="M5018" s="129"/>
    </row>
    <row r="5019" spans="1:13">
      <c r="A5019" s="5"/>
      <c r="B5019" s="128"/>
      <c r="C5019" s="128"/>
      <c r="D5019" s="129"/>
      <c r="E5019" s="129"/>
      <c r="F5019" s="129"/>
      <c r="G5019" s="129"/>
      <c r="H5019" s="129"/>
      <c r="I5019" s="129"/>
      <c r="J5019" s="129"/>
      <c r="K5019" s="129"/>
      <c r="L5019" s="129"/>
      <c r="M5019" s="129"/>
    </row>
    <row r="5020" spans="1:13">
      <c r="A5020" s="5"/>
      <c r="B5020" s="128"/>
      <c r="C5020" s="128"/>
      <c r="D5020" s="129"/>
      <c r="E5020" s="129"/>
      <c r="F5020" s="129"/>
      <c r="G5020" s="129"/>
      <c r="H5020" s="129"/>
      <c r="I5020" s="129"/>
      <c r="J5020" s="129"/>
      <c r="K5020" s="129"/>
      <c r="L5020" s="129"/>
      <c r="M5020" s="129"/>
    </row>
    <row r="5021" spans="1:13">
      <c r="A5021" s="5"/>
      <c r="B5021" s="128"/>
      <c r="C5021" s="128"/>
      <c r="D5021" s="129"/>
      <c r="E5021" s="129"/>
      <c r="F5021" s="129"/>
      <c r="G5021" s="129"/>
      <c r="H5021" s="129"/>
      <c r="I5021" s="129"/>
      <c r="J5021" s="129"/>
      <c r="K5021" s="129"/>
      <c r="L5021" s="129"/>
      <c r="M5021" s="129"/>
    </row>
    <row r="5022" spans="1:13">
      <c r="A5022" s="5"/>
      <c r="B5022" s="128"/>
      <c r="C5022" s="128"/>
      <c r="D5022" s="129"/>
      <c r="E5022" s="129"/>
      <c r="F5022" s="129"/>
      <c r="G5022" s="129"/>
      <c r="H5022" s="129"/>
      <c r="I5022" s="129"/>
      <c r="J5022" s="129"/>
      <c r="K5022" s="129"/>
      <c r="L5022" s="129"/>
      <c r="M5022" s="129"/>
    </row>
    <row r="5023" spans="1:13">
      <c r="A5023" s="5"/>
      <c r="B5023" s="128"/>
      <c r="C5023" s="128"/>
      <c r="D5023" s="129"/>
      <c r="E5023" s="129"/>
      <c r="F5023" s="129"/>
      <c r="G5023" s="129"/>
      <c r="H5023" s="129"/>
      <c r="I5023" s="129"/>
      <c r="J5023" s="129"/>
      <c r="K5023" s="129"/>
      <c r="L5023" s="129"/>
      <c r="M5023" s="129"/>
    </row>
    <row r="5024" spans="1:13">
      <c r="A5024" s="5"/>
      <c r="B5024" s="128"/>
      <c r="C5024" s="128"/>
      <c r="D5024" s="129"/>
      <c r="E5024" s="129"/>
      <c r="F5024" s="129"/>
      <c r="G5024" s="129"/>
      <c r="H5024" s="129"/>
      <c r="I5024" s="129"/>
      <c r="J5024" s="129"/>
      <c r="K5024" s="129"/>
      <c r="L5024" s="129"/>
      <c r="M5024" s="129"/>
    </row>
    <row r="5025" spans="1:13">
      <c r="A5025" s="5"/>
      <c r="B5025" s="128"/>
      <c r="C5025" s="128"/>
      <c r="D5025" s="129"/>
      <c r="E5025" s="129"/>
      <c r="F5025" s="129"/>
      <c r="G5025" s="129"/>
      <c r="H5025" s="129"/>
      <c r="I5025" s="129"/>
      <c r="J5025" s="129"/>
      <c r="K5025" s="129"/>
      <c r="L5025" s="129"/>
      <c r="M5025" s="129"/>
    </row>
    <row r="5026" spans="1:13">
      <c r="A5026" s="5"/>
      <c r="B5026" s="128"/>
      <c r="C5026" s="128"/>
      <c r="D5026" s="129"/>
      <c r="E5026" s="129"/>
      <c r="F5026" s="129"/>
      <c r="G5026" s="129"/>
      <c r="H5026" s="129"/>
      <c r="I5026" s="129"/>
      <c r="J5026" s="129"/>
      <c r="K5026" s="129"/>
      <c r="L5026" s="129"/>
      <c r="M5026" s="129"/>
    </row>
    <row r="5027" spans="1:13">
      <c r="A5027" s="5"/>
      <c r="B5027" s="128"/>
      <c r="C5027" s="128"/>
      <c r="D5027" s="129"/>
      <c r="E5027" s="129"/>
      <c r="F5027" s="129"/>
      <c r="G5027" s="129"/>
      <c r="H5027" s="129"/>
      <c r="I5027" s="129"/>
      <c r="J5027" s="129"/>
      <c r="K5027" s="129"/>
      <c r="L5027" s="129"/>
      <c r="M5027" s="129"/>
    </row>
    <row r="5028" spans="1:13">
      <c r="A5028" s="5"/>
      <c r="B5028" s="128"/>
      <c r="C5028" s="128"/>
      <c r="D5028" s="129"/>
      <c r="E5028" s="129"/>
      <c r="F5028" s="129"/>
      <c r="G5028" s="129"/>
      <c r="H5028" s="129"/>
      <c r="I5028" s="129"/>
      <c r="J5028" s="129"/>
      <c r="K5028" s="129"/>
      <c r="L5028" s="129"/>
      <c r="M5028" s="129"/>
    </row>
    <row r="5029" spans="1:13">
      <c r="A5029" s="5"/>
      <c r="B5029" s="128"/>
      <c r="C5029" s="128"/>
      <c r="D5029" s="129"/>
      <c r="E5029" s="129"/>
      <c r="F5029" s="129"/>
      <c r="G5029" s="129"/>
      <c r="H5029" s="129"/>
      <c r="I5029" s="129"/>
      <c r="J5029" s="129"/>
      <c r="K5029" s="129"/>
      <c r="L5029" s="129"/>
      <c r="M5029" s="129"/>
    </row>
    <row r="5030" spans="1:13">
      <c r="A5030" s="5"/>
      <c r="B5030" s="128"/>
      <c r="C5030" s="128"/>
      <c r="D5030" s="129"/>
      <c r="E5030" s="129"/>
      <c r="F5030" s="129"/>
      <c r="G5030" s="129"/>
      <c r="H5030" s="129"/>
      <c r="I5030" s="129"/>
      <c r="J5030" s="129"/>
      <c r="K5030" s="129"/>
      <c r="L5030" s="129"/>
      <c r="M5030" s="129"/>
    </row>
    <row r="5031" spans="1:13">
      <c r="A5031" s="5"/>
      <c r="B5031" s="128"/>
      <c r="C5031" s="128"/>
      <c r="D5031" s="129"/>
      <c r="E5031" s="129"/>
      <c r="F5031" s="129"/>
      <c r="G5031" s="129"/>
      <c r="H5031" s="129"/>
      <c r="I5031" s="129"/>
      <c r="J5031" s="129"/>
      <c r="K5031" s="129"/>
      <c r="L5031" s="129"/>
      <c r="M5031" s="129"/>
    </row>
    <row r="5032" spans="1:13">
      <c r="A5032" s="5"/>
      <c r="B5032" s="128"/>
      <c r="C5032" s="128"/>
      <c r="D5032" s="129"/>
      <c r="E5032" s="129"/>
      <c r="F5032" s="129"/>
      <c r="G5032" s="129"/>
      <c r="H5032" s="129"/>
      <c r="I5032" s="129"/>
      <c r="J5032" s="129"/>
      <c r="K5032" s="129"/>
      <c r="L5032" s="129"/>
      <c r="M5032" s="129"/>
    </row>
    <row r="5033" spans="1:13">
      <c r="A5033" s="5"/>
      <c r="B5033" s="128"/>
      <c r="C5033" s="128"/>
      <c r="D5033" s="129"/>
      <c r="E5033" s="129"/>
      <c r="F5033" s="129"/>
      <c r="G5033" s="129"/>
      <c r="H5033" s="129"/>
      <c r="I5033" s="129"/>
      <c r="J5033" s="129"/>
      <c r="K5033" s="129"/>
      <c r="L5033" s="129"/>
      <c r="M5033" s="129"/>
    </row>
    <row r="5034" spans="1:13">
      <c r="A5034" s="5"/>
      <c r="B5034" s="128"/>
      <c r="C5034" s="128"/>
      <c r="D5034" s="129"/>
      <c r="E5034" s="129"/>
      <c r="F5034" s="129"/>
      <c r="G5034" s="129"/>
      <c r="H5034" s="129"/>
      <c r="I5034" s="129"/>
      <c r="J5034" s="129"/>
      <c r="K5034" s="129"/>
      <c r="L5034" s="129"/>
      <c r="M5034" s="129"/>
    </row>
    <row r="5035" spans="1:13">
      <c r="A5035" s="5"/>
      <c r="B5035" s="128"/>
      <c r="C5035" s="128"/>
      <c r="D5035" s="129"/>
      <c r="E5035" s="129"/>
      <c r="F5035" s="129"/>
      <c r="G5035" s="129"/>
      <c r="H5035" s="129"/>
      <c r="I5035" s="129"/>
      <c r="J5035" s="129"/>
      <c r="K5035" s="129"/>
      <c r="L5035" s="129"/>
      <c r="M5035" s="129"/>
    </row>
    <row r="5036" spans="1:13">
      <c r="A5036" s="5"/>
      <c r="B5036" s="128"/>
      <c r="C5036" s="128"/>
      <c r="D5036" s="129"/>
      <c r="E5036" s="129"/>
      <c r="F5036" s="129"/>
      <c r="G5036" s="129"/>
      <c r="H5036" s="129"/>
      <c r="I5036" s="129"/>
      <c r="J5036" s="129"/>
      <c r="K5036" s="129"/>
      <c r="L5036" s="129"/>
      <c r="M5036" s="129"/>
    </row>
    <row r="5037" spans="1:13">
      <c r="A5037" s="5"/>
      <c r="B5037" s="128"/>
      <c r="C5037" s="128"/>
      <c r="D5037" s="129"/>
      <c r="E5037" s="129"/>
      <c r="F5037" s="129"/>
      <c r="G5037" s="129"/>
      <c r="H5037" s="129"/>
      <c r="I5037" s="129"/>
      <c r="J5037" s="129"/>
      <c r="K5037" s="129"/>
      <c r="L5037" s="129"/>
      <c r="M5037" s="129"/>
    </row>
    <row r="5038" spans="1:13">
      <c r="A5038" s="5"/>
      <c r="B5038" s="128"/>
      <c r="C5038" s="128"/>
      <c r="D5038" s="129"/>
      <c r="E5038" s="129"/>
      <c r="F5038" s="129"/>
      <c r="G5038" s="129"/>
      <c r="H5038" s="129"/>
      <c r="I5038" s="129"/>
      <c r="J5038" s="129"/>
      <c r="K5038" s="129"/>
      <c r="L5038" s="129"/>
      <c r="M5038" s="129"/>
    </row>
    <row r="5039" spans="1:13">
      <c r="A5039" s="5"/>
      <c r="B5039" s="128"/>
      <c r="C5039" s="128"/>
      <c r="D5039" s="129"/>
      <c r="E5039" s="129"/>
      <c r="F5039" s="129"/>
      <c r="G5039" s="129"/>
      <c r="H5039" s="129"/>
      <c r="I5039" s="129"/>
      <c r="J5039" s="129"/>
      <c r="K5039" s="129"/>
      <c r="L5039" s="129"/>
      <c r="M5039" s="129"/>
    </row>
    <row r="5040" spans="1:13">
      <c r="A5040" s="5"/>
      <c r="B5040" s="128"/>
      <c r="C5040" s="128"/>
      <c r="D5040" s="129"/>
      <c r="E5040" s="129"/>
      <c r="F5040" s="129"/>
      <c r="G5040" s="129"/>
      <c r="H5040" s="129"/>
      <c r="I5040" s="129"/>
      <c r="J5040" s="129"/>
      <c r="K5040" s="129"/>
      <c r="L5040" s="129"/>
      <c r="M5040" s="129"/>
    </row>
    <row r="5041" spans="1:13">
      <c r="A5041" s="5"/>
      <c r="B5041" s="128"/>
      <c r="C5041" s="128"/>
      <c r="D5041" s="129"/>
      <c r="E5041" s="129"/>
      <c r="F5041" s="129"/>
      <c r="G5041" s="129"/>
      <c r="H5041" s="129"/>
      <c r="I5041" s="129"/>
      <c r="J5041" s="129"/>
      <c r="K5041" s="129"/>
      <c r="L5041" s="129"/>
      <c r="M5041" s="129"/>
    </row>
    <row r="5042" spans="1:13">
      <c r="A5042" s="5"/>
      <c r="B5042" s="128"/>
      <c r="C5042" s="128"/>
      <c r="D5042" s="129"/>
      <c r="E5042" s="129"/>
      <c r="F5042" s="129"/>
      <c r="G5042" s="129"/>
      <c r="H5042" s="129"/>
      <c r="I5042" s="129"/>
      <c r="J5042" s="129"/>
      <c r="K5042" s="129"/>
      <c r="L5042" s="129"/>
      <c r="M5042" s="129"/>
    </row>
    <row r="5043" spans="1:13">
      <c r="A5043" s="5"/>
      <c r="B5043" s="128"/>
      <c r="C5043" s="128"/>
      <c r="D5043" s="129"/>
      <c r="E5043" s="129"/>
      <c r="F5043" s="129"/>
      <c r="G5043" s="129"/>
      <c r="H5043" s="129"/>
      <c r="I5043" s="129"/>
      <c r="J5043" s="129"/>
      <c r="K5043" s="129"/>
      <c r="L5043" s="129"/>
      <c r="M5043" s="129"/>
    </row>
    <row r="5044" spans="1:13">
      <c r="A5044" s="5"/>
      <c r="B5044" s="128"/>
      <c r="C5044" s="128"/>
      <c r="D5044" s="129"/>
      <c r="E5044" s="129"/>
      <c r="F5044" s="129"/>
      <c r="G5044" s="129"/>
      <c r="H5044" s="129"/>
      <c r="I5044" s="129"/>
      <c r="J5044" s="129"/>
      <c r="K5044" s="129"/>
      <c r="L5044" s="129"/>
      <c r="M5044" s="129"/>
    </row>
    <row r="5045" spans="1:13">
      <c r="A5045" s="5"/>
      <c r="B5045" s="128"/>
      <c r="C5045" s="128"/>
      <c r="D5045" s="129"/>
      <c r="E5045" s="129"/>
      <c r="F5045" s="129"/>
      <c r="G5045" s="129"/>
      <c r="H5045" s="129"/>
      <c r="I5045" s="129"/>
      <c r="J5045" s="129"/>
      <c r="K5045" s="129"/>
      <c r="L5045" s="129"/>
      <c r="M5045" s="129"/>
    </row>
    <row r="5046" spans="1:13">
      <c r="A5046" s="5"/>
      <c r="B5046" s="128"/>
      <c r="C5046" s="128"/>
      <c r="D5046" s="129"/>
      <c r="E5046" s="129"/>
      <c r="F5046" s="129"/>
      <c r="G5046" s="129"/>
      <c r="H5046" s="129"/>
      <c r="I5046" s="129"/>
      <c r="J5046" s="129"/>
      <c r="K5046" s="129"/>
      <c r="L5046" s="129"/>
      <c r="M5046" s="129"/>
    </row>
    <row r="5047" spans="1:13">
      <c r="A5047" s="5"/>
      <c r="B5047" s="128"/>
      <c r="C5047" s="128"/>
      <c r="D5047" s="129"/>
      <c r="E5047" s="129"/>
      <c r="F5047" s="129"/>
      <c r="G5047" s="129"/>
      <c r="H5047" s="129"/>
      <c r="I5047" s="129"/>
      <c r="J5047" s="129"/>
      <c r="K5047" s="129"/>
      <c r="L5047" s="129"/>
      <c r="M5047" s="129"/>
    </row>
    <row r="5048" spans="1:13">
      <c r="A5048" s="5"/>
      <c r="B5048" s="128"/>
      <c r="C5048" s="128"/>
      <c r="D5048" s="129"/>
      <c r="E5048" s="129"/>
      <c r="F5048" s="129"/>
      <c r="G5048" s="129"/>
      <c r="H5048" s="129"/>
      <c r="I5048" s="129"/>
      <c r="J5048" s="129"/>
      <c r="K5048" s="129"/>
      <c r="L5048" s="129"/>
      <c r="M5048" s="129"/>
    </row>
    <row r="5049" spans="1:13">
      <c r="A5049" s="5"/>
      <c r="B5049" s="128"/>
      <c r="C5049" s="128"/>
      <c r="D5049" s="129"/>
      <c r="E5049" s="129"/>
      <c r="F5049" s="129"/>
      <c r="G5049" s="129"/>
      <c r="H5049" s="129"/>
      <c r="I5049" s="129"/>
      <c r="J5049" s="129"/>
      <c r="K5049" s="129"/>
      <c r="L5049" s="129"/>
      <c r="M5049" s="129"/>
    </row>
    <row r="5050" spans="1:13">
      <c r="A5050" s="5"/>
      <c r="B5050" s="128"/>
      <c r="C5050" s="128"/>
      <c r="D5050" s="129"/>
      <c r="E5050" s="129"/>
      <c r="F5050" s="129"/>
      <c r="G5050" s="129"/>
      <c r="H5050" s="129"/>
      <c r="I5050" s="129"/>
      <c r="J5050" s="129"/>
      <c r="K5050" s="129"/>
      <c r="L5050" s="129"/>
      <c r="M5050" s="129"/>
    </row>
    <row r="5051" spans="1:13">
      <c r="A5051" s="5"/>
      <c r="B5051" s="128"/>
      <c r="C5051" s="128"/>
      <c r="D5051" s="129"/>
      <c r="E5051" s="129"/>
      <c r="F5051" s="129"/>
      <c r="G5051" s="129"/>
      <c r="H5051" s="129"/>
      <c r="I5051" s="129"/>
      <c r="J5051" s="129"/>
      <c r="K5051" s="129"/>
      <c r="L5051" s="129"/>
      <c r="M5051" s="129"/>
    </row>
    <row r="5052" spans="1:13">
      <c r="A5052" s="5"/>
      <c r="B5052" s="128"/>
      <c r="C5052" s="128"/>
      <c r="D5052" s="129"/>
      <c r="E5052" s="129"/>
      <c r="F5052" s="129"/>
      <c r="G5052" s="129"/>
      <c r="H5052" s="129"/>
      <c r="I5052" s="129"/>
      <c r="J5052" s="129"/>
      <c r="K5052" s="129"/>
      <c r="L5052" s="129"/>
      <c r="M5052" s="129"/>
    </row>
    <row r="5053" spans="1:13">
      <c r="A5053" s="5"/>
      <c r="B5053" s="128"/>
      <c r="C5053" s="128"/>
      <c r="D5053" s="129"/>
      <c r="E5053" s="129"/>
      <c r="F5053" s="129"/>
      <c r="G5053" s="129"/>
      <c r="H5053" s="129"/>
      <c r="I5053" s="129"/>
      <c r="J5053" s="129"/>
      <c r="K5053" s="129"/>
      <c r="L5053" s="129"/>
      <c r="M5053" s="129"/>
    </row>
    <row r="5054" spans="1:13">
      <c r="A5054" s="5"/>
      <c r="B5054" s="128"/>
      <c r="C5054" s="128"/>
      <c r="D5054" s="129"/>
      <c r="E5054" s="129"/>
      <c r="F5054" s="129"/>
      <c r="G5054" s="129"/>
      <c r="H5054" s="129"/>
      <c r="I5054" s="129"/>
      <c r="J5054" s="129"/>
      <c r="K5054" s="129"/>
      <c r="L5054" s="129"/>
      <c r="M5054" s="129"/>
    </row>
    <row r="5055" spans="1:13">
      <c r="A5055" s="5"/>
      <c r="B5055" s="128"/>
      <c r="C5055" s="128"/>
      <c r="D5055" s="129"/>
      <c r="E5055" s="129"/>
      <c r="F5055" s="129"/>
      <c r="G5055" s="129"/>
      <c r="H5055" s="129"/>
      <c r="I5055" s="129"/>
      <c r="J5055" s="129"/>
      <c r="K5055" s="129"/>
      <c r="L5055" s="129"/>
      <c r="M5055" s="129"/>
    </row>
    <row r="5056" spans="1:13">
      <c r="A5056" s="5"/>
      <c r="B5056" s="128"/>
      <c r="C5056" s="128"/>
      <c r="D5056" s="129"/>
      <c r="E5056" s="129"/>
      <c r="F5056" s="129"/>
      <c r="G5056" s="129"/>
      <c r="H5056" s="129"/>
      <c r="I5056" s="129"/>
      <c r="J5056" s="129"/>
      <c r="K5056" s="129"/>
      <c r="L5056" s="129"/>
      <c r="M5056" s="129"/>
    </row>
    <row r="5057" spans="1:13">
      <c r="A5057" s="5"/>
      <c r="B5057" s="128"/>
      <c r="C5057" s="128"/>
      <c r="D5057" s="129"/>
      <c r="E5057" s="129"/>
      <c r="F5057" s="129"/>
      <c r="G5057" s="129"/>
      <c r="H5057" s="129"/>
      <c r="I5057" s="129"/>
      <c r="J5057" s="129"/>
      <c r="K5057" s="129"/>
      <c r="L5057" s="129"/>
      <c r="M5057" s="129"/>
    </row>
    <row r="5058" spans="1:13">
      <c r="A5058" s="5"/>
      <c r="B5058" s="128"/>
      <c r="C5058" s="128"/>
      <c r="D5058" s="129"/>
      <c r="E5058" s="129"/>
      <c r="F5058" s="129"/>
      <c r="G5058" s="129"/>
      <c r="H5058" s="129"/>
      <c r="I5058" s="129"/>
      <c r="J5058" s="129"/>
      <c r="K5058" s="129"/>
      <c r="L5058" s="129"/>
      <c r="M5058" s="129"/>
    </row>
    <row r="5059" spans="1:13">
      <c r="A5059" s="5"/>
      <c r="B5059" s="128"/>
      <c r="C5059" s="128"/>
      <c r="D5059" s="129"/>
      <c r="E5059" s="129"/>
      <c r="F5059" s="129"/>
      <c r="G5059" s="129"/>
      <c r="H5059" s="129"/>
      <c r="I5059" s="129"/>
      <c r="J5059" s="129"/>
      <c r="K5059" s="129"/>
      <c r="L5059" s="129"/>
      <c r="M5059" s="129"/>
    </row>
    <row r="5060" spans="1:13">
      <c r="A5060" s="5"/>
      <c r="B5060" s="128"/>
      <c r="C5060" s="128"/>
      <c r="D5060" s="129"/>
      <c r="E5060" s="129"/>
      <c r="F5060" s="129"/>
      <c r="G5060" s="129"/>
      <c r="H5060" s="129"/>
      <c r="I5060" s="129"/>
      <c r="J5060" s="129"/>
      <c r="K5060" s="129"/>
      <c r="L5060" s="129"/>
      <c r="M5060" s="129"/>
    </row>
    <row r="5061" spans="1:13">
      <c r="A5061" s="5"/>
      <c r="B5061" s="128"/>
      <c r="C5061" s="128"/>
      <c r="D5061" s="129"/>
      <c r="E5061" s="129"/>
      <c r="F5061" s="129"/>
      <c r="G5061" s="129"/>
      <c r="H5061" s="129"/>
      <c r="I5061" s="129"/>
      <c r="J5061" s="129"/>
      <c r="K5061" s="129"/>
      <c r="L5061" s="129"/>
      <c r="M5061" s="129"/>
    </row>
    <row r="5062" spans="1:13">
      <c r="A5062" s="5"/>
      <c r="B5062" s="128"/>
      <c r="C5062" s="128"/>
      <c r="D5062" s="129"/>
      <c r="E5062" s="129"/>
      <c r="F5062" s="129"/>
      <c r="G5062" s="129"/>
      <c r="H5062" s="129"/>
      <c r="I5062" s="129"/>
      <c r="J5062" s="129"/>
      <c r="K5062" s="129"/>
      <c r="L5062" s="129"/>
      <c r="M5062" s="129"/>
    </row>
    <row r="5063" spans="1:13">
      <c r="A5063" s="5"/>
      <c r="B5063" s="128"/>
      <c r="C5063" s="128"/>
      <c r="D5063" s="129"/>
      <c r="E5063" s="129"/>
      <c r="F5063" s="129"/>
      <c r="G5063" s="129"/>
      <c r="H5063" s="129"/>
      <c r="I5063" s="129"/>
      <c r="J5063" s="129"/>
      <c r="K5063" s="129"/>
      <c r="L5063" s="129"/>
      <c r="M5063" s="129"/>
    </row>
    <row r="5064" spans="1:13">
      <c r="A5064" s="5"/>
      <c r="B5064" s="128"/>
      <c r="C5064" s="128"/>
      <c r="D5064" s="129"/>
      <c r="E5064" s="129"/>
      <c r="F5064" s="129"/>
      <c r="G5064" s="129"/>
      <c r="H5064" s="129"/>
      <c r="I5064" s="129"/>
      <c r="J5064" s="129"/>
      <c r="K5064" s="129"/>
      <c r="L5064" s="129"/>
      <c r="M5064" s="129"/>
    </row>
    <row r="5065" spans="1:13">
      <c r="A5065" s="5"/>
      <c r="B5065" s="128"/>
      <c r="C5065" s="128"/>
      <c r="D5065" s="129"/>
      <c r="E5065" s="129"/>
      <c r="F5065" s="129"/>
      <c r="G5065" s="129"/>
      <c r="H5065" s="129"/>
      <c r="I5065" s="129"/>
      <c r="J5065" s="129"/>
      <c r="K5065" s="129"/>
      <c r="L5065" s="129"/>
      <c r="M5065" s="129"/>
    </row>
    <row r="5066" spans="1:13">
      <c r="A5066" s="5"/>
      <c r="B5066" s="128"/>
      <c r="C5066" s="128"/>
      <c r="D5066" s="129"/>
      <c r="E5066" s="129"/>
      <c r="F5066" s="129"/>
      <c r="G5066" s="129"/>
      <c r="H5066" s="129"/>
      <c r="I5066" s="129"/>
      <c r="J5066" s="129"/>
      <c r="K5066" s="129"/>
      <c r="L5066" s="129"/>
      <c r="M5066" s="129"/>
    </row>
    <row r="5067" spans="1:13">
      <c r="A5067" s="5"/>
      <c r="B5067" s="128"/>
      <c r="C5067" s="128"/>
      <c r="D5067" s="129"/>
      <c r="E5067" s="129"/>
      <c r="F5067" s="129"/>
      <c r="G5067" s="129"/>
      <c r="H5067" s="129"/>
      <c r="I5067" s="129"/>
      <c r="J5067" s="129"/>
      <c r="K5067" s="129"/>
      <c r="L5067" s="129"/>
      <c r="M5067" s="129"/>
    </row>
    <row r="5068" spans="1:13">
      <c r="A5068" s="5"/>
      <c r="B5068" s="3"/>
      <c r="C5068" s="3"/>
      <c r="D5068" s="4"/>
      <c r="E5068" s="4"/>
      <c r="F5068" s="4"/>
      <c r="G5068" s="4"/>
      <c r="H5068" s="129"/>
      <c r="I5068" s="4"/>
      <c r="J5068" s="4"/>
      <c r="K5068" s="4"/>
      <c r="L5068" s="4"/>
      <c r="M5068" s="4"/>
    </row>
    <row r="5069" spans="1:13">
      <c r="A5069" s="5"/>
      <c r="B5069" s="128"/>
      <c r="C5069" s="128"/>
      <c r="D5069" s="129"/>
      <c r="E5069" s="4"/>
      <c r="F5069" s="4"/>
      <c r="G5069" s="4"/>
      <c r="H5069" s="129"/>
      <c r="I5069" s="129"/>
      <c r="J5069" s="129"/>
      <c r="K5069" s="129"/>
      <c r="L5069" s="129"/>
      <c r="M5069" s="129"/>
    </row>
    <row r="5070" spans="1:13">
      <c r="A5070" s="5"/>
      <c r="B5070" s="128"/>
      <c r="C5070" s="128"/>
      <c r="D5070" s="129"/>
      <c r="E5070" s="129"/>
      <c r="F5070" s="129"/>
      <c r="G5070" s="129"/>
      <c r="H5070" s="129"/>
      <c r="I5070" s="129"/>
      <c r="J5070" s="129"/>
      <c r="K5070" s="129"/>
      <c r="L5070" s="129"/>
      <c r="M5070" s="129"/>
    </row>
    <row r="5071" spans="1:13">
      <c r="A5071" s="5"/>
      <c r="B5071" s="128"/>
      <c r="C5071" s="128"/>
      <c r="D5071" s="129"/>
      <c r="E5071" s="129"/>
      <c r="F5071" s="129"/>
      <c r="G5071" s="129"/>
      <c r="H5071" s="129"/>
      <c r="I5071" s="129"/>
      <c r="J5071" s="129"/>
      <c r="K5071" s="129"/>
      <c r="L5071" s="129"/>
      <c r="M5071" s="129"/>
    </row>
    <row r="5072" spans="1:13">
      <c r="A5072" s="5"/>
      <c r="B5072" s="3"/>
      <c r="C5072" s="3"/>
      <c r="D5072" s="4"/>
      <c r="E5072" s="4"/>
      <c r="F5072" s="4"/>
      <c r="G5072" s="4"/>
      <c r="H5072" s="129"/>
      <c r="I5072" s="129"/>
      <c r="J5072" s="129"/>
      <c r="K5072" s="4"/>
      <c r="L5072" s="4"/>
      <c r="M5072" s="4"/>
    </row>
    <row r="5073" spans="1:13">
      <c r="A5073" s="5"/>
      <c r="B5073" s="128"/>
      <c r="C5073" s="128"/>
      <c r="D5073" s="129"/>
      <c r="E5073" s="129"/>
      <c r="F5073" s="129"/>
      <c r="G5073" s="129"/>
      <c r="H5073" s="129"/>
      <c r="I5073" s="129"/>
      <c r="J5073" s="129"/>
      <c r="K5073" s="129"/>
      <c r="L5073" s="129"/>
      <c r="M5073" s="129"/>
    </row>
    <row r="5074" spans="1:13">
      <c r="A5074" s="5"/>
      <c r="B5074" s="128"/>
      <c r="C5074" s="128"/>
      <c r="D5074" s="129"/>
      <c r="E5074" s="129"/>
      <c r="F5074" s="129"/>
      <c r="G5074" s="129"/>
      <c r="H5074" s="129"/>
      <c r="I5074" s="129"/>
      <c r="J5074" s="129"/>
      <c r="K5074" s="129"/>
      <c r="L5074" s="129"/>
      <c r="M5074" s="129"/>
    </row>
    <row r="5075" spans="1:13">
      <c r="A5075" s="5"/>
      <c r="B5075" s="128"/>
      <c r="C5075" s="128"/>
      <c r="D5075" s="129"/>
      <c r="E5075" s="129"/>
      <c r="F5075" s="129"/>
      <c r="G5075" s="129"/>
      <c r="H5075" s="129"/>
      <c r="I5075" s="129"/>
      <c r="J5075" s="129"/>
      <c r="K5075" s="129"/>
      <c r="L5075" s="129"/>
      <c r="M5075" s="129"/>
    </row>
    <row r="5076" spans="1:13">
      <c r="A5076" s="5"/>
      <c r="B5076" s="128"/>
      <c r="C5076" s="128"/>
      <c r="D5076" s="129"/>
      <c r="E5076" s="129"/>
      <c r="F5076" s="129"/>
      <c r="G5076" s="129"/>
      <c r="H5076" s="129"/>
      <c r="I5076" s="129"/>
      <c r="J5076" s="129"/>
      <c r="K5076" s="129"/>
      <c r="L5076" s="129"/>
      <c r="M5076" s="129"/>
    </row>
    <row r="5077" spans="1:13">
      <c r="A5077" s="5"/>
      <c r="B5077" s="128"/>
      <c r="C5077" s="128"/>
      <c r="D5077" s="129"/>
      <c r="E5077" s="129"/>
      <c r="F5077" s="129"/>
      <c r="G5077" s="129"/>
      <c r="H5077" s="129"/>
      <c r="I5077" s="129"/>
      <c r="J5077" s="129"/>
      <c r="K5077" s="129"/>
      <c r="L5077" s="129"/>
      <c r="M5077" s="129"/>
    </row>
    <row r="5078" spans="1:13">
      <c r="A5078" s="5"/>
      <c r="B5078" s="128"/>
      <c r="C5078" s="128"/>
      <c r="D5078" s="129"/>
      <c r="E5078" s="129"/>
      <c r="F5078" s="129"/>
      <c r="G5078" s="129"/>
      <c r="H5078" s="129"/>
      <c r="I5078" s="129"/>
      <c r="J5078" s="129"/>
      <c r="K5078" s="129"/>
      <c r="L5078" s="129"/>
      <c r="M5078" s="129"/>
    </row>
    <row r="5079" spans="1:13">
      <c r="A5079" s="5"/>
      <c r="B5079" s="128"/>
      <c r="C5079" s="128"/>
      <c r="D5079" s="129"/>
      <c r="E5079" s="129"/>
      <c r="F5079" s="129"/>
      <c r="G5079" s="129"/>
      <c r="H5079" s="129"/>
      <c r="I5079" s="129"/>
      <c r="J5079" s="129"/>
      <c r="K5079" s="129"/>
      <c r="L5079" s="129"/>
      <c r="M5079" s="129"/>
    </row>
    <row r="5080" spans="1:13">
      <c r="A5080" s="5"/>
      <c r="B5080" s="128"/>
      <c r="C5080" s="128"/>
      <c r="D5080" s="129"/>
      <c r="E5080" s="129"/>
      <c r="F5080" s="129"/>
      <c r="G5080" s="129"/>
      <c r="H5080" s="129"/>
      <c r="I5080" s="129"/>
      <c r="J5080" s="129"/>
      <c r="K5080" s="129"/>
      <c r="L5080" s="129"/>
      <c r="M5080" s="129"/>
    </row>
    <row r="5081" spans="1:13">
      <c r="A5081" s="5"/>
      <c r="B5081" s="128"/>
      <c r="C5081" s="128"/>
      <c r="D5081" s="129"/>
      <c r="E5081" s="129"/>
      <c r="F5081" s="129"/>
      <c r="G5081" s="129"/>
      <c r="H5081" s="129"/>
      <c r="I5081" s="129"/>
      <c r="J5081" s="129"/>
      <c r="K5081" s="129"/>
      <c r="L5081" s="129"/>
      <c r="M5081" s="129"/>
    </row>
    <row r="5082" spans="1:13">
      <c r="A5082" s="5"/>
      <c r="B5082" s="128"/>
      <c r="C5082" s="128"/>
      <c r="D5082" s="129"/>
      <c r="E5082" s="129"/>
      <c r="F5082" s="129"/>
      <c r="G5082" s="129"/>
      <c r="H5082" s="129"/>
      <c r="I5082" s="129"/>
      <c r="J5082" s="129"/>
      <c r="K5082" s="129"/>
      <c r="L5082" s="129"/>
      <c r="M5082" s="129"/>
    </row>
    <row r="5083" spans="1:13">
      <c r="A5083" s="5"/>
      <c r="B5083" s="128"/>
      <c r="C5083" s="128"/>
      <c r="D5083" s="129"/>
      <c r="E5083" s="129"/>
      <c r="F5083" s="129"/>
      <c r="G5083" s="129"/>
      <c r="H5083" s="129"/>
      <c r="I5083" s="129"/>
      <c r="J5083" s="129"/>
      <c r="K5083" s="129"/>
      <c r="L5083" s="129"/>
      <c r="M5083" s="129"/>
    </row>
    <row r="5084" spans="1:13">
      <c r="A5084" s="5"/>
      <c r="B5084" s="128"/>
      <c r="C5084" s="128"/>
      <c r="D5084" s="129"/>
      <c r="E5084" s="129"/>
      <c r="F5084" s="129"/>
      <c r="G5084" s="129"/>
      <c r="H5084" s="129"/>
      <c r="I5084" s="129"/>
      <c r="J5084" s="129"/>
      <c r="K5084" s="129"/>
      <c r="L5084" s="129"/>
      <c r="M5084" s="129"/>
    </row>
    <row r="5085" spans="1:13">
      <c r="A5085" s="5"/>
      <c r="B5085" s="128"/>
      <c r="C5085" s="128"/>
      <c r="D5085" s="129"/>
      <c r="E5085" s="129"/>
      <c r="F5085" s="129"/>
      <c r="G5085" s="129"/>
      <c r="H5085" s="129"/>
      <c r="I5085" s="129"/>
      <c r="J5085" s="129"/>
      <c r="K5085" s="129"/>
      <c r="L5085" s="129"/>
      <c r="M5085" s="129"/>
    </row>
    <row r="5086" spans="1:13">
      <c r="A5086" s="5"/>
      <c r="B5086" s="128"/>
      <c r="C5086" s="128"/>
      <c r="D5086" s="129"/>
      <c r="E5086" s="129"/>
      <c r="F5086" s="129"/>
      <c r="G5086" s="129"/>
      <c r="H5086" s="129"/>
      <c r="I5086" s="129"/>
      <c r="J5086" s="129"/>
      <c r="K5086" s="129"/>
      <c r="L5086" s="129"/>
      <c r="M5086" s="129"/>
    </row>
    <row r="5087" spans="1:13">
      <c r="A5087" s="5"/>
      <c r="B5087" s="128"/>
      <c r="C5087" s="128"/>
      <c r="D5087" s="129"/>
      <c r="E5087" s="129"/>
      <c r="F5087" s="129"/>
      <c r="G5087" s="129"/>
      <c r="H5087" s="129"/>
      <c r="I5087" s="129"/>
      <c r="J5087" s="129"/>
      <c r="K5087" s="129"/>
      <c r="L5087" s="129"/>
      <c r="M5087" s="129"/>
    </row>
    <row r="5088" spans="1:13">
      <c r="A5088" s="5"/>
      <c r="B5088" s="128"/>
      <c r="C5088" s="128"/>
      <c r="D5088" s="129"/>
      <c r="E5088" s="129"/>
      <c r="F5088" s="129"/>
      <c r="G5088" s="129"/>
      <c r="H5088" s="129"/>
      <c r="I5088" s="129"/>
      <c r="J5088" s="129"/>
      <c r="K5088" s="129"/>
      <c r="L5088" s="129"/>
      <c r="M5088" s="129"/>
    </row>
    <row r="5089" spans="1:13">
      <c r="A5089" s="5"/>
      <c r="B5089" s="128"/>
      <c r="C5089" s="128"/>
      <c r="D5089" s="129"/>
      <c r="E5089" s="129"/>
      <c r="F5089" s="129"/>
      <c r="G5089" s="129"/>
      <c r="H5089" s="129"/>
      <c r="I5089" s="129"/>
      <c r="J5089" s="129"/>
      <c r="K5089" s="129"/>
      <c r="L5089" s="129"/>
      <c r="M5089" s="129"/>
    </row>
    <row r="5090" spans="1:13">
      <c r="A5090" s="5"/>
      <c r="B5090" s="128"/>
      <c r="C5090" s="128"/>
      <c r="D5090" s="129"/>
      <c r="E5090" s="129"/>
      <c r="F5090" s="129"/>
      <c r="G5090" s="129"/>
      <c r="H5090" s="129"/>
      <c r="I5090" s="129"/>
      <c r="J5090" s="129"/>
      <c r="K5090" s="129"/>
      <c r="L5090" s="129"/>
      <c r="M5090" s="129"/>
    </row>
    <row r="5091" spans="1:13">
      <c r="A5091" s="5"/>
      <c r="B5091" s="128"/>
      <c r="C5091" s="128"/>
      <c r="D5091" s="129"/>
      <c r="E5091" s="129"/>
      <c r="F5091" s="129"/>
      <c r="G5091" s="129"/>
      <c r="H5091" s="129"/>
      <c r="I5091" s="129"/>
      <c r="J5091" s="129"/>
      <c r="K5091" s="129"/>
      <c r="L5091" s="129"/>
      <c r="M5091" s="129"/>
    </row>
    <row r="5092" spans="1:13">
      <c r="A5092" s="5"/>
      <c r="B5092" s="128"/>
      <c r="C5092" s="128"/>
      <c r="D5092" s="129"/>
      <c r="E5092" s="129"/>
      <c r="F5092" s="129"/>
      <c r="G5092" s="129"/>
      <c r="H5092" s="129"/>
      <c r="I5092" s="129"/>
      <c r="J5092" s="129"/>
      <c r="K5092" s="129"/>
      <c r="L5092" s="129"/>
      <c r="M5092" s="129"/>
    </row>
    <row r="5093" spans="1:13">
      <c r="A5093" s="5"/>
      <c r="B5093" s="128"/>
      <c r="C5093" s="128"/>
      <c r="D5093" s="129"/>
      <c r="E5093" s="129"/>
      <c r="F5093" s="129"/>
      <c r="G5093" s="129"/>
      <c r="H5093" s="129"/>
      <c r="I5093" s="129"/>
      <c r="J5093" s="129"/>
      <c r="K5093" s="129"/>
      <c r="L5093" s="129"/>
      <c r="M5093" s="129"/>
    </row>
    <row r="5094" spans="1:13">
      <c r="A5094" s="5"/>
      <c r="B5094" s="128"/>
      <c r="C5094" s="128"/>
      <c r="D5094" s="129"/>
      <c r="E5094" s="129"/>
      <c r="F5094" s="129"/>
      <c r="G5094" s="129"/>
      <c r="H5094" s="129"/>
      <c r="I5094" s="129"/>
      <c r="J5094" s="129"/>
      <c r="K5094" s="129"/>
      <c r="L5094" s="129"/>
      <c r="M5094" s="129"/>
    </row>
    <row r="5095" spans="1:13">
      <c r="A5095" s="5"/>
      <c r="B5095" s="128"/>
      <c r="C5095" s="128"/>
      <c r="D5095" s="129"/>
      <c r="E5095" s="129"/>
      <c r="F5095" s="129"/>
      <c r="G5095" s="129"/>
      <c r="H5095" s="129"/>
      <c r="I5095" s="129"/>
      <c r="J5095" s="129"/>
      <c r="K5095" s="129"/>
      <c r="L5095" s="129"/>
      <c r="M5095" s="129"/>
    </row>
    <row r="5096" spans="1:13">
      <c r="A5096" s="5"/>
      <c r="B5096" s="128"/>
      <c r="C5096" s="128"/>
      <c r="D5096" s="129"/>
      <c r="E5096" s="129"/>
      <c r="F5096" s="129"/>
      <c r="G5096" s="129"/>
      <c r="H5096" s="129"/>
      <c r="I5096" s="129"/>
      <c r="J5096" s="129"/>
      <c r="K5096" s="129"/>
      <c r="L5096" s="129"/>
      <c r="M5096" s="129"/>
    </row>
    <row r="5097" spans="1:13">
      <c r="A5097" s="5"/>
      <c r="B5097" s="128"/>
      <c r="C5097" s="128"/>
      <c r="D5097" s="129"/>
      <c r="E5097" s="129"/>
      <c r="F5097" s="129"/>
      <c r="G5097" s="129"/>
      <c r="H5097" s="129"/>
      <c r="I5097" s="129"/>
      <c r="J5097" s="129"/>
      <c r="K5097" s="129"/>
      <c r="L5097" s="129"/>
      <c r="M5097" s="129"/>
    </row>
    <row r="5098" spans="1:13">
      <c r="A5098" s="5"/>
      <c r="B5098" s="128"/>
      <c r="C5098" s="128"/>
      <c r="D5098" s="129"/>
      <c r="E5098" s="129"/>
      <c r="F5098" s="129"/>
      <c r="G5098" s="129"/>
      <c r="H5098" s="129"/>
      <c r="I5098" s="129"/>
      <c r="J5098" s="129"/>
      <c r="K5098" s="129"/>
      <c r="L5098" s="129"/>
      <c r="M5098" s="129"/>
    </row>
    <row r="5099" spans="1:13">
      <c r="A5099" s="5"/>
      <c r="B5099" s="128"/>
      <c r="C5099" s="128"/>
      <c r="D5099" s="129"/>
      <c r="E5099" s="129"/>
      <c r="F5099" s="129"/>
      <c r="G5099" s="129"/>
      <c r="H5099" s="129"/>
      <c r="I5099" s="129"/>
      <c r="J5099" s="129"/>
      <c r="K5099" s="129"/>
      <c r="L5099" s="129"/>
      <c r="M5099" s="129"/>
    </row>
    <row r="5100" spans="1:13">
      <c r="A5100" s="5"/>
      <c r="B5100" s="128"/>
      <c r="C5100" s="128"/>
      <c r="D5100" s="129"/>
      <c r="E5100" s="129"/>
      <c r="F5100" s="129"/>
      <c r="G5100" s="129"/>
      <c r="H5100" s="129"/>
      <c r="I5100" s="129"/>
      <c r="J5100" s="129"/>
      <c r="K5100" s="129"/>
      <c r="L5100" s="129"/>
      <c r="M5100" s="129"/>
    </row>
    <row r="5101" spans="1:13">
      <c r="A5101" s="5"/>
      <c r="B5101" s="128"/>
      <c r="C5101" s="128"/>
      <c r="D5101" s="129"/>
      <c r="E5101" s="129"/>
      <c r="F5101" s="129"/>
      <c r="G5101" s="129"/>
      <c r="H5101" s="129"/>
      <c r="I5101" s="129"/>
      <c r="J5101" s="129"/>
      <c r="K5101" s="129"/>
      <c r="L5101" s="129"/>
      <c r="M5101" s="129"/>
    </row>
    <row r="5102" spans="1:13">
      <c r="A5102" s="5"/>
      <c r="B5102" s="128"/>
      <c r="C5102" s="128"/>
      <c r="D5102" s="129"/>
      <c r="E5102" s="129"/>
      <c r="F5102" s="129"/>
      <c r="G5102" s="129"/>
      <c r="H5102" s="129"/>
      <c r="I5102" s="129"/>
      <c r="J5102" s="129"/>
      <c r="K5102" s="129"/>
      <c r="L5102" s="129"/>
      <c r="M5102" s="129"/>
    </row>
    <row r="5103" spans="1:13">
      <c r="A5103" s="5"/>
      <c r="B5103" s="128"/>
      <c r="C5103" s="128"/>
      <c r="D5103" s="129"/>
      <c r="E5103" s="129"/>
      <c r="F5103" s="129"/>
      <c r="G5103" s="129"/>
      <c r="H5103" s="129"/>
      <c r="I5103" s="129"/>
      <c r="J5103" s="129"/>
      <c r="K5103" s="129"/>
      <c r="L5103" s="129"/>
      <c r="M5103" s="129"/>
    </row>
    <row r="5104" spans="1:13">
      <c r="A5104" s="5"/>
      <c r="B5104" s="128"/>
      <c r="C5104" s="128"/>
      <c r="D5104" s="129"/>
      <c r="E5104" s="129"/>
      <c r="F5104" s="129"/>
      <c r="G5104" s="129"/>
      <c r="H5104" s="129"/>
      <c r="I5104" s="129"/>
      <c r="J5104" s="129"/>
      <c r="K5104" s="129"/>
      <c r="L5104" s="129"/>
      <c r="M5104" s="129"/>
    </row>
    <row r="5105" spans="1:13">
      <c r="A5105" s="5"/>
      <c r="B5105" s="128"/>
      <c r="C5105" s="128"/>
      <c r="D5105" s="129"/>
      <c r="E5105" s="129"/>
      <c r="F5105" s="129"/>
      <c r="G5105" s="129"/>
      <c r="H5105" s="129"/>
      <c r="I5105" s="129"/>
      <c r="J5105" s="129"/>
      <c r="K5105" s="129"/>
      <c r="L5105" s="129"/>
      <c r="M5105" s="129"/>
    </row>
    <row r="5106" spans="1:13">
      <c r="A5106" s="5"/>
      <c r="B5106" s="128"/>
      <c r="C5106" s="128"/>
      <c r="D5106" s="129"/>
      <c r="E5106" s="129"/>
      <c r="F5106" s="129"/>
      <c r="G5106" s="129"/>
      <c r="H5106" s="129"/>
      <c r="I5106" s="129"/>
      <c r="J5106" s="129"/>
      <c r="K5106" s="129"/>
      <c r="L5106" s="129"/>
      <c r="M5106" s="129"/>
    </row>
    <row r="5107" spans="1:13">
      <c r="A5107" s="5"/>
      <c r="B5107" s="128"/>
      <c r="C5107" s="128"/>
      <c r="D5107" s="129"/>
      <c r="E5107" s="129"/>
      <c r="F5107" s="129"/>
      <c r="G5107" s="129"/>
      <c r="H5107" s="129"/>
      <c r="I5107" s="129"/>
      <c r="J5107" s="129"/>
      <c r="K5107" s="129"/>
      <c r="L5107" s="129"/>
      <c r="M5107" s="129"/>
    </row>
    <row r="5108" spans="1:13">
      <c r="A5108" s="5"/>
      <c r="B5108" s="128"/>
      <c r="C5108" s="128"/>
      <c r="D5108" s="129"/>
      <c r="E5108" s="129"/>
      <c r="F5108" s="129"/>
      <c r="G5108" s="129"/>
      <c r="H5108" s="129"/>
      <c r="I5108" s="129"/>
      <c r="J5108" s="129"/>
      <c r="K5108" s="129"/>
      <c r="L5108" s="129"/>
      <c r="M5108" s="129"/>
    </row>
    <row r="5109" spans="1:13">
      <c r="A5109" s="5"/>
      <c r="B5109" s="128"/>
      <c r="C5109" s="128"/>
      <c r="D5109" s="129"/>
      <c r="E5109" s="129"/>
      <c r="F5109" s="129"/>
      <c r="G5109" s="129"/>
      <c r="H5109" s="129"/>
      <c r="I5109" s="129"/>
      <c r="J5109" s="129"/>
      <c r="K5109" s="129"/>
      <c r="L5109" s="129"/>
      <c r="M5109" s="129"/>
    </row>
    <row r="5110" spans="1:13">
      <c r="A5110" s="5"/>
      <c r="B5110" s="128"/>
      <c r="C5110" s="128"/>
      <c r="D5110" s="129"/>
      <c r="E5110" s="129"/>
      <c r="F5110" s="129"/>
      <c r="G5110" s="129"/>
      <c r="H5110" s="129"/>
      <c r="I5110" s="129"/>
      <c r="J5110" s="129"/>
      <c r="K5110" s="129"/>
      <c r="L5110" s="129"/>
      <c r="M5110" s="129"/>
    </row>
    <row r="5111" spans="1:13">
      <c r="A5111" s="5"/>
      <c r="B5111" s="128"/>
      <c r="C5111" s="128"/>
      <c r="D5111" s="129"/>
      <c r="E5111" s="129"/>
      <c r="F5111" s="129"/>
      <c r="G5111" s="129"/>
      <c r="H5111" s="129"/>
      <c r="I5111" s="129"/>
      <c r="J5111" s="129"/>
      <c r="K5111" s="129"/>
      <c r="L5111" s="129"/>
      <c r="M5111" s="129"/>
    </row>
    <row r="5112" spans="1:13">
      <c r="A5112" s="5"/>
      <c r="B5112" s="128"/>
      <c r="C5112" s="128"/>
      <c r="D5112" s="129"/>
      <c r="E5112" s="129"/>
      <c r="F5112" s="129"/>
      <c r="G5112" s="129"/>
      <c r="H5112" s="129"/>
      <c r="I5112" s="129"/>
      <c r="J5112" s="129"/>
      <c r="K5112" s="129"/>
      <c r="L5112" s="129"/>
      <c r="M5112" s="129"/>
    </row>
    <row r="5113" spans="1:13">
      <c r="A5113" s="5"/>
      <c r="B5113" s="128"/>
      <c r="C5113" s="128"/>
      <c r="D5113" s="129"/>
      <c r="E5113" s="129"/>
      <c r="F5113" s="129"/>
      <c r="G5113" s="129"/>
      <c r="H5113" s="129"/>
      <c r="I5113" s="129"/>
      <c r="J5113" s="129"/>
      <c r="K5113" s="129"/>
      <c r="L5113" s="129"/>
      <c r="M5113" s="129"/>
    </row>
    <row r="5114" spans="1:13">
      <c r="A5114" s="5"/>
      <c r="B5114" s="128"/>
      <c r="C5114" s="128"/>
      <c r="D5114" s="129"/>
      <c r="E5114" s="129"/>
      <c r="F5114" s="129"/>
      <c r="G5114" s="129"/>
      <c r="H5114" s="129"/>
      <c r="I5114" s="129"/>
      <c r="J5114" s="129"/>
      <c r="K5114" s="129"/>
      <c r="L5114" s="129"/>
      <c r="M5114" s="129"/>
    </row>
    <row r="5115" spans="1:13">
      <c r="A5115" s="5"/>
      <c r="B5115" s="128"/>
      <c r="C5115" s="128"/>
      <c r="D5115" s="129"/>
      <c r="E5115" s="129"/>
      <c r="F5115" s="129"/>
      <c r="G5115" s="129"/>
      <c r="H5115" s="129"/>
      <c r="I5115" s="129"/>
      <c r="J5115" s="129"/>
      <c r="K5115" s="129"/>
      <c r="L5115" s="129"/>
      <c r="M5115" s="129"/>
    </row>
    <row r="5116" spans="1:13">
      <c r="A5116" s="5"/>
      <c r="B5116" s="128"/>
      <c r="C5116" s="128"/>
      <c r="D5116" s="129"/>
      <c r="E5116" s="129"/>
      <c r="F5116" s="129"/>
      <c r="G5116" s="129"/>
      <c r="H5116" s="129"/>
      <c r="I5116" s="129"/>
      <c r="J5116" s="129"/>
      <c r="K5116" s="129"/>
      <c r="L5116" s="129"/>
      <c r="M5116" s="129"/>
    </row>
    <row r="5117" spans="1:13">
      <c r="A5117" s="5"/>
      <c r="B5117" s="128"/>
      <c r="C5117" s="128"/>
      <c r="D5117" s="129"/>
      <c r="E5117" s="129"/>
      <c r="F5117" s="129"/>
      <c r="G5117" s="129"/>
      <c r="H5117" s="129"/>
      <c r="I5117" s="129"/>
      <c r="J5117" s="129"/>
      <c r="K5117" s="129"/>
      <c r="L5117" s="129"/>
      <c r="M5117" s="129"/>
    </row>
    <row r="5118" spans="1:13">
      <c r="A5118" s="5"/>
      <c r="B5118" s="3"/>
      <c r="C5118" s="3"/>
      <c r="D5118" s="4"/>
      <c r="E5118" s="4"/>
      <c r="F5118" s="4"/>
      <c r="G5118" s="4"/>
      <c r="H5118" s="129"/>
      <c r="I5118" s="4"/>
      <c r="J5118" s="4"/>
      <c r="K5118" s="4"/>
      <c r="L5118" s="4"/>
      <c r="M5118" s="4"/>
    </row>
    <row r="5119" spans="1:13">
      <c r="A5119" s="5"/>
      <c r="B5119" s="128"/>
      <c r="C5119" s="128"/>
      <c r="D5119" s="129"/>
      <c r="E5119" s="4"/>
      <c r="F5119" s="4"/>
      <c r="G5119" s="4"/>
      <c r="H5119" s="129"/>
      <c r="I5119" s="129"/>
      <c r="J5119" s="129"/>
      <c r="K5119" s="129"/>
      <c r="L5119" s="129"/>
      <c r="M5119" s="129"/>
    </row>
    <row r="5120" spans="1:13">
      <c r="A5120" s="5"/>
      <c r="B5120" s="128"/>
      <c r="C5120" s="128"/>
      <c r="D5120" s="129"/>
      <c r="E5120" s="129"/>
      <c r="F5120" s="129"/>
      <c r="G5120" s="129"/>
      <c r="H5120" s="129"/>
      <c r="I5120" s="129"/>
      <c r="J5120" s="129"/>
      <c r="K5120" s="129"/>
      <c r="L5120" s="129"/>
      <c r="M5120" s="129"/>
    </row>
    <row r="5121" spans="1:13">
      <c r="A5121" s="5"/>
      <c r="B5121" s="128"/>
      <c r="C5121" s="128"/>
      <c r="D5121" s="129"/>
      <c r="E5121" s="129"/>
      <c r="F5121" s="129"/>
      <c r="G5121" s="129"/>
      <c r="H5121" s="129"/>
      <c r="I5121" s="129"/>
      <c r="J5121" s="129"/>
      <c r="K5121" s="129"/>
      <c r="L5121" s="129"/>
      <c r="M5121" s="129"/>
    </row>
    <row r="5122" spans="1:13">
      <c r="A5122" s="5"/>
      <c r="B5122" s="128"/>
      <c r="C5122" s="128"/>
      <c r="D5122" s="129"/>
      <c r="E5122" s="129"/>
      <c r="F5122" s="129"/>
      <c r="G5122" s="129"/>
      <c r="H5122" s="129"/>
      <c r="I5122" s="129"/>
      <c r="J5122" s="129"/>
      <c r="K5122" s="129"/>
      <c r="L5122" s="129"/>
      <c r="M5122" s="129"/>
    </row>
    <row r="5123" spans="1:13">
      <c r="A5123" s="5"/>
      <c r="B5123" s="128"/>
      <c r="C5123" s="128"/>
      <c r="D5123" s="129"/>
      <c r="E5123" s="129"/>
      <c r="F5123" s="129"/>
      <c r="G5123" s="129"/>
      <c r="H5123" s="129"/>
      <c r="I5123" s="129"/>
      <c r="J5123" s="129"/>
      <c r="K5123" s="129"/>
      <c r="L5123" s="129"/>
      <c r="M5123" s="129"/>
    </row>
    <row r="5124" spans="1:13">
      <c r="A5124" s="5"/>
      <c r="B5124" s="128"/>
      <c r="C5124" s="128"/>
      <c r="D5124" s="129"/>
      <c r="E5124" s="129"/>
      <c r="F5124" s="129"/>
      <c r="G5124" s="129"/>
      <c r="H5124" s="129"/>
      <c r="I5124" s="129"/>
      <c r="J5124" s="129"/>
      <c r="K5124" s="129"/>
      <c r="L5124" s="129"/>
      <c r="M5124" s="129"/>
    </row>
    <row r="5125" spans="1:13">
      <c r="A5125" s="5"/>
      <c r="B5125" s="128"/>
      <c r="C5125" s="128"/>
      <c r="D5125" s="129"/>
      <c r="E5125" s="129"/>
      <c r="F5125" s="129"/>
      <c r="G5125" s="129"/>
      <c r="H5125" s="129"/>
      <c r="I5125" s="129"/>
      <c r="J5125" s="129"/>
      <c r="K5125" s="129"/>
      <c r="L5125" s="129"/>
      <c r="M5125" s="129"/>
    </row>
    <row r="5126" spans="1:13">
      <c r="A5126" s="5"/>
      <c r="B5126" s="128"/>
      <c r="C5126" s="128"/>
      <c r="D5126" s="129"/>
      <c r="E5126" s="129"/>
      <c r="F5126" s="129"/>
      <c r="G5126" s="129"/>
      <c r="H5126" s="129"/>
      <c r="I5126" s="129"/>
      <c r="J5126" s="129"/>
      <c r="K5126" s="129"/>
      <c r="L5126" s="129"/>
      <c r="M5126" s="129"/>
    </row>
    <row r="5127" spans="1:13">
      <c r="A5127" s="5"/>
      <c r="B5127" s="128"/>
      <c r="C5127" s="128"/>
      <c r="D5127" s="129"/>
      <c r="E5127" s="129"/>
      <c r="F5127" s="129"/>
      <c r="G5127" s="129"/>
      <c r="H5127" s="129"/>
      <c r="I5127" s="129"/>
      <c r="J5127" s="129"/>
      <c r="K5127" s="129"/>
      <c r="L5127" s="129"/>
      <c r="M5127" s="129"/>
    </row>
    <row r="5128" spans="1:13">
      <c r="A5128" s="5"/>
      <c r="B5128" s="128"/>
      <c r="C5128" s="128"/>
      <c r="D5128" s="129"/>
      <c r="E5128" s="129"/>
      <c r="F5128" s="129"/>
      <c r="G5128" s="129"/>
      <c r="H5128" s="129"/>
      <c r="I5128" s="129"/>
      <c r="J5128" s="129"/>
      <c r="K5128" s="129"/>
      <c r="L5128" s="129"/>
      <c r="M5128" s="129"/>
    </row>
    <row r="5129" spans="1:13">
      <c r="A5129" s="5"/>
      <c r="B5129" s="128"/>
      <c r="C5129" s="128"/>
      <c r="D5129" s="129"/>
      <c r="E5129" s="129"/>
      <c r="F5129" s="129"/>
      <c r="G5129" s="129"/>
      <c r="H5129" s="129"/>
      <c r="I5129" s="129"/>
      <c r="J5129" s="129"/>
      <c r="K5129" s="129"/>
      <c r="L5129" s="129"/>
      <c r="M5129" s="129"/>
    </row>
    <row r="5130" spans="1:13">
      <c r="A5130" s="5"/>
      <c r="B5130" s="128"/>
      <c r="C5130" s="128"/>
      <c r="D5130" s="129"/>
      <c r="E5130" s="129"/>
      <c r="F5130" s="129"/>
      <c r="G5130" s="129"/>
      <c r="H5130" s="129"/>
      <c r="I5130" s="129"/>
      <c r="J5130" s="129"/>
      <c r="K5130" s="129"/>
      <c r="L5130" s="129"/>
      <c r="M5130" s="129"/>
    </row>
    <row r="5131" spans="1:13">
      <c r="A5131" s="5"/>
      <c r="B5131" s="128"/>
      <c r="C5131" s="128"/>
      <c r="D5131" s="129"/>
      <c r="E5131" s="129"/>
      <c r="F5131" s="129"/>
      <c r="G5131" s="129"/>
      <c r="H5131" s="129"/>
      <c r="I5131" s="129"/>
      <c r="J5131" s="129"/>
      <c r="K5131" s="129"/>
      <c r="L5131" s="129"/>
      <c r="M5131" s="129"/>
    </row>
    <row r="5132" spans="1:13">
      <c r="A5132" s="5"/>
      <c r="B5132" s="128"/>
      <c r="C5132" s="128"/>
      <c r="D5132" s="129"/>
      <c r="E5132" s="129"/>
      <c r="F5132" s="129"/>
      <c r="G5132" s="129"/>
      <c r="H5132" s="129"/>
      <c r="I5132" s="129"/>
      <c r="J5132" s="129"/>
      <c r="K5132" s="129"/>
      <c r="L5132" s="129"/>
      <c r="M5132" s="129"/>
    </row>
    <row r="5133" spans="1:13">
      <c r="A5133" s="5"/>
      <c r="B5133" s="128"/>
      <c r="C5133" s="128"/>
      <c r="D5133" s="129"/>
      <c r="E5133" s="129"/>
      <c r="F5133" s="129"/>
      <c r="G5133" s="129"/>
      <c r="H5133" s="129"/>
      <c r="I5133" s="129"/>
      <c r="J5133" s="129"/>
      <c r="K5133" s="129"/>
      <c r="L5133" s="129"/>
      <c r="M5133" s="129"/>
    </row>
    <row r="5134" spans="1:13">
      <c r="A5134" s="5"/>
      <c r="B5134" s="128"/>
      <c r="C5134" s="128"/>
      <c r="D5134" s="129"/>
      <c r="E5134" s="129"/>
      <c r="F5134" s="129"/>
      <c r="G5134" s="129"/>
      <c r="H5134" s="129"/>
      <c r="I5134" s="129"/>
      <c r="J5134" s="129"/>
      <c r="K5134" s="129"/>
      <c r="L5134" s="129"/>
      <c r="M5134" s="129"/>
    </row>
    <row r="5135" spans="1:13">
      <c r="A5135" s="5"/>
      <c r="B5135" s="128"/>
      <c r="C5135" s="128"/>
      <c r="D5135" s="129"/>
      <c r="E5135" s="129"/>
      <c r="F5135" s="129"/>
      <c r="G5135" s="129"/>
      <c r="H5135" s="129"/>
      <c r="I5135" s="129"/>
      <c r="J5135" s="129"/>
      <c r="K5135" s="129"/>
      <c r="L5135" s="129"/>
      <c r="M5135" s="129"/>
    </row>
    <row r="5136" spans="1:13">
      <c r="A5136" s="5"/>
      <c r="B5136" s="128"/>
      <c r="C5136" s="128"/>
      <c r="D5136" s="129"/>
      <c r="E5136" s="129"/>
      <c r="F5136" s="129"/>
      <c r="G5136" s="129"/>
      <c r="H5136" s="129"/>
      <c r="I5136" s="129"/>
      <c r="J5136" s="129"/>
      <c r="K5136" s="129"/>
      <c r="L5136" s="129"/>
      <c r="M5136" s="129"/>
    </row>
    <row r="5137" spans="1:13">
      <c r="A5137" s="5"/>
      <c r="B5137" s="128"/>
      <c r="C5137" s="128"/>
      <c r="D5137" s="129"/>
      <c r="E5137" s="129"/>
      <c r="F5137" s="129"/>
      <c r="G5137" s="129"/>
      <c r="H5137" s="129"/>
      <c r="I5137" s="129"/>
      <c r="J5137" s="129"/>
      <c r="K5137" s="129"/>
      <c r="L5137" s="129"/>
      <c r="M5137" s="129"/>
    </row>
    <row r="5138" spans="1:13">
      <c r="A5138" s="5"/>
      <c r="B5138" s="128"/>
      <c r="C5138" s="128"/>
      <c r="D5138" s="129"/>
      <c r="E5138" s="129"/>
      <c r="F5138" s="129"/>
      <c r="G5138" s="129"/>
      <c r="H5138" s="129"/>
      <c r="I5138" s="129"/>
      <c r="J5138" s="129"/>
      <c r="K5138" s="129"/>
      <c r="L5138" s="129"/>
      <c r="M5138" s="129"/>
    </row>
    <row r="5139" spans="1:13">
      <c r="A5139" s="5"/>
      <c r="B5139" s="128"/>
      <c r="C5139" s="128"/>
      <c r="D5139" s="129"/>
      <c r="E5139" s="129"/>
      <c r="F5139" s="129"/>
      <c r="G5139" s="129"/>
      <c r="H5139" s="129"/>
      <c r="I5139" s="129"/>
      <c r="J5139" s="129"/>
      <c r="K5139" s="129"/>
      <c r="L5139" s="129"/>
      <c r="M5139" s="129"/>
    </row>
    <row r="5140" spans="1:13">
      <c r="A5140" s="5"/>
      <c r="B5140" s="128"/>
      <c r="C5140" s="128"/>
      <c r="D5140" s="129"/>
      <c r="E5140" s="129"/>
      <c r="F5140" s="129"/>
      <c r="G5140" s="129"/>
      <c r="H5140" s="129"/>
      <c r="I5140" s="129"/>
      <c r="J5140" s="129"/>
      <c r="K5140" s="129"/>
      <c r="L5140" s="129"/>
      <c r="M5140" s="129"/>
    </row>
    <row r="5141" spans="1:13">
      <c r="A5141" s="5"/>
      <c r="B5141" s="128"/>
      <c r="C5141" s="128"/>
      <c r="D5141" s="129"/>
      <c r="E5141" s="129"/>
      <c r="F5141" s="129"/>
      <c r="G5141" s="129"/>
      <c r="H5141" s="129"/>
      <c r="I5141" s="129"/>
      <c r="J5141" s="129"/>
      <c r="K5141" s="129"/>
      <c r="L5141" s="129"/>
      <c r="M5141" s="129"/>
    </row>
    <row r="5142" spans="1:13">
      <c r="A5142" s="5"/>
      <c r="B5142" s="128"/>
      <c r="C5142" s="128"/>
      <c r="D5142" s="129"/>
      <c r="E5142" s="129"/>
      <c r="F5142" s="129"/>
      <c r="G5142" s="129"/>
      <c r="H5142" s="129"/>
      <c r="I5142" s="129"/>
      <c r="J5142" s="129"/>
      <c r="K5142" s="129"/>
      <c r="L5142" s="129"/>
      <c r="M5142" s="129"/>
    </row>
    <row r="5143" spans="1:13">
      <c r="A5143" s="5"/>
      <c r="B5143" s="128"/>
      <c r="C5143" s="128"/>
      <c r="D5143" s="129"/>
      <c r="E5143" s="129"/>
      <c r="F5143" s="129"/>
      <c r="G5143" s="129"/>
      <c r="H5143" s="129"/>
      <c r="I5143" s="129"/>
      <c r="J5143" s="129"/>
      <c r="K5143" s="129"/>
      <c r="L5143" s="129"/>
      <c r="M5143" s="129"/>
    </row>
    <row r="5144" spans="1:13">
      <c r="A5144" s="5"/>
      <c r="B5144" s="128"/>
      <c r="C5144" s="128"/>
      <c r="D5144" s="129"/>
      <c r="E5144" s="129"/>
      <c r="F5144" s="129"/>
      <c r="G5144" s="129"/>
      <c r="H5144" s="129"/>
      <c r="I5144" s="129"/>
      <c r="J5144" s="129"/>
      <c r="K5144" s="129"/>
      <c r="L5144" s="129"/>
      <c r="M5144" s="129"/>
    </row>
    <row r="5145" spans="1:13">
      <c r="A5145" s="5"/>
      <c r="B5145" s="128"/>
      <c r="C5145" s="128"/>
      <c r="D5145" s="129"/>
      <c r="E5145" s="129"/>
      <c r="F5145" s="129"/>
      <c r="G5145" s="129"/>
      <c r="H5145" s="129"/>
      <c r="I5145" s="129"/>
      <c r="J5145" s="129"/>
      <c r="K5145" s="129"/>
      <c r="L5145" s="129"/>
      <c r="M5145" s="129"/>
    </row>
    <row r="5146" spans="1:13">
      <c r="A5146" s="5"/>
      <c r="B5146" s="128"/>
      <c r="C5146" s="128"/>
      <c r="D5146" s="129"/>
      <c r="E5146" s="129"/>
      <c r="F5146" s="129"/>
      <c r="G5146" s="129"/>
      <c r="H5146" s="129"/>
      <c r="I5146" s="129"/>
      <c r="J5146" s="129"/>
      <c r="K5146" s="129"/>
      <c r="L5146" s="129"/>
      <c r="M5146" s="129"/>
    </row>
    <row r="5147" spans="1:13">
      <c r="A5147" s="5"/>
      <c r="B5147" s="128"/>
      <c r="C5147" s="128"/>
      <c r="D5147" s="129"/>
      <c r="E5147" s="129"/>
      <c r="F5147" s="129"/>
      <c r="G5147" s="129"/>
      <c r="H5147" s="129"/>
      <c r="I5147" s="129"/>
      <c r="J5147" s="129"/>
      <c r="K5147" s="129"/>
      <c r="L5147" s="129"/>
      <c r="M5147" s="129"/>
    </row>
    <row r="5148" spans="1:13">
      <c r="A5148" s="5"/>
      <c r="B5148" s="128"/>
      <c r="C5148" s="128"/>
      <c r="D5148" s="129"/>
      <c r="E5148" s="129"/>
      <c r="F5148" s="129"/>
      <c r="G5148" s="129"/>
      <c r="H5148" s="129"/>
      <c r="I5148" s="129"/>
      <c r="J5148" s="129"/>
      <c r="K5148" s="129"/>
      <c r="L5148" s="129"/>
      <c r="M5148" s="129"/>
    </row>
    <row r="5149" spans="1:13">
      <c r="A5149" s="5"/>
      <c r="B5149" s="128"/>
      <c r="C5149" s="128"/>
      <c r="D5149" s="129"/>
      <c r="E5149" s="129"/>
      <c r="F5149" s="129"/>
      <c r="G5149" s="129"/>
      <c r="H5149" s="129"/>
      <c r="I5149" s="129"/>
      <c r="J5149" s="129"/>
      <c r="K5149" s="129"/>
      <c r="L5149" s="129"/>
      <c r="M5149" s="129"/>
    </row>
    <row r="5150" spans="1:13">
      <c r="A5150" s="5"/>
      <c r="B5150" s="128"/>
      <c r="C5150" s="128"/>
      <c r="D5150" s="129"/>
      <c r="E5150" s="129"/>
      <c r="F5150" s="129"/>
      <c r="G5150" s="129"/>
      <c r="H5150" s="129"/>
      <c r="I5150" s="129"/>
      <c r="J5150" s="129"/>
      <c r="K5150" s="129"/>
      <c r="L5150" s="129"/>
      <c r="M5150" s="129"/>
    </row>
    <row r="5151" spans="1:13">
      <c r="A5151" s="5"/>
      <c r="B5151" s="128"/>
      <c r="C5151" s="128"/>
      <c r="D5151" s="129"/>
      <c r="E5151" s="129"/>
      <c r="F5151" s="129"/>
      <c r="G5151" s="129"/>
      <c r="H5151" s="129"/>
      <c r="I5151" s="129"/>
      <c r="J5151" s="129"/>
      <c r="K5151" s="129"/>
      <c r="L5151" s="129"/>
      <c r="M5151" s="129"/>
    </row>
    <row r="5152" spans="1:13">
      <c r="A5152" s="5"/>
      <c r="B5152" s="128"/>
      <c r="C5152" s="128"/>
      <c r="D5152" s="129"/>
      <c r="E5152" s="129"/>
      <c r="F5152" s="129"/>
      <c r="G5152" s="129"/>
      <c r="H5152" s="129"/>
      <c r="I5152" s="129"/>
      <c r="J5152" s="129"/>
      <c r="K5152" s="129"/>
      <c r="L5152" s="129"/>
      <c r="M5152" s="129"/>
    </row>
    <row r="5153" spans="1:13">
      <c r="A5153" s="5"/>
      <c r="B5153" s="128"/>
      <c r="C5153" s="128"/>
      <c r="D5153" s="129"/>
      <c r="E5153" s="129"/>
      <c r="F5153" s="129"/>
      <c r="G5153" s="129"/>
      <c r="H5153" s="129"/>
      <c r="I5153" s="129"/>
      <c r="J5153" s="129"/>
      <c r="K5153" s="129"/>
      <c r="L5153" s="129"/>
      <c r="M5153" s="129"/>
    </row>
    <row r="5154" spans="1:13">
      <c r="A5154" s="5"/>
      <c r="B5154" s="128"/>
      <c r="C5154" s="128"/>
      <c r="D5154" s="129"/>
      <c r="E5154" s="129"/>
      <c r="F5154" s="129"/>
      <c r="G5154" s="129"/>
      <c r="H5154" s="129"/>
      <c r="I5154" s="129"/>
      <c r="J5154" s="129"/>
      <c r="K5154" s="129"/>
      <c r="L5154" s="129"/>
      <c r="M5154" s="129"/>
    </row>
    <row r="5155" spans="1:13">
      <c r="A5155" s="5"/>
      <c r="B5155" s="128"/>
      <c r="C5155" s="128"/>
      <c r="D5155" s="129"/>
      <c r="E5155" s="129"/>
      <c r="F5155" s="129"/>
      <c r="G5155" s="129"/>
      <c r="H5155" s="129"/>
      <c r="I5155" s="129"/>
      <c r="J5155" s="129"/>
      <c r="K5155" s="129"/>
      <c r="L5155" s="129"/>
      <c r="M5155" s="129"/>
    </row>
    <row r="5156" spans="1:13">
      <c r="A5156" s="5"/>
      <c r="B5156" s="128"/>
      <c r="C5156" s="128"/>
      <c r="D5156" s="129"/>
      <c r="E5156" s="129"/>
      <c r="F5156" s="129"/>
      <c r="G5156" s="129"/>
      <c r="H5156" s="129"/>
      <c r="I5156" s="129"/>
      <c r="J5156" s="129"/>
      <c r="K5156" s="129"/>
      <c r="L5156" s="129"/>
      <c r="M5156" s="129"/>
    </row>
    <row r="5157" spans="1:13">
      <c r="A5157" s="5"/>
      <c r="B5157" s="128"/>
      <c r="C5157" s="128"/>
      <c r="D5157" s="129"/>
      <c r="E5157" s="129"/>
      <c r="F5157" s="129"/>
      <c r="G5157" s="129"/>
      <c r="H5157" s="129"/>
      <c r="I5157" s="129"/>
      <c r="J5157" s="129"/>
      <c r="K5157" s="129"/>
      <c r="L5157" s="129"/>
      <c r="M5157" s="129"/>
    </row>
    <row r="5158" spans="1:13">
      <c r="A5158" s="5"/>
      <c r="B5158" s="128"/>
      <c r="C5158" s="128"/>
      <c r="D5158" s="129"/>
      <c r="E5158" s="129"/>
      <c r="F5158" s="129"/>
      <c r="G5158" s="129"/>
      <c r="H5158" s="129"/>
      <c r="I5158" s="129"/>
      <c r="J5158" s="129"/>
      <c r="K5158" s="129"/>
      <c r="L5158" s="129"/>
      <c r="M5158" s="129"/>
    </row>
    <row r="5159" spans="1:13">
      <c r="A5159" s="5"/>
      <c r="B5159" s="128"/>
      <c r="C5159" s="128"/>
      <c r="D5159" s="129"/>
      <c r="E5159" s="129"/>
      <c r="F5159" s="129"/>
      <c r="G5159" s="129"/>
      <c r="H5159" s="129"/>
      <c r="I5159" s="129"/>
      <c r="J5159" s="129"/>
      <c r="K5159" s="129"/>
      <c r="L5159" s="129"/>
      <c r="M5159" s="129"/>
    </row>
    <row r="5160" spans="1:13">
      <c r="A5160" s="5"/>
      <c r="B5160" s="128"/>
      <c r="C5160" s="128"/>
      <c r="D5160" s="129"/>
      <c r="E5160" s="129"/>
      <c r="F5160" s="129"/>
      <c r="G5160" s="129"/>
      <c r="H5160" s="129"/>
      <c r="I5160" s="129"/>
      <c r="J5160" s="129"/>
      <c r="K5160" s="129"/>
      <c r="L5160" s="129"/>
      <c r="M5160" s="129"/>
    </row>
    <row r="5161" spans="1:13">
      <c r="A5161" s="5"/>
      <c r="B5161" s="3"/>
      <c r="C5161" s="3"/>
      <c r="D5161" s="4"/>
      <c r="E5161" s="4"/>
      <c r="F5161" s="4"/>
      <c r="G5161" s="4"/>
      <c r="H5161" s="129"/>
      <c r="I5161" s="4"/>
      <c r="J5161" s="4"/>
      <c r="K5161" s="4"/>
      <c r="L5161" s="4"/>
      <c r="M5161" s="4"/>
    </row>
    <row r="5162" spans="1:13">
      <c r="A5162" s="5"/>
      <c r="B5162" s="3"/>
      <c r="C5162" s="3"/>
      <c r="D5162" s="4"/>
      <c r="E5162" s="4"/>
      <c r="F5162" s="4"/>
      <c r="G5162" s="4"/>
      <c r="H5162" s="129"/>
      <c r="I5162" s="129"/>
      <c r="J5162" s="129"/>
      <c r="K5162" s="129"/>
      <c r="L5162" s="129"/>
      <c r="M5162" s="129"/>
    </row>
    <row r="5163" spans="1:13">
      <c r="A5163" s="5"/>
      <c r="B5163" s="128"/>
      <c r="C5163" s="128"/>
      <c r="D5163" s="129"/>
      <c r="E5163" s="129"/>
      <c r="F5163" s="129"/>
      <c r="G5163" s="129"/>
      <c r="H5163" s="129"/>
      <c r="I5163" s="129"/>
      <c r="J5163" s="129"/>
      <c r="K5163" s="129"/>
      <c r="L5163" s="129"/>
      <c r="M5163" s="129"/>
    </row>
    <row r="5164" spans="1:13">
      <c r="A5164" s="5"/>
      <c r="B5164" s="128"/>
      <c r="C5164" s="128"/>
      <c r="D5164" s="129"/>
      <c r="E5164" s="129"/>
      <c r="F5164" s="129"/>
      <c r="G5164" s="129"/>
      <c r="H5164" s="129"/>
      <c r="I5164" s="129"/>
      <c r="J5164" s="129"/>
      <c r="K5164" s="129"/>
      <c r="L5164" s="129"/>
      <c r="M5164" s="129"/>
    </row>
    <row r="5165" spans="1:13">
      <c r="A5165" s="5"/>
      <c r="B5165" s="128"/>
      <c r="C5165" s="128"/>
      <c r="D5165" s="129"/>
      <c r="E5165" s="129"/>
      <c r="F5165" s="129"/>
      <c r="G5165" s="129"/>
      <c r="H5165" s="129"/>
      <c r="I5165" s="129"/>
      <c r="J5165" s="129"/>
      <c r="K5165" s="129"/>
      <c r="L5165" s="129"/>
      <c r="M5165" s="129"/>
    </row>
    <row r="5166" spans="1:13">
      <c r="A5166" s="5"/>
      <c r="B5166" s="128"/>
      <c r="C5166" s="128"/>
      <c r="D5166" s="129"/>
      <c r="E5166" s="129"/>
      <c r="F5166" s="129"/>
      <c r="G5166" s="129"/>
      <c r="H5166" s="129"/>
      <c r="I5166" s="129"/>
      <c r="J5166" s="129"/>
      <c r="K5166" s="129"/>
      <c r="L5166" s="129"/>
      <c r="M5166" s="129"/>
    </row>
    <row r="5167" spans="1:13">
      <c r="A5167" s="5"/>
      <c r="B5167" s="128"/>
      <c r="C5167" s="128"/>
      <c r="D5167" s="129"/>
      <c r="E5167" s="129"/>
      <c r="F5167" s="129"/>
      <c r="G5167" s="129"/>
      <c r="H5167" s="129"/>
      <c r="I5167" s="129"/>
      <c r="J5167" s="129"/>
      <c r="K5167" s="129"/>
      <c r="L5167" s="129"/>
      <c r="M5167" s="129"/>
    </row>
    <row r="5168" spans="1:13">
      <c r="A5168" s="5"/>
      <c r="B5168" s="128"/>
      <c r="C5168" s="128"/>
      <c r="D5168" s="129"/>
      <c r="E5168" s="129"/>
      <c r="F5168" s="129"/>
      <c r="G5168" s="129"/>
      <c r="H5168" s="129"/>
      <c r="I5168" s="129"/>
      <c r="J5168" s="129"/>
      <c r="K5168" s="129"/>
      <c r="L5168" s="129"/>
      <c r="M5168" s="129"/>
    </row>
    <row r="5169" spans="1:13">
      <c r="A5169" s="5"/>
      <c r="B5169" s="128"/>
      <c r="C5169" s="128"/>
      <c r="D5169" s="129"/>
      <c r="E5169" s="129"/>
      <c r="F5169" s="129"/>
      <c r="G5169" s="129"/>
      <c r="H5169" s="129"/>
      <c r="I5169" s="129"/>
      <c r="J5169" s="129"/>
      <c r="K5169" s="129"/>
      <c r="L5169" s="129"/>
      <c r="M5169" s="129"/>
    </row>
    <row r="5170" spans="1:13">
      <c r="A5170" s="5"/>
      <c r="B5170" s="128"/>
      <c r="C5170" s="128"/>
      <c r="D5170" s="129"/>
      <c r="E5170" s="129"/>
      <c r="F5170" s="129"/>
      <c r="G5170" s="129"/>
      <c r="H5170" s="129"/>
      <c r="I5170" s="129"/>
      <c r="J5170" s="129"/>
      <c r="K5170" s="129"/>
      <c r="L5170" s="129"/>
      <c r="M5170" s="129"/>
    </row>
    <row r="5171" spans="1:13">
      <c r="A5171" s="5"/>
      <c r="B5171" s="128"/>
      <c r="C5171" s="128"/>
      <c r="D5171" s="129"/>
      <c r="E5171" s="129"/>
      <c r="F5171" s="129"/>
      <c r="G5171" s="129"/>
      <c r="H5171" s="129"/>
      <c r="I5171" s="129"/>
      <c r="J5171" s="129"/>
      <c r="K5171" s="129"/>
      <c r="L5171" s="129"/>
      <c r="M5171" s="129"/>
    </row>
    <row r="5172" spans="1:13">
      <c r="A5172" s="5"/>
      <c r="B5172" s="128"/>
      <c r="C5172" s="128"/>
      <c r="D5172" s="129"/>
      <c r="E5172" s="129"/>
      <c r="F5172" s="129"/>
      <c r="G5172" s="129"/>
      <c r="H5172" s="129"/>
      <c r="I5172" s="129"/>
      <c r="J5172" s="129"/>
      <c r="K5172" s="129"/>
      <c r="L5172" s="129"/>
      <c r="M5172" s="129"/>
    </row>
    <row r="5173" spans="1:13">
      <c r="A5173" s="5"/>
      <c r="B5173" s="128"/>
      <c r="C5173" s="128"/>
      <c r="D5173" s="129"/>
      <c r="E5173" s="129"/>
      <c r="F5173" s="129"/>
      <c r="G5173" s="129"/>
      <c r="H5173" s="129"/>
      <c r="I5173" s="129"/>
      <c r="J5173" s="129"/>
      <c r="K5173" s="129"/>
      <c r="L5173" s="129"/>
      <c r="M5173" s="129"/>
    </row>
    <row r="5174" spans="1:13">
      <c r="A5174" s="5"/>
      <c r="B5174" s="128"/>
      <c r="C5174" s="128"/>
      <c r="D5174" s="129"/>
      <c r="E5174" s="129"/>
      <c r="F5174" s="129"/>
      <c r="G5174" s="129"/>
      <c r="H5174" s="129"/>
      <c r="I5174" s="129"/>
      <c r="J5174" s="129"/>
      <c r="K5174" s="129"/>
      <c r="L5174" s="129"/>
      <c r="M5174" s="129"/>
    </row>
    <row r="5175" spans="1:13">
      <c r="A5175" s="5"/>
      <c r="B5175" s="128"/>
      <c r="C5175" s="128"/>
      <c r="D5175" s="129"/>
      <c r="E5175" s="129"/>
      <c r="F5175" s="129"/>
      <c r="G5175" s="129"/>
      <c r="H5175" s="129"/>
      <c r="I5175" s="129"/>
      <c r="J5175" s="129"/>
      <c r="K5175" s="129"/>
      <c r="L5175" s="129"/>
      <c r="M5175" s="129"/>
    </row>
    <row r="5176" spans="1:13">
      <c r="A5176" s="5"/>
      <c r="B5176" s="128"/>
      <c r="C5176" s="128"/>
      <c r="D5176" s="129"/>
      <c r="E5176" s="129"/>
      <c r="F5176" s="129"/>
      <c r="G5176" s="129"/>
      <c r="H5176" s="129"/>
      <c r="I5176" s="129"/>
      <c r="J5176" s="129"/>
      <c r="K5176" s="129"/>
      <c r="L5176" s="129"/>
      <c r="M5176" s="129"/>
    </row>
    <row r="5177" spans="1:13">
      <c r="A5177" s="5"/>
      <c r="B5177" s="3"/>
      <c r="C5177" s="3"/>
      <c r="D5177" s="4"/>
      <c r="E5177" s="4"/>
      <c r="F5177" s="4"/>
      <c r="G5177" s="4"/>
      <c r="H5177" s="129"/>
      <c r="I5177" s="129"/>
      <c r="J5177" s="129"/>
      <c r="K5177" s="4"/>
      <c r="L5177" s="4"/>
      <c r="M5177" s="4"/>
    </row>
    <row r="5178" spans="1:13">
      <c r="A5178" s="5"/>
      <c r="B5178" s="128"/>
      <c r="C5178" s="128"/>
      <c r="D5178" s="129"/>
      <c r="E5178" s="129"/>
      <c r="F5178" s="129"/>
      <c r="G5178" s="129"/>
      <c r="H5178" s="129"/>
      <c r="I5178" s="129"/>
      <c r="J5178" s="129"/>
      <c r="K5178" s="129"/>
      <c r="L5178" s="129"/>
      <c r="M5178" s="129"/>
    </row>
    <row r="5179" spans="1:13">
      <c r="A5179" s="5"/>
      <c r="B5179" s="128"/>
      <c r="C5179" s="128"/>
      <c r="D5179" s="129"/>
      <c r="E5179" s="129"/>
      <c r="F5179" s="129"/>
      <c r="G5179" s="129"/>
      <c r="H5179" s="129"/>
      <c r="I5179" s="129"/>
      <c r="J5179" s="129"/>
      <c r="K5179" s="129"/>
      <c r="L5179" s="129"/>
      <c r="M5179" s="129"/>
    </row>
    <row r="5180" spans="1:13">
      <c r="A5180" s="5"/>
      <c r="B5180" s="128"/>
      <c r="C5180" s="128"/>
      <c r="D5180" s="129"/>
      <c r="E5180" s="129"/>
      <c r="F5180" s="129"/>
      <c r="G5180" s="129"/>
      <c r="H5180" s="129"/>
      <c r="I5180" s="129"/>
      <c r="J5180" s="129"/>
      <c r="K5180" s="129"/>
      <c r="L5180" s="129"/>
      <c r="M5180" s="129"/>
    </row>
    <row r="5181" spans="1:13">
      <c r="A5181" s="5"/>
      <c r="B5181" s="128"/>
      <c r="C5181" s="128"/>
      <c r="D5181" s="129"/>
      <c r="E5181" s="129"/>
      <c r="F5181" s="129"/>
      <c r="G5181" s="129"/>
      <c r="H5181" s="129"/>
      <c r="I5181" s="129"/>
      <c r="J5181" s="129"/>
      <c r="K5181" s="129"/>
      <c r="L5181" s="129"/>
      <c r="M5181" s="129"/>
    </row>
    <row r="5182" spans="1:13">
      <c r="A5182" s="5"/>
      <c r="B5182" s="128"/>
      <c r="C5182" s="128"/>
      <c r="D5182" s="129"/>
      <c r="E5182" s="129"/>
      <c r="F5182" s="129"/>
      <c r="G5182" s="129"/>
      <c r="H5182" s="129"/>
      <c r="I5182" s="129"/>
      <c r="J5182" s="129"/>
      <c r="K5182" s="129"/>
      <c r="L5182" s="129"/>
      <c r="M5182" s="129"/>
    </row>
    <row r="5183" spans="1:13">
      <c r="A5183" s="5"/>
      <c r="B5183" s="128"/>
      <c r="C5183" s="128"/>
      <c r="D5183" s="129"/>
      <c r="E5183" s="129"/>
      <c r="F5183" s="129"/>
      <c r="G5183" s="129"/>
      <c r="H5183" s="129"/>
      <c r="I5183" s="129"/>
      <c r="J5183" s="129"/>
      <c r="K5183" s="129"/>
      <c r="L5183" s="129"/>
      <c r="M5183" s="129"/>
    </row>
    <row r="5184" spans="1:13">
      <c r="A5184" s="5"/>
      <c r="B5184" s="128"/>
      <c r="C5184" s="128"/>
      <c r="D5184" s="129"/>
      <c r="E5184" s="129"/>
      <c r="F5184" s="129"/>
      <c r="G5184" s="129"/>
      <c r="H5184" s="129"/>
      <c r="I5184" s="129"/>
      <c r="J5184" s="129"/>
      <c r="K5184" s="129"/>
      <c r="L5184" s="129"/>
      <c r="M5184" s="129"/>
    </row>
    <row r="5185" spans="1:13">
      <c r="A5185" s="5"/>
      <c r="B5185" s="128"/>
      <c r="C5185" s="128"/>
      <c r="D5185" s="129"/>
      <c r="E5185" s="129"/>
      <c r="F5185" s="129"/>
      <c r="G5185" s="129"/>
      <c r="H5185" s="129"/>
      <c r="I5185" s="129"/>
      <c r="J5185" s="129"/>
      <c r="K5185" s="129"/>
      <c r="L5185" s="129"/>
      <c r="M5185" s="129"/>
    </row>
    <row r="5186" spans="1:13">
      <c r="A5186" s="5"/>
      <c r="B5186" s="128"/>
      <c r="C5186" s="128"/>
      <c r="D5186" s="129"/>
      <c r="E5186" s="129"/>
      <c r="F5186" s="129"/>
      <c r="G5186" s="129"/>
      <c r="H5186" s="129"/>
      <c r="I5186" s="129"/>
      <c r="J5186" s="129"/>
      <c r="K5186" s="129"/>
      <c r="L5186" s="129"/>
      <c r="M5186" s="129"/>
    </row>
    <row r="5187" spans="1:13">
      <c r="A5187" s="5"/>
      <c r="B5187" s="128"/>
      <c r="C5187" s="128"/>
      <c r="D5187" s="129"/>
      <c r="E5187" s="129"/>
      <c r="F5187" s="129"/>
      <c r="G5187" s="129"/>
      <c r="H5187" s="129"/>
      <c r="I5187" s="129"/>
      <c r="J5187" s="129"/>
      <c r="K5187" s="129"/>
      <c r="L5187" s="129"/>
      <c r="M5187" s="129"/>
    </row>
    <row r="5188" spans="1:13">
      <c r="A5188" s="5"/>
      <c r="B5188" s="128"/>
      <c r="C5188" s="3"/>
      <c r="D5188" s="4"/>
      <c r="E5188" s="4"/>
      <c r="F5188" s="4"/>
      <c r="G5188" s="4"/>
      <c r="H5188" s="129"/>
      <c r="I5188" s="129"/>
      <c r="J5188" s="129"/>
      <c r="K5188" s="129"/>
      <c r="L5188" s="129"/>
      <c r="M5188" s="129"/>
    </row>
    <row r="5189" spans="1:13">
      <c r="A5189" s="5"/>
      <c r="B5189" s="128"/>
      <c r="C5189" s="128"/>
      <c r="D5189" s="129"/>
      <c r="E5189" s="129"/>
      <c r="F5189" s="129"/>
      <c r="G5189" s="129"/>
      <c r="H5189" s="129"/>
      <c r="I5189" s="129"/>
      <c r="J5189" s="129"/>
      <c r="K5189" s="129"/>
      <c r="L5189" s="129"/>
      <c r="M5189" s="129"/>
    </row>
    <row r="5190" spans="1:13">
      <c r="A5190" s="5"/>
      <c r="B5190" s="128"/>
      <c r="C5190" s="128"/>
      <c r="D5190" s="129"/>
      <c r="E5190" s="129"/>
      <c r="F5190" s="129"/>
      <c r="G5190" s="129"/>
      <c r="H5190" s="129"/>
      <c r="I5190" s="129"/>
      <c r="J5190" s="129"/>
      <c r="K5190" s="129"/>
      <c r="L5190" s="129"/>
      <c r="M5190" s="129"/>
    </row>
    <row r="5191" spans="1:13">
      <c r="A5191" s="5"/>
      <c r="B5191" s="128"/>
      <c r="C5191" s="128"/>
      <c r="D5191" s="129"/>
      <c r="E5191" s="129"/>
      <c r="F5191" s="129"/>
      <c r="G5191" s="129"/>
      <c r="H5191" s="129"/>
      <c r="I5191" s="129"/>
      <c r="J5191" s="129"/>
      <c r="K5191" s="129"/>
      <c r="L5191" s="129"/>
      <c r="M5191" s="129"/>
    </row>
    <row r="5192" spans="1:13">
      <c r="A5192" s="5"/>
      <c r="B5192" s="128"/>
      <c r="C5192" s="128"/>
      <c r="D5192" s="129"/>
      <c r="E5192" s="129"/>
      <c r="F5192" s="129"/>
      <c r="G5192" s="129"/>
      <c r="H5192" s="129"/>
      <c r="I5192" s="129"/>
      <c r="J5192" s="129"/>
      <c r="K5192" s="129"/>
      <c r="L5192" s="129"/>
      <c r="M5192" s="129"/>
    </row>
    <row r="5193" spans="1:13">
      <c r="A5193" s="5"/>
      <c r="B5193" s="128"/>
      <c r="C5193" s="128"/>
      <c r="D5193" s="129"/>
      <c r="E5193" s="129"/>
      <c r="F5193" s="129"/>
      <c r="G5193" s="129"/>
      <c r="H5193" s="129"/>
      <c r="I5193" s="129"/>
      <c r="J5193" s="129"/>
      <c r="K5193" s="129"/>
      <c r="L5193" s="129"/>
      <c r="M5193" s="129"/>
    </row>
    <row r="5194" spans="1:13">
      <c r="A5194" s="5"/>
      <c r="B5194" s="128"/>
      <c r="C5194" s="128"/>
      <c r="D5194" s="129"/>
      <c r="E5194" s="129"/>
      <c r="F5194" s="129"/>
      <c r="G5194" s="129"/>
      <c r="H5194" s="129"/>
      <c r="I5194" s="129"/>
      <c r="J5194" s="129"/>
      <c r="K5194" s="129"/>
      <c r="L5194" s="129"/>
      <c r="M5194" s="129"/>
    </row>
    <row r="5195" spans="1:13">
      <c r="A5195" s="5"/>
      <c r="B5195" s="128"/>
      <c r="C5195" s="128"/>
      <c r="D5195" s="129"/>
      <c r="E5195" s="129"/>
      <c r="F5195" s="129"/>
      <c r="G5195" s="129"/>
      <c r="H5195" s="129"/>
      <c r="I5195" s="129"/>
      <c r="J5195" s="129"/>
      <c r="K5195" s="129"/>
      <c r="L5195" s="129"/>
      <c r="M5195" s="129"/>
    </row>
    <row r="5196" spans="1:13">
      <c r="A5196" s="5"/>
      <c r="B5196" s="128"/>
      <c r="C5196" s="128"/>
      <c r="D5196" s="129"/>
      <c r="E5196" s="129"/>
      <c r="F5196" s="129"/>
      <c r="G5196" s="129"/>
      <c r="H5196" s="129"/>
      <c r="I5196" s="129"/>
      <c r="J5196" s="129"/>
      <c r="K5196" s="129"/>
      <c r="L5196" s="129"/>
      <c r="M5196" s="129"/>
    </row>
    <row r="5197" spans="1:13">
      <c r="A5197" s="5"/>
      <c r="B5197" s="128"/>
      <c r="C5197" s="128"/>
      <c r="D5197" s="129"/>
      <c r="E5197" s="129"/>
      <c r="F5197" s="129"/>
      <c r="G5197" s="129"/>
      <c r="H5197" s="129"/>
      <c r="I5197" s="129"/>
      <c r="J5197" s="129"/>
      <c r="K5197" s="129"/>
      <c r="L5197" s="129"/>
      <c r="M5197" s="129"/>
    </row>
    <row r="5198" spans="1:13">
      <c r="A5198" s="5"/>
      <c r="B5198" s="128"/>
      <c r="C5198" s="128"/>
      <c r="D5198" s="129"/>
      <c r="E5198" s="129"/>
      <c r="F5198" s="129"/>
      <c r="G5198" s="129"/>
      <c r="H5198" s="129"/>
      <c r="I5198" s="129"/>
      <c r="J5198" s="129"/>
      <c r="K5198" s="129"/>
      <c r="L5198" s="129"/>
      <c r="M5198" s="129"/>
    </row>
    <row r="5199" spans="1:13">
      <c r="A5199" s="5"/>
      <c r="B5199" s="128"/>
      <c r="C5199" s="128"/>
      <c r="D5199" s="129"/>
      <c r="E5199" s="129"/>
      <c r="F5199" s="129"/>
      <c r="G5199" s="129"/>
      <c r="H5199" s="129"/>
      <c r="I5199" s="129"/>
      <c r="J5199" s="129"/>
      <c r="K5199" s="129"/>
      <c r="L5199" s="129"/>
      <c r="M5199" s="129"/>
    </row>
    <row r="5200" spans="1:13">
      <c r="A5200" s="5"/>
      <c r="B5200" s="128"/>
      <c r="C5200" s="128"/>
      <c r="D5200" s="129"/>
      <c r="E5200" s="129"/>
      <c r="F5200" s="129"/>
      <c r="G5200" s="129"/>
      <c r="H5200" s="129"/>
      <c r="I5200" s="129"/>
      <c r="J5200" s="129"/>
      <c r="K5200" s="129"/>
      <c r="L5200" s="129"/>
      <c r="M5200" s="129"/>
    </row>
    <row r="5201" spans="1:13">
      <c r="A5201" s="5"/>
      <c r="B5201" s="128"/>
      <c r="C5201" s="128"/>
      <c r="D5201" s="129"/>
      <c r="E5201" s="129"/>
      <c r="F5201" s="129"/>
      <c r="G5201" s="129"/>
      <c r="H5201" s="129"/>
      <c r="I5201" s="129"/>
      <c r="J5201" s="129"/>
      <c r="K5201" s="129"/>
      <c r="L5201" s="129"/>
      <c r="M5201" s="129"/>
    </row>
    <row r="5202" spans="1:13">
      <c r="A5202" s="5"/>
      <c r="B5202" s="128"/>
      <c r="C5202" s="128"/>
      <c r="D5202" s="129"/>
      <c r="E5202" s="129"/>
      <c r="F5202" s="129"/>
      <c r="G5202" s="129"/>
      <c r="H5202" s="129"/>
      <c r="I5202" s="129"/>
      <c r="J5202" s="129"/>
      <c r="K5202" s="129"/>
      <c r="L5202" s="129"/>
      <c r="M5202" s="129"/>
    </row>
    <row r="5203" spans="1:13">
      <c r="A5203" s="5"/>
      <c r="B5203" s="128"/>
      <c r="C5203" s="128"/>
      <c r="D5203" s="129"/>
      <c r="E5203" s="129"/>
      <c r="F5203" s="129"/>
      <c r="G5203" s="129"/>
      <c r="H5203" s="129"/>
      <c r="I5203" s="129"/>
      <c r="J5203" s="129"/>
      <c r="K5203" s="129"/>
      <c r="L5203" s="129"/>
      <c r="M5203" s="129"/>
    </row>
    <row r="5204" spans="1:13">
      <c r="A5204" s="5"/>
      <c r="B5204" s="128"/>
      <c r="C5204" s="128"/>
      <c r="D5204" s="129"/>
      <c r="E5204" s="129"/>
      <c r="F5204" s="129"/>
      <c r="G5204" s="129"/>
      <c r="H5204" s="129"/>
      <c r="I5204" s="129"/>
      <c r="J5204" s="129"/>
      <c r="K5204" s="129"/>
      <c r="L5204" s="129"/>
      <c r="M5204" s="129"/>
    </row>
    <row r="5205" spans="1:13">
      <c r="A5205" s="5"/>
      <c r="B5205" s="128"/>
      <c r="C5205" s="128"/>
      <c r="D5205" s="129"/>
      <c r="E5205" s="129"/>
      <c r="F5205" s="129"/>
      <c r="G5205" s="129"/>
      <c r="H5205" s="129"/>
      <c r="I5205" s="129"/>
      <c r="J5205" s="129"/>
      <c r="K5205" s="129"/>
      <c r="L5205" s="129"/>
      <c r="M5205" s="129"/>
    </row>
    <row r="5206" spans="1:13">
      <c r="A5206" s="5"/>
      <c r="B5206" s="128"/>
      <c r="C5206" s="128"/>
      <c r="D5206" s="129"/>
      <c r="E5206" s="129"/>
      <c r="F5206" s="129"/>
      <c r="G5206" s="129"/>
      <c r="H5206" s="129"/>
      <c r="I5206" s="129"/>
      <c r="J5206" s="129"/>
      <c r="K5206" s="129"/>
      <c r="L5206" s="129"/>
      <c r="M5206" s="129"/>
    </row>
    <row r="5207" spans="1:13">
      <c r="A5207" s="5"/>
      <c r="B5207" s="3"/>
      <c r="C5207" s="3"/>
      <c r="D5207" s="4"/>
      <c r="E5207" s="4"/>
      <c r="F5207" s="4"/>
      <c r="G5207" s="4"/>
      <c r="H5207" s="129"/>
      <c r="I5207" s="129"/>
      <c r="J5207" s="129"/>
      <c r="K5207" s="4"/>
      <c r="L5207" s="4"/>
      <c r="M5207" s="4"/>
    </row>
    <row r="5208" spans="1:13">
      <c r="A5208" s="5"/>
      <c r="B5208" s="128"/>
      <c r="C5208" s="128"/>
      <c r="D5208" s="129"/>
      <c r="E5208" s="129"/>
      <c r="F5208" s="129"/>
      <c r="G5208" s="129"/>
      <c r="H5208" s="129"/>
      <c r="I5208" s="129"/>
      <c r="J5208" s="129"/>
      <c r="K5208" s="129"/>
      <c r="L5208" s="129"/>
      <c r="M5208" s="129"/>
    </row>
    <row r="5209" spans="1:13">
      <c r="A5209" s="5"/>
      <c r="B5209" s="128"/>
      <c r="C5209" s="128"/>
      <c r="D5209" s="129"/>
      <c r="E5209" s="129"/>
      <c r="F5209" s="129"/>
      <c r="G5209" s="129"/>
      <c r="H5209" s="129"/>
      <c r="I5209" s="129"/>
      <c r="J5209" s="129"/>
      <c r="K5209" s="129"/>
      <c r="L5209" s="129"/>
      <c r="M5209" s="129"/>
    </row>
    <row r="5210" spans="1:13">
      <c r="A5210" s="5"/>
      <c r="B5210" s="128"/>
      <c r="C5210" s="128"/>
      <c r="D5210" s="129"/>
      <c r="E5210" s="129"/>
      <c r="F5210" s="129"/>
      <c r="G5210" s="129"/>
      <c r="H5210" s="129"/>
      <c r="I5210" s="129"/>
      <c r="J5210" s="129"/>
      <c r="K5210" s="129"/>
      <c r="L5210" s="129"/>
      <c r="M5210" s="129"/>
    </row>
    <row r="5211" spans="1:13">
      <c r="A5211" s="5"/>
      <c r="B5211" s="128"/>
      <c r="C5211" s="128"/>
      <c r="D5211" s="129"/>
      <c r="E5211" s="129"/>
      <c r="F5211" s="129"/>
      <c r="G5211" s="129"/>
      <c r="H5211" s="129"/>
      <c r="I5211" s="129"/>
      <c r="J5211" s="129"/>
      <c r="K5211" s="129"/>
      <c r="L5211" s="129"/>
      <c r="M5211" s="129"/>
    </row>
    <row r="5212" spans="1:13">
      <c r="A5212" s="5"/>
      <c r="B5212" s="128"/>
      <c r="C5212" s="128"/>
      <c r="D5212" s="129"/>
      <c r="E5212" s="129"/>
      <c r="F5212" s="129"/>
      <c r="G5212" s="129"/>
      <c r="H5212" s="129"/>
      <c r="I5212" s="129"/>
      <c r="J5212" s="129"/>
      <c r="K5212" s="129"/>
      <c r="L5212" s="129"/>
      <c r="M5212" s="129"/>
    </row>
    <row r="5213" spans="1:13">
      <c r="A5213" s="5"/>
      <c r="B5213" s="128"/>
      <c r="C5213" s="128"/>
      <c r="D5213" s="129"/>
      <c r="E5213" s="129"/>
      <c r="F5213" s="129"/>
      <c r="G5213" s="129"/>
      <c r="H5213" s="129"/>
      <c r="I5213" s="129"/>
      <c r="J5213" s="129"/>
      <c r="K5213" s="129"/>
      <c r="L5213" s="129"/>
      <c r="M5213" s="129"/>
    </row>
    <row r="5214" spans="1:13">
      <c r="A5214" s="5"/>
      <c r="B5214" s="128"/>
      <c r="C5214" s="128"/>
      <c r="D5214" s="129"/>
      <c r="E5214" s="129"/>
      <c r="F5214" s="129"/>
      <c r="G5214" s="129"/>
      <c r="H5214" s="129"/>
      <c r="I5214" s="129"/>
      <c r="J5214" s="129"/>
      <c r="K5214" s="129"/>
      <c r="L5214" s="129"/>
      <c r="M5214" s="129"/>
    </row>
    <row r="5215" spans="1:13">
      <c r="A5215" s="5"/>
      <c r="B5215" s="128"/>
      <c r="C5215" s="128"/>
      <c r="D5215" s="129"/>
      <c r="E5215" s="129"/>
      <c r="F5215" s="129"/>
      <c r="G5215" s="129"/>
      <c r="H5215" s="129"/>
      <c r="I5215" s="129"/>
      <c r="J5215" s="129"/>
      <c r="K5215" s="129"/>
      <c r="L5215" s="129"/>
      <c r="M5215" s="129"/>
    </row>
    <row r="5216" spans="1:13">
      <c r="A5216" s="5"/>
      <c r="B5216" s="128"/>
      <c r="C5216" s="128"/>
      <c r="D5216" s="129"/>
      <c r="E5216" s="129"/>
      <c r="F5216" s="129"/>
      <c r="G5216" s="129"/>
      <c r="H5216" s="129"/>
      <c r="I5216" s="129"/>
      <c r="J5216" s="129"/>
      <c r="K5216" s="129"/>
      <c r="L5216" s="129"/>
      <c r="M5216" s="129"/>
    </row>
    <row r="5217" spans="1:13">
      <c r="A5217" s="5"/>
      <c r="B5217" s="128"/>
      <c r="C5217" s="128"/>
      <c r="D5217" s="129"/>
      <c r="E5217" s="129"/>
      <c r="F5217" s="129"/>
      <c r="G5217" s="129"/>
      <c r="H5217" s="129"/>
      <c r="I5217" s="129"/>
      <c r="J5217" s="129"/>
      <c r="K5217" s="129"/>
      <c r="L5217" s="129"/>
      <c r="M5217" s="129"/>
    </row>
    <row r="5218" spans="1:13">
      <c r="A5218" s="5"/>
      <c r="B5218" s="128"/>
      <c r="C5218" s="128"/>
      <c r="D5218" s="129"/>
      <c r="E5218" s="129"/>
      <c r="F5218" s="129"/>
      <c r="G5218" s="129"/>
      <c r="H5218" s="129"/>
      <c r="I5218" s="129"/>
      <c r="J5218" s="129"/>
      <c r="K5218" s="129"/>
      <c r="L5218" s="129"/>
      <c r="M5218" s="129"/>
    </row>
    <row r="5219" spans="1:13">
      <c r="A5219" s="5"/>
      <c r="B5219" s="128"/>
      <c r="C5219" s="128"/>
      <c r="D5219" s="129"/>
      <c r="E5219" s="129"/>
      <c r="F5219" s="129"/>
      <c r="G5219" s="129"/>
      <c r="H5219" s="129"/>
      <c r="I5219" s="129"/>
      <c r="J5219" s="129"/>
      <c r="K5219" s="129"/>
      <c r="L5219" s="129"/>
      <c r="M5219" s="129"/>
    </row>
    <row r="5220" spans="1:13">
      <c r="A5220" s="5"/>
      <c r="B5220" s="128"/>
      <c r="C5220" s="128"/>
      <c r="D5220" s="129"/>
      <c r="E5220" s="129"/>
      <c r="F5220" s="129"/>
      <c r="G5220" s="129"/>
      <c r="H5220" s="129"/>
      <c r="I5220" s="129"/>
      <c r="J5220" s="129"/>
      <c r="K5220" s="129"/>
      <c r="L5220" s="129"/>
      <c r="M5220" s="129"/>
    </row>
    <row r="5221" spans="1:13">
      <c r="A5221" s="5"/>
      <c r="B5221" s="128"/>
      <c r="C5221" s="128"/>
      <c r="D5221" s="129"/>
      <c r="E5221" s="129"/>
      <c r="F5221" s="129"/>
      <c r="G5221" s="129"/>
      <c r="H5221" s="129"/>
      <c r="I5221" s="129"/>
      <c r="J5221" s="129"/>
      <c r="K5221" s="129"/>
      <c r="L5221" s="129"/>
      <c r="M5221" s="129"/>
    </row>
    <row r="5222" spans="1:13">
      <c r="A5222" s="5"/>
      <c r="B5222" s="128"/>
      <c r="C5222" s="128"/>
      <c r="D5222" s="129"/>
      <c r="E5222" s="129"/>
      <c r="F5222" s="129"/>
      <c r="G5222" s="129"/>
      <c r="H5222" s="129"/>
      <c r="I5222" s="129"/>
      <c r="J5222" s="129"/>
      <c r="K5222" s="129"/>
      <c r="L5222" s="129"/>
      <c r="M5222" s="129"/>
    </row>
    <row r="5223" spans="1:13">
      <c r="A5223" s="5"/>
      <c r="B5223" s="128"/>
      <c r="C5223" s="128"/>
      <c r="D5223" s="129"/>
      <c r="E5223" s="129"/>
      <c r="F5223" s="129"/>
      <c r="G5223" s="129"/>
      <c r="H5223" s="129"/>
      <c r="I5223" s="129"/>
      <c r="J5223" s="129"/>
      <c r="K5223" s="129"/>
      <c r="L5223" s="129"/>
      <c r="M5223" s="129"/>
    </row>
    <row r="5224" spans="1:13">
      <c r="A5224" s="5"/>
      <c r="B5224" s="128"/>
      <c r="C5224" s="128"/>
      <c r="D5224" s="129"/>
      <c r="E5224" s="129"/>
      <c r="F5224" s="129"/>
      <c r="G5224" s="129"/>
      <c r="H5224" s="129"/>
      <c r="I5224" s="129"/>
      <c r="J5224" s="129"/>
      <c r="K5224" s="129"/>
      <c r="L5224" s="129"/>
      <c r="M5224" s="129"/>
    </row>
    <row r="5225" spans="1:13">
      <c r="A5225" s="5"/>
      <c r="B5225" s="128"/>
      <c r="C5225" s="128"/>
      <c r="D5225" s="129"/>
      <c r="E5225" s="129"/>
      <c r="F5225" s="129"/>
      <c r="G5225" s="129"/>
      <c r="H5225" s="129"/>
      <c r="I5225" s="129"/>
      <c r="J5225" s="129"/>
      <c r="K5225" s="129"/>
      <c r="L5225" s="129"/>
      <c r="M5225" s="129"/>
    </row>
    <row r="5226" spans="1:13">
      <c r="A5226" s="5"/>
      <c r="B5226" s="128"/>
      <c r="C5226" s="128"/>
      <c r="D5226" s="129"/>
      <c r="E5226" s="129"/>
      <c r="F5226" s="129"/>
      <c r="G5226" s="129"/>
      <c r="H5226" s="129"/>
      <c r="I5226" s="129"/>
      <c r="J5226" s="129"/>
      <c r="K5226" s="129"/>
      <c r="L5226" s="129"/>
      <c r="M5226" s="129"/>
    </row>
    <row r="5227" spans="1:13">
      <c r="A5227" s="5"/>
      <c r="B5227" s="128"/>
      <c r="C5227" s="128"/>
      <c r="D5227" s="129"/>
      <c r="E5227" s="129"/>
      <c r="F5227" s="129"/>
      <c r="G5227" s="129"/>
      <c r="H5227" s="129"/>
      <c r="I5227" s="129"/>
      <c r="J5227" s="129"/>
      <c r="K5227" s="129"/>
      <c r="L5227" s="129"/>
      <c r="M5227" s="129"/>
    </row>
    <row r="5228" spans="1:13">
      <c r="A5228" s="5"/>
      <c r="B5228" s="128"/>
      <c r="C5228" s="128"/>
      <c r="D5228" s="129"/>
      <c r="E5228" s="129"/>
      <c r="F5228" s="129"/>
      <c r="G5228" s="129"/>
      <c r="H5228" s="129"/>
      <c r="I5228" s="129"/>
      <c r="J5228" s="129"/>
      <c r="K5228" s="129"/>
      <c r="L5228" s="129"/>
      <c r="M5228" s="129"/>
    </row>
    <row r="5229" spans="1:13">
      <c r="A5229" s="5"/>
      <c r="B5229" s="3"/>
      <c r="C5229" s="3"/>
      <c r="D5229" s="4"/>
      <c r="E5229" s="4"/>
      <c r="F5229" s="4"/>
      <c r="G5229" s="4"/>
      <c r="H5229" s="129"/>
      <c r="I5229" s="129"/>
      <c r="J5229" s="4"/>
      <c r="K5229" s="4"/>
      <c r="L5229" s="4"/>
      <c r="M5229" s="4"/>
    </row>
    <row r="5230" spans="1:13">
      <c r="A5230" s="5"/>
      <c r="B5230" s="128"/>
      <c r="C5230" s="128"/>
      <c r="D5230" s="129"/>
      <c r="E5230" s="129"/>
      <c r="F5230" s="129"/>
      <c r="G5230" s="129"/>
      <c r="H5230" s="129"/>
      <c r="I5230" s="129"/>
      <c r="J5230" s="129"/>
      <c r="K5230" s="129"/>
      <c r="L5230" s="129"/>
      <c r="M5230" s="129"/>
    </row>
    <row r="5231" spans="1:13">
      <c r="A5231" s="5"/>
      <c r="B5231" s="128"/>
      <c r="C5231" s="128"/>
      <c r="D5231" s="129"/>
      <c r="E5231" s="129"/>
      <c r="F5231" s="129"/>
      <c r="G5231" s="129"/>
      <c r="H5231" s="129"/>
      <c r="I5231" s="129"/>
      <c r="J5231" s="129"/>
      <c r="K5231" s="129"/>
      <c r="L5231" s="129"/>
      <c r="M5231" s="129"/>
    </row>
    <row r="5232" spans="1:13">
      <c r="A5232" s="5"/>
      <c r="B5232" s="128"/>
      <c r="C5232" s="128"/>
      <c r="D5232" s="129"/>
      <c r="E5232" s="129"/>
      <c r="F5232" s="129"/>
      <c r="G5232" s="129"/>
      <c r="H5232" s="129"/>
      <c r="I5232" s="129"/>
      <c r="J5232" s="129"/>
      <c r="K5232" s="129"/>
      <c r="L5232" s="129"/>
      <c r="M5232" s="129"/>
    </row>
    <row r="5233" spans="1:13">
      <c r="A5233" s="5"/>
      <c r="B5233" s="128"/>
      <c r="C5233" s="128"/>
      <c r="D5233" s="129"/>
      <c r="E5233" s="129"/>
      <c r="F5233" s="129"/>
      <c r="G5233" s="129"/>
      <c r="H5233" s="129"/>
      <c r="I5233" s="129"/>
      <c r="J5233" s="129"/>
      <c r="K5233" s="129"/>
      <c r="L5233" s="129"/>
      <c r="M5233" s="129"/>
    </row>
    <row r="5234" spans="1:13">
      <c r="A5234" s="5"/>
      <c r="B5234" s="128"/>
      <c r="C5234" s="128"/>
      <c r="D5234" s="129"/>
      <c r="E5234" s="129"/>
      <c r="F5234" s="4"/>
      <c r="G5234" s="4"/>
      <c r="H5234" s="129"/>
      <c r="I5234" s="129"/>
      <c r="J5234" s="129"/>
      <c r="K5234" s="129"/>
      <c r="L5234" s="129"/>
      <c r="M5234" s="129"/>
    </row>
    <row r="5235" spans="1:13">
      <c r="A5235" s="5"/>
      <c r="B5235" s="128"/>
      <c r="C5235" s="128"/>
      <c r="D5235" s="129"/>
      <c r="E5235" s="129"/>
      <c r="F5235" s="129"/>
      <c r="G5235" s="129"/>
      <c r="H5235" s="129"/>
      <c r="I5235" s="129"/>
      <c r="J5235" s="129"/>
      <c r="K5235" s="129"/>
      <c r="L5235" s="129"/>
      <c r="M5235" s="129"/>
    </row>
    <row r="5236" spans="1:13">
      <c r="A5236" s="5"/>
      <c r="B5236" s="128"/>
      <c r="C5236" s="128"/>
      <c r="D5236" s="129"/>
      <c r="E5236" s="129"/>
      <c r="F5236" s="129"/>
      <c r="G5236" s="129"/>
      <c r="H5236" s="129"/>
      <c r="I5236" s="129"/>
      <c r="J5236" s="129"/>
      <c r="K5236" s="129"/>
      <c r="L5236" s="129"/>
      <c r="M5236" s="129"/>
    </row>
    <row r="5237" spans="1:13">
      <c r="A5237" s="5"/>
      <c r="B5237" s="128"/>
      <c r="C5237" s="128"/>
      <c r="D5237" s="129"/>
      <c r="E5237" s="129"/>
      <c r="F5237" s="129"/>
      <c r="G5237" s="129"/>
      <c r="H5237" s="129"/>
      <c r="I5237" s="129"/>
      <c r="J5237" s="129"/>
      <c r="K5237" s="129"/>
      <c r="L5237" s="129"/>
      <c r="M5237" s="129"/>
    </row>
    <row r="5238" spans="1:13">
      <c r="A5238" s="5"/>
      <c r="B5238" s="128"/>
      <c r="C5238" s="128"/>
      <c r="D5238" s="129"/>
      <c r="E5238" s="129"/>
      <c r="F5238" s="129"/>
      <c r="G5238" s="129"/>
      <c r="H5238" s="129"/>
      <c r="I5238" s="129"/>
      <c r="J5238" s="129"/>
      <c r="K5238" s="129"/>
      <c r="L5238" s="129"/>
      <c r="M5238" s="129"/>
    </row>
    <row r="5239" spans="1:13">
      <c r="A5239" s="5"/>
      <c r="B5239" s="128"/>
      <c r="C5239" s="128"/>
      <c r="D5239" s="129"/>
      <c r="E5239" s="129"/>
      <c r="F5239" s="129"/>
      <c r="G5239" s="129"/>
      <c r="H5239" s="129"/>
      <c r="I5239" s="129"/>
      <c r="J5239" s="129"/>
      <c r="K5239" s="129"/>
      <c r="L5239" s="129"/>
      <c r="M5239" s="129"/>
    </row>
    <row r="5240" spans="1:13">
      <c r="A5240" s="5"/>
      <c r="B5240" s="128"/>
      <c r="C5240" s="128"/>
      <c r="D5240" s="129"/>
      <c r="E5240" s="129"/>
      <c r="F5240" s="129"/>
      <c r="G5240" s="129"/>
      <c r="H5240" s="129"/>
      <c r="I5240" s="129"/>
      <c r="J5240" s="129"/>
      <c r="K5240" s="129"/>
      <c r="L5240" s="129"/>
      <c r="M5240" s="129"/>
    </row>
    <row r="5241" spans="1:13">
      <c r="A5241" s="5"/>
      <c r="B5241" s="128"/>
      <c r="C5241" s="128"/>
      <c r="D5241" s="129"/>
      <c r="E5241" s="129"/>
      <c r="F5241" s="129"/>
      <c r="G5241" s="129"/>
      <c r="H5241" s="129"/>
      <c r="I5241" s="129"/>
      <c r="J5241" s="129"/>
      <c r="K5241" s="129"/>
      <c r="L5241" s="129"/>
      <c r="M5241" s="129"/>
    </row>
    <row r="5242" spans="1:13">
      <c r="A5242" s="5"/>
      <c r="B5242" s="128"/>
      <c r="C5242" s="128"/>
      <c r="D5242" s="129"/>
      <c r="E5242" s="129"/>
      <c r="F5242" s="129"/>
      <c r="G5242" s="129"/>
      <c r="H5242" s="129"/>
      <c r="I5242" s="129"/>
      <c r="J5242" s="129"/>
      <c r="K5242" s="129"/>
      <c r="L5242" s="129"/>
      <c r="M5242" s="129"/>
    </row>
    <row r="5243" spans="1:13">
      <c r="A5243" s="5"/>
      <c r="B5243" s="128"/>
      <c r="C5243" s="128"/>
      <c r="D5243" s="129"/>
      <c r="E5243" s="129"/>
      <c r="F5243" s="129"/>
      <c r="G5243" s="129"/>
      <c r="H5243" s="129"/>
      <c r="I5243" s="129"/>
      <c r="J5243" s="129"/>
      <c r="K5243" s="129"/>
      <c r="L5243" s="129"/>
      <c r="M5243" s="129"/>
    </row>
    <row r="5244" spans="1:13">
      <c r="A5244" s="5"/>
      <c r="B5244" s="128"/>
      <c r="C5244" s="128"/>
      <c r="D5244" s="129"/>
      <c r="E5244" s="129"/>
      <c r="F5244" s="129"/>
      <c r="G5244" s="129"/>
      <c r="H5244" s="129"/>
      <c r="I5244" s="129"/>
      <c r="J5244" s="129"/>
      <c r="K5244" s="129"/>
      <c r="L5244" s="129"/>
      <c r="M5244" s="129"/>
    </row>
    <row r="5245" spans="1:13">
      <c r="A5245" s="5"/>
      <c r="B5245" s="128"/>
      <c r="C5245" s="128"/>
      <c r="D5245" s="129"/>
      <c r="E5245" s="129"/>
      <c r="F5245" s="129"/>
      <c r="G5245" s="129"/>
      <c r="H5245" s="129"/>
      <c r="I5245" s="129"/>
      <c r="J5245" s="129"/>
      <c r="K5245" s="129"/>
      <c r="L5245" s="129"/>
      <c r="M5245" s="129"/>
    </row>
    <row r="5246" spans="1:13">
      <c r="A5246" s="5"/>
      <c r="B5246" s="128"/>
      <c r="C5246" s="128"/>
      <c r="D5246" s="129"/>
      <c r="E5246" s="129"/>
      <c r="F5246" s="129"/>
      <c r="G5246" s="129"/>
      <c r="H5246" s="129"/>
      <c r="I5246" s="129"/>
      <c r="J5246" s="129"/>
      <c r="K5246" s="129"/>
      <c r="L5246" s="129"/>
      <c r="M5246" s="129"/>
    </row>
    <row r="5247" spans="1:13">
      <c r="A5247" s="5"/>
      <c r="B5247" s="128"/>
      <c r="C5247" s="128"/>
      <c r="D5247" s="129"/>
      <c r="E5247" s="129"/>
      <c r="F5247" s="129"/>
      <c r="G5247" s="129"/>
      <c r="H5247" s="129"/>
      <c r="I5247" s="129"/>
      <c r="J5247" s="129"/>
      <c r="K5247" s="129"/>
      <c r="L5247" s="129"/>
      <c r="M5247" s="129"/>
    </row>
    <row r="5248" spans="1:13">
      <c r="A5248" s="5"/>
      <c r="B5248" s="128"/>
      <c r="C5248" s="128"/>
      <c r="D5248" s="129"/>
      <c r="E5248" s="129"/>
      <c r="F5248" s="129"/>
      <c r="G5248" s="129"/>
      <c r="H5248" s="129"/>
      <c r="I5248" s="129"/>
      <c r="J5248" s="129"/>
      <c r="K5248" s="129"/>
      <c r="L5248" s="129"/>
      <c r="M5248" s="129"/>
    </row>
    <row r="5249" spans="1:13">
      <c r="A5249" s="5"/>
      <c r="B5249" s="128"/>
      <c r="C5249" s="128"/>
      <c r="D5249" s="129"/>
      <c r="E5249" s="129"/>
      <c r="F5249" s="129"/>
      <c r="G5249" s="129"/>
      <c r="H5249" s="129"/>
      <c r="I5249" s="129"/>
      <c r="J5249" s="129"/>
      <c r="K5249" s="129"/>
      <c r="L5249" s="129"/>
      <c r="M5249" s="129"/>
    </row>
    <row r="5250" spans="1:13">
      <c r="A5250" s="5"/>
      <c r="B5250" s="128"/>
      <c r="C5250" s="128"/>
      <c r="D5250" s="129"/>
      <c r="E5250" s="129"/>
      <c r="F5250" s="129"/>
      <c r="G5250" s="129"/>
      <c r="H5250" s="129"/>
      <c r="I5250" s="129"/>
      <c r="J5250" s="129"/>
      <c r="K5250" s="129"/>
      <c r="L5250" s="129"/>
      <c r="M5250" s="129"/>
    </row>
    <row r="5251" spans="1:13">
      <c r="A5251" s="5"/>
      <c r="B5251" s="128"/>
      <c r="C5251" s="128"/>
      <c r="D5251" s="129"/>
      <c r="E5251" s="129"/>
      <c r="F5251" s="129"/>
      <c r="G5251" s="129"/>
      <c r="H5251" s="129"/>
      <c r="I5251" s="129"/>
      <c r="J5251" s="129"/>
      <c r="K5251" s="129"/>
      <c r="L5251" s="129"/>
      <c r="M5251" s="129"/>
    </row>
    <row r="5252" spans="1:13">
      <c r="A5252" s="5"/>
      <c r="B5252" s="128"/>
      <c r="C5252" s="128"/>
      <c r="D5252" s="129"/>
      <c r="E5252" s="129"/>
      <c r="F5252" s="129"/>
      <c r="G5252" s="129"/>
      <c r="H5252" s="129"/>
      <c r="I5252" s="129"/>
      <c r="J5252" s="129"/>
      <c r="K5252" s="129"/>
      <c r="L5252" s="129"/>
      <c r="M5252" s="129"/>
    </row>
    <row r="5253" spans="1:13">
      <c r="A5253" s="5"/>
      <c r="B5253" s="128"/>
      <c r="C5253" s="128"/>
      <c r="D5253" s="129"/>
      <c r="E5253" s="129"/>
      <c r="F5253" s="129"/>
      <c r="G5253" s="129"/>
      <c r="H5253" s="129"/>
      <c r="I5253" s="129"/>
      <c r="J5253" s="129"/>
      <c r="K5253" s="129"/>
      <c r="L5253" s="129"/>
      <c r="M5253" s="129"/>
    </row>
    <row r="5254" spans="1:13">
      <c r="A5254" s="5"/>
      <c r="B5254" s="128"/>
      <c r="C5254" s="128"/>
      <c r="D5254" s="129"/>
      <c r="E5254" s="129"/>
      <c r="F5254" s="129"/>
      <c r="G5254" s="129"/>
      <c r="H5254" s="129"/>
      <c r="I5254" s="129"/>
      <c r="J5254" s="129"/>
      <c r="K5254" s="129"/>
      <c r="L5254" s="129"/>
      <c r="M5254" s="129"/>
    </row>
    <row r="5255" spans="1:13">
      <c r="A5255" s="5"/>
      <c r="B5255" s="128"/>
      <c r="C5255" s="128"/>
      <c r="D5255" s="129"/>
      <c r="E5255" s="129"/>
      <c r="F5255" s="129"/>
      <c r="G5255" s="129"/>
      <c r="H5255" s="129"/>
      <c r="I5255" s="129"/>
      <c r="J5255" s="129"/>
      <c r="K5255" s="129"/>
      <c r="L5255" s="129"/>
      <c r="M5255" s="129"/>
    </row>
    <row r="5256" spans="1:13">
      <c r="A5256" s="5"/>
      <c r="B5256" s="128"/>
      <c r="C5256" s="128"/>
      <c r="D5256" s="129"/>
      <c r="E5256" s="129"/>
      <c r="F5256" s="129"/>
      <c r="G5256" s="129"/>
      <c r="H5256" s="129"/>
      <c r="I5256" s="129"/>
      <c r="J5256" s="129"/>
      <c r="K5256" s="129"/>
      <c r="L5256" s="129"/>
      <c r="M5256" s="129"/>
    </row>
    <row r="5257" spans="1:13">
      <c r="A5257" s="5"/>
      <c r="B5257" s="128"/>
      <c r="C5257" s="128"/>
      <c r="D5257" s="129"/>
      <c r="E5257" s="129"/>
      <c r="F5257" s="129"/>
      <c r="G5257" s="129"/>
      <c r="H5257" s="129"/>
      <c r="I5257" s="129"/>
      <c r="J5257" s="129"/>
      <c r="K5257" s="129"/>
      <c r="L5257" s="129"/>
      <c r="M5257" s="129"/>
    </row>
    <row r="5258" spans="1:13">
      <c r="A5258" s="5"/>
      <c r="B5258" s="128"/>
      <c r="C5258" s="128"/>
      <c r="D5258" s="129"/>
      <c r="E5258" s="129"/>
      <c r="F5258" s="129"/>
      <c r="G5258" s="129"/>
      <c r="H5258" s="129"/>
      <c r="I5258" s="129"/>
      <c r="J5258" s="129"/>
      <c r="K5258" s="129"/>
      <c r="L5258" s="129"/>
      <c r="M5258" s="129"/>
    </row>
    <row r="5259" spans="1:13">
      <c r="A5259" s="5"/>
      <c r="B5259" s="128"/>
      <c r="C5259" s="128"/>
      <c r="D5259" s="129"/>
      <c r="E5259" s="129"/>
      <c r="F5259" s="129"/>
      <c r="G5259" s="129"/>
      <c r="H5259" s="129"/>
      <c r="I5259" s="129"/>
      <c r="J5259" s="129"/>
      <c r="K5259" s="129"/>
      <c r="L5259" s="129"/>
      <c r="M5259" s="129"/>
    </row>
    <row r="5260" spans="1:13">
      <c r="A5260" s="5"/>
      <c r="B5260" s="128"/>
      <c r="C5260" s="128"/>
      <c r="D5260" s="129"/>
      <c r="E5260" s="129"/>
      <c r="F5260" s="129"/>
      <c r="G5260" s="129"/>
      <c r="H5260" s="129"/>
      <c r="I5260" s="129"/>
      <c r="J5260" s="129"/>
      <c r="K5260" s="129"/>
      <c r="L5260" s="129"/>
      <c r="M5260" s="129"/>
    </row>
    <row r="5261" spans="1:13">
      <c r="A5261" s="5"/>
      <c r="B5261" s="128"/>
      <c r="C5261" s="128"/>
      <c r="D5261" s="129"/>
      <c r="E5261" s="129"/>
      <c r="F5261" s="129"/>
      <c r="G5261" s="129"/>
      <c r="H5261" s="129"/>
      <c r="I5261" s="129"/>
      <c r="J5261" s="129"/>
      <c r="K5261" s="129"/>
      <c r="L5261" s="129"/>
      <c r="M5261" s="129"/>
    </row>
    <row r="5262" spans="1:13">
      <c r="A5262" s="5"/>
      <c r="B5262" s="128"/>
      <c r="C5262" s="128"/>
      <c r="D5262" s="129"/>
      <c r="E5262" s="129"/>
      <c r="F5262" s="129"/>
      <c r="G5262" s="129"/>
      <c r="H5262" s="129"/>
      <c r="I5262" s="129"/>
      <c r="J5262" s="129"/>
      <c r="K5262" s="129"/>
      <c r="L5262" s="129"/>
      <c r="M5262" s="129"/>
    </row>
    <row r="5263" spans="1:13">
      <c r="A5263" s="5"/>
      <c r="B5263" s="128"/>
      <c r="C5263" s="128"/>
      <c r="D5263" s="129"/>
      <c r="E5263" s="129"/>
      <c r="F5263" s="129"/>
      <c r="G5263" s="129"/>
      <c r="H5263" s="129"/>
      <c r="I5263" s="129"/>
      <c r="J5263" s="129"/>
      <c r="K5263" s="129"/>
      <c r="L5263" s="129"/>
      <c r="M5263" s="129"/>
    </row>
    <row r="5264" spans="1:13">
      <c r="A5264" s="5"/>
      <c r="B5264" s="128"/>
      <c r="C5264" s="128"/>
      <c r="D5264" s="129"/>
      <c r="E5264" s="129"/>
      <c r="F5264" s="129"/>
      <c r="G5264" s="129"/>
      <c r="H5264" s="129"/>
      <c r="I5264" s="129"/>
      <c r="J5264" s="129"/>
      <c r="K5264" s="129"/>
      <c r="L5264" s="129"/>
      <c r="M5264" s="129"/>
    </row>
    <row r="5265" spans="1:13">
      <c r="A5265" s="5"/>
      <c r="B5265" s="128"/>
      <c r="C5265" s="128"/>
      <c r="D5265" s="129"/>
      <c r="E5265" s="129"/>
      <c r="F5265" s="129"/>
      <c r="G5265" s="129"/>
      <c r="H5265" s="129"/>
      <c r="I5265" s="129"/>
      <c r="J5265" s="129"/>
      <c r="K5265" s="129"/>
      <c r="L5265" s="129"/>
      <c r="M5265" s="129"/>
    </row>
    <row r="5266" spans="1:13">
      <c r="A5266" s="5"/>
      <c r="B5266" s="128"/>
      <c r="C5266" s="128"/>
      <c r="D5266" s="129"/>
      <c r="E5266" s="129"/>
      <c r="F5266" s="129"/>
      <c r="G5266" s="129"/>
      <c r="H5266" s="129"/>
      <c r="I5266" s="129"/>
      <c r="J5266" s="129"/>
      <c r="K5266" s="129"/>
      <c r="L5266" s="129"/>
      <c r="M5266" s="129"/>
    </row>
    <row r="5267" spans="1:13">
      <c r="A5267" s="5"/>
      <c r="B5267" s="128"/>
      <c r="C5267" s="128"/>
      <c r="D5267" s="129"/>
      <c r="E5267" s="129"/>
      <c r="F5267" s="129"/>
      <c r="G5267" s="129"/>
      <c r="H5267" s="129"/>
      <c r="I5267" s="129"/>
      <c r="J5267" s="129"/>
      <c r="K5267" s="129"/>
      <c r="L5267" s="129"/>
      <c r="M5267" s="129"/>
    </row>
    <row r="5268" spans="1:13">
      <c r="A5268" s="5"/>
      <c r="B5268" s="128"/>
      <c r="C5268" s="128"/>
      <c r="D5268" s="129"/>
      <c r="E5268" s="129"/>
      <c r="F5268" s="129"/>
      <c r="G5268" s="129"/>
      <c r="H5268" s="129"/>
      <c r="I5268" s="129"/>
      <c r="J5268" s="129"/>
      <c r="K5268" s="129"/>
      <c r="L5268" s="129"/>
      <c r="M5268" s="129"/>
    </row>
    <row r="5269" spans="1:13">
      <c r="A5269" s="5"/>
      <c r="B5269" s="128"/>
      <c r="C5269" s="128"/>
      <c r="D5269" s="129"/>
      <c r="E5269" s="129"/>
      <c r="F5269" s="129"/>
      <c r="G5269" s="129"/>
      <c r="H5269" s="129"/>
      <c r="I5269" s="129"/>
      <c r="J5269" s="129"/>
      <c r="K5269" s="129"/>
      <c r="L5269" s="129"/>
      <c r="M5269" s="129"/>
    </row>
    <row r="5270" spans="1:13">
      <c r="A5270" s="5"/>
      <c r="B5270" s="128"/>
      <c r="C5270" s="128"/>
      <c r="D5270" s="129"/>
      <c r="E5270" s="129"/>
      <c r="F5270" s="129"/>
      <c r="G5270" s="129"/>
      <c r="H5270" s="129"/>
      <c r="I5270" s="129"/>
      <c r="J5270" s="129"/>
      <c r="K5270" s="129"/>
      <c r="L5270" s="129"/>
      <c r="M5270" s="129"/>
    </row>
    <row r="5271" spans="1:13">
      <c r="A5271" s="5"/>
      <c r="B5271" s="128"/>
      <c r="C5271" s="128"/>
      <c r="D5271" s="129"/>
      <c r="E5271" s="129"/>
      <c r="F5271" s="129"/>
      <c r="G5271" s="129"/>
      <c r="H5271" s="129"/>
      <c r="I5271" s="129"/>
      <c r="J5271" s="129"/>
      <c r="K5271" s="129"/>
      <c r="L5271" s="129"/>
      <c r="M5271" s="129"/>
    </row>
    <row r="5272" spans="1:13">
      <c r="A5272" s="5"/>
      <c r="B5272" s="128"/>
      <c r="C5272" s="128"/>
      <c r="D5272" s="129"/>
      <c r="E5272" s="129"/>
      <c r="F5272" s="129"/>
      <c r="G5272" s="129"/>
      <c r="H5272" s="129"/>
      <c r="I5272" s="129"/>
      <c r="J5272" s="129"/>
      <c r="K5272" s="129"/>
      <c r="L5272" s="129"/>
      <c r="M5272" s="129"/>
    </row>
    <row r="5273" spans="1:13">
      <c r="A5273" s="5"/>
      <c r="B5273" s="128"/>
      <c r="C5273" s="128"/>
      <c r="D5273" s="129"/>
      <c r="E5273" s="129"/>
      <c r="F5273" s="129"/>
      <c r="G5273" s="129"/>
      <c r="H5273" s="129"/>
      <c r="I5273" s="129"/>
      <c r="J5273" s="129"/>
      <c r="K5273" s="129"/>
      <c r="L5273" s="129"/>
      <c r="M5273" s="129"/>
    </row>
    <row r="5274" spans="1:13">
      <c r="A5274" s="5"/>
      <c r="B5274" s="128"/>
      <c r="C5274" s="128"/>
      <c r="D5274" s="129"/>
      <c r="E5274" s="129"/>
      <c r="F5274" s="129"/>
      <c r="G5274" s="129"/>
      <c r="H5274" s="129"/>
      <c r="I5274" s="129"/>
      <c r="J5274" s="129"/>
      <c r="K5274" s="129"/>
      <c r="L5274" s="129"/>
      <c r="M5274" s="129"/>
    </row>
    <row r="5275" spans="1:13">
      <c r="A5275" s="5"/>
      <c r="B5275" s="128"/>
      <c r="C5275" s="128"/>
      <c r="D5275" s="129"/>
      <c r="E5275" s="129"/>
      <c r="F5275" s="129"/>
      <c r="G5275" s="129"/>
      <c r="H5275" s="129"/>
      <c r="I5275" s="129"/>
      <c r="J5275" s="129"/>
      <c r="K5275" s="129"/>
      <c r="L5275" s="129"/>
      <c r="M5275" s="129"/>
    </row>
    <row r="5276" spans="1:13">
      <c r="A5276" s="5"/>
      <c r="B5276" s="128"/>
      <c r="C5276" s="128"/>
      <c r="D5276" s="129"/>
      <c r="E5276" s="129"/>
      <c r="F5276" s="129"/>
      <c r="G5276" s="129"/>
      <c r="H5276" s="129"/>
      <c r="I5276" s="129"/>
      <c r="J5276" s="129"/>
      <c r="K5276" s="129"/>
      <c r="L5276" s="129"/>
      <c r="M5276" s="129"/>
    </row>
    <row r="5277" spans="1:13">
      <c r="A5277" s="5"/>
      <c r="B5277" s="128"/>
      <c r="C5277" s="128"/>
      <c r="D5277" s="129"/>
      <c r="E5277" s="129"/>
      <c r="F5277" s="129"/>
      <c r="G5277" s="129"/>
      <c r="H5277" s="129"/>
      <c r="I5277" s="129"/>
      <c r="J5277" s="129"/>
      <c r="K5277" s="129"/>
      <c r="L5277" s="129"/>
      <c r="M5277" s="129"/>
    </row>
    <row r="5278" spans="1:13">
      <c r="A5278" s="5"/>
      <c r="B5278" s="128"/>
      <c r="C5278" s="128"/>
      <c r="D5278" s="129"/>
      <c r="E5278" s="129"/>
      <c r="F5278" s="129"/>
      <c r="G5278" s="129"/>
      <c r="H5278" s="129"/>
      <c r="I5278" s="129"/>
      <c r="J5278" s="129"/>
      <c r="K5278" s="129"/>
      <c r="L5278" s="129"/>
      <c r="M5278" s="129"/>
    </row>
    <row r="5279" spans="1:13">
      <c r="A5279" s="5"/>
      <c r="B5279" s="128"/>
      <c r="C5279" s="128"/>
      <c r="D5279" s="129"/>
      <c r="E5279" s="129"/>
      <c r="F5279" s="129"/>
      <c r="G5279" s="129"/>
      <c r="H5279" s="129"/>
      <c r="I5279" s="129"/>
      <c r="J5279" s="129"/>
      <c r="K5279" s="129"/>
      <c r="L5279" s="129"/>
      <c r="M5279" s="129"/>
    </row>
    <row r="5280" spans="1:13">
      <c r="A5280" s="5"/>
      <c r="B5280" s="128"/>
      <c r="C5280" s="128"/>
      <c r="D5280" s="129"/>
      <c r="E5280" s="129"/>
      <c r="F5280" s="129"/>
      <c r="G5280" s="129"/>
      <c r="H5280" s="129"/>
      <c r="I5280" s="129"/>
      <c r="J5280" s="129"/>
      <c r="K5280" s="129"/>
      <c r="L5280" s="129"/>
      <c r="M5280" s="129"/>
    </row>
    <row r="5281" spans="1:13">
      <c r="A5281" s="5"/>
      <c r="B5281" s="128"/>
      <c r="C5281" s="128"/>
      <c r="D5281" s="129"/>
      <c r="E5281" s="129"/>
      <c r="F5281" s="129"/>
      <c r="G5281" s="129"/>
      <c r="H5281" s="129"/>
      <c r="I5281" s="129"/>
      <c r="J5281" s="129"/>
      <c r="K5281" s="129"/>
      <c r="L5281" s="129"/>
      <c r="M5281" s="129"/>
    </row>
    <row r="5282" spans="1:13">
      <c r="A5282" s="5"/>
      <c r="B5282" s="128"/>
      <c r="C5282" s="128"/>
      <c r="D5282" s="129"/>
      <c r="E5282" s="129"/>
      <c r="F5282" s="129"/>
      <c r="G5282" s="129"/>
      <c r="H5282" s="129"/>
      <c r="I5282" s="129"/>
      <c r="J5282" s="129"/>
      <c r="K5282" s="129"/>
      <c r="L5282" s="129"/>
      <c r="M5282" s="129"/>
    </row>
    <row r="5283" spans="1:13">
      <c r="A5283" s="5"/>
      <c r="B5283" s="128"/>
      <c r="C5283" s="128"/>
      <c r="D5283" s="129"/>
      <c r="E5283" s="129"/>
      <c r="F5283" s="129"/>
      <c r="G5283" s="129"/>
      <c r="H5283" s="129"/>
      <c r="I5283" s="129"/>
      <c r="J5283" s="129"/>
      <c r="K5283" s="129"/>
      <c r="L5283" s="129"/>
      <c r="M5283" s="129"/>
    </row>
    <row r="5284" spans="1:13">
      <c r="A5284" s="5"/>
      <c r="B5284" s="128"/>
      <c r="C5284" s="128"/>
      <c r="D5284" s="129"/>
      <c r="E5284" s="129"/>
      <c r="F5284" s="129"/>
      <c r="G5284" s="129"/>
      <c r="H5284" s="129"/>
      <c r="I5284" s="129"/>
      <c r="J5284" s="129"/>
      <c r="K5284" s="129"/>
      <c r="L5284" s="129"/>
      <c r="M5284" s="129"/>
    </row>
    <row r="5285" spans="1:13">
      <c r="A5285" s="5"/>
      <c r="B5285" s="128"/>
      <c r="C5285" s="128"/>
      <c r="D5285" s="129"/>
      <c r="E5285" s="129"/>
      <c r="F5285" s="129"/>
      <c r="G5285" s="129"/>
      <c r="H5285" s="129"/>
      <c r="I5285" s="129"/>
      <c r="J5285" s="129"/>
      <c r="K5285" s="129"/>
      <c r="L5285" s="129"/>
      <c r="M5285" s="129"/>
    </row>
    <row r="5286" spans="1:13">
      <c r="A5286" s="5"/>
      <c r="B5286" s="128"/>
      <c r="C5286" s="128"/>
      <c r="D5286" s="129"/>
      <c r="E5286" s="129"/>
      <c r="F5286" s="129"/>
      <c r="G5286" s="129"/>
      <c r="H5286" s="129"/>
      <c r="I5286" s="129"/>
      <c r="J5286" s="129"/>
      <c r="K5286" s="129"/>
      <c r="L5286" s="129"/>
      <c r="M5286" s="129"/>
    </row>
    <row r="5287" spans="1:13">
      <c r="A5287" s="5"/>
      <c r="B5287" s="128"/>
      <c r="C5287" s="128"/>
      <c r="D5287" s="129"/>
      <c r="E5287" s="129"/>
      <c r="F5287" s="129"/>
      <c r="G5287" s="129"/>
      <c r="H5287" s="129"/>
      <c r="I5287" s="129"/>
      <c r="J5287" s="129"/>
      <c r="K5287" s="129"/>
      <c r="L5287" s="129"/>
      <c r="M5287" s="129"/>
    </row>
    <row r="5288" spans="1:13">
      <c r="A5288" s="5"/>
      <c r="B5288" s="128"/>
      <c r="C5288" s="128"/>
      <c r="D5288" s="129"/>
      <c r="E5288" s="129"/>
      <c r="F5288" s="129"/>
      <c r="G5288" s="129"/>
      <c r="H5288" s="129"/>
      <c r="I5288" s="129"/>
      <c r="J5288" s="129"/>
      <c r="K5288" s="129"/>
      <c r="L5288" s="129"/>
      <c r="M5288" s="129"/>
    </row>
    <row r="5289" spans="1:13">
      <c r="A5289" s="5"/>
      <c r="B5289" s="128"/>
      <c r="C5289" s="128"/>
      <c r="D5289" s="129"/>
      <c r="E5289" s="129"/>
      <c r="F5289" s="129"/>
      <c r="G5289" s="129"/>
      <c r="H5289" s="129"/>
      <c r="I5289" s="129"/>
      <c r="J5289" s="129"/>
      <c r="K5289" s="129"/>
      <c r="L5289" s="129"/>
      <c r="M5289" s="129"/>
    </row>
    <row r="5290" spans="1:13">
      <c r="A5290" s="5"/>
      <c r="B5290" s="128"/>
      <c r="C5290" s="128"/>
      <c r="D5290" s="129"/>
      <c r="E5290" s="129"/>
      <c r="F5290" s="129"/>
      <c r="G5290" s="129"/>
      <c r="H5290" s="129"/>
      <c r="I5290" s="129"/>
      <c r="J5290" s="129"/>
      <c r="K5290" s="129"/>
      <c r="L5290" s="129"/>
      <c r="M5290" s="129"/>
    </row>
    <row r="5291" spans="1:13">
      <c r="A5291" s="5"/>
      <c r="B5291" s="128"/>
      <c r="C5291" s="128"/>
      <c r="D5291" s="129"/>
      <c r="E5291" s="129"/>
      <c r="F5291" s="129"/>
      <c r="G5291" s="129"/>
      <c r="H5291" s="129"/>
      <c r="I5291" s="129"/>
      <c r="J5291" s="129"/>
      <c r="K5291" s="129"/>
      <c r="L5291" s="129"/>
      <c r="M5291" s="129"/>
    </row>
    <row r="5292" spans="1:13">
      <c r="A5292" s="5"/>
      <c r="B5292" s="128"/>
      <c r="C5292" s="128"/>
      <c r="D5292" s="129"/>
      <c r="E5292" s="129"/>
      <c r="F5292" s="129"/>
      <c r="G5292" s="129"/>
      <c r="H5292" s="129"/>
      <c r="I5292" s="129"/>
      <c r="J5292" s="129"/>
      <c r="K5292" s="129"/>
      <c r="L5292" s="129"/>
      <c r="M5292" s="129"/>
    </row>
    <row r="5293" spans="1:13">
      <c r="A5293" s="5"/>
      <c r="B5293" s="128"/>
      <c r="C5293" s="128"/>
      <c r="D5293" s="129"/>
      <c r="E5293" s="129"/>
      <c r="F5293" s="129"/>
      <c r="G5293" s="129"/>
      <c r="H5293" s="129"/>
      <c r="I5293" s="129"/>
      <c r="J5293" s="129"/>
      <c r="K5293" s="129"/>
      <c r="L5293" s="129"/>
      <c r="M5293" s="129"/>
    </row>
    <row r="5294" spans="1:13">
      <c r="A5294" s="5"/>
      <c r="B5294" s="128"/>
      <c r="C5294" s="128"/>
      <c r="D5294" s="129"/>
      <c r="E5294" s="129"/>
      <c r="F5294" s="129"/>
      <c r="G5294" s="129"/>
      <c r="H5294" s="129"/>
      <c r="I5294" s="129"/>
      <c r="J5294" s="129"/>
      <c r="K5294" s="129"/>
      <c r="L5294" s="129"/>
      <c r="M5294" s="129"/>
    </row>
    <row r="5295" spans="1:13">
      <c r="A5295" s="5"/>
      <c r="B5295" s="128"/>
      <c r="C5295" s="128"/>
      <c r="D5295" s="129"/>
      <c r="E5295" s="129"/>
      <c r="F5295" s="129"/>
      <c r="G5295" s="129"/>
      <c r="H5295" s="129"/>
      <c r="I5295" s="129"/>
      <c r="J5295" s="129"/>
      <c r="K5295" s="129"/>
      <c r="L5295" s="129"/>
      <c r="M5295" s="129"/>
    </row>
    <row r="5296" spans="1:13">
      <c r="A5296" s="5"/>
      <c r="B5296" s="128"/>
      <c r="C5296" s="128"/>
      <c r="D5296" s="129"/>
      <c r="E5296" s="129"/>
      <c r="F5296" s="129"/>
      <c r="G5296" s="129"/>
      <c r="H5296" s="129"/>
      <c r="I5296" s="129"/>
      <c r="J5296" s="129"/>
      <c r="K5296" s="129"/>
      <c r="L5296" s="129"/>
      <c r="M5296" s="129"/>
    </row>
    <row r="5297" spans="1:13">
      <c r="A5297" s="5"/>
      <c r="B5297" s="128"/>
      <c r="C5297" s="128"/>
      <c r="D5297" s="129"/>
      <c r="E5297" s="129"/>
      <c r="F5297" s="129"/>
      <c r="G5297" s="129"/>
      <c r="H5297" s="129"/>
      <c r="I5297" s="129"/>
      <c r="J5297" s="129"/>
      <c r="K5297" s="129"/>
      <c r="L5297" s="129"/>
      <c r="M5297" s="129"/>
    </row>
    <row r="5298" spans="1:13">
      <c r="A5298" s="5"/>
      <c r="B5298" s="128"/>
      <c r="C5298" s="128"/>
      <c r="D5298" s="129"/>
      <c r="E5298" s="129"/>
      <c r="F5298" s="129"/>
      <c r="G5298" s="129"/>
      <c r="H5298" s="129"/>
      <c r="I5298" s="129"/>
      <c r="J5298" s="129"/>
      <c r="K5298" s="129"/>
      <c r="L5298" s="129"/>
      <c r="M5298" s="129"/>
    </row>
    <row r="5299" spans="1:13">
      <c r="A5299" s="5"/>
      <c r="B5299" s="128"/>
      <c r="C5299" s="128"/>
      <c r="D5299" s="129"/>
      <c r="E5299" s="129"/>
      <c r="F5299" s="129"/>
      <c r="G5299" s="129"/>
      <c r="H5299" s="129"/>
      <c r="I5299" s="129"/>
      <c r="J5299" s="129"/>
      <c r="K5299" s="129"/>
      <c r="L5299" s="129"/>
      <c r="M5299" s="129"/>
    </row>
    <row r="5300" spans="1:13">
      <c r="A5300" s="5"/>
      <c r="B5300" s="128"/>
      <c r="C5300" s="128"/>
      <c r="D5300" s="129"/>
      <c r="E5300" s="129"/>
      <c r="F5300" s="129"/>
      <c r="G5300" s="129"/>
      <c r="H5300" s="129"/>
      <c r="I5300" s="129"/>
      <c r="J5300" s="129"/>
      <c r="K5300" s="129"/>
      <c r="L5300" s="129"/>
      <c r="M5300" s="129"/>
    </row>
    <row r="5301" spans="1:13">
      <c r="A5301" s="5"/>
      <c r="B5301" s="128"/>
      <c r="C5301" s="128"/>
      <c r="D5301" s="129"/>
      <c r="E5301" s="129"/>
      <c r="F5301" s="129"/>
      <c r="G5301" s="129"/>
      <c r="H5301" s="129"/>
      <c r="I5301" s="129"/>
      <c r="J5301" s="129"/>
      <c r="K5301" s="129"/>
      <c r="L5301" s="129"/>
      <c r="M5301" s="129"/>
    </row>
    <row r="5302" spans="1:13">
      <c r="A5302" s="5"/>
      <c r="B5302" s="128"/>
      <c r="C5302" s="128"/>
      <c r="D5302" s="129"/>
      <c r="E5302" s="129"/>
      <c r="F5302" s="129"/>
      <c r="G5302" s="129"/>
      <c r="H5302" s="129"/>
      <c r="I5302" s="129"/>
      <c r="J5302" s="129"/>
      <c r="K5302" s="129"/>
      <c r="L5302" s="129"/>
      <c r="M5302" s="129"/>
    </row>
    <row r="5303" spans="1:13">
      <c r="A5303" s="5"/>
      <c r="B5303" s="128"/>
      <c r="C5303" s="128"/>
      <c r="D5303" s="129"/>
      <c r="E5303" s="129"/>
      <c r="F5303" s="129"/>
      <c r="G5303" s="129"/>
      <c r="H5303" s="129"/>
      <c r="I5303" s="129"/>
      <c r="J5303" s="129"/>
      <c r="K5303" s="129"/>
      <c r="L5303" s="129"/>
      <c r="M5303" s="129"/>
    </row>
    <row r="5304" spans="1:13">
      <c r="A5304" s="5"/>
      <c r="B5304" s="128"/>
      <c r="C5304" s="128"/>
      <c r="D5304" s="129"/>
      <c r="E5304" s="129"/>
      <c r="F5304" s="129"/>
      <c r="G5304" s="129"/>
      <c r="H5304" s="129"/>
      <c r="I5304" s="129"/>
      <c r="J5304" s="129"/>
      <c r="K5304" s="129"/>
      <c r="L5304" s="129"/>
      <c r="M5304" s="129"/>
    </row>
    <row r="5305" spans="1:13">
      <c r="A5305" s="5"/>
      <c r="B5305" s="128"/>
      <c r="C5305" s="128"/>
      <c r="D5305" s="129"/>
      <c r="E5305" s="129"/>
      <c r="F5305" s="129"/>
      <c r="G5305" s="129"/>
      <c r="H5305" s="129"/>
      <c r="I5305" s="129"/>
      <c r="J5305" s="129"/>
      <c r="K5305" s="129"/>
      <c r="L5305" s="129"/>
      <c r="M5305" s="129"/>
    </row>
    <row r="5306" spans="1:13">
      <c r="A5306" s="5"/>
      <c r="B5306" s="128"/>
      <c r="C5306" s="128"/>
      <c r="D5306" s="129"/>
      <c r="E5306" s="129"/>
      <c r="F5306" s="129"/>
      <c r="G5306" s="129"/>
      <c r="H5306" s="129"/>
      <c r="I5306" s="129"/>
      <c r="J5306" s="129"/>
      <c r="K5306" s="129"/>
      <c r="L5306" s="129"/>
      <c r="M5306" s="129"/>
    </row>
    <row r="5307" spans="1:13">
      <c r="A5307" s="5"/>
      <c r="B5307" s="128"/>
      <c r="C5307" s="128"/>
      <c r="D5307" s="129"/>
      <c r="E5307" s="129"/>
      <c r="F5307" s="129"/>
      <c r="G5307" s="129"/>
      <c r="H5307" s="129"/>
      <c r="I5307" s="129"/>
      <c r="J5307" s="129"/>
      <c r="K5307" s="129"/>
      <c r="L5307" s="129"/>
      <c r="M5307" s="129"/>
    </row>
    <row r="5308" spans="1:13">
      <c r="A5308" s="5"/>
      <c r="B5308" s="128"/>
      <c r="C5308" s="128"/>
      <c r="D5308" s="129"/>
      <c r="E5308" s="129"/>
      <c r="F5308" s="129"/>
      <c r="G5308" s="129"/>
      <c r="H5308" s="129"/>
      <c r="I5308" s="129"/>
      <c r="J5308" s="129"/>
      <c r="K5308" s="129"/>
      <c r="L5308" s="129"/>
      <c r="M5308" s="129"/>
    </row>
    <row r="5309" spans="1:13">
      <c r="A5309" s="5"/>
      <c r="B5309" s="128"/>
      <c r="C5309" s="128"/>
      <c r="D5309" s="129"/>
      <c r="E5309" s="129"/>
      <c r="F5309" s="129"/>
      <c r="G5309" s="129"/>
      <c r="H5309" s="129"/>
      <c r="I5309" s="129"/>
      <c r="J5309" s="129"/>
      <c r="K5309" s="129"/>
      <c r="L5309" s="129"/>
      <c r="M5309" s="129"/>
    </row>
    <row r="5310" spans="1:13">
      <c r="A5310" s="5"/>
      <c r="B5310" s="128"/>
      <c r="C5310" s="128"/>
      <c r="D5310" s="129"/>
      <c r="E5310" s="129"/>
      <c r="F5310" s="129"/>
      <c r="G5310" s="129"/>
      <c r="H5310" s="129"/>
      <c r="I5310" s="129"/>
      <c r="J5310" s="129"/>
      <c r="K5310" s="129"/>
      <c r="L5310" s="129"/>
      <c r="M5310" s="129"/>
    </row>
    <row r="5311" spans="1:13">
      <c r="A5311" s="5"/>
      <c r="B5311" s="128"/>
      <c r="C5311" s="128"/>
      <c r="D5311" s="129"/>
      <c r="E5311" s="129"/>
      <c r="F5311" s="129"/>
      <c r="G5311" s="129"/>
      <c r="H5311" s="129"/>
      <c r="I5311" s="129"/>
      <c r="J5311" s="129"/>
      <c r="K5311" s="129"/>
      <c r="L5311" s="129"/>
      <c r="M5311" s="129"/>
    </row>
    <row r="5312" spans="1:13">
      <c r="A5312" s="5"/>
      <c r="B5312" s="128"/>
      <c r="C5312" s="128"/>
      <c r="D5312" s="129"/>
      <c r="E5312" s="129"/>
      <c r="F5312" s="129"/>
      <c r="G5312" s="129"/>
      <c r="H5312" s="129"/>
      <c r="I5312" s="129"/>
      <c r="J5312" s="129"/>
      <c r="K5312" s="129"/>
      <c r="L5312" s="129"/>
      <c r="M5312" s="129"/>
    </row>
    <row r="5313" spans="1:13">
      <c r="A5313" s="5"/>
      <c r="B5313" s="128"/>
      <c r="C5313" s="128"/>
      <c r="D5313" s="129"/>
      <c r="E5313" s="129"/>
      <c r="F5313" s="129"/>
      <c r="G5313" s="129"/>
      <c r="H5313" s="129"/>
      <c r="I5313" s="129"/>
      <c r="J5313" s="129"/>
      <c r="K5313" s="129"/>
      <c r="L5313" s="129"/>
      <c r="M5313" s="129"/>
    </row>
    <row r="5314" spans="1:13">
      <c r="A5314" s="5"/>
      <c r="B5314" s="128"/>
      <c r="C5314" s="128"/>
      <c r="D5314" s="129"/>
      <c r="E5314" s="129"/>
      <c r="F5314" s="129"/>
      <c r="G5314" s="129"/>
      <c r="H5314" s="129"/>
      <c r="I5314" s="129"/>
      <c r="J5314" s="129"/>
      <c r="K5314" s="129"/>
      <c r="L5314" s="129"/>
      <c r="M5314" s="129"/>
    </row>
    <row r="5315" spans="1:13">
      <c r="A5315" s="5"/>
      <c r="B5315" s="128"/>
      <c r="C5315" s="128"/>
      <c r="D5315" s="129"/>
      <c r="E5315" s="129"/>
      <c r="F5315" s="129"/>
      <c r="G5315" s="129"/>
      <c r="H5315" s="129"/>
      <c r="I5315" s="129"/>
      <c r="J5315" s="129"/>
      <c r="K5315" s="129"/>
      <c r="L5315" s="129"/>
      <c r="M5315" s="129"/>
    </row>
    <row r="5316" spans="1:13">
      <c r="A5316" s="5"/>
      <c r="B5316" s="128"/>
      <c r="C5316" s="128"/>
      <c r="D5316" s="129"/>
      <c r="E5316" s="129"/>
      <c r="F5316" s="129"/>
      <c r="G5316" s="129"/>
      <c r="H5316" s="129"/>
      <c r="I5316" s="129"/>
      <c r="J5316" s="129"/>
      <c r="K5316" s="129"/>
      <c r="L5316" s="129"/>
      <c r="M5316" s="129"/>
    </row>
    <row r="5317" spans="1:13">
      <c r="A5317" s="5"/>
      <c r="B5317" s="128"/>
      <c r="C5317" s="128"/>
      <c r="D5317" s="129"/>
      <c r="E5317" s="129"/>
      <c r="F5317" s="129"/>
      <c r="G5317" s="129"/>
      <c r="H5317" s="129"/>
      <c r="I5317" s="129"/>
      <c r="J5317" s="129"/>
      <c r="K5317" s="129"/>
      <c r="L5317" s="129"/>
      <c r="M5317" s="129"/>
    </row>
    <row r="5318" spans="1:13">
      <c r="A5318" s="5"/>
      <c r="B5318" s="128"/>
      <c r="C5318" s="128"/>
      <c r="D5318" s="129"/>
      <c r="E5318" s="129"/>
      <c r="F5318" s="129"/>
      <c r="G5318" s="129"/>
      <c r="H5318" s="129"/>
      <c r="I5318" s="129"/>
      <c r="J5318" s="129"/>
      <c r="K5318" s="129"/>
      <c r="L5318" s="129"/>
      <c r="M5318" s="129"/>
    </row>
    <row r="5319" spans="1:13">
      <c r="A5319" s="5"/>
      <c r="B5319" s="128"/>
      <c r="C5319" s="128"/>
      <c r="D5319" s="129"/>
      <c r="E5319" s="129"/>
      <c r="F5319" s="129"/>
      <c r="G5319" s="129"/>
      <c r="H5319" s="129"/>
      <c r="I5319" s="129"/>
      <c r="J5319" s="129"/>
      <c r="K5319" s="129"/>
      <c r="L5319" s="129"/>
      <c r="M5319" s="129"/>
    </row>
    <row r="5320" spans="1:13">
      <c r="A5320" s="5"/>
      <c r="B5320" s="128"/>
      <c r="C5320" s="128"/>
      <c r="D5320" s="129"/>
      <c r="E5320" s="129"/>
      <c r="F5320" s="129"/>
      <c r="G5320" s="129"/>
      <c r="H5320" s="129"/>
      <c r="I5320" s="129"/>
      <c r="J5320" s="129"/>
      <c r="K5320" s="129"/>
      <c r="L5320" s="129"/>
      <c r="M5320" s="129"/>
    </row>
    <row r="5321" spans="1:13">
      <c r="A5321" s="5"/>
      <c r="B5321" s="128"/>
      <c r="C5321" s="128"/>
      <c r="D5321" s="129"/>
      <c r="E5321" s="129"/>
      <c r="F5321" s="129"/>
      <c r="G5321" s="129"/>
      <c r="H5321" s="129"/>
      <c r="I5321" s="129"/>
      <c r="J5321" s="129"/>
      <c r="K5321" s="129"/>
      <c r="L5321" s="129"/>
      <c r="M5321" s="129"/>
    </row>
    <row r="5322" spans="1:13">
      <c r="A5322" s="5"/>
      <c r="B5322" s="128"/>
      <c r="C5322" s="128"/>
      <c r="D5322" s="129"/>
      <c r="E5322" s="129"/>
      <c r="F5322" s="129"/>
      <c r="G5322" s="129"/>
      <c r="H5322" s="129"/>
      <c r="I5322" s="129"/>
      <c r="J5322" s="129"/>
      <c r="K5322" s="129"/>
      <c r="L5322" s="129"/>
      <c r="M5322" s="129"/>
    </row>
    <row r="5323" spans="1:13">
      <c r="A5323" s="5"/>
      <c r="B5323" s="128"/>
      <c r="C5323" s="128"/>
      <c r="D5323" s="129"/>
      <c r="E5323" s="129"/>
      <c r="F5323" s="129"/>
      <c r="G5323" s="129"/>
      <c r="H5323" s="129"/>
      <c r="I5323" s="129"/>
      <c r="J5323" s="129"/>
      <c r="K5323" s="129"/>
      <c r="L5323" s="129"/>
      <c r="M5323" s="129"/>
    </row>
    <row r="5324" spans="1:13">
      <c r="A5324" s="5"/>
      <c r="B5324" s="128"/>
      <c r="C5324" s="128"/>
      <c r="D5324" s="129"/>
      <c r="E5324" s="129"/>
      <c r="F5324" s="129"/>
      <c r="G5324" s="129"/>
      <c r="H5324" s="129"/>
      <c r="I5324" s="129"/>
      <c r="J5324" s="129"/>
      <c r="K5324" s="129"/>
      <c r="L5324" s="129"/>
      <c r="M5324" s="129"/>
    </row>
    <row r="5325" spans="1:13">
      <c r="A5325" s="5"/>
      <c r="B5325" s="3"/>
      <c r="C5325" s="3"/>
      <c r="D5325" s="4"/>
      <c r="E5325" s="4"/>
      <c r="F5325" s="4"/>
      <c r="G5325" s="4"/>
      <c r="H5325" s="129"/>
      <c r="I5325" s="129"/>
      <c r="J5325" s="4"/>
      <c r="K5325" s="4"/>
      <c r="L5325" s="4"/>
      <c r="M5325" s="4"/>
    </row>
    <row r="5326" spans="1:13">
      <c r="A5326" s="5"/>
      <c r="B5326" s="128"/>
      <c r="C5326" s="128"/>
      <c r="D5326" s="129"/>
      <c r="E5326" s="129"/>
      <c r="F5326" s="129"/>
      <c r="G5326" s="129"/>
      <c r="H5326" s="129"/>
      <c r="I5326" s="129"/>
      <c r="J5326" s="129"/>
      <c r="K5326" s="129"/>
      <c r="L5326" s="129"/>
      <c r="M5326" s="129"/>
    </row>
    <row r="5327" spans="1:13">
      <c r="A5327" s="5"/>
      <c r="B5327" s="128"/>
      <c r="C5327" s="128"/>
      <c r="D5327" s="129"/>
      <c r="E5327" s="129"/>
      <c r="F5327" s="129"/>
      <c r="G5327" s="129"/>
      <c r="H5327" s="129"/>
      <c r="I5327" s="129"/>
      <c r="J5327" s="129"/>
      <c r="K5327" s="129"/>
      <c r="L5327" s="129"/>
      <c r="M5327" s="129"/>
    </row>
    <row r="5328" spans="1:13">
      <c r="A5328" s="5"/>
      <c r="B5328" s="128"/>
      <c r="C5328" s="128"/>
      <c r="D5328" s="129"/>
      <c r="E5328" s="129"/>
      <c r="F5328" s="129"/>
      <c r="G5328" s="129"/>
      <c r="H5328" s="129"/>
      <c r="I5328" s="129"/>
      <c r="J5328" s="129"/>
      <c r="K5328" s="129"/>
      <c r="L5328" s="129"/>
      <c r="M5328" s="129"/>
    </row>
    <row r="5329" spans="1:13">
      <c r="A5329" s="5"/>
      <c r="B5329" s="128"/>
      <c r="C5329" s="128"/>
      <c r="D5329" s="129"/>
      <c r="E5329" s="129"/>
      <c r="F5329" s="129"/>
      <c r="G5329" s="129"/>
      <c r="H5329" s="129"/>
      <c r="I5329" s="129"/>
      <c r="J5329" s="129"/>
      <c r="K5329" s="129"/>
      <c r="L5329" s="129"/>
      <c r="M5329" s="129"/>
    </row>
    <row r="5330" spans="1:13">
      <c r="A5330" s="5"/>
      <c r="B5330" s="3"/>
      <c r="C5330" s="3"/>
      <c r="D5330" s="4"/>
      <c r="E5330" s="4"/>
      <c r="F5330" s="4"/>
      <c r="G5330" s="4"/>
      <c r="H5330" s="129"/>
      <c r="I5330" s="4"/>
      <c r="J5330" s="4"/>
      <c r="K5330" s="4"/>
      <c r="L5330" s="4"/>
      <c r="M5330" s="4"/>
    </row>
    <row r="5331" spans="1:13">
      <c r="A5331" s="5"/>
      <c r="B5331" s="3"/>
      <c r="C5331" s="3"/>
      <c r="D5331" s="4"/>
      <c r="E5331" s="4"/>
      <c r="F5331" s="4"/>
      <c r="G5331" s="4"/>
      <c r="H5331" s="129"/>
      <c r="I5331" s="4"/>
      <c r="J5331" s="4"/>
      <c r="K5331" s="4"/>
      <c r="L5331" s="4"/>
      <c r="M5331" s="4"/>
    </row>
    <row r="5332" spans="1:13">
      <c r="A5332" s="5"/>
      <c r="B5332" s="3"/>
      <c r="C5332" s="3"/>
      <c r="D5332" s="4"/>
      <c r="E5332" s="4"/>
      <c r="F5332" s="4"/>
      <c r="G5332" s="4"/>
      <c r="H5332" s="129"/>
      <c r="I5332" s="4"/>
      <c r="J5332" s="4"/>
      <c r="K5332" s="4"/>
      <c r="L5332" s="4"/>
      <c r="M5332" s="4"/>
    </row>
    <row r="5333" spans="1:13">
      <c r="A5333" s="5"/>
      <c r="B5333" s="128"/>
      <c r="C5333" s="128"/>
      <c r="D5333" s="129"/>
      <c r="E5333" s="129"/>
      <c r="F5333" s="129"/>
      <c r="G5333" s="129"/>
      <c r="H5333" s="129"/>
      <c r="I5333" s="129"/>
      <c r="J5333" s="129"/>
      <c r="K5333" s="129"/>
      <c r="L5333" s="129"/>
      <c r="M5333" s="129"/>
    </row>
    <row r="5334" spans="1:13">
      <c r="A5334" s="5"/>
      <c r="B5334" s="128"/>
      <c r="C5334" s="128"/>
      <c r="D5334" s="129"/>
      <c r="E5334" s="129"/>
      <c r="F5334" s="129"/>
      <c r="G5334" s="129"/>
      <c r="H5334" s="129"/>
      <c r="I5334" s="129"/>
      <c r="J5334" s="129"/>
      <c r="K5334" s="129"/>
      <c r="L5334" s="129"/>
      <c r="M5334" s="129"/>
    </row>
    <row r="5335" spans="1:13">
      <c r="A5335" s="5"/>
      <c r="B5335" s="128"/>
      <c r="C5335" s="128"/>
      <c r="D5335" s="129"/>
      <c r="E5335" s="129"/>
      <c r="F5335" s="129"/>
      <c r="G5335" s="129"/>
      <c r="H5335" s="129"/>
      <c r="I5335" s="129"/>
      <c r="J5335" s="129"/>
      <c r="K5335" s="129"/>
      <c r="L5335" s="129"/>
      <c r="M5335" s="129"/>
    </row>
    <row r="5336" spans="1:13">
      <c r="A5336" s="5"/>
      <c r="B5336" s="128"/>
      <c r="C5336" s="128"/>
      <c r="D5336" s="129"/>
      <c r="E5336" s="129"/>
      <c r="F5336" s="129"/>
      <c r="G5336" s="129"/>
      <c r="H5336" s="129"/>
      <c r="I5336" s="129"/>
      <c r="J5336" s="129"/>
      <c r="K5336" s="129"/>
      <c r="L5336" s="129"/>
      <c r="M5336" s="129"/>
    </row>
    <row r="5337" spans="1:13">
      <c r="A5337" s="5"/>
      <c r="B5337" s="128"/>
      <c r="C5337" s="128"/>
      <c r="D5337" s="129"/>
      <c r="E5337" s="129"/>
      <c r="F5337" s="129"/>
      <c r="G5337" s="129"/>
      <c r="H5337" s="129"/>
      <c r="I5337" s="129"/>
      <c r="J5337" s="129"/>
      <c r="K5337" s="129"/>
      <c r="L5337" s="129"/>
      <c r="M5337" s="129"/>
    </row>
    <row r="5338" spans="1:13">
      <c r="A5338" s="5"/>
      <c r="B5338" s="3"/>
      <c r="C5338" s="3"/>
      <c r="D5338" s="4"/>
      <c r="E5338" s="4"/>
      <c r="F5338" s="4"/>
      <c r="G5338" s="4"/>
      <c r="H5338" s="129"/>
      <c r="I5338" s="129"/>
      <c r="J5338" s="129"/>
      <c r="K5338" s="129"/>
      <c r="L5338" s="4"/>
      <c r="M5338" s="4"/>
    </row>
    <row r="5339" spans="1:13">
      <c r="A5339" s="5"/>
      <c r="B5339" s="3"/>
      <c r="C5339" s="3"/>
      <c r="D5339" s="4"/>
      <c r="E5339" s="4"/>
      <c r="F5339" s="4"/>
      <c r="G5339" s="4"/>
      <c r="H5339" s="129"/>
      <c r="I5339" s="4"/>
      <c r="J5339" s="4"/>
      <c r="K5339" s="4"/>
      <c r="L5339" s="4"/>
      <c r="M5339" s="4"/>
    </row>
    <row r="5340" spans="1:13">
      <c r="A5340" s="5"/>
      <c r="B5340" s="3"/>
      <c r="C5340" s="3"/>
      <c r="D5340" s="4"/>
      <c r="E5340" s="4"/>
      <c r="F5340" s="4"/>
      <c r="G5340" s="4"/>
      <c r="H5340" s="129"/>
      <c r="I5340" s="4"/>
      <c r="J5340" s="4"/>
      <c r="K5340" s="4"/>
      <c r="L5340" s="4"/>
      <c r="M5340" s="4"/>
    </row>
    <row r="5341" spans="1:13">
      <c r="A5341" s="5"/>
      <c r="B5341" s="3"/>
      <c r="C5341" s="3"/>
      <c r="D5341" s="4"/>
      <c r="E5341" s="4"/>
      <c r="F5341" s="4"/>
      <c r="G5341" s="4"/>
      <c r="H5341" s="129"/>
      <c r="I5341" s="129"/>
      <c r="J5341" s="4"/>
      <c r="K5341" s="4"/>
      <c r="L5341" s="4"/>
      <c r="M5341" s="4"/>
    </row>
    <row r="5342" spans="1:13">
      <c r="A5342" s="5"/>
      <c r="B5342" s="128"/>
      <c r="C5342" s="128"/>
      <c r="D5342" s="129"/>
      <c r="E5342" s="129"/>
      <c r="F5342" s="129"/>
      <c r="G5342" s="129"/>
      <c r="H5342" s="129"/>
      <c r="I5342" s="129"/>
      <c r="J5342" s="129"/>
      <c r="K5342" s="129"/>
      <c r="L5342" s="129"/>
      <c r="M5342" s="129"/>
    </row>
    <row r="5343" spans="1:13">
      <c r="A5343" s="5"/>
      <c r="B5343" s="128"/>
      <c r="C5343" s="128"/>
      <c r="D5343" s="129"/>
      <c r="E5343" s="129"/>
      <c r="F5343" s="129"/>
      <c r="G5343" s="129"/>
      <c r="H5343" s="129"/>
      <c r="I5343" s="129"/>
      <c r="J5343" s="129"/>
      <c r="K5343" s="129"/>
      <c r="L5343" s="129"/>
      <c r="M5343" s="129"/>
    </row>
    <row r="5344" spans="1:13">
      <c r="A5344" s="5"/>
      <c r="B5344" s="128"/>
      <c r="C5344" s="128"/>
      <c r="D5344" s="129"/>
      <c r="E5344" s="129"/>
      <c r="F5344" s="129"/>
      <c r="G5344" s="129"/>
      <c r="H5344" s="129"/>
      <c r="I5344" s="129"/>
      <c r="J5344" s="129"/>
      <c r="K5344" s="129"/>
      <c r="L5344" s="129"/>
      <c r="M5344" s="129"/>
    </row>
    <row r="5345" spans="1:13">
      <c r="A5345" s="5"/>
      <c r="B5345" s="128"/>
      <c r="C5345" s="128"/>
      <c r="D5345" s="129"/>
      <c r="E5345" s="129"/>
      <c r="F5345" s="129"/>
      <c r="G5345" s="129"/>
      <c r="H5345" s="129"/>
      <c r="I5345" s="129"/>
      <c r="J5345" s="129"/>
      <c r="K5345" s="129"/>
      <c r="L5345" s="129"/>
      <c r="M5345" s="129"/>
    </row>
    <row r="5346" spans="1:13">
      <c r="A5346" s="5"/>
      <c r="B5346" s="128"/>
      <c r="C5346" s="128"/>
      <c r="D5346" s="129"/>
      <c r="E5346" s="129"/>
      <c r="F5346" s="129"/>
      <c r="G5346" s="129"/>
      <c r="H5346" s="129"/>
      <c r="I5346" s="129"/>
      <c r="J5346" s="129"/>
      <c r="K5346" s="129"/>
      <c r="L5346" s="129"/>
      <c r="M5346" s="129"/>
    </row>
    <row r="5347" spans="1:13">
      <c r="A5347" s="5"/>
      <c r="B5347" s="128"/>
      <c r="C5347" s="128"/>
      <c r="D5347" s="129"/>
      <c r="E5347" s="4"/>
      <c r="F5347" s="4"/>
      <c r="G5347" s="4"/>
      <c r="H5347" s="129"/>
      <c r="I5347" s="129"/>
      <c r="J5347" s="129"/>
      <c r="K5347" s="129"/>
      <c r="L5347" s="129"/>
      <c r="M5347" s="129"/>
    </row>
    <row r="5348" spans="1:13">
      <c r="A5348" s="5"/>
      <c r="B5348" s="128"/>
      <c r="C5348" s="128"/>
      <c r="D5348" s="129"/>
      <c r="E5348" s="129"/>
      <c r="F5348" s="129"/>
      <c r="G5348" s="129"/>
      <c r="H5348" s="129"/>
      <c r="I5348" s="129"/>
      <c r="J5348" s="129"/>
      <c r="K5348" s="129"/>
      <c r="L5348" s="129"/>
      <c r="M5348" s="129"/>
    </row>
    <row r="5349" spans="1:13">
      <c r="A5349" s="5"/>
      <c r="B5349" s="128"/>
      <c r="C5349" s="128"/>
      <c r="D5349" s="129"/>
      <c r="E5349" s="129"/>
      <c r="F5349" s="129"/>
      <c r="G5349" s="129"/>
      <c r="H5349" s="129"/>
      <c r="I5349" s="129"/>
      <c r="J5349" s="129"/>
      <c r="K5349" s="129"/>
      <c r="L5349" s="129"/>
      <c r="M5349" s="129"/>
    </row>
    <row r="5350" spans="1:13">
      <c r="A5350" s="5"/>
      <c r="B5350" s="128"/>
      <c r="C5350" s="128"/>
      <c r="D5350" s="129"/>
      <c r="E5350" s="129"/>
      <c r="F5350" s="129"/>
      <c r="G5350" s="129"/>
      <c r="H5350" s="129"/>
      <c r="I5350" s="129"/>
      <c r="J5350" s="129"/>
      <c r="K5350" s="129"/>
      <c r="L5350" s="129"/>
      <c r="M5350" s="129"/>
    </row>
    <row r="5351" spans="1:13">
      <c r="A5351" s="5"/>
      <c r="B5351" s="128"/>
      <c r="C5351" s="128"/>
      <c r="D5351" s="129"/>
      <c r="E5351" s="129"/>
      <c r="F5351" s="129"/>
      <c r="G5351" s="129"/>
      <c r="H5351" s="129"/>
      <c r="I5351" s="129"/>
      <c r="J5351" s="129"/>
      <c r="K5351" s="129"/>
      <c r="L5351" s="129"/>
      <c r="M5351" s="129"/>
    </row>
    <row r="5352" spans="1:13">
      <c r="A5352" s="5"/>
      <c r="B5352" s="128"/>
      <c r="C5352" s="128"/>
      <c r="D5352" s="129"/>
      <c r="E5352" s="129"/>
      <c r="F5352" s="129"/>
      <c r="G5352" s="129"/>
      <c r="H5352" s="129"/>
      <c r="I5352" s="129"/>
      <c r="J5352" s="129"/>
      <c r="K5352" s="129"/>
      <c r="L5352" s="129"/>
      <c r="M5352" s="129"/>
    </row>
    <row r="5353" spans="1:13">
      <c r="A5353" s="5"/>
      <c r="B5353" s="128"/>
      <c r="C5353" s="128"/>
      <c r="D5353" s="129"/>
      <c r="E5353" s="129"/>
      <c r="F5353" s="129"/>
      <c r="G5353" s="129"/>
      <c r="H5353" s="129"/>
      <c r="I5353" s="129"/>
      <c r="J5353" s="129"/>
      <c r="K5353" s="129"/>
      <c r="L5353" s="129"/>
      <c r="M5353" s="129"/>
    </row>
    <row r="5354" spans="1:13">
      <c r="A5354" s="5"/>
      <c r="B5354" s="128"/>
      <c r="C5354" s="128"/>
      <c r="D5354" s="129"/>
      <c r="E5354" s="129"/>
      <c r="F5354" s="129"/>
      <c r="G5354" s="129"/>
      <c r="H5354" s="129"/>
      <c r="I5354" s="129"/>
      <c r="J5354" s="129"/>
      <c r="K5354" s="129"/>
      <c r="L5354" s="129"/>
      <c r="M5354" s="129"/>
    </row>
    <row r="5355" spans="1:13">
      <c r="A5355" s="5"/>
      <c r="B5355" s="128"/>
      <c r="C5355" s="128"/>
      <c r="D5355" s="129"/>
      <c r="E5355" s="129"/>
      <c r="F5355" s="129"/>
      <c r="G5355" s="129"/>
      <c r="H5355" s="129"/>
      <c r="I5355" s="129"/>
      <c r="J5355" s="129"/>
      <c r="K5355" s="129"/>
      <c r="L5355" s="129"/>
      <c r="M5355" s="129"/>
    </row>
    <row r="5356" spans="1:13">
      <c r="A5356" s="5"/>
      <c r="B5356" s="128"/>
      <c r="C5356" s="128"/>
      <c r="D5356" s="129"/>
      <c r="E5356" s="129"/>
      <c r="F5356" s="129"/>
      <c r="G5356" s="129"/>
      <c r="H5356" s="129"/>
      <c r="I5356" s="129"/>
      <c r="J5356" s="129"/>
      <c r="K5356" s="129"/>
      <c r="L5356" s="129"/>
      <c r="M5356" s="129"/>
    </row>
    <row r="5357" spans="1:13">
      <c r="A5357" s="5"/>
      <c r="B5357" s="128"/>
      <c r="C5357" s="128"/>
      <c r="D5357" s="129"/>
      <c r="E5357" s="129"/>
      <c r="F5357" s="129"/>
      <c r="G5357" s="129"/>
      <c r="H5357" s="129"/>
      <c r="I5357" s="129"/>
      <c r="J5357" s="129"/>
      <c r="K5357" s="129"/>
      <c r="L5357" s="129"/>
      <c r="M5357" s="129"/>
    </row>
    <row r="5358" spans="1:13">
      <c r="A5358" s="5"/>
      <c r="B5358" s="128"/>
      <c r="C5358" s="128"/>
      <c r="D5358" s="129"/>
      <c r="E5358" s="129"/>
      <c r="F5358" s="129"/>
      <c r="G5358" s="129"/>
      <c r="H5358" s="129"/>
      <c r="I5358" s="129"/>
      <c r="J5358" s="129"/>
      <c r="K5358" s="129"/>
      <c r="L5358" s="129"/>
      <c r="M5358" s="129"/>
    </row>
    <row r="5359" spans="1:13">
      <c r="A5359" s="5"/>
      <c r="B5359" s="128"/>
      <c r="C5359" s="128"/>
      <c r="D5359" s="129"/>
      <c r="E5359" s="129"/>
      <c r="F5359" s="129"/>
      <c r="G5359" s="129"/>
      <c r="H5359" s="129"/>
      <c r="I5359" s="129"/>
      <c r="J5359" s="129"/>
      <c r="K5359" s="129"/>
      <c r="L5359" s="129"/>
      <c r="M5359" s="129"/>
    </row>
    <row r="5360" spans="1:13">
      <c r="A5360" s="5"/>
      <c r="B5360" s="128"/>
      <c r="C5360" s="128"/>
      <c r="D5360" s="129"/>
      <c r="E5360" s="129"/>
      <c r="F5360" s="129"/>
      <c r="G5360" s="129"/>
      <c r="H5360" s="129"/>
      <c r="I5360" s="129"/>
      <c r="J5360" s="129"/>
      <c r="K5360" s="129"/>
      <c r="L5360" s="129"/>
      <c r="M5360" s="129"/>
    </row>
    <row r="5361" spans="1:13">
      <c r="A5361" s="5"/>
      <c r="B5361" s="128"/>
      <c r="C5361" s="128"/>
      <c r="D5361" s="129"/>
      <c r="E5361" s="129"/>
      <c r="F5361" s="129"/>
      <c r="G5361" s="129"/>
      <c r="H5361" s="129"/>
      <c r="I5361" s="129"/>
      <c r="J5361" s="129"/>
      <c r="K5361" s="129"/>
      <c r="L5361" s="129"/>
      <c r="M5361" s="129"/>
    </row>
    <row r="5362" spans="1:13">
      <c r="A5362" s="5"/>
      <c r="B5362" s="128"/>
      <c r="C5362" s="128"/>
      <c r="D5362" s="129"/>
      <c r="E5362" s="129"/>
      <c r="F5362" s="129"/>
      <c r="G5362" s="129"/>
      <c r="H5362" s="129"/>
      <c r="I5362" s="129"/>
      <c r="J5362" s="129"/>
      <c r="K5362" s="129"/>
      <c r="L5362" s="129"/>
      <c r="M5362" s="129"/>
    </row>
    <row r="5363" spans="1:13">
      <c r="A5363" s="5"/>
      <c r="B5363" s="128"/>
      <c r="C5363" s="128"/>
      <c r="D5363" s="129"/>
      <c r="E5363" s="129"/>
      <c r="F5363" s="129"/>
      <c r="G5363" s="129"/>
      <c r="H5363" s="129"/>
      <c r="I5363" s="129"/>
      <c r="J5363" s="129"/>
      <c r="K5363" s="129"/>
      <c r="L5363" s="129"/>
      <c r="M5363" s="129"/>
    </row>
    <row r="5364" spans="1:13">
      <c r="A5364" s="5"/>
      <c r="B5364" s="128"/>
      <c r="C5364" s="128"/>
      <c r="D5364" s="129"/>
      <c r="E5364" s="129"/>
      <c r="F5364" s="129"/>
      <c r="G5364" s="129"/>
      <c r="H5364" s="129"/>
      <c r="I5364" s="129"/>
      <c r="J5364" s="129"/>
      <c r="K5364" s="129"/>
      <c r="L5364" s="129"/>
      <c r="M5364" s="129"/>
    </row>
    <row r="5365" spans="1:13">
      <c r="A5365" s="5"/>
      <c r="B5365" s="128"/>
      <c r="C5365" s="128"/>
      <c r="D5365" s="129"/>
      <c r="E5365" s="129"/>
      <c r="F5365" s="129"/>
      <c r="G5365" s="129"/>
      <c r="H5365" s="129"/>
      <c r="I5365" s="129"/>
      <c r="J5365" s="129"/>
      <c r="K5365" s="129"/>
      <c r="L5365" s="129"/>
      <c r="M5365" s="129"/>
    </row>
    <row r="5366" spans="1:13">
      <c r="A5366" s="5"/>
      <c r="B5366" s="128"/>
      <c r="C5366" s="128"/>
      <c r="D5366" s="129"/>
      <c r="E5366" s="129"/>
      <c r="F5366" s="129"/>
      <c r="G5366" s="129"/>
      <c r="H5366" s="129"/>
      <c r="I5366" s="129"/>
      <c r="J5366" s="129"/>
      <c r="K5366" s="129"/>
      <c r="L5366" s="129"/>
      <c r="M5366" s="129"/>
    </row>
    <row r="5367" spans="1:13">
      <c r="A5367" s="5"/>
      <c r="B5367" s="128"/>
      <c r="C5367" s="128"/>
      <c r="D5367" s="129"/>
      <c r="E5367" s="129"/>
      <c r="F5367" s="129"/>
      <c r="G5367" s="129"/>
      <c r="H5367" s="129"/>
      <c r="I5367" s="129"/>
      <c r="J5367" s="129"/>
      <c r="K5367" s="129"/>
      <c r="L5367" s="129"/>
      <c r="M5367" s="129"/>
    </row>
    <row r="5368" spans="1:13">
      <c r="A5368" s="5"/>
      <c r="B5368" s="128"/>
      <c r="C5368" s="128"/>
      <c r="D5368" s="129"/>
      <c r="E5368" s="129"/>
      <c r="F5368" s="129"/>
      <c r="G5368" s="129"/>
      <c r="H5368" s="129"/>
      <c r="I5368" s="129"/>
      <c r="J5368" s="129"/>
      <c r="K5368" s="129"/>
      <c r="L5368" s="129"/>
      <c r="M5368" s="129"/>
    </row>
    <row r="5369" spans="1:13">
      <c r="A5369" s="5"/>
      <c r="B5369" s="128"/>
      <c r="C5369" s="128"/>
      <c r="D5369" s="129"/>
      <c r="E5369" s="129"/>
      <c r="F5369" s="129"/>
      <c r="G5369" s="129"/>
      <c r="H5369" s="129"/>
      <c r="I5369" s="129"/>
      <c r="J5369" s="129"/>
      <c r="K5369" s="129"/>
      <c r="L5369" s="129"/>
      <c r="M5369" s="129"/>
    </row>
    <row r="5370" spans="1:13">
      <c r="A5370" s="5"/>
      <c r="B5370" s="128"/>
      <c r="C5370" s="128"/>
      <c r="D5370" s="129"/>
      <c r="E5370" s="129"/>
      <c r="F5370" s="129"/>
      <c r="G5370" s="129"/>
      <c r="H5370" s="129"/>
      <c r="I5370" s="129"/>
      <c r="J5370" s="129"/>
      <c r="K5370" s="129"/>
      <c r="L5370" s="129"/>
      <c r="M5370" s="129"/>
    </row>
    <row r="5371" spans="1:13">
      <c r="A5371" s="5"/>
      <c r="B5371" s="128"/>
      <c r="C5371" s="128"/>
      <c r="D5371" s="129"/>
      <c r="E5371" s="129"/>
      <c r="F5371" s="129"/>
      <c r="G5371" s="129"/>
      <c r="H5371" s="129"/>
      <c r="I5371" s="129"/>
      <c r="J5371" s="129"/>
      <c r="K5371" s="129"/>
      <c r="L5371" s="129"/>
      <c r="M5371" s="129"/>
    </row>
    <row r="5372" spans="1:13">
      <c r="A5372" s="5"/>
      <c r="B5372" s="128"/>
      <c r="C5372" s="128"/>
      <c r="D5372" s="129"/>
      <c r="E5372" s="129"/>
      <c r="F5372" s="129"/>
      <c r="G5372" s="129"/>
      <c r="H5372" s="129"/>
      <c r="I5372" s="129"/>
      <c r="J5372" s="129"/>
      <c r="K5372" s="129"/>
      <c r="L5372" s="129"/>
      <c r="M5372" s="129"/>
    </row>
    <row r="5373" spans="1:13">
      <c r="A5373" s="5"/>
      <c r="B5373" s="128"/>
      <c r="C5373" s="128"/>
      <c r="D5373" s="129"/>
      <c r="E5373" s="129"/>
      <c r="F5373" s="129"/>
      <c r="G5373" s="129"/>
      <c r="H5373" s="129"/>
      <c r="I5373" s="129"/>
      <c r="J5373" s="129"/>
      <c r="K5373" s="129"/>
      <c r="L5373" s="129"/>
      <c r="M5373" s="129"/>
    </row>
    <row r="5374" spans="1:13">
      <c r="A5374" s="5"/>
      <c r="B5374" s="128"/>
      <c r="C5374" s="128"/>
      <c r="D5374" s="129"/>
      <c r="E5374" s="129"/>
      <c r="F5374" s="129"/>
      <c r="G5374" s="129"/>
      <c r="H5374" s="129"/>
      <c r="I5374" s="129"/>
      <c r="J5374" s="129"/>
      <c r="K5374" s="129"/>
      <c r="L5374" s="129"/>
      <c r="M5374" s="129"/>
    </row>
    <row r="5375" spans="1:13">
      <c r="A5375" s="5"/>
      <c r="B5375" s="128"/>
      <c r="C5375" s="128"/>
      <c r="D5375" s="129"/>
      <c r="E5375" s="129"/>
      <c r="F5375" s="129"/>
      <c r="G5375" s="129"/>
      <c r="H5375" s="129"/>
      <c r="I5375" s="129"/>
      <c r="J5375" s="129"/>
      <c r="K5375" s="129"/>
      <c r="L5375" s="129"/>
      <c r="M5375" s="129"/>
    </row>
    <row r="5376" spans="1:13">
      <c r="A5376" s="5"/>
      <c r="B5376" s="128"/>
      <c r="C5376" s="128"/>
      <c r="D5376" s="129"/>
      <c r="E5376" s="129"/>
      <c r="F5376" s="129"/>
      <c r="G5376" s="129"/>
      <c r="H5376" s="129"/>
      <c r="I5376" s="129"/>
      <c r="J5376" s="129"/>
      <c r="K5376" s="129"/>
      <c r="L5376" s="129"/>
      <c r="M5376" s="129"/>
    </row>
    <row r="5377" spans="1:13">
      <c r="A5377" s="5"/>
      <c r="B5377" s="128"/>
      <c r="C5377" s="128"/>
      <c r="D5377" s="129"/>
      <c r="E5377" s="129"/>
      <c r="F5377" s="129"/>
      <c r="G5377" s="129"/>
      <c r="H5377" s="129"/>
      <c r="I5377" s="129"/>
      <c r="J5377" s="129"/>
      <c r="K5377" s="129"/>
      <c r="L5377" s="129"/>
      <c r="M5377" s="129"/>
    </row>
    <row r="5378" spans="1:13">
      <c r="A5378" s="5"/>
      <c r="B5378" s="128"/>
      <c r="C5378" s="128"/>
      <c r="D5378" s="129"/>
      <c r="E5378" s="129"/>
      <c r="F5378" s="129"/>
      <c r="G5378" s="129"/>
      <c r="H5378" s="129"/>
      <c r="I5378" s="129"/>
      <c r="J5378" s="129"/>
      <c r="K5378" s="129"/>
      <c r="L5378" s="129"/>
      <c r="M5378" s="129"/>
    </row>
    <row r="5379" spans="1:13">
      <c r="A5379" s="5"/>
      <c r="B5379" s="128"/>
      <c r="C5379" s="128"/>
      <c r="D5379" s="129"/>
      <c r="E5379" s="129"/>
      <c r="F5379" s="129"/>
      <c r="G5379" s="129"/>
      <c r="H5379" s="129"/>
      <c r="I5379" s="129"/>
      <c r="J5379" s="129"/>
      <c r="K5379" s="129"/>
      <c r="L5379" s="129"/>
      <c r="M5379" s="129"/>
    </row>
    <row r="5380" spans="1:13">
      <c r="A5380" s="5"/>
      <c r="B5380" s="128"/>
      <c r="C5380" s="128"/>
      <c r="D5380" s="129"/>
      <c r="E5380" s="129"/>
      <c r="F5380" s="129"/>
      <c r="G5380" s="129"/>
      <c r="H5380" s="129"/>
      <c r="I5380" s="129"/>
      <c r="J5380" s="129"/>
      <c r="K5380" s="129"/>
      <c r="L5380" s="129"/>
      <c r="M5380" s="129"/>
    </row>
    <row r="5381" spans="1:13">
      <c r="A5381" s="5"/>
      <c r="B5381" s="128"/>
      <c r="C5381" s="128"/>
      <c r="D5381" s="129"/>
      <c r="E5381" s="129"/>
      <c r="F5381" s="129"/>
      <c r="G5381" s="129"/>
      <c r="H5381" s="129"/>
      <c r="I5381" s="129"/>
      <c r="J5381" s="129"/>
      <c r="K5381" s="129"/>
      <c r="L5381" s="129"/>
      <c r="M5381" s="129"/>
    </row>
    <row r="5382" spans="1:13">
      <c r="A5382" s="5"/>
      <c r="B5382" s="128"/>
      <c r="C5382" s="128"/>
      <c r="D5382" s="129"/>
      <c r="E5382" s="129"/>
      <c r="F5382" s="129"/>
      <c r="G5382" s="129"/>
      <c r="H5382" s="129"/>
      <c r="I5382" s="129"/>
      <c r="J5382" s="129"/>
      <c r="K5382" s="129"/>
      <c r="L5382" s="129"/>
      <c r="M5382" s="129"/>
    </row>
    <row r="5383" spans="1:13">
      <c r="A5383" s="5"/>
      <c r="B5383" s="128"/>
      <c r="C5383" s="128"/>
      <c r="D5383" s="129"/>
      <c r="E5383" s="129"/>
      <c r="F5383" s="129"/>
      <c r="G5383" s="129"/>
      <c r="H5383" s="129"/>
      <c r="I5383" s="129"/>
      <c r="J5383" s="129"/>
      <c r="K5383" s="129"/>
      <c r="L5383" s="129"/>
      <c r="M5383" s="129"/>
    </row>
    <row r="5384" spans="1:13">
      <c r="A5384" s="5"/>
      <c r="B5384" s="128"/>
      <c r="C5384" s="128"/>
      <c r="D5384" s="129"/>
      <c r="E5384" s="129"/>
      <c r="F5384" s="129"/>
      <c r="G5384" s="129"/>
      <c r="H5384" s="129"/>
      <c r="I5384" s="129"/>
      <c r="J5384" s="129"/>
      <c r="K5384" s="129"/>
      <c r="L5384" s="129"/>
      <c r="M5384" s="129"/>
    </row>
    <row r="5385" spans="1:13">
      <c r="A5385" s="5"/>
      <c r="B5385" s="128"/>
      <c r="C5385" s="128"/>
      <c r="D5385" s="129"/>
      <c r="E5385" s="129"/>
      <c r="F5385" s="129"/>
      <c r="G5385" s="129"/>
      <c r="H5385" s="129"/>
      <c r="I5385" s="129"/>
      <c r="J5385" s="129"/>
      <c r="K5385" s="129"/>
      <c r="L5385" s="129"/>
      <c r="M5385" s="129"/>
    </row>
    <row r="5386" spans="1:13">
      <c r="A5386" s="5"/>
      <c r="B5386" s="128"/>
      <c r="C5386" s="128"/>
      <c r="D5386" s="129"/>
      <c r="E5386" s="129"/>
      <c r="F5386" s="129"/>
      <c r="G5386" s="129"/>
      <c r="H5386" s="129"/>
      <c r="I5386" s="129"/>
      <c r="J5386" s="129"/>
      <c r="K5386" s="129"/>
      <c r="L5386" s="129"/>
      <c r="M5386" s="129"/>
    </row>
    <row r="5387" spans="1:13">
      <c r="A5387" s="5"/>
      <c r="B5387" s="128"/>
      <c r="C5387" s="128"/>
      <c r="D5387" s="129"/>
      <c r="E5387" s="129"/>
      <c r="F5387" s="129"/>
      <c r="G5387" s="129"/>
      <c r="H5387" s="129"/>
      <c r="I5387" s="129"/>
      <c r="J5387" s="129"/>
      <c r="K5387" s="129"/>
      <c r="L5387" s="129"/>
      <c r="M5387" s="129"/>
    </row>
    <row r="5388" spans="1:13">
      <c r="A5388" s="5"/>
      <c r="B5388" s="128"/>
      <c r="C5388" s="128"/>
      <c r="D5388" s="129"/>
      <c r="E5388" s="129"/>
      <c r="F5388" s="129"/>
      <c r="G5388" s="129"/>
      <c r="H5388" s="129"/>
      <c r="I5388" s="129"/>
      <c r="J5388" s="129"/>
      <c r="K5388" s="129"/>
      <c r="L5388" s="129"/>
      <c r="M5388" s="129"/>
    </row>
    <row r="5389" spans="1:13">
      <c r="A5389" s="5"/>
      <c r="B5389" s="128"/>
      <c r="C5389" s="128"/>
      <c r="D5389" s="129"/>
      <c r="E5389" s="129"/>
      <c r="F5389" s="129"/>
      <c r="G5389" s="129"/>
      <c r="H5389" s="129"/>
      <c r="I5389" s="129"/>
      <c r="J5389" s="129"/>
      <c r="K5389" s="129"/>
      <c r="L5389" s="129"/>
      <c r="M5389" s="129"/>
    </row>
    <row r="5390" spans="1:13">
      <c r="A5390" s="5"/>
      <c r="B5390" s="128"/>
      <c r="C5390" s="128"/>
      <c r="D5390" s="129"/>
      <c r="E5390" s="129"/>
      <c r="F5390" s="129"/>
      <c r="G5390" s="129"/>
      <c r="H5390" s="129"/>
      <c r="I5390" s="129"/>
      <c r="J5390" s="129"/>
      <c r="K5390" s="129"/>
      <c r="L5390" s="129"/>
      <c r="M5390" s="129"/>
    </row>
    <row r="5391" spans="1:13">
      <c r="A5391" s="5"/>
      <c r="B5391" s="128"/>
      <c r="C5391" s="128"/>
      <c r="D5391" s="129"/>
      <c r="E5391" s="129"/>
      <c r="F5391" s="129"/>
      <c r="G5391" s="129"/>
      <c r="H5391" s="129"/>
      <c r="I5391" s="129"/>
      <c r="J5391" s="129"/>
      <c r="K5391" s="129"/>
      <c r="L5391" s="129"/>
      <c r="M5391" s="129"/>
    </row>
    <row r="5392" spans="1:13">
      <c r="A5392" s="5"/>
      <c r="B5392" s="128"/>
      <c r="C5392" s="128"/>
      <c r="D5392" s="129"/>
      <c r="E5392" s="129"/>
      <c r="F5392" s="129"/>
      <c r="G5392" s="129"/>
      <c r="H5392" s="129"/>
      <c r="I5392" s="129"/>
      <c r="J5392" s="129"/>
      <c r="K5392" s="129"/>
      <c r="L5392" s="129"/>
      <c r="M5392" s="129"/>
    </row>
    <row r="5393" spans="1:13">
      <c r="A5393" s="5"/>
      <c r="B5393" s="128"/>
      <c r="C5393" s="128"/>
      <c r="D5393" s="129"/>
      <c r="E5393" s="129"/>
      <c r="F5393" s="129"/>
      <c r="G5393" s="129"/>
      <c r="H5393" s="129"/>
      <c r="I5393" s="129"/>
      <c r="J5393" s="129"/>
      <c r="K5393" s="129"/>
      <c r="L5393" s="129"/>
      <c r="M5393" s="129"/>
    </row>
    <row r="5394" spans="1:13">
      <c r="A5394" s="5"/>
      <c r="B5394" s="128"/>
      <c r="C5394" s="128"/>
      <c r="D5394" s="129"/>
      <c r="E5394" s="129"/>
      <c r="F5394" s="129"/>
      <c r="G5394" s="129"/>
      <c r="H5394" s="129"/>
      <c r="I5394" s="129"/>
      <c r="J5394" s="129"/>
      <c r="K5394" s="129"/>
      <c r="L5394" s="129"/>
      <c r="M5394" s="129"/>
    </row>
    <row r="5395" spans="1:13">
      <c r="A5395" s="5"/>
      <c r="B5395" s="128"/>
      <c r="C5395" s="128"/>
      <c r="D5395" s="129"/>
      <c r="E5395" s="129"/>
      <c r="F5395" s="129"/>
      <c r="G5395" s="129"/>
      <c r="H5395" s="129"/>
      <c r="I5395" s="129"/>
      <c r="J5395" s="129"/>
      <c r="K5395" s="129"/>
      <c r="L5395" s="129"/>
      <c r="M5395" s="129"/>
    </row>
    <row r="5396" spans="1:13">
      <c r="A5396" s="5"/>
      <c r="B5396" s="128"/>
      <c r="C5396" s="128"/>
      <c r="D5396" s="129"/>
      <c r="E5396" s="129"/>
      <c r="F5396" s="129"/>
      <c r="G5396" s="129"/>
      <c r="H5396" s="129"/>
      <c r="I5396" s="129"/>
      <c r="J5396" s="129"/>
      <c r="K5396" s="129"/>
      <c r="L5396" s="129"/>
      <c r="M5396" s="129"/>
    </row>
    <row r="5397" spans="1:13">
      <c r="A5397" s="5"/>
      <c r="B5397" s="128"/>
      <c r="C5397" s="128"/>
      <c r="D5397" s="129"/>
      <c r="E5397" s="129"/>
      <c r="F5397" s="129"/>
      <c r="G5397" s="129"/>
      <c r="H5397" s="129"/>
      <c r="I5397" s="129"/>
      <c r="J5397" s="129"/>
      <c r="K5397" s="129"/>
      <c r="L5397" s="129"/>
      <c r="M5397" s="129"/>
    </row>
    <row r="5398" spans="1:13">
      <c r="A5398" s="5"/>
      <c r="B5398" s="128"/>
      <c r="C5398" s="128"/>
      <c r="D5398" s="129"/>
      <c r="E5398" s="129"/>
      <c r="F5398" s="129"/>
      <c r="G5398" s="129"/>
      <c r="H5398" s="129"/>
      <c r="I5398" s="129"/>
      <c r="J5398" s="129"/>
      <c r="K5398" s="129"/>
      <c r="L5398" s="129"/>
      <c r="M5398" s="129"/>
    </row>
    <row r="5399" spans="1:13">
      <c r="A5399" s="5"/>
      <c r="B5399" s="128"/>
      <c r="C5399" s="128"/>
      <c r="D5399" s="129"/>
      <c r="E5399" s="129"/>
      <c r="F5399" s="129"/>
      <c r="G5399" s="129"/>
      <c r="H5399" s="129"/>
      <c r="I5399" s="129"/>
      <c r="J5399" s="129"/>
      <c r="K5399" s="129"/>
      <c r="L5399" s="129"/>
      <c r="M5399" s="129"/>
    </row>
    <row r="5400" spans="1:13">
      <c r="A5400" s="5"/>
      <c r="B5400" s="3"/>
      <c r="C5400" s="3"/>
      <c r="D5400" s="4"/>
      <c r="E5400" s="4"/>
      <c r="F5400" s="4"/>
      <c r="G5400" s="4"/>
      <c r="H5400" s="129"/>
      <c r="I5400" s="4"/>
      <c r="J5400" s="4"/>
      <c r="K5400" s="4"/>
      <c r="L5400" s="4"/>
      <c r="M5400" s="4"/>
    </row>
    <row r="5401" spans="1:13">
      <c r="A5401" s="5"/>
      <c r="B5401" s="128"/>
      <c r="C5401" s="128"/>
      <c r="D5401" s="129"/>
      <c r="E5401" s="129"/>
      <c r="F5401" s="129"/>
      <c r="G5401" s="129"/>
      <c r="H5401" s="129"/>
      <c r="I5401" s="129"/>
      <c r="J5401" s="129"/>
      <c r="K5401" s="129"/>
      <c r="L5401" s="129"/>
      <c r="M5401" s="129"/>
    </row>
    <row r="5402" spans="1:13">
      <c r="A5402" s="5"/>
      <c r="B5402" s="128"/>
      <c r="C5402" s="128"/>
      <c r="D5402" s="129"/>
      <c r="E5402" s="129"/>
      <c r="F5402" s="129"/>
      <c r="G5402" s="129"/>
      <c r="H5402" s="129"/>
      <c r="I5402" s="129"/>
      <c r="J5402" s="129"/>
      <c r="K5402" s="129"/>
      <c r="L5402" s="129"/>
      <c r="M5402" s="129"/>
    </row>
    <row r="5403" spans="1:13">
      <c r="A5403" s="5"/>
      <c r="B5403" s="128"/>
      <c r="C5403" s="128"/>
      <c r="D5403" s="129"/>
      <c r="E5403" s="129"/>
      <c r="F5403" s="129"/>
      <c r="G5403" s="129"/>
      <c r="H5403" s="129"/>
      <c r="I5403" s="129"/>
      <c r="J5403" s="129"/>
      <c r="K5403" s="129"/>
      <c r="L5403" s="129"/>
      <c r="M5403" s="129"/>
    </row>
    <row r="5404" spans="1:13">
      <c r="A5404" s="5"/>
      <c r="B5404" s="128"/>
      <c r="C5404" s="128"/>
      <c r="D5404" s="129"/>
      <c r="E5404" s="129"/>
      <c r="F5404" s="129"/>
      <c r="G5404" s="129"/>
      <c r="H5404" s="129"/>
      <c r="I5404" s="129"/>
      <c r="J5404" s="129"/>
      <c r="K5404" s="129"/>
      <c r="L5404" s="129"/>
      <c r="M5404" s="129"/>
    </row>
    <row r="5405" spans="1:13">
      <c r="A5405" s="5"/>
      <c r="B5405" s="128"/>
      <c r="C5405" s="128"/>
      <c r="D5405" s="129"/>
      <c r="E5405" s="129"/>
      <c r="F5405" s="129"/>
      <c r="G5405" s="129"/>
      <c r="H5405" s="129"/>
      <c r="I5405" s="129"/>
      <c r="J5405" s="129"/>
      <c r="K5405" s="129"/>
      <c r="L5405" s="129"/>
      <c r="M5405" s="129"/>
    </row>
    <row r="5406" spans="1:13">
      <c r="A5406" s="5"/>
      <c r="B5406" s="128"/>
      <c r="C5406" s="128"/>
      <c r="D5406" s="129"/>
      <c r="E5406" s="129"/>
      <c r="F5406" s="129"/>
      <c r="G5406" s="129"/>
      <c r="H5406" s="129"/>
      <c r="I5406" s="129"/>
      <c r="J5406" s="129"/>
      <c r="K5406" s="129"/>
      <c r="L5406" s="129"/>
      <c r="M5406" s="129"/>
    </row>
    <row r="5407" spans="1:13">
      <c r="A5407" s="5"/>
      <c r="B5407" s="128"/>
      <c r="C5407" s="128"/>
      <c r="D5407" s="129"/>
      <c r="E5407" s="129"/>
      <c r="F5407" s="129"/>
      <c r="G5407" s="129"/>
      <c r="H5407" s="129"/>
      <c r="I5407" s="129"/>
      <c r="J5407" s="129"/>
      <c r="K5407" s="129"/>
      <c r="L5407" s="129"/>
      <c r="M5407" s="129"/>
    </row>
    <row r="5408" spans="1:13">
      <c r="A5408" s="5"/>
      <c r="B5408" s="128"/>
      <c r="C5408" s="128"/>
      <c r="D5408" s="129"/>
      <c r="E5408" s="129"/>
      <c r="F5408" s="129"/>
      <c r="G5408" s="129"/>
      <c r="H5408" s="129"/>
      <c r="I5408" s="129"/>
      <c r="J5408" s="129"/>
      <c r="K5408" s="129"/>
      <c r="L5408" s="129"/>
      <c r="M5408" s="129"/>
    </row>
    <row r="5409" spans="1:13">
      <c r="A5409" s="5"/>
      <c r="B5409" s="128"/>
      <c r="C5409" s="128"/>
      <c r="D5409" s="129"/>
      <c r="E5409" s="129"/>
      <c r="F5409" s="129"/>
      <c r="G5409" s="129"/>
      <c r="H5409" s="129"/>
      <c r="I5409" s="129"/>
      <c r="J5409" s="129"/>
      <c r="K5409" s="129"/>
      <c r="L5409" s="129"/>
      <c r="M5409" s="129"/>
    </row>
    <row r="5410" spans="1:13">
      <c r="A5410" s="5"/>
      <c r="B5410" s="128"/>
      <c r="C5410" s="128"/>
      <c r="D5410" s="129"/>
      <c r="E5410" s="129"/>
      <c r="F5410" s="129"/>
      <c r="G5410" s="129"/>
      <c r="H5410" s="129"/>
      <c r="I5410" s="129"/>
      <c r="J5410" s="129"/>
      <c r="K5410" s="129"/>
      <c r="L5410" s="129"/>
      <c r="M5410" s="129"/>
    </row>
    <row r="5411" spans="1:13">
      <c r="A5411" s="5"/>
      <c r="B5411" s="128"/>
      <c r="C5411" s="128"/>
      <c r="D5411" s="129"/>
      <c r="E5411" s="129"/>
      <c r="F5411" s="129"/>
      <c r="G5411" s="129"/>
      <c r="H5411" s="129"/>
      <c r="I5411" s="129"/>
      <c r="J5411" s="129"/>
      <c r="K5411" s="129"/>
      <c r="L5411" s="129"/>
      <c r="M5411" s="129"/>
    </row>
    <row r="5412" spans="1:13">
      <c r="A5412" s="5"/>
      <c r="B5412" s="128"/>
      <c r="C5412" s="128"/>
      <c r="D5412" s="129"/>
      <c r="E5412" s="129"/>
      <c r="F5412" s="129"/>
      <c r="G5412" s="129"/>
      <c r="H5412" s="129"/>
      <c r="I5412" s="129"/>
      <c r="J5412" s="129"/>
      <c r="K5412" s="129"/>
      <c r="L5412" s="129"/>
      <c r="M5412" s="129"/>
    </row>
    <row r="5413" spans="1:13">
      <c r="A5413" s="5"/>
      <c r="B5413" s="128"/>
      <c r="C5413" s="128"/>
      <c r="D5413" s="129"/>
      <c r="E5413" s="129"/>
      <c r="F5413" s="129"/>
      <c r="G5413" s="129"/>
      <c r="H5413" s="129"/>
      <c r="I5413" s="129"/>
      <c r="J5413" s="129"/>
      <c r="K5413" s="129"/>
      <c r="L5413" s="129"/>
      <c r="M5413" s="129"/>
    </row>
    <row r="5414" spans="1:13">
      <c r="A5414" s="5"/>
      <c r="B5414" s="128"/>
      <c r="C5414" s="128"/>
      <c r="D5414" s="129"/>
      <c r="E5414" s="129"/>
      <c r="F5414" s="129"/>
      <c r="G5414" s="129"/>
      <c r="H5414" s="129"/>
      <c r="I5414" s="129"/>
      <c r="J5414" s="129"/>
      <c r="K5414" s="129"/>
      <c r="L5414" s="129"/>
      <c r="M5414" s="129"/>
    </row>
    <row r="5415" spans="1:13">
      <c r="A5415" s="5"/>
      <c r="B5415" s="128"/>
      <c r="C5415" s="128"/>
      <c r="D5415" s="129"/>
      <c r="E5415" s="129"/>
      <c r="F5415" s="129"/>
      <c r="G5415" s="129"/>
      <c r="H5415" s="129"/>
      <c r="I5415" s="129"/>
      <c r="J5415" s="129"/>
      <c r="K5415" s="129"/>
      <c r="L5415" s="129"/>
      <c r="M5415" s="129"/>
    </row>
    <row r="5416" spans="1:13">
      <c r="A5416" s="5"/>
      <c r="B5416" s="128"/>
      <c r="C5416" s="128"/>
      <c r="D5416" s="129"/>
      <c r="E5416" s="129"/>
      <c r="F5416" s="129"/>
      <c r="G5416" s="129"/>
      <c r="H5416" s="129"/>
      <c r="I5416" s="129"/>
      <c r="J5416" s="129"/>
      <c r="K5416" s="129"/>
      <c r="L5416" s="129"/>
      <c r="M5416" s="129"/>
    </row>
    <row r="5417" spans="1:13">
      <c r="A5417" s="5"/>
      <c r="B5417" s="128"/>
      <c r="C5417" s="128"/>
      <c r="D5417" s="129"/>
      <c r="E5417" s="129"/>
      <c r="F5417" s="129"/>
      <c r="G5417" s="129"/>
      <c r="H5417" s="129"/>
      <c r="I5417" s="129"/>
      <c r="J5417" s="129"/>
      <c r="K5417" s="129"/>
      <c r="L5417" s="129"/>
      <c r="M5417" s="129"/>
    </row>
    <row r="5418" spans="1:13">
      <c r="A5418" s="5"/>
      <c r="B5418" s="128"/>
      <c r="C5418" s="128"/>
      <c r="D5418" s="129"/>
      <c r="E5418" s="129"/>
      <c r="F5418" s="129"/>
      <c r="G5418" s="129"/>
      <c r="H5418" s="129"/>
      <c r="I5418" s="129"/>
      <c r="J5418" s="129"/>
      <c r="K5418" s="129"/>
      <c r="L5418" s="129"/>
      <c r="M5418" s="129"/>
    </row>
    <row r="5419" spans="1:13">
      <c r="A5419" s="5"/>
      <c r="B5419" s="3"/>
      <c r="C5419" s="3"/>
      <c r="D5419" s="4"/>
      <c r="E5419" s="4"/>
      <c r="F5419" s="4"/>
      <c r="G5419" s="4"/>
      <c r="H5419" s="129"/>
      <c r="I5419" s="129"/>
      <c r="J5419" s="129"/>
      <c r="K5419" s="129"/>
      <c r="L5419" s="4"/>
      <c r="M5419" s="4"/>
    </row>
    <row r="5420" spans="1:13">
      <c r="A5420" s="5"/>
      <c r="B5420" s="3"/>
      <c r="C5420" s="3"/>
      <c r="D5420" s="4"/>
      <c r="E5420" s="4"/>
      <c r="F5420" s="4"/>
      <c r="G5420" s="4"/>
      <c r="H5420" s="129"/>
      <c r="I5420" s="4"/>
      <c r="J5420" s="4"/>
      <c r="K5420" s="4"/>
      <c r="L5420" s="4"/>
      <c r="M5420" s="4"/>
    </row>
    <row r="5421" spans="1:13">
      <c r="A5421" s="5"/>
      <c r="B5421" s="128"/>
      <c r="C5421" s="128"/>
      <c r="D5421" s="129"/>
      <c r="E5421" s="129"/>
      <c r="F5421" s="129"/>
      <c r="G5421" s="129"/>
      <c r="H5421" s="129"/>
      <c r="I5421" s="129"/>
      <c r="J5421" s="129"/>
      <c r="K5421" s="129"/>
      <c r="L5421" s="129"/>
      <c r="M5421" s="129"/>
    </row>
    <row r="5422" spans="1:13">
      <c r="A5422" s="5"/>
      <c r="B5422" s="128"/>
      <c r="C5422" s="128"/>
      <c r="D5422" s="129"/>
      <c r="E5422" s="129"/>
      <c r="F5422" s="129"/>
      <c r="G5422" s="129"/>
      <c r="H5422" s="129"/>
      <c r="I5422" s="129"/>
      <c r="J5422" s="129"/>
      <c r="K5422" s="129"/>
      <c r="L5422" s="129"/>
      <c r="M5422" s="129"/>
    </row>
    <row r="5423" spans="1:13">
      <c r="A5423" s="5"/>
      <c r="B5423" s="128"/>
      <c r="C5423" s="128"/>
      <c r="D5423" s="129"/>
      <c r="E5423" s="129"/>
      <c r="F5423" s="129"/>
      <c r="G5423" s="129"/>
      <c r="H5423" s="129"/>
      <c r="I5423" s="129"/>
      <c r="J5423" s="129"/>
      <c r="K5423" s="129"/>
      <c r="L5423" s="129"/>
      <c r="M5423" s="129"/>
    </row>
    <row r="5424" spans="1:13">
      <c r="A5424" s="5"/>
      <c r="B5424" s="128"/>
      <c r="C5424" s="128"/>
      <c r="D5424" s="129"/>
      <c r="E5424" s="129"/>
      <c r="F5424" s="129"/>
      <c r="G5424" s="129"/>
      <c r="H5424" s="129"/>
      <c r="I5424" s="129"/>
      <c r="J5424" s="129"/>
      <c r="K5424" s="129"/>
      <c r="L5424" s="129"/>
      <c r="M5424" s="129"/>
    </row>
    <row r="5425" spans="1:13">
      <c r="A5425" s="5"/>
      <c r="B5425" s="128"/>
      <c r="C5425" s="128"/>
      <c r="D5425" s="129"/>
      <c r="E5425" s="129"/>
      <c r="F5425" s="129"/>
      <c r="G5425" s="129"/>
      <c r="H5425" s="129"/>
      <c r="I5425" s="129"/>
      <c r="J5425" s="129"/>
      <c r="K5425" s="129"/>
      <c r="L5425" s="129"/>
      <c r="M5425" s="129"/>
    </row>
    <row r="5426" spans="1:13">
      <c r="A5426" s="5"/>
      <c r="B5426" s="128"/>
      <c r="C5426" s="128"/>
      <c r="D5426" s="129"/>
      <c r="E5426" s="129"/>
      <c r="F5426" s="129"/>
      <c r="G5426" s="129"/>
      <c r="H5426" s="129"/>
      <c r="I5426" s="129"/>
      <c r="J5426" s="129"/>
      <c r="K5426" s="129"/>
      <c r="L5426" s="129"/>
      <c r="M5426" s="129"/>
    </row>
    <row r="5427" spans="1:13">
      <c r="A5427" s="5"/>
      <c r="B5427" s="128"/>
      <c r="C5427" s="128"/>
      <c r="D5427" s="129"/>
      <c r="E5427" s="129"/>
      <c r="F5427" s="129"/>
      <c r="G5427" s="129"/>
      <c r="H5427" s="129"/>
      <c r="I5427" s="129"/>
      <c r="J5427" s="129"/>
      <c r="K5427" s="129"/>
      <c r="L5427" s="129"/>
      <c r="M5427" s="129"/>
    </row>
    <row r="5428" spans="1:13">
      <c r="A5428" s="5"/>
      <c r="B5428" s="128"/>
      <c r="C5428" s="128"/>
      <c r="D5428" s="129"/>
      <c r="E5428" s="129"/>
      <c r="F5428" s="129"/>
      <c r="G5428" s="129"/>
      <c r="H5428" s="129"/>
      <c r="I5428" s="129"/>
      <c r="J5428" s="129"/>
      <c r="K5428" s="129"/>
      <c r="L5428" s="129"/>
      <c r="M5428" s="129"/>
    </row>
    <row r="5429" spans="1:13">
      <c r="A5429" s="5"/>
      <c r="B5429" s="128"/>
      <c r="C5429" s="128"/>
      <c r="D5429" s="129"/>
      <c r="E5429" s="129"/>
      <c r="F5429" s="129"/>
      <c r="G5429" s="129"/>
      <c r="H5429" s="129"/>
      <c r="I5429" s="129"/>
      <c r="J5429" s="129"/>
      <c r="K5429" s="129"/>
      <c r="L5429" s="129"/>
      <c r="M5429" s="129"/>
    </row>
    <row r="5430" spans="1:13">
      <c r="A5430" s="5"/>
      <c r="B5430" s="128"/>
      <c r="C5430" s="128"/>
      <c r="D5430" s="129"/>
      <c r="E5430" s="129"/>
      <c r="F5430" s="129"/>
      <c r="G5430" s="129"/>
      <c r="H5430" s="129"/>
      <c r="I5430" s="129"/>
      <c r="J5430" s="129"/>
      <c r="K5430" s="129"/>
      <c r="L5430" s="129"/>
      <c r="M5430" s="129"/>
    </row>
    <row r="5431" spans="1:13">
      <c r="A5431" s="5"/>
      <c r="B5431" s="128"/>
      <c r="C5431" s="128"/>
      <c r="D5431" s="129"/>
      <c r="E5431" s="129"/>
      <c r="F5431" s="129"/>
      <c r="G5431" s="129"/>
      <c r="H5431" s="129"/>
      <c r="I5431" s="129"/>
      <c r="J5431" s="129"/>
      <c r="K5431" s="129"/>
      <c r="L5431" s="129"/>
      <c r="M5431" s="129"/>
    </row>
    <row r="5432" spans="1:13">
      <c r="A5432" s="5"/>
      <c r="B5432" s="128"/>
      <c r="C5432" s="128"/>
      <c r="D5432" s="129"/>
      <c r="E5432" s="129"/>
      <c r="F5432" s="129"/>
      <c r="G5432" s="129"/>
      <c r="H5432" s="129"/>
      <c r="I5432" s="129"/>
      <c r="J5432" s="129"/>
      <c r="K5432" s="129"/>
      <c r="L5432" s="129"/>
      <c r="M5432" s="129"/>
    </row>
    <row r="5433" spans="1:13">
      <c r="A5433" s="5"/>
      <c r="B5433" s="128"/>
      <c r="C5433" s="128"/>
      <c r="D5433" s="129"/>
      <c r="E5433" s="129"/>
      <c r="F5433" s="129"/>
      <c r="G5433" s="129"/>
      <c r="H5433" s="129"/>
      <c r="I5433" s="129"/>
      <c r="J5433" s="129"/>
      <c r="K5433" s="129"/>
      <c r="L5433" s="129"/>
      <c r="M5433" s="129"/>
    </row>
    <row r="5434" spans="1:13">
      <c r="A5434" s="5"/>
      <c r="B5434" s="128"/>
      <c r="C5434" s="128"/>
      <c r="D5434" s="129"/>
      <c r="E5434" s="129"/>
      <c r="F5434" s="129"/>
      <c r="G5434" s="129"/>
      <c r="H5434" s="129"/>
      <c r="I5434" s="129"/>
      <c r="J5434" s="129"/>
      <c r="K5434" s="129"/>
      <c r="L5434" s="129"/>
      <c r="M5434" s="129"/>
    </row>
    <row r="5435" spans="1:13">
      <c r="A5435" s="5"/>
      <c r="B5435" s="128"/>
      <c r="C5435" s="128"/>
      <c r="D5435" s="129"/>
      <c r="E5435" s="129"/>
      <c r="F5435" s="129"/>
      <c r="G5435" s="129"/>
      <c r="H5435" s="129"/>
      <c r="I5435" s="129"/>
      <c r="J5435" s="129"/>
      <c r="K5435" s="129"/>
      <c r="L5435" s="129"/>
      <c r="M5435" s="129"/>
    </row>
    <row r="5436" spans="1:13">
      <c r="A5436" s="5"/>
      <c r="B5436" s="128"/>
      <c r="C5436" s="128"/>
      <c r="D5436" s="129"/>
      <c r="E5436" s="129"/>
      <c r="F5436" s="129"/>
      <c r="G5436" s="129"/>
      <c r="H5436" s="129"/>
      <c r="I5436" s="129"/>
      <c r="J5436" s="129"/>
      <c r="K5436" s="129"/>
      <c r="L5436" s="129"/>
      <c r="M5436" s="129"/>
    </row>
    <row r="5437" spans="1:13">
      <c r="A5437" s="5"/>
      <c r="B5437" s="128"/>
      <c r="C5437" s="128"/>
      <c r="D5437" s="129"/>
      <c r="E5437" s="129"/>
      <c r="F5437" s="129"/>
      <c r="G5437" s="129"/>
      <c r="H5437" s="129"/>
      <c r="I5437" s="129"/>
      <c r="J5437" s="129"/>
      <c r="K5437" s="129"/>
      <c r="L5437" s="129"/>
      <c r="M5437" s="129"/>
    </row>
    <row r="5438" spans="1:13">
      <c r="A5438" s="5"/>
      <c r="B5438" s="128"/>
      <c r="C5438" s="128"/>
      <c r="D5438" s="129"/>
      <c r="E5438" s="129"/>
      <c r="F5438" s="129"/>
      <c r="G5438" s="129"/>
      <c r="H5438" s="129"/>
      <c r="I5438" s="129"/>
      <c r="J5438" s="129"/>
      <c r="K5438" s="129"/>
      <c r="L5438" s="129"/>
      <c r="M5438" s="129"/>
    </row>
    <row r="5439" spans="1:13">
      <c r="A5439" s="5"/>
      <c r="B5439" s="128"/>
      <c r="C5439" s="128"/>
      <c r="D5439" s="129"/>
      <c r="E5439" s="129"/>
      <c r="F5439" s="129"/>
      <c r="G5439" s="129"/>
      <c r="H5439" s="129"/>
      <c r="I5439" s="129"/>
      <c r="J5439" s="129"/>
      <c r="K5439" s="129"/>
      <c r="L5439" s="129"/>
      <c r="M5439" s="129"/>
    </row>
    <row r="5440" spans="1:13">
      <c r="A5440" s="5"/>
      <c r="B5440" s="128"/>
      <c r="C5440" s="128"/>
      <c r="D5440" s="129"/>
      <c r="E5440" s="129"/>
      <c r="F5440" s="129"/>
      <c r="G5440" s="129"/>
      <c r="H5440" s="129"/>
      <c r="I5440" s="129"/>
      <c r="J5440" s="129"/>
      <c r="K5440" s="129"/>
      <c r="L5440" s="129"/>
      <c r="M5440" s="129"/>
    </row>
    <row r="5441" spans="1:13">
      <c r="A5441" s="5"/>
      <c r="B5441" s="128"/>
      <c r="C5441" s="128"/>
      <c r="D5441" s="129"/>
      <c r="E5441" s="129"/>
      <c r="F5441" s="129"/>
      <c r="G5441" s="129"/>
      <c r="H5441" s="129"/>
      <c r="I5441" s="129"/>
      <c r="J5441" s="129"/>
      <c r="K5441" s="129"/>
      <c r="L5441" s="129"/>
      <c r="M5441" s="129"/>
    </row>
    <row r="5442" spans="1:13">
      <c r="A5442" s="5"/>
      <c r="B5442" s="128"/>
      <c r="C5442" s="128"/>
      <c r="D5442" s="129"/>
      <c r="E5442" s="129"/>
      <c r="F5442" s="129"/>
      <c r="G5442" s="129"/>
      <c r="H5442" s="129"/>
      <c r="I5442" s="129"/>
      <c r="J5442" s="129"/>
      <c r="K5442" s="129"/>
      <c r="L5442" s="129"/>
      <c r="M5442" s="129"/>
    </row>
    <row r="5443" spans="1:13">
      <c r="A5443" s="5"/>
      <c r="B5443" s="128"/>
      <c r="C5443" s="128"/>
      <c r="D5443" s="129"/>
      <c r="E5443" s="129"/>
      <c r="F5443" s="129"/>
      <c r="G5443" s="129"/>
      <c r="H5443" s="129"/>
      <c r="I5443" s="129"/>
      <c r="J5443" s="129"/>
      <c r="K5443" s="129"/>
      <c r="L5443" s="129"/>
      <c r="M5443" s="129"/>
    </row>
    <row r="5444" spans="1:13">
      <c r="A5444" s="5"/>
      <c r="B5444" s="128"/>
      <c r="C5444" s="128"/>
      <c r="D5444" s="129"/>
      <c r="E5444" s="129"/>
      <c r="F5444" s="129"/>
      <c r="G5444" s="129"/>
      <c r="H5444" s="129"/>
      <c r="I5444" s="129"/>
      <c r="J5444" s="129"/>
      <c r="K5444" s="129"/>
      <c r="L5444" s="129"/>
      <c r="M5444" s="129"/>
    </row>
    <row r="5445" spans="1:13">
      <c r="A5445" s="5"/>
      <c r="B5445" s="128"/>
      <c r="C5445" s="128"/>
      <c r="D5445" s="129"/>
      <c r="E5445" s="129"/>
      <c r="F5445" s="129"/>
      <c r="G5445" s="129"/>
      <c r="H5445" s="129"/>
      <c r="I5445" s="129"/>
      <c r="J5445" s="129"/>
      <c r="K5445" s="129"/>
      <c r="L5445" s="129"/>
      <c r="M5445" s="129"/>
    </row>
    <row r="5446" spans="1:13">
      <c r="A5446" s="5"/>
      <c r="B5446" s="128"/>
      <c r="C5446" s="128"/>
      <c r="D5446" s="129"/>
      <c r="E5446" s="129"/>
      <c r="F5446" s="129"/>
      <c r="G5446" s="129"/>
      <c r="H5446" s="129"/>
      <c r="I5446" s="129"/>
      <c r="J5446" s="129"/>
      <c r="K5446" s="129"/>
      <c r="L5446" s="129"/>
      <c r="M5446" s="129"/>
    </row>
    <row r="5447" spans="1:13">
      <c r="A5447" s="5"/>
      <c r="B5447" s="128"/>
      <c r="C5447" s="128"/>
      <c r="D5447" s="129"/>
      <c r="E5447" s="129"/>
      <c r="F5447" s="129"/>
      <c r="G5447" s="129"/>
      <c r="H5447" s="129"/>
      <c r="I5447" s="129"/>
      <c r="J5447" s="129"/>
      <c r="K5447" s="129"/>
      <c r="L5447" s="129"/>
      <c r="M5447" s="129"/>
    </row>
    <row r="5448" spans="1:13">
      <c r="A5448" s="5"/>
      <c r="B5448" s="128"/>
      <c r="C5448" s="128"/>
      <c r="D5448" s="129"/>
      <c r="E5448" s="129"/>
      <c r="F5448" s="129"/>
      <c r="G5448" s="129"/>
      <c r="H5448" s="129"/>
      <c r="I5448" s="129"/>
      <c r="J5448" s="129"/>
      <c r="K5448" s="129"/>
      <c r="L5448" s="129"/>
      <c r="M5448" s="129"/>
    </row>
    <row r="5449" spans="1:13">
      <c r="A5449" s="5"/>
      <c r="B5449" s="128"/>
      <c r="C5449" s="128"/>
      <c r="D5449" s="129"/>
      <c r="E5449" s="129"/>
      <c r="F5449" s="129"/>
      <c r="G5449" s="129"/>
      <c r="H5449" s="129"/>
      <c r="I5449" s="129"/>
      <c r="J5449" s="129"/>
      <c r="K5449" s="129"/>
      <c r="L5449" s="129"/>
      <c r="M5449" s="129"/>
    </row>
    <row r="5450" spans="1:13">
      <c r="A5450" s="5"/>
      <c r="B5450" s="128"/>
      <c r="C5450" s="128"/>
      <c r="D5450" s="129"/>
      <c r="E5450" s="129"/>
      <c r="F5450" s="129"/>
      <c r="G5450" s="129"/>
      <c r="H5450" s="129"/>
      <c r="I5450" s="129"/>
      <c r="J5450" s="129"/>
      <c r="K5450" s="129"/>
      <c r="L5450" s="129"/>
      <c r="M5450" s="129"/>
    </row>
    <row r="5451" spans="1:13">
      <c r="A5451" s="5"/>
      <c r="B5451" s="128"/>
      <c r="C5451" s="128"/>
      <c r="D5451" s="129"/>
      <c r="E5451" s="129"/>
      <c r="F5451" s="129"/>
      <c r="G5451" s="129"/>
      <c r="H5451" s="129"/>
      <c r="I5451" s="129"/>
      <c r="J5451" s="129"/>
      <c r="K5451" s="129"/>
      <c r="L5451" s="129"/>
      <c r="M5451" s="129"/>
    </row>
    <row r="5452" spans="1:13">
      <c r="A5452" s="5"/>
      <c r="B5452" s="128"/>
      <c r="C5452" s="128"/>
      <c r="D5452" s="129"/>
      <c r="E5452" s="129"/>
      <c r="F5452" s="129"/>
      <c r="G5452" s="129"/>
      <c r="H5452" s="129"/>
      <c r="I5452" s="129"/>
      <c r="J5452" s="129"/>
      <c r="K5452" s="129"/>
      <c r="L5452" s="129"/>
      <c r="M5452" s="129"/>
    </row>
    <row r="5453" spans="1:13">
      <c r="A5453" s="5"/>
      <c r="B5453" s="128"/>
      <c r="C5453" s="128"/>
      <c r="D5453" s="129"/>
      <c r="E5453" s="129"/>
      <c r="F5453" s="129"/>
      <c r="G5453" s="129"/>
      <c r="H5453" s="129"/>
      <c r="I5453" s="129"/>
      <c r="J5453" s="129"/>
      <c r="K5453" s="129"/>
      <c r="L5453" s="129"/>
      <c r="M5453" s="129"/>
    </row>
    <row r="5454" spans="1:13">
      <c r="A5454" s="5"/>
      <c r="B5454" s="128"/>
      <c r="C5454" s="128"/>
      <c r="D5454" s="129"/>
      <c r="E5454" s="129"/>
      <c r="F5454" s="129"/>
      <c r="G5454" s="129"/>
      <c r="H5454" s="129"/>
      <c r="I5454" s="129"/>
      <c r="J5454" s="129"/>
      <c r="K5454" s="129"/>
      <c r="L5454" s="129"/>
      <c r="M5454" s="129"/>
    </row>
    <row r="5455" spans="1:13">
      <c r="A5455" s="5"/>
      <c r="B5455" s="128"/>
      <c r="C5455" s="128"/>
      <c r="D5455" s="129"/>
      <c r="E5455" s="129"/>
      <c r="F5455" s="129"/>
      <c r="G5455" s="129"/>
      <c r="H5455" s="129"/>
      <c r="I5455" s="129"/>
      <c r="J5455" s="129"/>
      <c r="K5455" s="129"/>
      <c r="L5455" s="129"/>
      <c r="M5455" s="129"/>
    </row>
    <row r="5456" spans="1:13">
      <c r="A5456" s="5"/>
      <c r="B5456" s="128"/>
      <c r="C5456" s="128"/>
      <c r="D5456" s="129"/>
      <c r="E5456" s="129"/>
      <c r="F5456" s="129"/>
      <c r="G5456" s="129"/>
      <c r="H5456" s="129"/>
      <c r="I5456" s="129"/>
      <c r="J5456" s="129"/>
      <c r="K5456" s="129"/>
      <c r="L5456" s="129"/>
      <c r="M5456" s="129"/>
    </row>
    <row r="5457" spans="1:13">
      <c r="A5457" s="5"/>
      <c r="B5457" s="128"/>
      <c r="C5457" s="128"/>
      <c r="D5457" s="129"/>
      <c r="E5457" s="129"/>
      <c r="F5457" s="129"/>
      <c r="G5457" s="129"/>
      <c r="H5457" s="129"/>
      <c r="I5457" s="129"/>
      <c r="J5457" s="129"/>
      <c r="K5457" s="129"/>
      <c r="L5457" s="129"/>
      <c r="M5457" s="129"/>
    </row>
    <row r="5458" spans="1:13">
      <c r="A5458" s="5"/>
      <c r="B5458" s="128"/>
      <c r="C5458" s="128"/>
      <c r="D5458" s="129"/>
      <c r="E5458" s="129"/>
      <c r="F5458" s="129"/>
      <c r="G5458" s="129"/>
      <c r="H5458" s="129"/>
      <c r="I5458" s="129"/>
      <c r="J5458" s="129"/>
      <c r="K5458" s="129"/>
      <c r="L5458" s="129"/>
      <c r="M5458" s="129"/>
    </row>
    <row r="5459" spans="1:13">
      <c r="A5459" s="5"/>
      <c r="B5459" s="128"/>
      <c r="C5459" s="128"/>
      <c r="D5459" s="129"/>
      <c r="E5459" s="129"/>
      <c r="F5459" s="129"/>
      <c r="G5459" s="129"/>
      <c r="H5459" s="129"/>
      <c r="I5459" s="129"/>
      <c r="J5459" s="129"/>
      <c r="K5459" s="129"/>
      <c r="L5459" s="129"/>
      <c r="M5459" s="129"/>
    </row>
    <row r="5460" spans="1:13">
      <c r="A5460" s="5"/>
      <c r="B5460" s="128"/>
      <c r="C5460" s="128"/>
      <c r="D5460" s="129"/>
      <c r="E5460" s="129"/>
      <c r="F5460" s="129"/>
      <c r="G5460" s="129"/>
      <c r="H5460" s="129"/>
      <c r="I5460" s="129"/>
      <c r="J5460" s="129"/>
      <c r="K5460" s="129"/>
      <c r="L5460" s="129"/>
      <c r="M5460" s="129"/>
    </row>
    <row r="5461" spans="1:13">
      <c r="A5461" s="5"/>
      <c r="B5461" s="128"/>
      <c r="C5461" s="128"/>
      <c r="D5461" s="129"/>
      <c r="E5461" s="129"/>
      <c r="F5461" s="129"/>
      <c r="G5461" s="129"/>
      <c r="H5461" s="129"/>
      <c r="I5461" s="129"/>
      <c r="J5461" s="129"/>
      <c r="K5461" s="129"/>
      <c r="L5461" s="129"/>
      <c r="M5461" s="129"/>
    </row>
    <row r="5462" spans="1:13">
      <c r="A5462" s="5"/>
      <c r="B5462" s="128"/>
      <c r="C5462" s="128"/>
      <c r="D5462" s="129"/>
      <c r="E5462" s="129"/>
      <c r="F5462" s="129"/>
      <c r="G5462" s="129"/>
      <c r="H5462" s="129"/>
      <c r="I5462" s="129"/>
      <c r="J5462" s="129"/>
      <c r="K5462" s="129"/>
      <c r="L5462" s="129"/>
      <c r="M5462" s="129"/>
    </row>
    <row r="5463" spans="1:13">
      <c r="A5463" s="5"/>
      <c r="B5463" s="128"/>
      <c r="C5463" s="128"/>
      <c r="D5463" s="129"/>
      <c r="E5463" s="129"/>
      <c r="F5463" s="129"/>
      <c r="G5463" s="129"/>
      <c r="H5463" s="129"/>
      <c r="I5463" s="129"/>
      <c r="J5463" s="129"/>
      <c r="K5463" s="129"/>
      <c r="L5463" s="129"/>
      <c r="M5463" s="129"/>
    </row>
    <row r="5464" spans="1:13">
      <c r="A5464" s="5"/>
      <c r="B5464" s="128"/>
      <c r="C5464" s="128"/>
      <c r="D5464" s="129"/>
      <c r="E5464" s="129"/>
      <c r="F5464" s="129"/>
      <c r="G5464" s="129"/>
      <c r="H5464" s="129"/>
      <c r="I5464" s="129"/>
      <c r="J5464" s="129"/>
      <c r="K5464" s="129"/>
      <c r="L5464" s="129"/>
      <c r="M5464" s="129"/>
    </row>
    <row r="5465" spans="1:13">
      <c r="A5465" s="5"/>
      <c r="B5465" s="128"/>
      <c r="C5465" s="128"/>
      <c r="D5465" s="129"/>
      <c r="E5465" s="129"/>
      <c r="F5465" s="129"/>
      <c r="G5465" s="129"/>
      <c r="H5465" s="129"/>
      <c r="I5465" s="129"/>
      <c r="J5465" s="129"/>
      <c r="K5465" s="129"/>
      <c r="L5465" s="129"/>
      <c r="M5465" s="129"/>
    </row>
    <row r="5466" spans="1:13">
      <c r="A5466" s="5"/>
      <c r="B5466" s="128"/>
      <c r="C5466" s="128"/>
      <c r="D5466" s="129"/>
      <c r="E5466" s="129"/>
      <c r="F5466" s="129"/>
      <c r="G5466" s="129"/>
      <c r="H5466" s="129"/>
      <c r="I5466" s="129"/>
      <c r="J5466" s="129"/>
      <c r="K5466" s="129"/>
      <c r="L5466" s="129"/>
      <c r="M5466" s="129"/>
    </row>
    <row r="5467" spans="1:13">
      <c r="A5467" s="5"/>
      <c r="B5467" s="128"/>
      <c r="C5467" s="128"/>
      <c r="D5467" s="129"/>
      <c r="E5467" s="129"/>
      <c r="F5467" s="129"/>
      <c r="G5467" s="129"/>
      <c r="H5467" s="129"/>
      <c r="I5467" s="129"/>
      <c r="J5467" s="129"/>
      <c r="K5467" s="129"/>
      <c r="L5467" s="129"/>
      <c r="M5467" s="129"/>
    </row>
    <row r="5468" spans="1:13">
      <c r="A5468" s="5"/>
      <c r="B5468" s="128"/>
      <c r="C5468" s="128"/>
      <c r="D5468" s="129"/>
      <c r="E5468" s="129"/>
      <c r="F5468" s="129"/>
      <c r="G5468" s="129"/>
      <c r="H5468" s="129"/>
      <c r="I5468" s="129"/>
      <c r="J5468" s="129"/>
      <c r="K5468" s="129"/>
      <c r="L5468" s="129"/>
      <c r="M5468" s="129"/>
    </row>
    <row r="5469" spans="1:13">
      <c r="A5469" s="5"/>
      <c r="B5469" s="128"/>
      <c r="C5469" s="128"/>
      <c r="D5469" s="129"/>
      <c r="E5469" s="129"/>
      <c r="F5469" s="129"/>
      <c r="G5469" s="129"/>
      <c r="H5469" s="129"/>
      <c r="I5469" s="129"/>
      <c r="J5469" s="129"/>
      <c r="K5469" s="129"/>
      <c r="L5469" s="129"/>
      <c r="M5469" s="129"/>
    </row>
    <row r="5470" spans="1:13">
      <c r="A5470" s="5"/>
      <c r="B5470" s="128"/>
      <c r="C5470" s="128"/>
      <c r="D5470" s="129"/>
      <c r="E5470" s="129"/>
      <c r="F5470" s="129"/>
      <c r="G5470" s="129"/>
      <c r="H5470" s="129"/>
      <c r="I5470" s="129"/>
      <c r="J5470" s="129"/>
      <c r="K5470" s="129"/>
      <c r="L5470" s="129"/>
      <c r="M5470" s="129"/>
    </row>
    <row r="5471" spans="1:13">
      <c r="A5471" s="5"/>
      <c r="B5471" s="128"/>
      <c r="C5471" s="128"/>
      <c r="D5471" s="129"/>
      <c r="E5471" s="129"/>
      <c r="F5471" s="129"/>
      <c r="G5471" s="129"/>
      <c r="H5471" s="129"/>
      <c r="I5471" s="129"/>
      <c r="J5471" s="129"/>
      <c r="K5471" s="129"/>
      <c r="L5471" s="129"/>
      <c r="M5471" s="129"/>
    </row>
    <row r="5472" spans="1:13">
      <c r="A5472" s="5"/>
      <c r="B5472" s="128"/>
      <c r="C5472" s="128"/>
      <c r="D5472" s="129"/>
      <c r="E5472" s="129"/>
      <c r="F5472" s="129"/>
      <c r="G5472" s="129"/>
      <c r="H5472" s="129"/>
      <c r="I5472" s="129"/>
      <c r="J5472" s="129"/>
      <c r="K5472" s="129"/>
      <c r="L5472" s="129"/>
      <c r="M5472" s="129"/>
    </row>
    <row r="5473" spans="1:13">
      <c r="A5473" s="5"/>
      <c r="B5473" s="128"/>
      <c r="C5473" s="128"/>
      <c r="D5473" s="129"/>
      <c r="E5473" s="129"/>
      <c r="F5473" s="129"/>
      <c r="G5473" s="129"/>
      <c r="H5473" s="129"/>
      <c r="I5473" s="129"/>
      <c r="J5473" s="129"/>
      <c r="K5473" s="129"/>
      <c r="L5473" s="129"/>
      <c r="M5473" s="129"/>
    </row>
    <row r="5474" spans="1:13">
      <c r="A5474" s="5"/>
      <c r="B5474" s="128"/>
      <c r="C5474" s="128"/>
      <c r="D5474" s="129"/>
      <c r="E5474" s="129"/>
      <c r="F5474" s="129"/>
      <c r="G5474" s="129"/>
      <c r="H5474" s="129"/>
      <c r="I5474" s="129"/>
      <c r="J5474" s="129"/>
      <c r="K5474" s="129"/>
      <c r="L5474" s="129"/>
      <c r="M5474" s="129"/>
    </row>
    <row r="5475" spans="1:13">
      <c r="A5475" s="5"/>
      <c r="B5475" s="128"/>
      <c r="C5475" s="128"/>
      <c r="D5475" s="129"/>
      <c r="E5475" s="129"/>
      <c r="F5475" s="129"/>
      <c r="G5475" s="129"/>
      <c r="H5475" s="129"/>
      <c r="I5475" s="129"/>
      <c r="J5475" s="129"/>
      <c r="K5475" s="129"/>
      <c r="L5475" s="129"/>
      <c r="M5475" s="129"/>
    </row>
    <row r="5476" spans="1:13">
      <c r="A5476" s="5"/>
      <c r="B5476" s="128"/>
      <c r="C5476" s="128"/>
      <c r="D5476" s="129"/>
      <c r="E5476" s="129"/>
      <c r="F5476" s="129"/>
      <c r="G5476" s="129"/>
      <c r="H5476" s="129"/>
      <c r="I5476" s="129"/>
      <c r="J5476" s="129"/>
      <c r="K5476" s="129"/>
      <c r="L5476" s="129"/>
      <c r="M5476" s="129"/>
    </row>
    <row r="5477" spans="1:13">
      <c r="A5477" s="5"/>
      <c r="B5477" s="128"/>
      <c r="C5477" s="128"/>
      <c r="D5477" s="129"/>
      <c r="E5477" s="129"/>
      <c r="F5477" s="129"/>
      <c r="G5477" s="129"/>
      <c r="H5477" s="129"/>
      <c r="I5477" s="129"/>
      <c r="J5477" s="129"/>
      <c r="K5477" s="129"/>
      <c r="L5477" s="129"/>
      <c r="M5477" s="129"/>
    </row>
    <row r="5478" spans="1:13">
      <c r="A5478" s="5"/>
      <c r="B5478" s="128"/>
      <c r="C5478" s="128"/>
      <c r="D5478" s="129"/>
      <c r="E5478" s="129"/>
      <c r="F5478" s="129"/>
      <c r="G5478" s="129"/>
      <c r="H5478" s="129"/>
      <c r="I5478" s="129"/>
      <c r="J5478" s="129"/>
      <c r="K5478" s="129"/>
      <c r="L5478" s="129"/>
      <c r="M5478" s="129"/>
    </row>
    <row r="5479" spans="1:13">
      <c r="A5479" s="5"/>
      <c r="B5479" s="128"/>
      <c r="C5479" s="128"/>
      <c r="D5479" s="129"/>
      <c r="E5479" s="129"/>
      <c r="F5479" s="129"/>
      <c r="G5479" s="129"/>
      <c r="H5479" s="129"/>
      <c r="I5479" s="129"/>
      <c r="J5479" s="129"/>
      <c r="K5479" s="129"/>
      <c r="L5479" s="129"/>
      <c r="M5479" s="129"/>
    </row>
    <row r="5480" spans="1:13">
      <c r="A5480" s="5"/>
      <c r="B5480" s="128"/>
      <c r="C5480" s="128"/>
      <c r="D5480" s="129"/>
      <c r="E5480" s="129"/>
      <c r="F5480" s="129"/>
      <c r="G5480" s="129"/>
      <c r="H5480" s="129"/>
      <c r="I5480" s="129"/>
      <c r="J5480" s="129"/>
      <c r="K5480" s="129"/>
      <c r="L5480" s="129"/>
      <c r="M5480" s="129"/>
    </row>
    <row r="5481" spans="1:13">
      <c r="A5481" s="5"/>
      <c r="B5481" s="128"/>
      <c r="C5481" s="128"/>
      <c r="D5481" s="129"/>
      <c r="E5481" s="129"/>
      <c r="F5481" s="129"/>
      <c r="G5481" s="129"/>
      <c r="H5481" s="129"/>
      <c r="I5481" s="129"/>
      <c r="J5481" s="129"/>
      <c r="K5481" s="129"/>
      <c r="L5481" s="129"/>
      <c r="M5481" s="129"/>
    </row>
    <row r="5482" spans="1:13">
      <c r="A5482" s="5"/>
      <c r="B5482" s="128"/>
      <c r="C5482" s="128"/>
      <c r="D5482" s="129"/>
      <c r="E5482" s="129"/>
      <c r="F5482" s="129"/>
      <c r="G5482" s="129"/>
      <c r="H5482" s="129"/>
      <c r="I5482" s="129"/>
      <c r="J5482" s="129"/>
      <c r="K5482" s="129"/>
      <c r="L5482" s="129"/>
      <c r="M5482" s="129"/>
    </row>
    <row r="5483" spans="1:13">
      <c r="A5483" s="5"/>
      <c r="B5483" s="128"/>
      <c r="C5483" s="128"/>
      <c r="D5483" s="129"/>
      <c r="E5483" s="129"/>
      <c r="F5483" s="129"/>
      <c r="G5483" s="129"/>
      <c r="H5483" s="129"/>
      <c r="I5483" s="129"/>
      <c r="J5483" s="129"/>
      <c r="K5483" s="129"/>
      <c r="L5483" s="129"/>
      <c r="M5483" s="129"/>
    </row>
    <row r="5484" spans="1:13">
      <c r="A5484" s="5"/>
      <c r="B5484" s="128"/>
      <c r="C5484" s="128"/>
      <c r="D5484" s="129"/>
      <c r="E5484" s="129"/>
      <c r="F5484" s="129"/>
      <c r="G5484" s="129"/>
      <c r="H5484" s="129"/>
      <c r="I5484" s="129"/>
      <c r="J5484" s="129"/>
      <c r="K5484" s="129"/>
      <c r="L5484" s="129"/>
      <c r="M5484" s="129"/>
    </row>
    <row r="5485" spans="1:13">
      <c r="A5485" s="5"/>
      <c r="B5485" s="128"/>
      <c r="C5485" s="128"/>
      <c r="D5485" s="129"/>
      <c r="E5485" s="129"/>
      <c r="F5485" s="129"/>
      <c r="G5485" s="129"/>
      <c r="H5485" s="129"/>
      <c r="I5485" s="129"/>
      <c r="J5485" s="129"/>
      <c r="K5485" s="129"/>
      <c r="L5485" s="129"/>
      <c r="M5485" s="129"/>
    </row>
    <row r="5486" spans="1:13">
      <c r="A5486" s="5"/>
      <c r="B5486" s="128"/>
      <c r="C5486" s="128"/>
      <c r="D5486" s="129"/>
      <c r="E5486" s="129"/>
      <c r="F5486" s="129"/>
      <c r="G5486" s="129"/>
      <c r="H5486" s="129"/>
      <c r="I5486" s="129"/>
      <c r="J5486" s="129"/>
      <c r="K5486" s="129"/>
      <c r="L5486" s="129"/>
      <c r="M5486" s="129"/>
    </row>
    <row r="5487" spans="1:13">
      <c r="A5487" s="5"/>
      <c r="B5487" s="128"/>
      <c r="C5487" s="128"/>
      <c r="D5487" s="129"/>
      <c r="E5487" s="129"/>
      <c r="F5487" s="129"/>
      <c r="G5487" s="129"/>
      <c r="H5487" s="129"/>
      <c r="I5487" s="129"/>
      <c r="J5487" s="129"/>
      <c r="K5487" s="129"/>
      <c r="L5487" s="129"/>
      <c r="M5487" s="129"/>
    </row>
    <row r="5488" spans="1:13">
      <c r="A5488" s="5"/>
      <c r="B5488" s="128"/>
      <c r="C5488" s="128"/>
      <c r="D5488" s="129"/>
      <c r="E5488" s="129"/>
      <c r="F5488" s="129"/>
      <c r="G5488" s="129"/>
      <c r="H5488" s="129"/>
      <c r="I5488" s="129"/>
      <c r="J5488" s="129"/>
      <c r="K5488" s="129"/>
      <c r="L5488" s="129"/>
      <c r="M5488" s="129"/>
    </row>
    <row r="5489" spans="1:13">
      <c r="A5489" s="5"/>
      <c r="B5489" s="128"/>
      <c r="C5489" s="128"/>
      <c r="D5489" s="129"/>
      <c r="E5489" s="129"/>
      <c r="F5489" s="129"/>
      <c r="G5489" s="129"/>
      <c r="H5489" s="129"/>
      <c r="I5489" s="129"/>
      <c r="J5489" s="129"/>
      <c r="K5489" s="129"/>
      <c r="L5489" s="129"/>
      <c r="M5489" s="129"/>
    </row>
    <row r="5490" spans="1:13">
      <c r="A5490" s="5"/>
      <c r="B5490" s="128"/>
      <c r="C5490" s="128"/>
      <c r="D5490" s="129"/>
      <c r="E5490" s="129"/>
      <c r="F5490" s="129"/>
      <c r="G5490" s="129"/>
      <c r="H5490" s="129"/>
      <c r="I5490" s="129"/>
      <c r="J5490" s="129"/>
      <c r="K5490" s="129"/>
      <c r="L5490" s="129"/>
      <c r="M5490" s="129"/>
    </row>
    <row r="5491" spans="1:13">
      <c r="A5491" s="5"/>
      <c r="B5491" s="128"/>
      <c r="C5491" s="128"/>
      <c r="D5491" s="129"/>
      <c r="E5491" s="129"/>
      <c r="F5491" s="129"/>
      <c r="G5491" s="129"/>
      <c r="H5491" s="129"/>
      <c r="I5491" s="129"/>
      <c r="J5491" s="129"/>
      <c r="K5491" s="129"/>
      <c r="L5491" s="129"/>
      <c r="M5491" s="129"/>
    </row>
    <row r="5492" spans="1:13">
      <c r="A5492" s="5"/>
      <c r="B5492" s="128"/>
      <c r="C5492" s="128"/>
      <c r="D5492" s="129"/>
      <c r="E5492" s="129"/>
      <c r="F5492" s="129"/>
      <c r="G5492" s="129"/>
      <c r="H5492" s="129"/>
      <c r="I5492" s="129"/>
      <c r="J5492" s="129"/>
      <c r="K5492" s="129"/>
      <c r="L5492" s="129"/>
      <c r="M5492" s="129"/>
    </row>
    <row r="5493" spans="1:13">
      <c r="A5493" s="5"/>
      <c r="B5493" s="128"/>
      <c r="C5493" s="128"/>
      <c r="D5493" s="129"/>
      <c r="E5493" s="129"/>
      <c r="F5493" s="129"/>
      <c r="G5493" s="129"/>
      <c r="H5493" s="129"/>
      <c r="I5493" s="129"/>
      <c r="J5493" s="129"/>
      <c r="K5493" s="129"/>
      <c r="L5493" s="129"/>
      <c r="M5493" s="129"/>
    </row>
    <row r="5494" spans="1:13">
      <c r="A5494" s="5"/>
      <c r="B5494" s="128"/>
      <c r="C5494" s="128"/>
      <c r="D5494" s="129"/>
      <c r="E5494" s="129"/>
      <c r="F5494" s="129"/>
      <c r="G5494" s="129"/>
      <c r="H5494" s="129"/>
      <c r="I5494" s="129"/>
      <c r="J5494" s="129"/>
      <c r="K5494" s="129"/>
      <c r="L5494" s="129"/>
      <c r="M5494" s="129"/>
    </row>
    <row r="5495" spans="1:13">
      <c r="A5495" s="5"/>
      <c r="B5495" s="128"/>
      <c r="C5495" s="128"/>
      <c r="D5495" s="129"/>
      <c r="E5495" s="129"/>
      <c r="F5495" s="129"/>
      <c r="G5495" s="129"/>
      <c r="H5495" s="129"/>
      <c r="I5495" s="129"/>
      <c r="J5495" s="129"/>
      <c r="K5495" s="129"/>
      <c r="L5495" s="129"/>
      <c r="M5495" s="129"/>
    </row>
    <row r="5496" spans="1:13">
      <c r="A5496" s="5"/>
      <c r="B5496" s="128"/>
      <c r="C5496" s="128"/>
      <c r="D5496" s="129"/>
      <c r="E5496" s="129"/>
      <c r="F5496" s="129"/>
      <c r="G5496" s="129"/>
      <c r="H5496" s="129"/>
      <c r="I5496" s="129"/>
      <c r="J5496" s="129"/>
      <c r="K5496" s="129"/>
      <c r="L5496" s="129"/>
      <c r="M5496" s="129"/>
    </row>
    <row r="5497" spans="1:13">
      <c r="A5497" s="5"/>
      <c r="B5497" s="128"/>
      <c r="C5497" s="128"/>
      <c r="D5497" s="129"/>
      <c r="E5497" s="129"/>
      <c r="F5497" s="129"/>
      <c r="G5497" s="129"/>
      <c r="H5497" s="129"/>
      <c r="I5497" s="129"/>
      <c r="J5497" s="129"/>
      <c r="K5497" s="129"/>
      <c r="L5497" s="129"/>
      <c r="M5497" s="129"/>
    </row>
    <row r="5498" spans="1:13">
      <c r="A5498" s="5"/>
      <c r="B5498" s="128"/>
      <c r="C5498" s="128"/>
      <c r="D5498" s="129"/>
      <c r="E5498" s="129"/>
      <c r="F5498" s="129"/>
      <c r="G5498" s="129"/>
      <c r="H5498" s="129"/>
      <c r="I5498" s="129"/>
      <c r="J5498" s="129"/>
      <c r="K5498" s="129"/>
      <c r="L5498" s="129"/>
      <c r="M5498" s="129"/>
    </row>
    <row r="5499" spans="1:13">
      <c r="A5499" s="5"/>
      <c r="B5499" s="128"/>
      <c r="C5499" s="128"/>
      <c r="D5499" s="129"/>
      <c r="E5499" s="129"/>
      <c r="F5499" s="129"/>
      <c r="G5499" s="129"/>
      <c r="H5499" s="129"/>
      <c r="I5499" s="129"/>
      <c r="J5499" s="129"/>
      <c r="K5499" s="129"/>
      <c r="L5499" s="129"/>
      <c r="M5499" s="129"/>
    </row>
    <row r="5500" spans="1:13">
      <c r="A5500" s="5"/>
      <c r="B5500" s="128"/>
      <c r="C5500" s="128"/>
      <c r="D5500" s="129"/>
      <c r="E5500" s="129"/>
      <c r="F5500" s="129"/>
      <c r="G5500" s="129"/>
      <c r="H5500" s="129"/>
      <c r="I5500" s="129"/>
      <c r="J5500" s="129"/>
      <c r="K5500" s="129"/>
      <c r="L5500" s="129"/>
      <c r="M5500" s="129"/>
    </row>
    <row r="5501" spans="1:13">
      <c r="A5501" s="5"/>
      <c r="B5501" s="128"/>
      <c r="C5501" s="128"/>
      <c r="D5501" s="129"/>
      <c r="E5501" s="129"/>
      <c r="F5501" s="129"/>
      <c r="G5501" s="129"/>
      <c r="H5501" s="129"/>
      <c r="I5501" s="129"/>
      <c r="J5501" s="129"/>
      <c r="K5501" s="129"/>
      <c r="L5501" s="129"/>
      <c r="M5501" s="129"/>
    </row>
    <row r="5502" spans="1:13">
      <c r="A5502" s="5"/>
      <c r="B5502" s="128"/>
      <c r="C5502" s="128"/>
      <c r="D5502" s="129"/>
      <c r="E5502" s="129"/>
      <c r="F5502" s="129"/>
      <c r="G5502" s="129"/>
      <c r="H5502" s="129"/>
      <c r="I5502" s="129"/>
      <c r="J5502" s="129"/>
      <c r="K5502" s="129"/>
      <c r="L5502" s="129"/>
      <c r="M5502" s="129"/>
    </row>
    <row r="5503" spans="1:13">
      <c r="A5503" s="5"/>
      <c r="B5503" s="128"/>
      <c r="C5503" s="128"/>
      <c r="D5503" s="129"/>
      <c r="E5503" s="129"/>
      <c r="F5503" s="129"/>
      <c r="G5503" s="129"/>
      <c r="H5503" s="129"/>
      <c r="I5503" s="129"/>
      <c r="J5503" s="129"/>
      <c r="K5503" s="129"/>
      <c r="L5503" s="129"/>
      <c r="M5503" s="129"/>
    </row>
    <row r="5504" spans="1:13">
      <c r="A5504" s="5"/>
      <c r="B5504" s="128"/>
      <c r="C5504" s="128"/>
      <c r="D5504" s="129"/>
      <c r="E5504" s="129"/>
      <c r="F5504" s="129"/>
      <c r="G5504" s="129"/>
      <c r="H5504" s="129"/>
      <c r="I5504" s="129"/>
      <c r="J5504" s="129"/>
      <c r="K5504" s="129"/>
      <c r="L5504" s="129"/>
      <c r="M5504" s="129"/>
    </row>
    <row r="5505" spans="1:13">
      <c r="A5505" s="5"/>
      <c r="B5505" s="128"/>
      <c r="C5505" s="128"/>
      <c r="D5505" s="129"/>
      <c r="E5505" s="129"/>
      <c r="F5505" s="129"/>
      <c r="G5505" s="129"/>
      <c r="H5505" s="129"/>
      <c r="I5505" s="129"/>
      <c r="J5505" s="129"/>
      <c r="K5505" s="129"/>
      <c r="L5505" s="129"/>
      <c r="M5505" s="129"/>
    </row>
    <row r="5506" spans="1:13">
      <c r="A5506" s="5"/>
      <c r="B5506" s="128"/>
      <c r="C5506" s="128"/>
      <c r="D5506" s="129"/>
      <c r="E5506" s="129"/>
      <c r="F5506" s="129"/>
      <c r="G5506" s="129"/>
      <c r="H5506" s="129"/>
      <c r="I5506" s="129"/>
      <c r="J5506" s="129"/>
      <c r="K5506" s="129"/>
      <c r="L5506" s="129"/>
      <c r="M5506" s="129"/>
    </row>
    <row r="5507" spans="1:13">
      <c r="A5507" s="5"/>
      <c r="B5507" s="128"/>
      <c r="C5507" s="128"/>
      <c r="D5507" s="129"/>
      <c r="E5507" s="129"/>
      <c r="F5507" s="129"/>
      <c r="G5507" s="129"/>
      <c r="H5507" s="129"/>
      <c r="I5507" s="129"/>
      <c r="J5507" s="129"/>
      <c r="K5507" s="129"/>
      <c r="L5507" s="129"/>
      <c r="M5507" s="129"/>
    </row>
    <row r="5508" spans="1:13">
      <c r="A5508" s="5"/>
      <c r="B5508" s="128"/>
      <c r="C5508" s="128"/>
      <c r="D5508" s="129"/>
      <c r="E5508" s="129"/>
      <c r="F5508" s="129"/>
      <c r="G5508" s="129"/>
      <c r="H5508" s="129"/>
      <c r="I5508" s="129"/>
      <c r="J5508" s="129"/>
      <c r="K5508" s="129"/>
      <c r="L5508" s="129"/>
      <c r="M5508" s="129"/>
    </row>
    <row r="5509" spans="1:13">
      <c r="A5509" s="5"/>
      <c r="B5509" s="128"/>
      <c r="C5509" s="128"/>
      <c r="D5509" s="129"/>
      <c r="E5509" s="129"/>
      <c r="F5509" s="129"/>
      <c r="G5509" s="129"/>
      <c r="H5509" s="129"/>
      <c r="I5509" s="129"/>
      <c r="J5509" s="129"/>
      <c r="K5509" s="129"/>
      <c r="L5509" s="129"/>
      <c r="M5509" s="129"/>
    </row>
    <row r="5510" spans="1:13">
      <c r="A5510" s="5"/>
      <c r="B5510" s="128"/>
      <c r="C5510" s="128"/>
      <c r="D5510" s="129"/>
      <c r="E5510" s="129"/>
      <c r="F5510" s="129"/>
      <c r="G5510" s="129"/>
      <c r="H5510" s="129"/>
      <c r="I5510" s="129"/>
      <c r="J5510" s="129"/>
      <c r="K5510" s="129"/>
      <c r="L5510" s="129"/>
      <c r="M5510" s="129"/>
    </row>
    <row r="5511" spans="1:13">
      <c r="A5511" s="5"/>
      <c r="B5511" s="128"/>
      <c r="C5511" s="128"/>
      <c r="D5511" s="129"/>
      <c r="E5511" s="129"/>
      <c r="F5511" s="129"/>
      <c r="G5511" s="129"/>
      <c r="H5511" s="129"/>
      <c r="I5511" s="129"/>
      <c r="J5511" s="129"/>
      <c r="K5511" s="129"/>
      <c r="L5511" s="129"/>
      <c r="M5511" s="129"/>
    </row>
    <row r="5512" spans="1:13">
      <c r="A5512" s="5"/>
      <c r="B5512" s="128"/>
      <c r="C5512" s="128"/>
      <c r="D5512" s="129"/>
      <c r="E5512" s="129"/>
      <c r="F5512" s="129"/>
      <c r="G5512" s="129"/>
      <c r="H5512" s="129"/>
      <c r="I5512" s="129"/>
      <c r="J5512" s="129"/>
      <c r="K5512" s="129"/>
      <c r="L5512" s="129"/>
      <c r="M5512" s="129"/>
    </row>
    <row r="5513" spans="1:13">
      <c r="A5513" s="5"/>
      <c r="B5513" s="128"/>
      <c r="C5513" s="128"/>
      <c r="D5513" s="129"/>
      <c r="E5513" s="129"/>
      <c r="F5513" s="129"/>
      <c r="G5513" s="129"/>
      <c r="H5513" s="129"/>
      <c r="I5513" s="129"/>
      <c r="J5513" s="129"/>
      <c r="K5513" s="129"/>
      <c r="L5513" s="129"/>
      <c r="M5513" s="129"/>
    </row>
    <row r="5514" spans="1:13">
      <c r="A5514" s="5"/>
      <c r="B5514" s="128"/>
      <c r="C5514" s="128"/>
      <c r="D5514" s="129"/>
      <c r="E5514" s="129"/>
      <c r="F5514" s="129"/>
      <c r="G5514" s="129"/>
      <c r="H5514" s="129"/>
      <c r="I5514" s="129"/>
      <c r="J5514" s="129"/>
      <c r="K5514" s="129"/>
      <c r="L5514" s="129"/>
      <c r="M5514" s="129"/>
    </row>
    <row r="5515" spans="1:13">
      <c r="A5515" s="5"/>
      <c r="B5515" s="128"/>
      <c r="C5515" s="128"/>
      <c r="D5515" s="129"/>
      <c r="E5515" s="129"/>
      <c r="F5515" s="129"/>
      <c r="G5515" s="129"/>
      <c r="H5515" s="129"/>
      <c r="I5515" s="129"/>
      <c r="J5515" s="129"/>
      <c r="K5515" s="129"/>
      <c r="L5515" s="129"/>
      <c r="M5515" s="129"/>
    </row>
    <row r="5516" spans="1:13">
      <c r="A5516" s="5"/>
      <c r="B5516" s="128"/>
      <c r="C5516" s="128"/>
      <c r="D5516" s="129"/>
      <c r="E5516" s="129"/>
      <c r="F5516" s="129"/>
      <c r="G5516" s="129"/>
      <c r="H5516" s="129"/>
      <c r="I5516" s="129"/>
      <c r="J5516" s="129"/>
      <c r="K5516" s="129"/>
      <c r="L5516" s="129"/>
      <c r="M5516" s="129"/>
    </row>
    <row r="5517" spans="1:13">
      <c r="A5517" s="5"/>
      <c r="B5517" s="128"/>
      <c r="C5517" s="128"/>
      <c r="D5517" s="129"/>
      <c r="E5517" s="129"/>
      <c r="F5517" s="129"/>
      <c r="G5517" s="129"/>
      <c r="H5517" s="129"/>
      <c r="I5517" s="129"/>
      <c r="J5517" s="129"/>
      <c r="K5517" s="129"/>
      <c r="L5517" s="129"/>
      <c r="M5517" s="129"/>
    </row>
    <row r="5518" spans="1:13">
      <c r="A5518" s="5"/>
      <c r="B5518" s="128"/>
      <c r="C5518" s="128"/>
      <c r="D5518" s="129"/>
      <c r="E5518" s="129"/>
      <c r="F5518" s="129"/>
      <c r="G5518" s="129"/>
      <c r="H5518" s="129"/>
      <c r="I5518" s="129"/>
      <c r="J5518" s="129"/>
      <c r="K5518" s="129"/>
      <c r="L5518" s="129"/>
      <c r="M5518" s="129"/>
    </row>
    <row r="5519" spans="1:13">
      <c r="A5519" s="5"/>
      <c r="B5519" s="128"/>
      <c r="C5519" s="128"/>
      <c r="D5519" s="129"/>
      <c r="E5519" s="129"/>
      <c r="F5519" s="129"/>
      <c r="G5519" s="129"/>
      <c r="H5519" s="129"/>
      <c r="I5519" s="129"/>
      <c r="J5519" s="129"/>
      <c r="K5519" s="129"/>
      <c r="L5519" s="129"/>
      <c r="M5519" s="129"/>
    </row>
    <row r="5520" spans="1:13">
      <c r="A5520" s="5"/>
      <c r="B5520" s="128"/>
      <c r="C5520" s="128"/>
      <c r="D5520" s="129"/>
      <c r="E5520" s="129"/>
      <c r="F5520" s="129"/>
      <c r="G5520" s="129"/>
      <c r="H5520" s="129"/>
      <c r="I5520" s="129"/>
      <c r="J5520" s="129"/>
      <c r="K5520" s="129"/>
      <c r="L5520" s="129"/>
      <c r="M5520" s="129"/>
    </row>
    <row r="5521" spans="1:13">
      <c r="A5521" s="5"/>
      <c r="B5521" s="128"/>
      <c r="C5521" s="128"/>
      <c r="D5521" s="129"/>
      <c r="E5521" s="129"/>
      <c r="F5521" s="129"/>
      <c r="G5521" s="129"/>
      <c r="H5521" s="129"/>
      <c r="I5521" s="129"/>
      <c r="J5521" s="129"/>
      <c r="K5521" s="129"/>
      <c r="L5521" s="129"/>
      <c r="M5521" s="129"/>
    </row>
    <row r="5522" spans="1:13">
      <c r="A5522" s="5"/>
      <c r="B5522" s="128"/>
      <c r="C5522" s="128"/>
      <c r="D5522" s="129"/>
      <c r="E5522" s="129"/>
      <c r="F5522" s="129"/>
      <c r="G5522" s="129"/>
      <c r="H5522" s="129"/>
      <c r="I5522" s="129"/>
      <c r="J5522" s="129"/>
      <c r="K5522" s="129"/>
      <c r="L5522" s="129"/>
      <c r="M5522" s="129"/>
    </row>
    <row r="5523" spans="1:13">
      <c r="A5523" s="5"/>
      <c r="B5523" s="128"/>
      <c r="C5523" s="128"/>
      <c r="D5523" s="129"/>
      <c r="E5523" s="129"/>
      <c r="F5523" s="129"/>
      <c r="G5523" s="129"/>
      <c r="H5523" s="129"/>
      <c r="I5523" s="129"/>
      <c r="J5523" s="129"/>
      <c r="K5523" s="129"/>
      <c r="L5523" s="129"/>
      <c r="M5523" s="129"/>
    </row>
    <row r="5524" spans="1:13">
      <c r="A5524" s="5"/>
      <c r="B5524" s="128"/>
      <c r="C5524" s="128"/>
      <c r="D5524" s="129"/>
      <c r="E5524" s="129"/>
      <c r="F5524" s="129"/>
      <c r="G5524" s="129"/>
      <c r="H5524" s="129"/>
      <c r="I5524" s="129"/>
      <c r="J5524" s="129"/>
      <c r="K5524" s="129"/>
      <c r="L5524" s="129"/>
      <c r="M5524" s="129"/>
    </row>
    <row r="5525" spans="1:13">
      <c r="A5525" s="5"/>
      <c r="B5525" s="128"/>
      <c r="C5525" s="128"/>
      <c r="D5525" s="129"/>
      <c r="E5525" s="129"/>
      <c r="F5525" s="129"/>
      <c r="G5525" s="129"/>
      <c r="H5525" s="129"/>
      <c r="I5525" s="129"/>
      <c r="J5525" s="129"/>
      <c r="K5525" s="129"/>
      <c r="L5525" s="129"/>
      <c r="M5525" s="129"/>
    </row>
    <row r="5526" spans="1:13">
      <c r="A5526" s="5"/>
      <c r="B5526" s="128"/>
      <c r="C5526" s="128"/>
      <c r="D5526" s="129"/>
      <c r="E5526" s="129"/>
      <c r="F5526" s="129"/>
      <c r="G5526" s="129"/>
      <c r="H5526" s="129"/>
      <c r="I5526" s="129"/>
      <c r="J5526" s="129"/>
      <c r="K5526" s="129"/>
      <c r="L5526" s="129"/>
      <c r="M5526" s="129"/>
    </row>
    <row r="5527" spans="1:13">
      <c r="A5527" s="5"/>
      <c r="B5527" s="128"/>
      <c r="C5527" s="128"/>
      <c r="D5527" s="129"/>
      <c r="E5527" s="129"/>
      <c r="F5527" s="129"/>
      <c r="G5527" s="129"/>
      <c r="H5527" s="129"/>
      <c r="I5527" s="129"/>
      <c r="J5527" s="129"/>
      <c r="K5527" s="129"/>
      <c r="L5527" s="129"/>
      <c r="M5527" s="129"/>
    </row>
    <row r="5528" spans="1:13">
      <c r="A5528" s="5"/>
      <c r="B5528" s="128"/>
      <c r="C5528" s="128"/>
      <c r="D5528" s="129"/>
      <c r="E5528" s="129"/>
      <c r="F5528" s="129"/>
      <c r="G5528" s="129"/>
      <c r="H5528" s="129"/>
      <c r="I5528" s="129"/>
      <c r="J5528" s="129"/>
      <c r="K5528" s="129"/>
      <c r="L5528" s="129"/>
      <c r="M5528" s="129"/>
    </row>
    <row r="5529" spans="1:13">
      <c r="A5529" s="5"/>
      <c r="B5529" s="128"/>
      <c r="C5529" s="128"/>
      <c r="D5529" s="129"/>
      <c r="E5529" s="129"/>
      <c r="F5529" s="129"/>
      <c r="G5529" s="129"/>
      <c r="H5529" s="129"/>
      <c r="I5529" s="129"/>
      <c r="J5529" s="129"/>
      <c r="K5529" s="129"/>
      <c r="L5529" s="129"/>
      <c r="M5529" s="129"/>
    </row>
    <row r="5530" spans="1:13">
      <c r="A5530" s="5"/>
      <c r="B5530" s="128"/>
      <c r="C5530" s="128"/>
      <c r="D5530" s="129"/>
      <c r="E5530" s="129"/>
      <c r="F5530" s="129"/>
      <c r="G5530" s="129"/>
      <c r="H5530" s="129"/>
      <c r="I5530" s="129"/>
      <c r="J5530" s="129"/>
      <c r="K5530" s="129"/>
      <c r="L5530" s="129"/>
      <c r="M5530" s="129"/>
    </row>
    <row r="5531" spans="1:13">
      <c r="A5531" s="5"/>
      <c r="B5531" s="128"/>
      <c r="C5531" s="128"/>
      <c r="D5531" s="129"/>
      <c r="E5531" s="129"/>
      <c r="F5531" s="129"/>
      <c r="G5531" s="129"/>
      <c r="H5531" s="129"/>
      <c r="I5531" s="129"/>
      <c r="J5531" s="129"/>
      <c r="K5531" s="129"/>
      <c r="L5531" s="129"/>
      <c r="M5531" s="129"/>
    </row>
    <row r="5532" spans="1:13">
      <c r="A5532" s="5"/>
      <c r="B5532" s="128"/>
      <c r="C5532" s="128"/>
      <c r="D5532" s="129"/>
      <c r="E5532" s="129"/>
      <c r="F5532" s="129"/>
      <c r="G5532" s="129"/>
      <c r="H5532" s="129"/>
      <c r="I5532" s="129"/>
      <c r="J5532" s="129"/>
      <c r="K5532" s="129"/>
      <c r="L5532" s="129"/>
      <c r="M5532" s="129"/>
    </row>
    <row r="5533" spans="1:13">
      <c r="A5533" s="5"/>
      <c r="B5533" s="128"/>
      <c r="C5533" s="128"/>
      <c r="D5533" s="129"/>
      <c r="E5533" s="129"/>
      <c r="F5533" s="129"/>
      <c r="G5533" s="129"/>
      <c r="H5533" s="129"/>
      <c r="I5533" s="129"/>
      <c r="J5533" s="129"/>
      <c r="K5533" s="129"/>
      <c r="L5533" s="129"/>
      <c r="M5533" s="129"/>
    </row>
    <row r="5534" spans="1:13">
      <c r="A5534" s="5"/>
      <c r="B5534" s="128"/>
      <c r="C5534" s="128"/>
      <c r="D5534" s="129"/>
      <c r="E5534" s="129"/>
      <c r="F5534" s="129"/>
      <c r="G5534" s="129"/>
      <c r="H5534" s="129"/>
      <c r="I5534" s="129"/>
      <c r="J5534" s="129"/>
      <c r="K5534" s="129"/>
      <c r="L5534" s="129"/>
      <c r="M5534" s="129"/>
    </row>
    <row r="5535" spans="1:13">
      <c r="A5535" s="5"/>
      <c r="B5535" s="128"/>
      <c r="C5535" s="128"/>
      <c r="D5535" s="129"/>
      <c r="E5535" s="129"/>
      <c r="F5535" s="129"/>
      <c r="G5535" s="129"/>
      <c r="H5535" s="129"/>
      <c r="I5535" s="129"/>
      <c r="J5535" s="129"/>
      <c r="K5535" s="129"/>
      <c r="L5535" s="129"/>
      <c r="M5535" s="129"/>
    </row>
    <row r="5536" spans="1:13">
      <c r="A5536" s="5"/>
      <c r="B5536" s="128"/>
      <c r="C5536" s="128"/>
      <c r="D5536" s="129"/>
      <c r="E5536" s="129"/>
      <c r="F5536" s="129"/>
      <c r="G5536" s="129"/>
      <c r="H5536" s="129"/>
      <c r="I5536" s="129"/>
      <c r="J5536" s="129"/>
      <c r="K5536" s="129"/>
      <c r="L5536" s="129"/>
      <c r="M5536" s="129"/>
    </row>
    <row r="5537" spans="1:13">
      <c r="A5537" s="5"/>
      <c r="B5537" s="128"/>
      <c r="C5537" s="128"/>
      <c r="D5537" s="129"/>
      <c r="E5537" s="129"/>
      <c r="F5537" s="129"/>
      <c r="G5537" s="129"/>
      <c r="H5537" s="129"/>
      <c r="I5537" s="129"/>
      <c r="J5537" s="129"/>
      <c r="K5537" s="129"/>
      <c r="L5537" s="129"/>
      <c r="M5537" s="129"/>
    </row>
    <row r="5538" spans="1:13">
      <c r="A5538" s="5"/>
      <c r="B5538" s="128"/>
      <c r="C5538" s="128"/>
      <c r="D5538" s="129"/>
      <c r="E5538" s="129"/>
      <c r="F5538" s="129"/>
      <c r="G5538" s="129"/>
      <c r="H5538" s="129"/>
      <c r="I5538" s="129"/>
      <c r="J5538" s="129"/>
      <c r="K5538" s="129"/>
      <c r="L5538" s="129"/>
      <c r="M5538" s="129"/>
    </row>
    <row r="5539" spans="1:13">
      <c r="A5539" s="5"/>
      <c r="B5539" s="128"/>
      <c r="C5539" s="128"/>
      <c r="D5539" s="129"/>
      <c r="E5539" s="129"/>
      <c r="F5539" s="129"/>
      <c r="G5539" s="129"/>
      <c r="H5539" s="129"/>
      <c r="I5539" s="129"/>
      <c r="J5539" s="129"/>
      <c r="K5539" s="129"/>
      <c r="L5539" s="129"/>
      <c r="M5539" s="129"/>
    </row>
    <row r="5540" spans="1:13">
      <c r="A5540" s="5"/>
      <c r="B5540" s="128"/>
      <c r="C5540" s="128"/>
      <c r="D5540" s="129"/>
      <c r="E5540" s="129"/>
      <c r="F5540" s="129"/>
      <c r="G5540" s="129"/>
      <c r="H5540" s="129"/>
      <c r="I5540" s="129"/>
      <c r="J5540" s="129"/>
      <c r="K5540" s="129"/>
      <c r="L5540" s="129"/>
      <c r="M5540" s="129"/>
    </row>
    <row r="5541" spans="1:13">
      <c r="A5541" s="5"/>
      <c r="B5541" s="128"/>
      <c r="C5541" s="128"/>
      <c r="D5541" s="129"/>
      <c r="E5541" s="129"/>
      <c r="F5541" s="129"/>
      <c r="G5541" s="129"/>
      <c r="H5541" s="129"/>
      <c r="I5541" s="129"/>
      <c r="J5541" s="129"/>
      <c r="K5541" s="129"/>
      <c r="L5541" s="129"/>
      <c r="M5541" s="129"/>
    </row>
    <row r="5542" spans="1:13">
      <c r="A5542" s="5"/>
      <c r="B5542" s="128"/>
      <c r="C5542" s="128"/>
      <c r="D5542" s="129"/>
      <c r="E5542" s="129"/>
      <c r="F5542" s="129"/>
      <c r="G5542" s="129"/>
      <c r="H5542" s="129"/>
      <c r="I5542" s="129"/>
      <c r="J5542" s="129"/>
      <c r="K5542" s="129"/>
      <c r="L5542" s="129"/>
      <c r="M5542" s="129"/>
    </row>
    <row r="5543" spans="1:13">
      <c r="A5543" s="5"/>
      <c r="B5543" s="128"/>
      <c r="C5543" s="128"/>
      <c r="D5543" s="129"/>
      <c r="E5543" s="129"/>
      <c r="F5543" s="129"/>
      <c r="G5543" s="129"/>
      <c r="H5543" s="129"/>
      <c r="I5543" s="129"/>
      <c r="J5543" s="129"/>
      <c r="K5543" s="129"/>
      <c r="L5543" s="129"/>
      <c r="M5543" s="129"/>
    </row>
    <row r="5544" spans="1:13">
      <c r="A5544" s="5"/>
      <c r="B5544" s="128"/>
      <c r="C5544" s="128"/>
      <c r="D5544" s="129"/>
      <c r="E5544" s="129"/>
      <c r="F5544" s="129"/>
      <c r="G5544" s="129"/>
      <c r="H5544" s="129"/>
      <c r="I5544" s="129"/>
      <c r="J5544" s="129"/>
      <c r="K5544" s="129"/>
      <c r="L5544" s="129"/>
      <c r="M5544" s="129"/>
    </row>
    <row r="5545" spans="1:13">
      <c r="A5545" s="5"/>
      <c r="B5545" s="128"/>
      <c r="C5545" s="128"/>
      <c r="D5545" s="129"/>
      <c r="E5545" s="129"/>
      <c r="F5545" s="129"/>
      <c r="G5545" s="129"/>
      <c r="H5545" s="129"/>
      <c r="I5545" s="129"/>
      <c r="J5545" s="129"/>
      <c r="K5545" s="129"/>
      <c r="L5545" s="129"/>
      <c r="M5545" s="129"/>
    </row>
    <row r="5546" spans="1:13">
      <c r="A5546" s="5"/>
      <c r="B5546" s="128"/>
      <c r="C5546" s="128"/>
      <c r="D5546" s="129"/>
      <c r="E5546" s="129"/>
      <c r="F5546" s="129"/>
      <c r="G5546" s="129"/>
      <c r="H5546" s="129"/>
      <c r="I5546" s="129"/>
      <c r="J5546" s="129"/>
      <c r="K5546" s="129"/>
      <c r="L5546" s="129"/>
      <c r="M5546" s="129"/>
    </row>
    <row r="5547" spans="1:13">
      <c r="A5547" s="5"/>
      <c r="B5547" s="128"/>
      <c r="C5547" s="128"/>
      <c r="D5547" s="129"/>
      <c r="E5547" s="129"/>
      <c r="F5547" s="129"/>
      <c r="G5547" s="129"/>
      <c r="H5547" s="129"/>
      <c r="I5547" s="129"/>
      <c r="J5547" s="129"/>
      <c r="K5547" s="129"/>
      <c r="L5547" s="129"/>
      <c r="M5547" s="129"/>
    </row>
    <row r="5548" spans="1:13">
      <c r="A5548" s="5"/>
      <c r="B5548" s="128"/>
      <c r="C5548" s="128"/>
      <c r="D5548" s="129"/>
      <c r="E5548" s="129"/>
      <c r="F5548" s="129"/>
      <c r="G5548" s="129"/>
      <c r="H5548" s="129"/>
      <c r="I5548" s="129"/>
      <c r="J5548" s="129"/>
      <c r="K5548" s="129"/>
      <c r="L5548" s="129"/>
      <c r="M5548" s="129"/>
    </row>
    <row r="5549" spans="1:13">
      <c r="A5549" s="5"/>
      <c r="B5549" s="128"/>
      <c r="C5549" s="128"/>
      <c r="D5549" s="129"/>
      <c r="E5549" s="129"/>
      <c r="F5549" s="129"/>
      <c r="G5549" s="129"/>
      <c r="H5549" s="129"/>
      <c r="I5549" s="129"/>
      <c r="J5549" s="129"/>
      <c r="K5549" s="129"/>
      <c r="L5549" s="129"/>
      <c r="M5549" s="129"/>
    </row>
    <row r="5550" spans="1:13">
      <c r="A5550" s="5"/>
      <c r="B5550" s="128"/>
      <c r="C5550" s="128"/>
      <c r="D5550" s="129"/>
      <c r="E5550" s="129"/>
      <c r="F5550" s="129"/>
      <c r="G5550" s="129"/>
      <c r="H5550" s="129"/>
      <c r="I5550" s="129"/>
      <c r="J5550" s="129"/>
      <c r="K5550" s="129"/>
      <c r="L5550" s="129"/>
      <c r="M5550" s="129"/>
    </row>
    <row r="5551" spans="1:13">
      <c r="A5551" s="5"/>
      <c r="B5551" s="128"/>
      <c r="C5551" s="128"/>
      <c r="D5551" s="129"/>
      <c r="E5551" s="129"/>
      <c r="F5551" s="129"/>
      <c r="G5551" s="129"/>
      <c r="H5551" s="129"/>
      <c r="I5551" s="129"/>
      <c r="J5551" s="129"/>
      <c r="K5551" s="129"/>
      <c r="L5551" s="129"/>
      <c r="M5551" s="129"/>
    </row>
    <row r="5552" spans="1:13">
      <c r="A5552" s="5"/>
      <c r="B5552" s="128"/>
      <c r="C5552" s="128"/>
      <c r="D5552" s="129"/>
      <c r="E5552" s="129"/>
      <c r="F5552" s="129"/>
      <c r="G5552" s="129"/>
      <c r="H5552" s="129"/>
      <c r="I5552" s="129"/>
      <c r="J5552" s="129"/>
      <c r="K5552" s="129"/>
      <c r="L5552" s="129"/>
      <c r="M5552" s="129"/>
    </row>
    <row r="5553" spans="1:13">
      <c r="A5553" s="5"/>
      <c r="B5553" s="128"/>
      <c r="C5553" s="128"/>
      <c r="D5553" s="129"/>
      <c r="E5553" s="129"/>
      <c r="F5553" s="129"/>
      <c r="G5553" s="129"/>
      <c r="H5553" s="129"/>
      <c r="I5553" s="129"/>
      <c r="J5553" s="129"/>
      <c r="K5553" s="129"/>
      <c r="L5553" s="129"/>
      <c r="M5553" s="129"/>
    </row>
    <row r="5554" spans="1:13">
      <c r="A5554" s="5"/>
      <c r="B5554" s="128"/>
      <c r="C5554" s="128"/>
      <c r="D5554" s="129"/>
      <c r="E5554" s="129"/>
      <c r="F5554" s="129"/>
      <c r="G5554" s="129"/>
      <c r="H5554" s="129"/>
      <c r="I5554" s="129"/>
      <c r="J5554" s="129"/>
      <c r="K5554" s="129"/>
      <c r="L5554" s="129"/>
      <c r="M5554" s="129"/>
    </row>
    <row r="5555" spans="1:13">
      <c r="A5555" s="5"/>
      <c r="B5555" s="128"/>
      <c r="C5555" s="128"/>
      <c r="D5555" s="129"/>
      <c r="E5555" s="129"/>
      <c r="F5555" s="129"/>
      <c r="G5555" s="129"/>
      <c r="H5555" s="129"/>
      <c r="I5555" s="129"/>
      <c r="J5555" s="129"/>
      <c r="K5555" s="129"/>
      <c r="L5555" s="129"/>
      <c r="M5555" s="129"/>
    </row>
    <row r="5556" spans="1:13">
      <c r="A5556" s="5"/>
      <c r="B5556" s="128"/>
      <c r="C5556" s="128"/>
      <c r="D5556" s="129"/>
      <c r="E5556" s="129"/>
      <c r="F5556" s="129"/>
      <c r="G5556" s="129"/>
      <c r="H5556" s="129"/>
      <c r="I5556" s="129"/>
      <c r="J5556" s="129"/>
      <c r="K5556" s="129"/>
      <c r="L5556" s="129"/>
      <c r="M5556" s="129"/>
    </row>
    <row r="5557" spans="1:13">
      <c r="A5557" s="5"/>
      <c r="B5557" s="128"/>
      <c r="C5557" s="128"/>
      <c r="D5557" s="129"/>
      <c r="E5557" s="129"/>
      <c r="F5557" s="129"/>
      <c r="G5557" s="129"/>
      <c r="H5557" s="129"/>
      <c r="I5557" s="129"/>
      <c r="J5557" s="129"/>
      <c r="K5557" s="129"/>
      <c r="L5557" s="129"/>
      <c r="M5557" s="129"/>
    </row>
    <row r="5558" spans="1:13">
      <c r="A5558" s="5"/>
      <c r="B5558" s="128"/>
      <c r="C5558" s="128"/>
      <c r="D5558" s="129"/>
      <c r="E5558" s="129"/>
      <c r="F5558" s="129"/>
      <c r="G5558" s="129"/>
      <c r="H5558" s="129"/>
      <c r="I5558" s="129"/>
      <c r="J5558" s="129"/>
      <c r="K5558" s="129"/>
      <c r="L5558" s="129"/>
      <c r="M5558" s="129"/>
    </row>
    <row r="5559" spans="1:13">
      <c r="A5559" s="5"/>
      <c r="B5559" s="128"/>
      <c r="C5559" s="128"/>
      <c r="D5559" s="129"/>
      <c r="E5559" s="129"/>
      <c r="F5559" s="129"/>
      <c r="G5559" s="129"/>
      <c r="H5559" s="129"/>
      <c r="I5559" s="129"/>
      <c r="J5559" s="129"/>
      <c r="K5559" s="129"/>
      <c r="L5559" s="129"/>
      <c r="M5559" s="129"/>
    </row>
    <row r="5560" spans="1:13">
      <c r="A5560" s="5"/>
      <c r="B5560" s="128"/>
      <c r="C5560" s="128"/>
      <c r="D5560" s="129"/>
      <c r="E5560" s="129"/>
      <c r="F5560" s="129"/>
      <c r="G5560" s="129"/>
      <c r="H5560" s="129"/>
      <c r="I5560" s="129"/>
      <c r="J5560" s="129"/>
      <c r="K5560" s="129"/>
      <c r="L5560" s="129"/>
      <c r="M5560" s="129"/>
    </row>
    <row r="5561" spans="1:13">
      <c r="A5561" s="5"/>
      <c r="B5561" s="128"/>
      <c r="C5561" s="128"/>
      <c r="D5561" s="129"/>
      <c r="E5561" s="129"/>
      <c r="F5561" s="129"/>
      <c r="G5561" s="129"/>
      <c r="H5561" s="129"/>
      <c r="I5561" s="129"/>
      <c r="J5561" s="129"/>
      <c r="K5561" s="129"/>
      <c r="L5561" s="129"/>
      <c r="M5561" s="129"/>
    </row>
    <row r="5562" spans="1:13">
      <c r="A5562" s="5"/>
      <c r="B5562" s="128"/>
      <c r="C5562" s="128"/>
      <c r="D5562" s="129"/>
      <c r="E5562" s="129"/>
      <c r="F5562" s="129"/>
      <c r="G5562" s="129"/>
      <c r="H5562" s="129"/>
      <c r="I5562" s="129"/>
      <c r="J5562" s="129"/>
      <c r="K5562" s="129"/>
      <c r="L5562" s="129"/>
      <c r="M5562" s="129"/>
    </row>
    <row r="5563" spans="1:13">
      <c r="A5563" s="5"/>
      <c r="B5563" s="128"/>
      <c r="C5563" s="128"/>
      <c r="D5563" s="129"/>
      <c r="E5563" s="129"/>
      <c r="F5563" s="129"/>
      <c r="G5563" s="129"/>
      <c r="H5563" s="129"/>
      <c r="I5563" s="129"/>
      <c r="J5563" s="129"/>
      <c r="K5563" s="129"/>
      <c r="L5563" s="129"/>
      <c r="M5563" s="129"/>
    </row>
    <row r="5564" spans="1:13">
      <c r="A5564" s="5"/>
      <c r="B5564" s="128"/>
      <c r="C5564" s="128"/>
      <c r="D5564" s="129"/>
      <c r="E5564" s="129"/>
      <c r="F5564" s="129"/>
      <c r="G5564" s="129"/>
      <c r="H5564" s="129"/>
      <c r="I5564" s="129"/>
      <c r="J5564" s="129"/>
      <c r="K5564" s="129"/>
      <c r="L5564" s="129"/>
      <c r="M5564" s="129"/>
    </row>
    <row r="5565" spans="1:13">
      <c r="A5565" s="5"/>
      <c r="B5565" s="128"/>
      <c r="C5565" s="128"/>
      <c r="D5565" s="129"/>
      <c r="E5565" s="129"/>
      <c r="F5565" s="129"/>
      <c r="G5565" s="129"/>
      <c r="H5565" s="129"/>
      <c r="I5565" s="129"/>
      <c r="J5565" s="129"/>
      <c r="K5565" s="129"/>
      <c r="L5565" s="129"/>
      <c r="M5565" s="129"/>
    </row>
    <row r="5566" spans="1:13">
      <c r="A5566" s="5"/>
      <c r="B5566" s="128"/>
      <c r="C5566" s="128"/>
      <c r="D5566" s="129"/>
      <c r="E5566" s="129"/>
      <c r="F5566" s="129"/>
      <c r="G5566" s="129"/>
      <c r="H5566" s="129"/>
      <c r="I5566" s="129"/>
      <c r="J5566" s="129"/>
      <c r="K5566" s="129"/>
      <c r="L5566" s="129"/>
      <c r="M5566" s="129"/>
    </row>
    <row r="5567" spans="1:13">
      <c r="A5567" s="5"/>
      <c r="B5567" s="128"/>
      <c r="C5567" s="128"/>
      <c r="D5567" s="129"/>
      <c r="E5567" s="129"/>
      <c r="F5567" s="129"/>
      <c r="G5567" s="129"/>
      <c r="H5567" s="129"/>
      <c r="I5567" s="129"/>
      <c r="J5567" s="129"/>
      <c r="K5567" s="129"/>
      <c r="L5567" s="129"/>
      <c r="M5567" s="129"/>
    </row>
    <row r="5568" spans="1:13">
      <c r="A5568" s="5"/>
      <c r="B5568" s="128"/>
      <c r="C5568" s="128"/>
      <c r="D5568" s="129"/>
      <c r="E5568" s="129"/>
      <c r="F5568" s="129"/>
      <c r="G5568" s="129"/>
      <c r="H5568" s="129"/>
      <c r="I5568" s="129"/>
      <c r="J5568" s="129"/>
      <c r="K5568" s="129"/>
      <c r="L5568" s="129"/>
      <c r="M5568" s="129"/>
    </row>
    <row r="5569" spans="1:13">
      <c r="A5569" s="5"/>
      <c r="B5569" s="128"/>
      <c r="C5569" s="128"/>
      <c r="D5569" s="129"/>
      <c r="E5569" s="129"/>
      <c r="F5569" s="129"/>
      <c r="G5569" s="129"/>
      <c r="H5569" s="129"/>
      <c r="I5569" s="129"/>
      <c r="J5569" s="129"/>
      <c r="K5569" s="129"/>
      <c r="L5569" s="129"/>
      <c r="M5569" s="129"/>
    </row>
    <row r="5570" spans="1:13">
      <c r="A5570" s="5"/>
      <c r="B5570" s="128"/>
      <c r="C5570" s="128"/>
      <c r="D5570" s="129"/>
      <c r="E5570" s="129"/>
      <c r="F5570" s="129"/>
      <c r="G5570" s="129"/>
      <c r="H5570" s="129"/>
      <c r="I5570" s="129"/>
      <c r="J5570" s="129"/>
      <c r="K5570" s="129"/>
      <c r="L5570" s="129"/>
      <c r="M5570" s="129"/>
    </row>
    <row r="5571" spans="1:13">
      <c r="A5571" s="5"/>
      <c r="B5571" s="128"/>
      <c r="C5571" s="128"/>
      <c r="D5571" s="129"/>
      <c r="E5571" s="129"/>
      <c r="F5571" s="129"/>
      <c r="G5571" s="129"/>
      <c r="H5571" s="129"/>
      <c r="I5571" s="129"/>
      <c r="J5571" s="129"/>
      <c r="K5571" s="129"/>
      <c r="L5571" s="129"/>
      <c r="M5571" s="129"/>
    </row>
    <row r="5572" spans="1:13">
      <c r="A5572" s="5"/>
      <c r="B5572" s="128"/>
      <c r="C5572" s="128"/>
      <c r="D5572" s="129"/>
      <c r="E5572" s="129"/>
      <c r="F5572" s="129"/>
      <c r="G5572" s="129"/>
      <c r="H5572" s="129"/>
      <c r="I5572" s="129"/>
      <c r="J5572" s="129"/>
      <c r="K5572" s="129"/>
      <c r="L5572" s="129"/>
      <c r="M5572" s="129"/>
    </row>
    <row r="5573" spans="1:13">
      <c r="A5573" s="5"/>
      <c r="B5573" s="128"/>
      <c r="C5573" s="128"/>
      <c r="D5573" s="129"/>
      <c r="E5573" s="129"/>
      <c r="F5573" s="129"/>
      <c r="G5573" s="129"/>
      <c r="H5573" s="129"/>
      <c r="I5573" s="129"/>
      <c r="J5573" s="129"/>
      <c r="K5573" s="129"/>
      <c r="L5573" s="129"/>
      <c r="M5573" s="129"/>
    </row>
    <row r="5574" spans="1:13">
      <c r="A5574" s="5"/>
      <c r="B5574" s="128"/>
      <c r="C5574" s="128"/>
      <c r="D5574" s="129"/>
      <c r="E5574" s="129"/>
      <c r="F5574" s="129"/>
      <c r="G5574" s="129"/>
      <c r="H5574" s="129"/>
      <c r="I5574" s="129"/>
      <c r="J5574" s="129"/>
      <c r="K5574" s="129"/>
      <c r="L5574" s="129"/>
      <c r="M5574" s="129"/>
    </row>
    <row r="5575" spans="1:13">
      <c r="A5575" s="5"/>
      <c r="B5575" s="128"/>
      <c r="C5575" s="128"/>
      <c r="D5575" s="129"/>
      <c r="E5575" s="129"/>
      <c r="F5575" s="129"/>
      <c r="G5575" s="129"/>
      <c r="H5575" s="129"/>
      <c r="I5575" s="129"/>
      <c r="J5575" s="129"/>
      <c r="K5575" s="129"/>
      <c r="L5575" s="129"/>
      <c r="M5575" s="129"/>
    </row>
    <row r="5576" spans="1:13">
      <c r="A5576" s="5"/>
      <c r="B5576" s="128"/>
      <c r="C5576" s="128"/>
      <c r="D5576" s="129"/>
      <c r="E5576" s="129"/>
      <c r="F5576" s="129"/>
      <c r="G5576" s="129"/>
      <c r="H5576" s="129"/>
      <c r="I5576" s="129"/>
      <c r="J5576" s="129"/>
      <c r="K5576" s="129"/>
      <c r="L5576" s="129"/>
      <c r="M5576" s="129"/>
    </row>
    <row r="5577" spans="1:13">
      <c r="A5577" s="5"/>
      <c r="B5577" s="128"/>
      <c r="C5577" s="128"/>
      <c r="D5577" s="129"/>
      <c r="E5577" s="129"/>
      <c r="F5577" s="129"/>
      <c r="G5577" s="129"/>
      <c r="H5577" s="129"/>
      <c r="I5577" s="129"/>
      <c r="J5577" s="129"/>
      <c r="K5577" s="129"/>
      <c r="L5577" s="129"/>
      <c r="M5577" s="129"/>
    </row>
    <row r="5578" spans="1:13">
      <c r="A5578" s="5"/>
      <c r="B5578" s="128"/>
      <c r="C5578" s="128"/>
      <c r="D5578" s="129"/>
      <c r="E5578" s="129"/>
      <c r="F5578" s="129"/>
      <c r="G5578" s="129"/>
      <c r="H5578" s="129"/>
      <c r="I5578" s="129"/>
      <c r="J5578" s="129"/>
      <c r="K5578" s="129"/>
      <c r="L5578" s="129"/>
      <c r="M5578" s="129"/>
    </row>
    <row r="5579" spans="1:13">
      <c r="A5579" s="5"/>
      <c r="B5579" s="128"/>
      <c r="C5579" s="128"/>
      <c r="D5579" s="129"/>
      <c r="E5579" s="129"/>
      <c r="F5579" s="129"/>
      <c r="G5579" s="129"/>
      <c r="H5579" s="129"/>
      <c r="I5579" s="129"/>
      <c r="J5579" s="129"/>
      <c r="K5579" s="129"/>
      <c r="L5579" s="129"/>
      <c r="M5579" s="129"/>
    </row>
    <row r="5580" spans="1:13">
      <c r="A5580" s="5"/>
      <c r="B5580" s="128"/>
      <c r="C5580" s="128"/>
      <c r="D5580" s="129"/>
      <c r="E5580" s="129"/>
      <c r="F5580" s="129"/>
      <c r="G5580" s="129"/>
      <c r="H5580" s="129"/>
      <c r="I5580" s="129"/>
      <c r="J5580" s="129"/>
      <c r="K5580" s="129"/>
      <c r="L5580" s="129"/>
      <c r="M5580" s="129"/>
    </row>
    <row r="5581" spans="1:13">
      <c r="A5581" s="5"/>
      <c r="B5581" s="128"/>
      <c r="C5581" s="128"/>
      <c r="D5581" s="129"/>
      <c r="E5581" s="129"/>
      <c r="F5581" s="129"/>
      <c r="G5581" s="129"/>
      <c r="H5581" s="129"/>
      <c r="I5581" s="129"/>
      <c r="J5581" s="129"/>
      <c r="K5581" s="129"/>
      <c r="L5581" s="129"/>
      <c r="M5581" s="129"/>
    </row>
    <row r="5582" spans="1:13">
      <c r="A5582" s="5"/>
      <c r="B5582" s="128"/>
      <c r="C5582" s="128"/>
      <c r="D5582" s="129"/>
      <c r="E5582" s="129"/>
      <c r="F5582" s="129"/>
      <c r="G5582" s="129"/>
      <c r="H5582" s="129"/>
      <c r="I5582" s="129"/>
      <c r="J5582" s="129"/>
      <c r="K5582" s="129"/>
      <c r="L5582" s="129"/>
      <c r="M5582" s="129"/>
    </row>
    <row r="5583" spans="1:13">
      <c r="A5583" s="5"/>
      <c r="B5583" s="128"/>
      <c r="C5583" s="128"/>
      <c r="D5583" s="129"/>
      <c r="E5583" s="129"/>
      <c r="F5583" s="129"/>
      <c r="G5583" s="129"/>
      <c r="H5583" s="129"/>
      <c r="I5583" s="129"/>
      <c r="J5583" s="129"/>
      <c r="K5583" s="129"/>
      <c r="L5583" s="129"/>
      <c r="M5583" s="129"/>
    </row>
    <row r="5584" spans="1:13">
      <c r="A5584" s="5"/>
      <c r="B5584" s="128"/>
      <c r="C5584" s="128"/>
      <c r="D5584" s="129"/>
      <c r="E5584" s="129"/>
      <c r="F5584" s="129"/>
      <c r="G5584" s="129"/>
      <c r="H5584" s="129"/>
      <c r="I5584" s="129"/>
      <c r="J5584" s="129"/>
      <c r="K5584" s="129"/>
      <c r="L5584" s="129"/>
      <c r="M5584" s="129"/>
    </row>
    <row r="5585" spans="1:13">
      <c r="A5585" s="5"/>
      <c r="B5585" s="128"/>
      <c r="C5585" s="128"/>
      <c r="D5585" s="129"/>
      <c r="E5585" s="129"/>
      <c r="F5585" s="129"/>
      <c r="G5585" s="129"/>
      <c r="H5585" s="129"/>
      <c r="I5585" s="129"/>
      <c r="J5585" s="129"/>
      <c r="K5585" s="129"/>
      <c r="L5585" s="129"/>
      <c r="M5585" s="129"/>
    </row>
    <row r="5586" spans="1:13">
      <c r="A5586" s="5"/>
      <c r="B5586" s="128"/>
      <c r="C5586" s="128"/>
      <c r="D5586" s="129"/>
      <c r="E5586" s="129"/>
      <c r="F5586" s="129"/>
      <c r="G5586" s="129"/>
      <c r="H5586" s="129"/>
      <c r="I5586" s="129"/>
      <c r="J5586" s="129"/>
      <c r="K5586" s="129"/>
      <c r="L5586" s="129"/>
      <c r="M5586" s="129"/>
    </row>
    <row r="5587" spans="1:13">
      <c r="A5587" s="5"/>
      <c r="B5587" s="128"/>
      <c r="C5587" s="128"/>
      <c r="D5587" s="129"/>
      <c r="E5587" s="129"/>
      <c r="F5587" s="129"/>
      <c r="G5587" s="129"/>
      <c r="H5587" s="129"/>
      <c r="I5587" s="129"/>
      <c r="J5587" s="129"/>
      <c r="K5587" s="129"/>
      <c r="L5587" s="129"/>
      <c r="M5587" s="129"/>
    </row>
    <row r="5588" spans="1:13">
      <c r="A5588" s="5"/>
      <c r="B5588" s="3"/>
      <c r="C5588" s="3"/>
      <c r="D5588" s="4"/>
      <c r="E5588" s="4"/>
      <c r="F5588" s="4"/>
      <c r="G5588" s="4"/>
      <c r="H5588" s="129"/>
      <c r="I5588" s="4"/>
      <c r="J5588" s="4"/>
      <c r="K5588" s="4"/>
      <c r="L5588" s="4"/>
      <c r="M5588" s="4"/>
    </row>
    <row r="5589" spans="1:13">
      <c r="A5589" s="5"/>
      <c r="B5589" s="128"/>
      <c r="C5589" s="128"/>
      <c r="D5589" s="129"/>
      <c r="E5589" s="129"/>
      <c r="F5589" s="129"/>
      <c r="G5589" s="129"/>
      <c r="H5589" s="129"/>
      <c r="I5589" s="129"/>
      <c r="J5589" s="129"/>
      <c r="K5589" s="129"/>
      <c r="L5589" s="129"/>
      <c r="M5589" s="129"/>
    </row>
    <row r="5590" spans="1:13">
      <c r="A5590" s="5"/>
      <c r="B5590" s="128"/>
      <c r="C5590" s="128"/>
      <c r="D5590" s="129"/>
      <c r="E5590" s="129"/>
      <c r="F5590" s="129"/>
      <c r="G5590" s="129"/>
      <c r="H5590" s="129"/>
      <c r="I5590" s="129"/>
      <c r="J5590" s="129"/>
      <c r="K5590" s="129"/>
      <c r="L5590" s="129"/>
      <c r="M5590" s="129"/>
    </row>
    <row r="5591" spans="1:13">
      <c r="A5591" s="5"/>
      <c r="B5591" s="128"/>
      <c r="C5591" s="128"/>
      <c r="D5591" s="129"/>
      <c r="E5591" s="129"/>
      <c r="F5591" s="129"/>
      <c r="G5591" s="129"/>
      <c r="H5591" s="129"/>
      <c r="I5591" s="129"/>
      <c r="J5591" s="129"/>
      <c r="K5591" s="129"/>
      <c r="L5591" s="129"/>
      <c r="M5591" s="129"/>
    </row>
    <row r="5592" spans="1:13">
      <c r="A5592" s="5"/>
      <c r="B5592" s="128"/>
      <c r="C5592" s="128"/>
      <c r="D5592" s="129"/>
      <c r="E5592" s="129"/>
      <c r="F5592" s="129"/>
      <c r="G5592" s="129"/>
      <c r="H5592" s="129"/>
      <c r="I5592" s="129"/>
      <c r="J5592" s="129"/>
      <c r="K5592" s="129"/>
      <c r="L5592" s="129"/>
      <c r="M5592" s="129"/>
    </row>
    <row r="5593" spans="1:13">
      <c r="A5593" s="5"/>
      <c r="B5593" s="128"/>
      <c r="C5593" s="128"/>
      <c r="D5593" s="129"/>
      <c r="E5593" s="129"/>
      <c r="F5593" s="129"/>
      <c r="G5593" s="129"/>
      <c r="H5593" s="129"/>
      <c r="I5593" s="129"/>
      <c r="J5593" s="129"/>
      <c r="K5593" s="129"/>
      <c r="L5593" s="129"/>
      <c r="M5593" s="129"/>
    </row>
    <row r="5594" spans="1:13">
      <c r="A5594" s="5"/>
      <c r="B5594" s="128"/>
      <c r="C5594" s="128"/>
      <c r="D5594" s="129"/>
      <c r="E5594" s="129"/>
      <c r="F5594" s="129"/>
      <c r="G5594" s="129"/>
      <c r="H5594" s="129"/>
      <c r="I5594" s="129"/>
      <c r="J5594" s="129"/>
      <c r="K5594" s="129"/>
      <c r="L5594" s="129"/>
      <c r="M5594" s="129"/>
    </row>
    <row r="5595" spans="1:13">
      <c r="A5595" s="5"/>
      <c r="B5595" s="128"/>
      <c r="C5595" s="128"/>
      <c r="D5595" s="129"/>
      <c r="E5595" s="129"/>
      <c r="F5595" s="129"/>
      <c r="G5595" s="129"/>
      <c r="H5595" s="129"/>
      <c r="I5595" s="129"/>
      <c r="J5595" s="129"/>
      <c r="K5595" s="129"/>
      <c r="L5595" s="129"/>
      <c r="M5595" s="129"/>
    </row>
    <row r="5596" spans="1:13">
      <c r="A5596" s="5"/>
      <c r="B5596" s="128"/>
      <c r="C5596" s="128"/>
      <c r="D5596" s="129"/>
      <c r="E5596" s="129"/>
      <c r="F5596" s="129"/>
      <c r="G5596" s="129"/>
      <c r="H5596" s="129"/>
      <c r="I5596" s="129"/>
      <c r="J5596" s="129"/>
      <c r="K5596" s="129"/>
      <c r="L5596" s="129"/>
      <c r="M5596" s="129"/>
    </row>
    <row r="5597" spans="1:13">
      <c r="A5597" s="5"/>
      <c r="B5597" s="128"/>
      <c r="C5597" s="128"/>
      <c r="D5597" s="129"/>
      <c r="E5597" s="129"/>
      <c r="F5597" s="129"/>
      <c r="G5597" s="129"/>
      <c r="H5597" s="129"/>
      <c r="I5597" s="129"/>
      <c r="J5597" s="129"/>
      <c r="K5597" s="129"/>
      <c r="L5597" s="129"/>
      <c r="M5597" s="129"/>
    </row>
    <row r="5598" spans="1:13">
      <c r="A5598" s="5"/>
      <c r="B5598" s="128"/>
      <c r="C5598" s="128"/>
      <c r="D5598" s="129"/>
      <c r="E5598" s="129"/>
      <c r="F5598" s="129"/>
      <c r="G5598" s="129"/>
      <c r="H5598" s="129"/>
      <c r="I5598" s="129"/>
      <c r="J5598" s="129"/>
      <c r="K5598" s="129"/>
      <c r="L5598" s="129"/>
      <c r="M5598" s="129"/>
    </row>
    <row r="5599" spans="1:13">
      <c r="A5599" s="5"/>
      <c r="B5599" s="128"/>
      <c r="C5599" s="128"/>
      <c r="D5599" s="129"/>
      <c r="E5599" s="129"/>
      <c r="F5599" s="129"/>
      <c r="G5599" s="129"/>
      <c r="H5599" s="129"/>
      <c r="I5599" s="129"/>
      <c r="J5599" s="129"/>
      <c r="K5599" s="129"/>
      <c r="L5599" s="129"/>
      <c r="M5599" s="129"/>
    </row>
    <row r="5600" spans="1:13">
      <c r="A5600" s="5"/>
      <c r="B5600" s="128"/>
      <c r="C5600" s="128"/>
      <c r="D5600" s="129"/>
      <c r="E5600" s="129"/>
      <c r="F5600" s="129"/>
      <c r="G5600" s="129"/>
      <c r="H5600" s="129"/>
      <c r="I5600" s="129"/>
      <c r="J5600" s="129"/>
      <c r="K5600" s="129"/>
      <c r="L5600" s="129"/>
      <c r="M5600" s="129"/>
    </row>
    <row r="5601" spans="1:13">
      <c r="A5601" s="5"/>
      <c r="B5601" s="128"/>
      <c r="C5601" s="128"/>
      <c r="D5601" s="129"/>
      <c r="E5601" s="129"/>
      <c r="F5601" s="129"/>
      <c r="G5601" s="129"/>
      <c r="H5601" s="129"/>
      <c r="I5601" s="129"/>
      <c r="J5601" s="129"/>
      <c r="K5601" s="129"/>
      <c r="L5601" s="129"/>
      <c r="M5601" s="129"/>
    </row>
    <row r="5602" spans="1:13">
      <c r="A5602" s="5"/>
      <c r="B5602" s="128"/>
      <c r="C5602" s="128"/>
      <c r="D5602" s="129"/>
      <c r="E5602" s="129"/>
      <c r="F5602" s="129"/>
      <c r="G5602" s="129"/>
      <c r="H5602" s="129"/>
      <c r="I5602" s="129"/>
      <c r="J5602" s="129"/>
      <c r="K5602" s="129"/>
      <c r="L5602" s="129"/>
      <c r="M5602" s="129"/>
    </row>
    <row r="5603" spans="1:13">
      <c r="A5603" s="5"/>
      <c r="B5603" s="128"/>
      <c r="C5603" s="128"/>
      <c r="D5603" s="129"/>
      <c r="E5603" s="129"/>
      <c r="F5603" s="129"/>
      <c r="G5603" s="129"/>
      <c r="H5603" s="129"/>
      <c r="I5603" s="129"/>
      <c r="J5603" s="129"/>
      <c r="K5603" s="129"/>
      <c r="L5603" s="129"/>
      <c r="M5603" s="129"/>
    </row>
    <row r="5604" spans="1:13">
      <c r="A5604" s="5"/>
      <c r="B5604" s="128"/>
      <c r="C5604" s="128"/>
      <c r="D5604" s="129"/>
      <c r="E5604" s="129"/>
      <c r="F5604" s="129"/>
      <c r="G5604" s="129"/>
      <c r="H5604" s="129"/>
      <c r="I5604" s="129"/>
      <c r="J5604" s="129"/>
      <c r="K5604" s="129"/>
      <c r="L5604" s="129"/>
      <c r="M5604" s="129"/>
    </row>
    <row r="5605" spans="1:13">
      <c r="A5605" s="5"/>
      <c r="B5605" s="128"/>
      <c r="C5605" s="128"/>
      <c r="D5605" s="129"/>
      <c r="E5605" s="129"/>
      <c r="F5605" s="129"/>
      <c r="G5605" s="129"/>
      <c r="H5605" s="129"/>
      <c r="I5605" s="129"/>
      <c r="J5605" s="129"/>
      <c r="K5605" s="129"/>
      <c r="L5605" s="129"/>
      <c r="M5605" s="129"/>
    </row>
    <row r="5606" spans="1:13">
      <c r="A5606" s="5"/>
      <c r="B5606" s="128"/>
      <c r="C5606" s="128"/>
      <c r="D5606" s="129"/>
      <c r="E5606" s="129"/>
      <c r="F5606" s="129"/>
      <c r="G5606" s="129"/>
      <c r="H5606" s="129"/>
      <c r="I5606" s="129"/>
      <c r="J5606" s="129"/>
      <c r="K5606" s="129"/>
      <c r="L5606" s="129"/>
      <c r="M5606" s="129"/>
    </row>
    <row r="5607" spans="1:13">
      <c r="A5607" s="5"/>
      <c r="B5607" s="128"/>
      <c r="C5607" s="128"/>
      <c r="D5607" s="129"/>
      <c r="E5607" s="129"/>
      <c r="F5607" s="129"/>
      <c r="G5607" s="129"/>
      <c r="H5607" s="129"/>
      <c r="I5607" s="129"/>
      <c r="J5607" s="129"/>
      <c r="K5607" s="129"/>
      <c r="L5607" s="129"/>
      <c r="M5607" s="129"/>
    </row>
    <row r="5608" spans="1:13">
      <c r="A5608" s="5"/>
      <c r="B5608" s="128"/>
      <c r="C5608" s="128"/>
      <c r="D5608" s="129"/>
      <c r="E5608" s="129"/>
      <c r="F5608" s="129"/>
      <c r="G5608" s="129"/>
      <c r="H5608" s="129"/>
      <c r="I5608" s="129"/>
      <c r="J5608" s="129"/>
      <c r="K5608" s="129"/>
      <c r="L5608" s="129"/>
      <c r="M5608" s="129"/>
    </row>
    <row r="5609" spans="1:13">
      <c r="A5609" s="5"/>
      <c r="B5609" s="128"/>
      <c r="C5609" s="128"/>
      <c r="D5609" s="129"/>
      <c r="E5609" s="129"/>
      <c r="F5609" s="129"/>
      <c r="G5609" s="129"/>
      <c r="H5609" s="129"/>
      <c r="I5609" s="129"/>
      <c r="J5609" s="129"/>
      <c r="K5609" s="129"/>
      <c r="L5609" s="129"/>
      <c r="M5609" s="129"/>
    </row>
    <row r="5610" spans="1:13">
      <c r="A5610" s="5"/>
      <c r="B5610" s="128"/>
      <c r="C5610" s="128"/>
      <c r="D5610" s="129"/>
      <c r="E5610" s="129"/>
      <c r="F5610" s="129"/>
      <c r="G5610" s="129"/>
      <c r="H5610" s="129"/>
      <c r="I5610" s="129"/>
      <c r="J5610" s="129"/>
      <c r="K5610" s="129"/>
      <c r="L5610" s="129"/>
      <c r="M5610" s="129"/>
    </row>
    <row r="5611" spans="1:13">
      <c r="A5611" s="5"/>
      <c r="B5611" s="128"/>
      <c r="C5611" s="128"/>
      <c r="D5611" s="129"/>
      <c r="E5611" s="129"/>
      <c r="F5611" s="129"/>
      <c r="G5611" s="129"/>
      <c r="H5611" s="129"/>
      <c r="I5611" s="129"/>
      <c r="J5611" s="129"/>
      <c r="K5611" s="129"/>
      <c r="L5611" s="129"/>
      <c r="M5611" s="129"/>
    </row>
    <row r="5612" spans="1:13">
      <c r="A5612" s="5"/>
      <c r="B5612" s="128"/>
      <c r="C5612" s="128"/>
      <c r="D5612" s="129"/>
      <c r="E5612" s="129"/>
      <c r="F5612" s="129"/>
      <c r="G5612" s="129"/>
      <c r="H5612" s="129"/>
      <c r="I5612" s="129"/>
      <c r="J5612" s="129"/>
      <c r="K5612" s="129"/>
      <c r="L5612" s="129"/>
      <c r="M5612" s="129"/>
    </row>
    <row r="5613" spans="1:13">
      <c r="A5613" s="5"/>
      <c r="B5613" s="128"/>
      <c r="C5613" s="128"/>
      <c r="D5613" s="129"/>
      <c r="E5613" s="129"/>
      <c r="F5613" s="129"/>
      <c r="G5613" s="129"/>
      <c r="H5613" s="129"/>
      <c r="I5613" s="129"/>
      <c r="J5613" s="129"/>
      <c r="K5613" s="129"/>
      <c r="L5613" s="129"/>
      <c r="M5613" s="129"/>
    </row>
    <row r="5614" spans="1:13">
      <c r="A5614" s="5"/>
      <c r="B5614" s="128"/>
      <c r="C5614" s="128"/>
      <c r="D5614" s="129"/>
      <c r="E5614" s="129"/>
      <c r="F5614" s="129"/>
      <c r="G5614" s="129"/>
      <c r="H5614" s="129"/>
      <c r="I5614" s="129"/>
      <c r="J5614" s="129"/>
      <c r="K5614" s="129"/>
      <c r="L5614" s="129"/>
      <c r="M5614" s="129"/>
    </row>
    <row r="5615" spans="1:13">
      <c r="A5615" s="5"/>
      <c r="B5615" s="128"/>
      <c r="C5615" s="128"/>
      <c r="D5615" s="129"/>
      <c r="E5615" s="129"/>
      <c r="F5615" s="129"/>
      <c r="G5615" s="129"/>
      <c r="H5615" s="129"/>
      <c r="I5615" s="129"/>
      <c r="J5615" s="129"/>
      <c r="K5615" s="129"/>
      <c r="L5615" s="129"/>
      <c r="M5615" s="129"/>
    </row>
    <row r="5616" spans="1:13">
      <c r="A5616" s="5"/>
      <c r="B5616" s="128"/>
      <c r="C5616" s="128"/>
      <c r="D5616" s="129"/>
      <c r="E5616" s="129"/>
      <c r="F5616" s="129"/>
      <c r="G5616" s="129"/>
      <c r="H5616" s="129"/>
      <c r="I5616" s="129"/>
      <c r="J5616" s="129"/>
      <c r="K5616" s="129"/>
      <c r="L5616" s="129"/>
      <c r="M5616" s="129"/>
    </row>
    <row r="5617" spans="1:13">
      <c r="A5617" s="5"/>
      <c r="B5617" s="128"/>
      <c r="C5617" s="128"/>
      <c r="D5617" s="129"/>
      <c r="E5617" s="129"/>
      <c r="F5617" s="129"/>
      <c r="G5617" s="129"/>
      <c r="H5617" s="129"/>
      <c r="I5617" s="129"/>
      <c r="J5617" s="129"/>
      <c r="K5617" s="129"/>
      <c r="L5617" s="129"/>
      <c r="M5617" s="129"/>
    </row>
    <row r="5618" spans="1:13">
      <c r="A5618" s="5"/>
      <c r="B5618" s="128"/>
      <c r="C5618" s="128"/>
      <c r="D5618" s="129"/>
      <c r="E5618" s="129"/>
      <c r="F5618" s="129"/>
      <c r="G5618" s="129"/>
      <c r="H5618" s="129"/>
      <c r="I5618" s="129"/>
      <c r="J5618" s="129"/>
      <c r="K5618" s="129"/>
      <c r="L5618" s="129"/>
      <c r="M5618" s="129"/>
    </row>
    <row r="5619" spans="1:13">
      <c r="A5619" s="5"/>
      <c r="B5619" s="128"/>
      <c r="C5619" s="128"/>
      <c r="D5619" s="129"/>
      <c r="E5619" s="129"/>
      <c r="F5619" s="129"/>
      <c r="G5619" s="129"/>
      <c r="H5619" s="129"/>
      <c r="I5619" s="129"/>
      <c r="J5619" s="129"/>
      <c r="K5619" s="129"/>
      <c r="L5619" s="129"/>
      <c r="M5619" s="129"/>
    </row>
    <row r="5620" spans="1:13">
      <c r="A5620" s="5"/>
      <c r="B5620" s="128"/>
      <c r="C5620" s="128"/>
      <c r="D5620" s="129"/>
      <c r="E5620" s="129"/>
      <c r="F5620" s="129"/>
      <c r="G5620" s="129"/>
      <c r="H5620" s="129"/>
      <c r="I5620" s="129"/>
      <c r="J5620" s="129"/>
      <c r="K5620" s="129"/>
      <c r="L5620" s="129"/>
      <c r="M5620" s="129"/>
    </row>
    <row r="5621" spans="1:13">
      <c r="A5621" s="5"/>
      <c r="B5621" s="128"/>
      <c r="C5621" s="128"/>
      <c r="D5621" s="129"/>
      <c r="E5621" s="129"/>
      <c r="F5621" s="129"/>
      <c r="G5621" s="129"/>
      <c r="H5621" s="129"/>
      <c r="I5621" s="129"/>
      <c r="J5621" s="129"/>
      <c r="K5621" s="129"/>
      <c r="L5621" s="129"/>
      <c r="M5621" s="129"/>
    </row>
    <row r="5622" spans="1:13">
      <c r="A5622" s="5"/>
      <c r="B5622" s="128"/>
      <c r="C5622" s="128"/>
      <c r="D5622" s="129"/>
      <c r="E5622" s="129"/>
      <c r="F5622" s="129"/>
      <c r="G5622" s="129"/>
      <c r="H5622" s="129"/>
      <c r="I5622" s="129"/>
      <c r="J5622" s="129"/>
      <c r="K5622" s="129"/>
      <c r="L5622" s="129"/>
      <c r="M5622" s="129"/>
    </row>
    <row r="5623" spans="1:13">
      <c r="A5623" s="5"/>
      <c r="B5623" s="128"/>
      <c r="C5623" s="128"/>
      <c r="D5623" s="129"/>
      <c r="E5623" s="129"/>
      <c r="F5623" s="129"/>
      <c r="G5623" s="129"/>
      <c r="H5623" s="129"/>
      <c r="I5623" s="129"/>
      <c r="J5623" s="129"/>
      <c r="K5623" s="129"/>
      <c r="L5623" s="129"/>
      <c r="M5623" s="129"/>
    </row>
    <row r="5624" spans="1:13">
      <c r="A5624" s="5"/>
      <c r="B5624" s="128"/>
      <c r="C5624" s="128"/>
      <c r="D5624" s="129"/>
      <c r="E5624" s="129"/>
      <c r="F5624" s="129"/>
      <c r="G5624" s="129"/>
      <c r="H5624" s="129"/>
      <c r="I5624" s="129"/>
      <c r="J5624" s="129"/>
      <c r="K5624" s="129"/>
      <c r="L5624" s="129"/>
      <c r="M5624" s="129"/>
    </row>
    <row r="5625" spans="1:13">
      <c r="A5625" s="5"/>
      <c r="B5625" s="128"/>
      <c r="C5625" s="128"/>
      <c r="D5625" s="129"/>
      <c r="E5625" s="129"/>
      <c r="F5625" s="129"/>
      <c r="G5625" s="129"/>
      <c r="H5625" s="129"/>
      <c r="I5625" s="129"/>
      <c r="J5625" s="129"/>
      <c r="K5625" s="129"/>
      <c r="L5625" s="129"/>
      <c r="M5625" s="129"/>
    </row>
    <row r="5626" spans="1:13">
      <c r="A5626" s="5"/>
      <c r="B5626" s="128"/>
      <c r="C5626" s="128"/>
      <c r="D5626" s="129"/>
      <c r="E5626" s="129"/>
      <c r="F5626" s="129"/>
      <c r="G5626" s="129"/>
      <c r="H5626" s="129"/>
      <c r="I5626" s="129"/>
      <c r="J5626" s="129"/>
      <c r="K5626" s="129"/>
      <c r="L5626" s="129"/>
      <c r="M5626" s="129"/>
    </row>
    <row r="5627" spans="1:13">
      <c r="A5627" s="5"/>
      <c r="B5627" s="128"/>
      <c r="C5627" s="128"/>
      <c r="D5627" s="129"/>
      <c r="E5627" s="129"/>
      <c r="F5627" s="129"/>
      <c r="G5627" s="129"/>
      <c r="H5627" s="129"/>
      <c r="I5627" s="129"/>
      <c r="J5627" s="129"/>
      <c r="K5627" s="129"/>
      <c r="L5627" s="129"/>
      <c r="M5627" s="129"/>
    </row>
    <row r="5628" spans="1:13">
      <c r="A5628" s="5"/>
      <c r="B5628" s="128"/>
      <c r="C5628" s="128"/>
      <c r="D5628" s="129"/>
      <c r="E5628" s="129"/>
      <c r="F5628" s="129"/>
      <c r="G5628" s="129"/>
      <c r="H5628" s="129"/>
      <c r="I5628" s="129"/>
      <c r="J5628" s="129"/>
      <c r="K5628" s="129"/>
      <c r="L5628" s="129"/>
      <c r="M5628" s="129"/>
    </row>
    <row r="5629" spans="1:13">
      <c r="A5629" s="5"/>
      <c r="B5629" s="128"/>
      <c r="C5629" s="128"/>
      <c r="D5629" s="129"/>
      <c r="E5629" s="129"/>
      <c r="F5629" s="129"/>
      <c r="G5629" s="129"/>
      <c r="H5629" s="129"/>
      <c r="I5629" s="129"/>
      <c r="J5629" s="129"/>
      <c r="K5629" s="129"/>
      <c r="L5629" s="129"/>
      <c r="M5629" s="129"/>
    </row>
    <row r="5630" spans="1:13">
      <c r="A5630" s="5"/>
      <c r="B5630" s="128"/>
      <c r="C5630" s="128"/>
      <c r="D5630" s="129"/>
      <c r="E5630" s="129"/>
      <c r="F5630" s="129"/>
      <c r="G5630" s="129"/>
      <c r="H5630" s="129"/>
      <c r="I5630" s="129"/>
      <c r="J5630" s="129"/>
      <c r="K5630" s="129"/>
      <c r="L5630" s="129"/>
      <c r="M5630" s="129"/>
    </row>
    <row r="5631" spans="1:13">
      <c r="A5631" s="5"/>
      <c r="B5631" s="128"/>
      <c r="C5631" s="128"/>
      <c r="D5631" s="129"/>
      <c r="E5631" s="129"/>
      <c r="F5631" s="129"/>
      <c r="G5631" s="129"/>
      <c r="H5631" s="129"/>
      <c r="I5631" s="129"/>
      <c r="J5631" s="129"/>
      <c r="K5631" s="129"/>
      <c r="L5631" s="129"/>
      <c r="M5631" s="129"/>
    </row>
    <row r="5632" spans="1:13">
      <c r="A5632" s="5"/>
      <c r="B5632" s="128"/>
      <c r="C5632" s="128"/>
      <c r="D5632" s="129"/>
      <c r="E5632" s="129"/>
      <c r="F5632" s="129"/>
      <c r="G5632" s="129"/>
      <c r="H5632" s="129"/>
      <c r="I5632" s="129"/>
      <c r="J5632" s="129"/>
      <c r="K5632" s="129"/>
      <c r="L5632" s="129"/>
      <c r="M5632" s="129"/>
    </row>
    <row r="5633" spans="1:13">
      <c r="A5633" s="5"/>
      <c r="B5633" s="128"/>
      <c r="C5633" s="128"/>
      <c r="D5633" s="129"/>
      <c r="E5633" s="129"/>
      <c r="F5633" s="129"/>
      <c r="G5633" s="129"/>
      <c r="H5633" s="129"/>
      <c r="I5633" s="129"/>
      <c r="J5633" s="129"/>
      <c r="K5633" s="129"/>
      <c r="L5633" s="129"/>
      <c r="M5633" s="129"/>
    </row>
    <row r="5634" spans="1:13">
      <c r="A5634" s="5"/>
      <c r="B5634" s="128"/>
      <c r="C5634" s="128"/>
      <c r="D5634" s="129"/>
      <c r="E5634" s="129"/>
      <c r="F5634" s="129"/>
      <c r="G5634" s="129"/>
      <c r="H5634" s="129"/>
      <c r="I5634" s="129"/>
      <c r="J5634" s="129"/>
      <c r="K5634" s="129"/>
      <c r="L5634" s="129"/>
      <c r="M5634" s="129"/>
    </row>
    <row r="5635" spans="1:13">
      <c r="A5635" s="5"/>
      <c r="B5635" s="128"/>
      <c r="C5635" s="128"/>
      <c r="D5635" s="129"/>
      <c r="E5635" s="129"/>
      <c r="F5635" s="129"/>
      <c r="G5635" s="129"/>
      <c r="H5635" s="129"/>
      <c r="I5635" s="129"/>
      <c r="J5635" s="129"/>
      <c r="K5635" s="129"/>
      <c r="L5635" s="129"/>
      <c r="M5635" s="129"/>
    </row>
    <row r="5636" spans="1:13">
      <c r="A5636" s="5"/>
      <c r="B5636" s="128"/>
      <c r="C5636" s="128"/>
      <c r="D5636" s="129"/>
      <c r="E5636" s="129"/>
      <c r="F5636" s="129"/>
      <c r="G5636" s="129"/>
      <c r="H5636" s="129"/>
      <c r="I5636" s="129"/>
      <c r="J5636" s="129"/>
      <c r="K5636" s="129"/>
      <c r="L5636" s="129"/>
      <c r="M5636" s="129"/>
    </row>
    <row r="5637" spans="1:13">
      <c r="A5637" s="5"/>
      <c r="B5637" s="128"/>
      <c r="C5637" s="128"/>
      <c r="D5637" s="129"/>
      <c r="E5637" s="129"/>
      <c r="F5637" s="129"/>
      <c r="G5637" s="129"/>
      <c r="H5637" s="129"/>
      <c r="I5637" s="129"/>
      <c r="J5637" s="129"/>
      <c r="K5637" s="129"/>
      <c r="L5637" s="129"/>
      <c r="M5637" s="129"/>
    </row>
    <row r="5638" spans="1:13">
      <c r="A5638" s="5"/>
      <c r="B5638" s="128"/>
      <c r="C5638" s="128"/>
      <c r="D5638" s="129"/>
      <c r="E5638" s="129"/>
      <c r="F5638" s="129"/>
      <c r="G5638" s="129"/>
      <c r="H5638" s="129"/>
      <c r="I5638" s="129"/>
      <c r="J5638" s="129"/>
      <c r="K5638" s="129"/>
      <c r="L5638" s="129"/>
      <c r="M5638" s="129"/>
    </row>
    <row r="5639" spans="1:13">
      <c r="A5639" s="5"/>
      <c r="B5639" s="128"/>
      <c r="C5639" s="128"/>
      <c r="D5639" s="129"/>
      <c r="E5639" s="129"/>
      <c r="F5639" s="129"/>
      <c r="G5639" s="129"/>
      <c r="H5639" s="129"/>
      <c r="I5639" s="129"/>
      <c r="J5639" s="129"/>
      <c r="K5639" s="129"/>
      <c r="L5639" s="129"/>
      <c r="M5639" s="129"/>
    </row>
    <row r="5640" spans="1:13">
      <c r="A5640" s="5"/>
      <c r="B5640" s="128"/>
      <c r="C5640" s="128"/>
      <c r="D5640" s="129"/>
      <c r="E5640" s="129"/>
      <c r="F5640" s="129"/>
      <c r="G5640" s="129"/>
      <c r="H5640" s="129"/>
      <c r="I5640" s="129"/>
      <c r="J5640" s="129"/>
      <c r="K5640" s="129"/>
      <c r="L5640" s="129"/>
      <c r="M5640" s="129"/>
    </row>
    <row r="5641" spans="1:13">
      <c r="A5641" s="5"/>
      <c r="B5641" s="128"/>
      <c r="C5641" s="128"/>
      <c r="D5641" s="129"/>
      <c r="E5641" s="129"/>
      <c r="F5641" s="129"/>
      <c r="G5641" s="129"/>
      <c r="H5641" s="129"/>
      <c r="I5641" s="129"/>
      <c r="J5641" s="129"/>
      <c r="K5641" s="129"/>
      <c r="L5641" s="129"/>
      <c r="M5641" s="129"/>
    </row>
    <row r="5642" spans="1:13">
      <c r="A5642" s="5"/>
      <c r="B5642" s="128"/>
      <c r="C5642" s="128"/>
      <c r="D5642" s="129"/>
      <c r="E5642" s="129"/>
      <c r="F5642" s="129"/>
      <c r="G5642" s="129"/>
      <c r="H5642" s="129"/>
      <c r="I5642" s="129"/>
      <c r="J5642" s="129"/>
      <c r="K5642" s="129"/>
      <c r="L5642" s="129"/>
      <c r="M5642" s="129"/>
    </row>
    <row r="5643" spans="1:13">
      <c r="A5643" s="5"/>
      <c r="B5643" s="128"/>
      <c r="C5643" s="128"/>
      <c r="D5643" s="129"/>
      <c r="E5643" s="129"/>
      <c r="F5643" s="129"/>
      <c r="G5643" s="129"/>
      <c r="H5643" s="129"/>
      <c r="I5643" s="129"/>
      <c r="J5643" s="129"/>
      <c r="K5643" s="129"/>
      <c r="L5643" s="129"/>
      <c r="M5643" s="129"/>
    </row>
    <row r="5644" spans="1:13">
      <c r="A5644" s="5"/>
      <c r="B5644" s="128"/>
      <c r="C5644" s="128"/>
      <c r="D5644" s="129"/>
      <c r="E5644" s="129"/>
      <c r="F5644" s="129"/>
      <c r="G5644" s="129"/>
      <c r="H5644" s="129"/>
      <c r="I5644" s="129"/>
      <c r="J5644" s="129"/>
      <c r="K5644" s="129"/>
      <c r="L5644" s="129"/>
      <c r="M5644" s="129"/>
    </row>
    <row r="5645" spans="1:13">
      <c r="A5645" s="5"/>
      <c r="B5645" s="128"/>
      <c r="C5645" s="128"/>
      <c r="D5645" s="129"/>
      <c r="E5645" s="129"/>
      <c r="F5645" s="129"/>
      <c r="G5645" s="129"/>
      <c r="H5645" s="129"/>
      <c r="I5645" s="129"/>
      <c r="J5645" s="129"/>
      <c r="K5645" s="129"/>
      <c r="L5645" s="129"/>
      <c r="M5645" s="129"/>
    </row>
    <row r="5646" spans="1:13">
      <c r="A5646" s="5"/>
      <c r="B5646" s="128"/>
      <c r="C5646" s="128"/>
      <c r="D5646" s="129"/>
      <c r="E5646" s="129"/>
      <c r="F5646" s="129"/>
      <c r="G5646" s="129"/>
      <c r="H5646" s="129"/>
      <c r="I5646" s="129"/>
      <c r="J5646" s="129"/>
      <c r="K5646" s="129"/>
      <c r="L5646" s="129"/>
      <c r="M5646" s="129"/>
    </row>
    <row r="5647" spans="1:13">
      <c r="A5647" s="5"/>
      <c r="B5647" s="128"/>
      <c r="C5647" s="128"/>
      <c r="D5647" s="129"/>
      <c r="E5647" s="129"/>
      <c r="F5647" s="129"/>
      <c r="G5647" s="129"/>
      <c r="H5647" s="129"/>
      <c r="I5647" s="129"/>
      <c r="J5647" s="129"/>
      <c r="K5647" s="129"/>
      <c r="L5647" s="129"/>
      <c r="M5647" s="129"/>
    </row>
    <row r="5648" spans="1:13">
      <c r="A5648" s="5"/>
      <c r="B5648" s="128"/>
      <c r="C5648" s="128"/>
      <c r="D5648" s="129"/>
      <c r="E5648" s="129"/>
      <c r="F5648" s="129"/>
      <c r="G5648" s="129"/>
      <c r="H5648" s="129"/>
      <c r="I5648" s="129"/>
      <c r="J5648" s="129"/>
      <c r="K5648" s="129"/>
      <c r="L5648" s="129"/>
      <c r="M5648" s="129"/>
    </row>
    <row r="5649" spans="1:13">
      <c r="A5649" s="5"/>
      <c r="B5649" s="128"/>
      <c r="C5649" s="128"/>
      <c r="D5649" s="129"/>
      <c r="E5649" s="129"/>
      <c r="F5649" s="129"/>
      <c r="G5649" s="129"/>
      <c r="H5649" s="129"/>
      <c r="I5649" s="129"/>
      <c r="J5649" s="129"/>
      <c r="K5649" s="129"/>
      <c r="L5649" s="129"/>
      <c r="M5649" s="129"/>
    </row>
    <row r="5650" spans="1:13">
      <c r="A5650" s="5"/>
      <c r="B5650" s="128"/>
      <c r="C5650" s="128"/>
      <c r="D5650" s="129"/>
      <c r="E5650" s="129"/>
      <c r="F5650" s="129"/>
      <c r="G5650" s="129"/>
      <c r="H5650" s="129"/>
      <c r="I5650" s="129"/>
      <c r="J5650" s="129"/>
      <c r="K5650" s="129"/>
      <c r="L5650" s="129"/>
      <c r="M5650" s="129"/>
    </row>
    <row r="5651" spans="1:13">
      <c r="A5651" s="5"/>
      <c r="B5651" s="128"/>
      <c r="C5651" s="128"/>
      <c r="D5651" s="129"/>
      <c r="E5651" s="129"/>
      <c r="F5651" s="129"/>
      <c r="G5651" s="129"/>
      <c r="H5651" s="129"/>
      <c r="I5651" s="129"/>
      <c r="J5651" s="129"/>
      <c r="K5651" s="129"/>
      <c r="L5651" s="129"/>
      <c r="M5651" s="129"/>
    </row>
    <row r="5652" spans="1:13">
      <c r="A5652" s="5"/>
      <c r="B5652" s="128"/>
      <c r="C5652" s="128"/>
      <c r="D5652" s="129"/>
      <c r="E5652" s="129"/>
      <c r="F5652" s="129"/>
      <c r="G5652" s="129"/>
      <c r="H5652" s="129"/>
      <c r="I5652" s="129"/>
      <c r="J5652" s="129"/>
      <c r="K5652" s="129"/>
      <c r="L5652" s="129"/>
      <c r="M5652" s="129"/>
    </row>
    <row r="5653" spans="1:13">
      <c r="A5653" s="5"/>
      <c r="B5653" s="128"/>
      <c r="C5653" s="128"/>
      <c r="D5653" s="129"/>
      <c r="E5653" s="129"/>
      <c r="F5653" s="129"/>
      <c r="G5653" s="129"/>
      <c r="H5653" s="129"/>
      <c r="I5653" s="129"/>
      <c r="J5653" s="129"/>
      <c r="K5653" s="129"/>
      <c r="L5653" s="129"/>
      <c r="M5653" s="129"/>
    </row>
    <row r="5654" spans="1:13">
      <c r="A5654" s="5"/>
      <c r="B5654" s="128"/>
      <c r="C5654" s="128"/>
      <c r="D5654" s="129"/>
      <c r="E5654" s="129"/>
      <c r="F5654" s="129"/>
      <c r="G5654" s="129"/>
      <c r="H5654" s="129"/>
      <c r="I5654" s="129"/>
      <c r="J5654" s="129"/>
      <c r="K5654" s="129"/>
      <c r="L5654" s="129"/>
      <c r="M5654" s="129"/>
    </row>
    <row r="5655" spans="1:13">
      <c r="A5655" s="5"/>
      <c r="B5655" s="128"/>
      <c r="C5655" s="128"/>
      <c r="D5655" s="129"/>
      <c r="E5655" s="129"/>
      <c r="F5655" s="129"/>
      <c r="G5655" s="129"/>
      <c r="H5655" s="129"/>
      <c r="I5655" s="129"/>
      <c r="J5655" s="129"/>
      <c r="K5655" s="129"/>
      <c r="L5655" s="129"/>
      <c r="M5655" s="129"/>
    </row>
    <row r="5656" spans="1:13">
      <c r="A5656" s="5"/>
      <c r="B5656" s="128"/>
      <c r="C5656" s="128"/>
      <c r="D5656" s="129"/>
      <c r="E5656" s="129"/>
      <c r="F5656" s="129"/>
      <c r="G5656" s="129"/>
      <c r="H5656" s="129"/>
      <c r="I5656" s="129"/>
      <c r="J5656" s="129"/>
      <c r="K5656" s="129"/>
      <c r="L5656" s="129"/>
      <c r="M5656" s="129"/>
    </row>
    <row r="5657" spans="1:13">
      <c r="A5657" s="5"/>
      <c r="B5657" s="128"/>
      <c r="C5657" s="128"/>
      <c r="D5657" s="129"/>
      <c r="E5657" s="129"/>
      <c r="F5657" s="129"/>
      <c r="G5657" s="129"/>
      <c r="H5657" s="129"/>
      <c r="I5657" s="129"/>
      <c r="J5657" s="129"/>
      <c r="K5657" s="129"/>
      <c r="L5657" s="129"/>
      <c r="M5657" s="129"/>
    </row>
    <row r="5658" spans="1:13">
      <c r="A5658" s="5"/>
      <c r="B5658" s="128"/>
      <c r="C5658" s="128"/>
      <c r="D5658" s="129"/>
      <c r="E5658" s="129"/>
      <c r="F5658" s="129"/>
      <c r="G5658" s="129"/>
      <c r="H5658" s="129"/>
      <c r="I5658" s="129"/>
      <c r="J5658" s="129"/>
      <c r="K5658" s="129"/>
      <c r="L5658" s="129"/>
      <c r="M5658" s="129"/>
    </row>
    <row r="5659" spans="1:13">
      <c r="A5659" s="5"/>
      <c r="B5659" s="128"/>
      <c r="C5659" s="128"/>
      <c r="D5659" s="129"/>
      <c r="E5659" s="129"/>
      <c r="F5659" s="129"/>
      <c r="G5659" s="129"/>
      <c r="H5659" s="129"/>
      <c r="I5659" s="129"/>
      <c r="J5659" s="129"/>
      <c r="K5659" s="129"/>
      <c r="L5659" s="129"/>
      <c r="M5659" s="129"/>
    </row>
    <row r="5660" spans="1:13">
      <c r="A5660" s="5"/>
      <c r="B5660" s="128"/>
      <c r="C5660" s="128"/>
      <c r="D5660" s="129"/>
      <c r="E5660" s="129"/>
      <c r="F5660" s="129"/>
      <c r="G5660" s="129"/>
      <c r="H5660" s="129"/>
      <c r="I5660" s="129"/>
      <c r="J5660" s="129"/>
      <c r="K5660" s="129"/>
      <c r="L5660" s="129"/>
      <c r="M5660" s="129"/>
    </row>
    <row r="5661" spans="1:13">
      <c r="A5661" s="5"/>
      <c r="B5661" s="128"/>
      <c r="C5661" s="128"/>
      <c r="D5661" s="129"/>
      <c r="E5661" s="129"/>
      <c r="F5661" s="129"/>
      <c r="G5661" s="129"/>
      <c r="H5661" s="129"/>
      <c r="I5661" s="129"/>
      <c r="J5661" s="129"/>
      <c r="K5661" s="129"/>
      <c r="L5661" s="129"/>
      <c r="M5661" s="129"/>
    </row>
    <row r="5662" spans="1:13">
      <c r="A5662" s="5"/>
      <c r="B5662" s="128"/>
      <c r="C5662" s="128"/>
      <c r="D5662" s="129"/>
      <c r="E5662" s="129"/>
      <c r="F5662" s="129"/>
      <c r="G5662" s="129"/>
      <c r="H5662" s="129"/>
      <c r="I5662" s="129"/>
      <c r="J5662" s="129"/>
      <c r="K5662" s="129"/>
      <c r="L5662" s="129"/>
      <c r="M5662" s="129"/>
    </row>
    <row r="5663" spans="1:13">
      <c r="A5663" s="5"/>
      <c r="B5663" s="128"/>
      <c r="C5663" s="128"/>
      <c r="D5663" s="129"/>
      <c r="E5663" s="129"/>
      <c r="F5663" s="129"/>
      <c r="G5663" s="129"/>
      <c r="H5663" s="129"/>
      <c r="I5663" s="129"/>
      <c r="J5663" s="129"/>
      <c r="K5663" s="129"/>
      <c r="L5663" s="129"/>
      <c r="M5663" s="129"/>
    </row>
    <row r="5664" spans="1:13">
      <c r="A5664" s="5"/>
      <c r="B5664" s="128"/>
      <c r="C5664" s="128"/>
      <c r="D5664" s="129"/>
      <c r="E5664" s="129"/>
      <c r="F5664" s="129"/>
      <c r="G5664" s="129"/>
      <c r="H5664" s="129"/>
      <c r="I5664" s="129"/>
      <c r="J5664" s="129"/>
      <c r="K5664" s="129"/>
      <c r="L5664" s="129"/>
      <c r="M5664" s="129"/>
    </row>
    <row r="5665" spans="1:13">
      <c r="A5665" s="5"/>
      <c r="B5665" s="128"/>
      <c r="C5665" s="128"/>
      <c r="D5665" s="129"/>
      <c r="E5665" s="129"/>
      <c r="F5665" s="129"/>
      <c r="G5665" s="129"/>
      <c r="H5665" s="129"/>
      <c r="I5665" s="129"/>
      <c r="J5665" s="129"/>
      <c r="K5665" s="129"/>
      <c r="L5665" s="129"/>
      <c r="M5665" s="129"/>
    </row>
    <row r="5666" spans="1:13">
      <c r="A5666" s="5"/>
      <c r="B5666" s="128"/>
      <c r="C5666" s="128"/>
      <c r="D5666" s="129"/>
      <c r="E5666" s="129"/>
      <c r="F5666" s="129"/>
      <c r="G5666" s="129"/>
      <c r="H5666" s="129"/>
      <c r="I5666" s="129"/>
      <c r="J5666" s="129"/>
      <c r="K5666" s="129"/>
      <c r="L5666" s="129"/>
      <c r="M5666" s="129"/>
    </row>
    <row r="5667" spans="1:13">
      <c r="A5667" s="5"/>
      <c r="B5667" s="128"/>
      <c r="C5667" s="128"/>
      <c r="D5667" s="129"/>
      <c r="E5667" s="129"/>
      <c r="F5667" s="129"/>
      <c r="G5667" s="129"/>
      <c r="H5667" s="129"/>
      <c r="I5667" s="129"/>
      <c r="J5667" s="129"/>
      <c r="K5667" s="129"/>
      <c r="L5667" s="129"/>
      <c r="M5667" s="129"/>
    </row>
    <row r="5668" spans="1:13">
      <c r="A5668" s="5"/>
      <c r="B5668" s="128"/>
      <c r="C5668" s="128"/>
      <c r="D5668" s="129"/>
      <c r="E5668" s="129"/>
      <c r="F5668" s="129"/>
      <c r="G5668" s="129"/>
      <c r="H5668" s="129"/>
      <c r="I5668" s="129"/>
      <c r="J5668" s="129"/>
      <c r="K5668" s="129"/>
      <c r="L5668" s="129"/>
      <c r="M5668" s="129"/>
    </row>
    <row r="5669" spans="1:13">
      <c r="A5669" s="5"/>
      <c r="B5669" s="3"/>
      <c r="C5669" s="3"/>
      <c r="D5669" s="4"/>
      <c r="E5669" s="4"/>
      <c r="F5669" s="4"/>
      <c r="G5669" s="4"/>
      <c r="H5669" s="129"/>
      <c r="I5669" s="4"/>
      <c r="J5669" s="4"/>
      <c r="K5669" s="4"/>
      <c r="L5669" s="4"/>
      <c r="M5669" s="4"/>
    </row>
    <row r="5670" spans="1:13">
      <c r="A5670" s="5"/>
      <c r="B5670" s="128"/>
      <c r="C5670" s="128"/>
      <c r="D5670" s="129"/>
      <c r="E5670" s="129"/>
      <c r="F5670" s="129"/>
      <c r="G5670" s="129"/>
      <c r="H5670" s="129"/>
      <c r="I5670" s="129"/>
      <c r="J5670" s="129"/>
      <c r="K5670" s="129"/>
      <c r="L5670" s="129"/>
      <c r="M5670" s="129"/>
    </row>
    <row r="5671" spans="1:13">
      <c r="A5671" s="5"/>
      <c r="B5671" s="128"/>
      <c r="C5671" s="128"/>
      <c r="D5671" s="129"/>
      <c r="E5671" s="129"/>
      <c r="F5671" s="129"/>
      <c r="G5671" s="129"/>
      <c r="H5671" s="129"/>
      <c r="I5671" s="129"/>
      <c r="J5671" s="129"/>
      <c r="K5671" s="129"/>
      <c r="L5671" s="129"/>
      <c r="M5671" s="129"/>
    </row>
    <row r="5672" spans="1:13">
      <c r="A5672" s="5"/>
      <c r="B5672" s="128"/>
      <c r="C5672" s="128"/>
      <c r="D5672" s="129"/>
      <c r="E5672" s="129"/>
      <c r="F5672" s="129"/>
      <c r="G5672" s="129"/>
      <c r="H5672" s="129"/>
      <c r="I5672" s="129"/>
      <c r="J5672" s="129"/>
      <c r="K5672" s="129"/>
      <c r="L5672" s="129"/>
      <c r="M5672" s="129"/>
    </row>
    <row r="5673" spans="1:13">
      <c r="A5673" s="5"/>
      <c r="B5673" s="128"/>
      <c r="C5673" s="128"/>
      <c r="D5673" s="129"/>
      <c r="E5673" s="129"/>
      <c r="F5673" s="129"/>
      <c r="G5673" s="129"/>
      <c r="H5673" s="129"/>
      <c r="I5673" s="129"/>
      <c r="J5673" s="129"/>
      <c r="K5673" s="129"/>
      <c r="L5673" s="129"/>
      <c r="M5673" s="129"/>
    </row>
    <row r="5674" spans="1:13">
      <c r="A5674" s="5"/>
      <c r="B5674" s="128"/>
      <c r="C5674" s="128"/>
      <c r="D5674" s="129"/>
      <c r="E5674" s="129"/>
      <c r="F5674" s="129"/>
      <c r="G5674" s="129"/>
      <c r="H5674" s="129"/>
      <c r="I5674" s="129"/>
      <c r="J5674" s="129"/>
      <c r="K5674" s="129"/>
      <c r="L5674" s="129"/>
      <c r="M5674" s="129"/>
    </row>
    <row r="5675" spans="1:13">
      <c r="A5675" s="5"/>
      <c r="B5675" s="128"/>
      <c r="C5675" s="128"/>
      <c r="D5675" s="129"/>
      <c r="E5675" s="129"/>
      <c r="F5675" s="129"/>
      <c r="G5675" s="129"/>
      <c r="H5675" s="129"/>
      <c r="I5675" s="129"/>
      <c r="J5675" s="129"/>
      <c r="K5675" s="129"/>
      <c r="L5675" s="129"/>
      <c r="M5675" s="129"/>
    </row>
    <row r="5676" spans="1:13">
      <c r="A5676" s="5"/>
      <c r="B5676" s="128"/>
      <c r="C5676" s="128"/>
      <c r="D5676" s="129"/>
      <c r="E5676" s="129"/>
      <c r="F5676" s="129"/>
      <c r="G5676" s="129"/>
      <c r="H5676" s="129"/>
      <c r="I5676" s="129"/>
      <c r="J5676" s="129"/>
      <c r="K5676" s="129"/>
      <c r="L5676" s="129"/>
      <c r="M5676" s="129"/>
    </row>
    <row r="5677" spans="1:13">
      <c r="A5677" s="5"/>
      <c r="B5677" s="128"/>
      <c r="C5677" s="128"/>
      <c r="D5677" s="129"/>
      <c r="E5677" s="129"/>
      <c r="F5677" s="129"/>
      <c r="G5677" s="129"/>
      <c r="H5677" s="129"/>
      <c r="I5677" s="129"/>
      <c r="J5677" s="129"/>
      <c r="K5677" s="129"/>
      <c r="L5677" s="129"/>
      <c r="M5677" s="129"/>
    </row>
    <row r="5678" spans="1:13">
      <c r="A5678" s="5"/>
      <c r="B5678" s="128"/>
      <c r="C5678" s="128"/>
      <c r="D5678" s="129"/>
      <c r="E5678" s="129"/>
      <c r="F5678" s="129"/>
      <c r="G5678" s="129"/>
      <c r="H5678" s="129"/>
      <c r="I5678" s="129"/>
      <c r="J5678" s="129"/>
      <c r="K5678" s="129"/>
      <c r="L5678" s="129"/>
      <c r="M5678" s="129"/>
    </row>
    <row r="5679" spans="1:13">
      <c r="A5679" s="5"/>
      <c r="B5679" s="3"/>
      <c r="C5679" s="3"/>
      <c r="D5679" s="4"/>
      <c r="E5679" s="4"/>
      <c r="F5679" s="4"/>
      <c r="G5679" s="4"/>
      <c r="H5679" s="129"/>
      <c r="I5679" s="4"/>
      <c r="J5679" s="4"/>
      <c r="K5679" s="4"/>
      <c r="L5679" s="4"/>
      <c r="M5679" s="4"/>
    </row>
    <row r="5680" spans="1:13">
      <c r="A5680" s="5"/>
      <c r="B5680" s="128"/>
      <c r="C5680" s="128"/>
      <c r="D5680" s="129"/>
      <c r="E5680" s="129"/>
      <c r="F5680" s="129"/>
      <c r="G5680" s="129"/>
      <c r="H5680" s="129"/>
      <c r="I5680" s="129"/>
      <c r="J5680" s="129"/>
      <c r="K5680" s="129"/>
      <c r="L5680" s="129"/>
      <c r="M5680" s="129"/>
    </row>
    <row r="5681" spans="1:13">
      <c r="A5681" s="5"/>
      <c r="B5681" s="128"/>
      <c r="C5681" s="128"/>
      <c r="D5681" s="129"/>
      <c r="E5681" s="129"/>
      <c r="F5681" s="129"/>
      <c r="G5681" s="129"/>
      <c r="H5681" s="129"/>
      <c r="I5681" s="129"/>
      <c r="J5681" s="129"/>
      <c r="K5681" s="129"/>
      <c r="L5681" s="129"/>
      <c r="M5681" s="129"/>
    </row>
    <row r="5682" spans="1:13">
      <c r="A5682" s="5"/>
      <c r="B5682" s="128"/>
      <c r="C5682" s="128"/>
      <c r="D5682" s="129"/>
      <c r="E5682" s="129"/>
      <c r="F5682" s="129"/>
      <c r="G5682" s="129"/>
      <c r="H5682" s="129"/>
      <c r="I5682" s="129"/>
      <c r="J5682" s="129"/>
      <c r="K5682" s="129"/>
      <c r="L5682" s="129"/>
      <c r="M5682" s="129"/>
    </row>
    <row r="5683" spans="1:13">
      <c r="A5683" s="5"/>
      <c r="B5683" s="128"/>
      <c r="C5683" s="128"/>
      <c r="D5683" s="129"/>
      <c r="E5683" s="129"/>
      <c r="F5683" s="129"/>
      <c r="G5683" s="129"/>
      <c r="H5683" s="129"/>
      <c r="I5683" s="129"/>
      <c r="J5683" s="129"/>
      <c r="K5683" s="129"/>
      <c r="L5683" s="129"/>
      <c r="M5683" s="129"/>
    </row>
    <row r="5684" spans="1:13">
      <c r="A5684" s="5"/>
      <c r="B5684" s="128"/>
      <c r="C5684" s="128"/>
      <c r="D5684" s="129"/>
      <c r="E5684" s="129"/>
      <c r="F5684" s="129"/>
      <c r="G5684" s="129"/>
      <c r="H5684" s="129"/>
      <c r="I5684" s="129"/>
      <c r="J5684" s="129"/>
      <c r="K5684" s="129"/>
      <c r="L5684" s="129"/>
      <c r="M5684" s="129"/>
    </row>
    <row r="5685" spans="1:13">
      <c r="A5685" s="5"/>
      <c r="B5685" s="128"/>
      <c r="C5685" s="128"/>
      <c r="D5685" s="129"/>
      <c r="E5685" s="129"/>
      <c r="F5685" s="129"/>
      <c r="G5685" s="129"/>
      <c r="H5685" s="129"/>
      <c r="I5685" s="129"/>
      <c r="J5685" s="129"/>
      <c r="K5685" s="129"/>
      <c r="L5685" s="129"/>
      <c r="M5685" s="129"/>
    </row>
    <row r="5686" spans="1:13">
      <c r="A5686" s="5"/>
      <c r="B5686" s="128"/>
      <c r="C5686" s="128"/>
      <c r="D5686" s="129"/>
      <c r="E5686" s="129"/>
      <c r="F5686" s="129"/>
      <c r="G5686" s="129"/>
      <c r="H5686" s="129"/>
      <c r="I5686" s="129"/>
      <c r="J5686" s="129"/>
      <c r="K5686" s="129"/>
      <c r="L5686" s="129"/>
      <c r="M5686" s="129"/>
    </row>
    <row r="5687" spans="1:13">
      <c r="A5687" s="5"/>
      <c r="B5687" s="128"/>
      <c r="C5687" s="128"/>
      <c r="D5687" s="129"/>
      <c r="E5687" s="129"/>
      <c r="F5687" s="129"/>
      <c r="G5687" s="129"/>
      <c r="H5687" s="129"/>
      <c r="I5687" s="129"/>
      <c r="J5687" s="129"/>
      <c r="K5687" s="129"/>
      <c r="L5687" s="129"/>
      <c r="M5687" s="129"/>
    </row>
    <row r="5688" spans="1:13">
      <c r="A5688" s="5"/>
      <c r="B5688" s="128"/>
      <c r="C5688" s="128"/>
      <c r="D5688" s="129"/>
      <c r="E5688" s="129"/>
      <c r="F5688" s="129"/>
      <c r="G5688" s="129"/>
      <c r="H5688" s="129"/>
      <c r="I5688" s="129"/>
      <c r="J5688" s="129"/>
      <c r="K5688" s="129"/>
      <c r="L5688" s="129"/>
      <c r="M5688" s="129"/>
    </row>
    <row r="5689" spans="1:13">
      <c r="A5689" s="5"/>
      <c r="B5689" s="128"/>
      <c r="C5689" s="128"/>
      <c r="D5689" s="129"/>
      <c r="E5689" s="129"/>
      <c r="F5689" s="129"/>
      <c r="G5689" s="129"/>
      <c r="H5689" s="129"/>
      <c r="I5689" s="129"/>
      <c r="J5689" s="129"/>
      <c r="K5689" s="129"/>
      <c r="L5689" s="129"/>
      <c r="M5689" s="129"/>
    </row>
    <row r="5690" spans="1:13">
      <c r="A5690" s="5"/>
      <c r="B5690" s="128"/>
      <c r="C5690" s="128"/>
      <c r="D5690" s="129"/>
      <c r="E5690" s="129"/>
      <c r="F5690" s="129"/>
      <c r="G5690" s="129"/>
      <c r="H5690" s="129"/>
      <c r="I5690" s="129"/>
      <c r="J5690" s="129"/>
      <c r="K5690" s="129"/>
      <c r="L5690" s="129"/>
      <c r="M5690" s="129"/>
    </row>
    <row r="5691" spans="1:13">
      <c r="A5691" s="5"/>
      <c r="B5691" s="128"/>
      <c r="C5691" s="128"/>
      <c r="D5691" s="129"/>
      <c r="E5691" s="129"/>
      <c r="F5691" s="129"/>
      <c r="G5691" s="129"/>
      <c r="H5691" s="129"/>
      <c r="I5691" s="129"/>
      <c r="J5691" s="129"/>
      <c r="K5691" s="129"/>
      <c r="L5691" s="129"/>
      <c r="M5691" s="129"/>
    </row>
    <row r="5692" spans="1:13">
      <c r="A5692" s="5"/>
      <c r="B5692" s="128"/>
      <c r="C5692" s="128"/>
      <c r="D5692" s="129"/>
      <c r="E5692" s="129"/>
      <c r="F5692" s="129"/>
      <c r="G5692" s="129"/>
      <c r="H5692" s="129"/>
      <c r="I5692" s="129"/>
      <c r="J5692" s="129"/>
      <c r="K5692" s="129"/>
      <c r="L5692" s="129"/>
      <c r="M5692" s="129"/>
    </row>
    <row r="5693" spans="1:13">
      <c r="A5693" s="5"/>
      <c r="B5693" s="128"/>
      <c r="C5693" s="128"/>
      <c r="D5693" s="129"/>
      <c r="E5693" s="129"/>
      <c r="F5693" s="129"/>
      <c r="G5693" s="129"/>
      <c r="H5693" s="129"/>
      <c r="I5693" s="129"/>
      <c r="J5693" s="129"/>
      <c r="K5693" s="129"/>
      <c r="L5693" s="129"/>
      <c r="M5693" s="129"/>
    </row>
    <row r="5694" spans="1:13">
      <c r="A5694" s="5"/>
      <c r="B5694" s="128"/>
      <c r="C5694" s="128"/>
      <c r="D5694" s="129"/>
      <c r="E5694" s="129"/>
      <c r="F5694" s="129"/>
      <c r="G5694" s="129"/>
      <c r="H5694" s="129"/>
      <c r="I5694" s="129"/>
      <c r="J5694" s="129"/>
      <c r="K5694" s="129"/>
      <c r="L5694" s="129"/>
      <c r="M5694" s="129"/>
    </row>
    <row r="5695" spans="1:13">
      <c r="A5695" s="5"/>
      <c r="B5695" s="128"/>
      <c r="C5695" s="128"/>
      <c r="D5695" s="129"/>
      <c r="E5695" s="129"/>
      <c r="F5695" s="129"/>
      <c r="G5695" s="129"/>
      <c r="H5695" s="129"/>
      <c r="I5695" s="129"/>
      <c r="J5695" s="129"/>
      <c r="K5695" s="129"/>
      <c r="L5695" s="129"/>
      <c r="M5695" s="129"/>
    </row>
    <row r="5696" spans="1:13">
      <c r="A5696" s="5"/>
      <c r="B5696" s="128"/>
      <c r="C5696" s="128"/>
      <c r="D5696" s="129"/>
      <c r="E5696" s="129"/>
      <c r="F5696" s="129"/>
      <c r="G5696" s="129"/>
      <c r="H5696" s="129"/>
      <c r="I5696" s="129"/>
      <c r="J5696" s="129"/>
      <c r="K5696" s="129"/>
      <c r="L5696" s="129"/>
      <c r="M5696" s="129"/>
    </row>
    <row r="5697" spans="1:13">
      <c r="A5697" s="5"/>
      <c r="B5697" s="128"/>
      <c r="C5697" s="128"/>
      <c r="D5697" s="129"/>
      <c r="E5697" s="129"/>
      <c r="F5697" s="129"/>
      <c r="G5697" s="129"/>
      <c r="H5697" s="129"/>
      <c r="I5697" s="129"/>
      <c r="J5697" s="129"/>
      <c r="K5697" s="129"/>
      <c r="L5697" s="129"/>
      <c r="M5697" s="129"/>
    </row>
    <row r="5698" spans="1:13">
      <c r="A5698" s="5"/>
      <c r="B5698" s="128"/>
      <c r="C5698" s="128"/>
      <c r="D5698" s="129"/>
      <c r="E5698" s="129"/>
      <c r="F5698" s="129"/>
      <c r="G5698" s="129"/>
      <c r="H5698" s="129"/>
      <c r="I5698" s="129"/>
      <c r="J5698" s="129"/>
      <c r="K5698" s="129"/>
      <c r="L5698" s="129"/>
      <c r="M5698" s="129"/>
    </row>
    <row r="5699" spans="1:13">
      <c r="A5699" s="5"/>
      <c r="B5699" s="128"/>
      <c r="C5699" s="128"/>
      <c r="D5699" s="129"/>
      <c r="E5699" s="129"/>
      <c r="F5699" s="129"/>
      <c r="G5699" s="129"/>
      <c r="H5699" s="129"/>
      <c r="I5699" s="129"/>
      <c r="J5699" s="129"/>
      <c r="K5699" s="129"/>
      <c r="L5699" s="129"/>
      <c r="M5699" s="129"/>
    </row>
    <row r="5700" spans="1:13">
      <c r="A5700" s="5"/>
      <c r="B5700" s="128"/>
      <c r="C5700" s="128"/>
      <c r="D5700" s="129"/>
      <c r="E5700" s="129"/>
      <c r="F5700" s="129"/>
      <c r="G5700" s="129"/>
      <c r="H5700" s="129"/>
      <c r="I5700" s="129"/>
      <c r="J5700" s="129"/>
      <c r="K5700" s="129"/>
      <c r="L5700" s="129"/>
      <c r="M5700" s="129"/>
    </row>
    <row r="5701" spans="1:13">
      <c r="A5701" s="5"/>
      <c r="B5701" s="128"/>
      <c r="C5701" s="128"/>
      <c r="D5701" s="129"/>
      <c r="E5701" s="129"/>
      <c r="F5701" s="129"/>
      <c r="G5701" s="129"/>
      <c r="H5701" s="129"/>
      <c r="I5701" s="129"/>
      <c r="J5701" s="129"/>
      <c r="K5701" s="129"/>
      <c r="L5701" s="129"/>
      <c r="M5701" s="129"/>
    </row>
    <row r="5702" spans="1:13">
      <c r="A5702" s="5"/>
      <c r="B5702" s="128"/>
      <c r="C5702" s="128"/>
      <c r="D5702" s="129"/>
      <c r="E5702" s="129"/>
      <c r="F5702" s="129"/>
      <c r="G5702" s="129"/>
      <c r="H5702" s="129"/>
      <c r="I5702" s="129"/>
      <c r="J5702" s="129"/>
      <c r="K5702" s="129"/>
      <c r="L5702" s="129"/>
      <c r="M5702" s="129"/>
    </row>
    <row r="5703" spans="1:13">
      <c r="A5703" s="5"/>
      <c r="B5703" s="128"/>
      <c r="C5703" s="128"/>
      <c r="D5703" s="129"/>
      <c r="E5703" s="129"/>
      <c r="F5703" s="129"/>
      <c r="G5703" s="129"/>
      <c r="H5703" s="129"/>
      <c r="I5703" s="129"/>
      <c r="J5703" s="129"/>
      <c r="K5703" s="129"/>
      <c r="L5703" s="129"/>
      <c r="M5703" s="129"/>
    </row>
    <row r="5704" spans="1:13">
      <c r="A5704" s="5"/>
      <c r="B5704" s="128"/>
      <c r="C5704" s="128"/>
      <c r="D5704" s="129"/>
      <c r="E5704" s="129"/>
      <c r="F5704" s="129"/>
      <c r="G5704" s="129"/>
      <c r="H5704" s="129"/>
      <c r="I5704" s="129"/>
      <c r="J5704" s="129"/>
      <c r="K5704" s="129"/>
      <c r="L5704" s="129"/>
      <c r="M5704" s="129"/>
    </row>
    <row r="5705" spans="1:13">
      <c r="A5705" s="5"/>
      <c r="B5705" s="128"/>
      <c r="C5705" s="128"/>
      <c r="D5705" s="129"/>
      <c r="E5705" s="129"/>
      <c r="F5705" s="129"/>
      <c r="G5705" s="129"/>
      <c r="H5705" s="129"/>
      <c r="I5705" s="129"/>
      <c r="J5705" s="129"/>
      <c r="K5705" s="129"/>
      <c r="L5705" s="129"/>
      <c r="M5705" s="129"/>
    </row>
    <row r="5706" spans="1:13">
      <c r="A5706" s="5"/>
      <c r="B5706" s="128"/>
      <c r="C5706" s="128"/>
      <c r="D5706" s="129"/>
      <c r="E5706" s="129"/>
      <c r="F5706" s="129"/>
      <c r="G5706" s="129"/>
      <c r="H5706" s="129"/>
      <c r="I5706" s="129"/>
      <c r="J5706" s="129"/>
      <c r="K5706" s="129"/>
      <c r="L5706" s="129"/>
      <c r="M5706" s="129"/>
    </row>
    <row r="5707" spans="1:13">
      <c r="A5707" s="5"/>
      <c r="B5707" s="128"/>
      <c r="C5707" s="128"/>
      <c r="D5707" s="129"/>
      <c r="E5707" s="129"/>
      <c r="F5707" s="129"/>
      <c r="G5707" s="129"/>
      <c r="H5707" s="129"/>
      <c r="I5707" s="129"/>
      <c r="J5707" s="129"/>
      <c r="K5707" s="129"/>
      <c r="L5707" s="129"/>
      <c r="M5707" s="129"/>
    </row>
    <row r="5708" spans="1:13">
      <c r="A5708" s="5"/>
      <c r="B5708" s="128"/>
      <c r="C5708" s="128"/>
      <c r="D5708" s="129"/>
      <c r="E5708" s="129"/>
      <c r="F5708" s="129"/>
      <c r="G5708" s="129"/>
      <c r="H5708" s="129"/>
      <c r="I5708" s="129"/>
      <c r="J5708" s="129"/>
      <c r="K5708" s="129"/>
      <c r="L5708" s="129"/>
      <c r="M5708" s="129"/>
    </row>
    <row r="5709" spans="1:13">
      <c r="A5709" s="5"/>
      <c r="B5709" s="128"/>
      <c r="C5709" s="128"/>
      <c r="D5709" s="129"/>
      <c r="E5709" s="129"/>
      <c r="F5709" s="129"/>
      <c r="G5709" s="129"/>
      <c r="H5709" s="129"/>
      <c r="I5709" s="129"/>
      <c r="J5709" s="129"/>
      <c r="K5709" s="129"/>
      <c r="L5709" s="129"/>
      <c r="M5709" s="129"/>
    </row>
    <row r="5710" spans="1:13">
      <c r="A5710" s="5"/>
      <c r="B5710" s="128"/>
      <c r="C5710" s="128"/>
      <c r="D5710" s="129"/>
      <c r="E5710" s="129"/>
      <c r="F5710" s="129"/>
      <c r="G5710" s="129"/>
      <c r="H5710" s="129"/>
      <c r="I5710" s="129"/>
      <c r="J5710" s="129"/>
      <c r="K5710" s="129"/>
      <c r="L5710" s="129"/>
      <c r="M5710" s="129"/>
    </row>
    <row r="5711" spans="1:13">
      <c r="A5711" s="5"/>
      <c r="B5711" s="128"/>
      <c r="C5711" s="128"/>
      <c r="D5711" s="129"/>
      <c r="E5711" s="129"/>
      <c r="F5711" s="129"/>
      <c r="G5711" s="129"/>
      <c r="H5711" s="129"/>
      <c r="I5711" s="129"/>
      <c r="J5711" s="129"/>
      <c r="K5711" s="129"/>
      <c r="L5711" s="129"/>
      <c r="M5711" s="129"/>
    </row>
    <row r="5712" spans="1:13">
      <c r="A5712" s="5"/>
      <c r="B5712" s="128"/>
      <c r="C5712" s="128"/>
      <c r="D5712" s="129"/>
      <c r="E5712" s="129"/>
      <c r="F5712" s="129"/>
      <c r="G5712" s="129"/>
      <c r="H5712" s="129"/>
      <c r="I5712" s="129"/>
      <c r="J5712" s="129"/>
      <c r="K5712" s="129"/>
      <c r="L5712" s="129"/>
      <c r="M5712" s="129"/>
    </row>
    <row r="5713" spans="1:13">
      <c r="A5713" s="5"/>
      <c r="B5713" s="128"/>
      <c r="C5713" s="128"/>
      <c r="D5713" s="129"/>
      <c r="E5713" s="129"/>
      <c r="F5713" s="129"/>
      <c r="G5713" s="129"/>
      <c r="H5713" s="129"/>
      <c r="I5713" s="129"/>
      <c r="J5713" s="129"/>
      <c r="K5713" s="129"/>
      <c r="L5713" s="129"/>
      <c r="M5713" s="129"/>
    </row>
    <row r="5714" spans="1:13">
      <c r="A5714" s="5"/>
      <c r="B5714" s="128"/>
      <c r="C5714" s="128"/>
      <c r="D5714" s="129"/>
      <c r="E5714" s="129"/>
      <c r="F5714" s="129"/>
      <c r="G5714" s="129"/>
      <c r="H5714" s="129"/>
      <c r="I5714" s="129"/>
      <c r="J5714" s="129"/>
      <c r="K5714" s="129"/>
      <c r="L5714" s="129"/>
      <c r="M5714" s="129"/>
    </row>
    <row r="5715" spans="1:13">
      <c r="A5715" s="5"/>
      <c r="B5715" s="128"/>
      <c r="C5715" s="128"/>
      <c r="D5715" s="129"/>
      <c r="E5715" s="129"/>
      <c r="F5715" s="129"/>
      <c r="G5715" s="129"/>
      <c r="H5715" s="129"/>
      <c r="I5715" s="129"/>
      <c r="J5715" s="129"/>
      <c r="K5715" s="129"/>
      <c r="L5715" s="129"/>
      <c r="M5715" s="129"/>
    </row>
    <row r="5716" spans="1:13">
      <c r="A5716" s="5"/>
      <c r="B5716" s="128"/>
      <c r="C5716" s="128"/>
      <c r="D5716" s="129"/>
      <c r="E5716" s="129"/>
      <c r="F5716" s="129"/>
      <c r="G5716" s="129"/>
      <c r="H5716" s="129"/>
      <c r="I5716" s="129"/>
      <c r="J5716" s="129"/>
      <c r="K5716" s="129"/>
      <c r="L5716" s="129"/>
      <c r="M5716" s="129"/>
    </row>
    <row r="5717" spans="1:13">
      <c r="A5717" s="5"/>
      <c r="B5717" s="128"/>
      <c r="C5717" s="128"/>
      <c r="D5717" s="129"/>
      <c r="E5717" s="129"/>
      <c r="F5717" s="129"/>
      <c r="G5717" s="129"/>
      <c r="H5717" s="129"/>
      <c r="I5717" s="129"/>
      <c r="J5717" s="129"/>
      <c r="K5717" s="129"/>
      <c r="L5717" s="129"/>
      <c r="M5717" s="129"/>
    </row>
    <row r="5718" spans="1:13">
      <c r="A5718" s="5"/>
      <c r="B5718" s="128"/>
      <c r="C5718" s="128"/>
      <c r="D5718" s="129"/>
      <c r="E5718" s="129"/>
      <c r="F5718" s="129"/>
      <c r="G5718" s="129"/>
      <c r="H5718" s="129"/>
      <c r="I5718" s="129"/>
      <c r="J5718" s="129"/>
      <c r="K5718" s="129"/>
      <c r="L5718" s="129"/>
      <c r="M5718" s="129"/>
    </row>
    <row r="5719" spans="1:13">
      <c r="A5719" s="5"/>
      <c r="B5719" s="128"/>
      <c r="C5719" s="128"/>
      <c r="D5719" s="129"/>
      <c r="E5719" s="129"/>
      <c r="F5719" s="129"/>
      <c r="G5719" s="129"/>
      <c r="H5719" s="129"/>
      <c r="I5719" s="129"/>
      <c r="J5719" s="129"/>
      <c r="K5719" s="129"/>
      <c r="L5719" s="129"/>
      <c r="M5719" s="129"/>
    </row>
    <row r="5720" spans="1:13">
      <c r="A5720" s="5"/>
      <c r="B5720" s="128"/>
      <c r="C5720" s="128"/>
      <c r="D5720" s="129"/>
      <c r="E5720" s="129"/>
      <c r="F5720" s="129"/>
      <c r="G5720" s="129"/>
      <c r="H5720" s="129"/>
      <c r="I5720" s="129"/>
      <c r="J5720" s="129"/>
      <c r="K5720" s="129"/>
      <c r="L5720" s="129"/>
      <c r="M5720" s="129"/>
    </row>
    <row r="5721" spans="1:13">
      <c r="A5721" s="5"/>
      <c r="B5721" s="128"/>
      <c r="C5721" s="128"/>
      <c r="D5721" s="129"/>
      <c r="E5721" s="129"/>
      <c r="F5721" s="129"/>
      <c r="G5721" s="129"/>
      <c r="H5721" s="129"/>
      <c r="I5721" s="129"/>
      <c r="J5721" s="129"/>
      <c r="K5721" s="129"/>
      <c r="L5721" s="129"/>
      <c r="M5721" s="129"/>
    </row>
    <row r="5722" spans="1:13">
      <c r="A5722" s="5"/>
      <c r="B5722" s="128"/>
      <c r="C5722" s="128"/>
      <c r="D5722" s="129"/>
      <c r="E5722" s="129"/>
      <c r="F5722" s="129"/>
      <c r="G5722" s="129"/>
      <c r="H5722" s="129"/>
      <c r="I5722" s="129"/>
      <c r="J5722" s="129"/>
      <c r="K5722" s="129"/>
      <c r="L5722" s="129"/>
      <c r="M5722" s="129"/>
    </row>
    <row r="5723" spans="1:13">
      <c r="A5723" s="5"/>
      <c r="B5723" s="128"/>
      <c r="C5723" s="128"/>
      <c r="D5723" s="129"/>
      <c r="E5723" s="129"/>
      <c r="F5723" s="129"/>
      <c r="G5723" s="129"/>
      <c r="H5723" s="129"/>
      <c r="I5723" s="129"/>
      <c r="J5723" s="129"/>
      <c r="K5723" s="129"/>
      <c r="L5723" s="129"/>
      <c r="M5723" s="129"/>
    </row>
    <row r="5724" spans="1:13">
      <c r="A5724" s="5"/>
      <c r="B5724" s="128"/>
      <c r="C5724" s="128"/>
      <c r="D5724" s="129"/>
      <c r="E5724" s="129"/>
      <c r="F5724" s="129"/>
      <c r="G5724" s="129"/>
      <c r="H5724" s="129"/>
      <c r="I5724" s="129"/>
      <c r="J5724" s="129"/>
      <c r="K5724" s="129"/>
      <c r="L5724" s="129"/>
      <c r="M5724" s="129"/>
    </row>
    <row r="5725" spans="1:13">
      <c r="A5725" s="5"/>
      <c r="B5725" s="128"/>
      <c r="C5725" s="128"/>
      <c r="D5725" s="129"/>
      <c r="E5725" s="129"/>
      <c r="F5725" s="129"/>
      <c r="G5725" s="129"/>
      <c r="H5725" s="129"/>
      <c r="I5725" s="129"/>
      <c r="J5725" s="129"/>
      <c r="K5725" s="129"/>
      <c r="L5725" s="129"/>
      <c r="M5725" s="129"/>
    </row>
    <row r="5726" spans="1:13">
      <c r="A5726" s="5"/>
      <c r="B5726" s="128"/>
      <c r="C5726" s="128"/>
      <c r="D5726" s="129"/>
      <c r="E5726" s="129"/>
      <c r="F5726" s="129"/>
      <c r="G5726" s="129"/>
      <c r="H5726" s="129"/>
      <c r="I5726" s="129"/>
      <c r="J5726" s="129"/>
      <c r="K5726" s="129"/>
      <c r="L5726" s="129"/>
      <c r="M5726" s="129"/>
    </row>
    <row r="5727" spans="1:13">
      <c r="A5727" s="5"/>
      <c r="B5727" s="128"/>
      <c r="C5727" s="128"/>
      <c r="D5727" s="129"/>
      <c r="E5727" s="129"/>
      <c r="F5727" s="129"/>
      <c r="G5727" s="129"/>
      <c r="H5727" s="129"/>
      <c r="I5727" s="129"/>
      <c r="J5727" s="129"/>
      <c r="K5727" s="129"/>
      <c r="L5727" s="129"/>
      <c r="M5727" s="129"/>
    </row>
    <row r="5728" spans="1:13">
      <c r="A5728" s="5"/>
      <c r="B5728" s="128"/>
      <c r="C5728" s="128"/>
      <c r="D5728" s="129"/>
      <c r="E5728" s="129"/>
      <c r="F5728" s="129"/>
      <c r="G5728" s="129"/>
      <c r="H5728" s="129"/>
      <c r="I5728" s="129"/>
      <c r="J5728" s="129"/>
      <c r="K5728" s="129"/>
      <c r="L5728" s="129"/>
      <c r="M5728" s="129"/>
    </row>
    <row r="5729" spans="1:13">
      <c r="A5729" s="5"/>
      <c r="B5729" s="128"/>
      <c r="C5729" s="128"/>
      <c r="D5729" s="129"/>
      <c r="E5729" s="129"/>
      <c r="F5729" s="129"/>
      <c r="G5729" s="129"/>
      <c r="H5729" s="129"/>
      <c r="I5729" s="129"/>
      <c r="J5729" s="129"/>
      <c r="K5729" s="129"/>
      <c r="L5729" s="129"/>
      <c r="M5729" s="129"/>
    </row>
    <row r="5730" spans="1:13">
      <c r="A5730" s="5"/>
      <c r="B5730" s="128"/>
      <c r="C5730" s="128"/>
      <c r="D5730" s="129"/>
      <c r="E5730" s="129"/>
      <c r="F5730" s="129"/>
      <c r="G5730" s="129"/>
      <c r="H5730" s="129"/>
      <c r="I5730" s="129"/>
      <c r="J5730" s="129"/>
      <c r="K5730" s="129"/>
      <c r="L5730" s="129"/>
      <c r="M5730" s="129"/>
    </row>
    <row r="5731" spans="1:13">
      <c r="A5731" s="5"/>
      <c r="B5731" s="128"/>
      <c r="C5731" s="128"/>
      <c r="D5731" s="129"/>
      <c r="E5731" s="129"/>
      <c r="F5731" s="129"/>
      <c r="G5731" s="129"/>
      <c r="H5731" s="129"/>
      <c r="I5731" s="129"/>
      <c r="J5731" s="129"/>
      <c r="K5731" s="129"/>
      <c r="L5731" s="129"/>
      <c r="M5731" s="129"/>
    </row>
    <row r="5732" spans="1:13">
      <c r="A5732" s="5"/>
      <c r="B5732" s="128"/>
      <c r="C5732" s="128"/>
      <c r="D5732" s="129"/>
      <c r="E5732" s="129"/>
      <c r="F5732" s="129"/>
      <c r="G5732" s="129"/>
      <c r="H5732" s="129"/>
      <c r="I5732" s="129"/>
      <c r="J5732" s="129"/>
      <c r="K5732" s="129"/>
      <c r="L5732" s="129"/>
      <c r="M5732" s="129"/>
    </row>
    <row r="5733" spans="1:13">
      <c r="A5733" s="5"/>
      <c r="B5733" s="128"/>
      <c r="C5733" s="128"/>
      <c r="D5733" s="129"/>
      <c r="E5733" s="129"/>
      <c r="F5733" s="129"/>
      <c r="G5733" s="129"/>
      <c r="H5733" s="129"/>
      <c r="I5733" s="129"/>
      <c r="J5733" s="129"/>
      <c r="K5733" s="129"/>
      <c r="L5733" s="129"/>
      <c r="M5733" s="129"/>
    </row>
    <row r="5734" spans="1:13">
      <c r="A5734" s="5"/>
      <c r="B5734" s="128"/>
      <c r="C5734" s="128"/>
      <c r="D5734" s="129"/>
      <c r="E5734" s="129"/>
      <c r="F5734" s="129"/>
      <c r="G5734" s="129"/>
      <c r="H5734" s="129"/>
      <c r="I5734" s="129"/>
      <c r="J5734" s="129"/>
      <c r="K5734" s="129"/>
      <c r="L5734" s="129"/>
      <c r="M5734" s="129"/>
    </row>
    <row r="5735" spans="1:13">
      <c r="A5735" s="5"/>
      <c r="B5735" s="128"/>
      <c r="C5735" s="128"/>
      <c r="D5735" s="129"/>
      <c r="E5735" s="129"/>
      <c r="F5735" s="129"/>
      <c r="G5735" s="129"/>
      <c r="H5735" s="129"/>
      <c r="I5735" s="129"/>
      <c r="J5735" s="129"/>
      <c r="K5735" s="129"/>
      <c r="L5735" s="129"/>
      <c r="M5735" s="129"/>
    </row>
    <row r="5736" spans="1:13">
      <c r="A5736" s="5"/>
      <c r="B5736" s="128"/>
      <c r="C5736" s="128"/>
      <c r="D5736" s="129"/>
      <c r="E5736" s="129"/>
      <c r="F5736" s="129"/>
      <c r="G5736" s="129"/>
      <c r="H5736" s="129"/>
      <c r="I5736" s="129"/>
      <c r="J5736" s="129"/>
      <c r="K5736" s="129"/>
      <c r="L5736" s="129"/>
      <c r="M5736" s="129"/>
    </row>
    <row r="5737" spans="1:13">
      <c r="A5737" s="5"/>
      <c r="B5737" s="128"/>
      <c r="C5737" s="128"/>
      <c r="D5737" s="129"/>
      <c r="E5737" s="129"/>
      <c r="F5737" s="129"/>
      <c r="G5737" s="129"/>
      <c r="H5737" s="129"/>
      <c r="I5737" s="129"/>
      <c r="J5737" s="129"/>
      <c r="K5737" s="129"/>
      <c r="L5737" s="129"/>
      <c r="M5737" s="129"/>
    </row>
    <row r="5738" spans="1:13">
      <c r="A5738" s="5"/>
      <c r="B5738" s="128"/>
      <c r="C5738" s="128"/>
      <c r="D5738" s="129"/>
      <c r="E5738" s="129"/>
      <c r="F5738" s="129"/>
      <c r="G5738" s="129"/>
      <c r="H5738" s="129"/>
      <c r="I5738" s="129"/>
      <c r="J5738" s="129"/>
      <c r="K5738" s="129"/>
      <c r="L5738" s="129"/>
      <c r="M5738" s="129"/>
    </row>
    <row r="5739" spans="1:13">
      <c r="A5739" s="5"/>
      <c r="B5739" s="128"/>
      <c r="C5739" s="128"/>
      <c r="D5739" s="129"/>
      <c r="E5739" s="129"/>
      <c r="F5739" s="129"/>
      <c r="G5739" s="129"/>
      <c r="H5739" s="129"/>
      <c r="I5739" s="129"/>
      <c r="J5739" s="129"/>
      <c r="K5739" s="129"/>
      <c r="L5739" s="129"/>
      <c r="M5739" s="129"/>
    </row>
    <row r="5740" spans="1:13">
      <c r="A5740" s="5"/>
      <c r="B5740" s="128"/>
      <c r="C5740" s="128"/>
      <c r="D5740" s="129"/>
      <c r="E5740" s="129"/>
      <c r="F5740" s="129"/>
      <c r="G5740" s="129"/>
      <c r="H5740" s="129"/>
      <c r="I5740" s="129"/>
      <c r="J5740" s="129"/>
      <c r="K5740" s="129"/>
      <c r="L5740" s="129"/>
      <c r="M5740" s="129"/>
    </row>
    <row r="5741" spans="1:13">
      <c r="A5741" s="5"/>
      <c r="B5741" s="128"/>
      <c r="C5741" s="128"/>
      <c r="D5741" s="129"/>
      <c r="E5741" s="129"/>
      <c r="F5741" s="129"/>
      <c r="G5741" s="129"/>
      <c r="H5741" s="129"/>
      <c r="I5741" s="129"/>
      <c r="J5741" s="129"/>
      <c r="K5741" s="129"/>
      <c r="L5741" s="129"/>
      <c r="M5741" s="129"/>
    </row>
    <row r="5742" spans="1:13">
      <c r="A5742" s="5"/>
      <c r="B5742" s="128"/>
      <c r="C5742" s="128"/>
      <c r="D5742" s="129"/>
      <c r="E5742" s="129"/>
      <c r="F5742" s="129"/>
      <c r="G5742" s="129"/>
      <c r="H5742" s="129"/>
      <c r="I5742" s="129"/>
      <c r="J5742" s="129"/>
      <c r="K5742" s="129"/>
      <c r="L5742" s="129"/>
      <c r="M5742" s="129"/>
    </row>
    <row r="5743" spans="1:13">
      <c r="A5743" s="5"/>
      <c r="B5743" s="128"/>
      <c r="C5743" s="128"/>
      <c r="D5743" s="129"/>
      <c r="E5743" s="129"/>
      <c r="F5743" s="129"/>
      <c r="G5743" s="129"/>
      <c r="H5743" s="129"/>
      <c r="I5743" s="129"/>
      <c r="J5743" s="129"/>
      <c r="K5743" s="129"/>
      <c r="L5743" s="129"/>
      <c r="M5743" s="129"/>
    </row>
    <row r="5744" spans="1:13">
      <c r="A5744" s="5"/>
      <c r="B5744" s="128"/>
      <c r="C5744" s="128"/>
      <c r="D5744" s="129"/>
      <c r="E5744" s="129"/>
      <c r="F5744" s="129"/>
      <c r="G5744" s="129"/>
      <c r="H5744" s="129"/>
      <c r="I5744" s="129"/>
      <c r="J5744" s="129"/>
      <c r="K5744" s="129"/>
      <c r="L5744" s="129"/>
      <c r="M5744" s="129"/>
    </row>
    <row r="5745" spans="1:13">
      <c r="A5745" s="5"/>
      <c r="B5745" s="128"/>
      <c r="C5745" s="128"/>
      <c r="D5745" s="129"/>
      <c r="E5745" s="129"/>
      <c r="F5745" s="129"/>
      <c r="G5745" s="129"/>
      <c r="H5745" s="129"/>
      <c r="I5745" s="129"/>
      <c r="J5745" s="129"/>
      <c r="K5745" s="129"/>
      <c r="L5745" s="129"/>
      <c r="M5745" s="129"/>
    </row>
    <row r="5746" spans="1:13">
      <c r="A5746" s="5"/>
      <c r="B5746" s="128"/>
      <c r="C5746" s="128"/>
      <c r="D5746" s="129"/>
      <c r="E5746" s="129"/>
      <c r="F5746" s="129"/>
      <c r="G5746" s="129"/>
      <c r="H5746" s="129"/>
      <c r="I5746" s="129"/>
      <c r="J5746" s="129"/>
      <c r="K5746" s="129"/>
      <c r="L5746" s="129"/>
      <c r="M5746" s="129"/>
    </row>
    <row r="5747" spans="1:13">
      <c r="A5747" s="5"/>
      <c r="B5747" s="128"/>
      <c r="C5747" s="128"/>
      <c r="D5747" s="129"/>
      <c r="E5747" s="129"/>
      <c r="F5747" s="129"/>
      <c r="G5747" s="129"/>
      <c r="H5747" s="129"/>
      <c r="I5747" s="129"/>
      <c r="J5747" s="129"/>
      <c r="K5747" s="129"/>
      <c r="L5747" s="129"/>
      <c r="M5747" s="129"/>
    </row>
    <row r="5748" spans="1:13">
      <c r="A5748" s="5"/>
      <c r="B5748" s="128"/>
      <c r="C5748" s="128"/>
      <c r="D5748" s="129"/>
      <c r="E5748" s="129"/>
      <c r="F5748" s="129"/>
      <c r="G5748" s="129"/>
      <c r="H5748" s="129"/>
      <c r="I5748" s="129"/>
      <c r="J5748" s="129"/>
      <c r="K5748" s="129"/>
      <c r="L5748" s="129"/>
      <c r="M5748" s="129"/>
    </row>
    <row r="5749" spans="1:13">
      <c r="A5749" s="5"/>
      <c r="B5749" s="128"/>
      <c r="C5749" s="128"/>
      <c r="D5749" s="129"/>
      <c r="E5749" s="129"/>
      <c r="F5749" s="129"/>
      <c r="G5749" s="129"/>
      <c r="H5749" s="129"/>
      <c r="I5749" s="129"/>
      <c r="J5749" s="129"/>
      <c r="K5749" s="129"/>
      <c r="L5749" s="129"/>
      <c r="M5749" s="129"/>
    </row>
    <row r="5750" spans="1:13">
      <c r="A5750" s="5"/>
      <c r="B5750" s="128"/>
      <c r="C5750" s="128"/>
      <c r="D5750" s="129"/>
      <c r="E5750" s="129"/>
      <c r="F5750" s="129"/>
      <c r="G5750" s="129"/>
      <c r="H5750" s="129"/>
      <c r="I5750" s="129"/>
      <c r="J5750" s="129"/>
      <c r="K5750" s="129"/>
      <c r="L5750" s="129"/>
      <c r="M5750" s="129"/>
    </row>
    <row r="5751" spans="1:13">
      <c r="A5751" s="5"/>
      <c r="B5751" s="128"/>
      <c r="C5751" s="128"/>
      <c r="D5751" s="129"/>
      <c r="E5751" s="129"/>
      <c r="F5751" s="129"/>
      <c r="G5751" s="129"/>
      <c r="H5751" s="129"/>
      <c r="I5751" s="129"/>
      <c r="J5751" s="129"/>
      <c r="K5751" s="129"/>
      <c r="L5751" s="129"/>
      <c r="M5751" s="129"/>
    </row>
    <row r="5752" spans="1:13">
      <c r="A5752" s="5"/>
      <c r="B5752" s="128"/>
      <c r="C5752" s="128"/>
      <c r="D5752" s="129"/>
      <c r="E5752" s="129"/>
      <c r="F5752" s="129"/>
      <c r="G5752" s="129"/>
      <c r="H5752" s="129"/>
      <c r="I5752" s="129"/>
      <c r="J5752" s="129"/>
      <c r="K5752" s="129"/>
      <c r="L5752" s="129"/>
      <c r="M5752" s="129"/>
    </row>
    <row r="5753" spans="1:13">
      <c r="A5753" s="5"/>
      <c r="B5753" s="128"/>
      <c r="C5753" s="128"/>
      <c r="D5753" s="129"/>
      <c r="E5753" s="129"/>
      <c r="F5753" s="129"/>
      <c r="G5753" s="129"/>
      <c r="H5753" s="129"/>
      <c r="I5753" s="129"/>
      <c r="J5753" s="129"/>
      <c r="K5753" s="129"/>
      <c r="L5753" s="129"/>
      <c r="M5753" s="129"/>
    </row>
    <row r="5754" spans="1:13">
      <c r="A5754" s="5"/>
      <c r="B5754" s="128"/>
      <c r="C5754" s="128"/>
      <c r="D5754" s="129"/>
      <c r="E5754" s="129"/>
      <c r="F5754" s="129"/>
      <c r="G5754" s="129"/>
      <c r="H5754" s="129"/>
      <c r="I5754" s="129"/>
      <c r="J5754" s="129"/>
      <c r="K5754" s="129"/>
      <c r="L5754" s="129"/>
      <c r="M5754" s="129"/>
    </row>
    <row r="5755" spans="1:13">
      <c r="A5755" s="5"/>
      <c r="B5755" s="128"/>
      <c r="C5755" s="128"/>
      <c r="D5755" s="129"/>
      <c r="E5755" s="129"/>
      <c r="F5755" s="129"/>
      <c r="G5755" s="129"/>
      <c r="H5755" s="129"/>
      <c r="I5755" s="129"/>
      <c r="J5755" s="129"/>
      <c r="K5755" s="129"/>
      <c r="L5755" s="129"/>
      <c r="M5755" s="129"/>
    </row>
    <row r="5756" spans="1:13">
      <c r="A5756" s="5"/>
      <c r="B5756" s="128"/>
      <c r="C5756" s="128"/>
      <c r="D5756" s="129"/>
      <c r="E5756" s="129"/>
      <c r="F5756" s="129"/>
      <c r="G5756" s="129"/>
      <c r="H5756" s="129"/>
      <c r="I5756" s="129"/>
      <c r="J5756" s="129"/>
      <c r="K5756" s="129"/>
      <c r="L5756" s="129"/>
      <c r="M5756" s="129"/>
    </row>
    <row r="5757" spans="1:13">
      <c r="A5757" s="5"/>
      <c r="B5757" s="128"/>
      <c r="C5757" s="128"/>
      <c r="D5757" s="129"/>
      <c r="E5757" s="129"/>
      <c r="F5757" s="129"/>
      <c r="G5757" s="129"/>
      <c r="H5757" s="129"/>
      <c r="I5757" s="129"/>
      <c r="J5757" s="129"/>
      <c r="K5757" s="129"/>
      <c r="L5757" s="129"/>
      <c r="M5757" s="129"/>
    </row>
    <row r="5758" spans="1:13">
      <c r="A5758" s="5"/>
      <c r="B5758" s="128"/>
      <c r="C5758" s="128"/>
      <c r="D5758" s="129"/>
      <c r="E5758" s="129"/>
      <c r="F5758" s="129"/>
      <c r="G5758" s="129"/>
      <c r="H5758" s="129"/>
      <c r="I5758" s="129"/>
      <c r="J5758" s="129"/>
      <c r="K5758" s="129"/>
      <c r="L5758" s="129"/>
      <c r="M5758" s="129"/>
    </row>
    <row r="5759" spans="1:13">
      <c r="A5759" s="5"/>
      <c r="B5759" s="128"/>
      <c r="C5759" s="128"/>
      <c r="D5759" s="129"/>
      <c r="E5759" s="129"/>
      <c r="F5759" s="129"/>
      <c r="G5759" s="129"/>
      <c r="H5759" s="129"/>
      <c r="I5759" s="129"/>
      <c r="J5759" s="129"/>
      <c r="K5759" s="129"/>
      <c r="L5759" s="129"/>
      <c r="M5759" s="129"/>
    </row>
    <row r="5760" spans="1:13">
      <c r="A5760" s="5"/>
      <c r="B5760" s="128"/>
      <c r="C5760" s="128"/>
      <c r="D5760" s="129"/>
      <c r="E5760" s="129"/>
      <c r="F5760" s="129"/>
      <c r="G5760" s="129"/>
      <c r="H5760" s="129"/>
      <c r="I5760" s="129"/>
      <c r="J5760" s="129"/>
      <c r="K5760" s="129"/>
      <c r="L5760" s="129"/>
      <c r="M5760" s="129"/>
    </row>
    <row r="5761" spans="1:13">
      <c r="A5761" s="5"/>
      <c r="B5761" s="128"/>
      <c r="C5761" s="128"/>
      <c r="D5761" s="129"/>
      <c r="E5761" s="129"/>
      <c r="F5761" s="129"/>
      <c r="G5761" s="129"/>
      <c r="H5761" s="129"/>
      <c r="I5761" s="129"/>
      <c r="J5761" s="129"/>
      <c r="K5761" s="129"/>
      <c r="L5761" s="129"/>
      <c r="M5761" s="129"/>
    </row>
    <row r="5762" spans="1:13">
      <c r="A5762" s="5"/>
      <c r="B5762" s="128"/>
      <c r="C5762" s="128"/>
      <c r="D5762" s="129"/>
      <c r="E5762" s="129"/>
      <c r="F5762" s="129"/>
      <c r="G5762" s="129"/>
      <c r="H5762" s="129"/>
      <c r="I5762" s="129"/>
      <c r="J5762" s="129"/>
      <c r="K5762" s="129"/>
      <c r="L5762" s="129"/>
      <c r="M5762" s="129"/>
    </row>
    <row r="5763" spans="1:13">
      <c r="A5763" s="5"/>
      <c r="B5763" s="128"/>
      <c r="C5763" s="128"/>
      <c r="D5763" s="129"/>
      <c r="E5763" s="129"/>
      <c r="F5763" s="129"/>
      <c r="G5763" s="129"/>
      <c r="H5763" s="129"/>
      <c r="I5763" s="129"/>
      <c r="J5763" s="129"/>
      <c r="K5763" s="129"/>
      <c r="L5763" s="129"/>
      <c r="M5763" s="129"/>
    </row>
    <row r="5764" spans="1:13">
      <c r="A5764" s="5"/>
      <c r="B5764" s="128"/>
      <c r="C5764" s="128"/>
      <c r="D5764" s="129"/>
      <c r="E5764" s="129"/>
      <c r="F5764" s="129"/>
      <c r="G5764" s="129"/>
      <c r="H5764" s="129"/>
      <c r="I5764" s="129"/>
      <c r="J5764" s="129"/>
      <c r="K5764" s="129"/>
      <c r="L5764" s="129"/>
      <c r="M5764" s="129"/>
    </row>
    <row r="5765" spans="1:13">
      <c r="A5765" s="5"/>
      <c r="B5765" s="128"/>
      <c r="C5765" s="128"/>
      <c r="D5765" s="129"/>
      <c r="E5765" s="129"/>
      <c r="F5765" s="129"/>
      <c r="G5765" s="129"/>
      <c r="H5765" s="129"/>
      <c r="I5765" s="129"/>
      <c r="J5765" s="129"/>
      <c r="K5765" s="129"/>
      <c r="L5765" s="129"/>
      <c r="M5765" s="129"/>
    </row>
    <row r="5766" spans="1:13">
      <c r="A5766" s="5"/>
      <c r="B5766" s="128"/>
      <c r="C5766" s="128"/>
      <c r="D5766" s="129"/>
      <c r="E5766" s="129"/>
      <c r="F5766" s="129"/>
      <c r="G5766" s="129"/>
      <c r="H5766" s="129"/>
      <c r="I5766" s="129"/>
      <c r="J5766" s="129"/>
      <c r="K5766" s="129"/>
      <c r="L5766" s="129"/>
      <c r="M5766" s="129"/>
    </row>
    <row r="5767" spans="1:13">
      <c r="A5767" s="5"/>
      <c r="B5767" s="128"/>
      <c r="C5767" s="128"/>
      <c r="D5767" s="129"/>
      <c r="E5767" s="129"/>
      <c r="F5767" s="129"/>
      <c r="G5767" s="129"/>
      <c r="H5767" s="129"/>
      <c r="I5767" s="129"/>
      <c r="J5767" s="129"/>
      <c r="K5767" s="129"/>
      <c r="L5767" s="129"/>
      <c r="M5767" s="129"/>
    </row>
    <row r="5768" spans="1:13">
      <c r="A5768" s="5"/>
      <c r="B5768" s="128"/>
      <c r="C5768" s="128"/>
      <c r="D5768" s="129"/>
      <c r="E5768" s="129"/>
      <c r="F5768" s="129"/>
      <c r="G5768" s="129"/>
      <c r="H5768" s="129"/>
      <c r="I5768" s="129"/>
      <c r="J5768" s="129"/>
      <c r="K5768" s="129"/>
      <c r="L5768" s="129"/>
      <c r="M5768" s="129"/>
    </row>
    <row r="5769" spans="1:13">
      <c r="A5769" s="5"/>
      <c r="B5769" s="128"/>
      <c r="C5769" s="128"/>
      <c r="D5769" s="129"/>
      <c r="E5769" s="129"/>
      <c r="F5769" s="129"/>
      <c r="G5769" s="129"/>
      <c r="H5769" s="129"/>
      <c r="I5769" s="129"/>
      <c r="J5769" s="129"/>
      <c r="K5769" s="129"/>
      <c r="L5769" s="129"/>
      <c r="M5769" s="129"/>
    </row>
    <row r="5770" spans="1:13">
      <c r="A5770" s="5"/>
      <c r="B5770" s="128"/>
      <c r="C5770" s="128"/>
      <c r="D5770" s="129"/>
      <c r="E5770" s="129"/>
      <c r="F5770" s="129"/>
      <c r="G5770" s="129"/>
      <c r="H5770" s="129"/>
      <c r="I5770" s="129"/>
      <c r="J5770" s="129"/>
      <c r="K5770" s="129"/>
      <c r="L5770" s="129"/>
      <c r="M5770" s="129"/>
    </row>
    <row r="5771" spans="1:13">
      <c r="A5771" s="5"/>
      <c r="B5771" s="128"/>
      <c r="C5771" s="128"/>
      <c r="D5771" s="129"/>
      <c r="E5771" s="129"/>
      <c r="F5771" s="129"/>
      <c r="G5771" s="129"/>
      <c r="H5771" s="129"/>
      <c r="I5771" s="129"/>
      <c r="J5771" s="129"/>
      <c r="K5771" s="129"/>
      <c r="L5771" s="129"/>
      <c r="M5771" s="129"/>
    </row>
    <row r="5772" spans="1:13">
      <c r="A5772" s="5"/>
      <c r="B5772" s="128"/>
      <c r="C5772" s="128"/>
      <c r="D5772" s="129"/>
      <c r="E5772" s="129"/>
      <c r="F5772" s="129"/>
      <c r="G5772" s="129"/>
      <c r="H5772" s="129"/>
      <c r="I5772" s="129"/>
      <c r="J5772" s="129"/>
      <c r="K5772" s="129"/>
      <c r="L5772" s="129"/>
      <c r="M5772" s="129"/>
    </row>
    <row r="5773" spans="1:13">
      <c r="A5773" s="5"/>
      <c r="B5773" s="128"/>
      <c r="C5773" s="128"/>
      <c r="D5773" s="129"/>
      <c r="E5773" s="129"/>
      <c r="F5773" s="129"/>
      <c r="G5773" s="129"/>
      <c r="H5773" s="129"/>
      <c r="I5773" s="129"/>
      <c r="J5773" s="129"/>
      <c r="K5773" s="129"/>
      <c r="L5773" s="129"/>
      <c r="M5773" s="129"/>
    </row>
    <row r="5774" spans="1:13">
      <c r="A5774" s="5"/>
      <c r="B5774" s="128"/>
      <c r="C5774" s="128"/>
      <c r="D5774" s="129"/>
      <c r="E5774" s="129"/>
      <c r="F5774" s="129"/>
      <c r="G5774" s="129"/>
      <c r="H5774" s="129"/>
      <c r="I5774" s="129"/>
      <c r="J5774" s="129"/>
      <c r="K5774" s="129"/>
      <c r="L5774" s="129"/>
      <c r="M5774" s="129"/>
    </row>
    <row r="5775" spans="1:13">
      <c r="A5775" s="5"/>
      <c r="B5775" s="128"/>
      <c r="C5775" s="128"/>
      <c r="D5775" s="129"/>
      <c r="E5775" s="129"/>
      <c r="F5775" s="129"/>
      <c r="G5775" s="129"/>
      <c r="H5775" s="129"/>
      <c r="I5775" s="129"/>
      <c r="J5775" s="129"/>
      <c r="K5775" s="129"/>
      <c r="L5775" s="129"/>
      <c r="M5775" s="129"/>
    </row>
    <row r="5776" spans="1:13">
      <c r="A5776" s="5"/>
      <c r="B5776" s="128"/>
      <c r="C5776" s="128"/>
      <c r="D5776" s="129"/>
      <c r="E5776" s="129"/>
      <c r="F5776" s="129"/>
      <c r="G5776" s="129"/>
      <c r="H5776" s="129"/>
      <c r="I5776" s="129"/>
      <c r="J5776" s="129"/>
      <c r="K5776" s="129"/>
      <c r="L5776" s="129"/>
      <c r="M5776" s="129"/>
    </row>
    <row r="5777" spans="1:13">
      <c r="A5777" s="5"/>
      <c r="B5777" s="128"/>
      <c r="C5777" s="128"/>
      <c r="D5777" s="129"/>
      <c r="E5777" s="129"/>
      <c r="F5777" s="129"/>
      <c r="G5777" s="129"/>
      <c r="H5777" s="129"/>
      <c r="I5777" s="129"/>
      <c r="J5777" s="129"/>
      <c r="K5777" s="129"/>
      <c r="L5777" s="129"/>
      <c r="M5777" s="129"/>
    </row>
    <row r="5778" spans="1:13">
      <c r="A5778" s="5"/>
      <c r="B5778" s="128"/>
      <c r="C5778" s="128"/>
      <c r="D5778" s="129"/>
      <c r="E5778" s="129"/>
      <c r="F5778" s="129"/>
      <c r="G5778" s="129"/>
      <c r="H5778" s="129"/>
      <c r="I5778" s="129"/>
      <c r="J5778" s="129"/>
      <c r="K5778" s="129"/>
      <c r="L5778" s="129"/>
      <c r="M5778" s="129"/>
    </row>
    <row r="5779" spans="1:13">
      <c r="A5779" s="5"/>
      <c r="B5779" s="128"/>
      <c r="C5779" s="128"/>
      <c r="D5779" s="129"/>
      <c r="E5779" s="129"/>
      <c r="F5779" s="129"/>
      <c r="G5779" s="129"/>
      <c r="H5779" s="129"/>
      <c r="I5779" s="129"/>
      <c r="J5779" s="129"/>
      <c r="K5779" s="129"/>
      <c r="L5779" s="129"/>
      <c r="M5779" s="129"/>
    </row>
    <row r="5780" spans="1:13">
      <c r="A5780" s="5"/>
      <c r="B5780" s="128"/>
      <c r="C5780" s="128"/>
      <c r="D5780" s="129"/>
      <c r="E5780" s="129"/>
      <c r="F5780" s="129"/>
      <c r="G5780" s="129"/>
      <c r="H5780" s="129"/>
      <c r="I5780" s="129"/>
      <c r="J5780" s="129"/>
      <c r="K5780" s="129"/>
      <c r="L5780" s="129"/>
      <c r="M5780" s="129"/>
    </row>
    <row r="5781" spans="1:13">
      <c r="A5781" s="5"/>
      <c r="B5781" s="128"/>
      <c r="C5781" s="128"/>
      <c r="D5781" s="129"/>
      <c r="E5781" s="129"/>
      <c r="F5781" s="129"/>
      <c r="G5781" s="129"/>
      <c r="H5781" s="129"/>
      <c r="I5781" s="129"/>
      <c r="J5781" s="129"/>
      <c r="K5781" s="129"/>
      <c r="L5781" s="129"/>
      <c r="M5781" s="129"/>
    </row>
    <row r="5782" spans="1:13">
      <c r="A5782" s="5"/>
      <c r="B5782" s="128"/>
      <c r="C5782" s="128"/>
      <c r="D5782" s="129"/>
      <c r="E5782" s="129"/>
      <c r="F5782" s="129"/>
      <c r="G5782" s="129"/>
      <c r="H5782" s="129"/>
      <c r="I5782" s="129"/>
      <c r="J5782" s="129"/>
      <c r="K5782" s="129"/>
      <c r="L5782" s="129"/>
      <c r="M5782" s="129"/>
    </row>
    <row r="5783" spans="1:13">
      <c r="A5783" s="5"/>
      <c r="B5783" s="128"/>
      <c r="C5783" s="128"/>
      <c r="D5783" s="129"/>
      <c r="E5783" s="129"/>
      <c r="F5783" s="129"/>
      <c r="G5783" s="129"/>
      <c r="H5783" s="129"/>
      <c r="I5783" s="129"/>
      <c r="J5783" s="129"/>
      <c r="K5783" s="129"/>
      <c r="L5783" s="129"/>
      <c r="M5783" s="129"/>
    </row>
    <row r="5784" spans="1:13">
      <c r="A5784" s="5"/>
      <c r="B5784" s="128"/>
      <c r="C5784" s="128"/>
      <c r="D5784" s="129"/>
      <c r="E5784" s="129"/>
      <c r="F5784" s="129"/>
      <c r="G5784" s="129"/>
      <c r="H5784" s="129"/>
      <c r="I5784" s="129"/>
      <c r="J5784" s="129"/>
      <c r="K5784" s="129"/>
      <c r="L5784" s="129"/>
      <c r="M5784" s="129"/>
    </row>
    <row r="5785" spans="1:13">
      <c r="A5785" s="5"/>
      <c r="B5785" s="128"/>
      <c r="C5785" s="128"/>
      <c r="D5785" s="129"/>
      <c r="E5785" s="129"/>
      <c r="F5785" s="129"/>
      <c r="G5785" s="129"/>
      <c r="H5785" s="129"/>
      <c r="I5785" s="129"/>
      <c r="J5785" s="129"/>
      <c r="K5785" s="129"/>
      <c r="L5785" s="129"/>
      <c r="M5785" s="129"/>
    </row>
    <row r="5786" spans="1:13">
      <c r="A5786" s="5"/>
      <c r="B5786" s="128"/>
      <c r="C5786" s="128"/>
      <c r="D5786" s="129"/>
      <c r="E5786" s="129"/>
      <c r="F5786" s="129"/>
      <c r="G5786" s="129"/>
      <c r="H5786" s="129"/>
      <c r="I5786" s="129"/>
      <c r="J5786" s="129"/>
      <c r="K5786" s="129"/>
      <c r="L5786" s="129"/>
      <c r="M5786" s="129"/>
    </row>
    <row r="5787" spans="1:13">
      <c r="A5787" s="5"/>
      <c r="B5787" s="128"/>
      <c r="C5787" s="128"/>
      <c r="D5787" s="129"/>
      <c r="E5787" s="129"/>
      <c r="F5787" s="129"/>
      <c r="G5787" s="129"/>
      <c r="H5787" s="129"/>
      <c r="I5787" s="129"/>
      <c r="J5787" s="129"/>
      <c r="K5787" s="129"/>
      <c r="L5787" s="129"/>
      <c r="M5787" s="129"/>
    </row>
    <row r="5788" spans="1:13">
      <c r="A5788" s="5"/>
      <c r="B5788" s="128"/>
      <c r="C5788" s="128"/>
      <c r="D5788" s="129"/>
      <c r="E5788" s="129"/>
      <c r="F5788" s="129"/>
      <c r="G5788" s="129"/>
      <c r="H5788" s="129"/>
      <c r="I5788" s="129"/>
      <c r="J5788" s="129"/>
      <c r="K5788" s="129"/>
      <c r="L5788" s="129"/>
      <c r="M5788" s="129"/>
    </row>
    <row r="5789" spans="1:13">
      <c r="A5789" s="5"/>
      <c r="B5789" s="128"/>
      <c r="C5789" s="128"/>
      <c r="D5789" s="129"/>
      <c r="E5789" s="129"/>
      <c r="F5789" s="129"/>
      <c r="G5789" s="129"/>
      <c r="H5789" s="129"/>
      <c r="I5789" s="129"/>
      <c r="J5789" s="129"/>
      <c r="K5789" s="129"/>
      <c r="L5789" s="129"/>
      <c r="M5789" s="129"/>
    </row>
    <row r="5790" spans="1:13">
      <c r="A5790" s="5"/>
      <c r="B5790" s="128"/>
      <c r="C5790" s="128"/>
      <c r="D5790" s="129"/>
      <c r="E5790" s="129"/>
      <c r="F5790" s="129"/>
      <c r="G5790" s="129"/>
      <c r="H5790" s="129"/>
      <c r="I5790" s="129"/>
      <c r="J5790" s="129"/>
      <c r="K5790" s="129"/>
      <c r="L5790" s="129"/>
      <c r="M5790" s="129"/>
    </row>
    <row r="5791" spans="1:13">
      <c r="A5791" s="5"/>
      <c r="B5791" s="128"/>
      <c r="C5791" s="128"/>
      <c r="D5791" s="129"/>
      <c r="E5791" s="129"/>
      <c r="F5791" s="129"/>
      <c r="G5791" s="129"/>
      <c r="H5791" s="129"/>
      <c r="I5791" s="129"/>
      <c r="J5791" s="129"/>
      <c r="K5791" s="129"/>
      <c r="L5791" s="129"/>
      <c r="M5791" s="129"/>
    </row>
    <row r="5792" spans="1:13">
      <c r="A5792" s="5"/>
      <c r="B5792" s="128"/>
      <c r="C5792" s="128"/>
      <c r="D5792" s="129"/>
      <c r="E5792" s="129"/>
      <c r="F5792" s="129"/>
      <c r="G5792" s="129"/>
      <c r="H5792" s="129"/>
      <c r="I5792" s="129"/>
      <c r="J5792" s="129"/>
      <c r="K5792" s="129"/>
      <c r="L5792" s="129"/>
      <c r="M5792" s="129"/>
    </row>
    <row r="5793" spans="1:13">
      <c r="A5793" s="5"/>
      <c r="B5793" s="128"/>
      <c r="C5793" s="128"/>
      <c r="D5793" s="129"/>
      <c r="E5793" s="129"/>
      <c r="F5793" s="129"/>
      <c r="G5793" s="129"/>
      <c r="H5793" s="129"/>
      <c r="I5793" s="129"/>
      <c r="J5793" s="129"/>
      <c r="K5793" s="129"/>
      <c r="L5793" s="129"/>
      <c r="M5793" s="129"/>
    </row>
    <row r="5794" spans="1:13">
      <c r="A5794" s="5"/>
      <c r="B5794" s="128"/>
      <c r="C5794" s="128"/>
      <c r="D5794" s="129"/>
      <c r="E5794" s="129"/>
      <c r="F5794" s="129"/>
      <c r="G5794" s="129"/>
      <c r="H5794" s="129"/>
      <c r="I5794" s="129"/>
      <c r="J5794" s="129"/>
      <c r="K5794" s="129"/>
      <c r="L5794" s="129"/>
      <c r="M5794" s="129"/>
    </row>
    <row r="5795" spans="1:13">
      <c r="A5795" s="5"/>
      <c r="B5795" s="128"/>
      <c r="C5795" s="128"/>
      <c r="D5795" s="129"/>
      <c r="E5795" s="129"/>
      <c r="F5795" s="129"/>
      <c r="G5795" s="129"/>
      <c r="H5795" s="129"/>
      <c r="I5795" s="129"/>
      <c r="J5795" s="129"/>
      <c r="K5795" s="129"/>
      <c r="L5795" s="129"/>
      <c r="M5795" s="129"/>
    </row>
    <row r="5796" spans="1:13">
      <c r="A5796" s="5"/>
      <c r="B5796" s="128"/>
      <c r="C5796" s="128"/>
      <c r="D5796" s="129"/>
      <c r="E5796" s="129"/>
      <c r="F5796" s="129"/>
      <c r="G5796" s="129"/>
      <c r="H5796" s="129"/>
      <c r="I5796" s="129"/>
      <c r="J5796" s="129"/>
      <c r="K5796" s="129"/>
      <c r="L5796" s="129"/>
      <c r="M5796" s="129"/>
    </row>
    <row r="5797" spans="1:13">
      <c r="A5797" s="5"/>
      <c r="B5797" s="128"/>
      <c r="C5797" s="128"/>
      <c r="D5797" s="129"/>
      <c r="E5797" s="129"/>
      <c r="F5797" s="129"/>
      <c r="G5797" s="129"/>
      <c r="H5797" s="129"/>
      <c r="I5797" s="129"/>
      <c r="J5797" s="129"/>
      <c r="K5797" s="129"/>
      <c r="L5797" s="129"/>
      <c r="M5797" s="129"/>
    </row>
    <row r="5798" spans="1:13">
      <c r="A5798" s="5"/>
      <c r="B5798" s="128"/>
      <c r="C5798" s="128"/>
      <c r="D5798" s="129"/>
      <c r="E5798" s="129"/>
      <c r="F5798" s="129"/>
      <c r="G5798" s="129"/>
      <c r="H5798" s="129"/>
      <c r="I5798" s="129"/>
      <c r="J5798" s="129"/>
      <c r="K5798" s="129"/>
      <c r="L5798" s="129"/>
      <c r="M5798" s="129"/>
    </row>
    <row r="5799" spans="1:13">
      <c r="A5799" s="5"/>
      <c r="B5799" s="128"/>
      <c r="C5799" s="128"/>
      <c r="D5799" s="129"/>
      <c r="E5799" s="129"/>
      <c r="F5799" s="129"/>
      <c r="G5799" s="129"/>
      <c r="H5799" s="129"/>
      <c r="I5799" s="129"/>
      <c r="J5799" s="129"/>
      <c r="K5799" s="129"/>
      <c r="L5799" s="129"/>
      <c r="M5799" s="129"/>
    </row>
    <row r="5800" spans="1:13">
      <c r="A5800" s="5"/>
      <c r="B5800" s="128"/>
      <c r="C5800" s="128"/>
      <c r="D5800" s="129"/>
      <c r="E5800" s="129"/>
      <c r="F5800" s="129"/>
      <c r="G5800" s="129"/>
      <c r="H5800" s="129"/>
      <c r="I5800" s="129"/>
      <c r="J5800" s="129"/>
      <c r="K5800" s="129"/>
      <c r="L5800" s="129"/>
      <c r="M5800" s="129"/>
    </row>
    <row r="5801" spans="1:13">
      <c r="A5801" s="5"/>
      <c r="B5801" s="128"/>
      <c r="C5801" s="128"/>
      <c r="D5801" s="129"/>
      <c r="E5801" s="129"/>
      <c r="F5801" s="129"/>
      <c r="G5801" s="129"/>
      <c r="H5801" s="129"/>
      <c r="I5801" s="129"/>
      <c r="J5801" s="129"/>
      <c r="K5801" s="129"/>
      <c r="L5801" s="129"/>
      <c r="M5801" s="129"/>
    </row>
    <row r="5802" spans="1:13">
      <c r="A5802" s="5"/>
      <c r="B5802" s="128"/>
      <c r="C5802" s="128"/>
      <c r="D5802" s="129"/>
      <c r="E5802" s="129"/>
      <c r="F5802" s="129"/>
      <c r="G5802" s="129"/>
      <c r="H5802" s="129"/>
      <c r="I5802" s="129"/>
      <c r="J5802" s="129"/>
      <c r="K5802" s="129"/>
      <c r="L5802" s="129"/>
      <c r="M5802" s="129"/>
    </row>
    <row r="5803" spans="1:13">
      <c r="A5803" s="5"/>
      <c r="B5803" s="128"/>
      <c r="C5803" s="128"/>
      <c r="D5803" s="129"/>
      <c r="E5803" s="129"/>
      <c r="F5803" s="129"/>
      <c r="G5803" s="129"/>
      <c r="H5803" s="129"/>
      <c r="I5803" s="129"/>
      <c r="J5803" s="129"/>
      <c r="K5803" s="129"/>
      <c r="L5803" s="129"/>
      <c r="M5803" s="129"/>
    </row>
    <row r="5804" spans="1:13">
      <c r="A5804" s="5"/>
      <c r="B5804" s="128"/>
      <c r="C5804" s="128"/>
      <c r="D5804" s="129"/>
      <c r="E5804" s="129"/>
      <c r="F5804" s="129"/>
      <c r="G5804" s="129"/>
      <c r="H5804" s="129"/>
      <c r="I5804" s="129"/>
      <c r="J5804" s="129"/>
      <c r="K5804" s="129"/>
      <c r="L5804" s="129"/>
      <c r="M5804" s="129"/>
    </row>
    <row r="5805" spans="1:13">
      <c r="A5805" s="5"/>
      <c r="B5805" s="128"/>
      <c r="C5805" s="128"/>
      <c r="D5805" s="129"/>
      <c r="E5805" s="129"/>
      <c r="F5805" s="129"/>
      <c r="G5805" s="129"/>
      <c r="H5805" s="129"/>
      <c r="I5805" s="129"/>
      <c r="J5805" s="129"/>
      <c r="K5805" s="129"/>
      <c r="L5805" s="129"/>
      <c r="M5805" s="129"/>
    </row>
    <row r="5806" spans="1:13">
      <c r="A5806" s="5"/>
      <c r="B5806" s="128"/>
      <c r="C5806" s="128"/>
      <c r="D5806" s="129"/>
      <c r="E5806" s="129"/>
      <c r="F5806" s="129"/>
      <c r="G5806" s="129"/>
      <c r="H5806" s="129"/>
      <c r="I5806" s="129"/>
      <c r="J5806" s="129"/>
      <c r="K5806" s="129"/>
      <c r="L5806" s="129"/>
      <c r="M5806" s="129"/>
    </row>
    <row r="5807" spans="1:13">
      <c r="A5807" s="5"/>
      <c r="B5807" s="128"/>
      <c r="C5807" s="128"/>
      <c r="D5807" s="129"/>
      <c r="E5807" s="129"/>
      <c r="F5807" s="129"/>
      <c r="G5807" s="129"/>
      <c r="H5807" s="129"/>
      <c r="I5807" s="129"/>
      <c r="J5807" s="129"/>
      <c r="K5807" s="129"/>
      <c r="L5807" s="129"/>
      <c r="M5807" s="129"/>
    </row>
    <row r="5808" spans="1:13">
      <c r="A5808" s="5"/>
      <c r="B5808" s="128"/>
      <c r="C5808" s="128"/>
      <c r="D5808" s="129"/>
      <c r="E5808" s="129"/>
      <c r="F5808" s="129"/>
      <c r="G5808" s="129"/>
      <c r="H5808" s="129"/>
      <c r="I5808" s="129"/>
      <c r="J5808" s="129"/>
      <c r="K5808" s="129"/>
      <c r="L5808" s="129"/>
      <c r="M5808" s="129"/>
    </row>
    <row r="5809" spans="1:13">
      <c r="A5809" s="5"/>
      <c r="B5809" s="128"/>
      <c r="C5809" s="128"/>
      <c r="D5809" s="129"/>
      <c r="E5809" s="129"/>
      <c r="F5809" s="129"/>
      <c r="G5809" s="129"/>
      <c r="H5809" s="129"/>
      <c r="I5809" s="129"/>
      <c r="J5809" s="129"/>
      <c r="K5809" s="129"/>
      <c r="L5809" s="129"/>
      <c r="M5809" s="129"/>
    </row>
    <row r="5810" spans="1:13">
      <c r="A5810" s="5"/>
      <c r="B5810" s="128"/>
      <c r="C5810" s="128"/>
      <c r="D5810" s="129"/>
      <c r="E5810" s="129"/>
      <c r="F5810" s="129"/>
      <c r="G5810" s="129"/>
      <c r="H5810" s="129"/>
      <c r="I5810" s="129"/>
      <c r="J5810" s="129"/>
      <c r="K5810" s="129"/>
      <c r="L5810" s="129"/>
      <c r="M5810" s="129"/>
    </row>
    <row r="5811" spans="1:13">
      <c r="A5811" s="5"/>
      <c r="B5811" s="128"/>
      <c r="C5811" s="128"/>
      <c r="D5811" s="129"/>
      <c r="E5811" s="129"/>
      <c r="F5811" s="129"/>
      <c r="G5811" s="129"/>
      <c r="H5811" s="129"/>
      <c r="I5811" s="129"/>
      <c r="J5811" s="129"/>
      <c r="K5811" s="129"/>
      <c r="L5811" s="129"/>
      <c r="M5811" s="129"/>
    </row>
    <row r="5812" spans="1:13">
      <c r="A5812" s="5"/>
      <c r="B5812" s="128"/>
      <c r="C5812" s="128"/>
      <c r="D5812" s="129"/>
      <c r="E5812" s="129"/>
      <c r="F5812" s="129"/>
      <c r="G5812" s="129"/>
      <c r="H5812" s="129"/>
      <c r="I5812" s="129"/>
      <c r="J5812" s="129"/>
      <c r="K5812" s="129"/>
      <c r="L5812" s="129"/>
      <c r="M5812" s="129"/>
    </row>
    <row r="5813" spans="1:13">
      <c r="A5813" s="5"/>
      <c r="B5813" s="128"/>
      <c r="C5813" s="128"/>
      <c r="D5813" s="129"/>
      <c r="E5813" s="129"/>
      <c r="F5813" s="129"/>
      <c r="G5813" s="129"/>
      <c r="H5813" s="129"/>
      <c r="I5813" s="129"/>
      <c r="J5813" s="129"/>
      <c r="K5813" s="129"/>
      <c r="L5813" s="129"/>
      <c r="M5813" s="129"/>
    </row>
    <row r="5814" spans="1:13">
      <c r="A5814" s="5"/>
      <c r="B5814" s="128"/>
      <c r="C5814" s="128"/>
      <c r="D5814" s="129"/>
      <c r="E5814" s="129"/>
      <c r="F5814" s="129"/>
      <c r="G5814" s="129"/>
      <c r="H5814" s="129"/>
      <c r="I5814" s="129"/>
      <c r="J5814" s="129"/>
      <c r="K5814" s="129"/>
      <c r="L5814" s="129"/>
      <c r="M5814" s="129"/>
    </row>
    <row r="5815" spans="1:13">
      <c r="A5815" s="5"/>
      <c r="B5815" s="128"/>
      <c r="C5815" s="128"/>
      <c r="D5815" s="129"/>
      <c r="E5815" s="129"/>
      <c r="F5815" s="129"/>
      <c r="G5815" s="129"/>
      <c r="H5815" s="129"/>
      <c r="I5815" s="129"/>
      <c r="J5815" s="129"/>
      <c r="K5815" s="129"/>
      <c r="L5815" s="129"/>
      <c r="M5815" s="129"/>
    </row>
    <row r="5816" spans="1:13">
      <c r="A5816" s="5"/>
      <c r="B5816" s="128"/>
      <c r="C5816" s="128"/>
      <c r="D5816" s="129"/>
      <c r="E5816" s="129"/>
      <c r="F5816" s="129"/>
      <c r="G5816" s="129"/>
      <c r="H5816" s="129"/>
      <c r="I5816" s="129"/>
      <c r="J5816" s="129"/>
      <c r="K5816" s="129"/>
      <c r="L5816" s="129"/>
      <c r="M5816" s="129"/>
    </row>
    <row r="5817" spans="1:13">
      <c r="A5817" s="5"/>
      <c r="B5817" s="128"/>
      <c r="C5817" s="128"/>
      <c r="D5817" s="129"/>
      <c r="E5817" s="129"/>
      <c r="F5817" s="129"/>
      <c r="G5817" s="129"/>
      <c r="H5817" s="129"/>
      <c r="I5817" s="129"/>
      <c r="J5817" s="129"/>
      <c r="K5817" s="129"/>
      <c r="L5817" s="129"/>
      <c r="M5817" s="129"/>
    </row>
    <row r="5818" spans="1:13">
      <c r="A5818" s="5"/>
      <c r="B5818" s="128"/>
      <c r="C5818" s="128"/>
      <c r="D5818" s="129"/>
      <c r="E5818" s="129"/>
      <c r="F5818" s="129"/>
      <c r="G5818" s="129"/>
      <c r="H5818" s="129"/>
      <c r="I5818" s="129"/>
      <c r="J5818" s="129"/>
      <c r="K5818" s="129"/>
      <c r="L5818" s="129"/>
      <c r="M5818" s="129"/>
    </row>
    <row r="5819" spans="1:13">
      <c r="A5819" s="5"/>
      <c r="B5819" s="128"/>
      <c r="C5819" s="128"/>
      <c r="D5819" s="129"/>
      <c r="E5819" s="129"/>
      <c r="F5819" s="129"/>
      <c r="G5819" s="129"/>
      <c r="H5819" s="129"/>
      <c r="I5819" s="129"/>
      <c r="J5819" s="129"/>
      <c r="K5819" s="129"/>
      <c r="L5819" s="129"/>
      <c r="M5819" s="129"/>
    </row>
    <row r="5820" spans="1:13">
      <c r="A5820" s="5"/>
      <c r="B5820" s="128"/>
      <c r="C5820" s="128"/>
      <c r="D5820" s="129"/>
      <c r="E5820" s="129"/>
      <c r="F5820" s="129"/>
      <c r="G5820" s="129"/>
      <c r="H5820" s="129"/>
      <c r="I5820" s="129"/>
      <c r="J5820" s="129"/>
      <c r="K5820" s="129"/>
      <c r="L5820" s="129"/>
      <c r="M5820" s="129"/>
    </row>
    <row r="5821" spans="1:13">
      <c r="A5821" s="5"/>
      <c r="B5821" s="128"/>
      <c r="C5821" s="128"/>
      <c r="D5821" s="129"/>
      <c r="E5821" s="129"/>
      <c r="F5821" s="129"/>
      <c r="G5821" s="129"/>
      <c r="H5821" s="129"/>
      <c r="I5821" s="129"/>
      <c r="J5821" s="129"/>
      <c r="K5821" s="129"/>
      <c r="L5821" s="129"/>
      <c r="M5821" s="129"/>
    </row>
    <row r="5822" spans="1:13">
      <c r="A5822" s="5"/>
      <c r="B5822" s="128"/>
      <c r="C5822" s="128"/>
      <c r="D5822" s="129"/>
      <c r="E5822" s="129"/>
      <c r="F5822" s="129"/>
      <c r="G5822" s="129"/>
      <c r="H5822" s="129"/>
      <c r="I5822" s="129"/>
      <c r="J5822" s="129"/>
      <c r="K5822" s="129"/>
      <c r="L5822" s="129"/>
      <c r="M5822" s="129"/>
    </row>
    <row r="5823" spans="1:13">
      <c r="A5823" s="5"/>
      <c r="B5823" s="128"/>
      <c r="C5823" s="128"/>
      <c r="D5823" s="129"/>
      <c r="E5823" s="129"/>
      <c r="F5823" s="129"/>
      <c r="G5823" s="129"/>
      <c r="H5823" s="129"/>
      <c r="I5823" s="129"/>
      <c r="J5823" s="129"/>
      <c r="K5823" s="129"/>
      <c r="L5823" s="129"/>
      <c r="M5823" s="129"/>
    </row>
    <row r="5824" spans="1:13">
      <c r="A5824" s="5"/>
      <c r="B5824" s="128"/>
      <c r="C5824" s="128"/>
      <c r="D5824" s="129"/>
      <c r="E5824" s="129"/>
      <c r="F5824" s="129"/>
      <c r="G5824" s="129"/>
      <c r="H5824" s="129"/>
      <c r="I5824" s="129"/>
      <c r="J5824" s="129"/>
      <c r="K5824" s="129"/>
      <c r="L5824" s="129"/>
      <c r="M5824" s="129"/>
    </row>
    <row r="5825" spans="1:13">
      <c r="A5825" s="5"/>
      <c r="B5825" s="128"/>
      <c r="C5825" s="128"/>
      <c r="D5825" s="129"/>
      <c r="E5825" s="129"/>
      <c r="F5825" s="129"/>
      <c r="G5825" s="129"/>
      <c r="H5825" s="129"/>
      <c r="I5825" s="129"/>
      <c r="J5825" s="129"/>
      <c r="K5825" s="129"/>
      <c r="L5825" s="129"/>
      <c r="M5825" s="129"/>
    </row>
    <row r="5826" spans="1:13">
      <c r="A5826" s="5"/>
      <c r="B5826" s="128"/>
      <c r="C5826" s="128"/>
      <c r="D5826" s="129"/>
      <c r="E5826" s="129"/>
      <c r="F5826" s="129"/>
      <c r="G5826" s="129"/>
      <c r="H5826" s="129"/>
      <c r="I5826" s="129"/>
      <c r="J5826" s="129"/>
      <c r="K5826" s="129"/>
      <c r="L5826" s="129"/>
      <c r="M5826" s="129"/>
    </row>
    <row r="5827" spans="1:13">
      <c r="A5827" s="5"/>
      <c r="B5827" s="128"/>
      <c r="C5827" s="128"/>
      <c r="D5827" s="129"/>
      <c r="E5827" s="129"/>
      <c r="F5827" s="129"/>
      <c r="G5827" s="129"/>
      <c r="H5827" s="129"/>
      <c r="I5827" s="129"/>
      <c r="J5827" s="129"/>
      <c r="K5827" s="129"/>
      <c r="L5827" s="129"/>
      <c r="M5827" s="129"/>
    </row>
    <row r="5828" spans="1:13">
      <c r="A5828" s="5"/>
      <c r="B5828" s="128"/>
      <c r="C5828" s="128"/>
      <c r="D5828" s="129"/>
      <c r="E5828" s="129"/>
      <c r="F5828" s="129"/>
      <c r="G5828" s="129"/>
      <c r="H5828" s="129"/>
      <c r="I5828" s="129"/>
      <c r="J5828" s="129"/>
      <c r="K5828" s="129"/>
      <c r="L5828" s="129"/>
      <c r="M5828" s="129"/>
    </row>
    <row r="5829" spans="1:13">
      <c r="A5829" s="5"/>
      <c r="B5829" s="128"/>
      <c r="C5829" s="128"/>
      <c r="D5829" s="129"/>
      <c r="E5829" s="129"/>
      <c r="F5829" s="129"/>
      <c r="G5829" s="129"/>
      <c r="H5829" s="129"/>
      <c r="I5829" s="129"/>
      <c r="J5829" s="129"/>
      <c r="K5829" s="129"/>
      <c r="L5829" s="129"/>
      <c r="M5829" s="129"/>
    </row>
    <row r="5830" spans="1:13">
      <c r="A5830" s="5"/>
      <c r="B5830" s="128"/>
      <c r="C5830" s="128"/>
      <c r="D5830" s="129"/>
      <c r="E5830" s="129"/>
      <c r="F5830" s="129"/>
      <c r="G5830" s="129"/>
      <c r="H5830" s="129"/>
      <c r="I5830" s="129"/>
      <c r="J5830" s="129"/>
      <c r="K5830" s="129"/>
      <c r="L5830" s="129"/>
      <c r="M5830" s="129"/>
    </row>
    <row r="5831" spans="1:13">
      <c r="A5831" s="5"/>
      <c r="B5831" s="128"/>
      <c r="C5831" s="128"/>
      <c r="D5831" s="129"/>
      <c r="E5831" s="129"/>
      <c r="F5831" s="129"/>
      <c r="G5831" s="129"/>
      <c r="H5831" s="129"/>
      <c r="I5831" s="129"/>
      <c r="J5831" s="129"/>
      <c r="K5831" s="129"/>
      <c r="L5831" s="129"/>
      <c r="M5831" s="129"/>
    </row>
    <row r="5832" spans="1:13">
      <c r="A5832" s="5"/>
      <c r="B5832" s="128"/>
      <c r="C5832" s="128"/>
      <c r="D5832" s="129"/>
      <c r="E5832" s="129"/>
      <c r="F5832" s="129"/>
      <c r="G5832" s="129"/>
      <c r="H5832" s="129"/>
      <c r="I5832" s="129"/>
      <c r="J5832" s="129"/>
      <c r="K5832" s="129"/>
      <c r="L5832" s="129"/>
      <c r="M5832" s="129"/>
    </row>
    <row r="5833" spans="1:13">
      <c r="A5833" s="5"/>
      <c r="B5833" s="128"/>
      <c r="C5833" s="128"/>
      <c r="D5833" s="129"/>
      <c r="E5833" s="129"/>
      <c r="F5833" s="129"/>
      <c r="G5833" s="129"/>
      <c r="H5833" s="129"/>
      <c r="I5833" s="129"/>
      <c r="J5833" s="129"/>
      <c r="K5833" s="129"/>
      <c r="L5833" s="129"/>
      <c r="M5833" s="129"/>
    </row>
    <row r="5834" spans="1:13">
      <c r="A5834" s="5"/>
      <c r="B5834" s="128"/>
      <c r="C5834" s="128"/>
      <c r="D5834" s="129"/>
      <c r="E5834" s="129"/>
      <c r="F5834" s="129"/>
      <c r="G5834" s="129"/>
      <c r="H5834" s="129"/>
      <c r="I5834" s="129"/>
      <c r="J5834" s="129"/>
      <c r="K5834" s="129"/>
      <c r="L5834" s="129"/>
      <c r="M5834" s="129"/>
    </row>
    <row r="5835" spans="1:13">
      <c r="A5835" s="5"/>
      <c r="B5835" s="128"/>
      <c r="C5835" s="128"/>
      <c r="D5835" s="129"/>
      <c r="E5835" s="129"/>
      <c r="F5835" s="129"/>
      <c r="G5835" s="129"/>
      <c r="H5835" s="129"/>
      <c r="I5835" s="129"/>
      <c r="J5835" s="129"/>
      <c r="K5835" s="129"/>
      <c r="L5835" s="129"/>
      <c r="M5835" s="129"/>
    </row>
    <row r="5836" spans="1:13">
      <c r="A5836" s="5"/>
      <c r="B5836" s="128"/>
      <c r="C5836" s="128"/>
      <c r="D5836" s="129"/>
      <c r="E5836" s="129"/>
      <c r="F5836" s="129"/>
      <c r="G5836" s="129"/>
      <c r="H5836" s="129"/>
      <c r="I5836" s="129"/>
      <c r="J5836" s="129"/>
      <c r="K5836" s="129"/>
      <c r="L5836" s="129"/>
      <c r="M5836" s="129"/>
    </row>
    <row r="5837" spans="1:13">
      <c r="A5837" s="5"/>
      <c r="B5837" s="128"/>
      <c r="C5837" s="128"/>
      <c r="D5837" s="129"/>
      <c r="E5837" s="129"/>
      <c r="F5837" s="129"/>
      <c r="G5837" s="129"/>
      <c r="H5837" s="129"/>
      <c r="I5837" s="129"/>
      <c r="J5837" s="129"/>
      <c r="K5837" s="129"/>
      <c r="L5837" s="129"/>
      <c r="M5837" s="129"/>
    </row>
    <row r="5838" spans="1:13">
      <c r="A5838" s="5"/>
      <c r="B5838" s="128"/>
      <c r="C5838" s="128"/>
      <c r="D5838" s="129"/>
      <c r="E5838" s="129"/>
      <c r="F5838" s="129"/>
      <c r="G5838" s="129"/>
      <c r="H5838" s="129"/>
      <c r="I5838" s="129"/>
      <c r="J5838" s="129"/>
      <c r="K5838" s="129"/>
      <c r="L5838" s="129"/>
      <c r="M5838" s="129"/>
    </row>
    <row r="5839" spans="1:13">
      <c r="A5839" s="5"/>
      <c r="B5839" s="128"/>
      <c r="C5839" s="128"/>
      <c r="D5839" s="129"/>
      <c r="E5839" s="129"/>
      <c r="F5839" s="129"/>
      <c r="G5839" s="129"/>
      <c r="H5839" s="129"/>
      <c r="I5839" s="129"/>
      <c r="J5839" s="129"/>
      <c r="K5839" s="129"/>
      <c r="L5839" s="129"/>
      <c r="M5839" s="129"/>
    </row>
    <row r="5840" spans="1:13">
      <c r="A5840" s="5"/>
      <c r="B5840" s="128"/>
      <c r="C5840" s="128"/>
      <c r="D5840" s="129"/>
      <c r="E5840" s="129"/>
      <c r="F5840" s="129"/>
      <c r="G5840" s="129"/>
      <c r="H5840" s="129"/>
      <c r="I5840" s="129"/>
      <c r="J5840" s="129"/>
      <c r="K5840" s="129"/>
      <c r="L5840" s="129"/>
      <c r="M5840" s="129"/>
    </row>
    <row r="5841" spans="1:13">
      <c r="A5841" s="5"/>
      <c r="B5841" s="128"/>
      <c r="C5841" s="128"/>
      <c r="D5841" s="129"/>
      <c r="E5841" s="129"/>
      <c r="F5841" s="129"/>
      <c r="G5841" s="129"/>
      <c r="H5841" s="129"/>
      <c r="I5841" s="129"/>
      <c r="J5841" s="129"/>
      <c r="K5841" s="129"/>
      <c r="L5841" s="129"/>
      <c r="M5841" s="129"/>
    </row>
    <row r="5842" spans="1:13">
      <c r="A5842" s="5"/>
      <c r="B5842" s="128"/>
      <c r="C5842" s="128"/>
      <c r="D5842" s="129"/>
      <c r="E5842" s="129"/>
      <c r="F5842" s="129"/>
      <c r="G5842" s="129"/>
      <c r="H5842" s="129"/>
      <c r="I5842" s="129"/>
      <c r="J5842" s="129"/>
      <c r="K5842" s="129"/>
      <c r="L5842" s="129"/>
      <c r="M5842" s="129"/>
    </row>
    <row r="5843" spans="1:13">
      <c r="A5843" s="5"/>
      <c r="B5843" s="128"/>
      <c r="C5843" s="128"/>
      <c r="D5843" s="129"/>
      <c r="E5843" s="129"/>
      <c r="F5843" s="129"/>
      <c r="G5843" s="129"/>
      <c r="H5843" s="129"/>
      <c r="I5843" s="129"/>
      <c r="J5843" s="129"/>
      <c r="K5843" s="129"/>
      <c r="L5843" s="129"/>
      <c r="M5843" s="129"/>
    </row>
    <row r="5844" spans="1:13">
      <c r="A5844" s="5"/>
      <c r="B5844" s="128"/>
      <c r="C5844" s="128"/>
      <c r="D5844" s="129"/>
      <c r="E5844" s="129"/>
      <c r="F5844" s="129"/>
      <c r="G5844" s="129"/>
      <c r="H5844" s="129"/>
      <c r="I5844" s="129"/>
      <c r="J5844" s="129"/>
      <c r="K5844" s="129"/>
      <c r="L5844" s="129"/>
      <c r="M5844" s="129"/>
    </row>
    <row r="5845" spans="1:13">
      <c r="A5845" s="5"/>
      <c r="B5845" s="128"/>
      <c r="C5845" s="128"/>
      <c r="D5845" s="129"/>
      <c r="E5845" s="129"/>
      <c r="F5845" s="129"/>
      <c r="G5845" s="129"/>
      <c r="H5845" s="129"/>
      <c r="I5845" s="129"/>
      <c r="J5845" s="129"/>
      <c r="K5845" s="129"/>
      <c r="L5845" s="129"/>
      <c r="M5845" s="129"/>
    </row>
    <row r="5846" spans="1:13">
      <c r="A5846" s="5"/>
      <c r="B5846" s="128"/>
      <c r="C5846" s="128"/>
      <c r="D5846" s="129"/>
      <c r="E5846" s="129"/>
      <c r="F5846" s="129"/>
      <c r="G5846" s="129"/>
      <c r="H5846" s="129"/>
      <c r="I5846" s="129"/>
      <c r="J5846" s="129"/>
      <c r="K5846" s="129"/>
      <c r="L5846" s="129"/>
      <c r="M5846" s="129"/>
    </row>
    <row r="5847" spans="1:13">
      <c r="A5847" s="5"/>
      <c r="B5847" s="128"/>
      <c r="C5847" s="128"/>
      <c r="D5847" s="129"/>
      <c r="E5847" s="129"/>
      <c r="F5847" s="129"/>
      <c r="G5847" s="129"/>
      <c r="H5847" s="129"/>
      <c r="I5847" s="129"/>
      <c r="J5847" s="129"/>
      <c r="K5847" s="129"/>
      <c r="L5847" s="129"/>
      <c r="M5847" s="129"/>
    </row>
    <row r="5848" spans="1:13">
      <c r="A5848" s="5"/>
      <c r="B5848" s="128"/>
      <c r="C5848" s="128"/>
      <c r="D5848" s="129"/>
      <c r="E5848" s="129"/>
      <c r="F5848" s="129"/>
      <c r="G5848" s="129"/>
      <c r="H5848" s="129"/>
      <c r="I5848" s="129"/>
      <c r="J5848" s="129"/>
      <c r="K5848" s="129"/>
      <c r="L5848" s="129"/>
      <c r="M5848" s="129"/>
    </row>
    <row r="5849" spans="1:13">
      <c r="A5849" s="5"/>
      <c r="B5849" s="128"/>
      <c r="C5849" s="128"/>
      <c r="D5849" s="129"/>
      <c r="E5849" s="129"/>
      <c r="F5849" s="129"/>
      <c r="G5849" s="129"/>
      <c r="H5849" s="129"/>
      <c r="I5849" s="129"/>
      <c r="J5849" s="129"/>
      <c r="K5849" s="129"/>
      <c r="L5849" s="129"/>
      <c r="M5849" s="129"/>
    </row>
    <row r="5850" spans="1:13">
      <c r="A5850" s="5"/>
      <c r="B5850" s="128"/>
      <c r="C5850" s="128"/>
      <c r="D5850" s="129"/>
      <c r="E5850" s="129"/>
      <c r="F5850" s="129"/>
      <c r="G5850" s="129"/>
      <c r="H5850" s="129"/>
      <c r="I5850" s="129"/>
      <c r="J5850" s="129"/>
      <c r="K5850" s="129"/>
      <c r="L5850" s="129"/>
      <c r="M5850" s="129"/>
    </row>
    <row r="5851" spans="1:13">
      <c r="A5851" s="5"/>
      <c r="B5851" s="128"/>
      <c r="C5851" s="128"/>
      <c r="D5851" s="129"/>
      <c r="E5851" s="129"/>
      <c r="F5851" s="129"/>
      <c r="G5851" s="129"/>
      <c r="H5851" s="129"/>
      <c r="I5851" s="129"/>
      <c r="J5851" s="129"/>
      <c r="K5851" s="129"/>
      <c r="L5851" s="129"/>
      <c r="M5851" s="129"/>
    </row>
    <row r="5852" spans="1:13">
      <c r="A5852" s="5"/>
      <c r="B5852" s="128"/>
      <c r="C5852" s="128"/>
      <c r="D5852" s="129"/>
      <c r="E5852" s="129"/>
      <c r="F5852" s="129"/>
      <c r="G5852" s="129"/>
      <c r="H5852" s="129"/>
      <c r="I5852" s="129"/>
      <c r="J5852" s="129"/>
      <c r="K5852" s="129"/>
      <c r="L5852" s="129"/>
      <c r="M5852" s="129"/>
    </row>
    <row r="5853" spans="1:13">
      <c r="A5853" s="5"/>
      <c r="B5853" s="128"/>
      <c r="C5853" s="128"/>
      <c r="D5853" s="129"/>
      <c r="E5853" s="129"/>
      <c r="F5853" s="129"/>
      <c r="G5853" s="129"/>
      <c r="H5853" s="129"/>
      <c r="I5853" s="129"/>
      <c r="J5853" s="129"/>
      <c r="K5853" s="129"/>
      <c r="L5853" s="129"/>
      <c r="M5853" s="129"/>
    </row>
    <row r="5854" spans="1:13">
      <c r="A5854" s="5"/>
      <c r="B5854" s="128"/>
      <c r="C5854" s="128"/>
      <c r="D5854" s="129"/>
      <c r="E5854" s="129"/>
      <c r="F5854" s="129"/>
      <c r="G5854" s="129"/>
      <c r="H5854" s="129"/>
      <c r="I5854" s="129"/>
      <c r="J5854" s="129"/>
      <c r="K5854" s="129"/>
      <c r="L5854" s="129"/>
      <c r="M5854" s="129"/>
    </row>
    <row r="5855" spans="1:13">
      <c r="A5855" s="5"/>
      <c r="B5855" s="128"/>
      <c r="C5855" s="128"/>
      <c r="D5855" s="129"/>
      <c r="E5855" s="129"/>
      <c r="F5855" s="129"/>
      <c r="G5855" s="129"/>
      <c r="H5855" s="129"/>
      <c r="I5855" s="129"/>
      <c r="J5855" s="129"/>
      <c r="K5855" s="129"/>
      <c r="L5855" s="129"/>
      <c r="M5855" s="129"/>
    </row>
    <row r="5856" spans="1:13">
      <c r="A5856" s="5"/>
      <c r="B5856" s="128"/>
      <c r="C5856" s="128"/>
      <c r="D5856" s="129"/>
      <c r="E5856" s="129"/>
      <c r="F5856" s="129"/>
      <c r="G5856" s="129"/>
      <c r="H5856" s="129"/>
      <c r="I5856" s="129"/>
      <c r="J5856" s="129"/>
      <c r="K5856" s="129"/>
      <c r="L5856" s="129"/>
      <c r="M5856" s="129"/>
    </row>
    <row r="5857" spans="1:13">
      <c r="A5857" s="5"/>
      <c r="B5857" s="128"/>
      <c r="C5857" s="128"/>
      <c r="D5857" s="129"/>
      <c r="E5857" s="129"/>
      <c r="F5857" s="129"/>
      <c r="G5857" s="129"/>
      <c r="H5857" s="129"/>
      <c r="I5857" s="129"/>
      <c r="J5857" s="129"/>
      <c r="K5857" s="129"/>
      <c r="L5857" s="129"/>
      <c r="M5857" s="129"/>
    </row>
    <row r="5858" spans="1:13">
      <c r="A5858" s="5"/>
      <c r="B5858" s="128"/>
      <c r="C5858" s="128"/>
      <c r="D5858" s="129"/>
      <c r="E5858" s="129"/>
      <c r="F5858" s="129"/>
      <c r="G5858" s="129"/>
      <c r="H5858" s="129"/>
      <c r="I5858" s="129"/>
      <c r="J5858" s="129"/>
      <c r="K5858" s="129"/>
      <c r="L5858" s="129"/>
      <c r="M5858" s="129"/>
    </row>
    <row r="5859" spans="1:13">
      <c r="A5859" s="5"/>
      <c r="B5859" s="128"/>
      <c r="C5859" s="128"/>
      <c r="D5859" s="129"/>
      <c r="E5859" s="129"/>
      <c r="F5859" s="129"/>
      <c r="G5859" s="129"/>
      <c r="H5859" s="129"/>
      <c r="I5859" s="129"/>
      <c r="J5859" s="129"/>
      <c r="K5859" s="129"/>
      <c r="L5859" s="129"/>
      <c r="M5859" s="129"/>
    </row>
    <row r="5860" spans="1:13">
      <c r="A5860" s="5"/>
      <c r="B5860" s="128"/>
      <c r="C5860" s="128"/>
      <c r="D5860" s="129"/>
      <c r="E5860" s="129"/>
      <c r="F5860" s="129"/>
      <c r="G5860" s="129"/>
      <c r="H5860" s="129"/>
      <c r="I5860" s="129"/>
      <c r="J5860" s="129"/>
      <c r="K5860" s="129"/>
      <c r="L5860" s="129"/>
      <c r="M5860" s="129"/>
    </row>
    <row r="5861" spans="1:13">
      <c r="A5861" s="5"/>
      <c r="B5861" s="128"/>
      <c r="C5861" s="128"/>
      <c r="D5861" s="129"/>
      <c r="E5861" s="129"/>
      <c r="F5861" s="129"/>
      <c r="G5861" s="129"/>
      <c r="H5861" s="129"/>
      <c r="I5861" s="129"/>
      <c r="J5861" s="129"/>
      <c r="K5861" s="129"/>
      <c r="L5861" s="129"/>
      <c r="M5861" s="129"/>
    </row>
    <row r="5862" spans="1:13">
      <c r="A5862" s="5"/>
      <c r="B5862" s="128"/>
      <c r="C5862" s="128"/>
      <c r="D5862" s="129"/>
      <c r="E5862" s="129"/>
      <c r="F5862" s="129"/>
      <c r="G5862" s="129"/>
      <c r="H5862" s="129"/>
      <c r="I5862" s="129"/>
      <c r="J5862" s="129"/>
      <c r="K5862" s="129"/>
      <c r="L5862" s="129"/>
      <c r="M5862" s="129"/>
    </row>
    <row r="5863" spans="1:13">
      <c r="A5863" s="5"/>
      <c r="B5863" s="128"/>
      <c r="C5863" s="128"/>
      <c r="D5863" s="129"/>
      <c r="E5863" s="129"/>
      <c r="F5863" s="129"/>
      <c r="G5863" s="129"/>
      <c r="H5863" s="129"/>
      <c r="I5863" s="129"/>
      <c r="J5863" s="129"/>
      <c r="K5863" s="129"/>
      <c r="L5863" s="129"/>
      <c r="M5863" s="129"/>
    </row>
    <row r="5864" spans="1:13">
      <c r="A5864" s="5"/>
      <c r="B5864" s="128"/>
      <c r="C5864" s="128"/>
      <c r="D5864" s="129"/>
      <c r="E5864" s="129"/>
      <c r="F5864" s="129"/>
      <c r="G5864" s="129"/>
      <c r="H5864" s="129"/>
      <c r="I5864" s="129"/>
      <c r="J5864" s="129"/>
      <c r="K5864" s="129"/>
      <c r="L5864" s="129"/>
      <c r="M5864" s="129"/>
    </row>
    <row r="5865" spans="1:13">
      <c r="A5865" s="5"/>
      <c r="B5865" s="128"/>
      <c r="C5865" s="128"/>
      <c r="D5865" s="129"/>
      <c r="E5865" s="129"/>
      <c r="F5865" s="129"/>
      <c r="G5865" s="129"/>
      <c r="H5865" s="129"/>
      <c r="I5865" s="129"/>
      <c r="J5865" s="129"/>
      <c r="K5865" s="129"/>
      <c r="L5865" s="129"/>
      <c r="M5865" s="129"/>
    </row>
    <row r="5866" spans="1:13">
      <c r="A5866" s="5"/>
      <c r="B5866" s="128"/>
      <c r="C5866" s="128"/>
      <c r="D5866" s="129"/>
      <c r="E5866" s="129"/>
      <c r="F5866" s="129"/>
      <c r="G5866" s="129"/>
      <c r="H5866" s="129"/>
      <c r="I5866" s="129"/>
      <c r="J5866" s="129"/>
      <c r="K5866" s="129"/>
      <c r="L5866" s="129"/>
      <c r="M5866" s="129"/>
    </row>
    <row r="5867" spans="1:13">
      <c r="A5867" s="5"/>
      <c r="B5867" s="128"/>
      <c r="C5867" s="128"/>
      <c r="D5867" s="129"/>
      <c r="E5867" s="129"/>
      <c r="F5867" s="129"/>
      <c r="G5867" s="129"/>
      <c r="H5867" s="129"/>
      <c r="I5867" s="129"/>
      <c r="J5867" s="129"/>
      <c r="K5867" s="129"/>
      <c r="L5867" s="129"/>
      <c r="M5867" s="129"/>
    </row>
    <row r="5868" spans="1:13">
      <c r="A5868" s="5"/>
      <c r="B5868" s="128"/>
      <c r="C5868" s="128"/>
      <c r="D5868" s="129"/>
      <c r="E5868" s="129"/>
      <c r="F5868" s="129"/>
      <c r="G5868" s="129"/>
      <c r="H5868" s="129"/>
      <c r="I5868" s="129"/>
      <c r="J5868" s="129"/>
      <c r="K5868" s="129"/>
      <c r="L5868" s="129"/>
      <c r="M5868" s="129"/>
    </row>
    <row r="5869" spans="1:13">
      <c r="A5869" s="5"/>
      <c r="B5869" s="128"/>
      <c r="C5869" s="128"/>
      <c r="D5869" s="129"/>
      <c r="E5869" s="129"/>
      <c r="F5869" s="129"/>
      <c r="G5869" s="129"/>
      <c r="H5869" s="129"/>
      <c r="I5869" s="129"/>
      <c r="J5869" s="129"/>
      <c r="K5869" s="129"/>
      <c r="L5869" s="129"/>
      <c r="M5869" s="129"/>
    </row>
    <row r="5870" spans="1:13">
      <c r="A5870" s="5"/>
      <c r="B5870" s="128"/>
      <c r="C5870" s="128"/>
      <c r="D5870" s="129"/>
      <c r="E5870" s="129"/>
      <c r="F5870" s="129"/>
      <c r="G5870" s="129"/>
      <c r="H5870" s="129"/>
      <c r="I5870" s="129"/>
      <c r="J5870" s="129"/>
      <c r="K5870" s="129"/>
      <c r="L5870" s="129"/>
      <c r="M5870" s="129"/>
    </row>
    <row r="5871" spans="1:13">
      <c r="A5871" s="5"/>
      <c r="B5871" s="128"/>
      <c r="C5871" s="128"/>
      <c r="D5871" s="129"/>
      <c r="E5871" s="129"/>
      <c r="F5871" s="129"/>
      <c r="G5871" s="129"/>
      <c r="H5871" s="129"/>
      <c r="I5871" s="129"/>
      <c r="J5871" s="129"/>
      <c r="K5871" s="129"/>
      <c r="L5871" s="129"/>
      <c r="M5871" s="129"/>
    </row>
    <row r="5872" spans="1:13">
      <c r="A5872" s="5"/>
      <c r="B5872" s="128"/>
      <c r="C5872" s="128"/>
      <c r="D5872" s="129"/>
      <c r="E5872" s="129"/>
      <c r="F5872" s="129"/>
      <c r="G5872" s="129"/>
      <c r="H5872" s="129"/>
      <c r="I5872" s="129"/>
      <c r="J5872" s="129"/>
      <c r="K5872" s="129"/>
      <c r="L5872" s="129"/>
      <c r="M5872" s="129"/>
    </row>
    <row r="5873" spans="1:13">
      <c r="A5873" s="5"/>
      <c r="B5873" s="128"/>
      <c r="C5873" s="128"/>
      <c r="D5873" s="129"/>
      <c r="E5873" s="129"/>
      <c r="F5873" s="129"/>
      <c r="G5873" s="129"/>
      <c r="H5873" s="129"/>
      <c r="I5873" s="129"/>
      <c r="J5873" s="129"/>
      <c r="K5873" s="129"/>
      <c r="L5873" s="129"/>
      <c r="M5873" s="129"/>
    </row>
    <row r="5874" spans="1:13">
      <c r="A5874" s="5"/>
      <c r="B5874" s="128"/>
      <c r="C5874" s="128"/>
      <c r="D5874" s="129"/>
      <c r="E5874" s="129"/>
      <c r="F5874" s="129"/>
      <c r="G5874" s="129"/>
      <c r="H5874" s="129"/>
      <c r="I5874" s="129"/>
      <c r="J5874" s="129"/>
      <c r="K5874" s="129"/>
      <c r="L5874" s="129"/>
      <c r="M5874" s="129"/>
    </row>
    <row r="5875" spans="1:13">
      <c r="A5875" s="5"/>
      <c r="B5875" s="128"/>
      <c r="C5875" s="128"/>
      <c r="D5875" s="129"/>
      <c r="E5875" s="129"/>
      <c r="F5875" s="129"/>
      <c r="G5875" s="129"/>
      <c r="H5875" s="129"/>
      <c r="I5875" s="129"/>
      <c r="J5875" s="129"/>
      <c r="K5875" s="129"/>
      <c r="L5875" s="129"/>
      <c r="M5875" s="129"/>
    </row>
    <row r="5876" spans="1:13">
      <c r="A5876" s="5"/>
      <c r="B5876" s="128"/>
      <c r="C5876" s="128"/>
      <c r="D5876" s="129"/>
      <c r="E5876" s="129"/>
      <c r="F5876" s="129"/>
      <c r="G5876" s="129"/>
      <c r="H5876" s="129"/>
      <c r="I5876" s="129"/>
      <c r="J5876" s="129"/>
      <c r="K5876" s="129"/>
      <c r="L5876" s="129"/>
      <c r="M5876" s="129"/>
    </row>
    <row r="5877" spans="1:13">
      <c r="A5877" s="5"/>
      <c r="B5877" s="128"/>
      <c r="C5877" s="128"/>
      <c r="D5877" s="129"/>
      <c r="E5877" s="129"/>
      <c r="F5877" s="129"/>
      <c r="G5877" s="129"/>
      <c r="H5877" s="129"/>
      <c r="I5877" s="129"/>
      <c r="J5877" s="129"/>
      <c r="K5877" s="129"/>
      <c r="L5877" s="129"/>
      <c r="M5877" s="129"/>
    </row>
    <row r="5878" spans="1:13">
      <c r="A5878" s="5"/>
      <c r="B5878" s="128"/>
      <c r="C5878" s="128"/>
      <c r="D5878" s="129"/>
      <c r="E5878" s="129"/>
      <c r="F5878" s="129"/>
      <c r="G5878" s="129"/>
      <c r="H5878" s="129"/>
      <c r="I5878" s="129"/>
      <c r="J5878" s="129"/>
      <c r="K5878" s="129"/>
      <c r="L5878" s="129"/>
      <c r="M5878" s="129"/>
    </row>
    <row r="5879" spans="1:13">
      <c r="A5879" s="5"/>
      <c r="B5879" s="128"/>
      <c r="C5879" s="128"/>
      <c r="D5879" s="129"/>
      <c r="E5879" s="129"/>
      <c r="F5879" s="129"/>
      <c r="G5879" s="129"/>
      <c r="H5879" s="129"/>
      <c r="I5879" s="129"/>
      <c r="J5879" s="129"/>
      <c r="K5879" s="129"/>
      <c r="L5879" s="129"/>
      <c r="M5879" s="129"/>
    </row>
    <row r="5880" spans="1:13">
      <c r="A5880" s="5"/>
      <c r="B5880" s="128"/>
      <c r="C5880" s="128"/>
      <c r="D5880" s="129"/>
      <c r="E5880" s="129"/>
      <c r="F5880" s="129"/>
      <c r="G5880" s="129"/>
      <c r="H5880" s="129"/>
      <c r="I5880" s="129"/>
      <c r="J5880" s="129"/>
      <c r="K5880" s="129"/>
      <c r="L5880" s="129"/>
      <c r="M5880" s="129"/>
    </row>
    <row r="5881" spans="1:13">
      <c r="A5881" s="5"/>
      <c r="B5881" s="128"/>
      <c r="C5881" s="128"/>
      <c r="D5881" s="129"/>
      <c r="E5881" s="129"/>
      <c r="F5881" s="129"/>
      <c r="G5881" s="129"/>
      <c r="H5881" s="129"/>
      <c r="I5881" s="129"/>
      <c r="J5881" s="129"/>
      <c r="K5881" s="129"/>
      <c r="L5881" s="129"/>
      <c r="M5881" s="129"/>
    </row>
    <row r="5882" spans="1:13">
      <c r="A5882" s="5"/>
      <c r="B5882" s="128"/>
      <c r="C5882" s="128"/>
      <c r="D5882" s="129"/>
      <c r="E5882" s="129"/>
      <c r="F5882" s="129"/>
      <c r="G5882" s="129"/>
      <c r="H5882" s="129"/>
      <c r="I5882" s="129"/>
      <c r="J5882" s="129"/>
      <c r="K5882" s="129"/>
      <c r="L5882" s="129"/>
      <c r="M5882" s="129"/>
    </row>
    <row r="5883" spans="1:13">
      <c r="A5883" s="5"/>
      <c r="B5883" s="128"/>
      <c r="C5883" s="128"/>
      <c r="D5883" s="129"/>
      <c r="E5883" s="129"/>
      <c r="F5883" s="129"/>
      <c r="G5883" s="129"/>
      <c r="H5883" s="129"/>
      <c r="I5883" s="129"/>
      <c r="J5883" s="129"/>
      <c r="K5883" s="129"/>
      <c r="L5883" s="129"/>
      <c r="M5883" s="129"/>
    </row>
    <row r="5884" spans="1:13">
      <c r="A5884" s="5"/>
      <c r="B5884" s="128"/>
      <c r="C5884" s="128"/>
      <c r="D5884" s="129"/>
      <c r="E5884" s="129"/>
      <c r="F5884" s="129"/>
      <c r="G5884" s="129"/>
      <c r="H5884" s="129"/>
      <c r="I5884" s="129"/>
      <c r="J5884" s="129"/>
      <c r="K5884" s="129"/>
      <c r="L5884" s="129"/>
      <c r="M5884" s="129"/>
    </row>
    <row r="5885" spans="1:13">
      <c r="A5885" s="5"/>
      <c r="B5885" s="128"/>
      <c r="C5885" s="128"/>
      <c r="D5885" s="129"/>
      <c r="E5885" s="129"/>
      <c r="F5885" s="129"/>
      <c r="G5885" s="129"/>
      <c r="H5885" s="129"/>
      <c r="I5885" s="129"/>
      <c r="J5885" s="129"/>
      <c r="K5885" s="129"/>
      <c r="L5885" s="129"/>
      <c r="M5885" s="129"/>
    </row>
    <row r="5886" spans="1:13">
      <c r="A5886" s="5"/>
      <c r="B5886" s="128"/>
      <c r="C5886" s="128"/>
      <c r="D5886" s="129"/>
      <c r="E5886" s="129"/>
      <c r="F5886" s="129"/>
      <c r="G5886" s="129"/>
      <c r="H5886" s="129"/>
      <c r="I5886" s="129"/>
      <c r="J5886" s="129"/>
      <c r="K5886" s="129"/>
      <c r="L5886" s="129"/>
      <c r="M5886" s="129"/>
    </row>
    <row r="5887" spans="1:13">
      <c r="A5887" s="5"/>
      <c r="B5887" s="128"/>
      <c r="C5887" s="128"/>
      <c r="D5887" s="129"/>
      <c r="E5887" s="129"/>
      <c r="F5887" s="129"/>
      <c r="G5887" s="129"/>
      <c r="H5887" s="129"/>
      <c r="I5887" s="129"/>
      <c r="J5887" s="129"/>
      <c r="K5887" s="129"/>
      <c r="L5887" s="129"/>
      <c r="M5887" s="129"/>
    </row>
    <row r="5888" spans="1:13">
      <c r="A5888" s="5"/>
      <c r="B5888" s="128"/>
      <c r="C5888" s="128"/>
      <c r="D5888" s="129"/>
      <c r="E5888" s="129"/>
      <c r="F5888" s="129"/>
      <c r="G5888" s="129"/>
      <c r="H5888" s="129"/>
      <c r="I5888" s="129"/>
      <c r="J5888" s="129"/>
      <c r="K5888" s="129"/>
      <c r="L5888" s="129"/>
      <c r="M5888" s="129"/>
    </row>
    <row r="5889" spans="1:13">
      <c r="A5889" s="5"/>
      <c r="B5889" s="128"/>
      <c r="C5889" s="128"/>
      <c r="D5889" s="129"/>
      <c r="E5889" s="129"/>
      <c r="F5889" s="129"/>
      <c r="G5889" s="129"/>
      <c r="H5889" s="129"/>
      <c r="I5889" s="129"/>
      <c r="J5889" s="129"/>
      <c r="K5889" s="129"/>
      <c r="L5889" s="129"/>
      <c r="M5889" s="129"/>
    </row>
    <row r="5890" spans="1:13">
      <c r="A5890" s="5"/>
      <c r="B5890" s="128"/>
      <c r="C5890" s="128"/>
      <c r="D5890" s="129"/>
      <c r="E5890" s="129"/>
      <c r="F5890" s="129"/>
      <c r="G5890" s="129"/>
      <c r="H5890" s="129"/>
      <c r="I5890" s="129"/>
      <c r="J5890" s="129"/>
      <c r="K5890" s="129"/>
      <c r="L5890" s="129"/>
      <c r="M5890" s="129"/>
    </row>
    <row r="5891" spans="1:13">
      <c r="A5891" s="5"/>
      <c r="B5891" s="128"/>
      <c r="C5891" s="128"/>
      <c r="D5891" s="129"/>
      <c r="E5891" s="129"/>
      <c r="F5891" s="129"/>
      <c r="G5891" s="129"/>
      <c r="H5891" s="129"/>
      <c r="I5891" s="129"/>
      <c r="J5891" s="129"/>
      <c r="K5891" s="129"/>
      <c r="L5891" s="129"/>
      <c r="M5891" s="129"/>
    </row>
    <row r="5892" spans="1:13">
      <c r="A5892" s="5"/>
      <c r="B5892" s="128"/>
      <c r="C5892" s="128"/>
      <c r="D5892" s="129"/>
      <c r="E5892" s="129"/>
      <c r="F5892" s="129"/>
      <c r="G5892" s="129"/>
      <c r="H5892" s="129"/>
      <c r="I5892" s="129"/>
      <c r="J5892" s="129"/>
      <c r="K5892" s="129"/>
      <c r="L5892" s="129"/>
      <c r="M5892" s="129"/>
    </row>
    <row r="5893" spans="1:13">
      <c r="A5893" s="5"/>
      <c r="B5893" s="128"/>
      <c r="C5893" s="128"/>
      <c r="D5893" s="129"/>
      <c r="E5893" s="129"/>
      <c r="F5893" s="129"/>
      <c r="G5893" s="129"/>
      <c r="H5893" s="129"/>
      <c r="I5893" s="129"/>
      <c r="J5893" s="129"/>
      <c r="K5893" s="129"/>
      <c r="L5893" s="129"/>
      <c r="M5893" s="129"/>
    </row>
    <row r="5894" spans="1:13">
      <c r="A5894" s="5"/>
      <c r="B5894" s="128"/>
      <c r="C5894" s="128"/>
      <c r="D5894" s="129"/>
      <c r="E5894" s="129"/>
      <c r="F5894" s="129"/>
      <c r="G5894" s="129"/>
      <c r="H5894" s="129"/>
      <c r="I5894" s="129"/>
      <c r="J5894" s="129"/>
      <c r="K5894" s="129"/>
      <c r="L5894" s="129"/>
      <c r="M5894" s="129"/>
    </row>
    <row r="5895" spans="1:13">
      <c r="A5895" s="5"/>
      <c r="B5895" s="128"/>
      <c r="C5895" s="128"/>
      <c r="D5895" s="129"/>
      <c r="E5895" s="129"/>
      <c r="F5895" s="129"/>
      <c r="G5895" s="129"/>
      <c r="H5895" s="129"/>
      <c r="I5895" s="129"/>
      <c r="J5895" s="129"/>
      <c r="K5895" s="129"/>
      <c r="L5895" s="129"/>
      <c r="M5895" s="129"/>
    </row>
    <row r="5896" spans="1:13">
      <c r="A5896" s="5"/>
      <c r="B5896" s="128"/>
      <c r="C5896" s="128"/>
      <c r="D5896" s="129"/>
      <c r="E5896" s="129"/>
      <c r="F5896" s="129"/>
      <c r="G5896" s="129"/>
      <c r="H5896" s="129"/>
      <c r="I5896" s="129"/>
      <c r="J5896" s="129"/>
      <c r="K5896" s="129"/>
      <c r="L5896" s="129"/>
      <c r="M5896" s="129"/>
    </row>
    <row r="5897" spans="1:13">
      <c r="A5897" s="5"/>
      <c r="B5897" s="128"/>
      <c r="C5897" s="128"/>
      <c r="D5897" s="129"/>
      <c r="E5897" s="129"/>
      <c r="F5897" s="129"/>
      <c r="G5897" s="129"/>
      <c r="H5897" s="129"/>
      <c r="I5897" s="129"/>
      <c r="J5897" s="129"/>
      <c r="K5897" s="129"/>
      <c r="L5897" s="129"/>
      <c r="M5897" s="129"/>
    </row>
    <row r="5898" spans="1:13">
      <c r="A5898" s="5"/>
      <c r="B5898" s="128"/>
      <c r="C5898" s="128"/>
      <c r="D5898" s="129"/>
      <c r="E5898" s="129"/>
      <c r="F5898" s="129"/>
      <c r="G5898" s="129"/>
      <c r="H5898" s="129"/>
      <c r="I5898" s="129"/>
      <c r="J5898" s="129"/>
      <c r="K5898" s="129"/>
      <c r="L5898" s="129"/>
      <c r="M5898" s="129"/>
    </row>
    <row r="5899" spans="1:13">
      <c r="A5899" s="5"/>
      <c r="B5899" s="128"/>
      <c r="C5899" s="128"/>
      <c r="D5899" s="129"/>
      <c r="E5899" s="129"/>
      <c r="F5899" s="129"/>
      <c r="G5899" s="129"/>
      <c r="H5899" s="129"/>
      <c r="I5899" s="129"/>
      <c r="J5899" s="129"/>
      <c r="K5899" s="129"/>
      <c r="L5899" s="129"/>
      <c r="M5899" s="129"/>
    </row>
    <row r="5900" spans="1:13">
      <c r="A5900" s="5"/>
      <c r="B5900" s="128"/>
      <c r="C5900" s="128"/>
      <c r="D5900" s="129"/>
      <c r="E5900" s="129"/>
      <c r="F5900" s="129"/>
      <c r="G5900" s="129"/>
      <c r="H5900" s="129"/>
      <c r="I5900" s="129"/>
      <c r="J5900" s="129"/>
      <c r="K5900" s="129"/>
      <c r="L5900" s="129"/>
      <c r="M5900" s="129"/>
    </row>
    <row r="5901" spans="1:13">
      <c r="A5901" s="5"/>
      <c r="B5901" s="128"/>
      <c r="C5901" s="128"/>
      <c r="D5901" s="129"/>
      <c r="E5901" s="129"/>
      <c r="F5901" s="129"/>
      <c r="G5901" s="129"/>
      <c r="H5901" s="129"/>
      <c r="I5901" s="129"/>
      <c r="J5901" s="129"/>
      <c r="K5901" s="129"/>
      <c r="L5901" s="129"/>
      <c r="M5901" s="129"/>
    </row>
    <row r="5902" spans="1:13">
      <c r="A5902" s="5"/>
      <c r="B5902" s="128"/>
      <c r="C5902" s="128"/>
      <c r="D5902" s="129"/>
      <c r="E5902" s="129"/>
      <c r="F5902" s="129"/>
      <c r="G5902" s="129"/>
      <c r="H5902" s="129"/>
      <c r="I5902" s="129"/>
      <c r="J5902" s="129"/>
      <c r="K5902" s="129"/>
      <c r="L5902" s="129"/>
      <c r="M5902" s="129"/>
    </row>
    <row r="5903" spans="1:13">
      <c r="A5903" s="5"/>
      <c r="B5903" s="128"/>
      <c r="C5903" s="128"/>
      <c r="D5903" s="129"/>
      <c r="E5903" s="129"/>
      <c r="F5903" s="129"/>
      <c r="G5903" s="129"/>
      <c r="H5903" s="129"/>
      <c r="I5903" s="129"/>
      <c r="J5903" s="129"/>
      <c r="K5903" s="129"/>
      <c r="L5903" s="129"/>
      <c r="M5903" s="129"/>
    </row>
    <row r="5904" spans="1:13">
      <c r="A5904" s="5"/>
      <c r="B5904" s="128"/>
      <c r="C5904" s="128"/>
      <c r="D5904" s="129"/>
      <c r="E5904" s="129"/>
      <c r="F5904" s="129"/>
      <c r="G5904" s="129"/>
      <c r="H5904" s="129"/>
      <c r="I5904" s="129"/>
      <c r="J5904" s="129"/>
      <c r="K5904" s="129"/>
      <c r="L5904" s="129"/>
      <c r="M5904" s="129"/>
    </row>
    <row r="5905" spans="1:14">
      <c r="A5905" s="5"/>
      <c r="B5905" s="128"/>
      <c r="C5905" s="128"/>
      <c r="D5905" s="129"/>
      <c r="E5905" s="129"/>
      <c r="F5905" s="129"/>
      <c r="G5905" s="129"/>
      <c r="H5905" s="129"/>
      <c r="I5905" s="129"/>
      <c r="J5905" s="129"/>
      <c r="K5905" s="129"/>
      <c r="L5905" s="129"/>
      <c r="M5905" s="129"/>
    </row>
    <row r="5906" spans="1:14">
      <c r="A5906" s="5"/>
      <c r="B5906" s="128"/>
      <c r="C5906" s="128"/>
      <c r="D5906" s="129"/>
      <c r="E5906" s="129"/>
      <c r="F5906" s="129"/>
      <c r="G5906" s="129"/>
      <c r="H5906" s="129"/>
      <c r="I5906" s="129"/>
      <c r="J5906" s="129"/>
      <c r="K5906" s="129"/>
      <c r="L5906" s="129"/>
      <c r="M5906" s="129"/>
    </row>
    <row r="5907" spans="1:14">
      <c r="A5907" s="5"/>
      <c r="B5907" s="128"/>
      <c r="C5907" s="128"/>
      <c r="D5907" s="129"/>
      <c r="E5907" s="129"/>
      <c r="F5907" s="129"/>
      <c r="G5907" s="129"/>
      <c r="H5907" s="129"/>
      <c r="I5907" s="129"/>
      <c r="J5907" s="129"/>
      <c r="K5907" s="129"/>
      <c r="L5907" s="129"/>
      <c r="M5907" s="129"/>
    </row>
    <row r="5908" spans="1:14">
      <c r="A5908" s="5"/>
      <c r="B5908" s="128"/>
      <c r="C5908" s="128"/>
      <c r="D5908" s="129"/>
      <c r="E5908" s="129"/>
      <c r="F5908" s="129"/>
      <c r="G5908" s="129"/>
      <c r="H5908" s="129"/>
      <c r="I5908" s="129"/>
      <c r="J5908" s="129"/>
      <c r="K5908" s="129"/>
      <c r="L5908" s="129"/>
      <c r="M5908" s="129"/>
    </row>
    <row r="5909" spans="1:14">
      <c r="A5909" s="5"/>
      <c r="B5909" s="128"/>
      <c r="C5909" s="128"/>
      <c r="D5909" s="129"/>
      <c r="E5909" s="129"/>
      <c r="F5909" s="129"/>
      <c r="G5909" s="129"/>
      <c r="H5909" s="129"/>
      <c r="I5909" s="129"/>
      <c r="J5909" s="129"/>
      <c r="K5909" s="129"/>
      <c r="L5909" s="129"/>
      <c r="M5909" s="129"/>
    </row>
    <row r="5910" spans="1:14">
      <c r="A5910" s="5"/>
      <c r="B5910" s="128"/>
      <c r="C5910" s="128"/>
      <c r="D5910" s="129"/>
      <c r="E5910" s="129"/>
      <c r="F5910" s="129"/>
      <c r="G5910" s="129"/>
      <c r="H5910" s="129"/>
      <c r="I5910" s="129"/>
      <c r="J5910" s="129"/>
      <c r="K5910" s="129"/>
      <c r="L5910" s="129"/>
      <c r="M5910" s="129"/>
    </row>
    <row r="5911" spans="1:14">
      <c r="A5911" s="5"/>
      <c r="B5911" s="128"/>
      <c r="C5911" s="128"/>
      <c r="D5911" s="129"/>
      <c r="E5911" s="129"/>
      <c r="F5911" s="129"/>
      <c r="G5911" s="129"/>
      <c r="H5911" s="129"/>
      <c r="I5911" s="129"/>
      <c r="J5911" s="129"/>
      <c r="K5911" s="129"/>
      <c r="L5911" s="129"/>
      <c r="M5911" s="129"/>
    </row>
    <row r="5912" spans="1:14">
      <c r="A5912" s="5"/>
      <c r="B5912" s="128"/>
      <c r="C5912" s="128"/>
      <c r="D5912" s="129"/>
      <c r="E5912" s="129"/>
      <c r="F5912" s="129"/>
      <c r="G5912" s="129"/>
      <c r="H5912" s="129"/>
      <c r="I5912" s="129"/>
      <c r="J5912" s="129"/>
      <c r="K5912" s="129"/>
      <c r="L5912" s="129"/>
      <c r="M5912" s="129"/>
    </row>
    <row r="5913" spans="1:14">
      <c r="A5913" s="5"/>
      <c r="B5913" s="128"/>
      <c r="C5913" s="128"/>
      <c r="D5913" s="129"/>
      <c r="E5913" s="129"/>
      <c r="F5913" s="129"/>
      <c r="G5913" s="129"/>
      <c r="H5913" s="129"/>
      <c r="I5913" s="129"/>
      <c r="J5913" s="129"/>
      <c r="K5913" s="129"/>
      <c r="L5913" s="129"/>
      <c r="M5913" s="129"/>
    </row>
    <row r="5914" spans="1:14">
      <c r="A5914" s="5"/>
      <c r="B5914" s="128"/>
      <c r="C5914" s="128"/>
      <c r="D5914" s="129"/>
      <c r="E5914" s="129"/>
      <c r="F5914" s="129"/>
      <c r="G5914" s="129"/>
      <c r="H5914" s="129"/>
      <c r="I5914" s="129"/>
      <c r="J5914" s="129"/>
      <c r="K5914" s="129"/>
      <c r="L5914" s="129"/>
      <c r="M5914" s="129"/>
    </row>
    <row r="5915" spans="1:14">
      <c r="A5915" s="5"/>
      <c r="B5915" s="128"/>
      <c r="C5915" s="128"/>
      <c r="D5915" s="129"/>
      <c r="E5915" s="129"/>
      <c r="F5915" s="129"/>
      <c r="G5915" s="129"/>
      <c r="H5915" s="129"/>
      <c r="I5915" s="129"/>
      <c r="J5915" s="129"/>
      <c r="K5915" s="129"/>
      <c r="L5915" s="129"/>
      <c r="M5915" s="129"/>
    </row>
    <row r="5916" spans="1:14">
      <c r="A5916" s="9"/>
      <c r="B5916" s="22"/>
      <c r="C5916" s="22"/>
      <c r="D5916" s="22"/>
      <c r="E5916" s="22"/>
      <c r="F5916" s="22"/>
      <c r="G5916" s="22"/>
      <c r="H5916" s="21"/>
      <c r="I5916" s="21"/>
      <c r="J5916" s="21"/>
      <c r="K5916" s="21"/>
      <c r="L5916" s="21"/>
      <c r="M5916" s="21"/>
      <c r="N5916" s="22"/>
    </row>
    <row r="5917" spans="1:14">
      <c r="A5917" s="5"/>
      <c r="E5917" s="5"/>
      <c r="F5917" s="5"/>
      <c r="G5917" s="5"/>
      <c r="H5917" s="5"/>
      <c r="I5917" s="5"/>
      <c r="J5917" s="5"/>
      <c r="K5917" s="5"/>
      <c r="L5917" s="5"/>
      <c r="M5917" s="5"/>
    </row>
    <row r="5918" spans="1:14">
      <c r="A5918" s="5"/>
      <c r="E5918" s="5"/>
      <c r="I5918" s="5"/>
      <c r="J5918" s="5"/>
      <c r="K5918" s="5"/>
      <c r="L5918" s="5"/>
      <c r="M5918" s="5"/>
    </row>
    <row r="5919" spans="1:14">
      <c r="I5919" s="5"/>
      <c r="J5919" s="5"/>
      <c r="K5919" s="5"/>
      <c r="L5919" s="5"/>
      <c r="M5919" s="5"/>
    </row>
    <row r="5920" spans="1:14">
      <c r="A5920" s="5"/>
      <c r="I5920" s="5"/>
      <c r="J5920" s="5"/>
      <c r="K5920" s="5"/>
      <c r="L5920" s="5"/>
      <c r="M5920" s="5"/>
    </row>
    <row r="5922" spans="1:13">
      <c r="A5922" s="5"/>
      <c r="B5922" s="6"/>
      <c r="C5922" s="6"/>
      <c r="D5922" s="5"/>
      <c r="E5922" s="5"/>
      <c r="F5922" s="5"/>
      <c r="G5922" s="5"/>
      <c r="H5922" s="5"/>
      <c r="I5922" s="5"/>
      <c r="J5922" s="5"/>
      <c r="K5922" s="5"/>
      <c r="L5922" s="5"/>
      <c r="M5922" s="5"/>
    </row>
    <row r="5923" spans="1:13">
      <c r="A5923" s="5"/>
      <c r="I5923" s="5"/>
      <c r="J5923" s="5"/>
      <c r="K5923" s="5"/>
      <c r="L5923" s="5"/>
      <c r="M5923" s="5"/>
    </row>
    <row r="5924" spans="1:13">
      <c r="A5924" s="5"/>
      <c r="I5924" s="5"/>
      <c r="J5924" s="5"/>
      <c r="K5924" s="5"/>
      <c r="L5924" s="5"/>
      <c r="M5924" s="5"/>
    </row>
    <row r="5925" spans="1:13">
      <c r="A5925" s="5"/>
      <c r="B5925"/>
      <c r="I5925" s="5"/>
      <c r="J5925" s="5"/>
      <c r="K5925" s="5"/>
      <c r="L5925" s="5"/>
      <c r="M5925" s="5"/>
    </row>
    <row r="5926" spans="1:13">
      <c r="B5926"/>
    </row>
    <row r="5927" spans="1:13">
      <c r="A5927" s="5"/>
      <c r="B5927"/>
      <c r="E5927" s="5"/>
      <c r="F5927" s="5"/>
      <c r="G5927" s="5"/>
      <c r="H5927" s="5"/>
      <c r="I5927" s="5"/>
      <c r="J5927" s="5"/>
      <c r="K5927" s="5"/>
      <c r="L5927" s="5"/>
      <c r="M5927" s="5"/>
    </row>
    <row r="5928" spans="1:13">
      <c r="A5928" s="5"/>
      <c r="B5928"/>
      <c r="C5928" s="6"/>
      <c r="D5928" s="5"/>
      <c r="I5928" s="5"/>
      <c r="J5928" s="5"/>
      <c r="K5928" s="5"/>
      <c r="L5928" s="5"/>
      <c r="M5928" s="5"/>
    </row>
    <row r="5929" spans="1:13">
      <c r="A5929" s="5"/>
      <c r="B5929"/>
      <c r="I5929" s="5"/>
      <c r="J5929" s="5"/>
      <c r="K5929" s="5"/>
      <c r="L5929" s="5"/>
      <c r="M5929" s="5"/>
    </row>
    <row r="5930" spans="1:13">
      <c r="A5930" s="5"/>
      <c r="B5930"/>
      <c r="E5930" s="5"/>
      <c r="F5930" s="5"/>
      <c r="G5930" s="5"/>
      <c r="H5930" s="5"/>
      <c r="I5930" s="5"/>
      <c r="J5930" s="5"/>
      <c r="K5930" s="5"/>
      <c r="L5930" s="5"/>
      <c r="M5930" s="5"/>
    </row>
    <row r="5931" spans="1:13">
      <c r="A5931" s="5"/>
      <c r="B5931"/>
      <c r="I5931" s="5"/>
      <c r="J5931" s="5"/>
      <c r="K5931" s="5"/>
      <c r="L5931" s="5"/>
      <c r="M5931" s="5"/>
    </row>
    <row r="5932" spans="1:13">
      <c r="A5932" s="5"/>
      <c r="B5932"/>
      <c r="I5932" s="5"/>
      <c r="J5932" s="5"/>
      <c r="K5932" s="5"/>
      <c r="L5932" s="5"/>
      <c r="M5932" s="5"/>
    </row>
    <row r="5933" spans="1:13">
      <c r="A5933" s="5"/>
      <c r="B5933"/>
      <c r="C5933" s="6"/>
      <c r="D5933" s="5"/>
      <c r="E5933" s="5"/>
      <c r="F5933" s="5"/>
      <c r="G5933" s="5"/>
      <c r="H5933" s="5"/>
      <c r="I5933" s="5"/>
      <c r="J5933" s="5"/>
      <c r="K5933" s="5"/>
      <c r="L5933" s="5"/>
      <c r="M5933" s="5"/>
    </row>
    <row r="5934" spans="1:13">
      <c r="A5934" s="5"/>
      <c r="B5934"/>
      <c r="I5934" s="5"/>
      <c r="J5934" s="5"/>
      <c r="K5934" s="5"/>
      <c r="L5934" s="5"/>
      <c r="M5934" s="5"/>
    </row>
    <row r="5935" spans="1:13">
      <c r="A5935" s="5"/>
      <c r="B5935"/>
      <c r="E5935" s="5"/>
      <c r="F5935" s="5"/>
      <c r="I5935" s="5"/>
      <c r="J5935" s="5"/>
      <c r="K5935" s="5"/>
      <c r="L5935" s="5"/>
      <c r="M5935" s="5"/>
    </row>
    <row r="5936" spans="1:13">
      <c r="A5936" s="5"/>
      <c r="B5936"/>
      <c r="C5936" s="6"/>
      <c r="D5936" s="5"/>
      <c r="E5936" s="5"/>
      <c r="F5936" s="5"/>
      <c r="G5936" s="5"/>
      <c r="H5936" s="5"/>
      <c r="I5936" s="5"/>
      <c r="J5936" s="5"/>
      <c r="K5936" s="5"/>
      <c r="L5936" s="5"/>
      <c r="M5936" s="5"/>
    </row>
    <row r="5937" spans="1:13">
      <c r="A5937" s="5"/>
      <c r="B5937"/>
      <c r="I5937" s="5"/>
      <c r="J5937" s="5"/>
      <c r="K5937" s="5"/>
      <c r="L5937" s="5"/>
      <c r="M5937" s="5"/>
    </row>
    <row r="5938" spans="1:13">
      <c r="A5938" s="5"/>
      <c r="B5938"/>
      <c r="E5938" s="5"/>
      <c r="F5938" s="5"/>
      <c r="G5938" s="5"/>
      <c r="H5938" s="5"/>
      <c r="I5938" s="5"/>
      <c r="J5938" s="5"/>
      <c r="K5938" s="5"/>
      <c r="L5938" s="5"/>
      <c r="M5938" s="5"/>
    </row>
    <row r="5939" spans="1:13">
      <c r="A5939" s="5"/>
      <c r="B5939"/>
      <c r="C5939" s="6"/>
      <c r="D5939" s="5"/>
      <c r="E5939" s="5"/>
      <c r="F5939" s="5"/>
      <c r="G5939" s="5"/>
      <c r="H5939" s="5"/>
      <c r="I5939" s="5"/>
      <c r="J5939" s="5"/>
      <c r="K5939" s="5"/>
      <c r="L5939" s="5"/>
      <c r="M5939" s="5"/>
    </row>
    <row r="5940" spans="1:13">
      <c r="A5940" s="5"/>
      <c r="B5940"/>
      <c r="E5940" s="5"/>
      <c r="I5940" s="5"/>
      <c r="J5940" s="5"/>
      <c r="K5940" s="5"/>
      <c r="L5940" s="5"/>
      <c r="M5940" s="5"/>
    </row>
    <row r="5941" spans="1:13">
      <c r="A5941" s="5"/>
      <c r="B5941"/>
      <c r="I5941" s="5"/>
      <c r="J5941" s="5"/>
      <c r="K5941" s="5"/>
      <c r="L5941" s="5"/>
      <c r="M5941" s="5"/>
    </row>
    <row r="5942" spans="1:13">
      <c r="A5942" s="5"/>
      <c r="B5942"/>
      <c r="C5942" s="6"/>
      <c r="I5942" s="5"/>
      <c r="J5942" s="5"/>
      <c r="K5942" s="5"/>
      <c r="L5942" s="5"/>
      <c r="M5942" s="5"/>
    </row>
    <row r="5943" spans="1:13">
      <c r="A5943" s="5"/>
      <c r="B5943"/>
      <c r="I5943" s="5"/>
      <c r="J5943" s="5"/>
      <c r="K5943" s="5"/>
      <c r="L5943" s="5"/>
      <c r="M5943" s="5"/>
    </row>
    <row r="5944" spans="1:13">
      <c r="A5944" s="5"/>
      <c r="B5944"/>
      <c r="E5944" s="5"/>
      <c r="F5944" s="5"/>
      <c r="G5944" s="5"/>
      <c r="H5944" s="5"/>
      <c r="I5944" s="5"/>
      <c r="J5944" s="5"/>
      <c r="K5944" s="5"/>
      <c r="L5944" s="5"/>
      <c r="M5944" s="5"/>
    </row>
    <row r="5945" spans="1:13">
      <c r="A5945" s="5"/>
      <c r="B5945"/>
      <c r="I5945" s="5"/>
      <c r="J5945" s="5"/>
      <c r="K5945" s="5"/>
      <c r="L5945" s="5"/>
      <c r="M5945" s="5"/>
    </row>
    <row r="5946" spans="1:13">
      <c r="A5946" s="5"/>
      <c r="B5946"/>
      <c r="C5946" s="6"/>
      <c r="D5946" s="5"/>
      <c r="I5946" s="5"/>
      <c r="J5946" s="5"/>
      <c r="K5946" s="5"/>
      <c r="L5946" s="5"/>
      <c r="M5946" s="5"/>
    </row>
    <row r="5947" spans="1:13">
      <c r="A5947" s="5"/>
      <c r="I5947" s="5"/>
      <c r="J5947" s="5"/>
      <c r="K5947" s="5"/>
      <c r="L5947" s="5"/>
      <c r="M5947" s="5"/>
    </row>
    <row r="5948" spans="1:13">
      <c r="A5948" s="5"/>
      <c r="E5948" s="5"/>
      <c r="F5948" s="5"/>
      <c r="G5948" s="5"/>
      <c r="H5948" s="5"/>
      <c r="I5948" s="5"/>
      <c r="J5948" s="5"/>
      <c r="K5948" s="5"/>
      <c r="L5948" s="5"/>
      <c r="M5948" s="5"/>
    </row>
    <row r="5949" spans="1:13">
      <c r="A5949" s="5"/>
      <c r="I5949" s="5"/>
      <c r="J5949" s="5"/>
      <c r="K5949" s="5"/>
      <c r="L5949" s="5"/>
      <c r="M5949" s="5"/>
    </row>
    <row r="5950" spans="1:13">
      <c r="A5950" s="5"/>
      <c r="C5950" s="6"/>
      <c r="D5950" s="5"/>
      <c r="E5950" s="5"/>
      <c r="F5950" s="5"/>
      <c r="G5950" s="5"/>
      <c r="H5950" s="5"/>
      <c r="I5950" s="5"/>
      <c r="J5950" s="5"/>
      <c r="K5950" s="5"/>
      <c r="L5950" s="5"/>
      <c r="M5950" s="5"/>
    </row>
    <row r="5951" spans="1:13">
      <c r="A5951" s="5"/>
      <c r="E5951" s="5"/>
      <c r="F5951" s="5"/>
      <c r="G5951" s="5"/>
      <c r="H5951" s="5"/>
      <c r="I5951" s="5"/>
      <c r="J5951" s="5"/>
      <c r="K5951" s="5"/>
      <c r="L5951" s="5"/>
      <c r="M5951" s="5"/>
    </row>
    <row r="5952" spans="1:13">
      <c r="A5952" s="5"/>
      <c r="B5952" s="6"/>
      <c r="C5952" s="6"/>
      <c r="E5952" s="5"/>
      <c r="I5952" s="5"/>
      <c r="J5952" s="5"/>
      <c r="K5952" s="5"/>
      <c r="L5952" s="5"/>
      <c r="M5952" s="5"/>
    </row>
    <row r="5953" spans="1:13">
      <c r="A5953" s="5"/>
      <c r="E5953" s="5"/>
      <c r="F5953" s="5"/>
      <c r="G5953" s="5"/>
      <c r="H5953" s="5"/>
      <c r="I5953" s="5"/>
      <c r="J5953" s="5"/>
      <c r="K5953" s="5"/>
      <c r="L5953" s="5"/>
      <c r="M5953" s="5"/>
    </row>
    <row r="5954" spans="1:13">
      <c r="A5954" s="5"/>
      <c r="B5954" s="6"/>
      <c r="E5954" s="5"/>
      <c r="F5954" s="5"/>
      <c r="G5954" s="5"/>
      <c r="H5954" s="5"/>
      <c r="I5954" s="5"/>
      <c r="J5954" s="5"/>
      <c r="K5954" s="5"/>
      <c r="L5954" s="5"/>
      <c r="M5954" s="5"/>
    </row>
    <row r="5955" spans="1:13">
      <c r="A5955" s="5"/>
      <c r="I5955" s="5"/>
      <c r="J5955" s="5"/>
      <c r="K5955" s="5"/>
      <c r="L5955" s="5"/>
      <c r="M5955" s="5"/>
    </row>
    <row r="5956" spans="1:13">
      <c r="A5956" s="5"/>
      <c r="B5956" s="6"/>
      <c r="C5956" s="6"/>
      <c r="D5956" s="5"/>
      <c r="E5956" s="5"/>
      <c r="F5956" s="5"/>
      <c r="G5956" s="5"/>
      <c r="H5956" s="5"/>
      <c r="I5956" s="5"/>
      <c r="J5956" s="5"/>
      <c r="K5956" s="5"/>
      <c r="L5956" s="5"/>
      <c r="M5956" s="5"/>
    </row>
    <row r="5957" spans="1:13">
      <c r="A5957" s="5"/>
      <c r="I5957" s="5"/>
      <c r="J5957" s="5"/>
      <c r="K5957" s="5"/>
      <c r="L5957" s="5"/>
      <c r="M5957" s="5"/>
    </row>
    <row r="5958" spans="1:13">
      <c r="A5958" s="5"/>
      <c r="I5958" s="5"/>
      <c r="J5958" s="5"/>
      <c r="K5958" s="5"/>
      <c r="L5958" s="5"/>
      <c r="M5958" s="5"/>
    </row>
    <row r="5960" spans="1:13">
      <c r="A5960" s="5"/>
      <c r="B5960" s="6"/>
      <c r="C5960" s="6"/>
      <c r="D5960" s="5"/>
      <c r="E5960" s="5"/>
      <c r="F5960" s="5"/>
      <c r="G5960" s="5"/>
      <c r="H5960" s="5"/>
      <c r="I5960" s="5"/>
      <c r="J5960" s="5"/>
      <c r="K5960" s="5"/>
      <c r="L5960" s="5"/>
      <c r="M5960" s="5"/>
    </row>
    <row r="5961" spans="1:13">
      <c r="A5961" s="5"/>
      <c r="I5961" s="5"/>
      <c r="J5961" s="5"/>
      <c r="K5961" s="5"/>
      <c r="L5961" s="5"/>
      <c r="M5961" s="5"/>
    </row>
    <row r="5962" spans="1:13">
      <c r="A5962" s="5"/>
      <c r="E5962" s="5"/>
      <c r="I5962" s="5"/>
      <c r="J5962" s="5"/>
      <c r="K5962" s="5"/>
      <c r="L5962" s="5"/>
      <c r="M5962" s="5"/>
    </row>
    <row r="5963" spans="1:13">
      <c r="A5963" s="5"/>
      <c r="I5963" s="5"/>
      <c r="J5963" s="5"/>
      <c r="K5963" s="5"/>
      <c r="L5963" s="5"/>
      <c r="M5963" s="5"/>
    </row>
    <row r="5964" spans="1:13">
      <c r="A5964" s="5"/>
      <c r="E5964" s="5"/>
      <c r="F5964" s="5"/>
      <c r="G5964" s="5"/>
      <c r="H5964" s="5"/>
      <c r="I5964" s="5"/>
      <c r="J5964" s="5"/>
      <c r="K5964" s="5"/>
      <c r="L5964" s="5"/>
      <c r="M5964" s="5"/>
    </row>
    <row r="5965" spans="1:13">
      <c r="A5965" s="5"/>
      <c r="B5965" s="6"/>
      <c r="C5965" s="6"/>
      <c r="D5965" s="5"/>
      <c r="E5965" s="5"/>
      <c r="F5965" s="5"/>
      <c r="G5965" s="5"/>
      <c r="H5965" s="5"/>
      <c r="I5965" s="5"/>
      <c r="J5965" s="5"/>
      <c r="K5965" s="5"/>
      <c r="L5965" s="5"/>
      <c r="M5965" s="5"/>
    </row>
    <row r="5966" spans="1:13">
      <c r="A5966" s="5"/>
      <c r="I5966" s="5"/>
      <c r="J5966" s="5"/>
      <c r="K5966" s="5"/>
      <c r="L5966" s="5"/>
      <c r="M5966" s="5"/>
    </row>
    <row r="5967" spans="1:13">
      <c r="A5967" s="5"/>
      <c r="E5967" s="5"/>
      <c r="F5967" s="5"/>
      <c r="I5967" s="5"/>
      <c r="J5967" s="5"/>
      <c r="K5967" s="5"/>
      <c r="L5967" s="5"/>
      <c r="M5967" s="5"/>
    </row>
    <row r="5968" spans="1:13">
      <c r="A5968" s="5"/>
      <c r="B5968" s="6"/>
      <c r="C5968" s="6"/>
      <c r="D5968" s="5"/>
      <c r="E5968" s="5"/>
      <c r="F5968" s="5"/>
      <c r="G5968" s="5"/>
      <c r="H5968" s="5"/>
      <c r="I5968" s="5"/>
      <c r="J5968" s="5"/>
      <c r="K5968" s="5"/>
      <c r="L5968" s="5"/>
      <c r="M5968" s="5"/>
    </row>
    <row r="5969" spans="1:13">
      <c r="A5969" s="5"/>
      <c r="B5969" s="6"/>
      <c r="C5969" s="6"/>
      <c r="E5969" s="5"/>
      <c r="F5969" s="5"/>
      <c r="G5969" s="5"/>
      <c r="H5969" s="5"/>
      <c r="I5969" s="5"/>
      <c r="J5969" s="5"/>
      <c r="K5969" s="5"/>
      <c r="L5969" s="5"/>
      <c r="M5969" s="5"/>
    </row>
    <row r="5970" spans="1:13">
      <c r="A5970" s="5"/>
      <c r="B5970" s="6"/>
      <c r="C5970" s="6"/>
      <c r="D5970" s="5"/>
      <c r="E5970" s="5"/>
      <c r="F5970" s="5"/>
      <c r="G5970" s="5"/>
      <c r="H5970" s="5"/>
      <c r="I5970" s="5"/>
      <c r="J5970" s="5"/>
      <c r="K5970" s="5"/>
      <c r="L5970" s="5"/>
      <c r="M5970" s="5"/>
    </row>
    <row r="5971" spans="1:13">
      <c r="A5971" s="5"/>
      <c r="I5971" s="5"/>
      <c r="J5971" s="5"/>
      <c r="K5971" s="5"/>
      <c r="L5971" s="5"/>
      <c r="M5971" s="5"/>
    </row>
    <row r="5972" spans="1:13">
      <c r="A5972" s="5"/>
      <c r="E5972" s="5"/>
      <c r="F5972" s="5"/>
      <c r="G5972" s="5"/>
      <c r="H5972" s="5"/>
      <c r="I5972" s="5"/>
      <c r="J5972" s="5"/>
      <c r="K5972" s="5"/>
      <c r="L5972" s="5"/>
      <c r="M5972" s="5"/>
    </row>
    <row r="5973" spans="1:13">
      <c r="A5973" s="5"/>
      <c r="B5973" s="6"/>
      <c r="C5973" s="6"/>
      <c r="D5973" s="5"/>
      <c r="E5973" s="5"/>
      <c r="F5973" s="5"/>
      <c r="G5973" s="5"/>
      <c r="H5973" s="5"/>
      <c r="I5973" s="5"/>
      <c r="J5973" s="5"/>
      <c r="K5973" s="5"/>
      <c r="L5973" s="5"/>
      <c r="M5973" s="5"/>
    </row>
    <row r="5974" spans="1:13">
      <c r="A5974" s="5"/>
      <c r="I5974" s="5"/>
      <c r="J5974" s="5"/>
      <c r="K5974" s="5"/>
      <c r="L5974" s="5"/>
      <c r="M5974" s="5"/>
    </row>
    <row r="5975" spans="1:13">
      <c r="A5975" s="5"/>
      <c r="B5975" s="6"/>
      <c r="C5975" s="6"/>
      <c r="D5975" s="5"/>
      <c r="E5975" s="5"/>
      <c r="F5975" s="5"/>
      <c r="G5975" s="5"/>
      <c r="H5975" s="5"/>
      <c r="I5975" s="5"/>
      <c r="J5975" s="5"/>
      <c r="K5975" s="5"/>
      <c r="L5975" s="5"/>
      <c r="M5975" s="5"/>
    </row>
    <row r="5976" spans="1:13">
      <c r="A5976" s="5"/>
      <c r="E5976" s="5"/>
      <c r="F5976" s="5"/>
      <c r="I5976" s="5"/>
      <c r="J5976" s="5"/>
      <c r="K5976" s="5"/>
      <c r="L5976" s="5"/>
      <c r="M5976" s="5"/>
    </row>
    <row r="5977" spans="1:13">
      <c r="A5977" s="5"/>
      <c r="B5977" s="6"/>
      <c r="C5977" s="6"/>
      <c r="D5977" s="5"/>
      <c r="E5977" s="5"/>
      <c r="F5977" s="5"/>
      <c r="G5977" s="5"/>
      <c r="H5977" s="5"/>
      <c r="I5977" s="5"/>
      <c r="J5977" s="5"/>
      <c r="K5977" s="5"/>
      <c r="L5977" s="5"/>
      <c r="M5977" s="5"/>
    </row>
    <row r="5978" spans="1:13">
      <c r="A5978" s="5"/>
      <c r="B5978" s="6"/>
      <c r="E5978" s="5"/>
      <c r="F5978" s="5"/>
      <c r="G5978" s="5"/>
      <c r="H5978" s="5"/>
      <c r="I5978" s="5"/>
      <c r="J5978" s="5"/>
      <c r="K5978" s="5"/>
      <c r="L5978" s="5"/>
      <c r="M5978" s="5"/>
    </row>
    <row r="5979" spans="1:13">
      <c r="A5979" s="5"/>
      <c r="E5979" s="5"/>
      <c r="F5979" s="5"/>
      <c r="I5979" s="5"/>
      <c r="J5979" s="5"/>
      <c r="K5979" s="5"/>
      <c r="L5979" s="5"/>
      <c r="M5979" s="5"/>
    </row>
    <row r="5980" spans="1:13">
      <c r="A5980" s="5"/>
      <c r="I5980" s="5"/>
      <c r="J5980" s="5"/>
      <c r="K5980" s="5"/>
      <c r="L5980" s="5"/>
      <c r="M5980" s="5"/>
    </row>
    <row r="5982" spans="1:13">
      <c r="A5982" s="5"/>
      <c r="B5982" s="6"/>
      <c r="C5982" s="6"/>
      <c r="D5982" s="5"/>
      <c r="E5982" s="5"/>
      <c r="I5982" s="5"/>
      <c r="J5982" s="5"/>
      <c r="K5982" s="5"/>
      <c r="L5982" s="5"/>
      <c r="M5982" s="5"/>
    </row>
    <row r="5983" spans="1:13">
      <c r="A5983" s="5"/>
      <c r="B5983" s="6"/>
      <c r="C5983" s="6"/>
      <c r="D5983" s="5"/>
      <c r="E5983" s="5"/>
      <c r="F5983" s="5"/>
      <c r="G5983" s="5"/>
      <c r="H5983" s="5"/>
      <c r="I5983" s="5"/>
      <c r="J5983" s="5"/>
      <c r="K5983" s="5"/>
      <c r="L5983" s="5"/>
      <c r="M5983" s="5"/>
    </row>
    <row r="5984" spans="1:13">
      <c r="A5984" s="5"/>
      <c r="B5984" s="6"/>
      <c r="C5984" s="6"/>
      <c r="D5984" s="5"/>
      <c r="E5984" s="5"/>
      <c r="F5984" s="5"/>
      <c r="G5984" s="5"/>
      <c r="H5984" s="5"/>
      <c r="I5984" s="5"/>
      <c r="J5984" s="5"/>
      <c r="K5984" s="5"/>
      <c r="L5984" s="5"/>
      <c r="M5984" s="5"/>
    </row>
    <row r="5985" spans="1:13">
      <c r="A5985" s="5"/>
      <c r="B5985" s="6"/>
      <c r="C5985" s="6"/>
      <c r="D5985" s="5"/>
      <c r="E5985" s="5"/>
      <c r="I5985" s="5"/>
      <c r="J5985" s="5"/>
      <c r="K5985" s="5"/>
      <c r="L5985" s="5"/>
      <c r="M5985" s="5"/>
    </row>
    <row r="5986" spans="1:13">
      <c r="A5986" s="5"/>
      <c r="B5986" s="6"/>
      <c r="C5986" s="6"/>
      <c r="I5986" s="5"/>
      <c r="J5986" s="5"/>
      <c r="K5986" s="5"/>
      <c r="L5986" s="5"/>
      <c r="M5986" s="5"/>
    </row>
    <row r="5987" spans="1:13">
      <c r="A5987" s="5"/>
      <c r="I5987" s="5"/>
      <c r="J5987" s="5"/>
      <c r="K5987" s="5"/>
      <c r="L5987" s="5"/>
      <c r="M5987" s="5"/>
    </row>
    <row r="5988" spans="1:13">
      <c r="A5988" s="5"/>
      <c r="I5988" s="5"/>
      <c r="J5988" s="5"/>
      <c r="K5988" s="5"/>
      <c r="L5988" s="5"/>
      <c r="M5988" s="5"/>
    </row>
    <row r="5989" spans="1:13">
      <c r="A5989" s="5"/>
      <c r="B5989" s="6"/>
      <c r="E5989" s="5"/>
      <c r="F5989" s="5"/>
      <c r="G5989" s="5"/>
      <c r="H5989" s="5"/>
      <c r="I5989" s="5"/>
      <c r="J5989" s="5"/>
      <c r="K5989" s="5"/>
      <c r="L5989" s="5"/>
      <c r="M5989" s="5"/>
    </row>
    <row r="5990" spans="1:13">
      <c r="A5990" s="5"/>
      <c r="B5990" s="6"/>
      <c r="C5990" s="6"/>
      <c r="D5990" s="5"/>
      <c r="E5990" s="5"/>
      <c r="F5990" s="5"/>
      <c r="G5990" s="5"/>
      <c r="I5990" s="5"/>
      <c r="J5990" s="5"/>
      <c r="K5990" s="5"/>
      <c r="L5990" s="5"/>
      <c r="M5990" s="5"/>
    </row>
    <row r="5991" spans="1:13">
      <c r="A5991" s="5"/>
      <c r="I5991" s="5"/>
      <c r="J5991" s="5"/>
      <c r="K5991" s="5"/>
      <c r="L5991" s="5"/>
      <c r="M5991" s="5"/>
    </row>
    <row r="5992" spans="1:13">
      <c r="A5992" s="5"/>
      <c r="I5992" s="5"/>
      <c r="J5992" s="5"/>
      <c r="K5992" s="5"/>
      <c r="L5992" s="5"/>
      <c r="M5992" s="5"/>
    </row>
    <row r="5993" spans="1:13">
      <c r="A5993" s="5"/>
      <c r="E5993" s="5"/>
      <c r="I5993" s="5"/>
      <c r="J5993" s="5"/>
      <c r="K5993" s="5"/>
      <c r="L5993" s="5"/>
      <c r="M5993" s="5"/>
    </row>
    <row r="5994" spans="1:13">
      <c r="A5994" s="5"/>
      <c r="B5994" s="6"/>
      <c r="C5994" s="6"/>
      <c r="D5994" s="5"/>
      <c r="E5994" s="5"/>
      <c r="F5994" s="5"/>
      <c r="G5994" s="5"/>
      <c r="H5994" s="5"/>
      <c r="I5994" s="5"/>
      <c r="J5994" s="5"/>
      <c r="K5994" s="5"/>
      <c r="L5994" s="5"/>
      <c r="M5994" s="5"/>
    </row>
    <row r="5995" spans="1:13">
      <c r="A5995" s="5"/>
      <c r="I5995" s="5"/>
      <c r="J5995" s="5"/>
      <c r="K5995" s="5"/>
      <c r="L5995" s="5"/>
      <c r="M5995" s="5"/>
    </row>
    <row r="5996" spans="1:13">
      <c r="A5996" s="5"/>
      <c r="E5996" s="5"/>
      <c r="F5996" s="5"/>
      <c r="G5996" s="5"/>
      <c r="I5996" s="5"/>
      <c r="J5996" s="5"/>
      <c r="K5996" s="5"/>
      <c r="L5996" s="5"/>
      <c r="M5996" s="5"/>
    </row>
    <row r="5997" spans="1:13">
      <c r="A5997" s="5"/>
      <c r="I5997" s="5"/>
      <c r="J5997" s="5"/>
      <c r="K5997" s="5"/>
      <c r="L5997" s="5"/>
      <c r="M5997" s="5"/>
    </row>
    <row r="5998" spans="1:13">
      <c r="A5998" s="5"/>
      <c r="I5998" s="5"/>
      <c r="J5998" s="5"/>
      <c r="K5998" s="5"/>
      <c r="L5998" s="5"/>
      <c r="M5998" s="5"/>
    </row>
    <row r="6001" spans="1:13">
      <c r="A6001" s="5"/>
      <c r="I6001" s="5"/>
      <c r="J6001" s="5"/>
      <c r="K6001" s="5"/>
      <c r="L6001" s="5"/>
      <c r="M6001" s="5"/>
    </row>
    <row r="6002" spans="1:13">
      <c r="A6002" s="5"/>
      <c r="B6002" s="6"/>
      <c r="C6002" s="6"/>
      <c r="D6002" s="5"/>
      <c r="E6002" s="5"/>
      <c r="F6002" s="5"/>
      <c r="G6002" s="5"/>
      <c r="H6002" s="5"/>
      <c r="I6002" s="5"/>
      <c r="J6002" s="5"/>
      <c r="K6002" s="5"/>
      <c r="L6002" s="5"/>
      <c r="M6002" s="5"/>
    </row>
    <row r="6003" spans="1:13">
      <c r="A6003" s="5"/>
      <c r="I6003" s="5"/>
      <c r="J6003" s="5"/>
      <c r="K6003" s="5"/>
      <c r="L6003" s="5"/>
      <c r="M6003" s="5"/>
    </row>
    <row r="6004" spans="1:13">
      <c r="A6004" s="5"/>
      <c r="I6004" s="5"/>
      <c r="J6004" s="5"/>
      <c r="K6004" s="5"/>
      <c r="L6004" s="5"/>
      <c r="M6004" s="5"/>
    </row>
    <row r="6005" spans="1:13">
      <c r="A6005" s="5"/>
      <c r="B6005" s="6"/>
      <c r="C6005" s="6"/>
      <c r="D6005" s="5"/>
      <c r="E6005" s="5"/>
      <c r="F6005" s="5"/>
      <c r="G6005" s="5"/>
      <c r="H6005" s="5"/>
      <c r="I6005" s="5"/>
      <c r="J6005" s="5"/>
      <c r="K6005" s="5"/>
      <c r="L6005" s="5"/>
      <c r="M6005" s="5"/>
    </row>
    <row r="6006" spans="1:13">
      <c r="A6006" s="5"/>
      <c r="I6006" s="5"/>
      <c r="J6006" s="5"/>
      <c r="K6006" s="5"/>
      <c r="L6006" s="5"/>
      <c r="M6006" s="5"/>
    </row>
    <row r="6008" spans="1:13">
      <c r="A6008" s="5"/>
      <c r="I6008" s="5"/>
      <c r="J6008" s="5"/>
      <c r="K6008" s="5"/>
      <c r="L6008" s="5"/>
      <c r="M6008" s="5"/>
    </row>
  </sheetData>
  <pageMargins left="0.75" right="0.75" top="1" bottom="1" header="0.5" footer="0.5"/>
  <pageSetup scale="45" orientation="portrait" r:id="rId1"/>
  <headerFooter alignWithMargins="0"/>
  <colBreaks count="1" manualBreakCount="1">
    <brk id="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69"/>
  <sheetViews>
    <sheetView view="pageBreakPreview" zoomScale="60" zoomScaleNormal="85" workbookViewId="0">
      <pane xSplit="1" ySplit="8" topLeftCell="B9" activePane="bottomRight" state="frozen"/>
      <selection activeCell="N19" sqref="N19"/>
      <selection pane="topRight" activeCell="N19" sqref="N19"/>
      <selection pane="bottomLeft" activeCell="N19" sqref="N19"/>
      <selection pane="bottomRight" activeCell="B9" sqref="B9"/>
    </sheetView>
  </sheetViews>
  <sheetFormatPr defaultRowHeight="12.75"/>
  <cols>
    <col min="1" max="1" width="64.28515625" customWidth="1"/>
    <col min="2" max="3" width="10.85546875" style="1" bestFit="1" customWidth="1"/>
    <col min="4" max="5" width="11.85546875" bestFit="1" customWidth="1"/>
    <col min="6" max="6" width="13" bestFit="1" customWidth="1"/>
    <col min="7" max="8" width="11.85546875" bestFit="1" customWidth="1"/>
  </cols>
  <sheetData>
    <row r="1" spans="1:9">
      <c r="A1" s="5" t="s">
        <v>0</v>
      </c>
    </row>
    <row r="2" spans="1:9">
      <c r="A2" s="5" t="s">
        <v>1</v>
      </c>
      <c r="D2" s="1"/>
      <c r="E2" s="1"/>
      <c r="F2" s="1"/>
      <c r="G2" s="1"/>
      <c r="H2" s="1"/>
    </row>
    <row r="3" spans="1:9">
      <c r="A3" s="5" t="s">
        <v>2</v>
      </c>
      <c r="D3" s="1"/>
      <c r="E3" s="1"/>
      <c r="F3" s="1"/>
      <c r="G3" s="1"/>
      <c r="H3" s="1"/>
    </row>
    <row r="4" spans="1:9">
      <c r="A4" s="5" t="s">
        <v>3</v>
      </c>
      <c r="D4" s="1"/>
      <c r="E4" s="1"/>
      <c r="F4" s="1"/>
      <c r="G4" s="1"/>
      <c r="H4" s="1"/>
    </row>
    <row r="5" spans="1:9">
      <c r="A5" s="5" t="s">
        <v>42</v>
      </c>
      <c r="D5" s="4"/>
      <c r="E5" s="4"/>
      <c r="F5" s="4"/>
      <c r="G5" s="4"/>
      <c r="H5" s="4"/>
    </row>
    <row r="6" spans="1:9">
      <c r="D6" s="4"/>
      <c r="E6" s="4"/>
      <c r="F6" s="4"/>
      <c r="G6" s="4"/>
      <c r="H6" s="4"/>
    </row>
    <row r="7" spans="1:9">
      <c r="B7" s="7" t="s">
        <v>466</v>
      </c>
      <c r="C7" s="7" t="s">
        <v>466</v>
      </c>
      <c r="D7" s="7" t="s">
        <v>466</v>
      </c>
      <c r="E7" s="7" t="s">
        <v>466</v>
      </c>
      <c r="F7" s="7" t="s">
        <v>466</v>
      </c>
      <c r="G7" s="7" t="s">
        <v>466</v>
      </c>
      <c r="H7" s="219" t="s">
        <v>940</v>
      </c>
    </row>
    <row r="8" spans="1:9">
      <c r="B8" s="7" t="s">
        <v>13</v>
      </c>
      <c r="C8" s="7" t="s">
        <v>14</v>
      </c>
      <c r="D8" s="7" t="s">
        <v>15</v>
      </c>
      <c r="E8" s="7" t="s">
        <v>16</v>
      </c>
      <c r="F8" s="7" t="s">
        <v>5</v>
      </c>
      <c r="G8" s="7" t="s">
        <v>6</v>
      </c>
      <c r="H8" s="219" t="s">
        <v>7</v>
      </c>
    </row>
    <row r="9" spans="1:9">
      <c r="B9" s="3"/>
      <c r="C9" s="3"/>
      <c r="D9" s="4"/>
      <c r="E9" s="4"/>
      <c r="F9" s="4"/>
      <c r="G9" s="4"/>
      <c r="H9" s="4"/>
    </row>
    <row r="10" spans="1:9">
      <c r="A10" s="106" t="s">
        <v>359</v>
      </c>
      <c r="B10" s="130">
        <v>418975.66</v>
      </c>
      <c r="C10" s="130">
        <v>422827.58999999997</v>
      </c>
      <c r="D10" s="131">
        <v>623407.6</v>
      </c>
      <c r="E10" s="131">
        <v>419647.41000000003</v>
      </c>
      <c r="F10" s="131">
        <v>417265.67</v>
      </c>
      <c r="G10" s="151">
        <v>413104.79000000004</v>
      </c>
      <c r="H10" s="153" t="s">
        <v>40</v>
      </c>
      <c r="I10" s="133"/>
    </row>
    <row r="11" spans="1:9">
      <c r="A11" s="106" t="s">
        <v>48</v>
      </c>
      <c r="B11" s="130">
        <v>1799333.62</v>
      </c>
      <c r="C11" s="130">
        <v>1831959.95</v>
      </c>
      <c r="D11" s="131">
        <v>2710375.33</v>
      </c>
      <c r="E11" s="131">
        <v>1744921.8800000001</v>
      </c>
      <c r="F11" s="131">
        <v>1736803.27</v>
      </c>
      <c r="G11" s="151">
        <v>1700794.14</v>
      </c>
      <c r="H11" s="153" t="s">
        <v>40</v>
      </c>
      <c r="I11" s="133"/>
    </row>
    <row r="12" spans="1:9">
      <c r="A12" s="106" t="s">
        <v>50</v>
      </c>
      <c r="B12" s="130">
        <v>351080.76</v>
      </c>
      <c r="C12" s="130">
        <v>326994.24</v>
      </c>
      <c r="D12" s="131">
        <v>480794.79000000004</v>
      </c>
      <c r="E12" s="131">
        <v>313627.42000000004</v>
      </c>
      <c r="F12" s="131">
        <v>317765.94</v>
      </c>
      <c r="G12" s="151">
        <v>343474.46</v>
      </c>
      <c r="H12" s="153" t="s">
        <v>40</v>
      </c>
      <c r="I12" s="133"/>
    </row>
    <row r="13" spans="1:9">
      <c r="A13" s="106" t="s">
        <v>360</v>
      </c>
      <c r="B13" s="130">
        <v>45916.54</v>
      </c>
      <c r="C13" s="130">
        <v>64070.929999999993</v>
      </c>
      <c r="D13" s="131">
        <v>130731.42</v>
      </c>
      <c r="E13" s="131">
        <v>108306.87</v>
      </c>
      <c r="F13" s="131">
        <v>92790.239999999991</v>
      </c>
      <c r="G13" s="151">
        <v>74526.33</v>
      </c>
      <c r="H13" s="153" t="s">
        <v>40</v>
      </c>
      <c r="I13" s="133"/>
    </row>
    <row r="14" spans="1:9">
      <c r="A14" s="106" t="s">
        <v>361</v>
      </c>
      <c r="B14" s="130">
        <v>-69378.460000000006</v>
      </c>
      <c r="C14" s="130">
        <v>-74375.789999999994</v>
      </c>
      <c r="D14" s="131">
        <v>-133476.57999999999</v>
      </c>
      <c r="E14" s="131">
        <v>-90984.38</v>
      </c>
      <c r="F14" s="131">
        <v>-87580.98</v>
      </c>
      <c r="G14" s="151">
        <v>-82656.09</v>
      </c>
      <c r="H14" s="153" t="s">
        <v>40</v>
      </c>
      <c r="I14" s="133"/>
    </row>
    <row r="15" spans="1:9">
      <c r="A15" s="106" t="s">
        <v>91</v>
      </c>
      <c r="B15" s="130">
        <v>45329.420000000006</v>
      </c>
      <c r="C15" s="130">
        <v>44593.919999999998</v>
      </c>
      <c r="D15" s="131">
        <v>-192078.03999999998</v>
      </c>
      <c r="E15" s="131">
        <v>42975.32</v>
      </c>
      <c r="F15" s="131">
        <v>61756.240000000005</v>
      </c>
      <c r="G15" s="151">
        <v>18574.79</v>
      </c>
      <c r="H15" s="153" t="s">
        <v>40</v>
      </c>
      <c r="I15" s="133"/>
    </row>
    <row r="16" spans="1:9">
      <c r="A16" s="106" t="s">
        <v>93</v>
      </c>
      <c r="B16" s="130">
        <v>183583.61</v>
      </c>
      <c r="C16" s="130">
        <v>181771.80000000002</v>
      </c>
      <c r="D16" s="131">
        <v>-809642.75</v>
      </c>
      <c r="E16" s="131">
        <v>158993.43</v>
      </c>
      <c r="F16" s="131">
        <v>257679.01</v>
      </c>
      <c r="G16" s="151">
        <v>67035.12</v>
      </c>
      <c r="H16" s="153" t="s">
        <v>40</v>
      </c>
      <c r="I16" s="133"/>
    </row>
    <row r="17" spans="1:9">
      <c r="A17" s="106" t="s">
        <v>96</v>
      </c>
      <c r="B17" s="130">
        <v>41095.919999999998</v>
      </c>
      <c r="C17" s="130">
        <v>18247.52</v>
      </c>
      <c r="D17" s="131">
        <v>-148763.5</v>
      </c>
      <c r="E17" s="131">
        <v>29637.13</v>
      </c>
      <c r="F17" s="131">
        <v>49113.380000000005</v>
      </c>
      <c r="G17" s="151">
        <v>30027.97</v>
      </c>
      <c r="H17" s="153" t="s">
        <v>40</v>
      </c>
      <c r="I17" s="133"/>
    </row>
    <row r="18" spans="1:9">
      <c r="A18" s="106" t="s">
        <v>358</v>
      </c>
      <c r="B18" s="130">
        <v>5485</v>
      </c>
      <c r="C18" s="130">
        <v>0</v>
      </c>
      <c r="D18" s="131">
        <v>0</v>
      </c>
      <c r="E18" s="131">
        <v>-15663</v>
      </c>
      <c r="F18" s="131">
        <v>0</v>
      </c>
      <c r="G18" s="151">
        <v>0</v>
      </c>
      <c r="H18" s="153" t="s">
        <v>40</v>
      </c>
      <c r="I18" s="133"/>
    </row>
    <row r="19" spans="1:9">
      <c r="A19" s="106" t="s">
        <v>363</v>
      </c>
      <c r="B19" s="130">
        <v>52949.26</v>
      </c>
      <c r="C19" s="130">
        <v>48919.72</v>
      </c>
      <c r="D19" s="131">
        <v>80681.789999999994</v>
      </c>
      <c r="E19" s="131">
        <v>58082.66</v>
      </c>
      <c r="F19" s="131">
        <v>55104.49</v>
      </c>
      <c r="G19" s="151">
        <v>55320.94</v>
      </c>
      <c r="H19" s="153" t="s">
        <v>40</v>
      </c>
      <c r="I19" s="133"/>
    </row>
    <row r="20" spans="1:9">
      <c r="A20" s="106" t="s">
        <v>364</v>
      </c>
      <c r="B20" s="130">
        <v>-29487.34</v>
      </c>
      <c r="C20" s="130">
        <v>-38614.86</v>
      </c>
      <c r="D20" s="131">
        <v>-77936.63</v>
      </c>
      <c r="E20" s="131">
        <v>-75405.149999999994</v>
      </c>
      <c r="F20" s="131">
        <v>-60313.75</v>
      </c>
      <c r="G20" s="151">
        <v>-47191.18</v>
      </c>
      <c r="H20" s="153" t="s">
        <v>40</v>
      </c>
      <c r="I20" s="133"/>
    </row>
    <row r="21" spans="1:9" s="52" customFormat="1">
      <c r="A21" s="9" t="s">
        <v>890</v>
      </c>
      <c r="B21" s="143">
        <v>2844883.99</v>
      </c>
      <c r="C21" s="143">
        <v>2826395.0200000009</v>
      </c>
      <c r="D21" s="142">
        <v>2664093.4300000002</v>
      </c>
      <c r="E21" s="142">
        <v>2694139.5900000003</v>
      </c>
      <c r="F21" s="142">
        <v>2840383.5100000002</v>
      </c>
      <c r="G21" s="152">
        <v>2573011.2699999996</v>
      </c>
      <c r="H21" s="166">
        <v>2742215.35</v>
      </c>
    </row>
    <row r="22" spans="1:9">
      <c r="A22" s="106"/>
      <c r="B22" s="130"/>
      <c r="C22" s="130"/>
      <c r="D22" s="131"/>
      <c r="E22" s="131"/>
      <c r="F22" s="131"/>
      <c r="G22" s="131"/>
      <c r="H22" s="153"/>
      <c r="I22" s="133"/>
    </row>
    <row r="23" spans="1:9">
      <c r="A23" s="106" t="s">
        <v>120</v>
      </c>
      <c r="B23" s="130">
        <v>227151.91999999998</v>
      </c>
      <c r="C23" s="130">
        <v>223711.62000000002</v>
      </c>
      <c r="D23" s="131">
        <v>213127.49</v>
      </c>
      <c r="E23" s="131">
        <v>216784.19999999998</v>
      </c>
      <c r="F23" s="131">
        <v>227230.68</v>
      </c>
      <c r="G23" s="151">
        <v>205840.87999999998</v>
      </c>
      <c r="H23" s="153" t="s">
        <v>40</v>
      </c>
      <c r="I23" s="133"/>
    </row>
    <row r="24" spans="1:9">
      <c r="A24" s="106" t="s">
        <v>475</v>
      </c>
      <c r="B24" s="130">
        <v>181721.52999999997</v>
      </c>
      <c r="C24" s="130">
        <v>178969.28000000003</v>
      </c>
      <c r="D24" s="131">
        <v>170501.96999999997</v>
      </c>
      <c r="E24" s="131">
        <v>173427.34999999998</v>
      </c>
      <c r="F24" s="131">
        <v>181784.55000000002</v>
      </c>
      <c r="G24" s="151">
        <v>164672.72</v>
      </c>
      <c r="H24" s="153" t="s">
        <v>40</v>
      </c>
      <c r="I24" s="133"/>
    </row>
    <row r="25" spans="1:9">
      <c r="A25" s="106" t="s">
        <v>121</v>
      </c>
      <c r="B25" s="130">
        <v>468500.84</v>
      </c>
      <c r="C25" s="130">
        <v>461405.18999999994</v>
      </c>
      <c r="D25" s="131">
        <v>439575.42000000004</v>
      </c>
      <c r="E25" s="131">
        <v>447117.41000000003</v>
      </c>
      <c r="F25" s="131">
        <v>468663.27999999997</v>
      </c>
      <c r="G25" s="151">
        <v>424546.85</v>
      </c>
      <c r="H25" s="153" t="s">
        <v>40</v>
      </c>
      <c r="I25" s="133"/>
    </row>
    <row r="26" spans="1:9">
      <c r="A26" s="106" t="s">
        <v>483</v>
      </c>
      <c r="B26" s="130">
        <v>102218.37</v>
      </c>
      <c r="C26" s="130">
        <v>100670.22</v>
      </c>
      <c r="D26" s="131">
        <v>95907.349999999991</v>
      </c>
      <c r="E26" s="131">
        <v>97552.88</v>
      </c>
      <c r="F26" s="131">
        <v>102253.8</v>
      </c>
      <c r="G26" s="151">
        <v>92628.41</v>
      </c>
      <c r="H26" s="153" t="s">
        <v>40</v>
      </c>
      <c r="I26" s="133"/>
    </row>
    <row r="27" spans="1:9">
      <c r="A27" s="106" t="s">
        <v>485</v>
      </c>
      <c r="B27" s="134">
        <v>2839.3900000000003</v>
      </c>
      <c r="C27" s="134">
        <v>2796.3900000000003</v>
      </c>
      <c r="D27" s="132">
        <v>2664.0800000000004</v>
      </c>
      <c r="E27" s="132">
        <v>2709.8</v>
      </c>
      <c r="F27" s="132">
        <v>2840.38</v>
      </c>
      <c r="G27" s="153">
        <v>2573.0099999999998</v>
      </c>
      <c r="H27" s="153" t="s">
        <v>40</v>
      </c>
      <c r="I27" s="133"/>
    </row>
    <row r="28" spans="1:9">
      <c r="A28" s="106" t="s">
        <v>122</v>
      </c>
      <c r="B28" s="130">
        <v>19875.79</v>
      </c>
      <c r="C28" s="130">
        <v>19574.760000000002</v>
      </c>
      <c r="D28" s="131">
        <v>18648.66</v>
      </c>
      <c r="E28" s="131">
        <v>18968.61</v>
      </c>
      <c r="F28" s="131">
        <v>19882.689999999999</v>
      </c>
      <c r="G28" s="151">
        <v>18011.080000000002</v>
      </c>
      <c r="H28" s="153" t="s">
        <v>40</v>
      </c>
      <c r="I28" s="133"/>
    </row>
    <row r="29" spans="1:9">
      <c r="A29" s="106" t="s">
        <v>489</v>
      </c>
      <c r="B29" s="135">
        <v>14196.99</v>
      </c>
      <c r="C29" s="135">
        <v>13981.970000000003</v>
      </c>
      <c r="D29" s="135">
        <v>13320.46</v>
      </c>
      <c r="E29" s="135">
        <v>13549.019999999999</v>
      </c>
      <c r="F29" s="135">
        <v>14201.93</v>
      </c>
      <c r="G29" s="135">
        <v>12865.07</v>
      </c>
      <c r="H29" s="136" t="s">
        <v>40</v>
      </c>
      <c r="I29" s="133"/>
    </row>
    <row r="30" spans="1:9">
      <c r="A30" s="106" t="s">
        <v>123</v>
      </c>
      <c r="B30" s="135">
        <v>22715.18</v>
      </c>
      <c r="C30" s="135">
        <v>22371.160000000003</v>
      </c>
      <c r="D30" s="135">
        <v>21312.750000000004</v>
      </c>
      <c r="E30" s="135">
        <v>21678.43</v>
      </c>
      <c r="F30" s="135">
        <v>22723.07</v>
      </c>
      <c r="G30" s="135">
        <v>20584.079999999998</v>
      </c>
      <c r="H30" s="136" t="s">
        <v>40</v>
      </c>
      <c r="I30" s="133"/>
    </row>
    <row r="31" spans="1:9" s="52" customFormat="1">
      <c r="A31" s="9" t="s">
        <v>891</v>
      </c>
      <c r="B31" s="105">
        <v>1039220.0100000001</v>
      </c>
      <c r="C31" s="105">
        <v>1023480.59</v>
      </c>
      <c r="D31" s="105">
        <v>975058.17999999993</v>
      </c>
      <c r="E31" s="105">
        <v>991787.70000000007</v>
      </c>
      <c r="F31" s="105">
        <v>1039580.38</v>
      </c>
      <c r="G31" s="105">
        <v>941722.09999999986</v>
      </c>
      <c r="H31" s="144">
        <v>1000601.51</v>
      </c>
    </row>
    <row r="32" spans="1:9">
      <c r="A32" s="106"/>
      <c r="B32" s="135"/>
      <c r="C32" s="135"/>
      <c r="D32" s="135"/>
      <c r="E32" s="135"/>
      <c r="F32" s="135"/>
      <c r="G32" s="135"/>
      <c r="H32" s="136"/>
      <c r="I32" s="133"/>
    </row>
    <row r="33" spans="1:9">
      <c r="A33" s="106" t="s">
        <v>319</v>
      </c>
      <c r="B33" s="135">
        <v>10939.18</v>
      </c>
      <c r="C33" s="135">
        <v>1909.36</v>
      </c>
      <c r="D33" s="135">
        <v>8272.1200000000008</v>
      </c>
      <c r="E33" s="135">
        <v>1274.58</v>
      </c>
      <c r="F33" s="135">
        <v>5221.95</v>
      </c>
      <c r="G33" s="135">
        <v>9575.91</v>
      </c>
      <c r="H33" s="136" t="s">
        <v>40</v>
      </c>
      <c r="I33" s="133"/>
    </row>
    <row r="34" spans="1:9">
      <c r="A34" s="106" t="s">
        <v>326</v>
      </c>
      <c r="B34" s="135">
        <v>18417.640000000003</v>
      </c>
      <c r="C34" s="135">
        <v>17823.580000000002</v>
      </c>
      <c r="D34" s="135">
        <v>57440.33</v>
      </c>
      <c r="E34" s="135">
        <v>22621.440000000002</v>
      </c>
      <c r="F34" s="135">
        <v>164423.67999999999</v>
      </c>
      <c r="G34" s="135">
        <v>0</v>
      </c>
      <c r="H34" s="136" t="s">
        <v>40</v>
      </c>
      <c r="I34" s="133"/>
    </row>
    <row r="35" spans="1:9">
      <c r="A35" s="106" t="s">
        <v>327</v>
      </c>
      <c r="B35" s="135">
        <v>12997.16</v>
      </c>
      <c r="C35" s="135">
        <v>12577.92</v>
      </c>
      <c r="D35" s="135">
        <v>48753.9</v>
      </c>
      <c r="E35" s="135">
        <v>13169.39</v>
      </c>
      <c r="F35" s="135">
        <v>39879.75</v>
      </c>
      <c r="G35" s="135">
        <v>0</v>
      </c>
      <c r="H35" s="136" t="s">
        <v>40</v>
      </c>
      <c r="I35" s="133"/>
    </row>
    <row r="36" spans="1:9">
      <c r="A36" s="106" t="s">
        <v>318</v>
      </c>
      <c r="B36" s="135">
        <v>1254.1300000000001</v>
      </c>
      <c r="C36" s="135">
        <v>1213.69</v>
      </c>
      <c r="D36" s="135">
        <v>1254.1300000000001</v>
      </c>
      <c r="E36" s="135">
        <v>1213.6599999999999</v>
      </c>
      <c r="F36" s="135">
        <v>3723.74</v>
      </c>
      <c r="G36" s="135">
        <v>0</v>
      </c>
      <c r="H36" s="136" t="s">
        <v>40</v>
      </c>
      <c r="I36" s="133"/>
    </row>
    <row r="37" spans="1:9">
      <c r="A37" s="106" t="s">
        <v>119</v>
      </c>
      <c r="B37" s="135">
        <v>35.980000000000004</v>
      </c>
      <c r="C37" s="135">
        <v>56.56</v>
      </c>
      <c r="D37" s="135">
        <v>52.1</v>
      </c>
      <c r="E37" s="135">
        <v>129.16</v>
      </c>
      <c r="F37" s="135">
        <v>186.92</v>
      </c>
      <c r="G37" s="135">
        <v>2023.34</v>
      </c>
      <c r="H37" s="136" t="s">
        <v>40</v>
      </c>
      <c r="I37" s="133"/>
    </row>
    <row r="38" spans="1:9">
      <c r="A38" s="106" t="s">
        <v>112</v>
      </c>
      <c r="B38" s="135">
        <v>5856.01</v>
      </c>
      <c r="C38" s="135">
        <v>9846.6999999999989</v>
      </c>
      <c r="D38" s="135">
        <v>10835.240000000002</v>
      </c>
      <c r="E38" s="135">
        <v>5945.9400000000005</v>
      </c>
      <c r="F38" s="135">
        <v>13607.07</v>
      </c>
      <c r="G38" s="135">
        <v>8864.66</v>
      </c>
      <c r="H38" s="136" t="s">
        <v>40</v>
      </c>
      <c r="I38" s="133"/>
    </row>
    <row r="39" spans="1:9">
      <c r="A39" s="106" t="s">
        <v>117</v>
      </c>
      <c r="B39" s="136" t="s">
        <v>40</v>
      </c>
      <c r="C39" s="136" t="s">
        <v>40</v>
      </c>
      <c r="D39" s="136" t="s">
        <v>40</v>
      </c>
      <c r="E39" s="136" t="s">
        <v>40</v>
      </c>
      <c r="F39" s="135">
        <v>86.64</v>
      </c>
      <c r="G39" s="135">
        <v>0</v>
      </c>
      <c r="H39" s="136" t="s">
        <v>40</v>
      </c>
      <c r="I39" s="133"/>
    </row>
    <row r="40" spans="1:9">
      <c r="A40" s="106" t="s">
        <v>591</v>
      </c>
      <c r="B40" s="135">
        <v>138.80000000000001</v>
      </c>
      <c r="C40" s="135">
        <v>732.75000000000011</v>
      </c>
      <c r="D40" s="135">
        <v>385.77</v>
      </c>
      <c r="E40" s="135">
        <v>307.04000000000002</v>
      </c>
      <c r="F40" s="135">
        <v>1038.05</v>
      </c>
      <c r="G40" s="135">
        <v>1685.7600000000002</v>
      </c>
      <c r="H40" s="136" t="s">
        <v>40</v>
      </c>
      <c r="I40" s="133"/>
    </row>
    <row r="41" spans="1:9" s="52" customFormat="1">
      <c r="A41" s="9" t="s">
        <v>892</v>
      </c>
      <c r="B41" s="105">
        <v>49638.9</v>
      </c>
      <c r="C41" s="105">
        <v>44160.56</v>
      </c>
      <c r="D41" s="105">
        <v>126993.59000000001</v>
      </c>
      <c r="E41" s="105">
        <v>44661.210000000006</v>
      </c>
      <c r="F41" s="105">
        <v>228167.8</v>
      </c>
      <c r="G41" s="105">
        <v>22149.67</v>
      </c>
      <c r="H41" s="144">
        <v>56046.329999999994</v>
      </c>
    </row>
    <row r="42" spans="1:9">
      <c r="A42" s="106"/>
      <c r="B42" s="135"/>
      <c r="C42" s="135"/>
      <c r="D42" s="135"/>
      <c r="E42" s="135"/>
      <c r="F42" s="135"/>
      <c r="G42" s="135"/>
      <c r="H42" s="136"/>
      <c r="I42" s="133"/>
    </row>
    <row r="43" spans="1:9">
      <c r="A43" s="106" t="s">
        <v>125</v>
      </c>
      <c r="B43" s="135">
        <v>10471.56</v>
      </c>
      <c r="C43" s="135">
        <v>10471.56</v>
      </c>
      <c r="D43" s="135">
        <v>10471.56</v>
      </c>
      <c r="E43" s="135">
        <v>10471.56</v>
      </c>
      <c r="F43" s="135">
        <v>10471.56</v>
      </c>
      <c r="G43" s="135">
        <v>10471.56</v>
      </c>
      <c r="H43" s="136" t="s">
        <v>40</v>
      </c>
      <c r="I43" s="133"/>
    </row>
    <row r="44" spans="1:9">
      <c r="A44" s="106" t="s">
        <v>126</v>
      </c>
      <c r="B44" s="135">
        <v>71</v>
      </c>
      <c r="C44" s="135">
        <v>0</v>
      </c>
      <c r="D44" s="135">
        <v>0</v>
      </c>
      <c r="E44" s="135">
        <v>0</v>
      </c>
      <c r="F44" s="135">
        <v>0</v>
      </c>
      <c r="G44" s="135">
        <v>0</v>
      </c>
      <c r="H44" s="136" t="s">
        <v>40</v>
      </c>
      <c r="I44" s="133"/>
    </row>
    <row r="45" spans="1:9" s="52" customFormat="1">
      <c r="A45" s="9" t="s">
        <v>893</v>
      </c>
      <c r="B45" s="105">
        <v>10542.56</v>
      </c>
      <c r="C45" s="105">
        <v>10471.56</v>
      </c>
      <c r="D45" s="105">
        <v>10471.56</v>
      </c>
      <c r="E45" s="105">
        <v>10471.56</v>
      </c>
      <c r="F45" s="105">
        <v>10471.56</v>
      </c>
      <c r="G45" s="105">
        <v>10471.56</v>
      </c>
      <c r="H45" s="144" t="s">
        <v>40</v>
      </c>
    </row>
    <row r="46" spans="1:9">
      <c r="A46" s="106"/>
      <c r="B46" s="135"/>
      <c r="C46" s="135"/>
      <c r="D46" s="135"/>
      <c r="E46" s="135"/>
      <c r="F46" s="135"/>
      <c r="G46" s="135"/>
      <c r="H46" s="136"/>
      <c r="I46" s="133"/>
    </row>
    <row r="47" spans="1:9">
      <c r="A47" s="106" t="s">
        <v>133</v>
      </c>
      <c r="B47" s="135">
        <v>150200.68</v>
      </c>
      <c r="C47" s="135">
        <v>150092.43</v>
      </c>
      <c r="D47" s="135">
        <v>150308.93</v>
      </c>
      <c r="E47" s="135">
        <v>150200.68</v>
      </c>
      <c r="F47" s="135">
        <v>150200.68</v>
      </c>
      <c r="G47" s="135">
        <v>150200.68</v>
      </c>
      <c r="H47" s="136" t="s">
        <v>40</v>
      </c>
      <c r="I47" s="133"/>
    </row>
    <row r="48" spans="1:9">
      <c r="A48" s="106" t="s">
        <v>366</v>
      </c>
      <c r="B48" s="135">
        <v>71275.89</v>
      </c>
      <c r="C48" s="135">
        <v>48431.289999999994</v>
      </c>
      <c r="D48" s="135">
        <v>42338.060000000005</v>
      </c>
      <c r="E48" s="135">
        <v>49300.2</v>
      </c>
      <c r="F48" s="135">
        <v>41468.550000000003</v>
      </c>
      <c r="G48" s="135">
        <v>51060.439999999995</v>
      </c>
      <c r="H48" s="136" t="s">
        <v>40</v>
      </c>
      <c r="I48" s="133"/>
    </row>
    <row r="49" spans="1:9">
      <c r="A49" s="106" t="s">
        <v>337</v>
      </c>
      <c r="B49" s="135">
        <v>0</v>
      </c>
      <c r="C49" s="135">
        <v>-18.8</v>
      </c>
      <c r="D49" s="135">
        <v>0</v>
      </c>
      <c r="E49" s="135">
        <v>0</v>
      </c>
      <c r="F49" s="135">
        <v>0</v>
      </c>
      <c r="G49" s="135">
        <v>0</v>
      </c>
      <c r="H49" s="136" t="s">
        <v>40</v>
      </c>
      <c r="I49" s="133"/>
    </row>
    <row r="50" spans="1:9">
      <c r="A50" s="106" t="s">
        <v>823</v>
      </c>
      <c r="B50" s="136" t="s">
        <v>40</v>
      </c>
      <c r="C50" s="136" t="s">
        <v>40</v>
      </c>
      <c r="D50" s="136" t="s">
        <v>40</v>
      </c>
      <c r="E50" s="136" t="s">
        <v>40</v>
      </c>
      <c r="F50" s="136" t="s">
        <v>40</v>
      </c>
      <c r="G50" s="135">
        <v>1148.44</v>
      </c>
      <c r="H50" s="136" t="s">
        <v>40</v>
      </c>
      <c r="I50" s="133"/>
    </row>
    <row r="51" spans="1:9">
      <c r="A51" s="106" t="s">
        <v>367</v>
      </c>
      <c r="B51" s="135">
        <v>9927.92</v>
      </c>
      <c r="C51" s="135">
        <v>9328.19</v>
      </c>
      <c r="D51" s="135">
        <v>10234.34</v>
      </c>
      <c r="E51" s="135">
        <v>8920.73</v>
      </c>
      <c r="F51" s="135">
        <v>10303.59</v>
      </c>
      <c r="G51" s="135">
        <v>9832.66</v>
      </c>
      <c r="H51" s="136" t="s">
        <v>40</v>
      </c>
      <c r="I51" s="133"/>
    </row>
    <row r="52" spans="1:9">
      <c r="A52" s="106" t="s">
        <v>368</v>
      </c>
      <c r="B52" s="135">
        <v>832.13</v>
      </c>
      <c r="C52" s="135">
        <v>745.52</v>
      </c>
      <c r="D52" s="135">
        <v>606.45000000000005</v>
      </c>
      <c r="E52" s="135">
        <v>727.68</v>
      </c>
      <c r="F52" s="135">
        <v>734.42</v>
      </c>
      <c r="G52" s="135">
        <v>908.1</v>
      </c>
      <c r="H52" s="136" t="s">
        <v>40</v>
      </c>
      <c r="I52" s="133"/>
    </row>
    <row r="53" spans="1:9">
      <c r="A53" s="106" t="s">
        <v>147</v>
      </c>
      <c r="B53" s="135">
        <v>6733.48</v>
      </c>
      <c r="C53" s="135">
        <v>8037.74</v>
      </c>
      <c r="D53" s="135">
        <v>7521.28</v>
      </c>
      <c r="E53" s="135">
        <v>8161.01</v>
      </c>
      <c r="F53" s="135">
        <v>9700.31</v>
      </c>
      <c r="G53" s="135">
        <v>10253.51</v>
      </c>
      <c r="H53" s="136" t="s">
        <v>40</v>
      </c>
      <c r="I53" s="133"/>
    </row>
    <row r="54" spans="1:9">
      <c r="A54" s="106" t="s">
        <v>824</v>
      </c>
      <c r="B54" s="136" t="s">
        <v>40</v>
      </c>
      <c r="C54" s="136" t="s">
        <v>40</v>
      </c>
      <c r="D54" s="136" t="s">
        <v>40</v>
      </c>
      <c r="E54" s="135">
        <v>169</v>
      </c>
      <c r="F54" s="135">
        <v>13.94</v>
      </c>
      <c r="G54" s="135">
        <v>0</v>
      </c>
      <c r="H54" s="136" t="s">
        <v>40</v>
      </c>
      <c r="I54" s="133"/>
    </row>
    <row r="55" spans="1:9" s="52" customFormat="1">
      <c r="A55" s="9" t="s">
        <v>894</v>
      </c>
      <c r="B55" s="105">
        <v>238970.1</v>
      </c>
      <c r="C55" s="105">
        <v>216616.37</v>
      </c>
      <c r="D55" s="105">
        <v>211009.06</v>
      </c>
      <c r="E55" s="105">
        <v>217479.3</v>
      </c>
      <c r="F55" s="105">
        <v>212421.49</v>
      </c>
      <c r="G55" s="105">
        <v>223403.83</v>
      </c>
      <c r="H55" s="144">
        <v>199134</v>
      </c>
    </row>
    <row r="56" spans="1:9">
      <c r="A56" s="106"/>
      <c r="B56" s="135"/>
      <c r="C56" s="135"/>
      <c r="D56" s="135"/>
      <c r="E56" s="135"/>
      <c r="F56" s="135"/>
      <c r="G56" s="135"/>
      <c r="H56" s="136"/>
      <c r="I56" s="133"/>
    </row>
    <row r="57" spans="1:9">
      <c r="A57" s="106" t="s">
        <v>162</v>
      </c>
      <c r="B57" s="135">
        <v>380.24</v>
      </c>
      <c r="C57" s="135">
        <v>1692.24</v>
      </c>
      <c r="D57" s="135">
        <v>890.46</v>
      </c>
      <c r="E57" s="135">
        <v>890.47</v>
      </c>
      <c r="F57" s="135">
        <v>890.46</v>
      </c>
      <c r="G57" s="135">
        <v>2534.8200000000002</v>
      </c>
      <c r="H57" s="136" t="s">
        <v>40</v>
      </c>
      <c r="I57" s="133"/>
    </row>
    <row r="58" spans="1:9">
      <c r="A58" s="106" t="s">
        <v>369</v>
      </c>
      <c r="B58" s="135">
        <v>546.34</v>
      </c>
      <c r="C58" s="135">
        <v>0</v>
      </c>
      <c r="D58" s="135">
        <v>0</v>
      </c>
      <c r="E58" s="135">
        <v>20</v>
      </c>
      <c r="F58" s="135">
        <v>37.159999999999997</v>
      </c>
      <c r="G58" s="135">
        <v>0</v>
      </c>
      <c r="H58" s="136" t="s">
        <v>40</v>
      </c>
      <c r="I58" s="133"/>
    </row>
    <row r="59" spans="1:9">
      <c r="A59" s="106" t="s">
        <v>171</v>
      </c>
      <c r="B59" s="135">
        <v>196.05</v>
      </c>
      <c r="C59" s="135">
        <v>323.27</v>
      </c>
      <c r="D59" s="135">
        <v>201.71</v>
      </c>
      <c r="E59" s="135">
        <v>534.44000000000005</v>
      </c>
      <c r="F59" s="135">
        <v>377.71</v>
      </c>
      <c r="G59" s="135">
        <v>1311.54</v>
      </c>
      <c r="H59" s="136" t="s">
        <v>40</v>
      </c>
      <c r="I59" s="133"/>
    </row>
    <row r="60" spans="1:9">
      <c r="A60" s="164" t="s">
        <v>937</v>
      </c>
      <c r="B60" s="135">
        <v>0</v>
      </c>
      <c r="C60" s="135">
        <v>0</v>
      </c>
      <c r="D60" s="135">
        <v>0</v>
      </c>
      <c r="E60" s="135">
        <v>0</v>
      </c>
      <c r="F60" s="135">
        <v>0</v>
      </c>
      <c r="G60" s="135">
        <v>4</v>
      </c>
      <c r="H60" s="144" t="s">
        <v>40</v>
      </c>
      <c r="I60" s="133"/>
    </row>
    <row r="61" spans="1:9" s="52" customFormat="1">
      <c r="A61" s="8" t="s">
        <v>895</v>
      </c>
      <c r="B61" s="105">
        <v>1122.6300000000001</v>
      </c>
      <c r="C61" s="105">
        <v>2015.51</v>
      </c>
      <c r="D61" s="105">
        <v>1092.17</v>
      </c>
      <c r="E61" s="105">
        <v>1444.91</v>
      </c>
      <c r="F61" s="105">
        <v>1305.33</v>
      </c>
      <c r="G61" s="105">
        <v>3850.36</v>
      </c>
      <c r="H61" s="144">
        <v>2059</v>
      </c>
    </row>
    <row r="62" spans="1:9">
      <c r="A62" s="106"/>
      <c r="B62" s="135"/>
      <c r="C62" s="135"/>
      <c r="D62" s="135"/>
      <c r="E62" s="135"/>
      <c r="F62" s="135"/>
      <c r="G62" s="135"/>
      <c r="H62" s="136"/>
      <c r="I62" s="133"/>
    </row>
    <row r="63" spans="1:9">
      <c r="A63" s="106" t="s">
        <v>371</v>
      </c>
      <c r="B63" s="135">
        <v>87.11</v>
      </c>
      <c r="C63" s="135">
        <v>0</v>
      </c>
      <c r="D63" s="135">
        <v>0</v>
      </c>
      <c r="E63" s="135">
        <v>0</v>
      </c>
      <c r="F63" s="135">
        <v>0</v>
      </c>
      <c r="G63" s="135">
        <v>0</v>
      </c>
      <c r="H63" s="136" t="s">
        <v>40</v>
      </c>
      <c r="I63" s="133"/>
    </row>
    <row r="64" spans="1:9">
      <c r="A64" s="106" t="s">
        <v>370</v>
      </c>
      <c r="B64" s="135">
        <v>0</v>
      </c>
      <c r="C64" s="135">
        <v>933.17000000000007</v>
      </c>
      <c r="D64" s="135">
        <v>248.65</v>
      </c>
      <c r="E64" s="135">
        <v>325.84999999999997</v>
      </c>
      <c r="F64" s="135">
        <v>275.08</v>
      </c>
      <c r="G64" s="135">
        <v>279.2</v>
      </c>
      <c r="H64" s="136" t="s">
        <v>40</v>
      </c>
      <c r="I64" s="133"/>
    </row>
    <row r="65" spans="1:9">
      <c r="A65" s="106" t="s">
        <v>592</v>
      </c>
      <c r="B65" s="136" t="s">
        <v>40</v>
      </c>
      <c r="C65" s="136" t="s">
        <v>40</v>
      </c>
      <c r="D65" s="136" t="s">
        <v>40</v>
      </c>
      <c r="E65" s="135">
        <v>64.83</v>
      </c>
      <c r="F65" s="135">
        <v>0</v>
      </c>
      <c r="G65" s="135">
        <v>0</v>
      </c>
      <c r="H65" s="136" t="s">
        <v>40</v>
      </c>
      <c r="I65" s="133"/>
    </row>
    <row r="66" spans="1:9">
      <c r="A66" s="106" t="s">
        <v>200</v>
      </c>
      <c r="B66" s="136" t="s">
        <v>40</v>
      </c>
      <c r="C66" s="136" t="s">
        <v>40</v>
      </c>
      <c r="D66" s="136" t="s">
        <v>40</v>
      </c>
      <c r="E66" s="135">
        <v>669.55</v>
      </c>
      <c r="F66" s="135">
        <v>0</v>
      </c>
      <c r="G66" s="135">
        <v>0</v>
      </c>
      <c r="H66" s="136" t="s">
        <v>40</v>
      </c>
      <c r="I66" s="133"/>
    </row>
    <row r="67" spans="1:9">
      <c r="A67" s="106" t="s">
        <v>845</v>
      </c>
      <c r="B67" s="136" t="s">
        <v>40</v>
      </c>
      <c r="C67" s="136" t="s">
        <v>40</v>
      </c>
      <c r="D67" s="136" t="s">
        <v>40</v>
      </c>
      <c r="E67" s="135">
        <v>16.7</v>
      </c>
      <c r="F67" s="135">
        <v>-16.7</v>
      </c>
      <c r="G67" s="136">
        <v>0</v>
      </c>
      <c r="H67" s="136" t="s">
        <v>40</v>
      </c>
      <c r="I67" s="133"/>
    </row>
    <row r="68" spans="1:9">
      <c r="A68" s="106" t="s">
        <v>210</v>
      </c>
      <c r="B68" s="135">
        <v>710.44</v>
      </c>
      <c r="C68" s="135">
        <v>367.66</v>
      </c>
      <c r="D68" s="135">
        <v>740.82</v>
      </c>
      <c r="E68" s="135">
        <v>325.58</v>
      </c>
      <c r="F68" s="135">
        <v>806.37</v>
      </c>
      <c r="G68" s="135">
        <v>126.09</v>
      </c>
      <c r="H68" s="136" t="s">
        <v>40</v>
      </c>
      <c r="I68" s="133"/>
    </row>
    <row r="69" spans="1:9">
      <c r="A69" s="106" t="s">
        <v>211</v>
      </c>
      <c r="B69" s="135">
        <v>0</v>
      </c>
      <c r="C69" s="135">
        <v>16.21</v>
      </c>
      <c r="D69" s="135">
        <v>91.79</v>
      </c>
      <c r="E69" s="135">
        <v>41.14</v>
      </c>
      <c r="F69" s="135">
        <v>-41.14</v>
      </c>
      <c r="G69" s="135">
        <v>51.99</v>
      </c>
      <c r="H69" s="136" t="s">
        <v>40</v>
      </c>
      <c r="I69" s="133"/>
    </row>
    <row r="70" spans="1:9">
      <c r="A70" s="106" t="s">
        <v>214</v>
      </c>
      <c r="B70" s="135">
        <v>6618.4299999999994</v>
      </c>
      <c r="C70" s="135">
        <v>6064.54</v>
      </c>
      <c r="D70" s="135">
        <v>5504.99</v>
      </c>
      <c r="E70" s="135">
        <v>4231.55</v>
      </c>
      <c r="F70" s="135">
        <v>5539.36</v>
      </c>
      <c r="G70" s="135">
        <v>6180.27</v>
      </c>
      <c r="H70" s="136" t="s">
        <v>40</v>
      </c>
      <c r="I70" s="133"/>
    </row>
    <row r="71" spans="1:9" s="52" customFormat="1">
      <c r="A71" s="9" t="s">
        <v>896</v>
      </c>
      <c r="B71" s="105">
        <v>7415.9799999999987</v>
      </c>
      <c r="C71" s="105">
        <v>7381.58</v>
      </c>
      <c r="D71" s="105">
        <v>6586.2499999999991</v>
      </c>
      <c r="E71" s="105">
        <v>5675.2000000000007</v>
      </c>
      <c r="F71" s="105">
        <v>6562.97</v>
      </c>
      <c r="G71" s="105">
        <v>6637.55</v>
      </c>
      <c r="H71" s="144">
        <v>6389</v>
      </c>
    </row>
    <row r="72" spans="1:9">
      <c r="A72" s="106"/>
      <c r="B72" s="135"/>
      <c r="C72" s="135"/>
      <c r="D72" s="135"/>
      <c r="E72" s="135"/>
      <c r="F72" s="135"/>
      <c r="G72" s="135"/>
      <c r="H72" s="136"/>
      <c r="I72" s="133"/>
    </row>
    <row r="73" spans="1:9">
      <c r="A73" s="106" t="s">
        <v>373</v>
      </c>
      <c r="B73" s="135">
        <v>2746.4799999999996</v>
      </c>
      <c r="C73" s="135">
        <v>1689.0800000000002</v>
      </c>
      <c r="D73" s="135">
        <v>7481.38</v>
      </c>
      <c r="E73" s="135">
        <v>86.56</v>
      </c>
      <c r="F73" s="135">
        <v>4192.7700000000004</v>
      </c>
      <c r="G73" s="135">
        <v>760.33999999999992</v>
      </c>
      <c r="H73" s="136" t="s">
        <v>40</v>
      </c>
      <c r="I73" s="133"/>
    </row>
    <row r="74" spans="1:9">
      <c r="A74" s="106" t="s">
        <v>374</v>
      </c>
      <c r="B74" s="135">
        <v>321532.28000000003</v>
      </c>
      <c r="C74" s="135">
        <v>323693.14</v>
      </c>
      <c r="D74" s="135">
        <v>335332.03999999998</v>
      </c>
      <c r="E74" s="135">
        <v>324975.49</v>
      </c>
      <c r="F74" s="135">
        <v>326740.38</v>
      </c>
      <c r="G74" s="135">
        <v>326709.19</v>
      </c>
      <c r="H74" s="136" t="s">
        <v>40</v>
      </c>
      <c r="I74" s="133"/>
    </row>
    <row r="75" spans="1:9">
      <c r="A75" s="106" t="s">
        <v>593</v>
      </c>
      <c r="B75" s="136" t="s">
        <v>40</v>
      </c>
      <c r="C75" s="135">
        <v>230.99</v>
      </c>
      <c r="D75" s="135">
        <v>43.02</v>
      </c>
      <c r="E75" s="135">
        <v>0</v>
      </c>
      <c r="F75" s="135">
        <v>0</v>
      </c>
      <c r="G75" s="135">
        <v>0</v>
      </c>
      <c r="H75" s="136" t="s">
        <v>40</v>
      </c>
      <c r="I75" s="133"/>
    </row>
    <row r="76" spans="1:9">
      <c r="A76" s="106" t="s">
        <v>375</v>
      </c>
      <c r="B76" s="135">
        <v>258.27</v>
      </c>
      <c r="C76" s="135">
        <v>1684</v>
      </c>
      <c r="D76" s="135">
        <v>361.66999999999996</v>
      </c>
      <c r="E76" s="135">
        <v>650.91999999999996</v>
      </c>
      <c r="F76" s="135">
        <v>656.17</v>
      </c>
      <c r="G76" s="135">
        <v>492.64</v>
      </c>
      <c r="H76" s="136" t="s">
        <v>40</v>
      </c>
      <c r="I76" s="133"/>
    </row>
    <row r="77" spans="1:9">
      <c r="A77" s="106" t="s">
        <v>376</v>
      </c>
      <c r="B77" s="135">
        <v>253.52</v>
      </c>
      <c r="C77" s="135">
        <v>1629.9</v>
      </c>
      <c r="D77" s="135">
        <v>918.58</v>
      </c>
      <c r="E77" s="135">
        <v>57.89</v>
      </c>
      <c r="F77" s="135">
        <v>42.75</v>
      </c>
      <c r="G77" s="135">
        <v>475.55</v>
      </c>
      <c r="H77" s="136" t="s">
        <v>40</v>
      </c>
      <c r="I77" s="133"/>
    </row>
    <row r="78" spans="1:9">
      <c r="A78" s="164" t="s">
        <v>526</v>
      </c>
      <c r="B78" s="135">
        <v>0</v>
      </c>
      <c r="C78" s="135">
        <v>0</v>
      </c>
      <c r="D78" s="135">
        <v>0</v>
      </c>
      <c r="E78" s="135">
        <v>0</v>
      </c>
      <c r="F78" s="135">
        <v>0</v>
      </c>
      <c r="G78" s="135">
        <v>5.0599999999999996</v>
      </c>
      <c r="H78" s="144" t="s">
        <v>40</v>
      </c>
      <c r="I78" s="133"/>
    </row>
    <row r="79" spans="1:9" s="52" customFormat="1">
      <c r="A79" s="9" t="s">
        <v>897</v>
      </c>
      <c r="B79" s="105">
        <v>324790.55</v>
      </c>
      <c r="C79" s="105">
        <v>328927.11000000004</v>
      </c>
      <c r="D79" s="105">
        <v>344136.69</v>
      </c>
      <c r="E79" s="105">
        <v>325770.86</v>
      </c>
      <c r="F79" s="105">
        <v>331632.07</v>
      </c>
      <c r="G79" s="220">
        <v>328442.78000000003</v>
      </c>
      <c r="H79" s="144">
        <v>1110</v>
      </c>
    </row>
    <row r="80" spans="1:9">
      <c r="A80" s="106"/>
      <c r="B80" s="135"/>
      <c r="C80" s="135"/>
      <c r="D80" s="135"/>
      <c r="E80" s="135"/>
      <c r="F80" s="135"/>
      <c r="G80" s="135"/>
      <c r="H80" s="136"/>
      <c r="I80" s="133"/>
    </row>
    <row r="81" spans="1:9">
      <c r="A81" s="106" t="s">
        <v>377</v>
      </c>
      <c r="B81" s="135">
        <v>44751.22</v>
      </c>
      <c r="C81" s="135">
        <v>34927.46</v>
      </c>
      <c r="D81" s="135">
        <v>45978.66</v>
      </c>
      <c r="E81" s="135">
        <v>40234.369999999995</v>
      </c>
      <c r="F81" s="135">
        <v>39697.22</v>
      </c>
      <c r="G81" s="135">
        <v>45354.630000000005</v>
      </c>
      <c r="H81" s="136" t="s">
        <v>40</v>
      </c>
      <c r="I81" s="133"/>
    </row>
    <row r="82" spans="1:9">
      <c r="A82" s="106" t="s">
        <v>851</v>
      </c>
      <c r="B82" s="136" t="s">
        <v>40</v>
      </c>
      <c r="C82" s="136" t="s">
        <v>40</v>
      </c>
      <c r="D82" s="135">
        <v>15.75</v>
      </c>
      <c r="E82" s="135">
        <v>0</v>
      </c>
      <c r="F82" s="135">
        <v>4.95</v>
      </c>
      <c r="G82" s="135">
        <v>0</v>
      </c>
      <c r="H82" s="136" t="s">
        <v>40</v>
      </c>
      <c r="I82" s="133"/>
    </row>
    <row r="83" spans="1:9">
      <c r="A83" s="106" t="s">
        <v>378</v>
      </c>
      <c r="B83" s="135">
        <v>2109.7399999999998</v>
      </c>
      <c r="C83" s="135">
        <v>1960.79</v>
      </c>
      <c r="D83" s="135">
        <v>1882.62</v>
      </c>
      <c r="E83" s="135">
        <v>1901.4199999999998</v>
      </c>
      <c r="F83" s="135">
        <v>1935.14</v>
      </c>
      <c r="G83" s="135">
        <v>1886.12</v>
      </c>
      <c r="H83" s="136" t="s">
        <v>40</v>
      </c>
      <c r="I83" s="133"/>
    </row>
    <row r="84" spans="1:9">
      <c r="A84" s="106" t="s">
        <v>594</v>
      </c>
      <c r="B84" s="136" t="s">
        <v>40</v>
      </c>
      <c r="C84" s="136" t="s">
        <v>40</v>
      </c>
      <c r="D84" s="135">
        <v>4.95</v>
      </c>
      <c r="E84" s="135">
        <v>0</v>
      </c>
      <c r="F84" s="135">
        <v>0.81</v>
      </c>
      <c r="G84" s="135">
        <v>0</v>
      </c>
      <c r="H84" s="136" t="s">
        <v>40</v>
      </c>
      <c r="I84" s="133"/>
    </row>
    <row r="85" spans="1:9">
      <c r="A85" s="106" t="s">
        <v>379</v>
      </c>
      <c r="B85" s="135">
        <v>8363.6200000000008</v>
      </c>
      <c r="C85" s="135">
        <v>8494.01</v>
      </c>
      <c r="D85" s="135">
        <v>6373.2</v>
      </c>
      <c r="E85" s="135">
        <v>7515.64</v>
      </c>
      <c r="F85" s="135">
        <v>8700.9600000000009</v>
      </c>
      <c r="G85" s="135">
        <v>9221.94</v>
      </c>
      <c r="H85" s="136" t="s">
        <v>40</v>
      </c>
      <c r="I85" s="133"/>
    </row>
    <row r="86" spans="1:9">
      <c r="A86" s="106" t="s">
        <v>380</v>
      </c>
      <c r="B86" s="135">
        <v>27603.17</v>
      </c>
      <c r="C86" s="135">
        <v>27770.48</v>
      </c>
      <c r="D86" s="135">
        <v>27957.989999999998</v>
      </c>
      <c r="E86" s="135">
        <v>53683.13</v>
      </c>
      <c r="F86" s="135">
        <v>41707.519999999997</v>
      </c>
      <c r="G86" s="135">
        <v>40585.71</v>
      </c>
      <c r="H86" s="136" t="s">
        <v>40</v>
      </c>
      <c r="I86" s="133"/>
    </row>
    <row r="87" spans="1:9">
      <c r="A87" s="106" t="s">
        <v>381</v>
      </c>
      <c r="B87" s="135">
        <v>45332.36</v>
      </c>
      <c r="C87" s="135">
        <v>72114.570000000007</v>
      </c>
      <c r="D87" s="135">
        <v>124289.91</v>
      </c>
      <c r="E87" s="135">
        <v>33709.9</v>
      </c>
      <c r="F87" s="135">
        <v>85357.359999999986</v>
      </c>
      <c r="G87" s="135">
        <v>50551.49</v>
      </c>
      <c r="H87" s="136" t="s">
        <v>40</v>
      </c>
      <c r="I87" s="133"/>
    </row>
    <row r="88" spans="1:9">
      <c r="A88" s="106" t="s">
        <v>853</v>
      </c>
      <c r="B88" s="136" t="s">
        <v>40</v>
      </c>
      <c r="C88" s="136" t="s">
        <v>40</v>
      </c>
      <c r="D88" s="135">
        <v>38.85</v>
      </c>
      <c r="E88" s="135">
        <v>0</v>
      </c>
      <c r="F88" s="135">
        <v>0</v>
      </c>
      <c r="G88" s="135">
        <v>0</v>
      </c>
      <c r="H88" s="136" t="s">
        <v>40</v>
      </c>
      <c r="I88" s="133"/>
    </row>
    <row r="89" spans="1:9">
      <c r="A89" s="106" t="s">
        <v>382</v>
      </c>
      <c r="B89" s="135">
        <v>10294.950000000001</v>
      </c>
      <c r="C89" s="135">
        <v>246.54999999999998</v>
      </c>
      <c r="D89" s="135">
        <v>22140.699999999997</v>
      </c>
      <c r="E89" s="135">
        <v>11388.82</v>
      </c>
      <c r="F89" s="135">
        <v>11821.47</v>
      </c>
      <c r="G89" s="135">
        <v>13085.609999999999</v>
      </c>
      <c r="H89" s="136" t="s">
        <v>40</v>
      </c>
      <c r="I89" s="133"/>
    </row>
    <row r="90" spans="1:9">
      <c r="A90" s="106" t="s">
        <v>383</v>
      </c>
      <c r="B90" s="135">
        <v>206.81</v>
      </c>
      <c r="C90" s="135">
        <v>0</v>
      </c>
      <c r="D90" s="135">
        <v>483.53999999999996</v>
      </c>
      <c r="E90" s="135">
        <v>281.58</v>
      </c>
      <c r="F90" s="135">
        <v>296.57</v>
      </c>
      <c r="G90" s="135">
        <v>281.68</v>
      </c>
      <c r="H90" s="136" t="s">
        <v>40</v>
      </c>
      <c r="I90" s="133"/>
    </row>
    <row r="91" spans="1:9">
      <c r="A91" s="106" t="s">
        <v>595</v>
      </c>
      <c r="B91" s="135">
        <v>0</v>
      </c>
      <c r="C91" s="135">
        <v>0</v>
      </c>
      <c r="D91" s="135">
        <v>224.65</v>
      </c>
      <c r="E91" s="135">
        <v>400.53</v>
      </c>
      <c r="F91" s="135">
        <v>380.71000000000004</v>
      </c>
      <c r="G91" s="135">
        <v>34.99</v>
      </c>
      <c r="H91" s="136" t="s">
        <v>40</v>
      </c>
      <c r="I91" s="133"/>
    </row>
    <row r="92" spans="1:9">
      <c r="A92" s="106" t="s">
        <v>807</v>
      </c>
      <c r="B92" s="135">
        <v>0</v>
      </c>
      <c r="C92" s="135">
        <v>117.99</v>
      </c>
      <c r="D92" s="135">
        <v>0</v>
      </c>
      <c r="E92" s="135">
        <v>0</v>
      </c>
      <c r="F92" s="135">
        <v>351.01</v>
      </c>
      <c r="G92" s="135">
        <v>27.06</v>
      </c>
      <c r="H92" s="136" t="s">
        <v>40</v>
      </c>
      <c r="I92" s="133"/>
    </row>
    <row r="93" spans="1:9">
      <c r="A93" s="106" t="s">
        <v>384</v>
      </c>
      <c r="B93" s="135">
        <v>899.51</v>
      </c>
      <c r="C93" s="135">
        <v>425.1</v>
      </c>
      <c r="D93" s="135">
        <v>5181.0899999999992</v>
      </c>
      <c r="E93" s="135">
        <v>1755.79</v>
      </c>
      <c r="F93" s="135">
        <v>2239.5</v>
      </c>
      <c r="G93" s="135">
        <v>3158.2</v>
      </c>
      <c r="H93" s="136" t="s">
        <v>40</v>
      </c>
      <c r="I93" s="133"/>
    </row>
    <row r="94" spans="1:9" s="52" customFormat="1">
      <c r="A94" s="9" t="s">
        <v>898</v>
      </c>
      <c r="B94" s="105">
        <v>139561.38</v>
      </c>
      <c r="C94" s="105">
        <v>146056.94999999998</v>
      </c>
      <c r="D94" s="105">
        <v>234571.91</v>
      </c>
      <c r="E94" s="105">
        <v>150871.18</v>
      </c>
      <c r="F94" s="105">
        <v>192493.22</v>
      </c>
      <c r="G94" s="105">
        <v>164187.43</v>
      </c>
      <c r="H94" s="144">
        <v>21849.61</v>
      </c>
    </row>
    <row r="95" spans="1:9">
      <c r="A95" s="106"/>
      <c r="B95" s="135"/>
      <c r="C95" s="135"/>
      <c r="D95" s="135"/>
      <c r="E95" s="135"/>
      <c r="F95" s="135"/>
      <c r="G95" s="135"/>
      <c r="H95" s="136"/>
      <c r="I95" s="133"/>
    </row>
    <row r="96" spans="1:9">
      <c r="A96" s="106" t="s">
        <v>418</v>
      </c>
      <c r="B96" s="135">
        <v>0</v>
      </c>
      <c r="C96" s="135">
        <v>0</v>
      </c>
      <c r="D96" s="135">
        <v>62.79</v>
      </c>
      <c r="E96" s="135">
        <v>0</v>
      </c>
      <c r="F96" s="135">
        <v>0</v>
      </c>
      <c r="G96" s="135">
        <v>0</v>
      </c>
      <c r="H96" s="136" t="s">
        <v>40</v>
      </c>
      <c r="I96" s="133"/>
    </row>
    <row r="97" spans="1:9">
      <c r="A97" s="106" t="s">
        <v>856</v>
      </c>
      <c r="B97" s="136" t="s">
        <v>40</v>
      </c>
      <c r="C97" s="135">
        <v>196.95</v>
      </c>
      <c r="D97" s="135">
        <v>33.65</v>
      </c>
      <c r="E97" s="135">
        <v>0</v>
      </c>
      <c r="F97" s="135">
        <v>0</v>
      </c>
      <c r="G97" s="135">
        <v>0</v>
      </c>
      <c r="H97" s="136" t="s">
        <v>40</v>
      </c>
      <c r="I97" s="133"/>
    </row>
    <row r="98" spans="1:9" s="52" customFormat="1">
      <c r="A98" s="9" t="s">
        <v>899</v>
      </c>
      <c r="B98" s="105">
        <v>0</v>
      </c>
      <c r="C98" s="105">
        <v>196.95</v>
      </c>
      <c r="D98" s="105">
        <v>96.44</v>
      </c>
      <c r="E98" s="105">
        <v>0</v>
      </c>
      <c r="F98" s="105">
        <v>0</v>
      </c>
      <c r="G98" s="105">
        <v>0</v>
      </c>
      <c r="H98" s="144">
        <v>0</v>
      </c>
    </row>
    <row r="99" spans="1:9">
      <c r="A99" s="106"/>
      <c r="B99" s="135"/>
      <c r="C99" s="135"/>
      <c r="D99" s="135"/>
      <c r="E99" s="135"/>
      <c r="F99" s="135"/>
      <c r="G99" s="135"/>
      <c r="H99" s="136"/>
      <c r="I99" s="133"/>
    </row>
    <row r="100" spans="1:9">
      <c r="A100" s="106" t="s">
        <v>385</v>
      </c>
      <c r="B100" s="135">
        <v>6089.25</v>
      </c>
      <c r="C100" s="135">
        <v>51370.07</v>
      </c>
      <c r="D100" s="135">
        <v>5489.45</v>
      </c>
      <c r="E100" s="135">
        <v>6694.73</v>
      </c>
      <c r="F100" s="135">
        <v>52021.15</v>
      </c>
      <c r="G100" s="135">
        <v>6667.3</v>
      </c>
      <c r="H100" s="136" t="s">
        <v>40</v>
      </c>
      <c r="I100" s="133"/>
    </row>
    <row r="101" spans="1:9" s="52" customFormat="1">
      <c r="A101" s="9" t="s">
        <v>900</v>
      </c>
      <c r="B101" s="105">
        <v>6089.25</v>
      </c>
      <c r="C101" s="105">
        <v>51370.07</v>
      </c>
      <c r="D101" s="105">
        <v>5489.45</v>
      </c>
      <c r="E101" s="105">
        <v>6694.73</v>
      </c>
      <c r="F101" s="105">
        <v>52021.15</v>
      </c>
      <c r="G101" s="105">
        <v>6667.3</v>
      </c>
      <c r="H101" s="144">
        <v>5851</v>
      </c>
    </row>
    <row r="102" spans="1:9">
      <c r="A102" s="106"/>
      <c r="B102" s="135"/>
      <c r="C102" s="135"/>
      <c r="D102" s="135"/>
      <c r="E102" s="135"/>
      <c r="F102" s="135"/>
      <c r="G102" s="135"/>
      <c r="H102" s="136"/>
      <c r="I102" s="133"/>
    </row>
    <row r="103" spans="1:9">
      <c r="A103" s="106" t="s">
        <v>596</v>
      </c>
      <c r="B103" s="135">
        <v>0</v>
      </c>
      <c r="C103" s="135">
        <v>0</v>
      </c>
      <c r="D103" s="135">
        <v>657</v>
      </c>
      <c r="E103" s="135">
        <v>0</v>
      </c>
      <c r="F103" s="135">
        <v>245</v>
      </c>
      <c r="G103" s="135">
        <v>240</v>
      </c>
      <c r="H103" s="136" t="s">
        <v>40</v>
      </c>
      <c r="I103" s="133"/>
    </row>
    <row r="104" spans="1:9">
      <c r="A104" s="106" t="s">
        <v>863</v>
      </c>
      <c r="B104" s="136" t="s">
        <v>40</v>
      </c>
      <c r="C104" s="136" t="s">
        <v>40</v>
      </c>
      <c r="D104" s="136" t="s">
        <v>40</v>
      </c>
      <c r="E104" s="135">
        <v>312</v>
      </c>
      <c r="F104" s="135">
        <v>0</v>
      </c>
      <c r="G104" s="135">
        <v>0</v>
      </c>
      <c r="H104" s="136" t="s">
        <v>40</v>
      </c>
      <c r="I104" s="133"/>
    </row>
    <row r="105" spans="1:9">
      <c r="A105" s="106" t="s">
        <v>387</v>
      </c>
      <c r="B105" s="135">
        <v>0</v>
      </c>
      <c r="C105" s="135">
        <v>35</v>
      </c>
      <c r="D105" s="135">
        <v>0</v>
      </c>
      <c r="E105" s="135">
        <v>0</v>
      </c>
      <c r="F105" s="135">
        <v>886</v>
      </c>
      <c r="G105" s="135">
        <v>0</v>
      </c>
      <c r="H105" s="136" t="s">
        <v>40</v>
      </c>
      <c r="I105" s="133"/>
    </row>
    <row r="106" spans="1:9">
      <c r="A106" s="106" t="s">
        <v>808</v>
      </c>
      <c r="B106" s="135">
        <v>0</v>
      </c>
      <c r="C106" s="135">
        <v>45</v>
      </c>
      <c r="D106" s="135">
        <v>0</v>
      </c>
      <c r="E106" s="135">
        <v>0</v>
      </c>
      <c r="F106" s="135">
        <v>0</v>
      </c>
      <c r="G106" s="135">
        <v>0</v>
      </c>
      <c r="H106" s="136" t="s">
        <v>40</v>
      </c>
      <c r="I106" s="133"/>
    </row>
    <row r="107" spans="1:9" s="52" customFormat="1">
      <c r="A107" s="9" t="s">
        <v>901</v>
      </c>
      <c r="B107" s="105">
        <v>0</v>
      </c>
      <c r="C107" s="105">
        <v>80</v>
      </c>
      <c r="D107" s="105">
        <v>657</v>
      </c>
      <c r="E107" s="105">
        <v>312</v>
      </c>
      <c r="F107" s="105">
        <v>1131</v>
      </c>
      <c r="G107" s="105">
        <v>240</v>
      </c>
      <c r="H107" s="144">
        <v>5180</v>
      </c>
    </row>
    <row r="108" spans="1:9">
      <c r="A108" s="106"/>
      <c r="B108" s="135"/>
      <c r="C108" s="135"/>
      <c r="D108" s="135"/>
      <c r="E108" s="135"/>
      <c r="F108" s="135"/>
      <c r="G108" s="135"/>
      <c r="H108" s="136"/>
      <c r="I108" s="133"/>
    </row>
    <row r="109" spans="1:9">
      <c r="A109" s="106" t="s">
        <v>869</v>
      </c>
      <c r="B109" s="136" t="s">
        <v>40</v>
      </c>
      <c r="C109" s="136" t="s">
        <v>40</v>
      </c>
      <c r="D109" s="136" t="s">
        <v>40</v>
      </c>
      <c r="E109" s="135">
        <v>39.200000000000003</v>
      </c>
      <c r="F109" s="135">
        <v>0</v>
      </c>
      <c r="G109" s="135">
        <v>0</v>
      </c>
      <c r="H109" s="136" t="s">
        <v>40</v>
      </c>
      <c r="I109" s="133"/>
    </row>
    <row r="110" spans="1:9">
      <c r="A110" s="106" t="s">
        <v>253</v>
      </c>
      <c r="B110" s="135">
        <v>0</v>
      </c>
      <c r="C110" s="135">
        <v>0</v>
      </c>
      <c r="D110" s="135">
        <v>0</v>
      </c>
      <c r="E110" s="135">
        <v>46.86</v>
      </c>
      <c r="F110" s="135">
        <v>-21.48</v>
      </c>
      <c r="G110" s="135">
        <v>0</v>
      </c>
      <c r="H110" s="136" t="s">
        <v>40</v>
      </c>
      <c r="I110" s="133"/>
    </row>
    <row r="111" spans="1:9">
      <c r="A111" s="106" t="s">
        <v>254</v>
      </c>
      <c r="B111" s="135">
        <v>1176.69</v>
      </c>
      <c r="C111" s="135">
        <v>2408.62</v>
      </c>
      <c r="D111" s="135">
        <v>2151.8700000000003</v>
      </c>
      <c r="E111" s="135">
        <v>960.87</v>
      </c>
      <c r="F111" s="135">
        <v>1893.0800000000002</v>
      </c>
      <c r="G111" s="135">
        <v>1091</v>
      </c>
      <c r="H111" s="136" t="s">
        <v>40</v>
      </c>
      <c r="I111" s="133"/>
    </row>
    <row r="112" spans="1:9" s="52" customFormat="1">
      <c r="A112" s="9" t="s">
        <v>902</v>
      </c>
      <c r="B112" s="105">
        <v>1176.69</v>
      </c>
      <c r="C112" s="105">
        <v>2408.62</v>
      </c>
      <c r="D112" s="105">
        <v>2151.8700000000003</v>
      </c>
      <c r="E112" s="105">
        <v>1046.93</v>
      </c>
      <c r="F112" s="105">
        <v>1871.6000000000001</v>
      </c>
      <c r="G112" s="105">
        <v>1091</v>
      </c>
      <c r="H112" s="144">
        <v>2196</v>
      </c>
    </row>
    <row r="113" spans="1:9">
      <c r="A113" s="106"/>
      <c r="B113" s="135"/>
      <c r="C113" s="135"/>
      <c r="D113" s="135"/>
      <c r="E113" s="135"/>
      <c r="F113" s="135"/>
      <c r="G113" s="135"/>
      <c r="H113" s="136"/>
      <c r="I113" s="133"/>
    </row>
    <row r="114" spans="1:9">
      <c r="A114" s="106" t="s">
        <v>389</v>
      </c>
      <c r="B114" s="135">
        <v>6292.35</v>
      </c>
      <c r="C114" s="135">
        <v>9435.07</v>
      </c>
      <c r="D114" s="135">
        <v>12567.28</v>
      </c>
      <c r="E114" s="135">
        <v>11230.380000000001</v>
      </c>
      <c r="F114" s="135">
        <v>10187.99</v>
      </c>
      <c r="G114" s="135">
        <v>15871.630000000001</v>
      </c>
      <c r="H114" s="136" t="s">
        <v>40</v>
      </c>
      <c r="I114" s="133"/>
    </row>
    <row r="115" spans="1:9">
      <c r="A115" s="106" t="s">
        <v>255</v>
      </c>
      <c r="B115" s="136" t="s">
        <v>40</v>
      </c>
      <c r="C115" s="136" t="s">
        <v>40</v>
      </c>
      <c r="D115" s="136" t="s">
        <v>40</v>
      </c>
      <c r="E115" s="136" t="s">
        <v>40</v>
      </c>
      <c r="F115" s="135">
        <v>60.51</v>
      </c>
      <c r="G115" s="135">
        <v>0</v>
      </c>
      <c r="H115" s="136" t="s">
        <v>40</v>
      </c>
      <c r="I115" s="133"/>
    </row>
    <row r="116" spans="1:9">
      <c r="A116" s="106" t="s">
        <v>256</v>
      </c>
      <c r="B116" s="135">
        <v>2834.4300000000003</v>
      </c>
      <c r="C116" s="135">
        <v>2561.6800000000003</v>
      </c>
      <c r="D116" s="135">
        <v>6473.51</v>
      </c>
      <c r="E116" s="135">
        <v>2423.0699999999997</v>
      </c>
      <c r="F116" s="135">
        <v>4003.4700000000003</v>
      </c>
      <c r="G116" s="135">
        <v>11344.65</v>
      </c>
      <c r="H116" s="136" t="s">
        <v>40</v>
      </c>
      <c r="I116" s="133"/>
    </row>
    <row r="117" spans="1:9">
      <c r="A117" s="106" t="s">
        <v>259</v>
      </c>
      <c r="B117" s="135">
        <v>3711.08</v>
      </c>
      <c r="C117" s="135">
        <v>6884.3200000000006</v>
      </c>
      <c r="D117" s="135">
        <v>8418.1899999999987</v>
      </c>
      <c r="E117" s="135">
        <v>11698.67</v>
      </c>
      <c r="F117" s="135">
        <v>11332.160000000002</v>
      </c>
      <c r="G117" s="135">
        <v>5590</v>
      </c>
      <c r="H117" s="136" t="s">
        <v>40</v>
      </c>
      <c r="I117" s="133"/>
    </row>
    <row r="118" spans="1:9">
      <c r="A118" s="106" t="s">
        <v>597</v>
      </c>
      <c r="B118" s="135">
        <v>135</v>
      </c>
      <c r="C118" s="135">
        <v>22.07</v>
      </c>
      <c r="D118" s="135">
        <v>4.5999999999999996</v>
      </c>
      <c r="E118" s="135">
        <v>0</v>
      </c>
      <c r="F118" s="135">
        <v>89.4</v>
      </c>
      <c r="G118" s="135">
        <v>274.82</v>
      </c>
      <c r="H118" s="136" t="s">
        <v>40</v>
      </c>
      <c r="I118" s="133"/>
    </row>
    <row r="119" spans="1:9">
      <c r="A119" s="106" t="s">
        <v>267</v>
      </c>
      <c r="B119" s="135">
        <v>0</v>
      </c>
      <c r="C119" s="135">
        <v>61.25</v>
      </c>
      <c r="D119" s="135">
        <v>132.02000000000001</v>
      </c>
      <c r="E119" s="135">
        <v>344</v>
      </c>
      <c r="F119" s="135">
        <v>12.72</v>
      </c>
      <c r="G119" s="135">
        <v>0</v>
      </c>
      <c r="H119" s="136" t="s">
        <v>40</v>
      </c>
      <c r="I119" s="133"/>
    </row>
    <row r="120" spans="1:9">
      <c r="A120" s="106" t="s">
        <v>390</v>
      </c>
      <c r="B120" s="135">
        <v>0</v>
      </c>
      <c r="C120" s="135">
        <v>0</v>
      </c>
      <c r="D120" s="135">
        <v>0</v>
      </c>
      <c r="E120" s="135">
        <v>0</v>
      </c>
      <c r="F120" s="135">
        <v>5052.8100000000004</v>
      </c>
      <c r="G120" s="135">
        <v>400.23</v>
      </c>
      <c r="H120" s="136" t="s">
        <v>40</v>
      </c>
      <c r="I120" s="133"/>
    </row>
    <row r="121" spans="1:9">
      <c r="A121" s="106" t="s">
        <v>270</v>
      </c>
      <c r="B121" s="136" t="s">
        <v>40</v>
      </c>
      <c r="C121" s="136" t="s">
        <v>40</v>
      </c>
      <c r="D121" s="135">
        <v>110.8</v>
      </c>
      <c r="E121" s="135">
        <v>0</v>
      </c>
      <c r="F121" s="135">
        <v>0</v>
      </c>
      <c r="G121" s="135">
        <v>0</v>
      </c>
      <c r="H121" s="136" t="s">
        <v>40</v>
      </c>
      <c r="I121" s="133"/>
    </row>
    <row r="122" spans="1:9">
      <c r="A122" s="106" t="s">
        <v>567</v>
      </c>
      <c r="B122" s="135">
        <v>9694.61</v>
      </c>
      <c r="C122" s="135">
        <v>20691.59</v>
      </c>
      <c r="D122" s="135">
        <v>17258.12</v>
      </c>
      <c r="E122" s="135">
        <v>27097.829999999998</v>
      </c>
      <c r="F122" s="135">
        <v>12967</v>
      </c>
      <c r="G122" s="135">
        <v>18147.61</v>
      </c>
      <c r="H122" s="136" t="s">
        <v>40</v>
      </c>
      <c r="I122" s="133"/>
    </row>
    <row r="123" spans="1:9">
      <c r="A123" s="106" t="s">
        <v>273</v>
      </c>
      <c r="B123" s="136" t="s">
        <v>40</v>
      </c>
      <c r="C123" s="136" t="s">
        <v>40</v>
      </c>
      <c r="D123" s="136" t="s">
        <v>40</v>
      </c>
      <c r="E123" s="136" t="s">
        <v>40</v>
      </c>
      <c r="F123" s="135">
        <v>405.95</v>
      </c>
      <c r="G123" s="135">
        <v>0</v>
      </c>
      <c r="H123" s="136" t="s">
        <v>40</v>
      </c>
      <c r="I123" s="133"/>
    </row>
    <row r="124" spans="1:9">
      <c r="A124" s="106" t="s">
        <v>274</v>
      </c>
      <c r="B124" s="135">
        <v>2510.85</v>
      </c>
      <c r="C124" s="135">
        <v>3324.12</v>
      </c>
      <c r="D124" s="135">
        <v>4546.96</v>
      </c>
      <c r="E124" s="135">
        <v>6229.5499999999993</v>
      </c>
      <c r="F124" s="135">
        <v>4100.79</v>
      </c>
      <c r="G124" s="135">
        <v>5523.99</v>
      </c>
      <c r="H124" s="136" t="s">
        <v>40</v>
      </c>
      <c r="I124" s="133"/>
    </row>
    <row r="125" spans="1:9">
      <c r="A125" s="106" t="s">
        <v>269</v>
      </c>
      <c r="B125" s="135">
        <v>9482.82</v>
      </c>
      <c r="C125" s="135">
        <v>10174.799999999999</v>
      </c>
      <c r="D125" s="135">
        <v>11508.93</v>
      </c>
      <c r="E125" s="135">
        <v>14096.34</v>
      </c>
      <c r="F125" s="135">
        <v>13018.850000000002</v>
      </c>
      <c r="G125" s="135">
        <v>11200.37</v>
      </c>
      <c r="H125" s="136" t="s">
        <v>40</v>
      </c>
      <c r="I125" s="133"/>
    </row>
    <row r="126" spans="1:9">
      <c r="A126" s="106" t="s">
        <v>391</v>
      </c>
      <c r="B126" s="136" t="s">
        <v>40</v>
      </c>
      <c r="C126" s="136" t="s">
        <v>40</v>
      </c>
      <c r="D126" s="136" t="s">
        <v>40</v>
      </c>
      <c r="E126" s="135">
        <v>396.2</v>
      </c>
      <c r="F126" s="135">
        <v>331.53</v>
      </c>
      <c r="G126" s="135">
        <v>0</v>
      </c>
      <c r="H126" s="136" t="s">
        <v>40</v>
      </c>
      <c r="I126" s="133"/>
    </row>
    <row r="127" spans="1:9">
      <c r="A127" s="106" t="s">
        <v>279</v>
      </c>
      <c r="B127" s="135">
        <v>3899.89</v>
      </c>
      <c r="C127" s="135">
        <v>7319.16</v>
      </c>
      <c r="D127" s="135">
        <v>8334.56</v>
      </c>
      <c r="E127" s="135">
        <v>11156.279999999999</v>
      </c>
      <c r="F127" s="135">
        <v>9201.4499999999989</v>
      </c>
      <c r="G127" s="135">
        <v>7851.1399999999994</v>
      </c>
      <c r="H127" s="136" t="s">
        <v>40</v>
      </c>
      <c r="I127" s="133"/>
    </row>
    <row r="128" spans="1:9">
      <c r="A128" s="106" t="s">
        <v>392</v>
      </c>
      <c r="B128" s="136" t="s">
        <v>40</v>
      </c>
      <c r="C128" s="136" t="s">
        <v>40</v>
      </c>
      <c r="D128" s="136" t="s">
        <v>40</v>
      </c>
      <c r="E128" s="135">
        <v>146.38</v>
      </c>
      <c r="F128" s="135">
        <v>0</v>
      </c>
      <c r="G128" s="135">
        <v>0</v>
      </c>
      <c r="H128" s="136" t="s">
        <v>40</v>
      </c>
      <c r="I128" s="133"/>
    </row>
    <row r="129" spans="1:9">
      <c r="A129" s="106" t="s">
        <v>571</v>
      </c>
      <c r="B129" s="135">
        <v>10852.07</v>
      </c>
      <c r="C129" s="135">
        <v>7714.5</v>
      </c>
      <c r="D129" s="135">
        <v>17989.489999999998</v>
      </c>
      <c r="E129" s="135">
        <v>10187.880000000001</v>
      </c>
      <c r="F129" s="135">
        <v>10519.099999999999</v>
      </c>
      <c r="G129" s="135">
        <v>10953.25</v>
      </c>
      <c r="H129" s="136" t="s">
        <v>40</v>
      </c>
      <c r="I129" s="133"/>
    </row>
    <row r="130" spans="1:9">
      <c r="A130" s="106" t="s">
        <v>284</v>
      </c>
      <c r="B130" s="136" t="s">
        <v>40</v>
      </c>
      <c r="C130" s="136" t="s">
        <v>40</v>
      </c>
      <c r="D130" s="136" t="s">
        <v>40</v>
      </c>
      <c r="E130" s="136" t="s">
        <v>40</v>
      </c>
      <c r="F130" s="135">
        <v>181.07</v>
      </c>
      <c r="G130" s="135">
        <v>0</v>
      </c>
      <c r="H130" s="136" t="s">
        <v>40</v>
      </c>
      <c r="I130" s="133"/>
    </row>
    <row r="131" spans="1:9">
      <c r="A131" s="106" t="s">
        <v>354</v>
      </c>
      <c r="B131" s="135">
        <v>890.03</v>
      </c>
      <c r="C131" s="135">
        <v>1763.3400000000001</v>
      </c>
      <c r="D131" s="135">
        <v>8943.4499999999989</v>
      </c>
      <c r="E131" s="135">
        <v>2732.19</v>
      </c>
      <c r="F131" s="135">
        <v>3496.88</v>
      </c>
      <c r="G131" s="135">
        <v>4475.82</v>
      </c>
      <c r="H131" s="136" t="s">
        <v>40</v>
      </c>
      <c r="I131" s="133"/>
    </row>
    <row r="132" spans="1:9">
      <c r="A132" s="106" t="s">
        <v>285</v>
      </c>
      <c r="B132" s="135">
        <v>0</v>
      </c>
      <c r="C132" s="135">
        <v>0</v>
      </c>
      <c r="D132" s="135">
        <v>0</v>
      </c>
      <c r="E132" s="135">
        <v>0</v>
      </c>
      <c r="F132" s="135">
        <v>34.630000000000003</v>
      </c>
      <c r="G132" s="135">
        <v>0</v>
      </c>
      <c r="H132" s="136" t="s">
        <v>40</v>
      </c>
      <c r="I132" s="133"/>
    </row>
    <row r="133" spans="1:9">
      <c r="A133" s="106" t="s">
        <v>598</v>
      </c>
      <c r="B133" s="135">
        <v>0</v>
      </c>
      <c r="C133" s="135">
        <v>110.54</v>
      </c>
      <c r="D133" s="135">
        <v>2775</v>
      </c>
      <c r="E133" s="135">
        <v>0</v>
      </c>
      <c r="F133" s="135">
        <v>69.819999999999993</v>
      </c>
      <c r="G133" s="135">
        <v>0</v>
      </c>
      <c r="H133" s="136" t="s">
        <v>40</v>
      </c>
      <c r="I133" s="133"/>
    </row>
    <row r="134" spans="1:9">
      <c r="A134" s="106" t="s">
        <v>599</v>
      </c>
      <c r="B134" s="135">
        <v>0</v>
      </c>
      <c r="C134" s="135">
        <v>0</v>
      </c>
      <c r="D134" s="135">
        <v>89</v>
      </c>
      <c r="E134" s="135">
        <v>0</v>
      </c>
      <c r="F134" s="135">
        <v>0</v>
      </c>
      <c r="G134" s="135">
        <v>0</v>
      </c>
      <c r="H134" s="136" t="s">
        <v>40</v>
      </c>
      <c r="I134" s="133"/>
    </row>
    <row r="135" spans="1:9" s="52" customFormat="1">
      <c r="A135" s="9" t="s">
        <v>903</v>
      </c>
      <c r="B135" s="105">
        <v>50303.13</v>
      </c>
      <c r="C135" s="105">
        <v>70062.439999999988</v>
      </c>
      <c r="D135" s="105">
        <v>99151.909999999989</v>
      </c>
      <c r="E135" s="105">
        <v>97738.77</v>
      </c>
      <c r="F135" s="105">
        <v>85066.13</v>
      </c>
      <c r="G135" s="105">
        <v>91633.510000000009</v>
      </c>
      <c r="H135" s="144">
        <v>51325</v>
      </c>
    </row>
    <row r="136" spans="1:9">
      <c r="A136" s="106"/>
      <c r="B136" s="135"/>
      <c r="C136" s="135"/>
      <c r="D136" s="135"/>
      <c r="E136" s="135"/>
      <c r="F136" s="135"/>
      <c r="G136" s="135"/>
      <c r="H136" s="136"/>
      <c r="I136" s="133"/>
    </row>
    <row r="137" spans="1:9">
      <c r="A137" s="106" t="s">
        <v>600</v>
      </c>
      <c r="B137" s="135">
        <v>0</v>
      </c>
      <c r="C137" s="135">
        <v>0</v>
      </c>
      <c r="D137" s="135">
        <v>0</v>
      </c>
      <c r="E137" s="135">
        <v>909</v>
      </c>
      <c r="F137" s="135">
        <v>1385</v>
      </c>
      <c r="G137" s="135">
        <v>730</v>
      </c>
      <c r="H137" s="136" t="s">
        <v>40</v>
      </c>
      <c r="I137" s="133"/>
    </row>
    <row r="138" spans="1:9">
      <c r="A138" s="106" t="s">
        <v>601</v>
      </c>
      <c r="B138" s="135">
        <v>0</v>
      </c>
      <c r="C138" s="135">
        <v>0</v>
      </c>
      <c r="D138" s="135">
        <v>0</v>
      </c>
      <c r="E138" s="135">
        <v>0</v>
      </c>
      <c r="F138" s="135">
        <v>398</v>
      </c>
      <c r="G138" s="135">
        <v>655</v>
      </c>
      <c r="H138" s="136" t="s">
        <v>40</v>
      </c>
      <c r="I138" s="133"/>
    </row>
    <row r="139" spans="1:9">
      <c r="A139" s="106" t="s">
        <v>393</v>
      </c>
      <c r="B139" s="135">
        <v>3559.81</v>
      </c>
      <c r="C139" s="135">
        <v>0</v>
      </c>
      <c r="D139" s="135">
        <v>1041.75</v>
      </c>
      <c r="E139" s="135">
        <v>0</v>
      </c>
      <c r="F139" s="135">
        <v>17176.68</v>
      </c>
      <c r="G139" s="135">
        <v>5290</v>
      </c>
      <c r="H139" s="136" t="s">
        <v>40</v>
      </c>
      <c r="I139" s="133"/>
    </row>
    <row r="140" spans="1:9">
      <c r="A140" s="106" t="s">
        <v>876</v>
      </c>
      <c r="B140" s="136" t="s">
        <v>40</v>
      </c>
      <c r="C140" s="136" t="s">
        <v>40</v>
      </c>
      <c r="D140" s="136" t="s">
        <v>40</v>
      </c>
      <c r="E140" s="136" t="s">
        <v>40</v>
      </c>
      <c r="F140" s="135">
        <v>730</v>
      </c>
      <c r="G140" s="135">
        <v>655</v>
      </c>
      <c r="H140" s="136" t="s">
        <v>40</v>
      </c>
      <c r="I140" s="133"/>
    </row>
    <row r="141" spans="1:9">
      <c r="A141" s="106" t="s">
        <v>291</v>
      </c>
      <c r="B141" s="135">
        <v>0</v>
      </c>
      <c r="C141" s="135">
        <v>2695</v>
      </c>
      <c r="D141" s="135">
        <v>0</v>
      </c>
      <c r="E141" s="135">
        <v>2395</v>
      </c>
      <c r="F141" s="135">
        <v>1460</v>
      </c>
      <c r="G141" s="135">
        <v>1350</v>
      </c>
      <c r="H141" s="136" t="s">
        <v>40</v>
      </c>
      <c r="I141" s="133"/>
    </row>
    <row r="142" spans="1:9">
      <c r="A142" s="106" t="s">
        <v>602</v>
      </c>
      <c r="B142" s="135">
        <v>0</v>
      </c>
      <c r="C142" s="135">
        <v>86.52</v>
      </c>
      <c r="D142" s="135">
        <v>0</v>
      </c>
      <c r="E142" s="135">
        <v>0</v>
      </c>
      <c r="F142" s="135">
        <v>0</v>
      </c>
      <c r="G142" s="135">
        <v>0</v>
      </c>
      <c r="H142" s="136" t="s">
        <v>40</v>
      </c>
      <c r="I142" s="133"/>
    </row>
    <row r="143" spans="1:9">
      <c r="A143" s="106" t="s">
        <v>394</v>
      </c>
      <c r="B143" s="135">
        <v>132.69</v>
      </c>
      <c r="C143" s="135">
        <v>414.99</v>
      </c>
      <c r="D143" s="135">
        <v>0</v>
      </c>
      <c r="E143" s="135">
        <v>331.78</v>
      </c>
      <c r="F143" s="135">
        <v>195.94</v>
      </c>
      <c r="G143" s="135">
        <v>0</v>
      </c>
      <c r="H143" s="136" t="s">
        <v>40</v>
      </c>
      <c r="I143" s="133"/>
    </row>
    <row r="144" spans="1:9">
      <c r="A144" s="106" t="s">
        <v>448</v>
      </c>
      <c r="B144" s="136" t="s">
        <v>40</v>
      </c>
      <c r="C144" s="135">
        <v>1000</v>
      </c>
      <c r="D144" s="135">
        <v>0</v>
      </c>
      <c r="E144" s="135">
        <v>1050</v>
      </c>
      <c r="F144" s="135">
        <v>0</v>
      </c>
      <c r="G144" s="135">
        <v>0</v>
      </c>
      <c r="H144" s="136" t="s">
        <v>40</v>
      </c>
      <c r="I144" s="133"/>
    </row>
    <row r="145" spans="1:9">
      <c r="A145" s="106" t="s">
        <v>880</v>
      </c>
      <c r="B145" s="135">
        <v>15623.44</v>
      </c>
      <c r="C145" s="135">
        <v>0</v>
      </c>
      <c r="D145" s="135">
        <v>0</v>
      </c>
      <c r="E145" s="135">
        <v>0</v>
      </c>
      <c r="F145" s="135">
        <v>0</v>
      </c>
      <c r="G145" s="135">
        <v>0</v>
      </c>
      <c r="H145" s="136" t="s">
        <v>40</v>
      </c>
      <c r="I145" s="133"/>
    </row>
    <row r="146" spans="1:9" s="52" customFormat="1">
      <c r="A146" s="9" t="s">
        <v>904</v>
      </c>
      <c r="B146" s="105">
        <v>19315.940000000002</v>
      </c>
      <c r="C146" s="105">
        <v>4196.51</v>
      </c>
      <c r="D146" s="105">
        <v>1041.75</v>
      </c>
      <c r="E146" s="105">
        <v>4685.78</v>
      </c>
      <c r="F146" s="105">
        <v>21345.62</v>
      </c>
      <c r="G146" s="105">
        <v>8680</v>
      </c>
      <c r="H146" s="144">
        <v>9168</v>
      </c>
    </row>
    <row r="147" spans="1:9">
      <c r="A147" s="106"/>
      <c r="B147" s="135"/>
      <c r="C147" s="135"/>
      <c r="D147" s="135"/>
      <c r="E147" s="135"/>
      <c r="F147" s="135"/>
      <c r="G147" s="135"/>
      <c r="H147" s="136"/>
      <c r="I147" s="133"/>
    </row>
    <row r="148" spans="1:9">
      <c r="A148" s="106" t="s">
        <v>293</v>
      </c>
      <c r="B148" s="136" t="s">
        <v>40</v>
      </c>
      <c r="C148" s="135">
        <v>263.10000000000002</v>
      </c>
      <c r="D148" s="135">
        <v>0</v>
      </c>
      <c r="E148" s="135">
        <v>0</v>
      </c>
      <c r="F148" s="135">
        <v>0</v>
      </c>
      <c r="G148" s="136" t="s">
        <v>40</v>
      </c>
      <c r="H148" s="136" t="s">
        <v>40</v>
      </c>
      <c r="I148" s="133"/>
    </row>
    <row r="149" spans="1:9">
      <c r="A149" s="106" t="s">
        <v>396</v>
      </c>
      <c r="B149" s="135">
        <v>249287.54</v>
      </c>
      <c r="C149" s="135">
        <v>242768.94</v>
      </c>
      <c r="D149" s="135">
        <v>223519.07</v>
      </c>
      <c r="E149" s="135">
        <v>290246.16000000003</v>
      </c>
      <c r="F149" s="135">
        <v>282271.56</v>
      </c>
      <c r="G149" s="135">
        <v>273269.58999999997</v>
      </c>
      <c r="H149" s="136" t="s">
        <v>40</v>
      </c>
      <c r="I149" s="133"/>
    </row>
    <row r="150" spans="1:9">
      <c r="A150" s="106" t="s">
        <v>355</v>
      </c>
      <c r="B150" s="135">
        <v>30274.43</v>
      </c>
      <c r="C150" s="135">
        <v>39094.75</v>
      </c>
      <c r="D150" s="135">
        <v>61427.96</v>
      </c>
      <c r="E150" s="135">
        <v>48664.36</v>
      </c>
      <c r="F150" s="135">
        <v>76.5</v>
      </c>
      <c r="G150" s="135">
        <v>68220.06</v>
      </c>
      <c r="H150" s="136" t="s">
        <v>40</v>
      </c>
      <c r="I150" s="133"/>
    </row>
    <row r="151" spans="1:9">
      <c r="A151" s="164" t="s">
        <v>603</v>
      </c>
      <c r="B151" s="135">
        <v>0</v>
      </c>
      <c r="C151" s="135">
        <v>0</v>
      </c>
      <c r="D151" s="135">
        <v>0</v>
      </c>
      <c r="E151" s="135">
        <v>0</v>
      </c>
      <c r="F151" s="135">
        <v>0</v>
      </c>
      <c r="G151" s="135">
        <v>895.08</v>
      </c>
      <c r="H151" s="144" t="s">
        <v>40</v>
      </c>
      <c r="I151" s="133"/>
    </row>
    <row r="152" spans="1:9" s="52" customFormat="1">
      <c r="A152" s="9" t="s">
        <v>905</v>
      </c>
      <c r="B152" s="105">
        <v>279561.97000000003</v>
      </c>
      <c r="C152" s="105">
        <v>282126.78999999998</v>
      </c>
      <c r="D152" s="105">
        <v>284947.03000000003</v>
      </c>
      <c r="E152" s="105">
        <v>338910.52</v>
      </c>
      <c r="F152" s="105">
        <v>282348.06</v>
      </c>
      <c r="G152" s="220">
        <v>342384.73</v>
      </c>
      <c r="H152" s="144">
        <v>153337</v>
      </c>
    </row>
    <row r="153" spans="1:9">
      <c r="A153" s="106"/>
      <c r="B153" s="135"/>
      <c r="C153" s="135"/>
      <c r="D153" s="135"/>
      <c r="E153" s="135"/>
      <c r="F153" s="135"/>
      <c r="G153" s="136"/>
      <c r="H153" s="136"/>
      <c r="I153" s="133"/>
    </row>
    <row r="154" spans="1:9">
      <c r="A154" s="106" t="s">
        <v>604</v>
      </c>
      <c r="B154" s="135">
        <v>0</v>
      </c>
      <c r="C154" s="135">
        <v>0</v>
      </c>
      <c r="D154" s="135">
        <v>0</v>
      </c>
      <c r="E154" s="135">
        <v>58.63</v>
      </c>
      <c r="F154" s="135">
        <v>0</v>
      </c>
      <c r="G154" s="135">
        <v>880.79</v>
      </c>
      <c r="H154" s="136" t="s">
        <v>40</v>
      </c>
      <c r="I154" s="133"/>
    </row>
    <row r="155" spans="1:9">
      <c r="A155" s="106" t="s">
        <v>306</v>
      </c>
      <c r="B155" s="135">
        <v>353.36</v>
      </c>
      <c r="C155" s="135">
        <v>318.76</v>
      </c>
      <c r="D155" s="135">
        <v>314.05</v>
      </c>
      <c r="E155" s="135">
        <v>2200.2200000000003</v>
      </c>
      <c r="F155" s="135">
        <v>3473.92</v>
      </c>
      <c r="G155" s="135">
        <v>800.18999999999994</v>
      </c>
      <c r="H155" s="136" t="s">
        <v>40</v>
      </c>
      <c r="I155" s="133"/>
    </row>
    <row r="156" spans="1:9">
      <c r="A156" s="164" t="s">
        <v>605</v>
      </c>
      <c r="B156" s="135">
        <v>0</v>
      </c>
      <c r="C156" s="135">
        <v>0</v>
      </c>
      <c r="D156" s="135">
        <v>0</v>
      </c>
      <c r="E156" s="135">
        <v>0</v>
      </c>
      <c r="F156" s="135">
        <v>0</v>
      </c>
      <c r="G156" s="135">
        <v>33.25</v>
      </c>
      <c r="H156" s="136" t="s">
        <v>40</v>
      </c>
      <c r="I156" s="133"/>
    </row>
    <row r="157" spans="1:9" s="52" customFormat="1">
      <c r="A157" s="8" t="s">
        <v>906</v>
      </c>
      <c r="B157" s="105">
        <v>353.36</v>
      </c>
      <c r="C157" s="105">
        <v>318.76</v>
      </c>
      <c r="D157" s="105">
        <v>314.05</v>
      </c>
      <c r="E157" s="105">
        <v>2258.8500000000004</v>
      </c>
      <c r="F157" s="105">
        <v>3473.92</v>
      </c>
      <c r="G157" s="220">
        <v>1714.23</v>
      </c>
      <c r="H157" s="144">
        <v>941</v>
      </c>
    </row>
    <row r="158" spans="1:9">
      <c r="A158" s="106"/>
      <c r="B158" s="135"/>
      <c r="C158" s="135"/>
      <c r="D158" s="135"/>
      <c r="E158" s="135"/>
      <c r="F158" s="135"/>
      <c r="G158" s="135"/>
      <c r="H158" s="136"/>
      <c r="I158" s="133"/>
    </row>
    <row r="159" spans="1:9">
      <c r="A159" s="106" t="s">
        <v>907</v>
      </c>
      <c r="B159" s="135">
        <v>5012946.4400000013</v>
      </c>
      <c r="C159" s="135">
        <v>5016265.3900000015</v>
      </c>
      <c r="D159" s="135">
        <v>4967862.3400000017</v>
      </c>
      <c r="E159" s="135">
        <v>4893949.09</v>
      </c>
      <c r="F159" s="135">
        <v>5310275.8099999996</v>
      </c>
      <c r="G159" s="135">
        <v>4726287.3199999984</v>
      </c>
      <c r="H159" s="136">
        <v>4257402.8000000007</v>
      </c>
      <c r="I159" s="133"/>
    </row>
    <row r="160" spans="1:9">
      <c r="A160" s="5"/>
      <c r="B160" s="22"/>
      <c r="C160" s="22"/>
      <c r="D160" s="22"/>
      <c r="E160" s="22"/>
      <c r="F160" s="22"/>
      <c r="G160" s="22"/>
      <c r="H160" s="22"/>
    </row>
    <row r="161" spans="1:8">
      <c r="A161" s="5"/>
      <c r="B161" s="22"/>
      <c r="C161" s="22"/>
      <c r="D161" s="22"/>
      <c r="E161" s="22"/>
      <c r="F161" s="22"/>
      <c r="G161" s="22"/>
      <c r="H161" s="22"/>
    </row>
    <row r="162" spans="1:8">
      <c r="A162" s="5"/>
      <c r="B162" s="22"/>
      <c r="C162" s="22"/>
      <c r="D162" s="22"/>
      <c r="E162" s="22"/>
      <c r="F162" s="22"/>
      <c r="G162" s="22"/>
      <c r="H162" s="22"/>
    </row>
    <row r="163" spans="1:8">
      <c r="A163" s="5"/>
      <c r="B163" s="22"/>
      <c r="C163" s="22"/>
      <c r="D163" s="22"/>
      <c r="E163" s="22"/>
      <c r="F163" s="22"/>
      <c r="G163" s="22"/>
      <c r="H163" s="22"/>
    </row>
    <row r="164" spans="1:8">
      <c r="A164" s="5"/>
      <c r="B164" s="22"/>
      <c r="C164" s="22"/>
      <c r="D164" s="22"/>
      <c r="E164" s="22"/>
      <c r="F164" s="22"/>
      <c r="G164" s="22"/>
      <c r="H164" s="22"/>
    </row>
    <row r="165" spans="1:8">
      <c r="A165" s="5"/>
      <c r="B165" s="22"/>
      <c r="C165" s="22"/>
      <c r="D165" s="22"/>
      <c r="E165" s="22"/>
      <c r="F165" s="22"/>
      <c r="G165" s="22"/>
      <c r="H165" s="22"/>
    </row>
    <row r="166" spans="1:8">
      <c r="A166" s="5"/>
      <c r="B166" s="22"/>
      <c r="C166" s="22"/>
      <c r="D166" s="22"/>
      <c r="E166" s="22"/>
      <c r="F166" s="22"/>
      <c r="G166" s="22"/>
      <c r="H166" s="22"/>
    </row>
    <row r="167" spans="1:8">
      <c r="A167" s="9"/>
      <c r="B167" s="22"/>
      <c r="C167" s="22"/>
      <c r="D167" s="22"/>
      <c r="E167" s="22"/>
      <c r="F167" s="22"/>
      <c r="G167" s="22"/>
      <c r="H167" s="22"/>
    </row>
    <row r="168" spans="1:8">
      <c r="A168" s="5"/>
      <c r="B168" s="22"/>
      <c r="C168" s="22"/>
      <c r="D168" s="22"/>
      <c r="E168" s="22"/>
      <c r="F168" s="22"/>
      <c r="G168" s="22"/>
      <c r="H168" s="22"/>
    </row>
    <row r="169" spans="1:8">
      <c r="A169" s="5"/>
      <c r="B169" s="22"/>
      <c r="C169" s="22"/>
      <c r="D169" s="22"/>
      <c r="E169" s="22"/>
      <c r="F169" s="22"/>
      <c r="G169" s="22"/>
      <c r="H169" s="22"/>
    </row>
    <row r="170" spans="1:8">
      <c r="A170" s="5"/>
      <c r="B170" s="22"/>
      <c r="C170" s="22"/>
      <c r="D170" s="22"/>
      <c r="E170" s="22"/>
      <c r="F170" s="22"/>
      <c r="G170" s="22"/>
      <c r="H170" s="22"/>
    </row>
    <row r="171" spans="1:8">
      <c r="A171" s="5"/>
      <c r="B171" s="22"/>
      <c r="C171" s="22"/>
      <c r="D171" s="22"/>
      <c r="E171" s="22"/>
      <c r="F171" s="22"/>
      <c r="G171" s="22"/>
      <c r="H171" s="22"/>
    </row>
    <row r="172" spans="1:8">
      <c r="A172" s="9"/>
      <c r="B172" s="22"/>
      <c r="C172" s="22"/>
      <c r="D172" s="22"/>
      <c r="E172" s="22"/>
      <c r="F172" s="22"/>
      <c r="G172" s="22"/>
      <c r="H172" s="22"/>
    </row>
    <row r="173" spans="1:8">
      <c r="A173" s="5"/>
      <c r="B173" s="22"/>
      <c r="C173" s="22"/>
      <c r="D173" s="22"/>
      <c r="E173" s="22"/>
      <c r="F173" s="22"/>
      <c r="G173" s="22"/>
      <c r="H173" s="22"/>
    </row>
    <row r="174" spans="1:8">
      <c r="A174" s="9"/>
      <c r="B174" s="22"/>
      <c r="C174" s="22"/>
      <c r="D174" s="22"/>
      <c r="E174" s="22"/>
      <c r="F174" s="22"/>
      <c r="G174" s="22"/>
      <c r="H174" s="22"/>
    </row>
    <row r="175" spans="1:8">
      <c r="A175" s="5"/>
      <c r="E175" s="5"/>
      <c r="F175" s="5"/>
      <c r="G175" s="5"/>
      <c r="H175" s="5"/>
    </row>
    <row r="176" spans="1:8">
      <c r="A176" s="5"/>
      <c r="B176" s="6"/>
      <c r="C176" s="6"/>
      <c r="D176" s="5"/>
      <c r="E176" s="5"/>
      <c r="F176" s="5"/>
      <c r="G176" s="5"/>
      <c r="H176" s="5"/>
    </row>
    <row r="177" spans="1:8">
      <c r="A177" s="5"/>
      <c r="B177" s="6"/>
      <c r="C177" s="6"/>
      <c r="E177" s="5"/>
      <c r="F177" s="5"/>
      <c r="G177" s="5"/>
      <c r="H177" s="5"/>
    </row>
    <row r="178" spans="1:8">
      <c r="A178" s="5"/>
      <c r="E178" s="5"/>
    </row>
    <row r="179" spans="1:8">
      <c r="A179" s="5"/>
      <c r="E179" s="5"/>
    </row>
    <row r="180" spans="1:8">
      <c r="A180" s="5"/>
    </row>
    <row r="181" spans="1:8">
      <c r="A181" s="5"/>
    </row>
    <row r="183" spans="1:8">
      <c r="A183" s="5"/>
      <c r="B183" s="6"/>
      <c r="C183" s="6"/>
      <c r="D183" s="5"/>
      <c r="E183" s="5"/>
      <c r="F183" s="5"/>
      <c r="G183" s="5"/>
      <c r="H183" s="5"/>
    </row>
    <row r="184" spans="1:8">
      <c r="A184" s="5"/>
    </row>
    <row r="185" spans="1:8">
      <c r="A185" s="5"/>
    </row>
    <row r="186" spans="1:8">
      <c r="A186" s="5"/>
    </row>
    <row r="188" spans="1:8">
      <c r="A188" s="5"/>
      <c r="E188" s="5"/>
      <c r="F188" s="5"/>
      <c r="G188" s="5"/>
      <c r="H188" s="5"/>
    </row>
    <row r="189" spans="1:8">
      <c r="A189" s="5"/>
      <c r="B189" s="6"/>
      <c r="C189" s="6"/>
      <c r="D189" s="5"/>
    </row>
    <row r="190" spans="1:8">
      <c r="A190" s="5"/>
    </row>
    <row r="191" spans="1:8">
      <c r="A191" s="5"/>
      <c r="E191" s="5"/>
      <c r="F191" s="5"/>
      <c r="G191" s="5"/>
      <c r="H191" s="5"/>
    </row>
    <row r="192" spans="1:8">
      <c r="A192" s="5"/>
    </row>
    <row r="193" spans="1:8">
      <c r="A193" s="5"/>
    </row>
    <row r="194" spans="1:8">
      <c r="A194" s="5"/>
      <c r="B194" s="6"/>
      <c r="C194" s="6"/>
      <c r="D194" s="5"/>
      <c r="E194" s="5"/>
      <c r="F194" s="5"/>
      <c r="G194" s="5"/>
      <c r="H194" s="5"/>
    </row>
    <row r="195" spans="1:8">
      <c r="A195" s="5"/>
    </row>
    <row r="196" spans="1:8">
      <c r="A196" s="5"/>
      <c r="E196" s="5"/>
      <c r="F196" s="5"/>
    </row>
    <row r="197" spans="1:8">
      <c r="A197" s="5"/>
      <c r="B197" s="6"/>
      <c r="C197" s="6"/>
      <c r="D197" s="5"/>
      <c r="E197" s="5"/>
      <c r="F197" s="5"/>
      <c r="G197" s="5"/>
      <c r="H197" s="5"/>
    </row>
    <row r="198" spans="1:8">
      <c r="A198" s="5"/>
    </row>
    <row r="199" spans="1:8">
      <c r="A199" s="5"/>
      <c r="E199" s="5"/>
      <c r="F199" s="5"/>
      <c r="G199" s="5"/>
      <c r="H199" s="5"/>
    </row>
    <row r="200" spans="1:8">
      <c r="A200" s="5"/>
      <c r="B200" s="6"/>
      <c r="C200" s="6"/>
      <c r="D200" s="5"/>
      <c r="E200" s="5"/>
      <c r="F200" s="5"/>
      <c r="G200" s="5"/>
      <c r="H200" s="5"/>
    </row>
    <row r="201" spans="1:8">
      <c r="A201" s="5"/>
      <c r="E201" s="5"/>
    </row>
    <row r="202" spans="1:8">
      <c r="A202" s="5"/>
    </row>
    <row r="203" spans="1:8">
      <c r="A203" s="5"/>
      <c r="B203" s="6"/>
      <c r="C203" s="6"/>
    </row>
    <row r="204" spans="1:8">
      <c r="A204" s="5"/>
    </row>
    <row r="205" spans="1:8">
      <c r="A205" s="5"/>
      <c r="E205" s="5"/>
      <c r="F205" s="5"/>
      <c r="G205" s="5"/>
      <c r="H205" s="5"/>
    </row>
    <row r="206" spans="1:8">
      <c r="A206" s="5"/>
    </row>
    <row r="207" spans="1:8">
      <c r="A207" s="5"/>
      <c r="B207" s="6"/>
      <c r="C207" s="6"/>
      <c r="D207" s="5"/>
    </row>
    <row r="208" spans="1:8">
      <c r="A208" s="5"/>
    </row>
    <row r="209" spans="1:8">
      <c r="A209" s="5"/>
      <c r="E209" s="5"/>
      <c r="F209" s="5"/>
      <c r="G209" s="5"/>
      <c r="H209" s="5"/>
    </row>
    <row r="210" spans="1:8">
      <c r="A210" s="5"/>
    </row>
    <row r="211" spans="1:8">
      <c r="A211" s="5"/>
      <c r="B211" s="6"/>
      <c r="C211" s="6"/>
      <c r="D211" s="5"/>
      <c r="E211" s="5"/>
      <c r="F211" s="5"/>
      <c r="G211" s="5"/>
      <c r="H211" s="5"/>
    </row>
    <row r="212" spans="1:8">
      <c r="A212" s="5"/>
      <c r="E212" s="5"/>
      <c r="F212" s="5"/>
      <c r="G212" s="5"/>
      <c r="H212" s="5"/>
    </row>
    <row r="213" spans="1:8">
      <c r="A213" s="5"/>
      <c r="B213" s="6"/>
      <c r="C213" s="6"/>
      <c r="E213" s="5"/>
    </row>
    <row r="214" spans="1:8">
      <c r="A214" s="5"/>
      <c r="E214" s="5"/>
      <c r="F214" s="5"/>
      <c r="G214" s="5"/>
      <c r="H214" s="5"/>
    </row>
    <row r="215" spans="1:8">
      <c r="A215" s="5"/>
      <c r="B215" s="6"/>
      <c r="E215" s="5"/>
      <c r="F215" s="5"/>
      <c r="G215" s="5"/>
      <c r="H215" s="5"/>
    </row>
    <row r="216" spans="1:8">
      <c r="A216" s="5"/>
    </row>
    <row r="217" spans="1:8">
      <c r="A217" s="5"/>
      <c r="B217" s="6"/>
      <c r="C217" s="6"/>
      <c r="D217" s="5"/>
      <c r="E217" s="5"/>
      <c r="F217" s="5"/>
      <c r="G217" s="5"/>
      <c r="H217" s="5"/>
    </row>
    <row r="218" spans="1:8">
      <c r="A218" s="5"/>
    </row>
    <row r="219" spans="1:8">
      <c r="A219" s="5"/>
    </row>
    <row r="221" spans="1:8">
      <c r="A221" s="5"/>
      <c r="B221" s="6"/>
      <c r="C221" s="6"/>
      <c r="D221" s="5"/>
      <c r="E221" s="5"/>
      <c r="F221" s="5"/>
      <c r="G221" s="5"/>
      <c r="H221" s="5"/>
    </row>
    <row r="222" spans="1:8">
      <c r="A222" s="5"/>
    </row>
    <row r="223" spans="1:8">
      <c r="A223" s="5"/>
      <c r="E223" s="5"/>
    </row>
    <row r="224" spans="1:8">
      <c r="A224" s="5"/>
    </row>
    <row r="225" spans="1:8">
      <c r="A225" s="5"/>
      <c r="E225" s="5"/>
      <c r="F225" s="5"/>
      <c r="G225" s="5"/>
      <c r="H225" s="5"/>
    </row>
    <row r="226" spans="1:8">
      <c r="A226" s="5"/>
      <c r="B226" s="6"/>
      <c r="C226" s="6"/>
      <c r="D226" s="5"/>
      <c r="E226" s="5"/>
      <c r="F226" s="5"/>
      <c r="G226" s="5"/>
      <c r="H226" s="5"/>
    </row>
    <row r="227" spans="1:8">
      <c r="A227" s="5"/>
    </row>
    <row r="228" spans="1:8">
      <c r="A228" s="5"/>
      <c r="E228" s="5"/>
      <c r="F228" s="5"/>
    </row>
    <row r="229" spans="1:8">
      <c r="A229" s="5"/>
      <c r="B229" s="6"/>
      <c r="C229" s="6"/>
      <c r="D229" s="5"/>
      <c r="E229" s="5"/>
      <c r="F229" s="5"/>
      <c r="G229" s="5"/>
      <c r="H229" s="5"/>
    </row>
    <row r="230" spans="1:8">
      <c r="A230" s="5"/>
      <c r="B230" s="6"/>
      <c r="C230" s="6"/>
      <c r="E230" s="5"/>
      <c r="F230" s="5"/>
      <c r="G230" s="5"/>
      <c r="H230" s="5"/>
    </row>
    <row r="231" spans="1:8">
      <c r="A231" s="5"/>
      <c r="B231" s="6"/>
      <c r="C231" s="6"/>
      <c r="D231" s="5"/>
      <c r="E231" s="5"/>
      <c r="F231" s="5"/>
      <c r="G231" s="5"/>
      <c r="H231" s="5"/>
    </row>
    <row r="232" spans="1:8">
      <c r="A232" s="5"/>
    </row>
    <row r="233" spans="1:8">
      <c r="A233" s="5"/>
      <c r="E233" s="5"/>
      <c r="F233" s="5"/>
      <c r="G233" s="5"/>
      <c r="H233" s="5"/>
    </row>
    <row r="234" spans="1:8">
      <c r="A234" s="5"/>
      <c r="B234" s="6"/>
      <c r="C234" s="6"/>
      <c r="D234" s="5"/>
      <c r="E234" s="5"/>
      <c r="F234" s="5"/>
      <c r="G234" s="5"/>
      <c r="H234" s="5"/>
    </row>
    <row r="235" spans="1:8">
      <c r="A235" s="5"/>
    </row>
    <row r="236" spans="1:8">
      <c r="A236" s="5"/>
      <c r="B236" s="6"/>
      <c r="C236" s="6"/>
      <c r="D236" s="5"/>
      <c r="E236" s="5"/>
      <c r="F236" s="5"/>
      <c r="G236" s="5"/>
      <c r="H236" s="5"/>
    </row>
    <row r="237" spans="1:8">
      <c r="A237" s="5"/>
      <c r="E237" s="5"/>
      <c r="F237" s="5"/>
    </row>
    <row r="238" spans="1:8">
      <c r="A238" s="5"/>
      <c r="B238" s="6"/>
      <c r="C238" s="6"/>
      <c r="D238" s="5"/>
      <c r="E238" s="5"/>
      <c r="F238" s="5"/>
      <c r="G238" s="5"/>
      <c r="H238" s="5"/>
    </row>
    <row r="239" spans="1:8">
      <c r="A239" s="5"/>
      <c r="B239" s="6"/>
      <c r="E239" s="5"/>
      <c r="F239" s="5"/>
      <c r="G239" s="5"/>
      <c r="H239" s="5"/>
    </row>
    <row r="240" spans="1:8">
      <c r="A240" s="5"/>
      <c r="E240" s="5"/>
      <c r="F240" s="5"/>
    </row>
    <row r="241" spans="1:8">
      <c r="A241" s="5"/>
    </row>
    <row r="243" spans="1:8">
      <c r="A243" s="5"/>
      <c r="B243" s="6"/>
      <c r="C243" s="6"/>
      <c r="D243" s="5"/>
      <c r="E243" s="5"/>
    </row>
    <row r="244" spans="1:8">
      <c r="A244" s="5"/>
      <c r="B244" s="6"/>
      <c r="C244" s="6"/>
      <c r="D244" s="5"/>
      <c r="E244" s="5"/>
      <c r="F244" s="5"/>
      <c r="G244" s="5"/>
      <c r="H244" s="5"/>
    </row>
    <row r="245" spans="1:8">
      <c r="A245" s="5"/>
      <c r="B245" s="6"/>
      <c r="C245" s="6"/>
      <c r="D245" s="5"/>
      <c r="E245" s="5"/>
      <c r="F245" s="5"/>
      <c r="G245" s="5"/>
      <c r="H245" s="5"/>
    </row>
    <row r="246" spans="1:8">
      <c r="A246" s="5"/>
      <c r="B246" s="6"/>
      <c r="C246" s="6"/>
      <c r="D246" s="5"/>
      <c r="E246" s="5"/>
    </row>
    <row r="247" spans="1:8">
      <c r="A247" s="5"/>
      <c r="B247" s="6"/>
      <c r="C247" s="6"/>
    </row>
    <row r="248" spans="1:8">
      <c r="A248" s="5"/>
    </row>
    <row r="249" spans="1:8">
      <c r="A249" s="5"/>
    </row>
    <row r="250" spans="1:8">
      <c r="A250" s="5"/>
      <c r="B250" s="6"/>
      <c r="E250" s="5"/>
      <c r="F250" s="5"/>
      <c r="G250" s="5"/>
      <c r="H250" s="5"/>
    </row>
    <row r="251" spans="1:8">
      <c r="A251" s="5"/>
      <c r="B251" s="6"/>
      <c r="C251" s="6"/>
      <c r="D251" s="5"/>
      <c r="E251" s="5"/>
      <c r="F251" s="5"/>
      <c r="G251" s="5"/>
    </row>
    <row r="252" spans="1:8">
      <c r="A252" s="5"/>
    </row>
    <row r="253" spans="1:8">
      <c r="A253" s="5"/>
    </row>
    <row r="254" spans="1:8">
      <c r="A254" s="5"/>
      <c r="E254" s="5"/>
    </row>
    <row r="255" spans="1:8">
      <c r="A255" s="5"/>
      <c r="B255" s="6"/>
      <c r="C255" s="6"/>
      <c r="D255" s="5"/>
      <c r="E255" s="5"/>
      <c r="F255" s="5"/>
      <c r="G255" s="5"/>
      <c r="H255" s="5"/>
    </row>
    <row r="256" spans="1:8">
      <c r="A256" s="5"/>
    </row>
    <row r="257" spans="1:8">
      <c r="A257" s="5"/>
      <c r="E257" s="5"/>
      <c r="F257" s="5"/>
      <c r="G257" s="5"/>
    </row>
    <row r="258" spans="1:8">
      <c r="A258" s="5"/>
    </row>
    <row r="259" spans="1:8">
      <c r="A259" s="5"/>
    </row>
    <row r="262" spans="1:8">
      <c r="A262" s="5"/>
    </row>
    <row r="263" spans="1:8">
      <c r="A263" s="5"/>
      <c r="B263" s="6"/>
      <c r="C263" s="6"/>
      <c r="D263" s="5"/>
      <c r="E263" s="5"/>
      <c r="F263" s="5"/>
      <c r="G263" s="5"/>
      <c r="H263" s="5"/>
    </row>
    <row r="264" spans="1:8">
      <c r="A264" s="5"/>
    </row>
    <row r="265" spans="1:8">
      <c r="A265" s="5"/>
    </row>
    <row r="266" spans="1:8">
      <c r="A266" s="5"/>
      <c r="B266" s="6"/>
      <c r="C266" s="6"/>
      <c r="D266" s="5"/>
      <c r="E266" s="5"/>
      <c r="F266" s="5"/>
      <c r="G266" s="5"/>
      <c r="H266" s="5"/>
    </row>
    <row r="267" spans="1:8">
      <c r="A267" s="5"/>
    </row>
    <row r="269" spans="1:8">
      <c r="A269" s="5"/>
    </row>
  </sheetData>
  <pageMargins left="0.75" right="0.75" top="1" bottom="1" header="0.5" footer="0.5"/>
  <pageSetup scale="59" orientation="portrait" r:id="rId1"/>
  <headerFooter alignWithMargins="0"/>
  <rowBreaks count="1" manualBreakCount="1">
    <brk id="72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425"/>
  <sheetViews>
    <sheetView view="pageBreakPreview" zoomScale="60" zoomScaleNormal="85" workbookViewId="0">
      <pane xSplit="1" ySplit="8" topLeftCell="B9" activePane="bottomRight" state="frozen"/>
      <selection activeCell="N19" sqref="N19"/>
      <selection pane="topRight" activeCell="N19" sqref="N19"/>
      <selection pane="bottomLeft" activeCell="N19" sqref="N19"/>
      <selection pane="bottomRight" activeCell="B9" sqref="B9"/>
    </sheetView>
  </sheetViews>
  <sheetFormatPr defaultRowHeight="12.75"/>
  <cols>
    <col min="1" max="1" width="64.28515625" customWidth="1"/>
    <col min="2" max="3" width="10.85546875" style="1" bestFit="1" customWidth="1"/>
    <col min="4" max="5" width="11.85546875" bestFit="1" customWidth="1"/>
    <col min="6" max="6" width="13" bestFit="1" customWidth="1"/>
    <col min="7" max="8" width="11.85546875" bestFit="1" customWidth="1"/>
  </cols>
  <sheetData>
    <row r="1" spans="1:9">
      <c r="A1" s="5" t="s">
        <v>0</v>
      </c>
    </row>
    <row r="2" spans="1:9">
      <c r="A2" s="5" t="s">
        <v>1</v>
      </c>
      <c r="D2" s="1"/>
      <c r="E2" s="1"/>
      <c r="F2" s="1"/>
      <c r="G2" s="1"/>
      <c r="H2" s="1"/>
    </row>
    <row r="3" spans="1:9">
      <c r="A3" s="5" t="s">
        <v>2</v>
      </c>
      <c r="D3" s="1"/>
      <c r="E3" s="1"/>
      <c r="F3" s="1"/>
      <c r="G3" s="1"/>
      <c r="H3" s="1"/>
    </row>
    <row r="4" spans="1:9">
      <c r="A4" s="5" t="s">
        <v>3</v>
      </c>
      <c r="D4" s="1"/>
      <c r="E4" s="1"/>
      <c r="F4" s="1"/>
      <c r="G4" s="1"/>
      <c r="H4" s="1"/>
    </row>
    <row r="5" spans="1:9">
      <c r="A5" s="5" t="s">
        <v>4</v>
      </c>
      <c r="D5" s="4"/>
      <c r="E5" s="4"/>
      <c r="F5" s="4"/>
      <c r="G5" s="4"/>
      <c r="H5" s="4"/>
      <c r="I5" s="81"/>
    </row>
    <row r="6" spans="1:9">
      <c r="D6" s="4"/>
      <c r="E6" s="4"/>
      <c r="F6" s="4"/>
      <c r="G6" s="4"/>
      <c r="H6" s="4"/>
    </row>
    <row r="7" spans="1:9">
      <c r="B7" s="7" t="s">
        <v>466</v>
      </c>
      <c r="C7" s="7" t="s">
        <v>466</v>
      </c>
      <c r="D7" s="7" t="s">
        <v>466</v>
      </c>
      <c r="E7" s="7" t="s">
        <v>466</v>
      </c>
      <c r="F7" s="7" t="s">
        <v>466</v>
      </c>
      <c r="G7" s="7" t="s">
        <v>466</v>
      </c>
      <c r="H7" s="219" t="s">
        <v>940</v>
      </c>
    </row>
    <row r="8" spans="1:9">
      <c r="B8" s="7" t="s">
        <v>13</v>
      </c>
      <c r="C8" s="7" t="s">
        <v>14</v>
      </c>
      <c r="D8" s="7" t="s">
        <v>15</v>
      </c>
      <c r="E8" s="7" t="s">
        <v>16</v>
      </c>
      <c r="F8" s="7" t="s">
        <v>5</v>
      </c>
      <c r="G8" s="7" t="s">
        <v>6</v>
      </c>
      <c r="H8" s="219" t="s">
        <v>7</v>
      </c>
    </row>
    <row r="9" spans="1:9">
      <c r="B9" s="3"/>
      <c r="C9" s="3"/>
      <c r="D9" s="4"/>
      <c r="E9" s="4"/>
      <c r="F9" s="4"/>
      <c r="G9" s="4"/>
      <c r="H9" s="4"/>
    </row>
    <row r="10" spans="1:9">
      <c r="A10" s="106" t="s">
        <v>44</v>
      </c>
      <c r="B10" s="130">
        <v>4484.7900000000009</v>
      </c>
      <c r="C10" s="130">
        <v>2216.33</v>
      </c>
      <c r="D10" s="131">
        <v>5385.51</v>
      </c>
      <c r="E10" s="131">
        <v>2033.0700000000002</v>
      </c>
      <c r="F10" s="131">
        <v>673.31</v>
      </c>
      <c r="G10" s="154">
        <v>2429.44</v>
      </c>
      <c r="H10" s="155" t="s">
        <v>40</v>
      </c>
    </row>
    <row r="11" spans="1:9">
      <c r="A11" s="106" t="s">
        <v>45</v>
      </c>
      <c r="B11" s="130">
        <v>254.85</v>
      </c>
      <c r="C11" s="130">
        <v>270.5</v>
      </c>
      <c r="D11" s="131">
        <v>158.01999999999998</v>
      </c>
      <c r="E11" s="131">
        <v>0</v>
      </c>
      <c r="F11" s="131">
        <v>0</v>
      </c>
      <c r="G11" s="154">
        <v>533.74</v>
      </c>
      <c r="H11" s="155" t="s">
        <v>40</v>
      </c>
    </row>
    <row r="12" spans="1:9">
      <c r="A12" s="106" t="s">
        <v>46</v>
      </c>
      <c r="B12" s="130">
        <v>6837.23</v>
      </c>
      <c r="C12" s="130">
        <v>5971.89</v>
      </c>
      <c r="D12" s="131">
        <v>8982.93</v>
      </c>
      <c r="E12" s="131">
        <v>8058.9400000000005</v>
      </c>
      <c r="F12" s="131">
        <v>9668.0600000000013</v>
      </c>
      <c r="G12" s="154">
        <v>11473.52</v>
      </c>
      <c r="H12" s="155" t="s">
        <v>40</v>
      </c>
    </row>
    <row r="13" spans="1:9">
      <c r="A13" s="106" t="s">
        <v>47</v>
      </c>
      <c r="B13" s="130">
        <v>20040.439999999999</v>
      </c>
      <c r="C13" s="130">
        <v>27385.39</v>
      </c>
      <c r="D13" s="131">
        <v>35881.469999999994</v>
      </c>
      <c r="E13" s="131">
        <v>25725.430000000004</v>
      </c>
      <c r="F13" s="131">
        <v>13069.499999999998</v>
      </c>
      <c r="G13" s="154">
        <v>16689.22</v>
      </c>
      <c r="H13" s="155" t="s">
        <v>40</v>
      </c>
    </row>
    <row r="14" spans="1:9">
      <c r="A14" s="106" t="s">
        <v>48</v>
      </c>
      <c r="B14" s="130">
        <v>22680.48</v>
      </c>
      <c r="C14" s="130">
        <v>26152.75</v>
      </c>
      <c r="D14" s="131">
        <v>49356.98</v>
      </c>
      <c r="E14" s="131">
        <v>28556.77</v>
      </c>
      <c r="F14" s="131">
        <v>26791.86</v>
      </c>
      <c r="G14" s="154">
        <v>22054.739999999998</v>
      </c>
      <c r="H14" s="155" t="s">
        <v>40</v>
      </c>
    </row>
    <row r="15" spans="1:9">
      <c r="A15" s="106" t="s">
        <v>49</v>
      </c>
      <c r="B15" s="130">
        <v>7825.68</v>
      </c>
      <c r="C15" s="130">
        <v>7825.68</v>
      </c>
      <c r="D15" s="131">
        <v>11738.52</v>
      </c>
      <c r="E15" s="131">
        <v>7825.68</v>
      </c>
      <c r="F15" s="131">
        <v>7825.7</v>
      </c>
      <c r="G15" s="154">
        <v>7825.68</v>
      </c>
      <c r="H15" s="155" t="s">
        <v>40</v>
      </c>
    </row>
    <row r="16" spans="1:9">
      <c r="A16" s="106" t="s">
        <v>17</v>
      </c>
      <c r="B16" s="130">
        <v>12428.609999999999</v>
      </c>
      <c r="C16" s="130">
        <v>12428.64</v>
      </c>
      <c r="D16" s="131">
        <v>18642.919999999998</v>
      </c>
      <c r="E16" s="131">
        <v>12431.84</v>
      </c>
      <c r="F16" s="131">
        <v>12428.64</v>
      </c>
      <c r="G16" s="154">
        <v>12428.64</v>
      </c>
      <c r="H16" s="155" t="s">
        <v>40</v>
      </c>
    </row>
    <row r="17" spans="1:8">
      <c r="A17" s="106" t="s">
        <v>50</v>
      </c>
      <c r="B17" s="134">
        <v>11557.95</v>
      </c>
      <c r="C17" s="134">
        <v>11479.29</v>
      </c>
      <c r="D17" s="132">
        <v>16217.06</v>
      </c>
      <c r="E17" s="132">
        <v>9662.35</v>
      </c>
      <c r="F17" s="132">
        <v>9901.73</v>
      </c>
      <c r="G17" s="155">
        <v>9918.2099999999991</v>
      </c>
      <c r="H17" s="155" t="s">
        <v>40</v>
      </c>
    </row>
    <row r="18" spans="1:8">
      <c r="A18" s="106" t="s">
        <v>18</v>
      </c>
      <c r="B18" s="130">
        <v>7271.93</v>
      </c>
      <c r="C18" s="130">
        <v>5602.6</v>
      </c>
      <c r="D18" s="131">
        <v>4396.47</v>
      </c>
      <c r="E18" s="131">
        <v>1934.31</v>
      </c>
      <c r="F18" s="131">
        <v>2868.22</v>
      </c>
      <c r="G18" s="154">
        <v>1063.3399999999999</v>
      </c>
      <c r="H18" s="155" t="s">
        <v>40</v>
      </c>
    </row>
    <row r="19" spans="1:8">
      <c r="A19" s="106" t="s">
        <v>19</v>
      </c>
      <c r="B19" s="130">
        <v>6440.87</v>
      </c>
      <c r="C19" s="130">
        <v>2965.2</v>
      </c>
      <c r="D19" s="131">
        <v>3022.15</v>
      </c>
      <c r="E19" s="131">
        <v>1853.27</v>
      </c>
      <c r="F19" s="131">
        <v>2072.13</v>
      </c>
      <c r="G19" s="154">
        <v>940.46</v>
      </c>
      <c r="H19" s="155" t="s">
        <v>40</v>
      </c>
    </row>
    <row r="20" spans="1:8">
      <c r="A20" s="106" t="s">
        <v>51</v>
      </c>
      <c r="B20" s="134">
        <v>1104.6300000000001</v>
      </c>
      <c r="C20" s="134">
        <v>2097.0500000000002</v>
      </c>
      <c r="D20" s="132">
        <v>3053.94</v>
      </c>
      <c r="E20" s="132">
        <v>379.46</v>
      </c>
      <c r="F20" s="132">
        <v>981.63</v>
      </c>
      <c r="G20" s="155">
        <v>551.83000000000004</v>
      </c>
      <c r="H20" s="155" t="s">
        <v>40</v>
      </c>
    </row>
    <row r="21" spans="1:8">
      <c r="A21" s="106" t="s">
        <v>52</v>
      </c>
      <c r="B21" s="130">
        <v>390.36</v>
      </c>
      <c r="C21" s="130">
        <v>240.75</v>
      </c>
      <c r="D21" s="131">
        <v>0</v>
      </c>
      <c r="E21" s="131">
        <v>0</v>
      </c>
      <c r="F21" s="131">
        <v>0</v>
      </c>
      <c r="G21" s="154">
        <v>0</v>
      </c>
      <c r="H21" s="155" t="s">
        <v>40</v>
      </c>
    </row>
    <row r="22" spans="1:8">
      <c r="A22" s="106" t="s">
        <v>53</v>
      </c>
      <c r="B22" s="130">
        <v>7496.93</v>
      </c>
      <c r="C22" s="130">
        <v>640.79999999999995</v>
      </c>
      <c r="D22" s="131">
        <v>120.38</v>
      </c>
      <c r="E22" s="131">
        <v>63.25</v>
      </c>
      <c r="F22" s="131">
        <v>0</v>
      </c>
      <c r="G22" s="154">
        <v>0</v>
      </c>
      <c r="H22" s="155" t="s">
        <v>40</v>
      </c>
    </row>
    <row r="23" spans="1:8">
      <c r="A23" s="106" t="s">
        <v>54</v>
      </c>
      <c r="B23" s="130">
        <v>348.72</v>
      </c>
      <c r="C23" s="130">
        <v>284.60000000000002</v>
      </c>
      <c r="D23" s="131">
        <v>0</v>
      </c>
      <c r="E23" s="131">
        <v>379.46</v>
      </c>
      <c r="F23" s="131">
        <v>0</v>
      </c>
      <c r="G23" s="154">
        <v>0</v>
      </c>
      <c r="H23" s="155" t="s">
        <v>40</v>
      </c>
    </row>
    <row r="24" spans="1:8">
      <c r="A24" s="106" t="s">
        <v>815</v>
      </c>
      <c r="B24" s="130">
        <v>664.05</v>
      </c>
      <c r="C24" s="130">
        <v>0</v>
      </c>
      <c r="D24" s="131">
        <v>0</v>
      </c>
      <c r="E24" s="131">
        <v>379.46</v>
      </c>
      <c r="F24" s="131">
        <v>0</v>
      </c>
      <c r="G24" s="154">
        <v>111.9</v>
      </c>
      <c r="H24" s="155" t="s">
        <v>40</v>
      </c>
    </row>
    <row r="25" spans="1:8">
      <c r="A25" s="106" t="s">
        <v>55</v>
      </c>
      <c r="B25" s="130">
        <v>0</v>
      </c>
      <c r="C25" s="130">
        <v>0</v>
      </c>
      <c r="D25" s="131">
        <v>126.49</v>
      </c>
      <c r="E25" s="131">
        <v>0</v>
      </c>
      <c r="F25" s="131">
        <v>0</v>
      </c>
      <c r="G25" s="154">
        <v>0</v>
      </c>
      <c r="H25" s="155" t="s">
        <v>40</v>
      </c>
    </row>
    <row r="26" spans="1:8">
      <c r="A26" s="106" t="s">
        <v>637</v>
      </c>
      <c r="B26" s="130">
        <v>4077.88</v>
      </c>
      <c r="C26" s="130">
        <v>9152.66</v>
      </c>
      <c r="D26" s="131">
        <v>13386.34</v>
      </c>
      <c r="E26" s="131">
        <v>12140.7</v>
      </c>
      <c r="F26" s="131">
        <v>12238.54</v>
      </c>
      <c r="G26" s="154">
        <v>11386.25</v>
      </c>
      <c r="H26" s="155" t="s">
        <v>40</v>
      </c>
    </row>
    <row r="27" spans="1:8">
      <c r="A27" s="106" t="s">
        <v>20</v>
      </c>
      <c r="B27" s="130">
        <v>11605.28</v>
      </c>
      <c r="C27" s="130">
        <v>13359.86</v>
      </c>
      <c r="D27" s="131">
        <v>12592.38</v>
      </c>
      <c r="E27" s="131">
        <v>7846.31</v>
      </c>
      <c r="F27" s="131">
        <v>9087.17</v>
      </c>
      <c r="G27" s="154">
        <v>11850.62</v>
      </c>
      <c r="H27" s="155" t="s">
        <v>40</v>
      </c>
    </row>
    <row r="28" spans="1:8">
      <c r="A28" s="106" t="s">
        <v>56</v>
      </c>
      <c r="B28" s="135">
        <v>4405.24</v>
      </c>
      <c r="C28" s="135">
        <v>1461.76</v>
      </c>
      <c r="D28" s="135">
        <v>3395.49</v>
      </c>
      <c r="E28" s="135">
        <v>2016.52</v>
      </c>
      <c r="F28" s="135">
        <v>1356.3</v>
      </c>
      <c r="G28" s="135">
        <v>56.52</v>
      </c>
      <c r="H28" s="136" t="s">
        <v>40</v>
      </c>
    </row>
    <row r="29" spans="1:8">
      <c r="A29" s="106" t="s">
        <v>57</v>
      </c>
      <c r="B29" s="135">
        <v>0</v>
      </c>
      <c r="C29" s="135">
        <v>126.49</v>
      </c>
      <c r="D29" s="135">
        <v>844.92</v>
      </c>
      <c r="E29" s="135">
        <v>0</v>
      </c>
      <c r="F29" s="135">
        <v>826.94</v>
      </c>
      <c r="G29" s="135">
        <v>785.6</v>
      </c>
      <c r="H29" s="136" t="s">
        <v>40</v>
      </c>
    </row>
    <row r="30" spans="1:8">
      <c r="A30" s="106" t="s">
        <v>58</v>
      </c>
      <c r="B30" s="135">
        <v>0</v>
      </c>
      <c r="C30" s="135">
        <v>0</v>
      </c>
      <c r="D30" s="135">
        <v>2422.89</v>
      </c>
      <c r="E30" s="135">
        <v>505.94</v>
      </c>
      <c r="F30" s="135">
        <v>0</v>
      </c>
      <c r="G30" s="135">
        <v>0</v>
      </c>
      <c r="H30" s="136" t="s">
        <v>40</v>
      </c>
    </row>
    <row r="31" spans="1:8">
      <c r="A31" s="106" t="s">
        <v>59</v>
      </c>
      <c r="B31" s="135">
        <v>53986.73</v>
      </c>
      <c r="C31" s="135">
        <v>59151.820000000007</v>
      </c>
      <c r="D31" s="135">
        <v>73487.94</v>
      </c>
      <c r="E31" s="135">
        <v>48489.799999999996</v>
      </c>
      <c r="F31" s="135">
        <v>52298.31</v>
      </c>
      <c r="G31" s="135">
        <v>43416.95</v>
      </c>
      <c r="H31" s="136" t="s">
        <v>40</v>
      </c>
    </row>
    <row r="32" spans="1:8">
      <c r="A32" s="106" t="s">
        <v>60</v>
      </c>
      <c r="B32" s="135">
        <v>136908.88</v>
      </c>
      <c r="C32" s="135">
        <v>108354.56</v>
      </c>
      <c r="D32" s="135">
        <v>143054.66</v>
      </c>
      <c r="E32" s="135">
        <v>101670.24</v>
      </c>
      <c r="F32" s="135">
        <v>91440.51999999999</v>
      </c>
      <c r="G32" s="135">
        <v>99528.949999999983</v>
      </c>
      <c r="H32" s="136" t="s">
        <v>40</v>
      </c>
    </row>
    <row r="33" spans="1:8">
      <c r="A33" s="106" t="s">
        <v>61</v>
      </c>
      <c r="B33" s="135">
        <v>31286.6</v>
      </c>
      <c r="C33" s="135">
        <v>16981.96</v>
      </c>
      <c r="D33" s="135">
        <v>49688.569999999992</v>
      </c>
      <c r="E33" s="135">
        <v>25772.45</v>
      </c>
      <c r="F33" s="135">
        <v>26684.65</v>
      </c>
      <c r="G33" s="135">
        <v>19976.419999999998</v>
      </c>
      <c r="H33" s="136" t="s">
        <v>40</v>
      </c>
    </row>
    <row r="34" spans="1:8">
      <c r="A34" s="106" t="s">
        <v>62</v>
      </c>
      <c r="B34" s="135">
        <v>2184.8200000000002</v>
      </c>
      <c r="C34" s="135">
        <v>479.75</v>
      </c>
      <c r="D34" s="135">
        <v>959.5</v>
      </c>
      <c r="E34" s="135">
        <v>0</v>
      </c>
      <c r="F34" s="135">
        <v>2398.73</v>
      </c>
      <c r="G34" s="135">
        <v>4257.76</v>
      </c>
      <c r="H34" s="136" t="s">
        <v>40</v>
      </c>
    </row>
    <row r="35" spans="1:8">
      <c r="A35" s="106" t="s">
        <v>63</v>
      </c>
      <c r="B35" s="135">
        <v>2970.18</v>
      </c>
      <c r="C35" s="135">
        <v>2481.62</v>
      </c>
      <c r="D35" s="135">
        <v>1737.14</v>
      </c>
      <c r="E35" s="135">
        <v>0</v>
      </c>
      <c r="F35" s="135">
        <v>728.99</v>
      </c>
      <c r="G35" s="135">
        <v>1364.9</v>
      </c>
      <c r="H35" s="136" t="s">
        <v>40</v>
      </c>
    </row>
    <row r="36" spans="1:8">
      <c r="A36" s="106" t="s">
        <v>64</v>
      </c>
      <c r="B36" s="135">
        <v>69671.510000000009</v>
      </c>
      <c r="C36" s="135">
        <v>67645.41</v>
      </c>
      <c r="D36" s="135">
        <v>91724.00999999998</v>
      </c>
      <c r="E36" s="135">
        <v>62129.31</v>
      </c>
      <c r="F36" s="135">
        <v>65836.259999999995</v>
      </c>
      <c r="G36" s="135">
        <v>61250.549999999996</v>
      </c>
      <c r="H36" s="136" t="s">
        <v>40</v>
      </c>
    </row>
    <row r="37" spans="1:8">
      <c r="A37" s="106" t="s">
        <v>65</v>
      </c>
      <c r="B37" s="135">
        <v>14690</v>
      </c>
      <c r="C37" s="135">
        <v>19716.550000000003</v>
      </c>
      <c r="D37" s="135">
        <v>30775.380000000005</v>
      </c>
      <c r="E37" s="135">
        <v>11497.93</v>
      </c>
      <c r="F37" s="135">
        <v>14871.720000000001</v>
      </c>
      <c r="G37" s="135">
        <v>11909.419999999998</v>
      </c>
      <c r="H37" s="136" t="s">
        <v>40</v>
      </c>
    </row>
    <row r="38" spans="1:8">
      <c r="A38" s="106" t="s">
        <v>66</v>
      </c>
      <c r="B38" s="135">
        <v>471864.33000000007</v>
      </c>
      <c r="C38" s="135">
        <v>492269.81999999995</v>
      </c>
      <c r="D38" s="135">
        <v>754517.24</v>
      </c>
      <c r="E38" s="135">
        <v>519392.74000000005</v>
      </c>
      <c r="F38" s="135">
        <v>527449.1100000001</v>
      </c>
      <c r="G38" s="135">
        <v>562655.73999999987</v>
      </c>
      <c r="H38" s="136" t="s">
        <v>40</v>
      </c>
    </row>
    <row r="39" spans="1:8">
      <c r="A39" s="106" t="s">
        <v>67</v>
      </c>
      <c r="B39" s="135">
        <v>-470430.84</v>
      </c>
      <c r="C39" s="135">
        <v>-491550.01</v>
      </c>
      <c r="D39" s="135">
        <v>-755980.44000000006</v>
      </c>
      <c r="E39" s="135">
        <v>-521080.06000000006</v>
      </c>
      <c r="F39" s="135">
        <v>-530666.79</v>
      </c>
      <c r="G39" s="135">
        <v>-569453.73</v>
      </c>
      <c r="H39" s="136" t="s">
        <v>40</v>
      </c>
    </row>
    <row r="40" spans="1:8">
      <c r="A40" s="106" t="s">
        <v>68</v>
      </c>
      <c r="B40" s="135">
        <v>0</v>
      </c>
      <c r="C40" s="135">
        <v>0</v>
      </c>
      <c r="D40" s="135">
        <v>1429.2</v>
      </c>
      <c r="E40" s="135">
        <v>0</v>
      </c>
      <c r="F40" s="135">
        <v>0</v>
      </c>
      <c r="G40" s="135">
        <v>816.85</v>
      </c>
      <c r="H40" s="136" t="s">
        <v>40</v>
      </c>
    </row>
    <row r="41" spans="1:8">
      <c r="A41" s="106" t="s">
        <v>69</v>
      </c>
      <c r="B41" s="136" t="s">
        <v>40</v>
      </c>
      <c r="C41" s="135">
        <v>888.29</v>
      </c>
      <c r="D41" s="135">
        <v>0</v>
      </c>
      <c r="E41" s="135">
        <v>937.63</v>
      </c>
      <c r="F41" s="135">
        <v>0</v>
      </c>
      <c r="G41" s="135">
        <v>-1825.92</v>
      </c>
      <c r="H41" s="136" t="s">
        <v>40</v>
      </c>
    </row>
    <row r="42" spans="1:8">
      <c r="A42" s="106" t="s">
        <v>88</v>
      </c>
      <c r="B42" s="135">
        <v>1196.5400000000002</v>
      </c>
      <c r="C42" s="135">
        <v>-1139.43</v>
      </c>
      <c r="D42" s="135">
        <v>-653.85</v>
      </c>
      <c r="E42" s="135">
        <v>-186.02000000000004</v>
      </c>
      <c r="F42" s="135">
        <v>-374.90999999999997</v>
      </c>
      <c r="G42" s="135">
        <v>999.53</v>
      </c>
      <c r="H42" s="136" t="s">
        <v>40</v>
      </c>
    </row>
    <row r="43" spans="1:8">
      <c r="A43" s="106" t="s">
        <v>89</v>
      </c>
      <c r="B43" s="135">
        <v>152.91</v>
      </c>
      <c r="C43" s="135">
        <v>36.449999999999996</v>
      </c>
      <c r="D43" s="135">
        <v>-163.02000000000001</v>
      </c>
      <c r="E43" s="135">
        <v>-26.340000000000003</v>
      </c>
      <c r="F43" s="135">
        <v>0</v>
      </c>
      <c r="G43" s="135">
        <v>293.56</v>
      </c>
      <c r="H43" s="136" t="s">
        <v>40</v>
      </c>
    </row>
    <row r="44" spans="1:8">
      <c r="A44" s="106" t="s">
        <v>90</v>
      </c>
      <c r="B44" s="135">
        <v>381.84000000000003</v>
      </c>
      <c r="C44" s="135">
        <v>78</v>
      </c>
      <c r="D44" s="135">
        <v>-2683.17</v>
      </c>
      <c r="E44" s="135">
        <v>1323.47</v>
      </c>
      <c r="F44" s="135">
        <v>2013.4099999999996</v>
      </c>
      <c r="G44" s="135">
        <v>1476.4</v>
      </c>
      <c r="H44" s="136" t="s">
        <v>40</v>
      </c>
    </row>
    <row r="45" spans="1:8">
      <c r="A45" s="106" t="s">
        <v>92</v>
      </c>
      <c r="B45" s="135">
        <v>-183.36999999999989</v>
      </c>
      <c r="C45" s="135">
        <v>7145.53</v>
      </c>
      <c r="D45" s="135">
        <v>-13189.55</v>
      </c>
      <c r="E45" s="135">
        <v>3023.66</v>
      </c>
      <c r="F45" s="135">
        <v>-2469.1400000000003</v>
      </c>
      <c r="G45" s="135">
        <v>2644.34</v>
      </c>
      <c r="H45" s="136" t="s">
        <v>40</v>
      </c>
    </row>
    <row r="46" spans="1:8">
      <c r="A46" s="106" t="s">
        <v>93</v>
      </c>
      <c r="B46" s="135">
        <v>5014.46</v>
      </c>
      <c r="C46" s="135">
        <v>4698.6500000000005</v>
      </c>
      <c r="D46" s="135">
        <v>-10080.75</v>
      </c>
      <c r="E46" s="135">
        <v>1768.69</v>
      </c>
      <c r="F46" s="135">
        <v>3401.0800000000004</v>
      </c>
      <c r="G46" s="135">
        <v>-1265.8400000000001</v>
      </c>
      <c r="H46" s="136" t="s">
        <v>40</v>
      </c>
    </row>
    <row r="47" spans="1:8">
      <c r="A47" s="106" t="s">
        <v>94</v>
      </c>
      <c r="B47" s="135">
        <v>782.57</v>
      </c>
      <c r="C47" s="135">
        <v>782.57</v>
      </c>
      <c r="D47" s="135">
        <v>-3521.56</v>
      </c>
      <c r="E47" s="135">
        <v>782.57</v>
      </c>
      <c r="F47" s="135">
        <v>1173.8599999999999</v>
      </c>
      <c r="G47" s="135">
        <v>391.27</v>
      </c>
      <c r="H47" s="136" t="s">
        <v>40</v>
      </c>
    </row>
    <row r="48" spans="1:8">
      <c r="A48" s="106" t="s">
        <v>95</v>
      </c>
      <c r="B48" s="135">
        <v>1242.8499999999999</v>
      </c>
      <c r="C48" s="135">
        <v>1242.8800000000001</v>
      </c>
      <c r="D48" s="135">
        <v>-5592.9</v>
      </c>
      <c r="E48" s="135">
        <v>1244</v>
      </c>
      <c r="F48" s="135">
        <v>1863.17</v>
      </c>
      <c r="G48" s="135">
        <v>621.42999999999995</v>
      </c>
      <c r="H48" s="136" t="s">
        <v>40</v>
      </c>
    </row>
    <row r="49" spans="1:8">
      <c r="A49" s="106" t="s">
        <v>96</v>
      </c>
      <c r="B49" s="135">
        <v>1149.76</v>
      </c>
      <c r="C49" s="135">
        <v>1100.73</v>
      </c>
      <c r="D49" s="135">
        <v>-5332.66</v>
      </c>
      <c r="E49" s="135">
        <v>678.98</v>
      </c>
      <c r="F49" s="135">
        <v>1569.05</v>
      </c>
      <c r="G49" s="135">
        <v>504.15</v>
      </c>
      <c r="H49" s="136" t="s">
        <v>40</v>
      </c>
    </row>
    <row r="50" spans="1:8">
      <c r="A50" s="106" t="s">
        <v>70</v>
      </c>
      <c r="B50" s="135">
        <v>1778.53</v>
      </c>
      <c r="C50" s="135">
        <v>-441.34</v>
      </c>
      <c r="D50" s="135">
        <v>-3189.07</v>
      </c>
      <c r="E50" s="135">
        <v>-55.739999999999995</v>
      </c>
      <c r="F50" s="135">
        <v>757.1</v>
      </c>
      <c r="G50" s="135">
        <v>-849.28</v>
      </c>
      <c r="H50" s="136" t="s">
        <v>40</v>
      </c>
    </row>
    <row r="51" spans="1:8">
      <c r="A51" s="106" t="s">
        <v>71</v>
      </c>
      <c r="B51" s="135">
        <v>1696.58</v>
      </c>
      <c r="C51" s="135">
        <v>-1788.88</v>
      </c>
      <c r="D51" s="135">
        <v>-1571.95</v>
      </c>
      <c r="E51" s="135">
        <v>144.94999999999999</v>
      </c>
      <c r="F51" s="135">
        <v>387.43</v>
      </c>
      <c r="G51" s="135">
        <v>-518.82000000000005</v>
      </c>
      <c r="H51" s="136" t="s">
        <v>40</v>
      </c>
    </row>
    <row r="52" spans="1:8">
      <c r="A52" s="106" t="s">
        <v>72</v>
      </c>
      <c r="B52" s="135">
        <v>258.43</v>
      </c>
      <c r="C52" s="135">
        <v>805.16</v>
      </c>
      <c r="D52" s="135">
        <v>-958.95</v>
      </c>
      <c r="E52" s="135">
        <v>-376.18</v>
      </c>
      <c r="F52" s="135">
        <v>358.01</v>
      </c>
      <c r="G52" s="135">
        <v>-187.31</v>
      </c>
      <c r="H52" s="136" t="s">
        <v>40</v>
      </c>
    </row>
    <row r="53" spans="1:8">
      <c r="A53" s="106" t="s">
        <v>73</v>
      </c>
      <c r="B53" s="135">
        <v>234.22</v>
      </c>
      <c r="C53" s="135">
        <v>-65.69</v>
      </c>
      <c r="D53" s="135">
        <v>-168.53</v>
      </c>
      <c r="E53" s="136" t="s">
        <v>40</v>
      </c>
      <c r="F53" s="136" t="s">
        <v>40</v>
      </c>
      <c r="G53" s="136">
        <v>0</v>
      </c>
      <c r="H53" s="136" t="s">
        <v>40</v>
      </c>
    </row>
    <row r="54" spans="1:8">
      <c r="A54" s="106" t="s">
        <v>74</v>
      </c>
      <c r="B54" s="135">
        <v>3670.88</v>
      </c>
      <c r="C54" s="135">
        <v>-4049.6</v>
      </c>
      <c r="D54" s="135">
        <v>-428.5</v>
      </c>
      <c r="E54" s="135">
        <v>2.08</v>
      </c>
      <c r="F54" s="135">
        <v>-22.14</v>
      </c>
      <c r="G54" s="136">
        <v>0</v>
      </c>
      <c r="H54" s="136" t="s">
        <v>40</v>
      </c>
    </row>
    <row r="55" spans="1:8">
      <c r="A55" s="106" t="s">
        <v>75</v>
      </c>
      <c r="B55" s="135">
        <v>-330.87</v>
      </c>
      <c r="C55" s="135">
        <v>-10.01</v>
      </c>
      <c r="D55" s="135">
        <v>-199.22</v>
      </c>
      <c r="E55" s="135">
        <v>132.81</v>
      </c>
      <c r="F55" s="135">
        <v>-132.81</v>
      </c>
      <c r="G55" s="136">
        <v>0</v>
      </c>
      <c r="H55" s="136" t="s">
        <v>40</v>
      </c>
    </row>
    <row r="56" spans="1:8">
      <c r="A56" s="106" t="s">
        <v>638</v>
      </c>
      <c r="B56" s="135">
        <v>398.43</v>
      </c>
      <c r="C56" s="135">
        <v>-398.43</v>
      </c>
      <c r="D56" s="136" t="s">
        <v>40</v>
      </c>
      <c r="E56" s="135">
        <v>132.81</v>
      </c>
      <c r="F56" s="135">
        <v>-132.81</v>
      </c>
      <c r="G56" s="136">
        <v>61.55</v>
      </c>
      <c r="H56" s="136" t="s">
        <v>40</v>
      </c>
    </row>
    <row r="57" spans="1:8">
      <c r="A57" s="106" t="s">
        <v>76</v>
      </c>
      <c r="B57" s="136" t="s">
        <v>40</v>
      </c>
      <c r="C57" s="136" t="s">
        <v>40</v>
      </c>
      <c r="D57" s="135">
        <v>21.08</v>
      </c>
      <c r="E57" s="135">
        <v>-21.08</v>
      </c>
      <c r="F57" s="136" t="s">
        <v>40</v>
      </c>
      <c r="G57" s="136">
        <v>0</v>
      </c>
      <c r="H57" s="136" t="s">
        <v>40</v>
      </c>
    </row>
    <row r="58" spans="1:8">
      <c r="A58" s="106" t="s">
        <v>639</v>
      </c>
      <c r="B58" s="135">
        <v>-877.97</v>
      </c>
      <c r="C58" s="135">
        <v>3960.13</v>
      </c>
      <c r="D58" s="135">
        <v>-4175.8</v>
      </c>
      <c r="E58" s="135">
        <v>2018.19</v>
      </c>
      <c r="F58" s="135">
        <v>1870.02</v>
      </c>
      <c r="G58" s="135">
        <v>143.16999999999999</v>
      </c>
      <c r="H58" s="136" t="s">
        <v>40</v>
      </c>
    </row>
    <row r="59" spans="1:8">
      <c r="A59" s="106" t="s">
        <v>77</v>
      </c>
      <c r="B59" s="135">
        <v>1.1599999999999999</v>
      </c>
      <c r="C59" s="135">
        <v>2388.73</v>
      </c>
      <c r="D59" s="135">
        <v>-7253.17</v>
      </c>
      <c r="E59" s="135">
        <v>647.48</v>
      </c>
      <c r="F59" s="135">
        <v>1797.3799999999999</v>
      </c>
      <c r="G59" s="135">
        <v>1974.25</v>
      </c>
      <c r="H59" s="136" t="s">
        <v>40</v>
      </c>
    </row>
    <row r="60" spans="1:8">
      <c r="A60" s="106" t="s">
        <v>78</v>
      </c>
      <c r="B60" s="135">
        <v>2019.37</v>
      </c>
      <c r="C60" s="135">
        <v>-1619.91</v>
      </c>
      <c r="D60" s="135">
        <v>-457.31</v>
      </c>
      <c r="E60" s="135">
        <v>139.86000000000001</v>
      </c>
      <c r="F60" s="135">
        <v>-27.63</v>
      </c>
      <c r="G60" s="135">
        <v>-647.05999999999995</v>
      </c>
      <c r="H60" s="136" t="s">
        <v>40</v>
      </c>
    </row>
    <row r="61" spans="1:8">
      <c r="A61" s="106" t="s">
        <v>79</v>
      </c>
      <c r="B61" s="135">
        <v>0</v>
      </c>
      <c r="C61" s="135">
        <v>88.54</v>
      </c>
      <c r="D61" s="135">
        <v>52.28</v>
      </c>
      <c r="E61" s="135">
        <v>-140.82</v>
      </c>
      <c r="F61" s="135">
        <v>413.47</v>
      </c>
      <c r="G61" s="135">
        <v>18.61</v>
      </c>
      <c r="H61" s="136" t="s">
        <v>40</v>
      </c>
    </row>
    <row r="62" spans="1:8">
      <c r="A62" s="106" t="s">
        <v>80</v>
      </c>
      <c r="B62" s="136" t="s">
        <v>40</v>
      </c>
      <c r="C62" s="136" t="s">
        <v>40</v>
      </c>
      <c r="D62" s="135">
        <v>403.82</v>
      </c>
      <c r="E62" s="135">
        <v>-226.74</v>
      </c>
      <c r="F62" s="135">
        <v>-177.08</v>
      </c>
      <c r="G62" s="136">
        <v>0</v>
      </c>
      <c r="H62" s="136" t="s">
        <v>40</v>
      </c>
    </row>
    <row r="63" spans="1:8">
      <c r="A63" s="106" t="s">
        <v>81</v>
      </c>
      <c r="B63" s="135">
        <v>3837.6000000000004</v>
      </c>
      <c r="C63" s="135">
        <v>9117.869999999999</v>
      </c>
      <c r="D63" s="135">
        <v>-28982.260000000002</v>
      </c>
      <c r="E63" s="135">
        <v>4443.7800000000007</v>
      </c>
      <c r="F63" s="135">
        <v>9794.6200000000008</v>
      </c>
      <c r="G63" s="135">
        <v>-2479.6099999999997</v>
      </c>
      <c r="H63" s="136" t="s">
        <v>40</v>
      </c>
    </row>
    <row r="64" spans="1:8">
      <c r="A64" s="106" t="s">
        <v>82</v>
      </c>
      <c r="B64" s="135">
        <v>28643.559999999998</v>
      </c>
      <c r="C64" s="135">
        <v>-6297.15</v>
      </c>
      <c r="D64" s="135">
        <v>-52005.71</v>
      </c>
      <c r="E64" s="135">
        <v>11742.12</v>
      </c>
      <c r="F64" s="135">
        <v>10135.710000000001</v>
      </c>
      <c r="G64" s="135">
        <v>9020.6299999999992</v>
      </c>
      <c r="H64" s="136" t="s">
        <v>40</v>
      </c>
    </row>
    <row r="65" spans="1:8">
      <c r="A65" s="106" t="s">
        <v>83</v>
      </c>
      <c r="B65" s="135">
        <v>7966.9000000000024</v>
      </c>
      <c r="C65" s="135">
        <v>-6884.57</v>
      </c>
      <c r="D65" s="135">
        <v>-3605.9400000000005</v>
      </c>
      <c r="E65" s="135">
        <v>738.92</v>
      </c>
      <c r="F65" s="135">
        <v>4321.99</v>
      </c>
      <c r="G65" s="135">
        <v>-2355.3200000000002</v>
      </c>
      <c r="H65" s="136" t="s">
        <v>40</v>
      </c>
    </row>
    <row r="66" spans="1:8">
      <c r="A66" s="106" t="s">
        <v>84</v>
      </c>
      <c r="B66" s="135">
        <v>-310.51</v>
      </c>
      <c r="C66" s="135">
        <v>-975.06000000000006</v>
      </c>
      <c r="D66" s="135">
        <v>-175.91</v>
      </c>
      <c r="E66" s="135">
        <v>-159.91999999999999</v>
      </c>
      <c r="F66" s="135">
        <v>1199.3699999999999</v>
      </c>
      <c r="G66" s="135">
        <v>1142.4000000000001</v>
      </c>
      <c r="H66" s="136" t="s">
        <v>40</v>
      </c>
    </row>
    <row r="67" spans="1:8">
      <c r="A67" s="106" t="s">
        <v>85</v>
      </c>
      <c r="B67" s="135">
        <v>-644.3599999999999</v>
      </c>
      <c r="C67" s="135">
        <v>-44.98</v>
      </c>
      <c r="D67" s="135">
        <v>-1447.61</v>
      </c>
      <c r="E67" s="135">
        <v>-289.52</v>
      </c>
      <c r="F67" s="135">
        <v>364.5</v>
      </c>
      <c r="G67" s="135">
        <v>386.2</v>
      </c>
      <c r="H67" s="136" t="s">
        <v>40</v>
      </c>
    </row>
    <row r="68" spans="1:8">
      <c r="A68" s="106" t="s">
        <v>86</v>
      </c>
      <c r="B68" s="135">
        <v>9946.26</v>
      </c>
      <c r="C68" s="135">
        <v>5548.87</v>
      </c>
      <c r="D68" s="135">
        <v>-32064.440000000002</v>
      </c>
      <c r="E68" s="135">
        <v>6457.92</v>
      </c>
      <c r="F68" s="135">
        <v>11172.9</v>
      </c>
      <c r="G68" s="135">
        <v>769.6400000000001</v>
      </c>
      <c r="H68" s="136" t="s">
        <v>40</v>
      </c>
    </row>
    <row r="69" spans="1:8">
      <c r="A69" s="106" t="s">
        <v>87</v>
      </c>
      <c r="B69" s="135">
        <v>1062.81</v>
      </c>
      <c r="C69" s="135">
        <v>4987.6000000000004</v>
      </c>
      <c r="D69" s="135">
        <v>-8672.36</v>
      </c>
      <c r="E69" s="135">
        <v>-1104.97</v>
      </c>
      <c r="F69" s="135">
        <v>3411.61</v>
      </c>
      <c r="G69" s="135">
        <v>-885.69999999999982</v>
      </c>
      <c r="H69" s="136" t="s">
        <v>40</v>
      </c>
    </row>
    <row r="70" spans="1:8">
      <c r="A70" s="106" t="s">
        <v>97</v>
      </c>
      <c r="B70" s="135">
        <v>234825.35</v>
      </c>
      <c r="C70" s="135">
        <v>273454.27</v>
      </c>
      <c r="D70" s="135">
        <v>391341.9</v>
      </c>
      <c r="E70" s="135">
        <v>273010.67</v>
      </c>
      <c r="F70" s="135">
        <v>276690.65000000002</v>
      </c>
      <c r="G70" s="135">
        <v>280063.95</v>
      </c>
      <c r="H70" s="136" t="s">
        <v>40</v>
      </c>
    </row>
    <row r="71" spans="1:8">
      <c r="A71" s="106" t="s">
        <v>98</v>
      </c>
      <c r="B71" s="135">
        <v>-236258.84</v>
      </c>
      <c r="C71" s="135">
        <v>-274174.08000000002</v>
      </c>
      <c r="D71" s="135">
        <v>-389878.7</v>
      </c>
      <c r="E71" s="135">
        <v>-271323.34999999998</v>
      </c>
      <c r="F71" s="135">
        <v>-273472.97000000003</v>
      </c>
      <c r="G71" s="135">
        <v>-273265.96000000002</v>
      </c>
      <c r="H71" s="136" t="s">
        <v>40</v>
      </c>
    </row>
    <row r="72" spans="1:8">
      <c r="A72" s="106" t="s">
        <v>99</v>
      </c>
      <c r="B72" s="136" t="s">
        <v>40</v>
      </c>
      <c r="C72" s="135">
        <v>1036.3399999999999</v>
      </c>
      <c r="D72" s="135">
        <v>1677.87</v>
      </c>
      <c r="E72" s="135">
        <v>937.63</v>
      </c>
      <c r="F72" s="135">
        <v>1233.72</v>
      </c>
      <c r="G72" s="135">
        <v>-4885.5600000000004</v>
      </c>
      <c r="H72" s="136" t="s">
        <v>40</v>
      </c>
    </row>
    <row r="73" spans="1:8">
      <c r="A73" s="106" t="s">
        <v>100</v>
      </c>
      <c r="B73" s="135">
        <v>0</v>
      </c>
      <c r="C73" s="135">
        <v>0</v>
      </c>
      <c r="D73" s="135">
        <v>1429.2</v>
      </c>
      <c r="E73" s="135">
        <v>0</v>
      </c>
      <c r="F73" s="135">
        <v>0</v>
      </c>
      <c r="G73" s="135">
        <v>816.85</v>
      </c>
      <c r="H73" s="136" t="s">
        <v>40</v>
      </c>
    </row>
    <row r="74" spans="1:8">
      <c r="A74" s="106" t="s">
        <v>101</v>
      </c>
      <c r="B74" s="136" t="s">
        <v>40</v>
      </c>
      <c r="C74" s="135">
        <v>-888.29</v>
      </c>
      <c r="D74" s="135">
        <v>0</v>
      </c>
      <c r="E74" s="135">
        <v>-937.63</v>
      </c>
      <c r="F74" s="135">
        <v>0</v>
      </c>
      <c r="G74" s="135">
        <v>1825.92</v>
      </c>
      <c r="H74" s="136" t="s">
        <v>40</v>
      </c>
    </row>
    <row r="75" spans="1:8">
      <c r="A75" s="106" t="s">
        <v>102</v>
      </c>
      <c r="B75" s="135">
        <v>0</v>
      </c>
      <c r="C75" s="135">
        <v>0</v>
      </c>
      <c r="D75" s="135">
        <v>-1429.2</v>
      </c>
      <c r="E75" s="135">
        <v>0</v>
      </c>
      <c r="F75" s="135">
        <v>0</v>
      </c>
      <c r="G75" s="135">
        <v>-816.85</v>
      </c>
      <c r="H75" s="136" t="s">
        <v>40</v>
      </c>
    </row>
    <row r="76" spans="1:8" s="52" customFormat="1">
      <c r="A76" s="9" t="s">
        <v>890</v>
      </c>
      <c r="B76" s="105">
        <v>510703.22</v>
      </c>
      <c r="C76" s="105">
        <v>423776.91</v>
      </c>
      <c r="D76" s="105">
        <v>398162.12000000017</v>
      </c>
      <c r="E76" s="105">
        <v>405125.08000000007</v>
      </c>
      <c r="F76" s="105">
        <v>417950.79</v>
      </c>
      <c r="G76" s="105">
        <v>358994.13999999996</v>
      </c>
      <c r="H76" s="144">
        <v>420846.40999999992</v>
      </c>
    </row>
    <row r="77" spans="1:8" s="52" customFormat="1">
      <c r="A77" s="9"/>
      <c r="B77" s="105"/>
      <c r="C77" s="105"/>
      <c r="D77" s="105"/>
      <c r="E77" s="105"/>
      <c r="F77" s="105"/>
      <c r="G77" s="105"/>
      <c r="H77" s="144"/>
    </row>
    <row r="78" spans="1:8">
      <c r="A78" s="106" t="s">
        <v>120</v>
      </c>
      <c r="B78" s="135">
        <v>44342.240000000005</v>
      </c>
      <c r="C78" s="135">
        <v>36690.360000000008</v>
      </c>
      <c r="D78" s="135">
        <v>34293.590000000004</v>
      </c>
      <c r="E78" s="135">
        <v>35091.909999999996</v>
      </c>
      <c r="F78" s="135">
        <v>36174.080000000002</v>
      </c>
      <c r="G78" s="135">
        <v>31513.500000000007</v>
      </c>
      <c r="H78" s="136" t="s">
        <v>40</v>
      </c>
    </row>
    <row r="79" spans="1:8">
      <c r="A79" s="106" t="s">
        <v>475</v>
      </c>
      <c r="B79" s="135">
        <v>66548.709999999992</v>
      </c>
      <c r="C79" s="135">
        <v>54946.340000000018</v>
      </c>
      <c r="D79" s="135">
        <v>51407.13</v>
      </c>
      <c r="E79" s="135">
        <v>52649.55000000001</v>
      </c>
      <c r="F79" s="135">
        <v>54226.66</v>
      </c>
      <c r="G79" s="135">
        <v>47215.54</v>
      </c>
      <c r="H79" s="136" t="s">
        <v>40</v>
      </c>
    </row>
    <row r="80" spans="1:8">
      <c r="A80" s="106" t="s">
        <v>121</v>
      </c>
      <c r="B80" s="135">
        <v>89743.950000000012</v>
      </c>
      <c r="C80" s="135">
        <v>74263.950000000012</v>
      </c>
      <c r="D80" s="135">
        <v>69409.959999999992</v>
      </c>
      <c r="E80" s="135">
        <v>71023.220000000016</v>
      </c>
      <c r="F80" s="135">
        <v>73216.009999999995</v>
      </c>
      <c r="G80" s="135">
        <v>63784.399999999994</v>
      </c>
      <c r="H80" s="136" t="s">
        <v>40</v>
      </c>
    </row>
    <row r="81" spans="1:8">
      <c r="A81" s="106" t="s">
        <v>640</v>
      </c>
      <c r="B81" s="135">
        <v>0</v>
      </c>
      <c r="C81" s="135">
        <v>181.87</v>
      </c>
      <c r="D81" s="135">
        <v>545.29</v>
      </c>
      <c r="E81" s="135">
        <v>164.55</v>
      </c>
      <c r="F81" s="135">
        <v>216.52</v>
      </c>
      <c r="G81" s="135">
        <v>-714.05</v>
      </c>
      <c r="H81" s="136" t="s">
        <v>40</v>
      </c>
    </row>
    <row r="82" spans="1:8">
      <c r="A82" s="106" t="s">
        <v>483</v>
      </c>
      <c r="B82" s="135">
        <v>19879.299999999996</v>
      </c>
      <c r="C82" s="135">
        <v>16449.14</v>
      </c>
      <c r="D82" s="135">
        <v>15374.470000000003</v>
      </c>
      <c r="E82" s="135">
        <v>15732.300000000001</v>
      </c>
      <c r="F82" s="135">
        <v>16217.539999999999</v>
      </c>
      <c r="G82" s="135">
        <v>14128.179999999998</v>
      </c>
      <c r="H82" s="136" t="s">
        <v>40</v>
      </c>
    </row>
    <row r="83" spans="1:8">
      <c r="A83" s="106" t="s">
        <v>641</v>
      </c>
      <c r="B83" s="135">
        <v>0</v>
      </c>
      <c r="C83" s="135">
        <v>40.83</v>
      </c>
      <c r="D83" s="135">
        <v>122.42</v>
      </c>
      <c r="E83" s="135">
        <v>36.94</v>
      </c>
      <c r="F83" s="135">
        <v>48.6</v>
      </c>
      <c r="G83" s="135">
        <v>-160.29</v>
      </c>
      <c r="H83" s="136" t="s">
        <v>40</v>
      </c>
    </row>
    <row r="84" spans="1:8">
      <c r="A84" s="106" t="s">
        <v>485</v>
      </c>
      <c r="B84" s="135">
        <v>1008.6899999999998</v>
      </c>
      <c r="C84" s="135">
        <v>832.88000000000011</v>
      </c>
      <c r="D84" s="135">
        <v>779.28</v>
      </c>
      <c r="E84" s="135">
        <v>797.98000000000025</v>
      </c>
      <c r="F84" s="135">
        <v>821.96999999999991</v>
      </c>
      <c r="G84" s="135">
        <v>715.69999999999993</v>
      </c>
      <c r="H84" s="136" t="s">
        <v>40</v>
      </c>
    </row>
    <row r="85" spans="1:8">
      <c r="A85" s="106" t="s">
        <v>642</v>
      </c>
      <c r="B85" s="135">
        <v>0</v>
      </c>
      <c r="C85" s="135">
        <v>0.93</v>
      </c>
      <c r="D85" s="135">
        <v>2.8</v>
      </c>
      <c r="E85" s="135">
        <v>0.84</v>
      </c>
      <c r="F85" s="135">
        <v>1.1100000000000001</v>
      </c>
      <c r="G85" s="135">
        <v>-3.6499999999999995</v>
      </c>
      <c r="H85" s="136" t="s">
        <v>40</v>
      </c>
    </row>
    <row r="86" spans="1:8">
      <c r="A86" s="106" t="s">
        <v>122</v>
      </c>
      <c r="B86" s="135">
        <v>1582.9300000000003</v>
      </c>
      <c r="C86" s="135">
        <v>1318.5299999999997</v>
      </c>
      <c r="D86" s="135">
        <v>1228.72</v>
      </c>
      <c r="E86" s="135">
        <v>1253.93</v>
      </c>
      <c r="F86" s="135">
        <v>1296.03</v>
      </c>
      <c r="G86" s="135">
        <v>1130.8900000000001</v>
      </c>
      <c r="H86" s="136" t="s">
        <v>40</v>
      </c>
    </row>
    <row r="87" spans="1:8">
      <c r="A87" s="106" t="s">
        <v>643</v>
      </c>
      <c r="B87" s="135">
        <v>0</v>
      </c>
      <c r="C87" s="135">
        <v>3.1</v>
      </c>
      <c r="D87" s="135">
        <v>9.32</v>
      </c>
      <c r="E87" s="135">
        <v>2.81</v>
      </c>
      <c r="F87" s="135">
        <v>3.7</v>
      </c>
      <c r="G87" s="135">
        <v>-12.190000000000001</v>
      </c>
      <c r="H87" s="136" t="s">
        <v>40</v>
      </c>
    </row>
    <row r="88" spans="1:8">
      <c r="A88" s="106" t="s">
        <v>489</v>
      </c>
      <c r="B88" s="135">
        <v>2553.5200000000004</v>
      </c>
      <c r="C88" s="135">
        <v>2113.69</v>
      </c>
      <c r="D88" s="135">
        <v>1975.2499999999998</v>
      </c>
      <c r="E88" s="135">
        <v>2020.9099999999999</v>
      </c>
      <c r="F88" s="135">
        <v>2083.56</v>
      </c>
      <c r="G88" s="135">
        <v>1815.3099999999997</v>
      </c>
      <c r="H88" s="136" t="s">
        <v>40</v>
      </c>
    </row>
    <row r="89" spans="1:8">
      <c r="A89" s="106" t="s">
        <v>644</v>
      </c>
      <c r="B89" s="135">
        <v>0</v>
      </c>
      <c r="C89" s="135">
        <v>5.49</v>
      </c>
      <c r="D89" s="135">
        <v>16.46</v>
      </c>
      <c r="E89" s="135">
        <v>4.97</v>
      </c>
      <c r="F89" s="135">
        <v>6.54</v>
      </c>
      <c r="G89" s="135">
        <v>-21.560000000000002</v>
      </c>
      <c r="H89" s="136" t="s">
        <v>40</v>
      </c>
    </row>
    <row r="90" spans="1:8">
      <c r="A90" s="106" t="s">
        <v>123</v>
      </c>
      <c r="B90" s="135">
        <v>4085.6399999999994</v>
      </c>
      <c r="C90" s="135">
        <v>3381.91</v>
      </c>
      <c r="D90" s="135">
        <v>3160.4500000000003</v>
      </c>
      <c r="E90" s="135">
        <v>3233.51</v>
      </c>
      <c r="F90" s="135">
        <v>3333.7399999999993</v>
      </c>
      <c r="G90" s="135">
        <v>2904.51</v>
      </c>
      <c r="H90" s="136" t="s">
        <v>40</v>
      </c>
    </row>
    <row r="91" spans="1:8">
      <c r="A91" s="106" t="s">
        <v>645</v>
      </c>
      <c r="B91" s="135">
        <v>0</v>
      </c>
      <c r="C91" s="135">
        <v>7.98</v>
      </c>
      <c r="D91" s="135">
        <v>23.93</v>
      </c>
      <c r="E91" s="135">
        <v>7.22</v>
      </c>
      <c r="F91" s="135">
        <v>9.5</v>
      </c>
      <c r="G91" s="135">
        <v>-31.33</v>
      </c>
      <c r="H91" s="136" t="s">
        <v>40</v>
      </c>
    </row>
    <row r="92" spans="1:8">
      <c r="A92" s="106" t="s">
        <v>646</v>
      </c>
      <c r="B92" s="135">
        <v>0</v>
      </c>
      <c r="C92" s="135">
        <v>90.37</v>
      </c>
      <c r="D92" s="135">
        <v>270.93</v>
      </c>
      <c r="E92" s="135">
        <v>81.760000000000005</v>
      </c>
      <c r="F92" s="135">
        <v>107.58</v>
      </c>
      <c r="G92" s="135">
        <v>-354.78999999999996</v>
      </c>
      <c r="H92" s="136" t="s">
        <v>40</v>
      </c>
    </row>
    <row r="93" spans="1:8">
      <c r="A93" s="106" t="s">
        <v>647</v>
      </c>
      <c r="B93" s="135">
        <v>0</v>
      </c>
      <c r="C93" s="135">
        <v>136.49</v>
      </c>
      <c r="D93" s="135">
        <v>409.2</v>
      </c>
      <c r="E93" s="135">
        <v>123.49</v>
      </c>
      <c r="F93" s="135">
        <v>162.47999999999999</v>
      </c>
      <c r="G93" s="135">
        <v>-535.84999999999991</v>
      </c>
      <c r="H93" s="136" t="s">
        <v>40</v>
      </c>
    </row>
    <row r="94" spans="1:8">
      <c r="A94" s="106" t="s">
        <v>648</v>
      </c>
      <c r="B94" s="135">
        <v>0</v>
      </c>
      <c r="C94" s="135">
        <v>27.78</v>
      </c>
      <c r="D94" s="135">
        <v>83.259999999999991</v>
      </c>
      <c r="E94" s="135">
        <v>25.13</v>
      </c>
      <c r="F94" s="135">
        <v>33.06</v>
      </c>
      <c r="G94" s="135">
        <v>-109.04</v>
      </c>
      <c r="H94" s="136" t="s">
        <v>40</v>
      </c>
    </row>
    <row r="95" spans="1:8" s="52" customFormat="1">
      <c r="A95" s="9" t="s">
        <v>891</v>
      </c>
      <c r="B95" s="105">
        <v>229744.97999999998</v>
      </c>
      <c r="C95" s="105">
        <v>190491.64</v>
      </c>
      <c r="D95" s="105">
        <v>179112.46000000002</v>
      </c>
      <c r="E95" s="105">
        <v>182251.02000000002</v>
      </c>
      <c r="F95" s="105">
        <v>187958.68</v>
      </c>
      <c r="G95" s="105">
        <v>161265.28000000003</v>
      </c>
      <c r="H95" s="144">
        <v>189673.38</v>
      </c>
    </row>
    <row r="96" spans="1:8" s="52" customFormat="1">
      <c r="A96" s="9"/>
      <c r="B96" s="105"/>
      <c r="C96" s="105"/>
      <c r="D96" s="105"/>
      <c r="E96" s="105"/>
      <c r="F96" s="105"/>
      <c r="G96" s="105"/>
      <c r="H96" s="144"/>
    </row>
    <row r="97" spans="1:8">
      <c r="A97" s="106" t="s">
        <v>21</v>
      </c>
      <c r="B97" s="135">
        <v>0</v>
      </c>
      <c r="C97" s="135">
        <v>150</v>
      </c>
      <c r="D97" s="135">
        <v>0</v>
      </c>
      <c r="E97" s="135">
        <v>0</v>
      </c>
      <c r="F97" s="135">
        <v>0</v>
      </c>
      <c r="G97" s="135">
        <v>0</v>
      </c>
      <c r="H97" s="136" t="s">
        <v>40</v>
      </c>
    </row>
    <row r="98" spans="1:8">
      <c r="A98" s="106" t="s">
        <v>321</v>
      </c>
      <c r="B98" s="135">
        <v>106</v>
      </c>
      <c r="C98" s="135">
        <v>150</v>
      </c>
      <c r="D98" s="135">
        <v>36.020000000000003</v>
      </c>
      <c r="E98" s="135">
        <v>0</v>
      </c>
      <c r="F98" s="135">
        <v>0</v>
      </c>
      <c r="G98" s="135">
        <v>150</v>
      </c>
      <c r="H98" s="136" t="s">
        <v>40</v>
      </c>
    </row>
    <row r="99" spans="1:8">
      <c r="A99" s="106" t="s">
        <v>106</v>
      </c>
      <c r="B99" s="135">
        <v>904.41000000000008</v>
      </c>
      <c r="C99" s="135">
        <v>304.69</v>
      </c>
      <c r="D99" s="135">
        <v>437.78999999999996</v>
      </c>
      <c r="E99" s="135">
        <v>150</v>
      </c>
      <c r="F99" s="135">
        <v>298.39</v>
      </c>
      <c r="G99" s="135">
        <v>682.56999999999994</v>
      </c>
      <c r="H99" s="136" t="s">
        <v>40</v>
      </c>
    </row>
    <row r="100" spans="1:8">
      <c r="A100" s="106" t="s">
        <v>104</v>
      </c>
      <c r="B100" s="135">
        <v>290.67</v>
      </c>
      <c r="C100" s="135">
        <v>272.35000000000002</v>
      </c>
      <c r="D100" s="135">
        <v>111.29</v>
      </c>
      <c r="E100" s="135">
        <v>0</v>
      </c>
      <c r="F100" s="135">
        <v>0</v>
      </c>
      <c r="G100" s="135">
        <v>0</v>
      </c>
      <c r="H100" s="136" t="s">
        <v>40</v>
      </c>
    </row>
    <row r="101" spans="1:8">
      <c r="A101" s="106" t="s">
        <v>105</v>
      </c>
      <c r="B101" s="135">
        <v>300</v>
      </c>
      <c r="C101" s="135">
        <v>23.5</v>
      </c>
      <c r="D101" s="135">
        <v>150</v>
      </c>
      <c r="E101" s="135">
        <v>0</v>
      </c>
      <c r="F101" s="135">
        <v>0</v>
      </c>
      <c r="G101" s="135">
        <v>0</v>
      </c>
      <c r="H101" s="136" t="s">
        <v>40</v>
      </c>
    </row>
    <row r="102" spans="1:8">
      <c r="A102" s="106" t="s">
        <v>818</v>
      </c>
      <c r="B102" s="136" t="s">
        <v>40</v>
      </c>
      <c r="C102" s="135">
        <v>85.25</v>
      </c>
      <c r="D102" s="135">
        <v>0</v>
      </c>
      <c r="E102" s="135">
        <v>0</v>
      </c>
      <c r="F102" s="135">
        <v>0</v>
      </c>
      <c r="G102" s="135">
        <v>0</v>
      </c>
      <c r="H102" s="136" t="s">
        <v>40</v>
      </c>
    </row>
    <row r="103" spans="1:8">
      <c r="A103" s="106" t="s">
        <v>103</v>
      </c>
      <c r="B103" s="135">
        <v>4293.01</v>
      </c>
      <c r="C103" s="135">
        <v>2619.6999999999998</v>
      </c>
      <c r="D103" s="135">
        <v>1666.4999999999998</v>
      </c>
      <c r="E103" s="135">
        <v>1756.79</v>
      </c>
      <c r="F103" s="135">
        <v>859.31000000000006</v>
      </c>
      <c r="G103" s="135">
        <v>3014.7900000000004</v>
      </c>
      <c r="H103" s="136" t="s">
        <v>40</v>
      </c>
    </row>
    <row r="104" spans="1:8">
      <c r="A104" s="106" t="s">
        <v>819</v>
      </c>
      <c r="B104" s="136" t="s">
        <v>40</v>
      </c>
      <c r="C104" s="135">
        <v>-45.85</v>
      </c>
      <c r="D104" s="135">
        <v>0</v>
      </c>
      <c r="E104" s="135">
        <v>0</v>
      </c>
      <c r="F104" s="135">
        <v>0</v>
      </c>
      <c r="G104" s="135">
        <v>0</v>
      </c>
      <c r="H104" s="136" t="s">
        <v>40</v>
      </c>
    </row>
    <row r="105" spans="1:8">
      <c r="A105" s="106" t="s">
        <v>111</v>
      </c>
      <c r="B105" s="135">
        <v>-2435.27</v>
      </c>
      <c r="C105" s="135">
        <v>-1400.5400000000002</v>
      </c>
      <c r="D105" s="135">
        <v>-1035.96</v>
      </c>
      <c r="E105" s="135">
        <v>-1124.23</v>
      </c>
      <c r="F105" s="135">
        <v>-539.58999999999992</v>
      </c>
      <c r="G105" s="135">
        <v>-2008.2400000000002</v>
      </c>
      <c r="H105" s="136" t="s">
        <v>40</v>
      </c>
    </row>
    <row r="106" spans="1:8">
      <c r="A106" s="106" t="s">
        <v>107</v>
      </c>
      <c r="B106" s="135">
        <v>0</v>
      </c>
      <c r="C106" s="135">
        <v>-7.99</v>
      </c>
      <c r="D106" s="135">
        <v>0</v>
      </c>
      <c r="E106" s="135">
        <v>0</v>
      </c>
      <c r="F106" s="135">
        <v>0</v>
      </c>
      <c r="G106" s="135">
        <v>0</v>
      </c>
      <c r="H106" s="136" t="s">
        <v>40</v>
      </c>
    </row>
    <row r="107" spans="1:8">
      <c r="A107" s="106" t="s">
        <v>322</v>
      </c>
      <c r="B107" s="135">
        <v>-37.93</v>
      </c>
      <c r="C107" s="135">
        <v>-67</v>
      </c>
      <c r="D107" s="135">
        <v>-20.69</v>
      </c>
      <c r="E107" s="135">
        <v>0</v>
      </c>
      <c r="F107" s="135">
        <v>0</v>
      </c>
      <c r="G107" s="135">
        <v>-80.86</v>
      </c>
      <c r="H107" s="136" t="s">
        <v>40</v>
      </c>
    </row>
    <row r="108" spans="1:8">
      <c r="A108" s="106" t="s">
        <v>108</v>
      </c>
      <c r="B108" s="135">
        <v>-450.3</v>
      </c>
      <c r="C108" s="135">
        <v>-152.14999999999998</v>
      </c>
      <c r="D108" s="135">
        <v>-254.97</v>
      </c>
      <c r="E108" s="135">
        <v>-103.41</v>
      </c>
      <c r="F108" s="135">
        <v>-180.51</v>
      </c>
      <c r="G108" s="135">
        <v>-433.02</v>
      </c>
      <c r="H108" s="136" t="s">
        <v>40</v>
      </c>
    </row>
    <row r="109" spans="1:8">
      <c r="A109" s="106" t="s">
        <v>109</v>
      </c>
      <c r="B109" s="135">
        <v>-154.94999999999999</v>
      </c>
      <c r="C109" s="135">
        <v>-150.12</v>
      </c>
      <c r="D109" s="135">
        <v>-59.32</v>
      </c>
      <c r="E109" s="135">
        <v>0</v>
      </c>
      <c r="F109" s="135">
        <v>0</v>
      </c>
      <c r="G109" s="135">
        <v>0</v>
      </c>
      <c r="H109" s="136" t="s">
        <v>40</v>
      </c>
    </row>
    <row r="110" spans="1:8">
      <c r="A110" s="106" t="s">
        <v>110</v>
      </c>
      <c r="B110" s="135">
        <v>-159.93</v>
      </c>
      <c r="C110" s="135">
        <v>-12.64</v>
      </c>
      <c r="D110" s="135">
        <v>-79.959999999999994</v>
      </c>
      <c r="E110" s="135">
        <v>0</v>
      </c>
      <c r="F110" s="135">
        <v>0</v>
      </c>
      <c r="G110" s="135">
        <v>0</v>
      </c>
      <c r="H110" s="136" t="s">
        <v>40</v>
      </c>
    </row>
    <row r="111" spans="1:8">
      <c r="A111" s="106" t="s">
        <v>326</v>
      </c>
      <c r="B111" s="135">
        <v>1038.0899999999999</v>
      </c>
      <c r="C111" s="135">
        <v>1004.61</v>
      </c>
      <c r="D111" s="135">
        <v>3189.86</v>
      </c>
      <c r="E111" s="135">
        <v>1269.17</v>
      </c>
      <c r="F111" s="135">
        <v>9133.4699999999993</v>
      </c>
      <c r="G111" s="135">
        <v>0</v>
      </c>
      <c r="H111" s="136" t="s">
        <v>40</v>
      </c>
    </row>
    <row r="112" spans="1:8">
      <c r="A112" s="106" t="s">
        <v>327</v>
      </c>
      <c r="B112" s="135">
        <v>899.89</v>
      </c>
      <c r="C112" s="135">
        <v>870.86</v>
      </c>
      <c r="D112" s="135">
        <v>1073.92</v>
      </c>
      <c r="E112" s="135">
        <v>884.13</v>
      </c>
      <c r="F112" s="135">
        <v>2711.32</v>
      </c>
      <c r="G112" s="135">
        <v>0</v>
      </c>
      <c r="H112" s="136" t="s">
        <v>40</v>
      </c>
    </row>
    <row r="113" spans="1:8">
      <c r="A113" s="106" t="s">
        <v>318</v>
      </c>
      <c r="B113" s="135">
        <v>143.61000000000001</v>
      </c>
      <c r="C113" s="135">
        <v>138.97</v>
      </c>
      <c r="D113" s="135">
        <v>143.61000000000001</v>
      </c>
      <c r="E113" s="135">
        <v>138.97999999999999</v>
      </c>
      <c r="F113" s="135">
        <v>425.25</v>
      </c>
      <c r="G113" s="135">
        <v>0</v>
      </c>
      <c r="H113" s="136" t="s">
        <v>40</v>
      </c>
    </row>
    <row r="114" spans="1:8">
      <c r="A114" s="106" t="s">
        <v>118</v>
      </c>
      <c r="B114" s="135">
        <v>0</v>
      </c>
      <c r="C114" s="135">
        <v>6.87</v>
      </c>
      <c r="D114" s="135">
        <v>0</v>
      </c>
      <c r="E114" s="135">
        <v>0</v>
      </c>
      <c r="F114" s="135">
        <v>104.99</v>
      </c>
      <c r="G114" s="135">
        <v>0</v>
      </c>
      <c r="H114" s="136" t="s">
        <v>40</v>
      </c>
    </row>
    <row r="115" spans="1:8">
      <c r="A115" s="106" t="s">
        <v>119</v>
      </c>
      <c r="B115" s="135">
        <v>26.5</v>
      </c>
      <c r="C115" s="135">
        <v>26.5</v>
      </c>
      <c r="D115" s="135">
        <v>784.34999999999991</v>
      </c>
      <c r="E115" s="135">
        <v>81.19</v>
      </c>
      <c r="F115" s="135">
        <v>223.65</v>
      </c>
      <c r="G115" s="135">
        <v>111.30000000000001</v>
      </c>
      <c r="H115" s="136" t="s">
        <v>40</v>
      </c>
    </row>
    <row r="116" spans="1:8">
      <c r="A116" s="106" t="s">
        <v>113</v>
      </c>
      <c r="B116" s="135">
        <v>63.58</v>
      </c>
      <c r="C116" s="135">
        <v>50.97</v>
      </c>
      <c r="D116" s="135">
        <v>177.1</v>
      </c>
      <c r="E116" s="135">
        <v>175.92</v>
      </c>
      <c r="F116" s="135">
        <v>836.67</v>
      </c>
      <c r="G116" s="135">
        <v>805.32</v>
      </c>
      <c r="H116" s="136" t="s">
        <v>40</v>
      </c>
    </row>
    <row r="117" spans="1:8">
      <c r="A117" s="106" t="s">
        <v>114</v>
      </c>
      <c r="B117" s="135">
        <v>5408.7699999999995</v>
      </c>
      <c r="C117" s="135">
        <v>4511.84</v>
      </c>
      <c r="D117" s="135">
        <v>6736.7300000000005</v>
      </c>
      <c r="E117" s="135">
        <v>2881.86</v>
      </c>
      <c r="F117" s="135">
        <v>3027.4500000000007</v>
      </c>
      <c r="G117" s="135">
        <v>3013.3</v>
      </c>
      <c r="H117" s="136" t="s">
        <v>40</v>
      </c>
    </row>
    <row r="118" spans="1:8">
      <c r="A118" s="106" t="s">
        <v>809</v>
      </c>
      <c r="B118" s="135">
        <v>6.73</v>
      </c>
      <c r="C118" s="135">
        <v>0</v>
      </c>
      <c r="D118" s="135">
        <v>0</v>
      </c>
      <c r="E118" s="135">
        <v>0</v>
      </c>
      <c r="F118" s="135">
        <v>0</v>
      </c>
      <c r="G118" s="135">
        <v>0</v>
      </c>
      <c r="H118" s="136" t="s">
        <v>40</v>
      </c>
    </row>
    <row r="119" spans="1:8">
      <c r="A119" s="106" t="s">
        <v>115</v>
      </c>
      <c r="B119" s="135">
        <v>612.66999999999996</v>
      </c>
      <c r="C119" s="135">
        <v>49.85</v>
      </c>
      <c r="D119" s="135">
        <v>369.75</v>
      </c>
      <c r="E119" s="135">
        <v>1020.1</v>
      </c>
      <c r="F119" s="135">
        <v>74.400000000000006</v>
      </c>
      <c r="G119" s="135">
        <v>340.19</v>
      </c>
      <c r="H119" s="136" t="s">
        <v>40</v>
      </c>
    </row>
    <row r="120" spans="1:8">
      <c r="A120" s="106" t="s">
        <v>116</v>
      </c>
      <c r="B120" s="135">
        <v>686.32</v>
      </c>
      <c r="C120" s="135">
        <v>0</v>
      </c>
      <c r="D120" s="135">
        <v>0</v>
      </c>
      <c r="E120" s="135">
        <v>0</v>
      </c>
      <c r="F120" s="135">
        <v>334.88</v>
      </c>
      <c r="G120" s="135">
        <v>0</v>
      </c>
      <c r="H120" s="136" t="s">
        <v>40</v>
      </c>
    </row>
    <row r="121" spans="1:8">
      <c r="A121" s="106" t="s">
        <v>649</v>
      </c>
      <c r="B121" s="135">
        <v>0</v>
      </c>
      <c r="C121" s="135">
        <v>0</v>
      </c>
      <c r="D121" s="135">
        <v>150</v>
      </c>
      <c r="E121" s="135">
        <v>0</v>
      </c>
      <c r="F121" s="135">
        <v>0</v>
      </c>
      <c r="G121" s="135">
        <v>0</v>
      </c>
      <c r="H121" s="136" t="s">
        <v>40</v>
      </c>
    </row>
    <row r="122" spans="1:8">
      <c r="A122" s="106" t="s">
        <v>117</v>
      </c>
      <c r="B122" s="135">
        <v>0</v>
      </c>
      <c r="C122" s="135">
        <v>0</v>
      </c>
      <c r="D122" s="135">
        <v>0</v>
      </c>
      <c r="E122" s="135">
        <v>40</v>
      </c>
      <c r="F122" s="135">
        <v>0</v>
      </c>
      <c r="G122" s="135">
        <v>80</v>
      </c>
      <c r="H122" s="136" t="s">
        <v>40</v>
      </c>
    </row>
    <row r="123" spans="1:8">
      <c r="A123" s="156" t="s">
        <v>934</v>
      </c>
      <c r="B123" s="135">
        <v>0</v>
      </c>
      <c r="C123" s="135">
        <v>0</v>
      </c>
      <c r="D123" s="135">
        <v>0</v>
      </c>
      <c r="E123" s="135">
        <v>0</v>
      </c>
      <c r="F123" s="135">
        <v>0</v>
      </c>
      <c r="G123" s="135">
        <v>106.92</v>
      </c>
      <c r="H123" s="144" t="s">
        <v>40</v>
      </c>
    </row>
    <row r="124" spans="1:8" s="52" customFormat="1">
      <c r="A124" s="9" t="s">
        <v>892</v>
      </c>
      <c r="B124" s="105">
        <v>11541.869999999999</v>
      </c>
      <c r="C124" s="105">
        <v>8429.6699999999983</v>
      </c>
      <c r="D124" s="105">
        <v>13576.02</v>
      </c>
      <c r="E124" s="105">
        <v>7170.5</v>
      </c>
      <c r="F124" s="105">
        <v>17309.68</v>
      </c>
      <c r="G124" s="220">
        <v>5782.27</v>
      </c>
      <c r="H124" s="144">
        <v>3165</v>
      </c>
    </row>
    <row r="125" spans="1:8" s="52" customFormat="1">
      <c r="A125" s="9"/>
      <c r="B125" s="105"/>
      <c r="C125" s="105"/>
      <c r="D125" s="105"/>
      <c r="E125" s="105"/>
      <c r="F125" s="105"/>
      <c r="G125" s="105"/>
      <c r="H125" s="144"/>
    </row>
    <row r="126" spans="1:8">
      <c r="A126" s="106" t="s">
        <v>125</v>
      </c>
      <c r="B126" s="135">
        <v>31530.58</v>
      </c>
      <c r="C126" s="135">
        <v>31530.58</v>
      </c>
      <c r="D126" s="135">
        <v>31530.58</v>
      </c>
      <c r="E126" s="135">
        <v>31530.58</v>
      </c>
      <c r="F126" s="135">
        <v>31530.58</v>
      </c>
      <c r="G126" s="135">
        <v>31530.58</v>
      </c>
      <c r="H126" s="136" t="s">
        <v>40</v>
      </c>
    </row>
    <row r="127" spans="1:8">
      <c r="A127" s="106" t="s">
        <v>126</v>
      </c>
      <c r="B127" s="135">
        <v>547.67999999999995</v>
      </c>
      <c r="C127" s="135">
        <v>0</v>
      </c>
      <c r="D127" s="135">
        <v>0</v>
      </c>
      <c r="E127" s="135">
        <v>-200</v>
      </c>
      <c r="F127" s="135">
        <v>834.76</v>
      </c>
      <c r="G127" s="135">
        <v>0</v>
      </c>
      <c r="H127" s="136" t="s">
        <v>40</v>
      </c>
    </row>
    <row r="128" spans="1:8">
      <c r="A128" s="106" t="s">
        <v>127</v>
      </c>
      <c r="B128" s="135">
        <v>-16961.41</v>
      </c>
      <c r="C128" s="135">
        <v>-17734.87</v>
      </c>
      <c r="D128" s="135">
        <v>-17755.77</v>
      </c>
      <c r="E128" s="135">
        <v>-18565.989999999998</v>
      </c>
      <c r="F128" s="135">
        <v>-18702.990000000002</v>
      </c>
      <c r="G128" s="135">
        <v>-18847.650000000001</v>
      </c>
      <c r="H128" s="136" t="s">
        <v>40</v>
      </c>
    </row>
    <row r="129" spans="1:8">
      <c r="A129" s="106" t="s">
        <v>821</v>
      </c>
      <c r="B129" s="135">
        <v>5</v>
      </c>
      <c r="C129" s="135">
        <v>0</v>
      </c>
      <c r="D129" s="135">
        <v>0</v>
      </c>
      <c r="E129" s="135">
        <v>0</v>
      </c>
      <c r="F129" s="135">
        <v>0</v>
      </c>
      <c r="G129" s="135">
        <v>0</v>
      </c>
      <c r="H129" s="136" t="s">
        <v>40</v>
      </c>
    </row>
    <row r="130" spans="1:8">
      <c r="A130" s="106" t="s">
        <v>128</v>
      </c>
      <c r="B130" s="135">
        <v>269.24</v>
      </c>
      <c r="C130" s="135">
        <v>427.86</v>
      </c>
      <c r="D130" s="135">
        <v>0</v>
      </c>
      <c r="E130" s="135">
        <v>505.45</v>
      </c>
      <c r="F130" s="135">
        <v>410.75</v>
      </c>
      <c r="G130" s="135">
        <v>25.79</v>
      </c>
      <c r="H130" s="136" t="s">
        <v>40</v>
      </c>
    </row>
    <row r="131" spans="1:8">
      <c r="A131" s="156" t="s">
        <v>933</v>
      </c>
      <c r="B131" s="135">
        <v>0</v>
      </c>
      <c r="C131" s="135">
        <v>0</v>
      </c>
      <c r="D131" s="135">
        <v>0</v>
      </c>
      <c r="E131" s="135">
        <v>0</v>
      </c>
      <c r="F131" s="135">
        <v>0</v>
      </c>
      <c r="G131" s="135">
        <v>445.53</v>
      </c>
      <c r="H131" s="144" t="s">
        <v>40</v>
      </c>
    </row>
    <row r="132" spans="1:8">
      <c r="A132" s="156" t="s">
        <v>336</v>
      </c>
      <c r="B132" s="135">
        <v>0</v>
      </c>
      <c r="C132" s="135">
        <v>0</v>
      </c>
      <c r="D132" s="135">
        <v>0</v>
      </c>
      <c r="E132" s="135">
        <v>0</v>
      </c>
      <c r="F132" s="135">
        <v>0</v>
      </c>
      <c r="G132" s="135">
        <v>1429.24</v>
      </c>
      <c r="H132" s="144" t="s">
        <v>40</v>
      </c>
    </row>
    <row r="133" spans="1:8" s="52" customFormat="1">
      <c r="A133" s="9" t="s">
        <v>893</v>
      </c>
      <c r="B133" s="105">
        <v>15391.090000000002</v>
      </c>
      <c r="C133" s="105">
        <v>14223.570000000003</v>
      </c>
      <c r="D133" s="105">
        <v>13774.810000000001</v>
      </c>
      <c r="E133" s="105">
        <v>13270.040000000005</v>
      </c>
      <c r="F133" s="105">
        <v>14073.099999999999</v>
      </c>
      <c r="G133" s="220">
        <v>14583.490000000002</v>
      </c>
      <c r="H133" s="144">
        <v>1036</v>
      </c>
    </row>
    <row r="134" spans="1:8" s="52" customFormat="1">
      <c r="A134" s="9"/>
      <c r="B134" s="105"/>
      <c r="C134" s="105"/>
      <c r="D134" s="105"/>
      <c r="E134" s="105"/>
      <c r="F134" s="105"/>
      <c r="G134" s="105"/>
      <c r="H134" s="144"/>
    </row>
    <row r="135" spans="1:8">
      <c r="A135" s="106" t="s">
        <v>129</v>
      </c>
      <c r="B135" s="135">
        <v>0</v>
      </c>
      <c r="C135" s="135">
        <v>-4.26</v>
      </c>
      <c r="D135" s="135">
        <v>-39.950000000000003</v>
      </c>
      <c r="E135" s="135">
        <v>-168.19</v>
      </c>
      <c r="F135" s="135">
        <v>3.99</v>
      </c>
      <c r="G135" s="135">
        <v>0</v>
      </c>
      <c r="H135" s="136" t="s">
        <v>40</v>
      </c>
    </row>
    <row r="136" spans="1:8">
      <c r="A136" s="106" t="s">
        <v>130</v>
      </c>
      <c r="B136" s="135">
        <v>-34366.219999999994</v>
      </c>
      <c r="C136" s="135">
        <v>-37333.89</v>
      </c>
      <c r="D136" s="135">
        <v>-38449.119999999995</v>
      </c>
      <c r="E136" s="135">
        <v>-40521.919999999998</v>
      </c>
      <c r="F136" s="135">
        <v>-41381.909999999996</v>
      </c>
      <c r="G136" s="135">
        <v>-42545.459999999992</v>
      </c>
      <c r="H136" s="136" t="s">
        <v>40</v>
      </c>
    </row>
    <row r="137" spans="1:8">
      <c r="A137" s="106" t="s">
        <v>131</v>
      </c>
      <c r="B137" s="135">
        <v>0</v>
      </c>
      <c r="C137" s="135">
        <v>80</v>
      </c>
      <c r="D137" s="135">
        <v>170</v>
      </c>
      <c r="E137" s="135">
        <v>555.70000000000005</v>
      </c>
      <c r="F137" s="135">
        <v>-15</v>
      </c>
      <c r="G137" s="135">
        <v>0</v>
      </c>
      <c r="H137" s="136" t="s">
        <v>40</v>
      </c>
    </row>
    <row r="138" spans="1:8">
      <c r="A138" s="106" t="s">
        <v>132</v>
      </c>
      <c r="B138" s="135">
        <v>65954.600000000006</v>
      </c>
      <c r="C138" s="135">
        <v>65292.38</v>
      </c>
      <c r="D138" s="135">
        <v>66469.48</v>
      </c>
      <c r="E138" s="135">
        <v>66118.600000000006</v>
      </c>
      <c r="F138" s="135">
        <v>66274.570000000007</v>
      </c>
      <c r="G138" s="135">
        <v>66074.570000000007</v>
      </c>
      <c r="H138" s="136" t="s">
        <v>40</v>
      </c>
    </row>
    <row r="139" spans="1:8">
      <c r="A139" s="106" t="s">
        <v>133</v>
      </c>
      <c r="B139" s="135">
        <v>1205.95</v>
      </c>
      <c r="C139" s="135">
        <v>1218.99</v>
      </c>
      <c r="D139" s="135">
        <v>1205.95</v>
      </c>
      <c r="E139" s="135">
        <v>1218.99</v>
      </c>
      <c r="F139" s="135">
        <v>1269.0899999999999</v>
      </c>
      <c r="G139" s="135">
        <v>1262.26</v>
      </c>
      <c r="H139" s="136" t="s">
        <v>40</v>
      </c>
    </row>
    <row r="140" spans="1:8">
      <c r="A140" s="106" t="s">
        <v>134</v>
      </c>
      <c r="B140" s="135">
        <v>185</v>
      </c>
      <c r="C140" s="135">
        <v>1840</v>
      </c>
      <c r="D140" s="135">
        <v>0</v>
      </c>
      <c r="E140" s="135">
        <v>6195</v>
      </c>
      <c r="F140" s="135">
        <v>1747</v>
      </c>
      <c r="G140" s="135">
        <v>6875</v>
      </c>
      <c r="H140" s="136" t="s">
        <v>40</v>
      </c>
    </row>
    <row r="141" spans="1:8">
      <c r="A141" s="106" t="s">
        <v>822</v>
      </c>
      <c r="B141" s="135">
        <v>867</v>
      </c>
      <c r="C141" s="135">
        <v>0</v>
      </c>
      <c r="D141" s="135">
        <v>0</v>
      </c>
      <c r="E141" s="135">
        <v>0</v>
      </c>
      <c r="F141" s="135">
        <v>0</v>
      </c>
      <c r="G141" s="135">
        <v>0</v>
      </c>
      <c r="H141" s="136" t="s">
        <v>40</v>
      </c>
    </row>
    <row r="142" spans="1:8">
      <c r="A142" s="106" t="s">
        <v>135</v>
      </c>
      <c r="B142" s="135">
        <v>63.57</v>
      </c>
      <c r="C142" s="135">
        <v>0</v>
      </c>
      <c r="D142" s="135">
        <v>133</v>
      </c>
      <c r="E142" s="135">
        <v>38</v>
      </c>
      <c r="F142" s="135">
        <v>135</v>
      </c>
      <c r="G142" s="135">
        <v>2778.75</v>
      </c>
      <c r="H142" s="136" t="s">
        <v>40</v>
      </c>
    </row>
    <row r="143" spans="1:8">
      <c r="A143" s="106" t="s">
        <v>136</v>
      </c>
      <c r="B143" s="135">
        <v>0</v>
      </c>
      <c r="C143" s="135">
        <v>160</v>
      </c>
      <c r="D143" s="135">
        <v>570</v>
      </c>
      <c r="E143" s="135">
        <v>696</v>
      </c>
      <c r="F143" s="135">
        <v>0</v>
      </c>
      <c r="G143" s="135">
        <v>2030.5</v>
      </c>
      <c r="H143" s="136" t="s">
        <v>40</v>
      </c>
    </row>
    <row r="144" spans="1:8">
      <c r="A144" s="106" t="s">
        <v>137</v>
      </c>
      <c r="B144" s="135">
        <v>129.01</v>
      </c>
      <c r="C144" s="135">
        <v>0</v>
      </c>
      <c r="D144" s="135">
        <v>48.19</v>
      </c>
      <c r="E144" s="135">
        <v>90</v>
      </c>
      <c r="F144" s="135">
        <v>0</v>
      </c>
      <c r="G144" s="135">
        <v>0</v>
      </c>
      <c r="H144" s="136" t="s">
        <v>40</v>
      </c>
    </row>
    <row r="145" spans="1:8">
      <c r="A145" s="106" t="s">
        <v>138</v>
      </c>
      <c r="B145" s="135">
        <v>21195.22</v>
      </c>
      <c r="C145" s="135">
        <v>21579.71</v>
      </c>
      <c r="D145" s="135">
        <v>38275.520000000004</v>
      </c>
      <c r="E145" s="135">
        <v>22204.68</v>
      </c>
      <c r="F145" s="135">
        <v>34076.449999999997</v>
      </c>
      <c r="G145" s="135">
        <v>40989.279999999999</v>
      </c>
      <c r="H145" s="136" t="s">
        <v>40</v>
      </c>
    </row>
    <row r="146" spans="1:8">
      <c r="A146" s="106" t="s">
        <v>139</v>
      </c>
      <c r="B146" s="135">
        <v>11626.65</v>
      </c>
      <c r="C146" s="135">
        <v>8.27</v>
      </c>
      <c r="D146" s="135">
        <v>621.80999999999995</v>
      </c>
      <c r="E146" s="135">
        <v>221.49</v>
      </c>
      <c r="F146" s="135">
        <v>88.94</v>
      </c>
      <c r="G146" s="135">
        <v>41.27</v>
      </c>
      <c r="H146" s="136" t="s">
        <v>40</v>
      </c>
    </row>
    <row r="147" spans="1:8">
      <c r="A147" s="106" t="s">
        <v>608</v>
      </c>
      <c r="B147" s="136" t="s">
        <v>40</v>
      </c>
      <c r="C147" s="136" t="s">
        <v>40</v>
      </c>
      <c r="D147" s="136" t="s">
        <v>40</v>
      </c>
      <c r="E147" s="136" t="s">
        <v>40</v>
      </c>
      <c r="F147" s="136" t="s">
        <v>40</v>
      </c>
      <c r="G147" s="135">
        <v>280.12</v>
      </c>
      <c r="H147" s="136" t="s">
        <v>40</v>
      </c>
    </row>
    <row r="148" spans="1:8">
      <c r="A148" s="106" t="s">
        <v>609</v>
      </c>
      <c r="B148" s="135">
        <v>663.81</v>
      </c>
      <c r="C148" s="135">
        <v>0</v>
      </c>
      <c r="D148" s="135">
        <v>0</v>
      </c>
      <c r="E148" s="135">
        <v>0</v>
      </c>
      <c r="F148" s="135">
        <v>0</v>
      </c>
      <c r="G148" s="135">
        <v>0</v>
      </c>
      <c r="H148" s="136" t="s">
        <v>40</v>
      </c>
    </row>
    <row r="149" spans="1:8">
      <c r="A149" s="106" t="s">
        <v>153</v>
      </c>
      <c r="B149" s="135">
        <v>906.34</v>
      </c>
      <c r="C149" s="135">
        <v>1243.73</v>
      </c>
      <c r="D149" s="135">
        <v>655.51</v>
      </c>
      <c r="E149" s="135">
        <v>811.05</v>
      </c>
      <c r="F149" s="135">
        <v>801.41000000000008</v>
      </c>
      <c r="G149" s="135">
        <v>1049.48</v>
      </c>
      <c r="H149" s="136" t="s">
        <v>40</v>
      </c>
    </row>
    <row r="150" spans="1:8">
      <c r="A150" s="106" t="s">
        <v>156</v>
      </c>
      <c r="B150" s="135">
        <v>7298.7999999999993</v>
      </c>
      <c r="C150" s="135">
        <v>9300.9000000000015</v>
      </c>
      <c r="D150" s="135">
        <v>5998.14</v>
      </c>
      <c r="E150" s="135">
        <v>7744.53</v>
      </c>
      <c r="F150" s="135">
        <v>6436.48</v>
      </c>
      <c r="G150" s="135">
        <v>11138.46</v>
      </c>
      <c r="H150" s="136" t="s">
        <v>40</v>
      </c>
    </row>
    <row r="151" spans="1:8">
      <c r="A151" s="106" t="s">
        <v>148</v>
      </c>
      <c r="B151" s="135">
        <v>44.53</v>
      </c>
      <c r="C151" s="135">
        <v>19.5</v>
      </c>
      <c r="D151" s="135">
        <v>21.6</v>
      </c>
      <c r="E151" s="135">
        <v>41.290000000000006</v>
      </c>
      <c r="F151" s="135">
        <v>41.41</v>
      </c>
      <c r="G151" s="135">
        <v>21.52</v>
      </c>
      <c r="H151" s="136" t="s">
        <v>40</v>
      </c>
    </row>
    <row r="152" spans="1:8">
      <c r="A152" s="106" t="s">
        <v>149</v>
      </c>
      <c r="B152" s="135">
        <v>4304.7999999999993</v>
      </c>
      <c r="C152" s="135">
        <v>3587.1400000000003</v>
      </c>
      <c r="D152" s="135">
        <v>3507.7000000000003</v>
      </c>
      <c r="E152" s="135">
        <v>3572.7700000000009</v>
      </c>
      <c r="F152" s="135">
        <v>5419.9199999999992</v>
      </c>
      <c r="G152" s="135">
        <v>4400</v>
      </c>
      <c r="H152" s="136" t="s">
        <v>40</v>
      </c>
    </row>
    <row r="153" spans="1:8">
      <c r="A153" s="106" t="s">
        <v>150</v>
      </c>
      <c r="B153" s="135">
        <v>92.85</v>
      </c>
      <c r="C153" s="135">
        <v>81.84</v>
      </c>
      <c r="D153" s="135">
        <v>76.709999999999994</v>
      </c>
      <c r="E153" s="135">
        <v>85.800000000000011</v>
      </c>
      <c r="F153" s="135">
        <v>1535.52</v>
      </c>
      <c r="G153" s="135">
        <v>154.70999999999998</v>
      </c>
      <c r="H153" s="136" t="s">
        <v>40</v>
      </c>
    </row>
    <row r="154" spans="1:8">
      <c r="A154" s="106" t="s">
        <v>151</v>
      </c>
      <c r="B154" s="135">
        <v>2047.23</v>
      </c>
      <c r="C154" s="135">
        <v>408.71000000000004</v>
      </c>
      <c r="D154" s="135">
        <v>130.63</v>
      </c>
      <c r="E154" s="135">
        <v>179.37</v>
      </c>
      <c r="F154" s="135">
        <v>157.58999999999997</v>
      </c>
      <c r="G154" s="135">
        <v>166.70000000000002</v>
      </c>
      <c r="H154" s="136" t="s">
        <v>40</v>
      </c>
    </row>
    <row r="155" spans="1:8">
      <c r="A155" s="106" t="s">
        <v>152</v>
      </c>
      <c r="B155" s="135">
        <v>970.48</v>
      </c>
      <c r="C155" s="135">
        <v>1349.54</v>
      </c>
      <c r="D155" s="135">
        <v>873.83</v>
      </c>
      <c r="E155" s="135">
        <v>615.86</v>
      </c>
      <c r="F155" s="135">
        <v>712.25</v>
      </c>
      <c r="G155" s="135">
        <v>748.91000000000008</v>
      </c>
      <c r="H155" s="136" t="s">
        <v>40</v>
      </c>
    </row>
    <row r="156" spans="1:8">
      <c r="A156" s="106" t="s">
        <v>514</v>
      </c>
      <c r="B156" s="135">
        <v>90</v>
      </c>
      <c r="C156" s="135">
        <v>0</v>
      </c>
      <c r="D156" s="135">
        <v>90</v>
      </c>
      <c r="E156" s="135">
        <v>0</v>
      </c>
      <c r="F156" s="135">
        <v>0</v>
      </c>
      <c r="G156" s="135">
        <v>0</v>
      </c>
      <c r="H156" s="136" t="s">
        <v>40</v>
      </c>
    </row>
    <row r="157" spans="1:8">
      <c r="A157" s="106" t="s">
        <v>145</v>
      </c>
      <c r="B157" s="135">
        <v>25.59</v>
      </c>
      <c r="C157" s="135">
        <v>24.74</v>
      </c>
      <c r="D157" s="135">
        <v>25.48</v>
      </c>
      <c r="E157" s="135">
        <v>52.61</v>
      </c>
      <c r="F157" s="135">
        <v>20.02</v>
      </c>
      <c r="G157" s="135">
        <v>0</v>
      </c>
      <c r="H157" s="136" t="s">
        <v>40</v>
      </c>
    </row>
    <row r="158" spans="1:8">
      <c r="A158" s="106" t="s">
        <v>146</v>
      </c>
      <c r="B158" s="135">
        <v>2188.2199999999998</v>
      </c>
      <c r="C158" s="135">
        <v>827.73</v>
      </c>
      <c r="D158" s="135">
        <v>176.52</v>
      </c>
      <c r="E158" s="135">
        <v>293.66000000000003</v>
      </c>
      <c r="F158" s="135">
        <v>131.6</v>
      </c>
      <c r="G158" s="135">
        <v>106.18</v>
      </c>
      <c r="H158" s="136" t="s">
        <v>40</v>
      </c>
    </row>
    <row r="159" spans="1:8">
      <c r="A159" s="106" t="s">
        <v>154</v>
      </c>
      <c r="B159" s="135">
        <v>2388.39</v>
      </c>
      <c r="C159" s="135">
        <v>2102.09</v>
      </c>
      <c r="D159" s="135">
        <v>1872.1100000000001</v>
      </c>
      <c r="E159" s="135">
        <v>2028.65</v>
      </c>
      <c r="F159" s="135">
        <v>2552.5500000000002</v>
      </c>
      <c r="G159" s="135">
        <v>1685.18</v>
      </c>
      <c r="H159" s="136" t="s">
        <v>40</v>
      </c>
    </row>
    <row r="160" spans="1:8">
      <c r="A160" s="106" t="s">
        <v>155</v>
      </c>
      <c r="B160" s="135">
        <v>853.06999999999994</v>
      </c>
      <c r="C160" s="135">
        <v>688.12</v>
      </c>
      <c r="D160" s="135">
        <v>471.03999999999996</v>
      </c>
      <c r="E160" s="135">
        <v>599.42000000000007</v>
      </c>
      <c r="F160" s="135">
        <v>504.74</v>
      </c>
      <c r="G160" s="135">
        <v>680.73</v>
      </c>
      <c r="H160" s="136" t="s">
        <v>40</v>
      </c>
    </row>
    <row r="161" spans="1:8">
      <c r="A161" s="106" t="s">
        <v>140</v>
      </c>
      <c r="B161" s="135">
        <v>112.21</v>
      </c>
      <c r="C161" s="135">
        <v>124.13</v>
      </c>
      <c r="D161" s="135">
        <v>113.4</v>
      </c>
      <c r="E161" s="135">
        <v>90.37</v>
      </c>
      <c r="F161" s="135">
        <v>119.37</v>
      </c>
      <c r="G161" s="135">
        <v>72.23</v>
      </c>
      <c r="H161" s="136" t="s">
        <v>40</v>
      </c>
    </row>
    <row r="162" spans="1:8">
      <c r="A162" s="106" t="s">
        <v>141</v>
      </c>
      <c r="B162" s="135">
        <v>70.459999999999994</v>
      </c>
      <c r="C162" s="135">
        <v>82.35</v>
      </c>
      <c r="D162" s="135">
        <v>49.26</v>
      </c>
      <c r="E162" s="135">
        <v>102.19</v>
      </c>
      <c r="F162" s="135">
        <v>75.569999999999993</v>
      </c>
      <c r="G162" s="135">
        <v>125.69</v>
      </c>
      <c r="H162" s="136" t="s">
        <v>40</v>
      </c>
    </row>
    <row r="163" spans="1:8">
      <c r="A163" s="106" t="s">
        <v>142</v>
      </c>
      <c r="B163" s="135">
        <v>88.48</v>
      </c>
      <c r="C163" s="135">
        <v>80.42</v>
      </c>
      <c r="D163" s="135">
        <v>77.91</v>
      </c>
      <c r="E163" s="135">
        <v>3.04</v>
      </c>
      <c r="F163" s="135">
        <v>82.04</v>
      </c>
      <c r="G163" s="135">
        <v>82.83</v>
      </c>
      <c r="H163" s="136" t="s">
        <v>40</v>
      </c>
    </row>
    <row r="164" spans="1:8">
      <c r="A164" s="106" t="s">
        <v>143</v>
      </c>
      <c r="B164" s="135">
        <v>300.77999999999997</v>
      </c>
      <c r="C164" s="135">
        <v>200.82</v>
      </c>
      <c r="D164" s="135">
        <v>117.91</v>
      </c>
      <c r="E164" s="135">
        <v>94.17</v>
      </c>
      <c r="F164" s="135">
        <v>94.56</v>
      </c>
      <c r="G164" s="135">
        <v>86.6</v>
      </c>
      <c r="H164" s="136" t="s">
        <v>40</v>
      </c>
    </row>
    <row r="165" spans="1:8">
      <c r="A165" s="106" t="s">
        <v>144</v>
      </c>
      <c r="B165" s="135">
        <v>210.92</v>
      </c>
      <c r="C165" s="135">
        <v>232.09</v>
      </c>
      <c r="D165" s="135">
        <v>69.400000000000006</v>
      </c>
      <c r="E165" s="135">
        <v>394.08</v>
      </c>
      <c r="F165" s="135">
        <v>224.31</v>
      </c>
      <c r="G165" s="135">
        <v>30.41</v>
      </c>
      <c r="H165" s="136" t="s">
        <v>40</v>
      </c>
    </row>
    <row r="166" spans="1:8">
      <c r="A166" s="106" t="s">
        <v>826</v>
      </c>
      <c r="B166" s="136" t="s">
        <v>40</v>
      </c>
      <c r="C166" s="135">
        <v>32.01</v>
      </c>
      <c r="D166" s="135">
        <v>0</v>
      </c>
      <c r="E166" s="135">
        <v>0</v>
      </c>
      <c r="F166" s="135">
        <v>0</v>
      </c>
      <c r="G166" s="135">
        <v>0</v>
      </c>
      <c r="H166" s="136" t="s">
        <v>40</v>
      </c>
    </row>
    <row r="167" spans="1:8">
      <c r="A167" s="106" t="s">
        <v>157</v>
      </c>
      <c r="B167" s="135">
        <v>-59.94</v>
      </c>
      <c r="C167" s="135">
        <v>-70.06</v>
      </c>
      <c r="D167" s="135">
        <v>-41.91</v>
      </c>
      <c r="E167" s="135">
        <v>-86.93</v>
      </c>
      <c r="F167" s="135">
        <v>-64.290000000000006</v>
      </c>
      <c r="G167" s="135">
        <v>-112.87</v>
      </c>
      <c r="H167" s="136" t="s">
        <v>40</v>
      </c>
    </row>
    <row r="168" spans="1:8">
      <c r="A168" s="106" t="s">
        <v>160</v>
      </c>
      <c r="B168" s="135">
        <v>-12973.050000000001</v>
      </c>
      <c r="C168" s="135">
        <v>-13233.010000000002</v>
      </c>
      <c r="D168" s="135">
        <v>-23423.869999999995</v>
      </c>
      <c r="E168" s="135">
        <v>-14382.729999999998</v>
      </c>
      <c r="F168" s="135">
        <v>-22123.87</v>
      </c>
      <c r="G168" s="135">
        <v>-27832.91</v>
      </c>
      <c r="H168" s="136" t="s">
        <v>40</v>
      </c>
    </row>
    <row r="169" spans="1:8">
      <c r="A169" s="106" t="s">
        <v>158</v>
      </c>
      <c r="B169" s="135">
        <v>-4187.59</v>
      </c>
      <c r="C169" s="135">
        <v>-6572.1100000000006</v>
      </c>
      <c r="D169" s="135">
        <v>-3637.83</v>
      </c>
      <c r="E169" s="135">
        <v>-8800.9700000000012</v>
      </c>
      <c r="F169" s="135">
        <v>-5239.97</v>
      </c>
      <c r="G169" s="135">
        <v>-11924.84</v>
      </c>
      <c r="H169" s="136" t="s">
        <v>40</v>
      </c>
    </row>
    <row r="170" spans="1:8">
      <c r="A170" s="106" t="s">
        <v>159</v>
      </c>
      <c r="B170" s="135">
        <v>-127.66</v>
      </c>
      <c r="C170" s="135">
        <v>0</v>
      </c>
      <c r="D170" s="135">
        <v>-79.179999999999993</v>
      </c>
      <c r="E170" s="135">
        <v>-49.78</v>
      </c>
      <c r="F170" s="135">
        <v>0</v>
      </c>
      <c r="G170" s="135">
        <v>0</v>
      </c>
      <c r="H170" s="136" t="s">
        <v>40</v>
      </c>
    </row>
    <row r="171" spans="1:8">
      <c r="A171" s="106" t="s">
        <v>161</v>
      </c>
      <c r="B171" s="135">
        <v>-1440.0700000000002</v>
      </c>
      <c r="C171" s="135">
        <v>-1180.45</v>
      </c>
      <c r="D171" s="135">
        <v>-1106.45</v>
      </c>
      <c r="E171" s="135">
        <v>-1222.8800000000001</v>
      </c>
      <c r="F171" s="135">
        <v>-1618.72</v>
      </c>
      <c r="G171" s="135">
        <v>-1072.1099999999999</v>
      </c>
      <c r="H171" s="136" t="s">
        <v>40</v>
      </c>
    </row>
    <row r="172" spans="1:8">
      <c r="A172" s="156" t="s">
        <v>935</v>
      </c>
      <c r="B172" s="105">
        <v>0</v>
      </c>
      <c r="C172" s="105">
        <v>0</v>
      </c>
      <c r="D172" s="105">
        <v>0</v>
      </c>
      <c r="E172" s="105">
        <v>0</v>
      </c>
      <c r="F172" s="105">
        <v>0</v>
      </c>
      <c r="G172" s="135">
        <v>29.91</v>
      </c>
      <c r="H172" s="144" t="s">
        <v>40</v>
      </c>
    </row>
    <row r="173" spans="1:8">
      <c r="A173" s="156" t="s">
        <v>338</v>
      </c>
      <c r="B173" s="105">
        <v>0</v>
      </c>
      <c r="C173" s="105">
        <v>0</v>
      </c>
      <c r="D173" s="105">
        <v>0</v>
      </c>
      <c r="E173" s="105">
        <v>0</v>
      </c>
      <c r="F173" s="105">
        <v>0</v>
      </c>
      <c r="G173" s="135">
        <v>10.57</v>
      </c>
      <c r="H173" s="144" t="s">
        <v>40</v>
      </c>
    </row>
    <row r="174" spans="1:8" s="52" customFormat="1">
      <c r="A174" s="9" t="s">
        <v>894</v>
      </c>
      <c r="B174" s="105">
        <v>70729.430000000008</v>
      </c>
      <c r="C174" s="105">
        <v>52171.429999999993</v>
      </c>
      <c r="D174" s="105">
        <v>55042.79</v>
      </c>
      <c r="E174" s="105">
        <v>48813.920000000006</v>
      </c>
      <c r="F174" s="105">
        <v>52060.62</v>
      </c>
      <c r="G174" s="220">
        <v>57433.670000000013</v>
      </c>
      <c r="H174" s="144">
        <v>48323.320000000007</v>
      </c>
    </row>
    <row r="175" spans="1:8" s="52" customFormat="1">
      <c r="A175" s="9"/>
      <c r="B175" s="105"/>
      <c r="C175" s="105"/>
      <c r="D175" s="105"/>
      <c r="E175" s="105"/>
      <c r="F175" s="105"/>
      <c r="G175" s="105"/>
      <c r="H175" s="144"/>
    </row>
    <row r="176" spans="1:8">
      <c r="A176" s="106" t="s">
        <v>162</v>
      </c>
      <c r="B176" s="135">
        <v>84606.590000000011</v>
      </c>
      <c r="C176" s="135">
        <v>77067.929999999993</v>
      </c>
      <c r="D176" s="135">
        <v>86114.82</v>
      </c>
      <c r="E176" s="135">
        <v>83240.259999999995</v>
      </c>
      <c r="F176" s="135">
        <v>90362.570000000022</v>
      </c>
      <c r="G176" s="135">
        <v>99843.340000000011</v>
      </c>
      <c r="H176" s="136" t="s">
        <v>40</v>
      </c>
    </row>
    <row r="177" spans="1:8">
      <c r="A177" s="106" t="s">
        <v>827</v>
      </c>
      <c r="B177" s="135">
        <v>-1.43</v>
      </c>
      <c r="C177" s="135">
        <v>0</v>
      </c>
      <c r="D177" s="135">
        <v>0</v>
      </c>
      <c r="E177" s="135">
        <v>0</v>
      </c>
      <c r="F177" s="135">
        <v>0</v>
      </c>
      <c r="G177" s="135">
        <v>0</v>
      </c>
      <c r="H177" s="136" t="s">
        <v>40</v>
      </c>
    </row>
    <row r="178" spans="1:8">
      <c r="A178" s="106" t="s">
        <v>828</v>
      </c>
      <c r="B178" s="135">
        <v>-0.47</v>
      </c>
      <c r="C178" s="135">
        <v>0</v>
      </c>
      <c r="D178" s="135">
        <v>0</v>
      </c>
      <c r="E178" s="135">
        <v>0</v>
      </c>
      <c r="F178" s="135">
        <v>0</v>
      </c>
      <c r="G178" s="135">
        <v>0</v>
      </c>
      <c r="H178" s="136" t="s">
        <v>40</v>
      </c>
    </row>
    <row r="179" spans="1:8">
      <c r="A179" s="106" t="s">
        <v>163</v>
      </c>
      <c r="B179" s="135">
        <v>-230.04</v>
      </c>
      <c r="C179" s="135">
        <v>-556.11</v>
      </c>
      <c r="D179" s="135">
        <v>-72.239999999999995</v>
      </c>
      <c r="E179" s="135">
        <v>0</v>
      </c>
      <c r="F179" s="135">
        <v>0</v>
      </c>
      <c r="G179" s="135">
        <v>-13.88</v>
      </c>
      <c r="H179" s="136" t="s">
        <v>40</v>
      </c>
    </row>
    <row r="180" spans="1:8">
      <c r="A180" s="106" t="s">
        <v>829</v>
      </c>
      <c r="B180" s="136" t="s">
        <v>40</v>
      </c>
      <c r="C180" s="136" t="s">
        <v>40</v>
      </c>
      <c r="D180" s="135">
        <v>-1.88</v>
      </c>
      <c r="E180" s="135">
        <v>0</v>
      </c>
      <c r="F180" s="135">
        <v>0</v>
      </c>
      <c r="G180" s="135">
        <v>0</v>
      </c>
      <c r="H180" s="136" t="s">
        <v>40</v>
      </c>
    </row>
    <row r="181" spans="1:8">
      <c r="A181" s="106" t="s">
        <v>164</v>
      </c>
      <c r="B181" s="135">
        <v>-79.17</v>
      </c>
      <c r="C181" s="135">
        <v>-302.93</v>
      </c>
      <c r="D181" s="135">
        <v>-127.53</v>
      </c>
      <c r="E181" s="135">
        <v>-35.099999999999994</v>
      </c>
      <c r="F181" s="135">
        <v>-27.24</v>
      </c>
      <c r="G181" s="135">
        <v>-31.19</v>
      </c>
      <c r="H181" s="136" t="s">
        <v>40</v>
      </c>
    </row>
    <row r="182" spans="1:8">
      <c r="A182" s="106" t="s">
        <v>165</v>
      </c>
      <c r="B182" s="135">
        <v>-86152.02</v>
      </c>
      <c r="C182" s="135">
        <v>-109056.43000000001</v>
      </c>
      <c r="D182" s="135">
        <v>-88348.95</v>
      </c>
      <c r="E182" s="135">
        <v>-97937.020000000019</v>
      </c>
      <c r="F182" s="135">
        <v>-115073.79999999999</v>
      </c>
      <c r="G182" s="135">
        <v>-116698.14000000003</v>
      </c>
      <c r="H182" s="136" t="s">
        <v>40</v>
      </c>
    </row>
    <row r="183" spans="1:8">
      <c r="A183" s="106" t="s">
        <v>166</v>
      </c>
      <c r="B183" s="135">
        <v>0</v>
      </c>
      <c r="C183" s="135">
        <v>-313.01</v>
      </c>
      <c r="D183" s="135">
        <v>-391.84</v>
      </c>
      <c r="E183" s="135">
        <v>0</v>
      </c>
      <c r="F183" s="135">
        <v>0</v>
      </c>
      <c r="G183" s="135">
        <v>-8.09</v>
      </c>
      <c r="H183" s="136" t="s">
        <v>40</v>
      </c>
    </row>
    <row r="184" spans="1:8">
      <c r="A184" s="106" t="s">
        <v>167</v>
      </c>
      <c r="B184" s="135">
        <v>-142.80000000000001</v>
      </c>
      <c r="C184" s="135">
        <v>-39.25</v>
      </c>
      <c r="D184" s="135">
        <v>-128.72999999999999</v>
      </c>
      <c r="E184" s="135">
        <v>-296.68</v>
      </c>
      <c r="F184" s="135">
        <v>-517.31000000000006</v>
      </c>
      <c r="G184" s="135">
        <v>-224.10999999999999</v>
      </c>
      <c r="H184" s="136" t="s">
        <v>40</v>
      </c>
    </row>
    <row r="185" spans="1:8">
      <c r="A185" s="106" t="s">
        <v>168</v>
      </c>
      <c r="B185" s="135">
        <v>-178.75</v>
      </c>
      <c r="C185" s="135">
        <v>-43.74</v>
      </c>
      <c r="D185" s="135">
        <v>0</v>
      </c>
      <c r="E185" s="135">
        <v>0</v>
      </c>
      <c r="F185" s="135">
        <v>0</v>
      </c>
      <c r="G185" s="135">
        <v>0</v>
      </c>
      <c r="H185" s="136" t="s">
        <v>40</v>
      </c>
    </row>
    <row r="186" spans="1:8">
      <c r="A186" s="106" t="s">
        <v>174</v>
      </c>
      <c r="B186" s="135">
        <v>310.05</v>
      </c>
      <c r="C186" s="135">
        <v>70.98</v>
      </c>
      <c r="D186" s="135">
        <v>0</v>
      </c>
      <c r="E186" s="135">
        <v>0</v>
      </c>
      <c r="F186" s="135">
        <v>0</v>
      </c>
      <c r="G186" s="135">
        <v>0</v>
      </c>
      <c r="H186" s="136" t="s">
        <v>40</v>
      </c>
    </row>
    <row r="187" spans="1:8">
      <c r="A187" s="106" t="s">
        <v>832</v>
      </c>
      <c r="B187" s="135">
        <v>48.37</v>
      </c>
      <c r="C187" s="135">
        <v>0</v>
      </c>
      <c r="D187" s="135">
        <v>0</v>
      </c>
      <c r="E187" s="135">
        <v>0</v>
      </c>
      <c r="F187" s="135">
        <v>0</v>
      </c>
      <c r="G187" s="135">
        <v>0</v>
      </c>
      <c r="H187" s="136" t="s">
        <v>40</v>
      </c>
    </row>
    <row r="188" spans="1:8">
      <c r="A188" s="106" t="s">
        <v>833</v>
      </c>
      <c r="B188" s="135">
        <v>15.89</v>
      </c>
      <c r="C188" s="135">
        <v>0</v>
      </c>
      <c r="D188" s="135">
        <v>0</v>
      </c>
      <c r="E188" s="135">
        <v>0</v>
      </c>
      <c r="F188" s="135">
        <v>0</v>
      </c>
      <c r="G188" s="135">
        <v>0</v>
      </c>
      <c r="H188" s="136" t="s">
        <v>40</v>
      </c>
    </row>
    <row r="189" spans="1:8">
      <c r="A189" s="106" t="s">
        <v>169</v>
      </c>
      <c r="B189" s="135">
        <v>7802.44</v>
      </c>
      <c r="C189" s="135">
        <v>10442.27</v>
      </c>
      <c r="D189" s="135">
        <v>307.39999999999998</v>
      </c>
      <c r="E189" s="135">
        <v>0</v>
      </c>
      <c r="F189" s="135">
        <v>0</v>
      </c>
      <c r="G189" s="135">
        <v>61.16</v>
      </c>
      <c r="H189" s="136" t="s">
        <v>40</v>
      </c>
    </row>
    <row r="190" spans="1:8">
      <c r="A190" s="106" t="s">
        <v>834</v>
      </c>
      <c r="B190" s="137" t="s">
        <v>40</v>
      </c>
      <c r="C190" s="137" t="s">
        <v>40</v>
      </c>
      <c r="D190" s="133">
        <v>8</v>
      </c>
      <c r="E190" s="106">
        <v>0</v>
      </c>
      <c r="F190" s="106">
        <v>0</v>
      </c>
      <c r="G190" s="156">
        <v>0</v>
      </c>
      <c r="H190" s="156" t="s">
        <v>40</v>
      </c>
    </row>
    <row r="191" spans="1:8">
      <c r="A191" s="106" t="s">
        <v>170</v>
      </c>
      <c r="B191" s="137">
        <v>180.63</v>
      </c>
      <c r="C191" s="137">
        <v>599.03</v>
      </c>
      <c r="D191" s="106">
        <v>251.62</v>
      </c>
      <c r="E191" s="106">
        <v>60.88</v>
      </c>
      <c r="F191" s="106">
        <v>42.58</v>
      </c>
      <c r="G191" s="156">
        <v>43.72</v>
      </c>
      <c r="H191" s="156" t="s">
        <v>40</v>
      </c>
    </row>
    <row r="192" spans="1:8">
      <c r="A192" s="106" t="s">
        <v>171</v>
      </c>
      <c r="B192" s="137">
        <v>84359.29</v>
      </c>
      <c r="C192" s="137">
        <v>123988.44</v>
      </c>
      <c r="D192" s="133">
        <v>71941.659999999989</v>
      </c>
      <c r="E192" s="106">
        <v>78399.64</v>
      </c>
      <c r="F192" s="106">
        <v>99310.180000000008</v>
      </c>
      <c r="G192" s="156">
        <v>88740.89</v>
      </c>
      <c r="H192" s="156" t="s">
        <v>40</v>
      </c>
    </row>
    <row r="193" spans="1:8">
      <c r="A193" s="106" t="s">
        <v>172</v>
      </c>
      <c r="B193" s="138">
        <v>0</v>
      </c>
      <c r="C193" s="138">
        <v>716.67</v>
      </c>
      <c r="D193" s="133">
        <v>906.28</v>
      </c>
      <c r="E193" s="106">
        <v>0</v>
      </c>
      <c r="F193" s="133">
        <v>0</v>
      </c>
      <c r="G193" s="157">
        <v>15</v>
      </c>
      <c r="H193" s="156" t="s">
        <v>40</v>
      </c>
    </row>
    <row r="194" spans="1:8">
      <c r="A194" s="106" t="s">
        <v>173</v>
      </c>
      <c r="B194" s="138">
        <v>238.85999999999999</v>
      </c>
      <c r="C194" s="138">
        <v>64.53</v>
      </c>
      <c r="D194" s="133">
        <v>204.46</v>
      </c>
      <c r="E194" s="106">
        <v>450.94</v>
      </c>
      <c r="F194" s="133">
        <v>801.33</v>
      </c>
      <c r="G194" s="157">
        <v>339.43999999999994</v>
      </c>
      <c r="H194" s="156" t="s">
        <v>40</v>
      </c>
    </row>
    <row r="195" spans="1:8">
      <c r="A195" s="106" t="s">
        <v>175</v>
      </c>
      <c r="B195" s="138">
        <v>36456.35</v>
      </c>
      <c r="C195" s="138">
        <v>35980.299999999996</v>
      </c>
      <c r="D195" s="133">
        <v>36404.870000000003</v>
      </c>
      <c r="E195" s="133">
        <v>34636.130000000005</v>
      </c>
      <c r="F195" s="133">
        <v>36422.97</v>
      </c>
      <c r="G195" s="157">
        <v>43903.33</v>
      </c>
      <c r="H195" s="156" t="s">
        <v>40</v>
      </c>
    </row>
    <row r="196" spans="1:8">
      <c r="A196" s="106" t="s">
        <v>176</v>
      </c>
      <c r="B196" s="138">
        <v>16016.799999999997</v>
      </c>
      <c r="C196" s="138">
        <v>20952.170000000002</v>
      </c>
      <c r="D196" s="133">
        <v>19425.93</v>
      </c>
      <c r="E196" s="133">
        <v>11247.33</v>
      </c>
      <c r="F196" s="133">
        <v>12606.23</v>
      </c>
      <c r="G196" s="157">
        <v>9093.1299999999992</v>
      </c>
      <c r="H196" s="156" t="s">
        <v>40</v>
      </c>
    </row>
    <row r="197" spans="1:8">
      <c r="A197" s="106" t="s">
        <v>177</v>
      </c>
      <c r="B197" s="138">
        <v>224.99</v>
      </c>
      <c r="C197" s="138">
        <v>111.9</v>
      </c>
      <c r="D197" s="133">
        <v>5468.8</v>
      </c>
      <c r="E197" s="133">
        <v>0</v>
      </c>
      <c r="F197" s="133">
        <v>0</v>
      </c>
      <c r="G197" s="157">
        <v>0</v>
      </c>
      <c r="H197" s="156" t="s">
        <v>40</v>
      </c>
    </row>
    <row r="198" spans="1:8">
      <c r="A198" s="106" t="s">
        <v>178</v>
      </c>
      <c r="B198" s="137">
        <v>50.57</v>
      </c>
      <c r="C198" s="137">
        <v>21.81</v>
      </c>
      <c r="D198" s="106">
        <v>268.58999999999997</v>
      </c>
      <c r="E198" s="106">
        <v>0</v>
      </c>
      <c r="F198" s="106">
        <v>0</v>
      </c>
      <c r="G198" s="156">
        <v>170.9</v>
      </c>
      <c r="H198" s="156" t="s">
        <v>40</v>
      </c>
    </row>
    <row r="199" spans="1:8">
      <c r="A199" s="106" t="s">
        <v>179</v>
      </c>
      <c r="B199" s="138">
        <v>-220.49</v>
      </c>
      <c r="C199" s="138">
        <v>-109.66</v>
      </c>
      <c r="D199" s="133">
        <v>-5359.42</v>
      </c>
      <c r="E199" s="133">
        <v>0</v>
      </c>
      <c r="F199" s="133">
        <v>0</v>
      </c>
      <c r="G199" s="157">
        <v>0</v>
      </c>
      <c r="H199" s="156" t="s">
        <v>40</v>
      </c>
    </row>
    <row r="200" spans="1:8">
      <c r="A200" s="106" t="s">
        <v>180</v>
      </c>
      <c r="B200" s="138">
        <v>-49.56</v>
      </c>
      <c r="C200" s="138">
        <v>-21.37</v>
      </c>
      <c r="D200" s="133">
        <v>-263.22000000000003</v>
      </c>
      <c r="E200" s="133">
        <v>0</v>
      </c>
      <c r="F200" s="133">
        <v>0</v>
      </c>
      <c r="G200" s="157">
        <v>-167.48</v>
      </c>
      <c r="H200" s="156" t="s">
        <v>40</v>
      </c>
    </row>
    <row r="201" spans="1:8">
      <c r="A201" s="106" t="s">
        <v>181</v>
      </c>
      <c r="B201" s="138">
        <v>-51423.680000000008</v>
      </c>
      <c r="C201" s="138">
        <v>-55793.82</v>
      </c>
      <c r="D201" s="133">
        <v>-54714.17</v>
      </c>
      <c r="E201" s="133">
        <v>-44965.77</v>
      </c>
      <c r="F201" s="133">
        <v>-48048.619999999995</v>
      </c>
      <c r="G201" s="157">
        <v>-51936.549999999988</v>
      </c>
      <c r="H201" s="156" t="s">
        <v>40</v>
      </c>
    </row>
    <row r="202" spans="1:8" s="52" customFormat="1">
      <c r="A202" s="9" t="s">
        <v>895</v>
      </c>
      <c r="B202" s="146">
        <v>91832.419999999984</v>
      </c>
      <c r="C202" s="146">
        <v>103779.70999999999</v>
      </c>
      <c r="D202" s="52">
        <v>71894.450000000012</v>
      </c>
      <c r="E202" s="52">
        <v>64800.609999999993</v>
      </c>
      <c r="F202" s="52">
        <v>75878.890000000043</v>
      </c>
      <c r="G202" s="158">
        <v>73131.47</v>
      </c>
      <c r="H202" s="167">
        <v>91417.06</v>
      </c>
    </row>
    <row r="203" spans="1:8" s="52" customFormat="1">
      <c r="A203" s="9"/>
      <c r="B203" s="146"/>
      <c r="C203" s="146"/>
      <c r="H203" s="167"/>
    </row>
    <row r="204" spans="1:8">
      <c r="A204" s="106" t="s">
        <v>835</v>
      </c>
      <c r="B204" s="137" t="s">
        <v>40</v>
      </c>
      <c r="C204" s="137" t="s">
        <v>40</v>
      </c>
      <c r="D204" s="106" t="s">
        <v>40</v>
      </c>
      <c r="E204" s="106" t="s">
        <v>40</v>
      </c>
      <c r="F204" s="106">
        <v>75.06</v>
      </c>
      <c r="G204" s="156">
        <v>0</v>
      </c>
      <c r="H204" s="156" t="s">
        <v>40</v>
      </c>
    </row>
    <row r="205" spans="1:8">
      <c r="A205" s="106" t="s">
        <v>183</v>
      </c>
      <c r="B205" s="137">
        <v>8363.3000000000011</v>
      </c>
      <c r="C205" s="137">
        <v>13362.070000000002</v>
      </c>
      <c r="D205" s="106">
        <v>14524.160000000002</v>
      </c>
      <c r="E205" s="133">
        <v>22226.6</v>
      </c>
      <c r="F205" s="133">
        <v>37074.880000000005</v>
      </c>
      <c r="G205" s="157">
        <v>13738.34</v>
      </c>
      <c r="H205" s="156" t="s">
        <v>40</v>
      </c>
    </row>
    <row r="206" spans="1:8">
      <c r="A206" s="106" t="s">
        <v>610</v>
      </c>
      <c r="B206" s="138">
        <v>254.36</v>
      </c>
      <c r="C206" s="138">
        <v>0</v>
      </c>
      <c r="D206" s="133">
        <v>0</v>
      </c>
      <c r="E206" s="133">
        <v>0</v>
      </c>
      <c r="F206" s="133">
        <v>0</v>
      </c>
      <c r="G206" s="157">
        <v>0</v>
      </c>
      <c r="H206" s="156" t="s">
        <v>40</v>
      </c>
    </row>
    <row r="207" spans="1:8">
      <c r="A207" s="106" t="s">
        <v>836</v>
      </c>
      <c r="B207" s="137" t="s">
        <v>40</v>
      </c>
      <c r="C207" s="137" t="s">
        <v>40</v>
      </c>
      <c r="D207" s="133">
        <v>541.47</v>
      </c>
      <c r="E207" s="106">
        <v>2308.7199999999998</v>
      </c>
      <c r="F207" s="106">
        <v>0</v>
      </c>
      <c r="G207" s="156">
        <v>0</v>
      </c>
      <c r="H207" s="156" t="s">
        <v>40</v>
      </c>
    </row>
    <row r="208" spans="1:8">
      <c r="A208" s="106" t="s">
        <v>837</v>
      </c>
      <c r="B208" s="137" t="s">
        <v>40</v>
      </c>
      <c r="C208" s="137" t="s">
        <v>40</v>
      </c>
      <c r="D208" s="106" t="s">
        <v>40</v>
      </c>
      <c r="E208" s="106" t="s">
        <v>40</v>
      </c>
      <c r="F208" s="133">
        <v>2764.98</v>
      </c>
      <c r="G208" s="157">
        <v>139.5</v>
      </c>
      <c r="H208" s="156" t="s">
        <v>40</v>
      </c>
    </row>
    <row r="209" spans="1:8">
      <c r="A209" s="106" t="s">
        <v>182</v>
      </c>
      <c r="B209" s="138">
        <v>2383.8399999999997</v>
      </c>
      <c r="C209" s="138">
        <v>0</v>
      </c>
      <c r="D209" s="133">
        <v>587.97</v>
      </c>
      <c r="E209" s="133">
        <v>0</v>
      </c>
      <c r="F209" s="133">
        <v>0</v>
      </c>
      <c r="G209" s="157">
        <v>0</v>
      </c>
      <c r="H209" s="156" t="s">
        <v>40</v>
      </c>
    </row>
    <row r="210" spans="1:8">
      <c r="A210" s="106" t="s">
        <v>838</v>
      </c>
      <c r="B210" s="137" t="s">
        <v>40</v>
      </c>
      <c r="C210" s="137" t="s">
        <v>40</v>
      </c>
      <c r="D210" s="106" t="s">
        <v>40</v>
      </c>
      <c r="E210" s="106" t="s">
        <v>40</v>
      </c>
      <c r="F210" s="106">
        <v>15.01</v>
      </c>
      <c r="G210" s="156">
        <v>0</v>
      </c>
      <c r="H210" s="156" t="s">
        <v>40</v>
      </c>
    </row>
    <row r="211" spans="1:8">
      <c r="A211" s="106" t="s">
        <v>185</v>
      </c>
      <c r="B211" s="138">
        <v>1003.6100000000001</v>
      </c>
      <c r="C211" s="138">
        <v>1603.4499999999998</v>
      </c>
      <c r="D211" s="133">
        <v>1742.8899999999999</v>
      </c>
      <c r="E211" s="133">
        <v>3334</v>
      </c>
      <c r="F211" s="133">
        <v>7414.9599999999991</v>
      </c>
      <c r="G211" s="157">
        <v>2747.6699999999996</v>
      </c>
      <c r="H211" s="156" t="s">
        <v>40</v>
      </c>
    </row>
    <row r="212" spans="1:8">
      <c r="A212" s="106" t="s">
        <v>611</v>
      </c>
      <c r="B212" s="138">
        <v>30.52</v>
      </c>
      <c r="C212" s="138">
        <v>0</v>
      </c>
      <c r="D212" s="133">
        <v>0</v>
      </c>
      <c r="E212" s="106">
        <v>0</v>
      </c>
      <c r="F212" s="106">
        <v>0</v>
      </c>
      <c r="G212" s="157">
        <v>0</v>
      </c>
      <c r="H212" s="156" t="s">
        <v>40</v>
      </c>
    </row>
    <row r="213" spans="1:8">
      <c r="A213" s="106" t="s">
        <v>839</v>
      </c>
      <c r="B213" s="137" t="s">
        <v>40</v>
      </c>
      <c r="C213" s="137" t="s">
        <v>40</v>
      </c>
      <c r="D213" s="106">
        <v>64.98</v>
      </c>
      <c r="E213" s="106">
        <v>346.31</v>
      </c>
      <c r="F213" s="106">
        <v>0</v>
      </c>
      <c r="G213" s="156">
        <v>0</v>
      </c>
      <c r="H213" s="156" t="s">
        <v>40</v>
      </c>
    </row>
    <row r="214" spans="1:8">
      <c r="A214" s="106" t="s">
        <v>840</v>
      </c>
      <c r="B214" s="137" t="s">
        <v>40</v>
      </c>
      <c r="C214" s="137" t="s">
        <v>40</v>
      </c>
      <c r="D214" s="106" t="s">
        <v>40</v>
      </c>
      <c r="E214" s="106" t="s">
        <v>40</v>
      </c>
      <c r="F214" s="133">
        <v>553</v>
      </c>
      <c r="G214" s="157">
        <v>27.9</v>
      </c>
      <c r="H214" s="156" t="s">
        <v>40</v>
      </c>
    </row>
    <row r="215" spans="1:8">
      <c r="A215" s="106" t="s">
        <v>184</v>
      </c>
      <c r="B215" s="138">
        <v>286.06</v>
      </c>
      <c r="C215" s="138">
        <v>0</v>
      </c>
      <c r="D215" s="133">
        <v>70.56</v>
      </c>
      <c r="E215" s="106">
        <v>0</v>
      </c>
      <c r="F215" s="106">
        <v>0</v>
      </c>
      <c r="G215" s="156">
        <v>0</v>
      </c>
      <c r="H215" s="156" t="s">
        <v>40</v>
      </c>
    </row>
    <row r="216" spans="1:8">
      <c r="A216" s="106" t="s">
        <v>204</v>
      </c>
      <c r="B216" s="137">
        <v>715.19</v>
      </c>
      <c r="C216" s="137">
        <v>1741.97</v>
      </c>
      <c r="D216" s="106">
        <v>0</v>
      </c>
      <c r="E216" s="106">
        <v>0</v>
      </c>
      <c r="F216" s="106">
        <v>223.32</v>
      </c>
      <c r="G216" s="156">
        <v>0</v>
      </c>
      <c r="H216" s="156" t="s">
        <v>40</v>
      </c>
    </row>
    <row r="217" spans="1:8">
      <c r="A217" s="106" t="s">
        <v>841</v>
      </c>
      <c r="B217" s="138">
        <v>625.5</v>
      </c>
      <c r="C217" s="138">
        <v>5.8100000000000005</v>
      </c>
      <c r="D217" s="133">
        <v>0</v>
      </c>
      <c r="E217" s="106">
        <v>0</v>
      </c>
      <c r="F217" s="133">
        <v>0</v>
      </c>
      <c r="G217" s="157">
        <v>0</v>
      </c>
      <c r="H217" s="156" t="s">
        <v>40</v>
      </c>
    </row>
    <row r="218" spans="1:8">
      <c r="A218" s="106" t="s">
        <v>205</v>
      </c>
      <c r="B218" s="138">
        <v>0</v>
      </c>
      <c r="C218" s="138">
        <v>379.59</v>
      </c>
      <c r="D218" s="133">
        <v>958.13</v>
      </c>
      <c r="E218" s="133">
        <v>0</v>
      </c>
      <c r="F218" s="133">
        <v>0</v>
      </c>
      <c r="G218" s="157">
        <v>0</v>
      </c>
      <c r="H218" s="156" t="s">
        <v>40</v>
      </c>
    </row>
    <row r="219" spans="1:8">
      <c r="A219" s="106" t="s">
        <v>842</v>
      </c>
      <c r="B219" s="137" t="s">
        <v>40</v>
      </c>
      <c r="C219" s="137" t="s">
        <v>40</v>
      </c>
      <c r="D219" s="106" t="s">
        <v>40</v>
      </c>
      <c r="E219" s="133">
        <v>24.04</v>
      </c>
      <c r="F219" s="133">
        <v>0</v>
      </c>
      <c r="G219" s="157">
        <v>0</v>
      </c>
      <c r="H219" s="156" t="s">
        <v>40</v>
      </c>
    </row>
    <row r="220" spans="1:8">
      <c r="A220" s="106" t="s">
        <v>201</v>
      </c>
      <c r="B220" s="138">
        <v>101.05</v>
      </c>
      <c r="C220" s="138">
        <v>652.86</v>
      </c>
      <c r="D220" s="133">
        <v>681.31</v>
      </c>
      <c r="E220" s="133">
        <v>0</v>
      </c>
      <c r="F220" s="133">
        <v>171.32</v>
      </c>
      <c r="G220" s="157">
        <v>1783.14</v>
      </c>
      <c r="H220" s="156" t="s">
        <v>40</v>
      </c>
    </row>
    <row r="221" spans="1:8">
      <c r="A221" s="106" t="s">
        <v>202</v>
      </c>
      <c r="B221" s="138">
        <v>87</v>
      </c>
      <c r="C221" s="138">
        <v>2764.99</v>
      </c>
      <c r="D221" s="133">
        <v>0</v>
      </c>
      <c r="E221" s="106">
        <v>0</v>
      </c>
      <c r="F221" s="106">
        <v>0</v>
      </c>
      <c r="G221" s="156">
        <v>44.63</v>
      </c>
      <c r="H221" s="156" t="s">
        <v>40</v>
      </c>
    </row>
    <row r="222" spans="1:8">
      <c r="A222" s="106" t="s">
        <v>203</v>
      </c>
      <c r="B222" s="138">
        <v>737.13</v>
      </c>
      <c r="C222" s="138">
        <v>1956.34</v>
      </c>
      <c r="D222" s="133">
        <v>1083.6300000000001</v>
      </c>
      <c r="E222" s="133">
        <v>-278.95</v>
      </c>
      <c r="F222" s="133">
        <v>1201.72</v>
      </c>
      <c r="G222" s="157">
        <v>1112.45</v>
      </c>
      <c r="H222" s="156" t="s">
        <v>40</v>
      </c>
    </row>
    <row r="223" spans="1:8">
      <c r="A223" s="106" t="s">
        <v>612</v>
      </c>
      <c r="B223" s="137">
        <v>885.21</v>
      </c>
      <c r="C223" s="137">
        <v>0</v>
      </c>
      <c r="D223" s="106">
        <v>0</v>
      </c>
      <c r="E223" s="133">
        <v>60.42</v>
      </c>
      <c r="F223" s="133">
        <v>213.67</v>
      </c>
      <c r="G223" s="157">
        <v>0</v>
      </c>
      <c r="H223" s="156" t="s">
        <v>40</v>
      </c>
    </row>
    <row r="224" spans="1:8">
      <c r="A224" s="106" t="s">
        <v>195</v>
      </c>
      <c r="B224" s="138">
        <v>183.17</v>
      </c>
      <c r="C224" s="138">
        <v>176.64</v>
      </c>
      <c r="D224" s="133">
        <v>0</v>
      </c>
      <c r="E224" s="133">
        <v>0</v>
      </c>
      <c r="F224" s="133">
        <v>0</v>
      </c>
      <c r="G224" s="157">
        <v>3405.21</v>
      </c>
      <c r="H224" s="156" t="s">
        <v>40</v>
      </c>
    </row>
    <row r="225" spans="1:8">
      <c r="A225" s="106" t="s">
        <v>196</v>
      </c>
      <c r="B225" s="138">
        <v>0</v>
      </c>
      <c r="C225" s="138">
        <v>458.34000000000003</v>
      </c>
      <c r="D225" s="133">
        <v>4685.16</v>
      </c>
      <c r="E225" s="106">
        <v>488.02</v>
      </c>
      <c r="F225" s="106">
        <v>251.01</v>
      </c>
      <c r="G225" s="156">
        <v>0</v>
      </c>
      <c r="H225" s="156" t="s">
        <v>40</v>
      </c>
    </row>
    <row r="226" spans="1:8">
      <c r="A226" s="106" t="s">
        <v>197</v>
      </c>
      <c r="B226" s="138">
        <v>0</v>
      </c>
      <c r="C226" s="138">
        <v>6514.98</v>
      </c>
      <c r="D226" s="133">
        <v>1048.92</v>
      </c>
      <c r="E226" s="133">
        <v>669.78</v>
      </c>
      <c r="F226" s="133">
        <v>14.73</v>
      </c>
      <c r="G226" s="157">
        <v>0</v>
      </c>
      <c r="H226" s="156" t="s">
        <v>40</v>
      </c>
    </row>
    <row r="227" spans="1:8">
      <c r="A227" s="106" t="s">
        <v>613</v>
      </c>
      <c r="B227" s="137" t="s">
        <v>40</v>
      </c>
      <c r="C227" s="137">
        <v>345.03</v>
      </c>
      <c r="D227" s="106">
        <v>0</v>
      </c>
      <c r="E227" s="106">
        <v>0</v>
      </c>
      <c r="F227" s="106">
        <v>0</v>
      </c>
      <c r="G227" s="156">
        <v>0</v>
      </c>
      <c r="H227" s="156" t="s">
        <v>40</v>
      </c>
    </row>
    <row r="228" spans="1:8">
      <c r="A228" s="106" t="s">
        <v>844</v>
      </c>
      <c r="B228" s="137" t="s">
        <v>40</v>
      </c>
      <c r="C228" s="137" t="s">
        <v>40</v>
      </c>
      <c r="D228" s="133">
        <v>181.5</v>
      </c>
      <c r="E228" s="106">
        <v>0</v>
      </c>
      <c r="F228" s="106">
        <v>0</v>
      </c>
      <c r="G228" s="156">
        <v>0</v>
      </c>
      <c r="H228" s="156" t="s">
        <v>40</v>
      </c>
    </row>
    <row r="229" spans="1:8">
      <c r="A229" s="106" t="s">
        <v>198</v>
      </c>
      <c r="B229" s="137">
        <v>2337.87</v>
      </c>
      <c r="C229" s="137">
        <v>2785.44</v>
      </c>
      <c r="D229" s="133">
        <v>1718.0299999999997</v>
      </c>
      <c r="E229" s="106">
        <v>6044.48</v>
      </c>
      <c r="F229" s="133">
        <v>3901.64</v>
      </c>
      <c r="G229" s="157">
        <v>1200.5899999999999</v>
      </c>
      <c r="H229" s="156" t="s">
        <v>40</v>
      </c>
    </row>
    <row r="230" spans="1:8">
      <c r="A230" s="106" t="s">
        <v>199</v>
      </c>
      <c r="B230" s="138">
        <v>116.5</v>
      </c>
      <c r="C230" s="138">
        <v>0</v>
      </c>
      <c r="D230" s="133">
        <v>25.61</v>
      </c>
      <c r="E230" s="106">
        <v>1.54</v>
      </c>
      <c r="F230" s="106">
        <v>54.14</v>
      </c>
      <c r="G230" s="156">
        <v>3.54</v>
      </c>
      <c r="H230" s="156" t="s">
        <v>40</v>
      </c>
    </row>
    <row r="231" spans="1:8">
      <c r="A231" s="106" t="s">
        <v>200</v>
      </c>
      <c r="B231" s="137">
        <v>74.48</v>
      </c>
      <c r="C231" s="138">
        <v>21.17</v>
      </c>
      <c r="D231" s="133">
        <v>0</v>
      </c>
      <c r="E231" s="106">
        <v>0</v>
      </c>
      <c r="F231" s="106">
        <v>128.59</v>
      </c>
      <c r="G231" s="156">
        <v>31.58</v>
      </c>
      <c r="H231" s="156" t="s">
        <v>40</v>
      </c>
    </row>
    <row r="232" spans="1:8">
      <c r="A232" s="106" t="s">
        <v>186</v>
      </c>
      <c r="B232" s="138">
        <v>0</v>
      </c>
      <c r="C232" s="138">
        <v>0</v>
      </c>
      <c r="D232" s="133">
        <v>0</v>
      </c>
      <c r="E232" s="133">
        <v>5985.9</v>
      </c>
      <c r="F232" s="133">
        <v>0</v>
      </c>
      <c r="G232" s="157">
        <v>0</v>
      </c>
      <c r="H232" s="156" t="s">
        <v>40</v>
      </c>
    </row>
    <row r="233" spans="1:8">
      <c r="A233" s="106" t="s">
        <v>187</v>
      </c>
      <c r="B233" s="137">
        <v>17188.22</v>
      </c>
      <c r="C233" s="137">
        <v>12293.45</v>
      </c>
      <c r="D233" s="106">
        <v>19880.759999999998</v>
      </c>
      <c r="E233" s="106">
        <v>16651.069999999996</v>
      </c>
      <c r="F233" s="106">
        <v>14885.789999999999</v>
      </c>
      <c r="G233" s="156">
        <v>12920.45</v>
      </c>
      <c r="H233" s="156" t="s">
        <v>40</v>
      </c>
    </row>
    <row r="234" spans="1:8">
      <c r="A234" s="106" t="s">
        <v>188</v>
      </c>
      <c r="B234" s="138">
        <v>582.23999999999978</v>
      </c>
      <c r="C234" s="138">
        <v>1519.77</v>
      </c>
      <c r="D234" s="133">
        <v>7429.9299999999994</v>
      </c>
      <c r="E234" s="133">
        <v>3633.95</v>
      </c>
      <c r="F234" s="133">
        <v>6344.35</v>
      </c>
      <c r="G234" s="157">
        <v>2971.2499999999995</v>
      </c>
      <c r="H234" s="156" t="s">
        <v>40</v>
      </c>
    </row>
    <row r="235" spans="1:8">
      <c r="A235" s="106" t="s">
        <v>189</v>
      </c>
      <c r="B235" s="138">
        <v>57.19</v>
      </c>
      <c r="C235" s="138">
        <v>230.1</v>
      </c>
      <c r="D235" s="133">
        <v>1422.61</v>
      </c>
      <c r="E235" s="133">
        <v>186.35</v>
      </c>
      <c r="F235" s="133">
        <v>58.91</v>
      </c>
      <c r="G235" s="157">
        <v>684.83</v>
      </c>
      <c r="H235" s="156" t="s">
        <v>40</v>
      </c>
    </row>
    <row r="236" spans="1:8">
      <c r="A236" s="106" t="s">
        <v>190</v>
      </c>
      <c r="B236" s="138">
        <v>66.08</v>
      </c>
      <c r="C236" s="138">
        <v>521.29</v>
      </c>
      <c r="D236" s="133">
        <v>4074.26</v>
      </c>
      <c r="E236" s="133">
        <v>7320.28</v>
      </c>
      <c r="F236" s="133">
        <v>18588.509999999998</v>
      </c>
      <c r="G236" s="157">
        <v>19343.91</v>
      </c>
      <c r="H236" s="156" t="s">
        <v>40</v>
      </c>
    </row>
    <row r="237" spans="1:8">
      <c r="A237" s="106" t="s">
        <v>191</v>
      </c>
      <c r="B237" s="137">
        <v>238.15</v>
      </c>
      <c r="C237" s="137">
        <v>893.42000000000007</v>
      </c>
      <c r="D237" s="106">
        <v>1286.29</v>
      </c>
      <c r="E237" s="106">
        <v>197.85999999999999</v>
      </c>
      <c r="F237" s="106">
        <v>1048.46</v>
      </c>
      <c r="G237" s="156">
        <v>770.14</v>
      </c>
      <c r="H237" s="156" t="s">
        <v>40</v>
      </c>
    </row>
    <row r="238" spans="1:8">
      <c r="A238" s="106" t="s">
        <v>192</v>
      </c>
      <c r="B238" s="138">
        <v>0</v>
      </c>
      <c r="C238" s="138">
        <v>89.92</v>
      </c>
      <c r="D238" s="133">
        <v>0</v>
      </c>
      <c r="E238" s="133">
        <v>93.84</v>
      </c>
      <c r="F238" s="133">
        <v>239.02</v>
      </c>
      <c r="G238" s="157">
        <v>0</v>
      </c>
      <c r="H238" s="156" t="s">
        <v>40</v>
      </c>
    </row>
    <row r="239" spans="1:8">
      <c r="A239" s="106" t="s">
        <v>193</v>
      </c>
      <c r="B239" s="138">
        <v>469.35</v>
      </c>
      <c r="C239" s="138">
        <v>1029.29</v>
      </c>
      <c r="D239" s="133">
        <v>356.86</v>
      </c>
      <c r="E239" s="106">
        <v>140.19999999999999</v>
      </c>
      <c r="F239" s="133">
        <v>869.32</v>
      </c>
      <c r="G239" s="157">
        <v>241.12</v>
      </c>
      <c r="H239" s="156" t="s">
        <v>40</v>
      </c>
    </row>
    <row r="240" spans="1:8">
      <c r="A240" s="106" t="s">
        <v>194</v>
      </c>
      <c r="B240" s="138">
        <v>79.52000000000001</v>
      </c>
      <c r="C240" s="138">
        <v>0</v>
      </c>
      <c r="D240" s="133">
        <v>21.19</v>
      </c>
      <c r="E240" s="133">
        <v>143</v>
      </c>
      <c r="F240" s="133">
        <v>0</v>
      </c>
      <c r="G240" s="157">
        <v>0</v>
      </c>
      <c r="H240" s="156" t="s">
        <v>40</v>
      </c>
    </row>
    <row r="241" spans="1:8">
      <c r="A241" s="106" t="s">
        <v>206</v>
      </c>
      <c r="B241" s="138">
        <v>1336.39</v>
      </c>
      <c r="C241" s="138">
        <v>1206.95</v>
      </c>
      <c r="D241" s="133">
        <v>752.47</v>
      </c>
      <c r="E241" s="106">
        <v>1601.28</v>
      </c>
      <c r="F241" s="106">
        <v>3306.63</v>
      </c>
      <c r="G241" s="156">
        <v>987.36</v>
      </c>
      <c r="H241" s="156" t="s">
        <v>40</v>
      </c>
    </row>
    <row r="242" spans="1:8">
      <c r="A242" s="106" t="s">
        <v>207</v>
      </c>
      <c r="B242" s="137">
        <v>216.82</v>
      </c>
      <c r="C242" s="137">
        <v>13.77</v>
      </c>
      <c r="D242" s="106">
        <v>87.68</v>
      </c>
      <c r="E242" s="106">
        <v>1794.57</v>
      </c>
      <c r="F242" s="106">
        <v>13.23</v>
      </c>
      <c r="G242" s="156">
        <v>0</v>
      </c>
      <c r="H242" s="156" t="s">
        <v>40</v>
      </c>
    </row>
    <row r="243" spans="1:8">
      <c r="A243" s="106" t="s">
        <v>208</v>
      </c>
      <c r="B243" s="138">
        <v>0</v>
      </c>
      <c r="C243" s="138">
        <v>0</v>
      </c>
      <c r="D243" s="133">
        <v>30.13</v>
      </c>
      <c r="E243" s="133">
        <v>0</v>
      </c>
      <c r="F243" s="133">
        <v>0</v>
      </c>
      <c r="G243" s="157">
        <v>0</v>
      </c>
      <c r="H243" s="156" t="s">
        <v>40</v>
      </c>
    </row>
    <row r="244" spans="1:8">
      <c r="A244" s="106" t="s">
        <v>209</v>
      </c>
      <c r="B244" s="138">
        <v>825.00000000000011</v>
      </c>
      <c r="C244" s="138">
        <v>1730.31</v>
      </c>
      <c r="D244" s="133">
        <v>666.15</v>
      </c>
      <c r="E244" s="106">
        <v>607.6099999999999</v>
      </c>
      <c r="F244" s="106">
        <v>1478.34</v>
      </c>
      <c r="G244" s="157">
        <v>407.78999999999996</v>
      </c>
      <c r="H244" s="156" t="s">
        <v>40</v>
      </c>
    </row>
    <row r="245" spans="1:8">
      <c r="A245" s="106" t="s">
        <v>846</v>
      </c>
      <c r="B245" s="137" t="s">
        <v>40</v>
      </c>
      <c r="C245" s="137" t="s">
        <v>40</v>
      </c>
      <c r="D245" s="106" t="s">
        <v>40</v>
      </c>
      <c r="E245" s="106" t="s">
        <v>40</v>
      </c>
      <c r="F245" s="106">
        <v>301.94</v>
      </c>
      <c r="G245" s="156">
        <v>17.09</v>
      </c>
      <c r="H245" s="156" t="s">
        <v>40</v>
      </c>
    </row>
    <row r="246" spans="1:8">
      <c r="A246" s="106" t="s">
        <v>847</v>
      </c>
      <c r="B246" s="137" t="s">
        <v>40</v>
      </c>
      <c r="C246" s="137">
        <v>33.479999999999997</v>
      </c>
      <c r="D246" s="133">
        <v>232.69</v>
      </c>
      <c r="E246" s="106">
        <v>0</v>
      </c>
      <c r="F246" s="106">
        <v>0</v>
      </c>
      <c r="G246" s="156">
        <v>0</v>
      </c>
      <c r="H246" s="156" t="s">
        <v>40</v>
      </c>
    </row>
    <row r="247" spans="1:8">
      <c r="A247" s="106" t="s">
        <v>848</v>
      </c>
      <c r="B247" s="137">
        <v>29.65</v>
      </c>
      <c r="C247" s="137">
        <v>0</v>
      </c>
      <c r="D247" s="106">
        <v>0</v>
      </c>
      <c r="E247" s="106">
        <v>0</v>
      </c>
      <c r="F247" s="106">
        <v>0</v>
      </c>
      <c r="G247" s="156">
        <v>0</v>
      </c>
      <c r="H247" s="156" t="s">
        <v>40</v>
      </c>
    </row>
    <row r="248" spans="1:8">
      <c r="A248" s="106" t="s">
        <v>211</v>
      </c>
      <c r="B248" s="138">
        <v>962.21999999999991</v>
      </c>
      <c r="C248" s="138">
        <v>468.11</v>
      </c>
      <c r="D248" s="133">
        <v>609.26</v>
      </c>
      <c r="E248" s="133">
        <v>1235.3699999999999</v>
      </c>
      <c r="F248" s="133">
        <v>1519.94</v>
      </c>
      <c r="G248" s="157">
        <v>924.95</v>
      </c>
      <c r="H248" s="156" t="s">
        <v>40</v>
      </c>
    </row>
    <row r="249" spans="1:8">
      <c r="A249" s="106" t="s">
        <v>212</v>
      </c>
      <c r="B249" s="138">
        <v>119.45</v>
      </c>
      <c r="C249" s="138">
        <v>0</v>
      </c>
      <c r="D249" s="133">
        <v>104.69</v>
      </c>
      <c r="E249" s="106">
        <v>0</v>
      </c>
      <c r="F249" s="106">
        <v>61.44</v>
      </c>
      <c r="G249" s="156">
        <v>132.5</v>
      </c>
      <c r="H249" s="156" t="s">
        <v>40</v>
      </c>
    </row>
    <row r="250" spans="1:8">
      <c r="A250" s="106" t="s">
        <v>213</v>
      </c>
      <c r="B250" s="137">
        <v>0</v>
      </c>
      <c r="C250" s="137">
        <v>42.14</v>
      </c>
      <c r="D250" s="106">
        <v>0</v>
      </c>
      <c r="E250" s="106">
        <v>0</v>
      </c>
      <c r="F250" s="106">
        <v>130</v>
      </c>
      <c r="G250" s="156">
        <v>0</v>
      </c>
      <c r="H250" s="156" t="s">
        <v>40</v>
      </c>
    </row>
    <row r="251" spans="1:8">
      <c r="A251" s="106" t="s">
        <v>215</v>
      </c>
      <c r="B251" s="138">
        <v>4781.0199999999995</v>
      </c>
      <c r="C251" s="138">
        <v>5300.8200000000006</v>
      </c>
      <c r="D251" s="133">
        <v>648.63</v>
      </c>
      <c r="E251" s="133">
        <v>229.86999999999989</v>
      </c>
      <c r="F251" s="133">
        <v>6613.22</v>
      </c>
      <c r="G251" s="157">
        <v>3999.6999999999994</v>
      </c>
      <c r="H251" s="156" t="s">
        <v>40</v>
      </c>
    </row>
    <row r="252" spans="1:8">
      <c r="A252" s="106" t="s">
        <v>216</v>
      </c>
      <c r="B252" s="137">
        <v>164.92999999999998</v>
      </c>
      <c r="C252" s="137">
        <v>902.39</v>
      </c>
      <c r="D252" s="106">
        <v>1768.72</v>
      </c>
      <c r="E252" s="106">
        <v>811.0200000000001</v>
      </c>
      <c r="F252" s="106">
        <v>1260.8799999999999</v>
      </c>
      <c r="G252" s="156">
        <v>634.07000000000005</v>
      </c>
      <c r="H252" s="156" t="s">
        <v>40</v>
      </c>
    </row>
    <row r="253" spans="1:8">
      <c r="A253" s="106" t="s">
        <v>615</v>
      </c>
      <c r="B253" s="138">
        <v>0</v>
      </c>
      <c r="C253" s="138">
        <v>0</v>
      </c>
      <c r="D253" s="133">
        <v>0</v>
      </c>
      <c r="E253" s="106">
        <v>0</v>
      </c>
      <c r="F253" s="106">
        <v>21.19</v>
      </c>
      <c r="G253" s="157">
        <v>0</v>
      </c>
      <c r="H253" s="156" t="s">
        <v>40</v>
      </c>
    </row>
    <row r="254" spans="1:8">
      <c r="A254" s="106" t="s">
        <v>217</v>
      </c>
      <c r="B254" s="137">
        <v>2546.2400000000002</v>
      </c>
      <c r="C254" s="137">
        <v>778.38999999999987</v>
      </c>
      <c r="D254" s="106">
        <v>1860.81</v>
      </c>
      <c r="E254" s="106">
        <v>891.81999999999994</v>
      </c>
      <c r="F254" s="106">
        <v>250.46</v>
      </c>
      <c r="G254" s="156">
        <v>1539.28</v>
      </c>
      <c r="H254" s="156" t="s">
        <v>40</v>
      </c>
    </row>
    <row r="255" spans="1:8">
      <c r="A255" s="106" t="s">
        <v>218</v>
      </c>
      <c r="B255" s="137">
        <v>33.54</v>
      </c>
      <c r="C255" s="138">
        <v>211.99</v>
      </c>
      <c r="D255" s="133">
        <v>0</v>
      </c>
      <c r="E255" s="106">
        <v>73.63</v>
      </c>
      <c r="F255" s="106">
        <v>0</v>
      </c>
      <c r="G255" s="156">
        <v>0</v>
      </c>
      <c r="H255" s="156" t="s">
        <v>40</v>
      </c>
    </row>
    <row r="256" spans="1:8">
      <c r="A256" s="106" t="s">
        <v>850</v>
      </c>
      <c r="B256" s="138">
        <v>21.19</v>
      </c>
      <c r="C256" s="138">
        <v>0</v>
      </c>
      <c r="D256" s="133">
        <v>0</v>
      </c>
      <c r="E256" s="106">
        <v>0</v>
      </c>
      <c r="F256" s="106">
        <v>0</v>
      </c>
      <c r="G256" s="157">
        <v>52.16</v>
      </c>
      <c r="H256" s="156" t="s">
        <v>40</v>
      </c>
    </row>
    <row r="257" spans="1:8" s="52" customFormat="1">
      <c r="A257" s="9" t="s">
        <v>896</v>
      </c>
      <c r="B257" s="146">
        <v>47901.99</v>
      </c>
      <c r="C257" s="146">
        <v>60034.27</v>
      </c>
      <c r="D257" s="52">
        <v>69147.45</v>
      </c>
      <c r="E257" s="52">
        <v>76822.58</v>
      </c>
      <c r="F257" s="52">
        <v>111049.66</v>
      </c>
      <c r="G257" s="158">
        <v>69861.149999999994</v>
      </c>
      <c r="H257" s="167">
        <v>55741.82</v>
      </c>
    </row>
    <row r="258" spans="1:8" s="52" customFormat="1">
      <c r="A258" s="9"/>
      <c r="B258" s="146"/>
      <c r="C258" s="146"/>
      <c r="H258" s="167"/>
    </row>
    <row r="259" spans="1:8">
      <c r="A259" s="106" t="s">
        <v>222</v>
      </c>
      <c r="B259" s="138">
        <v>11710.59</v>
      </c>
      <c r="C259" s="138">
        <v>13007.289999999999</v>
      </c>
      <c r="D259" s="133">
        <v>11376.07</v>
      </c>
      <c r="E259" s="133">
        <v>10163.74</v>
      </c>
      <c r="F259" s="133">
        <v>12875.300000000001</v>
      </c>
      <c r="G259" s="157">
        <v>13310.24</v>
      </c>
      <c r="H259" s="156" t="s">
        <v>40</v>
      </c>
    </row>
    <row r="260" spans="1:8">
      <c r="A260" s="106" t="s">
        <v>223</v>
      </c>
      <c r="B260" s="137">
        <v>928.68</v>
      </c>
      <c r="C260" s="137">
        <v>650.28</v>
      </c>
      <c r="D260" s="106">
        <v>332.31</v>
      </c>
      <c r="E260" s="106">
        <v>432.11</v>
      </c>
      <c r="F260" s="133">
        <v>338.71</v>
      </c>
      <c r="G260" s="157">
        <v>267.02</v>
      </c>
      <c r="H260" s="156" t="s">
        <v>40</v>
      </c>
    </row>
    <row r="261" spans="1:8">
      <c r="A261" s="106" t="s">
        <v>224</v>
      </c>
      <c r="B261" s="137">
        <v>6761.25</v>
      </c>
      <c r="C261" s="137">
        <v>7432.3</v>
      </c>
      <c r="D261" s="106">
        <v>5176.03</v>
      </c>
      <c r="E261" s="106">
        <v>5775.02</v>
      </c>
      <c r="F261" s="106">
        <v>5458.1</v>
      </c>
      <c r="G261" s="156">
        <v>4871.08</v>
      </c>
      <c r="H261" s="156" t="s">
        <v>40</v>
      </c>
    </row>
    <row r="262" spans="1:8">
      <c r="A262" s="106" t="s">
        <v>225</v>
      </c>
      <c r="B262" s="137">
        <v>545.66999999999996</v>
      </c>
      <c r="C262" s="137">
        <v>712.2</v>
      </c>
      <c r="D262" s="106">
        <v>201.02</v>
      </c>
      <c r="E262" s="106">
        <v>11.75</v>
      </c>
      <c r="F262" s="106">
        <v>0</v>
      </c>
      <c r="G262" s="156">
        <v>0</v>
      </c>
      <c r="H262" s="156" t="s">
        <v>40</v>
      </c>
    </row>
    <row r="263" spans="1:8">
      <c r="A263" s="106" t="s">
        <v>226</v>
      </c>
      <c r="B263" s="137">
        <v>465.76</v>
      </c>
      <c r="C263" s="137">
        <v>893.2</v>
      </c>
      <c r="D263" s="106">
        <v>494.08</v>
      </c>
      <c r="E263" s="106">
        <v>521.86</v>
      </c>
      <c r="F263" s="133">
        <v>625.03</v>
      </c>
      <c r="G263" s="157">
        <v>741.37</v>
      </c>
      <c r="H263" s="156" t="s">
        <v>40</v>
      </c>
    </row>
    <row r="264" spans="1:8">
      <c r="A264" s="106" t="s">
        <v>616</v>
      </c>
      <c r="B264" s="137">
        <v>1050</v>
      </c>
      <c r="C264" s="137">
        <v>1050</v>
      </c>
      <c r="D264" s="133">
        <v>1050</v>
      </c>
      <c r="E264" s="133">
        <v>1050</v>
      </c>
      <c r="F264" s="133">
        <v>1050</v>
      </c>
      <c r="G264" s="157">
        <v>1050</v>
      </c>
      <c r="H264" s="156" t="s">
        <v>40</v>
      </c>
    </row>
    <row r="265" spans="1:8">
      <c r="A265" s="106" t="s">
        <v>854</v>
      </c>
      <c r="B265" s="137" t="s">
        <v>40</v>
      </c>
      <c r="C265" s="138">
        <v>40.380000000000003</v>
      </c>
      <c r="D265" s="133">
        <v>55.87</v>
      </c>
      <c r="E265" s="133">
        <v>5.92</v>
      </c>
      <c r="F265" s="133">
        <v>41.59</v>
      </c>
      <c r="G265" s="157">
        <v>46.37</v>
      </c>
      <c r="H265" s="156" t="s">
        <v>40</v>
      </c>
    </row>
    <row r="266" spans="1:8">
      <c r="A266" s="106" t="s">
        <v>227</v>
      </c>
      <c r="B266" s="138">
        <v>11660.41</v>
      </c>
      <c r="C266" s="138">
        <v>11822.33</v>
      </c>
      <c r="D266" s="133">
        <v>11791.29</v>
      </c>
      <c r="E266" s="133">
        <v>10955.939999999999</v>
      </c>
      <c r="F266" s="133">
        <v>11400.19</v>
      </c>
      <c r="G266" s="157">
        <v>11562.79</v>
      </c>
      <c r="H266" s="156" t="s">
        <v>40</v>
      </c>
    </row>
    <row r="267" spans="1:8">
      <c r="A267" s="106" t="s">
        <v>228</v>
      </c>
      <c r="B267" s="137">
        <v>63.58</v>
      </c>
      <c r="C267" s="138">
        <v>0</v>
      </c>
      <c r="D267" s="133">
        <v>74.180000000000007</v>
      </c>
      <c r="E267" s="106">
        <v>0</v>
      </c>
      <c r="F267" s="106">
        <v>0</v>
      </c>
      <c r="G267" s="156">
        <v>79.44</v>
      </c>
      <c r="H267" s="156" t="s">
        <v>40</v>
      </c>
    </row>
    <row r="268" spans="1:8">
      <c r="A268" s="106" t="s">
        <v>617</v>
      </c>
      <c r="B268" s="137">
        <v>0</v>
      </c>
      <c r="C268" s="137">
        <v>0</v>
      </c>
      <c r="D268" s="106">
        <v>75.599999999999994</v>
      </c>
      <c r="E268" s="106">
        <v>0</v>
      </c>
      <c r="F268" s="106">
        <v>0</v>
      </c>
      <c r="G268" s="156">
        <v>0</v>
      </c>
      <c r="H268" s="156" t="s">
        <v>40</v>
      </c>
    </row>
    <row r="269" spans="1:8">
      <c r="A269" s="106" t="s">
        <v>229</v>
      </c>
      <c r="B269" s="138">
        <v>115.68</v>
      </c>
      <c r="C269" s="138">
        <v>160.55000000000001</v>
      </c>
      <c r="D269" s="133">
        <v>118.48</v>
      </c>
      <c r="E269" s="133">
        <v>123.23</v>
      </c>
      <c r="F269" s="133">
        <v>123.43</v>
      </c>
      <c r="G269" s="157">
        <v>37.090000000000003</v>
      </c>
      <c r="H269" s="156" t="s">
        <v>40</v>
      </c>
    </row>
    <row r="270" spans="1:8">
      <c r="A270" s="106" t="s">
        <v>230</v>
      </c>
      <c r="B270" s="138">
        <v>5007.72</v>
      </c>
      <c r="C270" s="138">
        <v>4931.3599999999997</v>
      </c>
      <c r="D270" s="133">
        <v>6602.72</v>
      </c>
      <c r="E270" s="133">
        <v>5146.8599999999997</v>
      </c>
      <c r="F270" s="133">
        <v>5202.95</v>
      </c>
      <c r="G270" s="157">
        <v>4894.99</v>
      </c>
      <c r="H270" s="156" t="s">
        <v>40</v>
      </c>
    </row>
    <row r="271" spans="1:8">
      <c r="A271" s="106" t="s">
        <v>855</v>
      </c>
      <c r="B271" s="138">
        <v>42.4</v>
      </c>
      <c r="C271" s="138">
        <v>0</v>
      </c>
      <c r="D271" s="133">
        <v>0</v>
      </c>
      <c r="E271" s="106">
        <v>0</v>
      </c>
      <c r="F271" s="133">
        <v>0</v>
      </c>
      <c r="G271" s="157">
        <v>67.55</v>
      </c>
      <c r="H271" s="156" t="s">
        <v>40</v>
      </c>
    </row>
    <row r="272" spans="1:8">
      <c r="A272" s="106" t="s">
        <v>231</v>
      </c>
      <c r="B272" s="137">
        <v>285.07</v>
      </c>
      <c r="C272" s="137">
        <v>10.56</v>
      </c>
      <c r="D272" s="106">
        <v>0</v>
      </c>
      <c r="E272" s="106">
        <v>42.33</v>
      </c>
      <c r="F272" s="106">
        <v>0</v>
      </c>
      <c r="G272" s="156">
        <v>53</v>
      </c>
      <c r="H272" s="156" t="s">
        <v>40</v>
      </c>
    </row>
    <row r="273" spans="1:8">
      <c r="A273" s="106" t="s">
        <v>232</v>
      </c>
      <c r="B273" s="138">
        <v>0</v>
      </c>
      <c r="C273" s="138">
        <v>0</v>
      </c>
      <c r="D273" s="133">
        <v>31.77</v>
      </c>
      <c r="E273" s="133">
        <v>0</v>
      </c>
      <c r="F273" s="133">
        <v>0</v>
      </c>
      <c r="G273" s="157">
        <v>0</v>
      </c>
      <c r="H273" s="156" t="s">
        <v>40</v>
      </c>
    </row>
    <row r="274" spans="1:8">
      <c r="A274" s="106" t="s">
        <v>233</v>
      </c>
      <c r="B274" s="138">
        <v>651.28</v>
      </c>
      <c r="C274" s="138">
        <v>659.81000000000006</v>
      </c>
      <c r="D274" s="133">
        <v>20</v>
      </c>
      <c r="E274" s="106">
        <v>787.77</v>
      </c>
      <c r="F274" s="106">
        <v>423.98</v>
      </c>
      <c r="G274" s="156">
        <v>1679.71</v>
      </c>
      <c r="H274" s="156" t="s">
        <v>40</v>
      </c>
    </row>
    <row r="275" spans="1:8">
      <c r="A275" s="106" t="s">
        <v>234</v>
      </c>
      <c r="B275" s="138">
        <v>228.89</v>
      </c>
      <c r="C275" s="138">
        <v>170.63</v>
      </c>
      <c r="D275" s="133">
        <v>61.19</v>
      </c>
      <c r="E275" s="133">
        <v>44.7</v>
      </c>
      <c r="F275" s="133">
        <v>105.99</v>
      </c>
      <c r="G275" s="157">
        <v>449.97</v>
      </c>
      <c r="H275" s="156" t="s">
        <v>40</v>
      </c>
    </row>
    <row r="276" spans="1:8">
      <c r="A276" s="106" t="s">
        <v>237</v>
      </c>
      <c r="B276" s="138">
        <v>-61.17</v>
      </c>
      <c r="C276" s="138">
        <v>-90.31</v>
      </c>
      <c r="D276" s="133">
        <v>-66.72</v>
      </c>
      <c r="E276" s="133">
        <v>-73.02</v>
      </c>
      <c r="F276" s="133">
        <v>-71.33</v>
      </c>
      <c r="G276" s="157">
        <v>-22.17</v>
      </c>
      <c r="H276" s="156" t="s">
        <v>40</v>
      </c>
    </row>
    <row r="277" spans="1:8">
      <c r="A277" s="106" t="s">
        <v>716</v>
      </c>
      <c r="B277" s="138">
        <v>-22.42</v>
      </c>
      <c r="C277" s="138">
        <v>0</v>
      </c>
      <c r="D277" s="133">
        <v>-42.57</v>
      </c>
      <c r="E277" s="133">
        <v>0</v>
      </c>
      <c r="F277" s="133">
        <v>0</v>
      </c>
      <c r="G277" s="157">
        <v>-40.380000000000003</v>
      </c>
      <c r="H277" s="156" t="s">
        <v>40</v>
      </c>
    </row>
    <row r="278" spans="1:8">
      <c r="A278" s="106" t="s">
        <v>236</v>
      </c>
      <c r="B278" s="138">
        <v>-150.72999999999999</v>
      </c>
      <c r="C278" s="138">
        <v>-5.9399999999999995</v>
      </c>
      <c r="D278" s="133">
        <v>0</v>
      </c>
      <c r="E278" s="133">
        <v>-25.08</v>
      </c>
      <c r="F278" s="133">
        <v>0</v>
      </c>
      <c r="G278" s="157">
        <v>-31.68</v>
      </c>
      <c r="H278" s="156" t="s">
        <v>40</v>
      </c>
    </row>
    <row r="279" spans="1:8">
      <c r="A279" s="106" t="s">
        <v>238</v>
      </c>
      <c r="B279" s="138">
        <v>-15211.69</v>
      </c>
      <c r="C279" s="138">
        <v>-17106.37</v>
      </c>
      <c r="D279" s="133">
        <v>-16710.95</v>
      </c>
      <c r="E279" s="133">
        <v>-16023.810000000001</v>
      </c>
      <c r="F279" s="133">
        <v>-17300.400000000001</v>
      </c>
      <c r="G279" s="157">
        <v>-18874.919999999998</v>
      </c>
      <c r="H279" s="156" t="s">
        <v>40</v>
      </c>
    </row>
    <row r="280" spans="1:8">
      <c r="A280" s="106" t="s">
        <v>239</v>
      </c>
      <c r="B280" s="137">
        <v>-154.65</v>
      </c>
      <c r="C280" s="137">
        <v>-95.97</v>
      </c>
      <c r="D280" s="106">
        <v>-76.23</v>
      </c>
      <c r="E280" s="106">
        <v>-26.49</v>
      </c>
      <c r="F280" s="106">
        <v>-61.25</v>
      </c>
      <c r="G280" s="156">
        <v>-316.46000000000004</v>
      </c>
      <c r="H280" s="156" t="s">
        <v>40</v>
      </c>
    </row>
    <row r="281" spans="1:8">
      <c r="A281" s="156" t="s">
        <v>930</v>
      </c>
      <c r="B281" s="137">
        <v>0</v>
      </c>
      <c r="C281" s="137">
        <v>0</v>
      </c>
      <c r="D281" s="156">
        <v>0</v>
      </c>
      <c r="E281" s="156">
        <v>0</v>
      </c>
      <c r="F281" s="156">
        <v>0</v>
      </c>
      <c r="G281" s="156">
        <v>37.08</v>
      </c>
      <c r="H281" s="144" t="s">
        <v>40</v>
      </c>
    </row>
    <row r="282" spans="1:8">
      <c r="A282" s="156" t="s">
        <v>939</v>
      </c>
      <c r="B282" s="137">
        <v>0</v>
      </c>
      <c r="C282" s="137">
        <v>0</v>
      </c>
      <c r="D282" s="156">
        <v>0</v>
      </c>
      <c r="E282" s="156">
        <v>0</v>
      </c>
      <c r="F282" s="156">
        <v>0</v>
      </c>
      <c r="G282" s="156">
        <v>-22.16</v>
      </c>
      <c r="H282" s="156" t="s">
        <v>40</v>
      </c>
    </row>
    <row r="283" spans="1:8" s="52" customFormat="1">
      <c r="A283" s="9" t="s">
        <v>898</v>
      </c>
      <c r="B283" s="146">
        <v>23916.319999999996</v>
      </c>
      <c r="C283" s="146">
        <v>24242.3</v>
      </c>
      <c r="D283" s="52">
        <v>20564.14</v>
      </c>
      <c r="E283" s="52">
        <v>18912.829999999994</v>
      </c>
      <c r="F283" s="52">
        <v>20212.289999999994</v>
      </c>
      <c r="G283" s="222">
        <v>19839.930000000008</v>
      </c>
      <c r="H283" s="167">
        <v>5444.52</v>
      </c>
    </row>
    <row r="284" spans="1:8" s="52" customFormat="1">
      <c r="A284" s="9"/>
      <c r="B284" s="146"/>
      <c r="C284" s="146"/>
      <c r="H284" s="167"/>
    </row>
    <row r="285" spans="1:8">
      <c r="A285" s="106" t="s">
        <v>618</v>
      </c>
      <c r="B285" s="138">
        <v>0</v>
      </c>
      <c r="C285" s="138">
        <v>210</v>
      </c>
      <c r="D285" s="133">
        <v>12.6</v>
      </c>
      <c r="E285" s="133">
        <v>0</v>
      </c>
      <c r="F285" s="133">
        <v>0</v>
      </c>
      <c r="G285" s="157">
        <v>0</v>
      </c>
      <c r="H285" s="156" t="s">
        <v>40</v>
      </c>
    </row>
    <row r="286" spans="1:8">
      <c r="A286" s="106" t="s">
        <v>240</v>
      </c>
      <c r="B286" s="137">
        <v>584.04</v>
      </c>
      <c r="C286" s="137">
        <v>0</v>
      </c>
      <c r="D286" s="106">
        <v>110.14</v>
      </c>
      <c r="E286" s="106">
        <v>241.72</v>
      </c>
      <c r="F286" s="106">
        <v>0</v>
      </c>
      <c r="G286" s="156">
        <v>138.22999999999999</v>
      </c>
      <c r="H286" s="156" t="s">
        <v>40</v>
      </c>
    </row>
    <row r="287" spans="1:8">
      <c r="A287" s="106" t="s">
        <v>241</v>
      </c>
      <c r="B287" s="138">
        <v>0</v>
      </c>
      <c r="C287" s="138">
        <v>650</v>
      </c>
      <c r="D287" s="133">
        <v>75</v>
      </c>
      <c r="E287" s="133">
        <v>0</v>
      </c>
      <c r="F287" s="133">
        <v>0</v>
      </c>
      <c r="G287" s="157">
        <v>976.59</v>
      </c>
      <c r="H287" s="156" t="s">
        <v>40</v>
      </c>
    </row>
    <row r="288" spans="1:8">
      <c r="A288" s="106" t="s">
        <v>242</v>
      </c>
      <c r="B288" s="138">
        <v>1623.9</v>
      </c>
      <c r="C288" s="138">
        <v>0</v>
      </c>
      <c r="D288" s="133">
        <v>350</v>
      </c>
      <c r="E288" s="133">
        <v>0</v>
      </c>
      <c r="F288" s="133">
        <v>0</v>
      </c>
      <c r="G288" s="157">
        <v>755.5</v>
      </c>
      <c r="H288" s="156" t="s">
        <v>40</v>
      </c>
    </row>
    <row r="289" spans="1:8">
      <c r="A289" s="106" t="s">
        <v>243</v>
      </c>
      <c r="B289" s="138">
        <v>1192.5</v>
      </c>
      <c r="C289" s="138">
        <v>350</v>
      </c>
      <c r="D289" s="133">
        <v>1663.6</v>
      </c>
      <c r="E289" s="133">
        <v>9.1</v>
      </c>
      <c r="F289" s="133">
        <v>0</v>
      </c>
      <c r="G289" s="157">
        <v>393.07</v>
      </c>
      <c r="H289" s="156" t="s">
        <v>40</v>
      </c>
    </row>
    <row r="290" spans="1:8">
      <c r="A290" s="106" t="s">
        <v>347</v>
      </c>
      <c r="B290" s="138">
        <v>40.22</v>
      </c>
      <c r="C290" s="138">
        <v>0</v>
      </c>
      <c r="D290" s="133">
        <v>0</v>
      </c>
      <c r="E290" s="133">
        <v>0</v>
      </c>
      <c r="F290" s="133">
        <v>0</v>
      </c>
      <c r="G290" s="157">
        <v>0</v>
      </c>
      <c r="H290" s="156" t="s">
        <v>40</v>
      </c>
    </row>
    <row r="291" spans="1:8">
      <c r="A291" s="106" t="s">
        <v>857</v>
      </c>
      <c r="B291" s="137" t="s">
        <v>40</v>
      </c>
      <c r="C291" s="137" t="s">
        <v>40</v>
      </c>
      <c r="D291" s="106" t="s">
        <v>40</v>
      </c>
      <c r="E291" s="133">
        <v>264.18</v>
      </c>
      <c r="F291" s="133">
        <v>0</v>
      </c>
      <c r="G291" s="157">
        <v>0</v>
      </c>
      <c r="H291" s="156" t="s">
        <v>40</v>
      </c>
    </row>
    <row r="292" spans="1:8">
      <c r="A292" s="106" t="s">
        <v>858</v>
      </c>
      <c r="B292" s="137" t="s">
        <v>40</v>
      </c>
      <c r="C292" s="137" t="s">
        <v>40</v>
      </c>
      <c r="D292" s="106" t="s">
        <v>40</v>
      </c>
      <c r="E292" s="133">
        <v>495</v>
      </c>
      <c r="F292" s="133">
        <v>575</v>
      </c>
      <c r="G292" s="157">
        <v>0</v>
      </c>
      <c r="H292" s="156" t="s">
        <v>40</v>
      </c>
    </row>
    <row r="293" spans="1:8">
      <c r="A293" s="106" t="s">
        <v>419</v>
      </c>
      <c r="B293" s="137" t="s">
        <v>40</v>
      </c>
      <c r="C293" s="137" t="s">
        <v>40</v>
      </c>
      <c r="D293" s="133">
        <v>736.32</v>
      </c>
      <c r="E293" s="133">
        <v>2299</v>
      </c>
      <c r="F293" s="133">
        <v>4141.5</v>
      </c>
      <c r="G293" s="157">
        <v>1595</v>
      </c>
      <c r="H293" s="156" t="s">
        <v>40</v>
      </c>
    </row>
    <row r="294" spans="1:8">
      <c r="A294" s="106" t="s">
        <v>244</v>
      </c>
      <c r="B294" s="138">
        <v>326</v>
      </c>
      <c r="C294" s="138">
        <v>1549.7</v>
      </c>
      <c r="D294" s="133">
        <v>1080</v>
      </c>
      <c r="E294" s="133">
        <v>1186.52</v>
      </c>
      <c r="F294" s="133">
        <v>1209.0999999999999</v>
      </c>
      <c r="G294" s="157">
        <v>865</v>
      </c>
      <c r="H294" s="156" t="s">
        <v>40</v>
      </c>
    </row>
    <row r="295" spans="1:8">
      <c r="A295" s="106" t="s">
        <v>245</v>
      </c>
      <c r="B295" s="138">
        <v>7786.53</v>
      </c>
      <c r="C295" s="138">
        <v>2259.73</v>
      </c>
      <c r="D295" s="133">
        <v>5281.06</v>
      </c>
      <c r="E295" s="133">
        <v>400</v>
      </c>
      <c r="F295" s="133">
        <v>1500</v>
      </c>
      <c r="G295" s="157">
        <v>1750</v>
      </c>
      <c r="H295" s="156" t="s">
        <v>40</v>
      </c>
    </row>
    <row r="296" spans="1:8">
      <c r="A296" s="106" t="s">
        <v>246</v>
      </c>
      <c r="B296" s="138">
        <v>2629.62</v>
      </c>
      <c r="C296" s="138">
        <v>2654.57</v>
      </c>
      <c r="D296" s="133">
        <v>2021.41</v>
      </c>
      <c r="E296" s="133">
        <v>470</v>
      </c>
      <c r="F296" s="133">
        <v>1438.53</v>
      </c>
      <c r="G296" s="157">
        <v>4191.3</v>
      </c>
      <c r="H296" s="156" t="s">
        <v>40</v>
      </c>
    </row>
    <row r="297" spans="1:8">
      <c r="A297" s="106" t="s">
        <v>619</v>
      </c>
      <c r="B297" s="138">
        <v>0</v>
      </c>
      <c r="C297" s="138">
        <v>416.7</v>
      </c>
      <c r="D297" s="133">
        <v>0</v>
      </c>
      <c r="E297" s="133">
        <v>0</v>
      </c>
      <c r="F297" s="133">
        <v>0</v>
      </c>
      <c r="G297" s="157">
        <v>449.11</v>
      </c>
      <c r="H297" s="156" t="s">
        <v>40</v>
      </c>
    </row>
    <row r="298" spans="1:8">
      <c r="A298" s="106" t="s">
        <v>345</v>
      </c>
      <c r="B298" s="146">
        <v>0</v>
      </c>
      <c r="C298" s="146">
        <v>0</v>
      </c>
      <c r="D298" s="157">
        <v>0</v>
      </c>
      <c r="E298" s="157">
        <v>0</v>
      </c>
      <c r="F298" s="157">
        <v>0</v>
      </c>
      <c r="G298" s="157">
        <v>1161.01</v>
      </c>
      <c r="H298" s="144" t="s">
        <v>40</v>
      </c>
    </row>
    <row r="299" spans="1:8">
      <c r="A299" s="106" t="s">
        <v>928</v>
      </c>
      <c r="B299" s="146">
        <v>0</v>
      </c>
      <c r="C299" s="146">
        <v>0</v>
      </c>
      <c r="D299" s="157">
        <v>0</v>
      </c>
      <c r="E299" s="157">
        <v>0</v>
      </c>
      <c r="F299" s="157">
        <v>0</v>
      </c>
      <c r="G299" s="157">
        <v>95.47</v>
      </c>
      <c r="H299" s="144" t="s">
        <v>40</v>
      </c>
    </row>
    <row r="300" spans="1:8">
      <c r="A300" s="106" t="s">
        <v>929</v>
      </c>
      <c r="B300" s="146">
        <v>0</v>
      </c>
      <c r="C300" s="146">
        <v>0</v>
      </c>
      <c r="D300" s="157">
        <v>0</v>
      </c>
      <c r="E300" s="157">
        <v>0</v>
      </c>
      <c r="F300" s="157">
        <v>0</v>
      </c>
      <c r="G300" s="157">
        <v>85</v>
      </c>
      <c r="H300" s="144" t="s">
        <v>40</v>
      </c>
    </row>
    <row r="301" spans="1:8" s="52" customFormat="1">
      <c r="A301" s="9" t="s">
        <v>899</v>
      </c>
      <c r="B301" s="146">
        <v>14182.81</v>
      </c>
      <c r="C301" s="146">
        <v>8090.7</v>
      </c>
      <c r="D301" s="52">
        <v>11330.130000000001</v>
      </c>
      <c r="E301" s="52">
        <v>5365.52</v>
      </c>
      <c r="F301" s="52">
        <v>8864.130000000001</v>
      </c>
      <c r="G301" s="222">
        <v>12455.28</v>
      </c>
      <c r="H301" s="167">
        <v>14756.119999999999</v>
      </c>
    </row>
    <row r="302" spans="1:8" s="52" customFormat="1">
      <c r="A302" s="9"/>
      <c r="B302" s="146"/>
      <c r="C302" s="146"/>
      <c r="H302" s="167"/>
    </row>
    <row r="303" spans="1:8">
      <c r="A303" s="106" t="s">
        <v>864</v>
      </c>
      <c r="B303" s="138">
        <v>100</v>
      </c>
      <c r="C303" s="138">
        <v>-100</v>
      </c>
      <c r="D303" s="133">
        <v>350</v>
      </c>
      <c r="E303" s="133">
        <v>0</v>
      </c>
      <c r="F303" s="133">
        <v>0</v>
      </c>
      <c r="G303" s="157">
        <v>0</v>
      </c>
      <c r="H303" s="156" t="s">
        <v>40</v>
      </c>
    </row>
    <row r="304" spans="1:8">
      <c r="A304" s="106" t="s">
        <v>620</v>
      </c>
      <c r="B304" s="138">
        <v>130</v>
      </c>
      <c r="C304" s="138">
        <v>0</v>
      </c>
      <c r="D304" s="133">
        <v>0</v>
      </c>
      <c r="E304" s="133">
        <v>0</v>
      </c>
      <c r="F304" s="133">
        <v>0</v>
      </c>
      <c r="G304" s="157">
        <v>0</v>
      </c>
      <c r="H304" s="156" t="s">
        <v>40</v>
      </c>
    </row>
    <row r="305" spans="1:8">
      <c r="A305" s="106" t="s">
        <v>349</v>
      </c>
      <c r="B305" s="138">
        <v>0</v>
      </c>
      <c r="C305" s="138">
        <v>0</v>
      </c>
      <c r="D305" s="133">
        <v>0</v>
      </c>
      <c r="E305" s="133">
        <v>0</v>
      </c>
      <c r="F305" s="133">
        <v>150</v>
      </c>
      <c r="G305" s="157">
        <v>0</v>
      </c>
      <c r="H305" s="156" t="s">
        <v>40</v>
      </c>
    </row>
    <row r="306" spans="1:8">
      <c r="A306" s="106" t="s">
        <v>247</v>
      </c>
      <c r="B306" s="138">
        <v>0</v>
      </c>
      <c r="C306" s="138">
        <v>0</v>
      </c>
      <c r="D306" s="133">
        <v>0</v>
      </c>
      <c r="E306" s="133">
        <v>250</v>
      </c>
      <c r="F306" s="133">
        <v>0</v>
      </c>
      <c r="G306" s="157">
        <v>900</v>
      </c>
      <c r="H306" s="156" t="s">
        <v>40</v>
      </c>
    </row>
    <row r="307" spans="1:8">
      <c r="A307" s="106" t="s">
        <v>248</v>
      </c>
      <c r="B307" s="138">
        <v>2044.4</v>
      </c>
      <c r="C307" s="138">
        <v>8530</v>
      </c>
      <c r="D307" s="133">
        <v>350</v>
      </c>
      <c r="E307" s="133">
        <v>120</v>
      </c>
      <c r="F307" s="133">
        <v>3425</v>
      </c>
      <c r="G307" s="157">
        <v>10000</v>
      </c>
      <c r="H307" s="156" t="s">
        <v>40</v>
      </c>
    </row>
    <row r="308" spans="1:8">
      <c r="A308" s="106" t="s">
        <v>866</v>
      </c>
      <c r="B308" s="137" t="s">
        <v>40</v>
      </c>
      <c r="C308" s="137" t="s">
        <v>40</v>
      </c>
      <c r="D308" s="106" t="s">
        <v>40</v>
      </c>
      <c r="E308" s="133">
        <v>1248.08</v>
      </c>
      <c r="F308" s="133">
        <v>0</v>
      </c>
      <c r="G308" s="157">
        <v>0</v>
      </c>
      <c r="H308" s="156" t="s">
        <v>40</v>
      </c>
    </row>
    <row r="309" spans="1:8">
      <c r="A309" s="106" t="s">
        <v>868</v>
      </c>
      <c r="B309" s="137" t="s">
        <v>40</v>
      </c>
      <c r="C309" s="138">
        <v>8.5</v>
      </c>
      <c r="D309" s="133">
        <v>0</v>
      </c>
      <c r="E309" s="133">
        <v>0</v>
      </c>
      <c r="F309" s="133">
        <v>0</v>
      </c>
      <c r="G309" s="157">
        <v>0</v>
      </c>
      <c r="H309" s="156" t="s">
        <v>40</v>
      </c>
    </row>
    <row r="310" spans="1:8">
      <c r="A310" s="162" t="s">
        <v>436</v>
      </c>
      <c r="B310" s="146">
        <v>0</v>
      </c>
      <c r="C310" s="146">
        <v>0</v>
      </c>
      <c r="D310" s="133">
        <v>0</v>
      </c>
      <c r="E310" s="133">
        <v>0</v>
      </c>
      <c r="F310" s="133">
        <v>0</v>
      </c>
      <c r="G310" s="133">
        <v>200</v>
      </c>
      <c r="H310" s="144" t="s">
        <v>40</v>
      </c>
    </row>
    <row r="311" spans="1:8">
      <c r="A311" s="162" t="s">
        <v>621</v>
      </c>
      <c r="B311" s="146">
        <v>0</v>
      </c>
      <c r="C311" s="146">
        <v>0</v>
      </c>
      <c r="D311" s="133">
        <v>0</v>
      </c>
      <c r="E311" s="133">
        <v>0</v>
      </c>
      <c r="F311" s="133">
        <v>0</v>
      </c>
      <c r="G311" s="133">
        <v>300</v>
      </c>
      <c r="H311" s="144" t="s">
        <v>40</v>
      </c>
    </row>
    <row r="312" spans="1:8">
      <c r="A312" s="162" t="s">
        <v>351</v>
      </c>
      <c r="B312" s="146">
        <v>0</v>
      </c>
      <c r="C312" s="146">
        <v>0</v>
      </c>
      <c r="D312" s="133">
        <v>0</v>
      </c>
      <c r="E312" s="133">
        <v>0</v>
      </c>
      <c r="F312" s="133">
        <v>0</v>
      </c>
      <c r="G312" s="133">
        <v>10250</v>
      </c>
      <c r="H312" s="144" t="s">
        <v>40</v>
      </c>
    </row>
    <row r="313" spans="1:8" s="52" customFormat="1">
      <c r="A313" s="9" t="s">
        <v>901</v>
      </c>
      <c r="B313" s="146">
        <v>2274.4</v>
      </c>
      <c r="C313" s="146">
        <v>8438.5</v>
      </c>
      <c r="D313" s="52">
        <v>700</v>
      </c>
      <c r="E313" s="52">
        <v>1618.08</v>
      </c>
      <c r="F313" s="52">
        <v>3575</v>
      </c>
      <c r="G313" s="158">
        <v>21650</v>
      </c>
      <c r="H313" s="167">
        <v>3676.5</v>
      </c>
    </row>
    <row r="314" spans="1:8" s="52" customFormat="1">
      <c r="A314" s="9"/>
      <c r="B314" s="146"/>
      <c r="C314" s="146"/>
      <c r="H314" s="167"/>
    </row>
    <row r="315" spans="1:8">
      <c r="A315" s="106" t="s">
        <v>249</v>
      </c>
      <c r="B315" s="138">
        <v>449.11</v>
      </c>
      <c r="C315" s="138">
        <v>222.56</v>
      </c>
      <c r="D315" s="133">
        <v>103.76</v>
      </c>
      <c r="E315" s="133">
        <v>86.22999999999999</v>
      </c>
      <c r="F315" s="133">
        <v>323.33999999999997</v>
      </c>
      <c r="G315" s="157">
        <v>148.55000000000001</v>
      </c>
      <c r="H315" s="156" t="s">
        <v>40</v>
      </c>
    </row>
    <row r="316" spans="1:8">
      <c r="A316" s="106" t="s">
        <v>250</v>
      </c>
      <c r="B316" s="138">
        <v>37.619999999999997</v>
      </c>
      <c r="C316" s="138">
        <v>237.78</v>
      </c>
      <c r="D316" s="133">
        <v>174.57</v>
      </c>
      <c r="E316" s="133">
        <v>123.77000000000001</v>
      </c>
      <c r="F316" s="133">
        <v>726.82999999999993</v>
      </c>
      <c r="G316" s="157">
        <v>447.62000000000006</v>
      </c>
      <c r="H316" s="156" t="s">
        <v>40</v>
      </c>
    </row>
    <row r="317" spans="1:8">
      <c r="A317" s="106" t="s">
        <v>251</v>
      </c>
      <c r="B317" s="138">
        <v>12.15</v>
      </c>
      <c r="C317" s="138">
        <v>0</v>
      </c>
      <c r="D317" s="133">
        <v>0</v>
      </c>
      <c r="E317" s="133">
        <v>49.54</v>
      </c>
      <c r="F317" s="133">
        <v>20.8</v>
      </c>
      <c r="G317" s="157">
        <v>0</v>
      </c>
      <c r="H317" s="156" t="s">
        <v>40</v>
      </c>
    </row>
    <row r="318" spans="1:8">
      <c r="A318" s="106" t="s">
        <v>622</v>
      </c>
      <c r="B318" s="138">
        <v>0</v>
      </c>
      <c r="C318" s="138">
        <v>0</v>
      </c>
      <c r="D318" s="133">
        <v>0</v>
      </c>
      <c r="E318" s="133">
        <v>6.49</v>
      </c>
      <c r="F318" s="133">
        <v>0</v>
      </c>
      <c r="G318" s="157">
        <v>0</v>
      </c>
      <c r="H318" s="156" t="s">
        <v>40</v>
      </c>
    </row>
    <row r="319" spans="1:8">
      <c r="A319" s="106" t="s">
        <v>252</v>
      </c>
      <c r="B319" s="138">
        <v>36.800000000000004</v>
      </c>
      <c r="C319" s="138">
        <v>185.37</v>
      </c>
      <c r="D319" s="133">
        <v>184.67000000000002</v>
      </c>
      <c r="E319" s="133">
        <v>139.76</v>
      </c>
      <c r="F319" s="133">
        <v>0</v>
      </c>
      <c r="G319" s="157">
        <v>303.67</v>
      </c>
      <c r="H319" s="156" t="s">
        <v>40</v>
      </c>
    </row>
    <row r="320" spans="1:8">
      <c r="A320" s="106" t="s">
        <v>253</v>
      </c>
      <c r="B320" s="138">
        <v>0</v>
      </c>
      <c r="C320" s="138">
        <v>32.57</v>
      </c>
      <c r="D320" s="133">
        <v>2.4500000000000002</v>
      </c>
      <c r="E320" s="133">
        <v>219.51</v>
      </c>
      <c r="F320" s="133">
        <v>70.61</v>
      </c>
      <c r="G320" s="157">
        <v>0</v>
      </c>
      <c r="H320" s="156" t="s">
        <v>40</v>
      </c>
    </row>
    <row r="321" spans="1:8">
      <c r="A321" s="106" t="s">
        <v>254</v>
      </c>
      <c r="B321" s="137" t="s">
        <v>40</v>
      </c>
      <c r="C321" s="138">
        <v>13.4</v>
      </c>
      <c r="D321" s="133">
        <v>0</v>
      </c>
      <c r="E321" s="133">
        <v>0</v>
      </c>
      <c r="F321" s="133">
        <v>0</v>
      </c>
      <c r="G321" s="157">
        <v>0</v>
      </c>
      <c r="H321" s="156" t="s">
        <v>40</v>
      </c>
    </row>
    <row r="322" spans="1:8" s="52" customFormat="1">
      <c r="A322" s="9" t="s">
        <v>902</v>
      </c>
      <c r="B322" s="146">
        <v>535.67999999999995</v>
      </c>
      <c r="C322" s="146">
        <v>691.68000000000006</v>
      </c>
      <c r="D322" s="52">
        <v>465.45</v>
      </c>
      <c r="E322" s="52">
        <v>625.29999999999995</v>
      </c>
      <c r="F322" s="52">
        <v>1141.5799999999997</v>
      </c>
      <c r="G322" s="158">
        <v>899.84000000000015</v>
      </c>
      <c r="H322" s="167">
        <v>1193.76</v>
      </c>
    </row>
    <row r="323" spans="1:8" s="52" customFormat="1">
      <c r="A323" s="9"/>
      <c r="B323" s="146"/>
      <c r="C323" s="146"/>
      <c r="H323" s="167"/>
    </row>
    <row r="324" spans="1:8">
      <c r="A324" s="106" t="s">
        <v>255</v>
      </c>
      <c r="B324" s="138">
        <v>1967.71</v>
      </c>
      <c r="C324" s="138">
        <v>186.95000000000002</v>
      </c>
      <c r="D324" s="133">
        <v>0</v>
      </c>
      <c r="E324" s="133">
        <v>299.89999999999998</v>
      </c>
      <c r="F324" s="133">
        <v>455.63</v>
      </c>
      <c r="G324" s="157">
        <v>73.47</v>
      </c>
      <c r="H324" s="156" t="s">
        <v>40</v>
      </c>
    </row>
    <row r="325" spans="1:8">
      <c r="A325" s="106" t="s">
        <v>256</v>
      </c>
      <c r="B325" s="138">
        <v>460.28</v>
      </c>
      <c r="C325" s="138">
        <v>781.15000000000009</v>
      </c>
      <c r="D325" s="133">
        <v>1196.25</v>
      </c>
      <c r="E325" s="133">
        <v>1284.98</v>
      </c>
      <c r="F325" s="133">
        <v>64.08</v>
      </c>
      <c r="G325" s="157">
        <v>318.31</v>
      </c>
      <c r="H325" s="156" t="s">
        <v>40</v>
      </c>
    </row>
    <row r="326" spans="1:8">
      <c r="A326" s="106" t="s">
        <v>257</v>
      </c>
      <c r="B326" s="138">
        <v>779.72</v>
      </c>
      <c r="C326" s="138">
        <v>110.5</v>
      </c>
      <c r="D326" s="133">
        <v>239.78</v>
      </c>
      <c r="E326" s="133">
        <v>67.23</v>
      </c>
      <c r="F326" s="133">
        <v>0</v>
      </c>
      <c r="G326" s="157">
        <v>482.78</v>
      </c>
      <c r="H326" s="156" t="s">
        <v>40</v>
      </c>
    </row>
    <row r="327" spans="1:8">
      <c r="A327" s="106" t="s">
        <v>258</v>
      </c>
      <c r="B327" s="138">
        <v>342.57</v>
      </c>
      <c r="C327" s="138">
        <v>704.23</v>
      </c>
      <c r="D327" s="133">
        <v>444.45</v>
      </c>
      <c r="E327" s="133">
        <v>372.06</v>
      </c>
      <c r="F327" s="133">
        <v>332.42</v>
      </c>
      <c r="G327" s="157">
        <v>401.71</v>
      </c>
      <c r="H327" s="156" t="s">
        <v>40</v>
      </c>
    </row>
    <row r="328" spans="1:8">
      <c r="A328" s="106" t="s">
        <v>259</v>
      </c>
      <c r="B328" s="138">
        <v>0</v>
      </c>
      <c r="C328" s="138">
        <v>0</v>
      </c>
      <c r="D328" s="133">
        <v>0</v>
      </c>
      <c r="E328" s="133">
        <v>67.070000000000007</v>
      </c>
      <c r="F328" s="133">
        <v>0</v>
      </c>
      <c r="G328" s="157">
        <v>43.919999999999995</v>
      </c>
      <c r="H328" s="156" t="s">
        <v>40</v>
      </c>
    </row>
    <row r="329" spans="1:8">
      <c r="A329" s="106" t="s">
        <v>624</v>
      </c>
      <c r="B329" s="138">
        <v>0</v>
      </c>
      <c r="C329" s="138">
        <v>41.19</v>
      </c>
      <c r="D329" s="133">
        <v>0</v>
      </c>
      <c r="E329" s="133">
        <v>0</v>
      </c>
      <c r="F329" s="133">
        <v>0</v>
      </c>
      <c r="G329" s="157">
        <v>0</v>
      </c>
      <c r="H329" s="156" t="s">
        <v>40</v>
      </c>
    </row>
    <row r="330" spans="1:8">
      <c r="A330" s="106" t="s">
        <v>625</v>
      </c>
      <c r="B330" s="138">
        <v>0</v>
      </c>
      <c r="C330" s="138">
        <v>58.3</v>
      </c>
      <c r="D330" s="133">
        <v>0</v>
      </c>
      <c r="E330" s="133">
        <v>0</v>
      </c>
      <c r="F330" s="133">
        <v>0</v>
      </c>
      <c r="G330" s="157">
        <v>0</v>
      </c>
      <c r="H330" s="156" t="s">
        <v>40</v>
      </c>
    </row>
    <row r="331" spans="1:8">
      <c r="A331" s="106" t="s">
        <v>260</v>
      </c>
      <c r="B331" s="138">
        <v>0</v>
      </c>
      <c r="C331" s="138">
        <v>0</v>
      </c>
      <c r="D331" s="133">
        <v>46.14</v>
      </c>
      <c r="E331" s="133">
        <v>0</v>
      </c>
      <c r="F331" s="133">
        <v>0</v>
      </c>
      <c r="G331" s="157">
        <v>0</v>
      </c>
      <c r="H331" s="156" t="s">
        <v>40</v>
      </c>
    </row>
    <row r="332" spans="1:8">
      <c r="A332" s="106" t="s">
        <v>261</v>
      </c>
      <c r="B332" s="138">
        <v>6329.22</v>
      </c>
      <c r="C332" s="138">
        <v>7225.74</v>
      </c>
      <c r="D332" s="133">
        <v>7111.0300000000007</v>
      </c>
      <c r="E332" s="133">
        <v>9212.33</v>
      </c>
      <c r="F332" s="133">
        <v>7529.3199999999988</v>
      </c>
      <c r="G332" s="157">
        <v>6857.5099999999993</v>
      </c>
      <c r="H332" s="156" t="s">
        <v>40</v>
      </c>
    </row>
    <row r="333" spans="1:8">
      <c r="A333" s="106" t="s">
        <v>262</v>
      </c>
      <c r="B333" s="138">
        <v>1467.8300000000002</v>
      </c>
      <c r="C333" s="138">
        <v>1368.26</v>
      </c>
      <c r="D333" s="133">
        <v>1319.5399999999997</v>
      </c>
      <c r="E333" s="133">
        <v>898.24000000000012</v>
      </c>
      <c r="F333" s="133">
        <v>1330.98</v>
      </c>
      <c r="G333" s="157">
        <v>974.87999999999988</v>
      </c>
      <c r="H333" s="156" t="s">
        <v>40</v>
      </c>
    </row>
    <row r="334" spans="1:8">
      <c r="A334" s="106" t="s">
        <v>263</v>
      </c>
      <c r="B334" s="138">
        <v>112.45</v>
      </c>
      <c r="C334" s="138">
        <v>211.66</v>
      </c>
      <c r="D334" s="133">
        <v>38.090000000000003</v>
      </c>
      <c r="E334" s="133">
        <v>0</v>
      </c>
      <c r="F334" s="133">
        <v>285.86</v>
      </c>
      <c r="G334" s="157">
        <v>0</v>
      </c>
      <c r="H334" s="156" t="s">
        <v>40</v>
      </c>
    </row>
    <row r="335" spans="1:8">
      <c r="A335" s="106" t="s">
        <v>264</v>
      </c>
      <c r="B335" s="138">
        <v>517.86999999999989</v>
      </c>
      <c r="C335" s="138">
        <v>226.16</v>
      </c>
      <c r="D335" s="133">
        <v>51.05</v>
      </c>
      <c r="E335" s="133">
        <v>156.87</v>
      </c>
      <c r="F335" s="133">
        <v>698.39</v>
      </c>
      <c r="G335" s="157">
        <v>1289.8</v>
      </c>
      <c r="H335" s="156" t="s">
        <v>40</v>
      </c>
    </row>
    <row r="336" spans="1:8">
      <c r="A336" s="106" t="s">
        <v>265</v>
      </c>
      <c r="B336" s="138">
        <v>0</v>
      </c>
      <c r="C336" s="138">
        <v>33</v>
      </c>
      <c r="D336" s="133">
        <v>0</v>
      </c>
      <c r="E336" s="133">
        <v>0</v>
      </c>
      <c r="F336" s="133">
        <v>71.5</v>
      </c>
      <c r="G336" s="157">
        <v>0</v>
      </c>
      <c r="H336" s="156" t="s">
        <v>40</v>
      </c>
    </row>
    <row r="337" spans="1:8">
      <c r="A337" s="106" t="s">
        <v>266</v>
      </c>
      <c r="B337" s="138">
        <v>0</v>
      </c>
      <c r="C337" s="138">
        <v>2.5</v>
      </c>
      <c r="D337" s="133">
        <v>100</v>
      </c>
      <c r="E337" s="133">
        <v>0</v>
      </c>
      <c r="F337" s="133">
        <v>11.7</v>
      </c>
      <c r="G337" s="157">
        <v>33.11</v>
      </c>
      <c r="H337" s="156" t="s">
        <v>40</v>
      </c>
    </row>
    <row r="338" spans="1:8">
      <c r="A338" s="106" t="s">
        <v>872</v>
      </c>
      <c r="B338" s="137" t="s">
        <v>40</v>
      </c>
      <c r="C338" s="137" t="s">
        <v>40</v>
      </c>
      <c r="D338" s="106" t="s">
        <v>40</v>
      </c>
      <c r="E338" s="106" t="s">
        <v>40</v>
      </c>
      <c r="F338" s="133">
        <v>35</v>
      </c>
      <c r="G338" s="157">
        <v>0</v>
      </c>
      <c r="H338" s="156" t="s">
        <v>40</v>
      </c>
    </row>
    <row r="339" spans="1:8">
      <c r="A339" s="106" t="s">
        <v>626</v>
      </c>
      <c r="B339" s="138">
        <v>34.64</v>
      </c>
      <c r="C339" s="138">
        <v>0</v>
      </c>
      <c r="D339" s="133">
        <v>0</v>
      </c>
      <c r="E339" s="133">
        <v>0</v>
      </c>
      <c r="F339" s="133">
        <v>0</v>
      </c>
      <c r="G339" s="157">
        <v>0</v>
      </c>
      <c r="H339" s="156" t="s">
        <v>40</v>
      </c>
    </row>
    <row r="340" spans="1:8">
      <c r="A340" s="106" t="s">
        <v>270</v>
      </c>
      <c r="B340" s="138">
        <v>1785.42</v>
      </c>
      <c r="C340" s="138">
        <v>1967.25</v>
      </c>
      <c r="D340" s="133">
        <v>2880.6</v>
      </c>
      <c r="E340" s="133">
        <v>3150.3799999999997</v>
      </c>
      <c r="F340" s="133">
        <v>1624.8200000000002</v>
      </c>
      <c r="G340" s="157">
        <v>1369.79</v>
      </c>
      <c r="H340" s="156" t="s">
        <v>40</v>
      </c>
    </row>
    <row r="341" spans="1:8">
      <c r="A341" s="106" t="s">
        <v>271</v>
      </c>
      <c r="B341" s="138">
        <v>1357.85</v>
      </c>
      <c r="C341" s="138">
        <v>2214.29</v>
      </c>
      <c r="D341" s="133">
        <v>1390.13</v>
      </c>
      <c r="E341" s="133">
        <v>1964.07</v>
      </c>
      <c r="F341" s="133">
        <v>106.53</v>
      </c>
      <c r="G341" s="157">
        <v>0</v>
      </c>
      <c r="H341" s="156" t="s">
        <v>40</v>
      </c>
    </row>
    <row r="342" spans="1:8">
      <c r="A342" s="106" t="s">
        <v>272</v>
      </c>
      <c r="B342" s="138">
        <v>0</v>
      </c>
      <c r="C342" s="138">
        <v>294.20999999999998</v>
      </c>
      <c r="D342" s="133">
        <v>2343.5</v>
      </c>
      <c r="E342" s="133">
        <v>153.6</v>
      </c>
      <c r="F342" s="133">
        <v>301.7</v>
      </c>
      <c r="G342" s="157">
        <v>2616.5100000000002</v>
      </c>
      <c r="H342" s="156" t="s">
        <v>40</v>
      </c>
    </row>
    <row r="343" spans="1:8">
      <c r="A343" s="106" t="s">
        <v>352</v>
      </c>
      <c r="B343" s="138">
        <v>639.4</v>
      </c>
      <c r="C343" s="138">
        <v>0</v>
      </c>
      <c r="D343" s="133">
        <v>0</v>
      </c>
      <c r="E343" s="133">
        <v>0</v>
      </c>
      <c r="F343" s="133">
        <v>0</v>
      </c>
      <c r="G343" s="157">
        <v>0</v>
      </c>
      <c r="H343" s="156" t="s">
        <v>40</v>
      </c>
    </row>
    <row r="344" spans="1:8">
      <c r="A344" s="106" t="s">
        <v>273</v>
      </c>
      <c r="B344" s="138">
        <v>8694.44</v>
      </c>
      <c r="C344" s="138">
        <v>947.6</v>
      </c>
      <c r="D344" s="133">
        <v>475</v>
      </c>
      <c r="E344" s="133">
        <v>1682.92</v>
      </c>
      <c r="F344" s="133">
        <v>5581.43</v>
      </c>
      <c r="G344" s="157">
        <v>1659.44</v>
      </c>
      <c r="H344" s="156" t="s">
        <v>40</v>
      </c>
    </row>
    <row r="345" spans="1:8">
      <c r="A345" s="106" t="s">
        <v>274</v>
      </c>
      <c r="B345" s="138">
        <v>0</v>
      </c>
      <c r="C345" s="138">
        <v>326.61</v>
      </c>
      <c r="D345" s="133">
        <v>0</v>
      </c>
      <c r="E345" s="133">
        <v>600.29999999999995</v>
      </c>
      <c r="F345" s="133">
        <v>0</v>
      </c>
      <c r="G345" s="157">
        <v>0</v>
      </c>
      <c r="H345" s="156" t="s">
        <v>40</v>
      </c>
    </row>
    <row r="346" spans="1:8">
      <c r="A346" s="106" t="s">
        <v>275</v>
      </c>
      <c r="B346" s="138">
        <v>2460.2600000000002</v>
      </c>
      <c r="C346" s="138">
        <v>921.21</v>
      </c>
      <c r="D346" s="133">
        <v>1224.77</v>
      </c>
      <c r="E346" s="133">
        <v>811.35</v>
      </c>
      <c r="F346" s="133">
        <v>0</v>
      </c>
      <c r="G346" s="157">
        <v>1958.49</v>
      </c>
      <c r="H346" s="156" t="s">
        <v>40</v>
      </c>
    </row>
    <row r="347" spans="1:8">
      <c r="A347" s="106" t="s">
        <v>276</v>
      </c>
      <c r="B347" s="138">
        <v>3001.3599999999997</v>
      </c>
      <c r="C347" s="138">
        <v>3072.6400000000003</v>
      </c>
      <c r="D347" s="133">
        <v>3121.52</v>
      </c>
      <c r="E347" s="133">
        <v>3731.98</v>
      </c>
      <c r="F347" s="133">
        <v>2908.25</v>
      </c>
      <c r="G347" s="157">
        <v>2682.37</v>
      </c>
      <c r="H347" s="156" t="s">
        <v>40</v>
      </c>
    </row>
    <row r="348" spans="1:8">
      <c r="A348" s="106" t="s">
        <v>269</v>
      </c>
      <c r="B348" s="138">
        <v>552.67999999999995</v>
      </c>
      <c r="C348" s="138">
        <v>0</v>
      </c>
      <c r="D348" s="133">
        <v>0</v>
      </c>
      <c r="E348" s="133">
        <v>99.199999999999989</v>
      </c>
      <c r="F348" s="133">
        <v>0</v>
      </c>
      <c r="G348" s="157">
        <v>253.69</v>
      </c>
      <c r="H348" s="156" t="s">
        <v>40</v>
      </c>
    </row>
    <row r="349" spans="1:8">
      <c r="A349" s="106" t="s">
        <v>277</v>
      </c>
      <c r="B349" s="138">
        <v>1152.31</v>
      </c>
      <c r="C349" s="138">
        <v>472.62</v>
      </c>
      <c r="D349" s="133">
        <v>280.89</v>
      </c>
      <c r="E349" s="133">
        <v>206.42</v>
      </c>
      <c r="F349" s="133">
        <v>0</v>
      </c>
      <c r="G349" s="157">
        <v>900.08</v>
      </c>
      <c r="H349" s="156" t="s">
        <v>40</v>
      </c>
    </row>
    <row r="350" spans="1:8">
      <c r="A350" s="106" t="s">
        <v>278</v>
      </c>
      <c r="B350" s="138">
        <v>1038</v>
      </c>
      <c r="C350" s="138">
        <v>1283.31</v>
      </c>
      <c r="D350" s="133">
        <v>1157.46</v>
      </c>
      <c r="E350" s="133">
        <v>1187.79</v>
      </c>
      <c r="F350" s="133">
        <v>924.44</v>
      </c>
      <c r="G350" s="157">
        <v>1260.78</v>
      </c>
      <c r="H350" s="156" t="s">
        <v>40</v>
      </c>
    </row>
    <row r="351" spans="1:8">
      <c r="A351" s="106" t="s">
        <v>279</v>
      </c>
      <c r="B351" s="138">
        <v>0</v>
      </c>
      <c r="C351" s="138">
        <v>410.8</v>
      </c>
      <c r="D351" s="133">
        <v>0</v>
      </c>
      <c r="E351" s="133">
        <v>392.61</v>
      </c>
      <c r="F351" s="133">
        <v>0</v>
      </c>
      <c r="G351" s="157">
        <v>43.66</v>
      </c>
      <c r="H351" s="156" t="s">
        <v>40</v>
      </c>
    </row>
    <row r="352" spans="1:8">
      <c r="A352" s="106" t="s">
        <v>627</v>
      </c>
      <c r="B352" s="138">
        <v>91.86</v>
      </c>
      <c r="C352" s="138">
        <v>0</v>
      </c>
      <c r="D352" s="133">
        <v>0</v>
      </c>
      <c r="E352" s="133">
        <v>0</v>
      </c>
      <c r="F352" s="133">
        <v>0</v>
      </c>
      <c r="G352" s="157">
        <v>0</v>
      </c>
      <c r="H352" s="156" t="s">
        <v>40</v>
      </c>
    </row>
    <row r="353" spans="1:8">
      <c r="A353" s="106" t="s">
        <v>628</v>
      </c>
      <c r="B353" s="138">
        <v>208.7</v>
      </c>
      <c r="C353" s="138">
        <v>337.98</v>
      </c>
      <c r="D353" s="133">
        <v>0</v>
      </c>
      <c r="E353" s="133">
        <v>181.74</v>
      </c>
      <c r="F353" s="133">
        <v>0</v>
      </c>
      <c r="G353" s="157">
        <v>0</v>
      </c>
      <c r="H353" s="156" t="s">
        <v>40</v>
      </c>
    </row>
    <row r="354" spans="1:8">
      <c r="A354" s="106" t="s">
        <v>280</v>
      </c>
      <c r="B354" s="138">
        <v>0</v>
      </c>
      <c r="C354" s="138">
        <v>0</v>
      </c>
      <c r="D354" s="133">
        <v>229.58</v>
      </c>
      <c r="E354" s="133">
        <v>0</v>
      </c>
      <c r="F354" s="133">
        <v>0</v>
      </c>
      <c r="G354" s="157">
        <v>0</v>
      </c>
      <c r="H354" s="156" t="s">
        <v>40</v>
      </c>
    </row>
    <row r="355" spans="1:8">
      <c r="A355" s="106" t="s">
        <v>281</v>
      </c>
      <c r="B355" s="138">
        <v>9794.23</v>
      </c>
      <c r="C355" s="138">
        <v>8653.659999999998</v>
      </c>
      <c r="D355" s="133">
        <v>3896.33</v>
      </c>
      <c r="E355" s="133">
        <v>8779.7899999999991</v>
      </c>
      <c r="F355" s="133">
        <v>3486.92</v>
      </c>
      <c r="G355" s="157">
        <v>5862.73</v>
      </c>
      <c r="H355" s="156" t="s">
        <v>40</v>
      </c>
    </row>
    <row r="356" spans="1:8">
      <c r="A356" s="106" t="s">
        <v>282</v>
      </c>
      <c r="B356" s="138">
        <v>3221.54</v>
      </c>
      <c r="C356" s="138">
        <v>4205.13</v>
      </c>
      <c r="D356" s="133">
        <v>3709.6200000000003</v>
      </c>
      <c r="E356" s="133">
        <v>2101.44</v>
      </c>
      <c r="F356" s="133">
        <v>920.2</v>
      </c>
      <c r="G356" s="157">
        <v>723.99</v>
      </c>
      <c r="H356" s="156" t="s">
        <v>40</v>
      </c>
    </row>
    <row r="357" spans="1:8">
      <c r="A357" s="106" t="s">
        <v>873</v>
      </c>
      <c r="B357" s="138">
        <v>326.64</v>
      </c>
      <c r="C357" s="138">
        <v>348.48</v>
      </c>
      <c r="D357" s="133">
        <v>0</v>
      </c>
      <c r="E357" s="133">
        <v>0</v>
      </c>
      <c r="F357" s="133">
        <v>0</v>
      </c>
      <c r="G357" s="157">
        <v>0</v>
      </c>
      <c r="H357" s="156" t="s">
        <v>40</v>
      </c>
    </row>
    <row r="358" spans="1:8">
      <c r="A358" s="106" t="s">
        <v>283</v>
      </c>
      <c r="B358" s="138">
        <v>1406.3799999999997</v>
      </c>
      <c r="C358" s="138">
        <v>819.31999999999994</v>
      </c>
      <c r="D358" s="133">
        <v>0</v>
      </c>
      <c r="E358" s="133">
        <v>0</v>
      </c>
      <c r="F358" s="133">
        <v>428.31</v>
      </c>
      <c r="G358" s="157">
        <v>7143.1600000000008</v>
      </c>
      <c r="H358" s="156" t="s">
        <v>40</v>
      </c>
    </row>
    <row r="359" spans="1:8">
      <c r="A359" s="106" t="s">
        <v>284</v>
      </c>
      <c r="B359" s="138">
        <v>0</v>
      </c>
      <c r="C359" s="138">
        <v>4686</v>
      </c>
      <c r="D359" s="133">
        <v>0</v>
      </c>
      <c r="E359" s="133">
        <v>0</v>
      </c>
      <c r="F359" s="133">
        <v>2796.75</v>
      </c>
      <c r="G359" s="157">
        <v>3251.68</v>
      </c>
      <c r="H359" s="156" t="s">
        <v>40</v>
      </c>
    </row>
    <row r="360" spans="1:8">
      <c r="A360" s="106" t="s">
        <v>354</v>
      </c>
      <c r="B360" s="138">
        <v>0</v>
      </c>
      <c r="C360" s="138">
        <v>0</v>
      </c>
      <c r="D360" s="133">
        <v>477.82</v>
      </c>
      <c r="E360" s="133">
        <v>2037.16</v>
      </c>
      <c r="F360" s="133">
        <v>0</v>
      </c>
      <c r="G360" s="157">
        <v>0</v>
      </c>
      <c r="H360" s="156" t="s">
        <v>40</v>
      </c>
    </row>
    <row r="361" spans="1:8">
      <c r="A361" s="106" t="s">
        <v>874</v>
      </c>
      <c r="B361" s="137" t="s">
        <v>40</v>
      </c>
      <c r="C361" s="137" t="s">
        <v>40</v>
      </c>
      <c r="D361" s="133">
        <v>40.65</v>
      </c>
      <c r="E361" s="133">
        <v>0</v>
      </c>
      <c r="F361" s="133">
        <v>0</v>
      </c>
      <c r="G361" s="157">
        <v>0</v>
      </c>
      <c r="H361" s="156" t="s">
        <v>40</v>
      </c>
    </row>
    <row r="362" spans="1:8">
      <c r="A362" s="106" t="s">
        <v>286</v>
      </c>
      <c r="B362" s="138">
        <v>0</v>
      </c>
      <c r="C362" s="138">
        <v>4340</v>
      </c>
      <c r="D362" s="133">
        <v>2125</v>
      </c>
      <c r="E362" s="133">
        <v>2025</v>
      </c>
      <c r="F362" s="133">
        <v>0</v>
      </c>
      <c r="G362" s="157">
        <v>478.65</v>
      </c>
      <c r="H362" s="156" t="s">
        <v>40</v>
      </c>
    </row>
    <row r="363" spans="1:8">
      <c r="A363" s="106" t="s">
        <v>287</v>
      </c>
      <c r="B363" s="138">
        <v>600</v>
      </c>
      <c r="C363" s="138">
        <v>87</v>
      </c>
      <c r="D363" s="133">
        <v>0</v>
      </c>
      <c r="E363" s="133">
        <v>251</v>
      </c>
      <c r="F363" s="133">
        <v>509</v>
      </c>
      <c r="G363" s="157">
        <v>58</v>
      </c>
      <c r="H363" s="156" t="s">
        <v>40</v>
      </c>
    </row>
    <row r="364" spans="1:8">
      <c r="A364" s="106" t="s">
        <v>629</v>
      </c>
      <c r="B364" s="138">
        <v>0</v>
      </c>
      <c r="C364" s="138">
        <v>0</v>
      </c>
      <c r="D364" s="133">
        <v>0</v>
      </c>
      <c r="E364" s="133">
        <v>0</v>
      </c>
      <c r="F364" s="133">
        <v>10</v>
      </c>
      <c r="G364" s="157">
        <v>0</v>
      </c>
      <c r="H364" s="156" t="s">
        <v>40</v>
      </c>
    </row>
    <row r="365" spans="1:8">
      <c r="A365" s="106" t="s">
        <v>630</v>
      </c>
      <c r="B365" s="138">
        <v>0</v>
      </c>
      <c r="C365" s="138">
        <v>816</v>
      </c>
      <c r="D365" s="133">
        <v>0</v>
      </c>
      <c r="E365" s="133">
        <v>0</v>
      </c>
      <c r="F365" s="133">
        <v>0</v>
      </c>
      <c r="G365" s="157">
        <v>0</v>
      </c>
      <c r="H365" s="156" t="s">
        <v>40</v>
      </c>
    </row>
    <row r="366" spans="1:8" s="52" customFormat="1">
      <c r="A366" s="9" t="s">
        <v>903</v>
      </c>
      <c r="B366" s="146">
        <v>48343.360000000001</v>
      </c>
      <c r="C366" s="146">
        <v>47153.75</v>
      </c>
      <c r="D366" s="52">
        <v>33899.200000000004</v>
      </c>
      <c r="E366" s="52">
        <v>41715.43</v>
      </c>
      <c r="F366" s="52">
        <v>30413.230000000003</v>
      </c>
      <c r="G366" s="158">
        <v>40738.51</v>
      </c>
      <c r="H366" s="167">
        <v>26161.799999999996</v>
      </c>
    </row>
    <row r="367" spans="1:8" s="52" customFormat="1">
      <c r="A367" s="9"/>
      <c r="B367" s="146"/>
      <c r="C367" s="146"/>
      <c r="H367" s="167"/>
    </row>
    <row r="368" spans="1:8">
      <c r="A368" s="106" t="s">
        <v>288</v>
      </c>
      <c r="B368" s="138">
        <v>0</v>
      </c>
      <c r="C368" s="138">
        <v>0</v>
      </c>
      <c r="D368" s="133">
        <v>430</v>
      </c>
      <c r="E368" s="133">
        <v>0</v>
      </c>
      <c r="F368" s="133">
        <v>0</v>
      </c>
      <c r="G368" s="157">
        <v>0</v>
      </c>
      <c r="H368" s="156" t="s">
        <v>40</v>
      </c>
    </row>
    <row r="369" spans="1:8">
      <c r="A369" s="106" t="s">
        <v>875</v>
      </c>
      <c r="B369" s="137" t="s">
        <v>40</v>
      </c>
      <c r="C369" s="137" t="s">
        <v>40</v>
      </c>
      <c r="D369" s="106" t="s">
        <v>40</v>
      </c>
      <c r="E369" s="133">
        <v>218.33</v>
      </c>
      <c r="F369" s="133">
        <v>0</v>
      </c>
      <c r="G369" s="157">
        <v>0</v>
      </c>
      <c r="H369" s="156" t="s">
        <v>40</v>
      </c>
    </row>
    <row r="370" spans="1:8">
      <c r="A370" s="106" t="s">
        <v>393</v>
      </c>
      <c r="B370" s="138">
        <v>999.75</v>
      </c>
      <c r="C370" s="138">
        <v>0</v>
      </c>
      <c r="D370" s="133">
        <v>0</v>
      </c>
      <c r="E370" s="133">
        <v>0</v>
      </c>
      <c r="F370" s="133">
        <v>0</v>
      </c>
      <c r="G370" s="157">
        <v>0</v>
      </c>
      <c r="H370" s="156" t="s">
        <v>40</v>
      </c>
    </row>
    <row r="371" spans="1:8">
      <c r="A371" s="106" t="s">
        <v>290</v>
      </c>
      <c r="B371" s="138">
        <v>0</v>
      </c>
      <c r="C371" s="138">
        <v>0</v>
      </c>
      <c r="D371" s="133">
        <v>602.66</v>
      </c>
      <c r="E371" s="133">
        <v>47.69</v>
      </c>
      <c r="F371" s="133">
        <v>97.84</v>
      </c>
      <c r="G371" s="157">
        <v>0</v>
      </c>
      <c r="H371" s="156" t="s">
        <v>40</v>
      </c>
    </row>
    <row r="372" spans="1:8">
      <c r="A372" s="106" t="s">
        <v>877</v>
      </c>
      <c r="B372" s="137" t="s">
        <v>40</v>
      </c>
      <c r="C372" s="137" t="s">
        <v>40</v>
      </c>
      <c r="D372" s="133">
        <v>817.01</v>
      </c>
      <c r="E372" s="133">
        <v>49.02</v>
      </c>
      <c r="F372" s="133">
        <v>0</v>
      </c>
      <c r="G372" s="157">
        <v>0</v>
      </c>
      <c r="H372" s="156" t="s">
        <v>40</v>
      </c>
    </row>
    <row r="373" spans="1:8">
      <c r="A373" s="106" t="s">
        <v>881</v>
      </c>
      <c r="B373" s="137" t="s">
        <v>40</v>
      </c>
      <c r="C373" s="138">
        <v>879.95</v>
      </c>
      <c r="D373" s="133">
        <v>0</v>
      </c>
      <c r="E373" s="133">
        <v>0</v>
      </c>
      <c r="F373" s="133">
        <v>0</v>
      </c>
      <c r="G373" s="157">
        <v>0</v>
      </c>
      <c r="H373" s="156" t="s">
        <v>40</v>
      </c>
    </row>
    <row r="374" spans="1:8">
      <c r="A374" s="156" t="s">
        <v>931</v>
      </c>
      <c r="B374" s="137">
        <v>0</v>
      </c>
      <c r="C374" s="138">
        <v>0</v>
      </c>
      <c r="D374" s="157">
        <v>0</v>
      </c>
      <c r="E374" s="157">
        <v>0</v>
      </c>
      <c r="F374" s="157">
        <v>0</v>
      </c>
      <c r="G374" s="157">
        <v>68.900000000000006</v>
      </c>
      <c r="H374" s="144" t="s">
        <v>40</v>
      </c>
    </row>
    <row r="375" spans="1:8" s="52" customFormat="1">
      <c r="A375" s="9" t="s">
        <v>904</v>
      </c>
      <c r="B375" s="146">
        <v>999.75</v>
      </c>
      <c r="C375" s="146">
        <v>879.95</v>
      </c>
      <c r="D375" s="52">
        <v>1849.6699999999998</v>
      </c>
      <c r="E375" s="52">
        <v>315.03999999999996</v>
      </c>
      <c r="F375" s="52">
        <v>97.84</v>
      </c>
      <c r="G375" s="222">
        <v>68.900000000000006</v>
      </c>
      <c r="H375" s="167">
        <v>760</v>
      </c>
    </row>
    <row r="376" spans="1:8" s="52" customFormat="1">
      <c r="A376" s="9"/>
      <c r="B376" s="146"/>
      <c r="C376" s="146"/>
      <c r="H376" s="167"/>
    </row>
    <row r="377" spans="1:8">
      <c r="A377" s="106" t="s">
        <v>293</v>
      </c>
      <c r="B377" s="138">
        <v>303.94</v>
      </c>
      <c r="C377" s="138">
        <v>114633.32</v>
      </c>
      <c r="D377" s="133">
        <v>4449.42</v>
      </c>
      <c r="E377" s="133">
        <v>0</v>
      </c>
      <c r="F377" s="133">
        <v>3887.5</v>
      </c>
      <c r="G377" s="157">
        <v>916.79</v>
      </c>
      <c r="H377" s="156" t="s">
        <v>40</v>
      </c>
    </row>
    <row r="378" spans="1:8">
      <c r="A378" s="106" t="s">
        <v>294</v>
      </c>
      <c r="B378" s="138">
        <v>0</v>
      </c>
      <c r="C378" s="138">
        <v>13807.5</v>
      </c>
      <c r="D378" s="133">
        <v>0</v>
      </c>
      <c r="E378" s="133">
        <v>0</v>
      </c>
      <c r="F378" s="133">
        <v>0</v>
      </c>
      <c r="G378" s="157">
        <v>12703.86</v>
      </c>
      <c r="H378" s="156" t="s">
        <v>40</v>
      </c>
    </row>
    <row r="379" spans="1:8">
      <c r="A379" s="106" t="s">
        <v>295</v>
      </c>
      <c r="B379" s="138">
        <v>0</v>
      </c>
      <c r="C379" s="138">
        <v>0</v>
      </c>
      <c r="D379" s="133">
        <v>546</v>
      </c>
      <c r="E379" s="133">
        <v>0</v>
      </c>
      <c r="F379" s="133">
        <v>0</v>
      </c>
      <c r="G379" s="157">
        <v>0</v>
      </c>
      <c r="H379" s="156" t="s">
        <v>40</v>
      </c>
    </row>
    <row r="380" spans="1:8">
      <c r="A380" s="106" t="s">
        <v>296</v>
      </c>
      <c r="B380" s="138">
        <v>330</v>
      </c>
      <c r="C380" s="138">
        <v>0</v>
      </c>
      <c r="D380" s="133">
        <v>0</v>
      </c>
      <c r="E380" s="133">
        <v>0</v>
      </c>
      <c r="F380" s="133">
        <v>0</v>
      </c>
      <c r="G380" s="157">
        <v>14600</v>
      </c>
      <c r="H380" s="156" t="s">
        <v>40</v>
      </c>
    </row>
    <row r="381" spans="1:8">
      <c r="A381" s="106" t="s">
        <v>297</v>
      </c>
      <c r="B381" s="138">
        <v>600</v>
      </c>
      <c r="C381" s="138">
        <v>0</v>
      </c>
      <c r="D381" s="133">
        <v>750</v>
      </c>
      <c r="E381" s="133">
        <v>0</v>
      </c>
      <c r="F381" s="133">
        <v>300</v>
      </c>
      <c r="G381" s="157">
        <v>600</v>
      </c>
      <c r="H381" s="156" t="s">
        <v>40</v>
      </c>
    </row>
    <row r="382" spans="1:8">
      <c r="A382" s="106" t="s">
        <v>298</v>
      </c>
      <c r="B382" s="138">
        <v>0</v>
      </c>
      <c r="C382" s="138">
        <v>15476.2</v>
      </c>
      <c r="D382" s="133">
        <v>1799.7</v>
      </c>
      <c r="E382" s="133">
        <v>15538.41</v>
      </c>
      <c r="F382" s="133">
        <v>1128</v>
      </c>
      <c r="G382" s="157">
        <v>27913.84</v>
      </c>
      <c r="H382" s="156" t="s">
        <v>40</v>
      </c>
    </row>
    <row r="383" spans="1:8">
      <c r="A383" s="106" t="s">
        <v>299</v>
      </c>
      <c r="B383" s="138">
        <v>84.72</v>
      </c>
      <c r="C383" s="138">
        <v>0</v>
      </c>
      <c r="D383" s="133">
        <v>0</v>
      </c>
      <c r="E383" s="133">
        <v>-6979.97</v>
      </c>
      <c r="F383" s="133">
        <v>81.94</v>
      </c>
      <c r="G383" s="157">
        <v>45958.729999999996</v>
      </c>
      <c r="H383" s="156" t="s">
        <v>40</v>
      </c>
    </row>
    <row r="384" spans="1:8">
      <c r="A384" s="106" t="s">
        <v>300</v>
      </c>
      <c r="B384" s="138">
        <v>48465.73</v>
      </c>
      <c r="C384" s="138">
        <v>80795.009999999995</v>
      </c>
      <c r="D384" s="133">
        <v>90304.09</v>
      </c>
      <c r="E384" s="133">
        <v>100517.12</v>
      </c>
      <c r="F384" s="133">
        <v>81702.3</v>
      </c>
      <c r="G384" s="157">
        <v>75452.44</v>
      </c>
      <c r="H384" s="156" t="s">
        <v>40</v>
      </c>
    </row>
    <row r="385" spans="1:8">
      <c r="A385" s="106" t="s">
        <v>631</v>
      </c>
      <c r="B385" s="138">
        <v>0</v>
      </c>
      <c r="C385" s="138">
        <v>0</v>
      </c>
      <c r="D385" s="133">
        <v>5000</v>
      </c>
      <c r="E385" s="133">
        <v>0</v>
      </c>
      <c r="F385" s="133">
        <v>0</v>
      </c>
      <c r="G385" s="157">
        <v>0</v>
      </c>
      <c r="H385" s="156" t="s">
        <v>40</v>
      </c>
    </row>
    <row r="386" spans="1:8">
      <c r="A386" s="106" t="s">
        <v>884</v>
      </c>
      <c r="B386" s="137" t="s">
        <v>40</v>
      </c>
      <c r="C386" s="138">
        <v>800</v>
      </c>
      <c r="D386" s="133">
        <v>0</v>
      </c>
      <c r="E386" s="133">
        <v>0</v>
      </c>
      <c r="F386" s="133">
        <v>0</v>
      </c>
      <c r="G386" s="157">
        <v>0</v>
      </c>
      <c r="H386" s="156" t="s">
        <v>40</v>
      </c>
    </row>
    <row r="387" spans="1:8">
      <c r="A387" s="106" t="s">
        <v>632</v>
      </c>
      <c r="B387" s="137" t="s">
        <v>40</v>
      </c>
      <c r="C387" s="137" t="s">
        <v>40</v>
      </c>
      <c r="D387" s="133">
        <v>500</v>
      </c>
      <c r="E387" s="133">
        <v>4125</v>
      </c>
      <c r="F387" s="133">
        <v>0</v>
      </c>
      <c r="G387" s="157">
        <v>0</v>
      </c>
      <c r="H387" s="156" t="s">
        <v>40</v>
      </c>
    </row>
    <row r="388" spans="1:8">
      <c r="A388" s="106" t="s">
        <v>885</v>
      </c>
      <c r="B388" s="137" t="s">
        <v>40</v>
      </c>
      <c r="C388" s="138">
        <v>150</v>
      </c>
      <c r="D388" s="133">
        <v>0</v>
      </c>
      <c r="E388" s="133">
        <v>590</v>
      </c>
      <c r="F388" s="133">
        <v>5400</v>
      </c>
      <c r="G388" s="157">
        <v>2902</v>
      </c>
      <c r="H388" s="156" t="s">
        <v>40</v>
      </c>
    </row>
    <row r="389" spans="1:8">
      <c r="A389" s="106" t="s">
        <v>633</v>
      </c>
      <c r="B389" s="138">
        <v>0</v>
      </c>
      <c r="C389" s="138">
        <v>0</v>
      </c>
      <c r="D389" s="133">
        <v>0</v>
      </c>
      <c r="E389" s="133">
        <v>185</v>
      </c>
      <c r="F389" s="133">
        <v>3600</v>
      </c>
      <c r="G389" s="157">
        <v>0</v>
      </c>
      <c r="H389" s="156" t="s">
        <v>40</v>
      </c>
    </row>
    <row r="390" spans="1:8">
      <c r="A390" s="106" t="s">
        <v>886</v>
      </c>
      <c r="B390" s="137" t="s">
        <v>40</v>
      </c>
      <c r="C390" s="137" t="s">
        <v>40</v>
      </c>
      <c r="D390" s="106" t="s">
        <v>40</v>
      </c>
      <c r="E390" s="106" t="s">
        <v>40</v>
      </c>
      <c r="F390" s="133">
        <v>5800</v>
      </c>
      <c r="G390" s="157">
        <v>0</v>
      </c>
      <c r="H390" s="156" t="s">
        <v>40</v>
      </c>
    </row>
    <row r="391" spans="1:8">
      <c r="A391" s="106" t="s">
        <v>887</v>
      </c>
      <c r="B391" s="137" t="s">
        <v>40</v>
      </c>
      <c r="C391" s="137" t="s">
        <v>40</v>
      </c>
      <c r="D391" s="106" t="s">
        <v>40</v>
      </c>
      <c r="E391" s="133">
        <v>16750</v>
      </c>
      <c r="F391" s="133">
        <v>0</v>
      </c>
      <c r="G391" s="157">
        <v>6650</v>
      </c>
      <c r="H391" s="156" t="s">
        <v>40</v>
      </c>
    </row>
    <row r="392" spans="1:8">
      <c r="A392" s="106" t="s">
        <v>301</v>
      </c>
      <c r="B392" s="138">
        <v>59891.759999999995</v>
      </c>
      <c r="C392" s="138">
        <v>80392.27</v>
      </c>
      <c r="D392" s="133">
        <v>82720.709999999992</v>
      </c>
      <c r="E392" s="133">
        <v>83035.7</v>
      </c>
      <c r="F392" s="133">
        <v>93592.82</v>
      </c>
      <c r="G392" s="157">
        <v>72730.100000000006</v>
      </c>
      <c r="H392" s="156" t="s">
        <v>40</v>
      </c>
    </row>
    <row r="393" spans="1:8">
      <c r="A393" s="106" t="s">
        <v>396</v>
      </c>
      <c r="B393" s="137" t="s">
        <v>40</v>
      </c>
      <c r="C393" s="137" t="s">
        <v>40</v>
      </c>
      <c r="D393" s="106" t="s">
        <v>40</v>
      </c>
      <c r="E393" s="133">
        <v>750</v>
      </c>
      <c r="F393" s="133">
        <v>0</v>
      </c>
      <c r="G393" s="157">
        <v>0</v>
      </c>
      <c r="H393" s="156" t="s">
        <v>40</v>
      </c>
    </row>
    <row r="394" spans="1:8">
      <c r="A394" s="106" t="s">
        <v>355</v>
      </c>
      <c r="B394" s="138">
        <v>0</v>
      </c>
      <c r="C394" s="138">
        <v>0</v>
      </c>
      <c r="D394" s="133">
        <v>0</v>
      </c>
      <c r="E394" s="133">
        <v>10000</v>
      </c>
      <c r="F394" s="133">
        <v>0</v>
      </c>
      <c r="G394" s="157">
        <v>0</v>
      </c>
      <c r="H394" s="156" t="s">
        <v>40</v>
      </c>
    </row>
    <row r="395" spans="1:8">
      <c r="A395" s="106" t="s">
        <v>302</v>
      </c>
      <c r="B395" s="138">
        <v>0</v>
      </c>
      <c r="C395" s="138">
        <v>624.29999999999995</v>
      </c>
      <c r="D395" s="133">
        <v>0</v>
      </c>
      <c r="E395" s="133">
        <v>0</v>
      </c>
      <c r="F395" s="133">
        <v>0</v>
      </c>
      <c r="G395" s="157">
        <v>164.34</v>
      </c>
      <c r="H395" s="156" t="s">
        <v>40</v>
      </c>
    </row>
    <row r="396" spans="1:8">
      <c r="A396" s="106" t="s">
        <v>889</v>
      </c>
      <c r="B396" s="138">
        <v>4.5</v>
      </c>
      <c r="C396" s="138">
        <v>0</v>
      </c>
      <c r="D396" s="133">
        <v>0</v>
      </c>
      <c r="E396" s="133">
        <v>0</v>
      </c>
      <c r="F396" s="133">
        <v>0</v>
      </c>
      <c r="G396" s="157">
        <v>0</v>
      </c>
      <c r="H396" s="156" t="s">
        <v>40</v>
      </c>
    </row>
    <row r="397" spans="1:8">
      <c r="A397" s="106" t="s">
        <v>634</v>
      </c>
      <c r="B397" s="137" t="s">
        <v>40</v>
      </c>
      <c r="C397" s="137" t="s">
        <v>40</v>
      </c>
      <c r="D397" s="133">
        <v>4256.79</v>
      </c>
      <c r="E397" s="133">
        <v>2299.5</v>
      </c>
      <c r="F397" s="133">
        <v>0</v>
      </c>
      <c r="G397" s="157">
        <v>0</v>
      </c>
      <c r="H397" s="156" t="s">
        <v>40</v>
      </c>
    </row>
    <row r="398" spans="1:8">
      <c r="A398" s="106" t="s">
        <v>303</v>
      </c>
      <c r="B398" s="138">
        <v>5000</v>
      </c>
      <c r="C398" s="138">
        <v>16505.96</v>
      </c>
      <c r="D398" s="133">
        <v>15128</v>
      </c>
      <c r="E398" s="133">
        <v>16698.150000000001</v>
      </c>
      <c r="F398" s="133">
        <v>28801.38</v>
      </c>
      <c r="G398" s="157">
        <v>17476.47</v>
      </c>
      <c r="H398" s="156" t="s">
        <v>40</v>
      </c>
    </row>
    <row r="399" spans="1:8" s="52" customFormat="1">
      <c r="A399" s="9" t="s">
        <v>905</v>
      </c>
      <c r="B399" s="146">
        <v>114680.65</v>
      </c>
      <c r="C399" s="146">
        <v>323184.56</v>
      </c>
      <c r="D399" s="52">
        <v>205454.71000000002</v>
      </c>
      <c r="E399" s="52">
        <v>243508.91</v>
      </c>
      <c r="F399" s="52">
        <v>224293.94</v>
      </c>
      <c r="G399" s="158">
        <v>278068.57</v>
      </c>
      <c r="H399" s="167">
        <v>192021</v>
      </c>
    </row>
    <row r="400" spans="1:8" s="52" customFormat="1">
      <c r="A400" s="9"/>
      <c r="B400" s="146"/>
      <c r="C400" s="146"/>
      <c r="H400" s="167"/>
    </row>
    <row r="401" spans="1:8">
      <c r="A401" s="106" t="s">
        <v>908</v>
      </c>
      <c r="B401" s="138">
        <v>116325</v>
      </c>
      <c r="C401" s="138">
        <v>24247</v>
      </c>
      <c r="D401" s="133">
        <v>19571</v>
      </c>
      <c r="E401" s="133">
        <v>175706</v>
      </c>
      <c r="F401" s="133">
        <v>19482</v>
      </c>
      <c r="G401" s="157">
        <v>19404</v>
      </c>
      <c r="H401" s="156">
        <v>19353.669999999998</v>
      </c>
    </row>
    <row r="402" spans="1:8" s="52" customFormat="1">
      <c r="A402" s="9" t="s">
        <v>909</v>
      </c>
      <c r="B402" s="146">
        <v>116325</v>
      </c>
      <c r="C402" s="146">
        <v>24247</v>
      </c>
      <c r="D402" s="52">
        <v>19571</v>
      </c>
      <c r="E402" s="52">
        <v>175706</v>
      </c>
      <c r="F402" s="52">
        <v>19482</v>
      </c>
      <c r="G402" s="158">
        <v>19404</v>
      </c>
      <c r="H402" s="167">
        <v>19353.669999999998</v>
      </c>
    </row>
    <row r="403" spans="1:8" s="52" customFormat="1">
      <c r="A403" s="9"/>
      <c r="B403" s="146"/>
      <c r="C403" s="146"/>
      <c r="H403" s="167"/>
    </row>
    <row r="404" spans="1:8">
      <c r="A404" s="106" t="s">
        <v>635</v>
      </c>
      <c r="B404" s="138">
        <v>0</v>
      </c>
      <c r="C404" s="138">
        <v>495.41</v>
      </c>
      <c r="D404" s="133">
        <v>2457.2600000000002</v>
      </c>
      <c r="E404" s="133">
        <v>0</v>
      </c>
      <c r="F404" s="133">
        <v>0</v>
      </c>
      <c r="G404" s="157">
        <v>0</v>
      </c>
      <c r="H404" s="156" t="s">
        <v>40</v>
      </c>
    </row>
    <row r="405" spans="1:8">
      <c r="A405" s="106" t="s">
        <v>305</v>
      </c>
      <c r="B405" s="138">
        <v>0</v>
      </c>
      <c r="C405" s="138">
        <v>0</v>
      </c>
      <c r="D405" s="133">
        <v>42.39</v>
      </c>
      <c r="E405" s="133">
        <v>0</v>
      </c>
      <c r="F405" s="133">
        <v>0</v>
      </c>
      <c r="G405" s="157">
        <v>0</v>
      </c>
      <c r="H405" s="156" t="s">
        <v>40</v>
      </c>
    </row>
    <row r="406" spans="1:8">
      <c r="A406" s="106" t="s">
        <v>307</v>
      </c>
      <c r="B406" s="138">
        <v>0</v>
      </c>
      <c r="C406" s="138">
        <v>320.64999999999998</v>
      </c>
      <c r="D406" s="133">
        <v>0</v>
      </c>
      <c r="E406" s="133">
        <v>0</v>
      </c>
      <c r="F406" s="133">
        <v>0</v>
      </c>
      <c r="G406" s="157">
        <v>0</v>
      </c>
      <c r="H406" s="156" t="s">
        <v>40</v>
      </c>
    </row>
    <row r="407" spans="1:8">
      <c r="A407" s="106" t="s">
        <v>308</v>
      </c>
      <c r="B407" s="138">
        <v>-258.72000000000003</v>
      </c>
      <c r="C407" s="138">
        <v>0</v>
      </c>
      <c r="D407" s="133">
        <v>0</v>
      </c>
      <c r="E407" s="133">
        <v>0</v>
      </c>
      <c r="F407" s="133">
        <v>0</v>
      </c>
      <c r="G407" s="157">
        <v>0</v>
      </c>
      <c r="H407" s="156" t="s">
        <v>40</v>
      </c>
    </row>
    <row r="408" spans="1:8">
      <c r="A408" s="106" t="s">
        <v>309</v>
      </c>
      <c r="B408" s="138">
        <v>-284.99</v>
      </c>
      <c r="C408" s="138">
        <v>0</v>
      </c>
      <c r="D408" s="133">
        <v>0</v>
      </c>
      <c r="E408" s="133">
        <v>0</v>
      </c>
      <c r="F408" s="133">
        <v>0</v>
      </c>
      <c r="G408" s="157">
        <v>0</v>
      </c>
      <c r="H408" s="156" t="s">
        <v>40</v>
      </c>
    </row>
    <row r="409" spans="1:8">
      <c r="A409" s="106" t="s">
        <v>310</v>
      </c>
      <c r="B409" s="138">
        <v>-439.28</v>
      </c>
      <c r="C409" s="138">
        <v>0</v>
      </c>
      <c r="D409" s="133">
        <v>0</v>
      </c>
      <c r="E409" s="133">
        <v>0</v>
      </c>
      <c r="F409" s="133">
        <v>0</v>
      </c>
      <c r="G409" s="157">
        <v>0</v>
      </c>
      <c r="H409" s="156" t="s">
        <v>40</v>
      </c>
    </row>
    <row r="410" spans="1:8">
      <c r="A410" s="106" t="s">
        <v>311</v>
      </c>
      <c r="B410" s="138">
        <v>280.45</v>
      </c>
      <c r="C410" s="138">
        <v>156.16</v>
      </c>
      <c r="D410" s="133">
        <v>47.74</v>
      </c>
      <c r="E410" s="133">
        <v>16.850000000000001</v>
      </c>
      <c r="F410" s="133">
        <v>12.91</v>
      </c>
      <c r="G410" s="157">
        <v>6.91</v>
      </c>
      <c r="H410" s="156" t="s">
        <v>40</v>
      </c>
    </row>
    <row r="411" spans="1:8">
      <c r="A411" s="106" t="s">
        <v>312</v>
      </c>
      <c r="B411" s="138">
        <v>406.84000000000003</v>
      </c>
      <c r="C411" s="138">
        <v>1372.44</v>
      </c>
      <c r="D411" s="133">
        <v>216.44</v>
      </c>
      <c r="E411" s="133">
        <v>1224.23</v>
      </c>
      <c r="F411" s="133">
        <v>848.16</v>
      </c>
      <c r="G411" s="157">
        <v>565.35</v>
      </c>
      <c r="H411" s="156" t="s">
        <v>40</v>
      </c>
    </row>
    <row r="412" spans="1:8">
      <c r="A412" s="106" t="s">
        <v>313</v>
      </c>
      <c r="B412" s="138">
        <v>0</v>
      </c>
      <c r="C412" s="138">
        <v>5376.13</v>
      </c>
      <c r="D412" s="133">
        <v>-1622.52</v>
      </c>
      <c r="E412" s="133">
        <v>295.01</v>
      </c>
      <c r="F412" s="133">
        <v>18693.489999999998</v>
      </c>
      <c r="G412" s="157">
        <v>48.75</v>
      </c>
      <c r="H412" s="156" t="s">
        <v>40</v>
      </c>
    </row>
    <row r="413" spans="1:8">
      <c r="A413" s="106" t="s">
        <v>314</v>
      </c>
      <c r="B413" s="137" t="s">
        <v>40</v>
      </c>
      <c r="C413" s="137" t="s">
        <v>40</v>
      </c>
      <c r="D413" s="106" t="s">
        <v>40</v>
      </c>
      <c r="E413" s="106" t="s">
        <v>40</v>
      </c>
      <c r="F413" s="133">
        <v>69.72</v>
      </c>
      <c r="G413" s="157">
        <v>0</v>
      </c>
      <c r="H413" s="156" t="s">
        <v>40</v>
      </c>
    </row>
    <row r="414" spans="1:8">
      <c r="A414" s="106" t="s">
        <v>315</v>
      </c>
      <c r="B414" s="138">
        <v>-50</v>
      </c>
      <c r="C414" s="138">
        <v>-50</v>
      </c>
      <c r="D414" s="133">
        <v>-50</v>
      </c>
      <c r="E414" s="133">
        <v>-50</v>
      </c>
      <c r="F414" s="133">
        <v>-50.67</v>
      </c>
      <c r="G414" s="157">
        <v>-49.97</v>
      </c>
      <c r="H414" s="156" t="s">
        <v>40</v>
      </c>
    </row>
    <row r="415" spans="1:8">
      <c r="A415" s="106" t="s">
        <v>316</v>
      </c>
      <c r="B415" s="138">
        <v>0</v>
      </c>
      <c r="C415" s="138">
        <v>-4227.6099999999997</v>
      </c>
      <c r="D415" s="133">
        <v>0</v>
      </c>
      <c r="E415" s="133">
        <v>0</v>
      </c>
      <c r="F415" s="133">
        <v>-1495.51</v>
      </c>
      <c r="G415" s="157">
        <v>0</v>
      </c>
      <c r="H415" s="156" t="s">
        <v>40</v>
      </c>
    </row>
    <row r="416" spans="1:8">
      <c r="A416" s="106" t="s">
        <v>636</v>
      </c>
      <c r="B416" s="138">
        <v>-3331.8</v>
      </c>
      <c r="C416" s="138">
        <v>386.78</v>
      </c>
      <c r="D416" s="133">
        <v>203.85</v>
      </c>
      <c r="E416" s="133">
        <v>-333.79</v>
      </c>
      <c r="F416" s="133">
        <v>0</v>
      </c>
      <c r="G416" s="157">
        <v>2.34</v>
      </c>
      <c r="H416" s="156" t="s">
        <v>40</v>
      </c>
    </row>
    <row r="417" spans="1:9">
      <c r="A417" s="156" t="s">
        <v>932</v>
      </c>
      <c r="B417" s="138">
        <v>0</v>
      </c>
      <c r="C417" s="138">
        <v>0</v>
      </c>
      <c r="D417" s="157">
        <v>0</v>
      </c>
      <c r="E417" s="157">
        <v>0</v>
      </c>
      <c r="F417" s="157">
        <v>0</v>
      </c>
      <c r="G417" s="157">
        <v>100</v>
      </c>
      <c r="H417" s="144" t="s">
        <v>40</v>
      </c>
    </row>
    <row r="418" spans="1:9" s="52" customFormat="1">
      <c r="A418" s="9" t="s">
        <v>906</v>
      </c>
      <c r="B418" s="146">
        <v>-3677.5</v>
      </c>
      <c r="C418" s="146">
        <v>3829.96</v>
      </c>
      <c r="D418" s="52">
        <v>1295.1600000000003</v>
      </c>
      <c r="E418" s="52">
        <v>1152.3</v>
      </c>
      <c r="F418" s="52">
        <v>18078.100000000002</v>
      </c>
      <c r="G418" s="222">
        <v>673.38</v>
      </c>
      <c r="H418" s="167">
        <v>2073</v>
      </c>
    </row>
    <row r="419" spans="1:9" s="52" customFormat="1">
      <c r="A419" s="9"/>
      <c r="B419" s="146"/>
      <c r="C419" s="146"/>
      <c r="G419" s="222"/>
      <c r="H419" s="167"/>
    </row>
    <row r="420" spans="1:9" s="52" customFormat="1">
      <c r="A420" s="224" t="s">
        <v>220</v>
      </c>
      <c r="B420" s="137" t="s">
        <v>941</v>
      </c>
      <c r="C420" s="137" t="s">
        <v>941</v>
      </c>
      <c r="D420" s="174" t="s">
        <v>941</v>
      </c>
      <c r="E420" s="174" t="s">
        <v>941</v>
      </c>
      <c r="F420" s="174" t="s">
        <v>941</v>
      </c>
      <c r="G420" s="223" t="s">
        <v>941</v>
      </c>
      <c r="H420" s="156" t="s">
        <v>941</v>
      </c>
      <c r="I420" s="170"/>
    </row>
    <row r="421" spans="1:9" s="52" customFormat="1">
      <c r="A421" s="224" t="s">
        <v>221</v>
      </c>
      <c r="B421" s="137" t="s">
        <v>941</v>
      </c>
      <c r="C421" s="137" t="s">
        <v>941</v>
      </c>
      <c r="D421" s="174" t="s">
        <v>941</v>
      </c>
      <c r="E421" s="174" t="s">
        <v>941</v>
      </c>
      <c r="F421" s="174" t="s">
        <v>941</v>
      </c>
      <c r="G421" s="223" t="s">
        <v>941</v>
      </c>
      <c r="H421" s="156" t="s">
        <v>941</v>
      </c>
      <c r="I421" s="170"/>
    </row>
    <row r="422" spans="1:9" s="52" customFormat="1" ht="15">
      <c r="A422" s="217" t="s">
        <v>523</v>
      </c>
      <c r="B422" s="171" t="s">
        <v>941</v>
      </c>
      <c r="C422" s="171" t="s">
        <v>941</v>
      </c>
      <c r="D422" s="171" t="s">
        <v>941</v>
      </c>
      <c r="E422" s="171" t="s">
        <v>941</v>
      </c>
      <c r="F422" s="171" t="s">
        <v>941</v>
      </c>
      <c r="G422" s="171" t="s">
        <v>941</v>
      </c>
      <c r="H422" s="172">
        <v>50</v>
      </c>
      <c r="I422" s="172"/>
    </row>
    <row r="423" spans="1:9" s="52" customFormat="1" ht="15">
      <c r="A423" s="225" t="s">
        <v>30</v>
      </c>
      <c r="B423" s="173"/>
      <c r="C423" s="173"/>
      <c r="D423" s="173"/>
      <c r="E423" s="173"/>
      <c r="F423" s="173"/>
      <c r="G423" s="173"/>
      <c r="H423" s="173">
        <v>50</v>
      </c>
      <c r="I423" s="172"/>
    </row>
    <row r="424" spans="1:9" s="52" customFormat="1">
      <c r="A424" s="9"/>
      <c r="B424" s="146"/>
      <c r="C424" s="146"/>
      <c r="H424" s="167"/>
    </row>
    <row r="425" spans="1:9" s="52" customFormat="1">
      <c r="A425" s="9" t="s">
        <v>907</v>
      </c>
      <c r="B425" s="146">
        <v>1295425.47</v>
      </c>
      <c r="C425" s="146">
        <v>1293665.5999999999</v>
      </c>
      <c r="D425" s="52">
        <v>1095839.5600000003</v>
      </c>
      <c r="E425" s="52">
        <v>1287173.1600000001</v>
      </c>
      <c r="F425" s="52">
        <v>1202439.53</v>
      </c>
      <c r="G425" s="158">
        <v>1134849.8799999999</v>
      </c>
      <c r="H425" s="167">
        <v>1075693.3599999999</v>
      </c>
    </row>
  </sheetData>
  <pageMargins left="0.75" right="0.75" top="0.5" bottom="0.5" header="0.5" footer="0.5"/>
  <pageSetup scale="4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8</vt:i4>
      </vt:variant>
    </vt:vector>
  </HeadingPairs>
  <TitlesOfParts>
    <vt:vector size="28" baseType="lpstr">
      <vt:lpstr>notes</vt:lpstr>
      <vt:lpstr>O&amp;M Comparison</vt:lpstr>
      <vt:lpstr>Div 2 forecast</vt:lpstr>
      <vt:lpstr>Div 12 forecast</vt:lpstr>
      <vt:lpstr>Div 9 forecast</vt:lpstr>
      <vt:lpstr>Div 91 forecast</vt:lpstr>
      <vt:lpstr>Div 2 history (2)</vt:lpstr>
      <vt:lpstr>Div 12 history (2)</vt:lpstr>
      <vt:lpstr>Div 9 history (2)</vt:lpstr>
      <vt:lpstr>Div 91 history (2)</vt:lpstr>
      <vt:lpstr>Div 2 budget</vt:lpstr>
      <vt:lpstr>Div 12 budget</vt:lpstr>
      <vt:lpstr>Div 9 budget</vt:lpstr>
      <vt:lpstr>Div 91 budget</vt:lpstr>
      <vt:lpstr>incent comp w cap credits</vt:lpstr>
      <vt:lpstr>final summary</vt:lpstr>
      <vt:lpstr>adjustment</vt:lpstr>
      <vt:lpstr>CPI Index</vt:lpstr>
      <vt:lpstr>Escalation</vt:lpstr>
      <vt:lpstr>SS Controller 1903</vt:lpstr>
      <vt:lpstr>'Div 12 budget'!Print_Area</vt:lpstr>
      <vt:lpstr>'Div 2 budget'!Print_Area</vt:lpstr>
      <vt:lpstr>'Div 2 history (2)'!Print_Area</vt:lpstr>
      <vt:lpstr>'Div 9 budget'!Print_Area</vt:lpstr>
      <vt:lpstr>'Div 91 budget'!Print_Area</vt:lpstr>
      <vt:lpstr>'final summary'!Print_Area</vt:lpstr>
      <vt:lpstr>notes!Print_Area</vt:lpstr>
      <vt:lpstr>'O&amp;M Comparison'!Print_Area</vt:lpstr>
    </vt:vector>
  </TitlesOfParts>
  <Company>Atmos Energy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Paul</dc:creator>
  <cp:lastModifiedBy>Eric  Wilen</cp:lastModifiedBy>
  <cp:lastPrinted>2015-12-03T15:38:21Z</cp:lastPrinted>
  <dcterms:created xsi:type="dcterms:W3CDTF">2013-03-06T14:43:53Z</dcterms:created>
  <dcterms:modified xsi:type="dcterms:W3CDTF">2015-12-03T15:38:29Z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